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filterPrivacy="1" hidePivotFieldList="1"/>
  <xr:revisionPtr revIDLastSave="0" documentId="13_ncr:1_{41D351A5-0D64-48E2-B13D-7FE03569BAD8}" xr6:coauthVersionLast="47" xr6:coauthVersionMax="47" xr10:uidLastSave="{00000000-0000-0000-0000-000000000000}"/>
  <bookViews>
    <workbookView xWindow="-120" yWindow="-120" windowWidth="29040" windowHeight="15840" firstSheet="5" activeTab="5" xr2:uid="{00000000-000D-0000-FFFF-FFFF00000000}"/>
  </bookViews>
  <sheets>
    <sheet name="Свод банк" sheetId="5" state="hidden" r:id="rId1"/>
    <sheet name="База (2)" sheetId="26" state="hidden" r:id="rId2"/>
    <sheet name="Номма-ном свод" sheetId="25" state="hidden" r:id="rId3"/>
    <sheet name="Свод банк Боходир акага " sheetId="9" state="hidden" r:id="rId4"/>
    <sheet name="Свод туман" sheetId="7" state="hidden" r:id="rId5"/>
    <sheet name="33 нома-ном 2022 " sheetId="11" r:id="rId6"/>
    <sheet name="Наманган вилояти" sheetId="27"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p">#N/A</definedName>
    <definedName name="\z">#N/A</definedName>
    <definedName name="___________________________xlfn.BAHTTEXT" hidden="1">#NAME?</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Tit2">#N/A</definedName>
    <definedName name="_____________Tit3">#N/A</definedName>
    <definedName name="_____________Tit4">#N/A</definedName>
    <definedName name="_____________xlfn.BAHTTEXT" hidden="1">#NAME?</definedName>
    <definedName name="____________Tit2">#N/A</definedName>
    <definedName name="____________Tit3">#N/A</definedName>
    <definedName name="____________Tit4">#N/A</definedName>
    <definedName name="____________xlfn.BAHTTEXT" hidden="1">#NAME?</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Tit1">#N/A</definedName>
    <definedName name="__________Tit2">#N/A</definedName>
    <definedName name="__________Tit3">#N/A</definedName>
    <definedName name="__________Tit4">#N/A</definedName>
    <definedName name="__________xlfn.BAHTTEXT" hidden="1">#NAME?</definedName>
    <definedName name="_________Tit2">#N/A</definedName>
    <definedName name="_________Tit3">#N/A</definedName>
    <definedName name="_________Tit4">#N/A</definedName>
    <definedName name="_________xlfn.BAHTTEXT" hidden="1">#NAME?</definedName>
    <definedName name="_______Tit2">#N/A</definedName>
    <definedName name="_______Tit3">#N/A</definedName>
    <definedName name="_______Tit4">#N/A</definedName>
    <definedName name="_______xlfn.BAHTTEXT" hidden="1">#NAME?</definedName>
    <definedName name="______Tit2">#N/A</definedName>
    <definedName name="______Tit3">#N/A</definedName>
    <definedName name="______Tit4">#N/A</definedName>
    <definedName name="_____Tit2">#N/A</definedName>
    <definedName name="_____Tit3">#N/A</definedName>
    <definedName name="_____Tit4">#N/A</definedName>
    <definedName name="____Tit2">#N/A</definedName>
    <definedName name="____Tit3">#N/A</definedName>
    <definedName name="____Tit4">#N/A</definedName>
    <definedName name="___Tit2">#N/A</definedName>
    <definedName name="___Tit3">#N/A</definedName>
    <definedName name="___Tit4">#N/A</definedName>
    <definedName name="__Tit2">#N/A</definedName>
    <definedName name="__Tit3">#N/A</definedName>
    <definedName name="__Tit4">#N/A</definedName>
    <definedName name="_08">#N/A</definedName>
    <definedName name="_14__123Graph_CCHART_2" hidden="1">[1]A!$C$38:$AJ$38</definedName>
    <definedName name="_19__123Graph_CCHART_1" hidden="1">[1]A!$C$24:$AJ$24</definedName>
    <definedName name="_26__123Graph_CCHART_2" hidden="1">[1]A!$C$38:$AJ$38</definedName>
    <definedName name="_28__123Graph_XCHART_2" hidden="1">[1]A!$C$39:$AJ$39</definedName>
    <definedName name="_29__123Graph_XCHART_1" hidden="1">[1]A!$C$5:$AJ$5</definedName>
    <definedName name="_3__123Graph_ACHART_1" hidden="1">[1]A!$C$31:$AJ$31</definedName>
    <definedName name="_Tit1">#N/A</definedName>
    <definedName name="_Tit2">#N/A</definedName>
    <definedName name="_Tit3">#N/A</definedName>
    <definedName name="_Tit4">#N/A</definedName>
    <definedName name="_xlnm._FilterDatabase" localSheetId="5" hidden="1">'33 нома-ном 2022 '!$A$6:$XEF$1328</definedName>
    <definedName name="_xlnm._FilterDatabase" localSheetId="1" hidden="1">'База (2)'!$A$7:$AE$2235</definedName>
    <definedName name="_xlnm._FilterDatabase" localSheetId="6" hidden="1">'Наманган вилояти'!$A$7:$S$308</definedName>
    <definedName name="_xlnm._FilterDatabase" localSheetId="2" hidden="1">'Номма-ном свод'!$A$6:$U$2276</definedName>
    <definedName name="_xlnm._FilterDatabase" localSheetId="3" hidden="1">#REF!</definedName>
    <definedName name="_xlnm._FilterDatabase" localSheetId="4" hidden="1">#REF!</definedName>
    <definedName name="_xlnm._FilterDatabase" hidden="1">#REF!</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"C:\Мои документы\Kaspl_5.mdb"</definedName>
    <definedName name="ACCTID">#N/A</definedName>
    <definedName name="ACNT">#N/A</definedName>
    <definedName name="chst">4</definedName>
    <definedName name="count">15</definedName>
    <definedName name="currency">'[2]Data input'!$B$14</definedName>
    <definedName name="Currency_rate">'[2]Data input'!$B$15</definedName>
    <definedName name="cy">2001</definedName>
    <definedName name="d">3</definedName>
    <definedName name="ddd" localSheetId="5">#REF!</definedName>
    <definedName name="ddd" localSheetId="3">#REF!</definedName>
    <definedName name="ddd" localSheetId="4">#REF!</definedName>
    <definedName name="ddd">#REF!</definedName>
    <definedName name="DOCUNO">#N/A</definedName>
    <definedName name="dohody_tmp">[3]tmp!$I$3:$N$15</definedName>
    <definedName name="domest_var_1_project">'[2]Data input'!$B$60</definedName>
    <definedName name="domest_var_2_project">'[2]Data input'!$B$61</definedName>
    <definedName name="domest_var_3_exist">'[2]Data input'!$B$48</definedName>
    <definedName name="domest_var_3_project">'[2]Data input'!$B$62</definedName>
    <definedName name="domest_var_4_exist">'[2]Data input'!$B$49</definedName>
    <definedName name="domest_var_4_project">'[2]Data input'!$B$63</definedName>
    <definedName name="dot">[4]дот!$A$6:$M$350</definedName>
    <definedName name="ds">3799</definedName>
    <definedName name="dsst">35</definedName>
    <definedName name="dst">34</definedName>
    <definedName name="exist_dom_sale_var_2">'[2]План пр-ва'!$C$59:$Y$59</definedName>
    <definedName name="exist_dom_sale_var_3">'[2]План пр-ва'!$C$60:$Y$60</definedName>
    <definedName name="exist_dom_sale_var_4">'[2]План пр-ва'!$C$61:$Y$61</definedName>
    <definedName name="exist_exp_sale_var_1">'[2]План пр-ва'!$C$50:$Y$50</definedName>
    <definedName name="exist_exp_sale_var_2">'[2]План пр-ва'!$C$51:$Y$51</definedName>
    <definedName name="exist_exp_sale_var_3">'[2]План пр-ва'!$C$52:$Y$52</definedName>
    <definedName name="exist_exp_sale_var_4">'[2]План пр-ва'!$C$53:$Y$53</definedName>
    <definedName name="exist_prod">'[2]Data input'!$B$22</definedName>
    <definedName name="exp_var_2_exist">'[2]Data input'!$B$41</definedName>
    <definedName name="exp_var_2_project">'[2]Data input'!$B$55</definedName>
    <definedName name="exp_var_3_exist">'[2]Data input'!$B$42</definedName>
    <definedName name="exp_var_3_project">'[2]Data input'!$B$56</definedName>
    <definedName name="exp_var_4_exist">'[2]Data input'!$B$43</definedName>
    <definedName name="exp_var_4_project">'[2]Data input'!$B$57</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INTINC">#N/A</definedName>
    <definedName name="INTRISSNO">#N/A</definedName>
    <definedName name="INTRRATE">#N/A</definedName>
    <definedName name="lora">#N/A</definedName>
    <definedName name="LOTNO">#N/A</definedName>
    <definedName name="PNumMon">#N/A</definedName>
    <definedName name="Prim3">#N/A</definedName>
    <definedName name="Prim4">#N/A</definedName>
    <definedName name="PRIMAMT">#N/A</definedName>
    <definedName name="Prod_3">'[2]Data input'!$A$34</definedName>
    <definedName name="Prod_4">'[2]Data input'!$A$35</definedName>
    <definedName name="prod_5">'[5]Data input'!$A$23</definedName>
    <definedName name="prod_6">'[5]Data input'!$A$24</definedName>
    <definedName name="prod_7">'[5]Data input'!$A$25</definedName>
    <definedName name="Prod_Year">'[2]Data input'!$B$7</definedName>
    <definedName name="project_dom_sale_var_1">'[2]План пр-ва'!$C$128:$Y$128</definedName>
    <definedName name="project_dom_sale_var_2">'[2]План пр-ва'!$C$129:$Y$129</definedName>
    <definedName name="project_dom_sale_var_3">'[2]План пр-ва'!$C$130:$Y$130</definedName>
    <definedName name="project_dom_sale_var_4">'[2]План пр-ва'!$C$131:$Y$131</definedName>
    <definedName name="project_exp_sale_var_1">'[2]План пр-ва'!$C$120:$Y$120</definedName>
    <definedName name="project_exp_sale_var_2">'[2]План пр-ва'!$C$121:$Y$121</definedName>
    <definedName name="project_exp_sale_var_3">'[2]План пр-ва'!$C$122:$Y$122</definedName>
    <definedName name="project_exp_sale_var_4">'[2]План пр-ва'!$C$123:$Y$123</definedName>
    <definedName name="Project_Life">'[2]Data input'!$B$8</definedName>
    <definedName name="project_prod">'[2]Data input'!$B$28</definedName>
    <definedName name="PROJNO">#N/A</definedName>
    <definedName name="PYear2">#N/A</definedName>
    <definedName name="qn">32</definedName>
    <definedName name="Recover">[6]Macro1!$A$56</definedName>
    <definedName name="sale_var_1">'[2]Data input'!$A$40</definedName>
    <definedName name="sale_var_2">'[2]Data input'!$A$41</definedName>
    <definedName name="sale_var_3">'[2]Data input'!$A$42</definedName>
    <definedName name="sale_var_4">'[2]Data input'!$A$43</definedName>
    <definedName name="sc">""</definedName>
    <definedName name="SetBanks">#N/A</definedName>
    <definedName name="SetDay">#N/A</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#N/A</definedName>
    <definedName name="sst">"'[2002 йил.xls]данные'!$A$1:$N#3798"</definedName>
    <definedName name="st">"'[2002 йил.xls]Банклар'!$A$1:$C#24"</definedName>
    <definedName name="Start_Year">'[2]Data input'!$B$6</definedName>
    <definedName name="TRXNQTY">#N/A</definedName>
    <definedName name="ure">#N/A</definedName>
    <definedName name="VNPNO">#N/A</definedName>
    <definedName name="yil">#N/A</definedName>
    <definedName name="ааа">'[7]Фориш 2003'!$O$4</definedName>
    <definedName name="аопрот">#N/A</definedName>
    <definedName name="апшлнл">#N/A</definedName>
    <definedName name="апы">#N/A</definedName>
    <definedName name="_xlnm.Database" localSheetId="5">#REF!</definedName>
    <definedName name="_xlnm.Database" localSheetId="1">#REF!</definedName>
    <definedName name="_xlnm.Database" localSheetId="3">#REF!</definedName>
    <definedName name="_xlnm.Database" localSheetId="4">#REF!</definedName>
    <definedName name="_xlnm.Database">#REF!</definedName>
    <definedName name="ваиттиваир">#N/A</definedName>
    <definedName name="выв">#N/A</definedName>
    <definedName name="галлаааа">'[8]Фориш 2003'!$O$4</definedName>
    <definedName name="гншщг">#N/A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'[9]$$'!$E$27</definedName>
    <definedName name="д5">#N/A</definedName>
    <definedName name="двиг1.4">'[2]План пр-ва'!$C$21:$Y$21</definedName>
    <definedName name="двиг1.5">'[2]План пр-ва'!$C$22:$Y$22</definedName>
    <definedName name="еаншпроо">#N/A</definedName>
    <definedName name="екекуецуе" localSheetId="5">#REF!</definedName>
    <definedName name="екекуецуе" localSheetId="3">#REF!</definedName>
    <definedName name="екекуецуе" localSheetId="4">#REF!</definedName>
    <definedName name="екекуецуе">#REF!</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_xlnm.Print_Titles" localSheetId="5">'33 нома-ном 2022 '!$3:$5</definedName>
    <definedName name="_xlnm.Print_Titles" localSheetId="1">#REF!</definedName>
    <definedName name="_xlnm.Print_Titles" localSheetId="2">'Номма-ном свод'!$4:$6</definedName>
    <definedName name="_xlnm.Print_Titles" localSheetId="3">#REF!</definedName>
    <definedName name="_xlnm.Print_Titles" localSheetId="4">#REF!</definedName>
    <definedName name="_xlnm.Print_Titles">#REF!</definedName>
    <definedName name="_xlnm.Extract" localSheetId="5">'[10]PV6 3.5L LX5 GMX170'!#REF!</definedName>
    <definedName name="_xlnm.Extract" localSheetId="1">'[10]PV6 3.5L LX5 GMX170'!#REF!</definedName>
    <definedName name="_xlnm.Extract" localSheetId="3">'[10]PV6 3.5L LX5 GMX170'!#REF!</definedName>
    <definedName name="_xlnm.Extract" localSheetId="4">'[10]PV6 3.5L LX5 GMX170'!#REF!</definedName>
    <definedName name="_xlnm.Extract">'[10]PV6 3.5L LX5 GMX170'!#REF!</definedName>
    <definedName name="Изм_затрат">'[2]табл чувств'!$B$4</definedName>
    <definedName name="Изм_цен">'[2]табл чувств'!$B$3</definedName>
    <definedName name="ИЗН">460</definedName>
    <definedName name="износом">43508</definedName>
    <definedName name="ипак">#N/A</definedName>
    <definedName name="_xlnm.Criteria" localSheetId="5">'[10]PV6 3.5L LX5 GMX170'!#REF!</definedName>
    <definedName name="_xlnm.Criteria" localSheetId="1">'[10]PV6 3.5L LX5 GMX170'!#REF!</definedName>
    <definedName name="_xlnm.Criteria" localSheetId="3">'[10]PV6 3.5L LX5 GMX170'!#REF!</definedName>
    <definedName name="_xlnm.Criteria" localSheetId="4">'[10]PV6 3.5L LX5 GMX170'!#REF!</definedName>
    <definedName name="_xlnm.Criteria">'[10]PV6 3.5L LX5 GMX170'!#REF!</definedName>
    <definedName name="лдлдбитлб">#N/A</definedName>
    <definedName name="лдлшш">#N/A</definedName>
    <definedName name="МА5">[11]DNET!$X$7</definedName>
    <definedName name="МА6">[11]DNET!$X$5</definedName>
    <definedName name="МАЪЛУМОТ">#N/A</definedName>
    <definedName name="нац">#N/A</definedName>
    <definedName name="Нач_цена_Прод_1_Вн">'[2]Data input'!$B$73</definedName>
    <definedName name="Нач_цена_Прод_1_Э">'[2]Data input'!$B$67</definedName>
    <definedName name="Нач_цена_Прод_2_Вн">'[2]Data input'!$B$74</definedName>
    <definedName name="Нач_цена_Прод_2_Э">'[2]Data input'!$B$68</definedName>
    <definedName name="Нач_цена_Прод_3_Вн">'[2]Data input'!$B$75</definedName>
    <definedName name="Нач_цена_Прод_3_Э">'[2]Data input'!$B$69</definedName>
    <definedName name="Нач_цена_Прод_4_Вн">'[2]Data input'!$B$76</definedName>
    <definedName name="Нач_цена_Прод_4_Э">'[2]Data input'!$B$70</definedName>
    <definedName name="Нач_цена_Прод_5_Вн">'[5]Data input'!$B$56</definedName>
    <definedName name="Нач_цена_Прод_5_Э">'[5]Data input'!$B$47</definedName>
    <definedName name="Нач_цена_Прод_6_Вн">'[5]Data input'!$B$57</definedName>
    <definedName name="Нач_цена_Прод_6_Э">'[5]Data input'!$B$49</definedName>
    <definedName name="нгщдлод">#N/A</definedName>
    <definedName name="нгщдолд">#N/A</definedName>
    <definedName name="нгщшдл">#N/A</definedName>
    <definedName name="негнопо">#N/A</definedName>
    <definedName name="неукв">#N/A</definedName>
    <definedName name="_xlnm.Print_Area" localSheetId="5">'33 нома-ном 2022 '!$A$1:$G$1328</definedName>
    <definedName name="_xlnm.Print_Area" localSheetId="1">'База (2)'!$A$1:$Z$7</definedName>
    <definedName name="_xlnm.Print_Area" localSheetId="2">'Номма-ном свод'!$A$1:$S$2302</definedName>
    <definedName name="_xlnm.Print_Area" localSheetId="3">#REF!</definedName>
    <definedName name="_xlnm.Print_Area" localSheetId="4">#REF!</definedName>
    <definedName name="_xlnm.Print_Area">#REF!</definedName>
    <definedName name="олл">#N/A</definedName>
    <definedName name="орлдлд">#N/A</definedName>
    <definedName name="орлоддб">#N/A</definedName>
    <definedName name="орлорлд">#N/A</definedName>
    <definedName name="п1">36525</definedName>
    <definedName name="п2">5</definedName>
    <definedName name="п3">43508</definedName>
    <definedName name="п4">43508</definedName>
    <definedName name="п5">36982</definedName>
    <definedName name="п6">36281</definedName>
    <definedName name="п7">36982</definedName>
    <definedName name="период">1</definedName>
    <definedName name="печать">#N/A</definedName>
    <definedName name="прицеп">'[5]План пр-ва_1'!$A$23:$O$23</definedName>
    <definedName name="прицепк">'[5]План пр-ва_1'!$A$24:$O$24</definedName>
    <definedName name="прлордлюдл">#N/A</definedName>
    <definedName name="_xlnm.Recorder" localSheetId="5">#REF!</definedName>
    <definedName name="_xlnm.Recorder" localSheetId="1">#REF!</definedName>
    <definedName name="_xlnm.Recorder" localSheetId="3">#REF!</definedName>
    <definedName name="_xlnm.Recorder" localSheetId="4">#REF!</definedName>
    <definedName name="_xlnm.Recorder">#REF!</definedName>
    <definedName name="робюлюб">#N/A</definedName>
    <definedName name="розжзщ">#N/A</definedName>
    <definedName name="ролдорбд">#N/A</definedName>
    <definedName name="ролр">#N/A</definedName>
    <definedName name="ропропро">#N/A</definedName>
    <definedName name="рррр">#N/A</definedName>
    <definedName name="с">#N/A</definedName>
    <definedName name="срропар">#N/A</definedName>
    <definedName name="Сртук_ДАгр">#N/A</definedName>
    <definedName name="Ташкилий_чора_тадбирлар__номи_ва_ишлаб_чиўариладиганг_маҳсулот">#N/A</definedName>
    <definedName name="трактор_8010к">'[5]План пр-ва_1'!$A$12:$O$12</definedName>
    <definedName name="трактор_8011">'[5]План пр-ва_1'!$A$14:$O$14</definedName>
    <definedName name="трактор_8011к">'[5]План пр-ва_1'!$A$15:$O$15</definedName>
    <definedName name="трактор_810">'[5]План пр-ва_1'!$A$17:$O$17</definedName>
    <definedName name="трактор_810к">'[5]План пр-ва_1'!$A$18:$O$18</definedName>
    <definedName name="трактор_820">'[5]План пр-ва_1'!$A$20:$O$20</definedName>
    <definedName name="трактор_820к">'[5]План пр-ва_1'!$A$21:$O$21</definedName>
    <definedName name="укеглоло">#N/A</definedName>
    <definedName name="укегшнешлор">#N/A</definedName>
    <definedName name="укенук">#N/A</definedName>
    <definedName name="укнукнек">#N/A</definedName>
    <definedName name="Ф1">[11]DNET!$E$7</definedName>
    <definedName name="Ф2">[11]DNET!$E$5</definedName>
    <definedName name="Ф3">[11]DNET!$E$3</definedName>
    <definedName name="ФЕВ5">[11]DNET!$O$7</definedName>
    <definedName name="ФЕВ6">[11]DNET!$O$5</definedName>
    <definedName name="Цена_Прод_1_Э">'[2]План продаж'!$C$8:$Y$8</definedName>
    <definedName name="Цена_Прод_11_Э">'[5]План продаж_1'!$A$8:$IV$8</definedName>
    <definedName name="Цена_Прод_12_Э">'[5]План продаж_1'!$A$9:$IV$9</definedName>
    <definedName name="Цена_Прод_2_Вн">'[2]План продаж'!$C$31:$Y$31</definedName>
    <definedName name="Цена_Прод_2_Э">'[2]План продаж'!$C$9:$Y$9</definedName>
    <definedName name="Цена_Прод_21_Э">'[5]План продаж_1'!$A$11:$IV$11</definedName>
    <definedName name="Цена_Прод_22_Э">'[5]План продаж_1'!$A$12:$IV$12</definedName>
    <definedName name="Цена_Прод_3_Вн">'[2]План продаж'!$C$32:$Y$32</definedName>
    <definedName name="Цена_Прод_3_Э">'[2]План продаж'!$C$10:$Y$10</definedName>
    <definedName name="Цена_Прод_31_Э">'[5]План продаж_1'!$A$14:$IV$14</definedName>
    <definedName name="Цена_Прод_32_Э">'[5]План продаж_1'!$A$15:$IV$15</definedName>
    <definedName name="Цена_Прод_4_Вн">'[2]План продаж'!$C$33:$Y$33</definedName>
    <definedName name="Цена_Прод_4_Э">'[2]План продаж'!$C$11:$Y$11</definedName>
    <definedName name="Цена_Прод_41_Э">'[5]План продаж_1'!$A$17:$IV$17</definedName>
    <definedName name="Цена_Прод_42_Э">'[5]План продаж_1'!$A$18:$IV$18</definedName>
    <definedName name="Цена_Прод_5_Вн">'[5]План продаж_1'!$C$57:$O$57</definedName>
    <definedName name="Цена_Прод_5_Э">'[5]План продаж_1'!$C$16:$O$16</definedName>
    <definedName name="Цена_Прод_51_Э">'[5]План продаж_1'!$A$20:$IV$20</definedName>
    <definedName name="Цена_Прод_52_Э">'[5]План продаж_1'!$A$21:$IV$21</definedName>
    <definedName name="Цена_Прод_6_Вн">'[5]План продаж_1'!$C$58:$O$58</definedName>
    <definedName name="Цена_Прод_7_Вн">'[5]План продаж_1'!$A$59:$IV$59</definedName>
    <definedName name="цена_прод_7_э">'[5]План продаж_1'!$A$22:$IV$22</definedName>
    <definedName name="цена_ттз_8010к">'[5]Data input'!$B$42</definedName>
    <definedName name="цена_ттз_8011к">'[5]Data input'!$B$44</definedName>
    <definedName name="цена_ттз_810к">'[5]Data input'!$B$46</definedName>
    <definedName name="цена_ттз_820к">'[5]Data input'!$B$48</definedName>
    <definedName name="цена_экск_вн">'[5]Data input'!$B$58</definedName>
    <definedName name="цена_экск_э">'[5]Data input'!$B$51</definedName>
    <definedName name="чаптсмит">#N/A</definedName>
    <definedName name="чвртит">#N/A</definedName>
    <definedName name="шддлл">#N/A</definedName>
    <definedName name="щгшзжролгша">#N/A</definedName>
    <definedName name="ыанено">#N/A</definedName>
    <definedName name="ыауавуа" localSheetId="5">'[12]Жиззах янги раз'!#REF!</definedName>
    <definedName name="ыауавуа" localSheetId="3">'[12]Жиззах янги раз'!#REF!</definedName>
    <definedName name="ыауавуа" localSheetId="4">'[12]Жиззах янги раз'!#REF!</definedName>
    <definedName name="ыауавуа">'[12]Жиззах янги раз'!#REF!</definedName>
    <definedName name="ыр">#N/A</definedName>
    <definedName name="ю5">65000</definedName>
    <definedName name="ю6">"20210"</definedName>
    <definedName name="ЯН4">[11]DNET!$A$3</definedName>
    <definedName name="ЯН5">[11]DNET!$G$7</definedName>
    <definedName name="ЯН6">[11]DNET!$G$5</definedName>
    <definedName name="부채현황">#N/A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56" i="27" l="1"/>
  <c r="C9" i="27"/>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C55" i="27" s="1"/>
  <c r="C56" i="27" s="1"/>
  <c r="C57" i="27" s="1"/>
  <c r="C58" i="27" s="1"/>
  <c r="C59" i="27" s="1"/>
  <c r="C60" i="27" s="1"/>
  <c r="C61" i="27" s="1"/>
  <c r="C62" i="27" s="1"/>
  <c r="C63" i="27" s="1"/>
  <c r="C64" i="27" s="1"/>
  <c r="C65" i="27" s="1"/>
  <c r="C66" i="27" s="1"/>
  <c r="C67" i="27" s="1"/>
  <c r="C68" i="27" s="1"/>
  <c r="C69" i="27" s="1"/>
  <c r="C70" i="27" s="1"/>
  <c r="C71" i="27" s="1"/>
  <c r="C72" i="27" s="1"/>
  <c r="C73" i="27" s="1"/>
  <c r="C74" i="27" s="1"/>
  <c r="C75" i="27" s="1"/>
  <c r="C76" i="27" s="1"/>
  <c r="C77" i="27" s="1"/>
  <c r="C78" i="27" s="1"/>
  <c r="C79" i="27" s="1"/>
  <c r="C80" i="27" s="1"/>
  <c r="C81" i="27" s="1"/>
  <c r="C82" i="27" s="1"/>
  <c r="C83" i="27" s="1"/>
  <c r="C84" i="27" s="1"/>
  <c r="C85" i="27" s="1"/>
  <c r="C86" i="27" s="1"/>
  <c r="C87" i="27" s="1"/>
  <c r="C88" i="27" s="1"/>
  <c r="C89" i="27" s="1"/>
  <c r="C90" i="27" s="1"/>
  <c r="C91" i="27" s="1"/>
  <c r="C92" i="27" s="1"/>
  <c r="C93" i="27" s="1"/>
  <c r="C94" i="27" s="1"/>
  <c r="C95" i="27" s="1"/>
  <c r="C96" i="27" s="1"/>
  <c r="C97" i="27" s="1"/>
  <c r="C98" i="27" s="1"/>
  <c r="C99" i="27" s="1"/>
  <c r="C100" i="27" s="1"/>
  <c r="C101" i="27" s="1"/>
  <c r="C102" i="27" s="1"/>
  <c r="C103" i="27" s="1"/>
  <c r="C104" i="27" s="1"/>
  <c r="C105" i="27" s="1"/>
  <c r="C106" i="27" s="1"/>
  <c r="C107" i="27" s="1"/>
  <c r="C108" i="27" s="1"/>
  <c r="C109" i="27" s="1"/>
  <c r="C110" i="27" s="1"/>
  <c r="C111" i="27" s="1"/>
  <c r="C112" i="27" s="1"/>
  <c r="C113" i="27" s="1"/>
  <c r="C114" i="27" s="1"/>
  <c r="C115" i="27" s="1"/>
  <c r="C116" i="27" s="1"/>
  <c r="C117" i="27" s="1"/>
  <c r="C118" i="27" s="1"/>
  <c r="C119" i="27" s="1"/>
  <c r="C120" i="27" s="1"/>
  <c r="C121" i="27" s="1"/>
  <c r="C122" i="27" s="1"/>
  <c r="C123" i="27" s="1"/>
  <c r="C124" i="27" s="1"/>
  <c r="C125" i="27" s="1"/>
  <c r="C126" i="27" s="1"/>
  <c r="C127" i="27" s="1"/>
  <c r="C128" i="27" s="1"/>
  <c r="C129" i="27" s="1"/>
  <c r="C130" i="27" s="1"/>
  <c r="C131" i="27" s="1"/>
  <c r="C132" i="27" s="1"/>
  <c r="C133" i="27" s="1"/>
  <c r="C134" i="27" s="1"/>
  <c r="C135" i="27" s="1"/>
  <c r="C136" i="27" s="1"/>
  <c r="C137" i="27" s="1"/>
  <c r="C138" i="27" s="1"/>
  <c r="E7" i="27"/>
  <c r="Q6" i="27"/>
  <c r="C151" i="27" l="1"/>
  <c r="C139" i="27"/>
  <c r="C140" i="27" s="1"/>
  <c r="C141" i="27" s="1"/>
  <c r="C142" i="27" s="1"/>
  <c r="C143" i="27" s="1"/>
  <c r="C144" i="27" s="1"/>
  <c r="C145" i="27" s="1"/>
  <c r="C146" i="27" s="1"/>
  <c r="C147" i="27" s="1"/>
  <c r="C148" i="27" s="1"/>
  <c r="C149" i="27" s="1"/>
  <c r="C150" i="27" s="1"/>
  <c r="C152" i="27" l="1"/>
  <c r="C153" i="27" s="1"/>
  <c r="C154" i="27" s="1"/>
  <c r="C199" i="27"/>
  <c r="C200" i="27" s="1"/>
  <c r="C201" i="27" s="1"/>
  <c r="C202" i="27" s="1"/>
  <c r="C203" i="27" s="1"/>
  <c r="C204" i="27" s="1"/>
  <c r="C205" i="27" s="1"/>
  <c r="C206" i="27" s="1"/>
  <c r="C207" i="27" s="1"/>
  <c r="C208" i="27" s="1"/>
  <c r="C175" i="27"/>
  <c r="C176" i="27" s="1"/>
  <c r="C177" i="27" s="1"/>
  <c r="C178" i="27" s="1"/>
  <c r="C179" i="27" s="1"/>
  <c r="C180" i="27" s="1"/>
  <c r="C181" i="27" s="1"/>
  <c r="C182" i="27" s="1"/>
  <c r="C163" i="27"/>
  <c r="C164" i="27" s="1"/>
  <c r="C212" i="27" s="1"/>
  <c r="C213" i="27" s="1"/>
  <c r="C214" i="27" s="1"/>
  <c r="C215" i="27" s="1"/>
  <c r="C216" i="27" s="1"/>
  <c r="C217" i="27" s="1"/>
  <c r="C218" i="27" s="1"/>
  <c r="C219" i="27" s="1"/>
  <c r="C220" i="27" s="1"/>
  <c r="C221" i="27" s="1"/>
  <c r="C222" i="27" s="1"/>
  <c r="C223" i="27" s="1"/>
  <c r="C224" i="27" s="1"/>
  <c r="C225" i="27" s="1"/>
  <c r="C226" i="27" s="1"/>
  <c r="C189" i="27" l="1"/>
  <c r="C190" i="27" s="1"/>
  <c r="C191" i="27" s="1"/>
  <c r="C192" i="27" s="1"/>
  <c r="C193" i="27" s="1"/>
  <c r="C194" i="27" s="1"/>
  <c r="C195" i="27" s="1"/>
  <c r="C209" i="27" s="1"/>
  <c r="C210" i="27" s="1"/>
  <c r="C211" i="27" s="1"/>
  <c r="C165" i="27"/>
  <c r="C166" i="27" s="1"/>
  <c r="C167" i="27" s="1"/>
  <c r="C168" i="27" s="1"/>
  <c r="C169" i="27" s="1"/>
  <c r="C170" i="27" s="1"/>
  <c r="C185" i="27" s="1"/>
  <c r="C186" i="27" s="1"/>
  <c r="C187" i="27" s="1"/>
  <c r="C188" i="27" s="1"/>
  <c r="C155" i="27"/>
  <c r="C156" i="27" s="1"/>
  <c r="C228" i="27"/>
  <c r="C227" i="27"/>
  <c r="C229" i="27" s="1"/>
  <c r="C230" i="27" s="1"/>
  <c r="C231" i="27" s="1"/>
  <c r="C232" i="27" s="1"/>
  <c r="C233" i="27" s="1"/>
  <c r="C234" i="27" s="1"/>
  <c r="C235" i="27" s="1"/>
  <c r="C236" i="27" s="1"/>
  <c r="C237" i="27" s="1"/>
  <c r="C196" i="27"/>
  <c r="C197" i="27" s="1"/>
  <c r="C198" i="27" s="1"/>
  <c r="C183" i="27"/>
  <c r="C184" i="27" s="1"/>
  <c r="C157" i="27" l="1"/>
  <c r="C158" i="27" s="1"/>
  <c r="C159" i="27" s="1"/>
  <c r="C160" i="27" s="1"/>
  <c r="C161" i="27" s="1"/>
  <c r="C162" i="27" s="1"/>
  <c r="C171" i="27"/>
  <c r="C172" i="27" s="1"/>
  <c r="C173" i="27" s="1"/>
  <c r="C174" i="27" s="1"/>
  <c r="C240" i="27"/>
  <c r="C239" i="27"/>
  <c r="C238" i="27"/>
  <c r="C241" i="27" s="1"/>
  <c r="C244" i="27" l="1"/>
  <c r="C245" i="27" s="1"/>
  <c r="C246" i="27"/>
  <c r="C247" i="27" s="1"/>
  <c r="C249" i="27" s="1"/>
  <c r="C242" i="27"/>
  <c r="C243" i="27" s="1"/>
  <c r="C248" i="27" s="1"/>
  <c r="C250" i="27" s="1"/>
  <c r="C251" i="27" s="1"/>
  <c r="C252" i="27" s="1"/>
  <c r="C253" i="27" s="1"/>
  <c r="C254" i="27" s="1"/>
  <c r="C255" i="27" s="1"/>
  <c r="C256" i="27" s="1"/>
  <c r="C257" i="27" s="1"/>
  <c r="C258" i="27" s="1"/>
  <c r="C259" i="27" s="1"/>
  <c r="C260" i="27" s="1"/>
  <c r="C261" i="27" s="1"/>
  <c r="C262" i="27" s="1"/>
  <c r="C263" i="27" s="1"/>
  <c r="C268" i="27" l="1"/>
  <c r="C264" i="27"/>
  <c r="C269" i="27"/>
  <c r="C270" i="27" l="1"/>
  <c r="C265" i="27"/>
  <c r="C266" i="27" s="1"/>
  <c r="C272" i="27" l="1"/>
  <c r="C271" i="27"/>
  <c r="C267" i="27"/>
  <c r="C273" i="27" s="1"/>
  <c r="C274" i="27" s="1"/>
  <c r="C275" i="27" s="1"/>
  <c r="C276" i="27" s="1"/>
  <c r="C277" i="27" s="1"/>
  <c r="C278" i="27" s="1"/>
  <c r="C279" i="27" s="1"/>
  <c r="C280" i="27" s="1"/>
  <c r="C283" i="27" l="1"/>
  <c r="C284" i="27" s="1"/>
  <c r="C281" i="27"/>
  <c r="C282" i="27" s="1"/>
  <c r="C285" i="27" s="1"/>
  <c r="C286" i="27" s="1"/>
  <c r="C287" i="27" s="1"/>
  <c r="C288" i="27" s="1"/>
  <c r="C289" i="27" s="1"/>
  <c r="C290" i="27" s="1"/>
  <c r="C291" i="27" s="1"/>
  <c r="C292" i="27" s="1"/>
  <c r="C293" i="27" s="1"/>
  <c r="C294" i="27" s="1"/>
  <c r="C295" i="27" s="1"/>
  <c r="C296" i="27" s="1"/>
  <c r="C299" i="27" l="1"/>
  <c r="C298" i="27"/>
  <c r="C297" i="27"/>
  <c r="C300" i="27" s="1"/>
  <c r="C301" i="27" s="1"/>
  <c r="C302" i="27" s="1"/>
  <c r="C303" i="27" s="1"/>
  <c r="C304" i="27" s="1"/>
  <c r="C305" i="27" s="1"/>
  <c r="C307" i="27" l="1"/>
  <c r="C306" i="27"/>
  <c r="C308" i="27" s="1"/>
  <c r="N2235" i="26" l="1"/>
  <c r="N2234" i="26"/>
  <c r="N2233" i="26"/>
  <c r="N2232" i="26"/>
  <c r="N2231" i="26"/>
  <c r="N2230" i="26"/>
  <c r="N2229" i="26"/>
  <c r="N2228" i="26"/>
  <c r="N2227" i="26"/>
  <c r="N2226" i="26"/>
  <c r="N2225" i="26"/>
  <c r="N2224" i="26"/>
  <c r="N2223" i="26"/>
  <c r="N2222" i="26"/>
  <c r="N2221" i="26"/>
  <c r="N2220" i="26"/>
  <c r="N2219" i="26"/>
  <c r="N2218" i="26"/>
  <c r="N2217" i="26"/>
  <c r="N2216" i="26"/>
  <c r="N2215" i="26"/>
  <c r="N2214" i="26"/>
  <c r="N2213" i="26"/>
  <c r="N2212" i="26"/>
  <c r="N2211" i="26"/>
  <c r="N2210" i="26"/>
  <c r="N2209" i="26"/>
  <c r="N2208" i="26"/>
  <c r="N2207" i="26"/>
  <c r="N2206" i="26"/>
  <c r="N2205" i="26"/>
  <c r="N2204" i="26"/>
  <c r="N2203" i="26"/>
  <c r="N2202" i="26"/>
  <c r="N2201" i="26"/>
  <c r="N2200" i="26"/>
  <c r="N2199" i="26"/>
  <c r="N2198" i="26"/>
  <c r="N2197" i="26"/>
  <c r="N2196" i="26"/>
  <c r="N2195" i="26"/>
  <c r="N2194" i="26"/>
  <c r="N2193" i="26"/>
  <c r="N2192" i="26"/>
  <c r="N2191" i="26"/>
  <c r="N2190" i="26"/>
  <c r="N2189" i="26"/>
  <c r="N2188" i="26"/>
  <c r="N2187" i="26"/>
  <c r="N2186" i="26"/>
  <c r="N2185" i="26"/>
  <c r="N2184" i="26"/>
  <c r="N2183" i="26"/>
  <c r="N2182" i="26"/>
  <c r="N2181" i="26"/>
  <c r="N2180" i="26"/>
  <c r="N2179" i="26"/>
  <c r="N2178" i="26"/>
  <c r="N2177" i="26"/>
  <c r="N2176" i="26"/>
  <c r="N2175" i="26"/>
  <c r="N2174" i="26"/>
  <c r="N2173" i="26"/>
  <c r="N2172" i="26"/>
  <c r="N2171" i="26"/>
  <c r="N2170" i="26"/>
  <c r="N2169" i="26"/>
  <c r="N2168" i="26"/>
  <c r="N2167" i="26"/>
  <c r="N2166" i="26"/>
  <c r="N2165" i="26"/>
  <c r="N2164" i="26"/>
  <c r="N2163" i="26"/>
  <c r="N2162" i="26"/>
  <c r="N2161" i="26"/>
  <c r="N2160" i="26"/>
  <c r="N2159" i="26"/>
  <c r="N2158" i="26"/>
  <c r="N2157" i="26"/>
  <c r="N2156" i="26"/>
  <c r="N2155" i="26"/>
  <c r="N2154" i="26"/>
  <c r="N2153" i="26"/>
  <c r="N2152" i="26"/>
  <c r="N2151" i="26"/>
  <c r="N2150" i="26"/>
  <c r="N2149" i="26"/>
  <c r="N2148" i="26"/>
  <c r="N2147" i="26"/>
  <c r="N2146" i="26"/>
  <c r="N2145" i="26"/>
  <c r="N2144" i="26"/>
  <c r="N2143" i="26"/>
  <c r="N2142" i="26"/>
  <c r="N2141" i="26"/>
  <c r="N2140" i="26"/>
  <c r="N2139" i="26"/>
  <c r="N2138" i="26"/>
  <c r="N2137" i="26"/>
  <c r="N2136" i="26"/>
  <c r="N2135" i="26"/>
  <c r="N2134" i="26"/>
  <c r="N2133" i="26"/>
  <c r="N2132" i="26"/>
  <c r="N2131" i="26"/>
  <c r="N2130" i="26"/>
  <c r="N2129" i="26"/>
  <c r="N2128" i="26"/>
  <c r="N2127" i="26"/>
  <c r="N2126" i="26"/>
  <c r="N2125" i="26"/>
  <c r="N2124" i="26"/>
  <c r="N2123" i="26"/>
  <c r="N2122" i="26"/>
  <c r="N2121" i="26"/>
  <c r="N2120" i="26"/>
  <c r="N2119" i="26"/>
  <c r="N2118" i="26"/>
  <c r="N2117" i="26"/>
  <c r="N2116" i="26"/>
  <c r="N2115" i="26"/>
  <c r="N2114" i="26"/>
  <c r="N2113" i="26"/>
  <c r="N2112" i="26"/>
  <c r="N2111" i="26"/>
  <c r="N2110" i="26"/>
  <c r="N2109" i="26"/>
  <c r="N2108" i="26"/>
  <c r="N2107" i="26"/>
  <c r="N2106" i="26"/>
  <c r="N2105" i="26"/>
  <c r="N2104" i="26"/>
  <c r="N2103" i="26"/>
  <c r="N2102" i="26"/>
  <c r="N2101" i="26"/>
  <c r="N2100" i="26"/>
  <c r="N2099" i="26"/>
  <c r="N2098" i="26"/>
  <c r="N2097" i="26"/>
  <c r="N2096" i="26"/>
  <c r="N2095" i="26"/>
  <c r="N2094" i="26"/>
  <c r="N2093" i="26"/>
  <c r="N2092" i="26"/>
  <c r="N2091" i="26"/>
  <c r="N2090" i="26"/>
  <c r="N2089" i="26"/>
  <c r="N2088" i="26"/>
  <c r="N2087" i="26"/>
  <c r="N2086" i="26"/>
  <c r="N2085" i="26"/>
  <c r="N2084" i="26"/>
  <c r="N2083" i="26"/>
  <c r="N2082" i="26"/>
  <c r="N2081" i="26"/>
  <c r="N2080" i="26"/>
  <c r="N2079" i="26"/>
  <c r="N2078" i="26"/>
  <c r="N2077" i="26"/>
  <c r="N2076" i="26"/>
  <c r="N2075" i="26"/>
  <c r="N2074" i="26"/>
  <c r="N2073" i="26"/>
  <c r="N2072" i="26"/>
  <c r="N2071" i="26"/>
  <c r="N2070" i="26"/>
  <c r="N2069" i="26"/>
  <c r="N2068" i="26"/>
  <c r="N2067" i="26"/>
  <c r="N2066" i="26"/>
  <c r="N2065" i="26"/>
  <c r="N2064" i="26"/>
  <c r="N2063" i="26"/>
  <c r="N2062" i="26"/>
  <c r="N2061" i="26"/>
  <c r="N2060" i="26"/>
  <c r="N2059" i="26"/>
  <c r="N2058" i="26"/>
  <c r="N2057" i="26"/>
  <c r="N2056" i="26"/>
  <c r="N2055" i="26"/>
  <c r="N2054" i="26"/>
  <c r="N2053" i="26"/>
  <c r="N2052" i="26"/>
  <c r="N2051" i="26"/>
  <c r="N2050" i="26"/>
  <c r="N2049" i="26"/>
  <c r="N2048" i="26"/>
  <c r="N2047" i="26"/>
  <c r="N2046" i="26"/>
  <c r="N2045" i="26"/>
  <c r="N2044" i="26"/>
  <c r="N2043" i="26"/>
  <c r="N2042" i="26"/>
  <c r="N2041" i="26"/>
  <c r="N2040" i="26"/>
  <c r="N2039" i="26"/>
  <c r="N2038" i="26"/>
  <c r="N2037" i="26"/>
  <c r="N2036" i="26"/>
  <c r="N2035" i="26"/>
  <c r="N2034" i="26"/>
  <c r="N2033" i="26"/>
  <c r="N2032" i="26"/>
  <c r="N2031" i="26"/>
  <c r="N2030" i="26"/>
  <c r="N2029" i="26"/>
  <c r="N2028" i="26"/>
  <c r="N2027" i="26"/>
  <c r="N2026" i="26"/>
  <c r="N2025" i="26"/>
  <c r="N2024" i="26"/>
  <c r="N2023" i="26"/>
  <c r="N2022" i="26"/>
  <c r="N2021" i="26"/>
  <c r="N2020" i="26"/>
  <c r="N2019" i="26"/>
  <c r="N2018" i="26"/>
  <c r="N2017" i="26"/>
  <c r="N2016" i="26"/>
  <c r="N2015" i="26"/>
  <c r="N2014" i="26"/>
  <c r="N2013" i="26"/>
  <c r="N2012" i="26"/>
  <c r="N2011" i="26"/>
  <c r="N2010" i="26"/>
  <c r="N2009" i="26"/>
  <c r="N2008" i="26"/>
  <c r="N2007" i="26"/>
  <c r="N2006" i="26"/>
  <c r="N2005" i="26"/>
  <c r="N2004" i="26"/>
  <c r="N2003" i="26"/>
  <c r="N2002" i="26"/>
  <c r="N2001" i="26"/>
  <c r="N2000" i="26"/>
  <c r="N1999" i="26"/>
  <c r="N1998" i="26"/>
  <c r="N1997" i="26"/>
  <c r="N1996" i="26"/>
  <c r="N1995" i="26"/>
  <c r="N1994" i="26"/>
  <c r="N1993" i="26"/>
  <c r="N1992" i="26"/>
  <c r="N1991" i="26"/>
  <c r="N1990" i="26"/>
  <c r="N1989" i="26"/>
  <c r="N1988" i="26"/>
  <c r="N1987" i="26"/>
  <c r="N1986" i="26"/>
  <c r="N1985" i="26"/>
  <c r="N1984" i="26"/>
  <c r="N1983" i="26"/>
  <c r="N1982" i="26"/>
  <c r="N1981" i="26"/>
  <c r="N1980" i="26"/>
  <c r="N1979" i="26"/>
  <c r="N1978" i="26"/>
  <c r="N1977" i="26"/>
  <c r="N1976" i="26"/>
  <c r="N1975" i="26"/>
  <c r="N1974" i="26"/>
  <c r="N1973" i="26"/>
  <c r="N1972" i="26"/>
  <c r="N1971" i="26"/>
  <c r="N1970" i="26"/>
  <c r="N1969" i="26"/>
  <c r="N1968" i="26"/>
  <c r="N1967" i="26"/>
  <c r="N1966" i="26"/>
  <c r="N1965" i="26"/>
  <c r="N1964" i="26"/>
  <c r="N1963" i="26"/>
  <c r="N1962" i="26"/>
  <c r="N1961" i="26"/>
  <c r="N1960" i="26"/>
  <c r="N1959" i="26"/>
  <c r="N1958" i="26"/>
  <c r="N1957" i="26"/>
  <c r="N1956" i="26"/>
  <c r="N1955" i="26"/>
  <c r="N1954" i="26"/>
  <c r="N1953" i="26"/>
  <c r="N1952" i="26"/>
  <c r="N1951" i="26"/>
  <c r="N1950" i="26"/>
  <c r="N1949" i="26"/>
  <c r="N1948" i="26"/>
  <c r="N1947" i="26"/>
  <c r="N1946" i="26"/>
  <c r="N1945" i="26"/>
  <c r="N1944" i="26"/>
  <c r="N1943" i="26"/>
  <c r="N1942" i="26"/>
  <c r="N1941" i="26"/>
  <c r="N1940" i="26"/>
  <c r="N1939" i="26"/>
  <c r="N1938" i="26"/>
  <c r="N1937" i="26"/>
  <c r="N1936" i="26"/>
  <c r="N1935" i="26"/>
  <c r="N1934" i="26"/>
  <c r="N1933" i="26"/>
  <c r="N1932" i="26"/>
  <c r="N1931" i="26"/>
  <c r="N1930" i="26"/>
  <c r="N1929" i="26"/>
  <c r="N1928" i="26"/>
  <c r="N1927" i="26"/>
  <c r="N1926" i="26"/>
  <c r="N1925" i="26"/>
  <c r="N1924" i="26"/>
  <c r="N1923" i="26"/>
  <c r="N1922" i="26"/>
  <c r="N1921" i="26"/>
  <c r="N1920" i="26"/>
  <c r="N1919" i="26"/>
  <c r="N1918" i="26"/>
  <c r="N1917" i="26"/>
  <c r="N1916" i="26"/>
  <c r="N1915" i="26"/>
  <c r="N1914" i="26"/>
  <c r="N1913" i="26"/>
  <c r="N1912" i="26"/>
  <c r="N1911" i="26"/>
  <c r="N1910" i="26"/>
  <c r="N1909" i="26"/>
  <c r="N1908" i="26"/>
  <c r="N1907" i="26"/>
  <c r="N1906" i="26"/>
  <c r="N1905" i="26"/>
  <c r="N1904" i="26"/>
  <c r="N1903" i="26"/>
  <c r="N1902" i="26"/>
  <c r="N1901" i="26"/>
  <c r="N1900" i="26"/>
  <c r="N1899" i="26"/>
  <c r="N1898" i="26"/>
  <c r="N1897" i="26"/>
  <c r="N1896" i="26"/>
  <c r="N1895" i="26"/>
  <c r="N1894" i="26"/>
  <c r="N1893" i="26"/>
  <c r="N1892" i="26"/>
  <c r="N1891" i="26"/>
  <c r="N1890" i="26"/>
  <c r="N1889" i="26"/>
  <c r="N1888" i="26"/>
  <c r="N1887" i="26"/>
  <c r="N1886" i="26"/>
  <c r="N1885" i="26"/>
  <c r="N1884" i="26"/>
  <c r="N1883" i="26"/>
  <c r="N1882" i="26"/>
  <c r="N1881" i="26"/>
  <c r="N1880" i="26"/>
  <c r="N1879" i="26"/>
  <c r="N1878" i="26"/>
  <c r="N1877" i="26"/>
  <c r="N1876" i="26"/>
  <c r="N1875" i="26"/>
  <c r="N1874" i="26"/>
  <c r="N1873" i="26"/>
  <c r="N1872" i="26"/>
  <c r="N1871" i="26"/>
  <c r="N1870" i="26"/>
  <c r="N1869" i="26"/>
  <c r="N1868" i="26"/>
  <c r="N1867" i="26"/>
  <c r="N1866" i="26"/>
  <c r="N1865" i="26"/>
  <c r="N1864" i="26"/>
  <c r="N1863" i="26"/>
  <c r="N1862" i="26"/>
  <c r="N1861" i="26"/>
  <c r="N1860" i="26"/>
  <c r="N1859" i="26"/>
  <c r="N1858" i="26"/>
  <c r="N1857" i="26"/>
  <c r="N1856" i="26"/>
  <c r="N1855" i="26"/>
  <c r="N1854" i="26"/>
  <c r="N1853" i="26"/>
  <c r="N1852" i="26"/>
  <c r="N1851" i="26"/>
  <c r="N1850" i="26"/>
  <c r="N1849" i="26"/>
  <c r="N1848" i="26"/>
  <c r="N1847" i="26"/>
  <c r="N1846" i="26"/>
  <c r="N1845" i="26"/>
  <c r="N1844" i="26"/>
  <c r="N1843" i="26"/>
  <c r="N1842" i="26"/>
  <c r="N1841" i="26"/>
  <c r="N1840" i="26"/>
  <c r="N1839" i="26"/>
  <c r="N1838" i="26"/>
  <c r="N1837" i="26"/>
  <c r="N1836" i="26"/>
  <c r="N1835" i="26"/>
  <c r="N1834" i="26"/>
  <c r="N1833" i="26"/>
  <c r="N1832" i="26"/>
  <c r="N1831" i="26"/>
  <c r="N1830" i="26"/>
  <c r="N1829" i="26"/>
  <c r="N1828" i="26"/>
  <c r="N1827" i="26"/>
  <c r="N1826" i="26"/>
  <c r="N1825" i="26"/>
  <c r="N1824" i="26"/>
  <c r="N1823" i="26"/>
  <c r="N1822" i="26"/>
  <c r="N1821" i="26"/>
  <c r="N1820" i="26"/>
  <c r="N1819" i="26"/>
  <c r="N1818" i="26"/>
  <c r="N1817" i="26"/>
  <c r="N1816" i="26"/>
  <c r="N1815" i="26"/>
  <c r="N1814" i="26"/>
  <c r="N1813" i="26"/>
  <c r="N1812" i="26"/>
  <c r="N1811" i="26"/>
  <c r="N1810" i="26"/>
  <c r="N1809" i="26"/>
  <c r="N1808" i="26"/>
  <c r="N1807" i="26"/>
  <c r="N1806" i="26"/>
  <c r="N1805" i="26"/>
  <c r="N1804" i="26"/>
  <c r="N1803" i="26"/>
  <c r="N1802" i="26"/>
  <c r="N1801" i="26"/>
  <c r="N1800" i="26"/>
  <c r="N1799" i="26"/>
  <c r="N1798" i="26"/>
  <c r="N1797" i="26"/>
  <c r="N1796" i="26"/>
  <c r="N1795" i="26"/>
  <c r="N1794" i="26"/>
  <c r="N1793" i="26"/>
  <c r="N1792" i="26"/>
  <c r="N1791" i="26"/>
  <c r="N1790" i="26"/>
  <c r="N1789" i="26"/>
  <c r="N1788" i="26"/>
  <c r="N1787" i="26"/>
  <c r="N1786" i="26"/>
  <c r="N1785" i="26"/>
  <c r="N1784" i="26"/>
  <c r="N1783" i="26"/>
  <c r="N1782" i="26"/>
  <c r="N1781" i="26"/>
  <c r="N1780" i="26"/>
  <c r="N1779" i="26"/>
  <c r="N1778" i="26"/>
  <c r="N1777" i="26"/>
  <c r="N1776" i="26"/>
  <c r="N1775" i="26"/>
  <c r="N1774" i="26"/>
  <c r="N1773" i="26"/>
  <c r="N1772" i="26"/>
  <c r="N1771" i="26"/>
  <c r="N1770" i="26"/>
  <c r="N1769" i="26"/>
  <c r="N1768" i="26"/>
  <c r="N1767" i="26"/>
  <c r="N1766" i="26"/>
  <c r="N1765" i="26"/>
  <c r="N1764" i="26"/>
  <c r="N1763" i="26"/>
  <c r="N1762" i="26"/>
  <c r="N1761" i="26"/>
  <c r="N1760" i="26"/>
  <c r="N1759" i="26"/>
  <c r="N1758" i="26"/>
  <c r="N1757" i="26"/>
  <c r="N1756" i="26"/>
  <c r="N1755" i="26"/>
  <c r="N1754" i="26"/>
  <c r="N1753" i="26"/>
  <c r="N1752" i="26"/>
  <c r="N1751" i="26"/>
  <c r="N1750" i="26"/>
  <c r="N1749" i="26"/>
  <c r="N1748" i="26"/>
  <c r="N1747" i="26"/>
  <c r="N1746" i="26"/>
  <c r="N1745" i="26"/>
  <c r="N1744" i="26"/>
  <c r="N1743" i="26"/>
  <c r="N1742" i="26"/>
  <c r="N1741" i="26"/>
  <c r="N1740" i="26"/>
  <c r="N1739" i="26"/>
  <c r="N1738" i="26"/>
  <c r="N1737" i="26"/>
  <c r="N1736" i="26"/>
  <c r="N1735" i="26"/>
  <c r="N1734" i="26"/>
  <c r="N1733" i="26"/>
  <c r="N1732" i="26"/>
  <c r="N1731" i="26"/>
  <c r="N1730" i="26"/>
  <c r="N1729" i="26"/>
  <c r="N1728" i="26"/>
  <c r="N1727" i="26"/>
  <c r="N1726" i="26"/>
  <c r="N1725" i="26"/>
  <c r="N1724" i="26"/>
  <c r="N1723" i="26"/>
  <c r="N1722" i="26"/>
  <c r="N1721" i="26"/>
  <c r="N1720" i="26"/>
  <c r="N1719" i="26"/>
  <c r="N1718" i="26"/>
  <c r="N1717" i="26"/>
  <c r="N1716" i="26"/>
  <c r="N1715" i="26"/>
  <c r="N1714" i="26"/>
  <c r="N1713" i="26"/>
  <c r="N1712" i="26"/>
  <c r="N1711" i="26"/>
  <c r="N1710" i="26"/>
  <c r="N1709" i="26"/>
  <c r="N1708" i="26"/>
  <c r="N1707" i="26"/>
  <c r="N1706" i="26"/>
  <c r="N1705" i="26"/>
  <c r="N1704" i="26"/>
  <c r="N1703" i="26"/>
  <c r="N1702" i="26"/>
  <c r="N1701" i="26"/>
  <c r="N1700" i="26"/>
  <c r="N1699" i="26"/>
  <c r="N1698" i="26"/>
  <c r="N1697" i="26"/>
  <c r="N1696" i="26"/>
  <c r="N1695" i="26"/>
  <c r="N1694" i="26"/>
  <c r="N1693" i="26"/>
  <c r="N1692" i="26"/>
  <c r="N1691" i="26"/>
  <c r="N1690" i="26"/>
  <c r="N1689" i="26"/>
  <c r="N1688" i="26"/>
  <c r="N1687" i="26"/>
  <c r="N1686" i="26"/>
  <c r="N1685" i="26"/>
  <c r="N1684" i="26"/>
  <c r="N1683" i="26"/>
  <c r="N1682" i="26"/>
  <c r="N1681" i="26"/>
  <c r="N1680" i="26"/>
  <c r="N1679" i="26"/>
  <c r="N1678" i="26"/>
  <c r="N1677" i="26"/>
  <c r="N1676" i="26"/>
  <c r="N1675" i="26"/>
  <c r="N1674" i="26"/>
  <c r="N1673" i="26"/>
  <c r="N1672" i="26"/>
  <c r="N1671" i="26"/>
  <c r="N1670" i="26"/>
  <c r="N1669" i="26"/>
  <c r="N1668" i="26"/>
  <c r="N1667" i="26"/>
  <c r="N1666" i="26"/>
  <c r="N1665" i="26"/>
  <c r="N1664" i="26"/>
  <c r="N1663" i="26"/>
  <c r="N1662" i="26"/>
  <c r="N1661" i="26"/>
  <c r="N1660" i="26"/>
  <c r="N1659" i="26"/>
  <c r="N1658" i="26"/>
  <c r="N1657" i="26"/>
  <c r="N1656" i="26"/>
  <c r="N1655" i="26"/>
  <c r="N1654" i="26"/>
  <c r="N1653" i="26"/>
  <c r="N1652" i="26"/>
  <c r="N1651" i="26"/>
  <c r="N1650" i="26"/>
  <c r="N1649" i="26"/>
  <c r="N1648" i="26"/>
  <c r="N1647" i="26"/>
  <c r="N1646" i="26"/>
  <c r="N1645" i="26"/>
  <c r="N1644" i="26"/>
  <c r="N1643" i="26"/>
  <c r="N1642" i="26"/>
  <c r="N1641" i="26"/>
  <c r="N1640" i="26"/>
  <c r="N1639" i="26"/>
  <c r="N1638" i="26"/>
  <c r="N1637" i="26"/>
  <c r="N1636" i="26"/>
  <c r="N1635" i="26"/>
  <c r="N1634" i="26"/>
  <c r="N1633" i="26"/>
  <c r="N1632" i="26"/>
  <c r="N1631" i="26"/>
  <c r="N1630" i="26"/>
  <c r="N1629" i="26"/>
  <c r="N1628" i="26"/>
  <c r="N1627" i="26"/>
  <c r="N1626" i="26"/>
  <c r="N1625" i="26"/>
  <c r="N1624" i="26"/>
  <c r="N1623" i="26"/>
  <c r="N1622" i="26"/>
  <c r="N1621" i="26"/>
  <c r="N1620" i="26"/>
  <c r="N1619" i="26"/>
  <c r="N1618" i="26"/>
  <c r="N1617" i="26"/>
  <c r="N1616" i="26"/>
  <c r="N1615" i="26"/>
  <c r="N1614" i="26"/>
  <c r="N1613" i="26"/>
  <c r="N1612" i="26"/>
  <c r="N1611" i="26"/>
  <c r="N1610" i="26"/>
  <c r="N1609" i="26"/>
  <c r="N1608" i="26"/>
  <c r="N1607" i="26"/>
  <c r="N1606" i="26"/>
  <c r="N1605" i="26"/>
  <c r="N1604" i="26"/>
  <c r="N1603" i="26"/>
  <c r="N1602" i="26"/>
  <c r="N1601" i="26"/>
  <c r="N1600" i="26"/>
  <c r="N1599" i="26"/>
  <c r="N1598" i="26"/>
  <c r="N1597" i="26"/>
  <c r="N1596" i="26"/>
  <c r="N1595" i="26"/>
  <c r="N1594" i="26"/>
  <c r="N1593" i="26"/>
  <c r="N1592" i="26"/>
  <c r="N1591" i="26"/>
  <c r="N1590" i="26"/>
  <c r="N1589" i="26"/>
  <c r="N1588" i="26"/>
  <c r="N1587" i="26"/>
  <c r="N1586" i="26"/>
  <c r="N1585" i="26"/>
  <c r="N1584" i="26"/>
  <c r="N1583" i="26"/>
  <c r="N1582" i="26"/>
  <c r="N1581" i="26"/>
  <c r="N1580" i="26"/>
  <c r="N1579" i="26"/>
  <c r="N1578" i="26"/>
  <c r="N1577" i="26"/>
  <c r="N1576" i="26"/>
  <c r="N1575" i="26"/>
  <c r="N1574" i="26"/>
  <c r="N1573" i="26"/>
  <c r="N1572" i="26"/>
  <c r="N1571" i="26"/>
  <c r="N1570" i="26"/>
  <c r="N1569" i="26"/>
  <c r="N1568" i="26"/>
  <c r="N1567" i="26"/>
  <c r="N1566" i="26"/>
  <c r="N1565" i="26"/>
  <c r="N1564" i="26"/>
  <c r="N1563" i="26"/>
  <c r="N1562" i="26"/>
  <c r="N1561" i="26"/>
  <c r="N1560" i="26"/>
  <c r="N1559" i="26"/>
  <c r="N1558" i="26"/>
  <c r="N1557" i="26"/>
  <c r="N1556" i="26"/>
  <c r="N1555" i="26"/>
  <c r="N1554" i="26"/>
  <c r="N1553" i="26"/>
  <c r="N1552" i="26"/>
  <c r="N1551" i="26"/>
  <c r="N1550" i="26"/>
  <c r="N1549" i="26"/>
  <c r="N1548" i="26"/>
  <c r="N1547" i="26"/>
  <c r="N1546" i="26"/>
  <c r="N1545" i="26"/>
  <c r="N1544" i="26"/>
  <c r="N1543" i="26"/>
  <c r="N1542" i="26"/>
  <c r="N1541" i="26"/>
  <c r="N1540" i="26"/>
  <c r="N1539" i="26"/>
  <c r="N1538" i="26"/>
  <c r="N1537" i="26"/>
  <c r="N1536" i="26"/>
  <c r="N1535" i="26"/>
  <c r="N1534" i="26"/>
  <c r="N1533" i="26"/>
  <c r="N1532" i="26"/>
  <c r="N1531" i="26"/>
  <c r="N1530" i="26"/>
  <c r="N1529" i="26"/>
  <c r="N1528" i="26"/>
  <c r="N1527" i="26"/>
  <c r="N1526" i="26"/>
  <c r="N1525" i="26"/>
  <c r="N1524" i="26"/>
  <c r="N1523" i="26"/>
  <c r="N1522" i="26"/>
  <c r="N1521" i="26"/>
  <c r="N1520" i="26"/>
  <c r="N1519" i="26"/>
  <c r="N1518" i="26"/>
  <c r="N1517" i="26"/>
  <c r="N1516" i="26"/>
  <c r="N1515" i="26"/>
  <c r="N1514" i="26"/>
  <c r="N1513" i="26"/>
  <c r="N1512" i="26"/>
  <c r="N1511" i="26"/>
  <c r="N1510" i="26"/>
  <c r="N1509" i="26"/>
  <c r="N1508" i="26"/>
  <c r="N1507" i="26"/>
  <c r="N1506" i="26"/>
  <c r="N1505" i="26"/>
  <c r="N1504" i="26"/>
  <c r="N1503" i="26"/>
  <c r="N1502" i="26"/>
  <c r="N1501" i="26"/>
  <c r="N1500" i="26"/>
  <c r="N1499" i="26"/>
  <c r="N1498" i="26"/>
  <c r="N1497" i="26"/>
  <c r="N1496" i="26"/>
  <c r="N1495" i="26"/>
  <c r="N1494" i="26"/>
  <c r="N1493" i="26"/>
  <c r="N1492" i="26"/>
  <c r="N1491" i="26"/>
  <c r="N1490" i="26"/>
  <c r="N1489" i="26"/>
  <c r="N1488" i="26"/>
  <c r="N1487" i="26"/>
  <c r="N1486" i="26"/>
  <c r="N1485" i="26"/>
  <c r="N1484" i="26"/>
  <c r="N1483" i="26"/>
  <c r="N1482" i="26"/>
  <c r="N1481" i="26"/>
  <c r="N1480" i="26"/>
  <c r="N1479" i="26"/>
  <c r="N1478" i="26"/>
  <c r="N1477" i="26"/>
  <c r="N1476" i="26"/>
  <c r="N1475" i="26"/>
  <c r="N1474" i="26"/>
  <c r="N1473" i="26"/>
  <c r="N1472" i="26"/>
  <c r="N1471" i="26"/>
  <c r="N1470" i="26"/>
  <c r="N1469" i="26"/>
  <c r="N1468" i="26"/>
  <c r="N1467" i="26"/>
  <c r="N1466" i="26"/>
  <c r="N1465" i="26"/>
  <c r="N1464" i="26"/>
  <c r="N1463" i="26"/>
  <c r="N1462" i="26"/>
  <c r="N1461" i="26"/>
  <c r="N1460" i="26"/>
  <c r="N1459" i="26"/>
  <c r="N1458" i="26"/>
  <c r="N1457" i="26"/>
  <c r="N1456" i="26"/>
  <c r="N1455" i="26"/>
  <c r="N1454" i="26"/>
  <c r="N1453" i="26"/>
  <c r="N1452" i="26"/>
  <c r="N1451" i="26"/>
  <c r="N1450" i="26"/>
  <c r="N1449" i="26"/>
  <c r="N1448" i="26"/>
  <c r="N1447" i="26"/>
  <c r="N1446" i="26"/>
  <c r="N1445" i="26"/>
  <c r="N1444" i="26"/>
  <c r="N1443" i="26"/>
  <c r="N1442" i="26"/>
  <c r="N1441" i="26"/>
  <c r="N1440" i="26"/>
  <c r="N1439" i="26"/>
  <c r="N1438" i="26"/>
  <c r="N1437" i="26"/>
  <c r="N1436" i="26"/>
  <c r="N1435" i="26"/>
  <c r="N1434" i="26"/>
  <c r="N1433" i="26"/>
  <c r="N1432" i="26"/>
  <c r="N1431" i="26"/>
  <c r="N1430" i="26"/>
  <c r="N1429" i="26"/>
  <c r="N1428" i="26"/>
  <c r="N1427" i="26"/>
  <c r="N1426" i="26"/>
  <c r="N1425" i="26"/>
  <c r="N1424" i="26"/>
  <c r="N1423" i="26"/>
  <c r="N1422" i="26"/>
  <c r="N1421" i="26"/>
  <c r="N1420" i="26"/>
  <c r="N1419" i="26"/>
  <c r="N1418" i="26"/>
  <c r="N1417" i="26"/>
  <c r="N1416" i="26"/>
  <c r="N1415" i="26"/>
  <c r="N1414" i="26"/>
  <c r="N1413" i="26"/>
  <c r="N1412" i="26"/>
  <c r="N1411" i="26"/>
  <c r="N1410" i="26"/>
  <c r="N1409" i="26"/>
  <c r="N1408" i="26"/>
  <c r="N1407" i="26"/>
  <c r="N1406" i="26"/>
  <c r="N1405" i="26"/>
  <c r="N1404" i="26"/>
  <c r="N1403" i="26"/>
  <c r="N1402" i="26"/>
  <c r="N1401" i="26"/>
  <c r="N1400" i="26"/>
  <c r="N1399" i="26"/>
  <c r="N1398" i="26"/>
  <c r="N1397" i="26"/>
  <c r="N1396" i="26"/>
  <c r="N1395" i="26"/>
  <c r="N1394" i="26"/>
  <c r="N1393" i="26"/>
  <c r="N1392" i="26"/>
  <c r="N1391" i="26"/>
  <c r="N1390" i="26"/>
  <c r="N1389" i="26"/>
  <c r="N1388" i="26"/>
  <c r="N1387" i="26"/>
  <c r="N1386" i="26"/>
  <c r="N1385" i="26"/>
  <c r="N1384" i="26"/>
  <c r="N1383" i="26"/>
  <c r="N1382" i="26"/>
  <c r="N1381" i="26"/>
  <c r="N1380" i="26"/>
  <c r="N1379" i="26"/>
  <c r="N1378" i="26"/>
  <c r="N1377" i="26"/>
  <c r="N1376" i="26"/>
  <c r="N1375" i="26"/>
  <c r="N1374" i="26"/>
  <c r="N1373" i="26"/>
  <c r="N1372" i="26"/>
  <c r="N1371" i="26"/>
  <c r="N1370" i="26"/>
  <c r="N1369" i="26"/>
  <c r="N1368" i="26"/>
  <c r="N1367" i="26"/>
  <c r="N1366" i="26"/>
  <c r="N1365" i="26"/>
  <c r="N1364" i="26"/>
  <c r="N1363" i="26"/>
  <c r="N1362" i="26"/>
  <c r="N1361" i="26"/>
  <c r="N1360" i="26"/>
  <c r="N1359" i="26"/>
  <c r="N1358" i="26"/>
  <c r="N1357" i="26"/>
  <c r="N1356" i="26"/>
  <c r="N1355" i="26"/>
  <c r="N1354" i="26"/>
  <c r="N1353" i="26"/>
  <c r="N1352" i="26"/>
  <c r="N1351" i="26"/>
  <c r="N1350" i="26"/>
  <c r="N1349" i="26"/>
  <c r="N1348" i="26"/>
  <c r="N1347" i="26"/>
  <c r="N1346" i="26"/>
  <c r="N1345" i="26"/>
  <c r="N1344" i="26"/>
  <c r="N1343" i="26"/>
  <c r="N1342" i="26"/>
  <c r="N1341" i="26"/>
  <c r="N1340" i="26"/>
  <c r="N1339" i="26"/>
  <c r="N1338" i="26"/>
  <c r="N1337" i="26"/>
  <c r="N1336" i="26"/>
  <c r="N1335" i="26"/>
  <c r="N1334" i="26"/>
  <c r="N1333" i="26"/>
  <c r="N1332" i="26"/>
  <c r="N1331" i="26"/>
  <c r="N1330" i="26"/>
  <c r="N1329" i="26"/>
  <c r="N1328" i="26"/>
  <c r="N1327" i="26"/>
  <c r="N1326" i="26"/>
  <c r="N1325" i="26"/>
  <c r="N1324" i="26"/>
  <c r="N1323" i="26"/>
  <c r="N1322" i="26"/>
  <c r="N1321" i="26"/>
  <c r="N1320" i="26"/>
  <c r="N1319" i="26"/>
  <c r="N1318" i="26"/>
  <c r="N1317" i="26"/>
  <c r="N1316" i="26"/>
  <c r="N1315" i="26"/>
  <c r="N1314" i="26"/>
  <c r="N1313" i="26"/>
  <c r="N1312" i="26"/>
  <c r="N1311" i="26"/>
  <c r="N1310" i="26"/>
  <c r="N1309" i="26"/>
  <c r="N1308" i="26"/>
  <c r="N1307" i="26"/>
  <c r="N1306" i="26"/>
  <c r="N1305" i="26"/>
  <c r="N1304" i="26"/>
  <c r="N1303" i="26"/>
  <c r="N1302" i="26"/>
  <c r="N1301" i="26"/>
  <c r="N1300" i="26"/>
  <c r="N1299" i="26"/>
  <c r="N1298" i="26"/>
  <c r="N1297" i="26"/>
  <c r="N1296" i="26"/>
  <c r="N1295" i="26"/>
  <c r="N1294" i="26"/>
  <c r="N1293" i="26"/>
  <c r="N1292" i="26"/>
  <c r="N1291" i="26"/>
  <c r="N1290" i="26"/>
  <c r="N1289" i="26"/>
  <c r="N1288" i="26"/>
  <c r="N1287" i="26"/>
  <c r="N1286" i="26"/>
  <c r="N1285" i="26"/>
  <c r="N1284" i="26"/>
  <c r="N1283" i="26"/>
  <c r="N1282" i="26"/>
  <c r="N1281" i="26"/>
  <c r="N1280" i="26"/>
  <c r="N1279" i="26"/>
  <c r="N1278" i="26"/>
  <c r="N1277" i="26"/>
  <c r="N1276" i="26"/>
  <c r="N1275" i="26"/>
  <c r="N1274" i="26"/>
  <c r="N1273" i="26"/>
  <c r="N1272" i="26"/>
  <c r="N1271" i="26"/>
  <c r="N1270" i="26"/>
  <c r="N1269" i="26"/>
  <c r="N1268" i="26"/>
  <c r="N1267" i="26"/>
  <c r="N1266" i="26"/>
  <c r="N1265" i="26"/>
  <c r="N1264" i="26"/>
  <c r="N1263" i="26"/>
  <c r="N1262" i="26"/>
  <c r="N1261" i="26"/>
  <c r="N1260" i="26"/>
  <c r="N1259" i="26"/>
  <c r="N1258" i="26"/>
  <c r="N1257" i="26"/>
  <c r="N1256" i="26"/>
  <c r="N1255" i="26"/>
  <c r="N1254" i="26"/>
  <c r="N1253" i="26"/>
  <c r="N1252" i="26"/>
  <c r="N1251" i="26"/>
  <c r="N1250" i="26"/>
  <c r="N1249" i="26"/>
  <c r="N1248" i="26"/>
  <c r="N1247" i="26"/>
  <c r="N1246" i="26"/>
  <c r="N1245" i="26"/>
  <c r="N1244" i="26"/>
  <c r="N1243" i="26"/>
  <c r="N1242" i="26"/>
  <c r="N1241" i="26"/>
  <c r="N1240" i="26"/>
  <c r="N1239" i="26"/>
  <c r="N1238" i="26"/>
  <c r="N1237" i="26"/>
  <c r="N1236" i="26"/>
  <c r="N1235" i="26"/>
  <c r="N1234" i="26"/>
  <c r="N1233" i="26"/>
  <c r="N1232" i="26"/>
  <c r="N1231" i="26"/>
  <c r="N1230" i="26"/>
  <c r="N1229" i="26"/>
  <c r="N1228" i="26"/>
  <c r="N1227" i="26"/>
  <c r="N1226" i="26"/>
  <c r="N1225" i="26"/>
  <c r="N1224" i="26"/>
  <c r="N1223" i="26"/>
  <c r="N1222" i="26"/>
  <c r="N1221" i="26"/>
  <c r="N1220" i="26"/>
  <c r="N1219" i="26"/>
  <c r="N1218" i="26"/>
  <c r="N1217" i="26"/>
  <c r="N1216" i="26"/>
  <c r="N1215" i="26"/>
  <c r="N1214" i="26"/>
  <c r="N1213" i="26"/>
  <c r="N1212" i="26"/>
  <c r="N1211" i="26"/>
  <c r="N1210" i="26"/>
  <c r="N1209" i="26"/>
  <c r="N1208" i="26"/>
  <c r="N1207" i="26"/>
  <c r="N1206" i="26"/>
  <c r="N1205" i="26"/>
  <c r="N1204" i="26"/>
  <c r="N1203" i="26"/>
  <c r="N1202" i="26"/>
  <c r="N1201" i="26"/>
  <c r="N1200" i="26"/>
  <c r="N1199" i="26"/>
  <c r="N1198" i="26"/>
  <c r="N1197" i="26"/>
  <c r="N1196" i="26"/>
  <c r="N1195" i="26"/>
  <c r="N1194" i="26"/>
  <c r="N1193" i="26"/>
  <c r="N1192" i="26"/>
  <c r="N1191" i="26"/>
  <c r="N1190" i="26"/>
  <c r="N1189" i="26"/>
  <c r="N1188" i="26"/>
  <c r="N1187" i="26"/>
  <c r="N1186" i="26"/>
  <c r="N1185" i="26"/>
  <c r="N1184" i="26"/>
  <c r="N1183" i="26"/>
  <c r="N1182" i="26"/>
  <c r="N1181" i="26"/>
  <c r="N1180" i="26"/>
  <c r="N1179" i="26"/>
  <c r="N1178" i="26"/>
  <c r="N1177" i="26"/>
  <c r="N1176" i="26"/>
  <c r="N1175" i="26"/>
  <c r="N1174" i="26"/>
  <c r="N1173" i="26"/>
  <c r="N1172" i="26"/>
  <c r="N1171" i="26"/>
  <c r="N1170" i="26"/>
  <c r="N1169" i="26"/>
  <c r="N1168" i="26"/>
  <c r="N1167" i="26"/>
  <c r="N1166" i="26"/>
  <c r="N1165" i="26"/>
  <c r="N1164" i="26"/>
  <c r="N1163" i="26"/>
  <c r="N1162" i="26"/>
  <c r="N1161" i="26"/>
  <c r="N1160" i="26"/>
  <c r="N1159" i="26"/>
  <c r="N1158" i="26"/>
  <c r="N1157" i="26"/>
  <c r="N1156" i="26"/>
  <c r="N1155" i="26"/>
  <c r="N1154" i="26"/>
  <c r="N1153" i="26"/>
  <c r="N1152" i="26"/>
  <c r="N1151" i="26"/>
  <c r="N1150" i="26"/>
  <c r="N1149" i="26"/>
  <c r="N1148" i="26"/>
  <c r="N1147" i="26"/>
  <c r="N1146" i="26"/>
  <c r="N1145" i="26"/>
  <c r="N1144" i="26"/>
  <c r="N1143" i="26"/>
  <c r="N1142" i="26"/>
  <c r="N1141" i="26"/>
  <c r="N1140" i="26"/>
  <c r="N1139" i="26"/>
  <c r="N1138" i="26"/>
  <c r="N1137" i="26"/>
  <c r="N1136" i="26"/>
  <c r="N1135" i="26"/>
  <c r="N1134" i="26"/>
  <c r="N1133" i="26"/>
  <c r="N1132" i="26"/>
  <c r="N1131" i="26"/>
  <c r="N1130" i="26"/>
  <c r="N1129" i="26"/>
  <c r="N1128" i="26"/>
  <c r="N1127" i="26"/>
  <c r="N1126" i="26"/>
  <c r="N1125" i="26"/>
  <c r="N1124" i="26"/>
  <c r="N1123" i="26"/>
  <c r="N1122" i="26"/>
  <c r="N1121" i="26"/>
  <c r="N1120" i="26"/>
  <c r="N1119" i="26"/>
  <c r="N1118" i="26"/>
  <c r="N1117" i="26"/>
  <c r="N1116" i="26"/>
  <c r="N1115" i="26"/>
  <c r="N1114" i="26"/>
  <c r="N1113" i="26"/>
  <c r="N1112" i="26"/>
  <c r="N1111" i="26"/>
  <c r="N1110" i="26"/>
  <c r="N1109" i="26"/>
  <c r="N1108" i="26"/>
  <c r="N1107" i="26"/>
  <c r="N1106" i="26"/>
  <c r="N1105" i="26"/>
  <c r="N1104" i="26"/>
  <c r="N1103" i="26"/>
  <c r="N1102" i="26"/>
  <c r="N1101" i="26"/>
  <c r="N1100" i="26"/>
  <c r="N1099" i="26"/>
  <c r="N1098" i="26"/>
  <c r="N1097" i="26"/>
  <c r="N1096" i="26"/>
  <c r="N1095" i="26"/>
  <c r="N1094" i="26"/>
  <c r="N1093" i="26"/>
  <c r="N1092" i="26"/>
  <c r="N1091" i="26"/>
  <c r="N1090" i="26"/>
  <c r="N1089" i="26"/>
  <c r="N1088" i="26"/>
  <c r="N1087" i="26"/>
  <c r="N1086" i="26"/>
  <c r="N1085" i="26"/>
  <c r="N1084" i="26"/>
  <c r="N1083" i="26"/>
  <c r="N1082" i="26"/>
  <c r="N1081" i="26"/>
  <c r="N1080" i="26"/>
  <c r="N1079" i="26"/>
  <c r="N1078" i="26"/>
  <c r="N1077" i="26"/>
  <c r="N1076" i="26"/>
  <c r="N1075" i="26"/>
  <c r="N1074" i="26"/>
  <c r="N1073" i="26"/>
  <c r="N1072" i="26"/>
  <c r="N1071" i="26"/>
  <c r="N1070" i="26"/>
  <c r="N1069" i="26"/>
  <c r="N1068" i="26"/>
  <c r="N1067" i="26"/>
  <c r="N1066" i="26"/>
  <c r="N1065" i="26"/>
  <c r="N1064" i="26"/>
  <c r="N1063" i="26"/>
  <c r="N1062" i="26"/>
  <c r="N1061" i="26"/>
  <c r="N1060" i="26"/>
  <c r="N1059" i="26"/>
  <c r="N1058" i="26"/>
  <c r="N1057" i="26"/>
  <c r="N1056" i="26"/>
  <c r="N1055" i="26"/>
  <c r="N1054" i="26"/>
  <c r="N1053" i="26"/>
  <c r="N1052" i="26"/>
  <c r="N1051" i="26"/>
  <c r="N1050" i="26"/>
  <c r="N1049" i="26"/>
  <c r="N1048" i="26"/>
  <c r="N1047" i="26"/>
  <c r="N1046" i="26"/>
  <c r="N1045" i="26"/>
  <c r="N1044" i="26"/>
  <c r="N1043" i="26"/>
  <c r="N1042" i="26"/>
  <c r="N1041" i="26"/>
  <c r="N1040" i="26"/>
  <c r="N1039" i="26"/>
  <c r="N1038" i="26"/>
  <c r="N1037" i="26"/>
  <c r="N1036" i="26"/>
  <c r="N1035" i="26"/>
  <c r="N1034" i="26"/>
  <c r="N1033" i="26"/>
  <c r="N1032" i="26"/>
  <c r="N1031" i="26"/>
  <c r="N1030" i="26"/>
  <c r="N1029" i="26"/>
  <c r="N1028" i="26"/>
  <c r="N1027" i="26"/>
  <c r="N1026" i="26"/>
  <c r="N1025" i="26"/>
  <c r="N1024" i="26"/>
  <c r="N1023" i="26"/>
  <c r="N1022" i="26"/>
  <c r="N1021" i="26"/>
  <c r="N1020" i="26"/>
  <c r="N1019" i="26"/>
  <c r="N1018" i="26"/>
  <c r="N1017" i="26"/>
  <c r="N1016" i="26"/>
  <c r="N1015" i="26"/>
  <c r="N1014" i="26"/>
  <c r="N1013" i="26"/>
  <c r="N1012" i="26"/>
  <c r="N1011" i="26"/>
  <c r="N1010" i="26"/>
  <c r="N1009" i="26"/>
  <c r="N1008" i="26"/>
  <c r="N1007" i="26"/>
  <c r="N1006" i="26"/>
  <c r="N1005" i="26"/>
  <c r="N1004" i="26"/>
  <c r="N1003" i="26"/>
  <c r="N1002" i="26"/>
  <c r="N1001" i="26"/>
  <c r="N1000" i="26"/>
  <c r="N999" i="26"/>
  <c r="N998" i="26"/>
  <c r="N997" i="26"/>
  <c r="N996" i="26"/>
  <c r="N995" i="26"/>
  <c r="N994" i="26"/>
  <c r="N993" i="26"/>
  <c r="N992" i="26"/>
  <c r="N991" i="26"/>
  <c r="N990" i="26"/>
  <c r="N989" i="26"/>
  <c r="N988" i="26"/>
  <c r="N987" i="26"/>
  <c r="N986" i="26"/>
  <c r="N985" i="26"/>
  <c r="N984" i="26"/>
  <c r="N983" i="26"/>
  <c r="N982" i="26"/>
  <c r="N981" i="26"/>
  <c r="N980" i="26"/>
  <c r="N979" i="26"/>
  <c r="N978" i="26"/>
  <c r="N977" i="26"/>
  <c r="N976" i="26"/>
  <c r="N975" i="26"/>
  <c r="N974" i="26"/>
  <c r="N973" i="26"/>
  <c r="N972" i="26"/>
  <c r="N971" i="26"/>
  <c r="N970" i="26"/>
  <c r="N969" i="26"/>
  <c r="N968" i="26"/>
  <c r="N967" i="26"/>
  <c r="N966" i="26"/>
  <c r="N965" i="26"/>
  <c r="N964" i="26"/>
  <c r="N963" i="26"/>
  <c r="N962" i="26"/>
  <c r="N961" i="26"/>
  <c r="N960" i="26"/>
  <c r="N959" i="26"/>
  <c r="N958" i="26"/>
  <c r="N957" i="26"/>
  <c r="N956" i="26"/>
  <c r="N955" i="26"/>
  <c r="N954" i="26"/>
  <c r="N953" i="26"/>
  <c r="N952" i="26"/>
  <c r="N951" i="26"/>
  <c r="N950" i="26"/>
  <c r="N949" i="26"/>
  <c r="N948" i="26"/>
  <c r="N947" i="26"/>
  <c r="N946" i="26"/>
  <c r="N945" i="26"/>
  <c r="N944" i="26"/>
  <c r="N943" i="26"/>
  <c r="N942" i="26"/>
  <c r="N941" i="26"/>
  <c r="N940" i="26"/>
  <c r="N939" i="26"/>
  <c r="N938" i="26"/>
  <c r="N937" i="26"/>
  <c r="N936" i="26"/>
  <c r="N935" i="26"/>
  <c r="N934" i="26"/>
  <c r="N933" i="26"/>
  <c r="N932" i="26"/>
  <c r="N931" i="26"/>
  <c r="N930" i="26"/>
  <c r="N929" i="26"/>
  <c r="N928" i="26"/>
  <c r="N927" i="26"/>
  <c r="N926" i="26"/>
  <c r="N925" i="26"/>
  <c r="N924" i="26"/>
  <c r="N923" i="26"/>
  <c r="N922" i="26"/>
  <c r="N921" i="26"/>
  <c r="N920" i="26"/>
  <c r="N919" i="26"/>
  <c r="N918" i="26"/>
  <c r="N917" i="26"/>
  <c r="N916" i="26"/>
  <c r="N915" i="26"/>
  <c r="N914" i="26"/>
  <c r="N913" i="26"/>
  <c r="N912" i="26"/>
  <c r="N911" i="26"/>
  <c r="N910" i="26"/>
  <c r="N909" i="26"/>
  <c r="N908" i="26"/>
  <c r="N907" i="26"/>
  <c r="N906" i="26"/>
  <c r="N905" i="26"/>
  <c r="N904" i="26"/>
  <c r="N903" i="26"/>
  <c r="N902" i="26"/>
  <c r="N901" i="26"/>
  <c r="N900" i="26"/>
  <c r="N899" i="26"/>
  <c r="N898" i="26"/>
  <c r="N897" i="26"/>
  <c r="N896" i="26"/>
  <c r="N895" i="26"/>
  <c r="N894" i="26"/>
  <c r="N893" i="26"/>
  <c r="N892" i="26"/>
  <c r="N891" i="26"/>
  <c r="N890" i="26"/>
  <c r="N889" i="26"/>
  <c r="N888" i="26"/>
  <c r="N887" i="26"/>
  <c r="N886" i="26"/>
  <c r="N885" i="26"/>
  <c r="N884" i="26"/>
  <c r="N883" i="26"/>
  <c r="N882" i="26"/>
  <c r="N881" i="26"/>
  <c r="N880" i="26"/>
  <c r="N879" i="26"/>
  <c r="N878" i="26"/>
  <c r="N877" i="26"/>
  <c r="N876" i="26"/>
  <c r="N875" i="26"/>
  <c r="N874" i="26"/>
  <c r="N873" i="26"/>
  <c r="N872" i="26"/>
  <c r="N871" i="26"/>
  <c r="N870" i="26"/>
  <c r="N869" i="26"/>
  <c r="N868" i="26"/>
  <c r="N867" i="26"/>
  <c r="N866" i="26"/>
  <c r="N865" i="26"/>
  <c r="N864" i="26"/>
  <c r="N863" i="26"/>
  <c r="N862" i="26"/>
  <c r="N861" i="26"/>
  <c r="N860" i="26"/>
  <c r="N859" i="26"/>
  <c r="N858" i="26"/>
  <c r="N857" i="26"/>
  <c r="N856" i="26"/>
  <c r="N855" i="26"/>
  <c r="N854" i="26"/>
  <c r="N853" i="26"/>
  <c r="N852" i="26"/>
  <c r="N851" i="26"/>
  <c r="N850" i="26"/>
  <c r="N849" i="26"/>
  <c r="N848" i="26"/>
  <c r="N847" i="26"/>
  <c r="N846" i="26"/>
  <c r="N845" i="26"/>
  <c r="N844" i="26"/>
  <c r="N843" i="26"/>
  <c r="N842" i="26"/>
  <c r="N841" i="26"/>
  <c r="N840" i="26"/>
  <c r="N839" i="26"/>
  <c r="N838" i="26"/>
  <c r="N837" i="26"/>
  <c r="N836" i="26"/>
  <c r="N835" i="26"/>
  <c r="N834" i="26"/>
  <c r="N833" i="26"/>
  <c r="N832" i="26"/>
  <c r="N831" i="26"/>
  <c r="N830" i="26"/>
  <c r="N829" i="26"/>
  <c r="N828" i="26"/>
  <c r="N827" i="26"/>
  <c r="N826" i="26"/>
  <c r="N825" i="26"/>
  <c r="N824" i="26"/>
  <c r="N823" i="26"/>
  <c r="N822" i="26"/>
  <c r="N821" i="26"/>
  <c r="N820" i="26"/>
  <c r="N819" i="26"/>
  <c r="N818" i="26"/>
  <c r="N817" i="26"/>
  <c r="N816" i="26"/>
  <c r="N815" i="26"/>
  <c r="N814" i="26"/>
  <c r="N813" i="26"/>
  <c r="N812" i="26"/>
  <c r="N811" i="26"/>
  <c r="N810" i="26"/>
  <c r="N809" i="26"/>
  <c r="N808" i="26"/>
  <c r="N807" i="26"/>
  <c r="N806" i="26"/>
  <c r="N805" i="26"/>
  <c r="N804" i="26"/>
  <c r="N803" i="26"/>
  <c r="N802" i="26"/>
  <c r="N801" i="26"/>
  <c r="N800" i="26"/>
  <c r="N799" i="26"/>
  <c r="N798" i="26"/>
  <c r="N797" i="26"/>
  <c r="N796" i="26"/>
  <c r="N795" i="26"/>
  <c r="N794" i="26"/>
  <c r="N793" i="26"/>
  <c r="N792" i="26"/>
  <c r="N791" i="26"/>
  <c r="N790" i="26"/>
  <c r="N789" i="26"/>
  <c r="N788" i="26"/>
  <c r="N787" i="26"/>
  <c r="N786" i="26"/>
  <c r="N785" i="26"/>
  <c r="N784" i="26"/>
  <c r="N783" i="26"/>
  <c r="N782" i="26"/>
  <c r="N781" i="26"/>
  <c r="N780" i="26"/>
  <c r="N779" i="26"/>
  <c r="N778" i="26"/>
  <c r="N777" i="26"/>
  <c r="N776" i="26"/>
  <c r="N775" i="26"/>
  <c r="N774" i="26"/>
  <c r="N773" i="26"/>
  <c r="N772" i="26"/>
  <c r="N771" i="26"/>
  <c r="N770" i="26"/>
  <c r="N769" i="26"/>
  <c r="N768" i="26"/>
  <c r="N767" i="26"/>
  <c r="N766" i="26"/>
  <c r="N765" i="26"/>
  <c r="N764" i="26"/>
  <c r="N763" i="26"/>
  <c r="N762" i="26"/>
  <c r="N761" i="26"/>
  <c r="N760" i="26"/>
  <c r="N759" i="26"/>
  <c r="N758" i="26"/>
  <c r="N757" i="26"/>
  <c r="N756" i="26"/>
  <c r="N755" i="26"/>
  <c r="N754" i="26"/>
  <c r="N753" i="26"/>
  <c r="N752" i="26"/>
  <c r="N751" i="26"/>
  <c r="N750" i="26"/>
  <c r="N749" i="26"/>
  <c r="N748" i="26"/>
  <c r="N747" i="26"/>
  <c r="N746" i="26"/>
  <c r="N745" i="26"/>
  <c r="N744" i="26"/>
  <c r="N743" i="26"/>
  <c r="N742" i="26"/>
  <c r="N741" i="26"/>
  <c r="N740" i="26"/>
  <c r="N739" i="26"/>
  <c r="N738" i="26"/>
  <c r="N737" i="26"/>
  <c r="N736" i="26"/>
  <c r="N735" i="26"/>
  <c r="N734" i="26"/>
  <c r="N733" i="26"/>
  <c r="N732" i="26"/>
  <c r="N731" i="26"/>
  <c r="N730" i="26"/>
  <c r="N729" i="26"/>
  <c r="N728" i="26"/>
  <c r="N727" i="26"/>
  <c r="N726" i="26"/>
  <c r="N725" i="26"/>
  <c r="N724" i="26"/>
  <c r="N723" i="26"/>
  <c r="N722" i="26"/>
  <c r="N721" i="26"/>
  <c r="N720" i="26"/>
  <c r="N719" i="26"/>
  <c r="N718" i="26"/>
  <c r="N717" i="26"/>
  <c r="N716" i="26"/>
  <c r="N715" i="26"/>
  <c r="N714" i="26"/>
  <c r="N713" i="26"/>
  <c r="N712" i="26"/>
  <c r="N711" i="26"/>
  <c r="N710" i="26"/>
  <c r="N709" i="26"/>
  <c r="N708" i="26"/>
  <c r="N707" i="26"/>
  <c r="N706" i="26"/>
  <c r="N705" i="26"/>
  <c r="N704" i="26"/>
  <c r="N703" i="26"/>
  <c r="N702" i="26"/>
  <c r="N701" i="26"/>
  <c r="N700" i="26"/>
  <c r="N699" i="26"/>
  <c r="N698" i="26"/>
  <c r="N697" i="26"/>
  <c r="N696" i="26"/>
  <c r="N695" i="26"/>
  <c r="N694" i="26"/>
  <c r="N693" i="26"/>
  <c r="N692" i="26"/>
  <c r="N691" i="26"/>
  <c r="N690" i="26"/>
  <c r="N689" i="26"/>
  <c r="N688" i="26"/>
  <c r="N687" i="26"/>
  <c r="N686" i="26"/>
  <c r="N685" i="26"/>
  <c r="N684" i="26"/>
  <c r="N683" i="26"/>
  <c r="N682" i="26"/>
  <c r="N681" i="26"/>
  <c r="N680" i="26"/>
  <c r="N679" i="26"/>
  <c r="N678" i="26"/>
  <c r="N677" i="26"/>
  <c r="N676" i="26"/>
  <c r="N675" i="26"/>
  <c r="N674" i="26"/>
  <c r="N673" i="26"/>
  <c r="N672" i="26"/>
  <c r="N671" i="26"/>
  <c r="N670" i="26"/>
  <c r="N669" i="26"/>
  <c r="N668" i="26"/>
  <c r="N667" i="26"/>
  <c r="N666" i="26"/>
  <c r="N665" i="26"/>
  <c r="N664" i="26"/>
  <c r="N663" i="26"/>
  <c r="N662" i="26"/>
  <c r="N661" i="26"/>
  <c r="N660" i="26"/>
  <c r="N659" i="26"/>
  <c r="N658" i="26"/>
  <c r="N657" i="26"/>
  <c r="N656" i="26"/>
  <c r="N655" i="26"/>
  <c r="N654" i="26"/>
  <c r="N653" i="26"/>
  <c r="N652" i="26"/>
  <c r="N651" i="26"/>
  <c r="N650" i="26"/>
  <c r="N649" i="26"/>
  <c r="N648" i="26"/>
  <c r="N647" i="26"/>
  <c r="N646" i="26"/>
  <c r="N645" i="26"/>
  <c r="N644" i="26"/>
  <c r="N643" i="26"/>
  <c r="N642" i="26"/>
  <c r="N641" i="26"/>
  <c r="N640" i="26"/>
  <c r="N639" i="26"/>
  <c r="N638" i="26"/>
  <c r="N637" i="26"/>
  <c r="N636" i="26"/>
  <c r="N635" i="26"/>
  <c r="N634" i="26"/>
  <c r="N633" i="26"/>
  <c r="N632" i="26"/>
  <c r="N631" i="26"/>
  <c r="N630" i="26"/>
  <c r="N629" i="26"/>
  <c r="N628" i="26"/>
  <c r="N627" i="26"/>
  <c r="N626" i="26"/>
  <c r="N625" i="26"/>
  <c r="N624" i="26"/>
  <c r="N623" i="26"/>
  <c r="N622" i="26"/>
  <c r="N621" i="26"/>
  <c r="N620" i="26"/>
  <c r="N619" i="26"/>
  <c r="N618" i="26"/>
  <c r="N617" i="26"/>
  <c r="N616" i="26"/>
  <c r="N615" i="26"/>
  <c r="N614" i="26"/>
  <c r="N613" i="26"/>
  <c r="N612" i="26"/>
  <c r="N611" i="26"/>
  <c r="N610" i="26"/>
  <c r="N609" i="26"/>
  <c r="N608" i="26"/>
  <c r="N607" i="26"/>
  <c r="N606" i="26"/>
  <c r="N605" i="26"/>
  <c r="N604" i="26"/>
  <c r="N603" i="26"/>
  <c r="N602" i="26"/>
  <c r="N601" i="26"/>
  <c r="N600" i="26"/>
  <c r="N599" i="26"/>
  <c r="N598" i="26"/>
  <c r="N597" i="26"/>
  <c r="N596" i="26"/>
  <c r="N595" i="26"/>
  <c r="N594" i="26"/>
  <c r="N593" i="26"/>
  <c r="N592" i="26"/>
  <c r="N591" i="26"/>
  <c r="N590" i="26"/>
  <c r="N589" i="26"/>
  <c r="N588" i="26"/>
  <c r="N587" i="26"/>
  <c r="N586" i="26"/>
  <c r="N585" i="26"/>
  <c r="N584" i="26"/>
  <c r="N583" i="26"/>
  <c r="N582" i="26"/>
  <c r="N581" i="26"/>
  <c r="N580" i="26"/>
  <c r="N579" i="26"/>
  <c r="N578" i="26"/>
  <c r="N577" i="26"/>
  <c r="N576" i="26"/>
  <c r="N575" i="26"/>
  <c r="N574" i="26"/>
  <c r="N573" i="26"/>
  <c r="N572" i="26"/>
  <c r="N571" i="26"/>
  <c r="N570" i="26"/>
  <c r="N569" i="26"/>
  <c r="N568" i="26"/>
  <c r="N567" i="26"/>
  <c r="N566" i="26"/>
  <c r="N565" i="26"/>
  <c r="N564" i="26"/>
  <c r="N563" i="26"/>
  <c r="N562" i="26"/>
  <c r="N561" i="26"/>
  <c r="N560" i="26"/>
  <c r="N559" i="26"/>
  <c r="N558" i="26"/>
  <c r="N557" i="26"/>
  <c r="N556" i="26"/>
  <c r="N555" i="26"/>
  <c r="N554" i="26"/>
  <c r="N553" i="26"/>
  <c r="N552" i="26"/>
  <c r="N551" i="26"/>
  <c r="N550" i="26"/>
  <c r="N549" i="26"/>
  <c r="N548" i="26"/>
  <c r="N547" i="26"/>
  <c r="N546" i="26"/>
  <c r="N545" i="26"/>
  <c r="N544" i="26"/>
  <c r="N543" i="26"/>
  <c r="N542" i="26"/>
  <c r="N541" i="26"/>
  <c r="N540" i="26"/>
  <c r="N539" i="26"/>
  <c r="N538" i="26"/>
  <c r="N537" i="26"/>
  <c r="N536" i="26"/>
  <c r="N535" i="26"/>
  <c r="N534" i="26"/>
  <c r="N533" i="26"/>
  <c r="N532" i="26"/>
  <c r="N531" i="26"/>
  <c r="N530" i="26"/>
  <c r="N529" i="26"/>
  <c r="N528" i="26"/>
  <c r="N527" i="26"/>
  <c r="N526" i="26"/>
  <c r="N525" i="26"/>
  <c r="N524" i="26"/>
  <c r="N523" i="26"/>
  <c r="N522" i="26"/>
  <c r="N521" i="26"/>
  <c r="N520" i="26"/>
  <c r="N519" i="26"/>
  <c r="N518" i="26"/>
  <c r="N517" i="26"/>
  <c r="N516" i="26"/>
  <c r="N515" i="26"/>
  <c r="N514" i="26"/>
  <c r="N513" i="26"/>
  <c r="N512" i="26"/>
  <c r="N511" i="26"/>
  <c r="N510" i="26"/>
  <c r="N509" i="26"/>
  <c r="N508" i="26"/>
  <c r="N507" i="26"/>
  <c r="N506" i="26"/>
  <c r="N505" i="26"/>
  <c r="N504" i="26"/>
  <c r="N503" i="26"/>
  <c r="N502" i="26"/>
  <c r="N501" i="26"/>
  <c r="N500" i="26"/>
  <c r="N499" i="26"/>
  <c r="N498" i="26"/>
  <c r="N497" i="26"/>
  <c r="N496" i="26"/>
  <c r="N495" i="26"/>
  <c r="N494" i="26"/>
  <c r="N493" i="26"/>
  <c r="N492" i="26"/>
  <c r="N491" i="26"/>
  <c r="N490" i="26"/>
  <c r="N489" i="26"/>
  <c r="N488" i="26"/>
  <c r="N487" i="26"/>
  <c r="N486" i="26"/>
  <c r="N485" i="26"/>
  <c r="N484" i="26"/>
  <c r="N483" i="26"/>
  <c r="N482" i="26"/>
  <c r="N481" i="26"/>
  <c r="N480" i="26"/>
  <c r="N479" i="26"/>
  <c r="N478" i="26"/>
  <c r="N477" i="26"/>
  <c r="N476" i="26"/>
  <c r="N475" i="26"/>
  <c r="N474" i="26"/>
  <c r="N473" i="26"/>
  <c r="N472" i="26"/>
  <c r="N471" i="26"/>
  <c r="N470" i="26"/>
  <c r="N469" i="26"/>
  <c r="N468" i="26"/>
  <c r="N467" i="26"/>
  <c r="N466" i="26"/>
  <c r="N465" i="26"/>
  <c r="N464" i="26"/>
  <c r="N463" i="26"/>
  <c r="N462" i="26"/>
  <c r="N461" i="26"/>
  <c r="N460" i="26"/>
  <c r="N459" i="26"/>
  <c r="N458" i="26"/>
  <c r="N457" i="26"/>
  <c r="N456" i="26"/>
  <c r="N455" i="26"/>
  <c r="N454" i="26"/>
  <c r="N453" i="26"/>
  <c r="N452" i="26"/>
  <c r="N451" i="26"/>
  <c r="N450" i="26"/>
  <c r="N449" i="26"/>
  <c r="N448" i="26"/>
  <c r="N447" i="26"/>
  <c r="N446" i="26"/>
  <c r="N445" i="26"/>
  <c r="N444" i="26"/>
  <c r="N443" i="26"/>
  <c r="N442" i="26"/>
  <c r="N441" i="26"/>
  <c r="N440" i="26"/>
  <c r="N439" i="26"/>
  <c r="N438" i="26"/>
  <c r="N437" i="26"/>
  <c r="N436" i="26"/>
  <c r="N435" i="26"/>
  <c r="N434" i="26"/>
  <c r="N433" i="26"/>
  <c r="N432" i="26"/>
  <c r="N431" i="26"/>
  <c r="N430" i="26"/>
  <c r="N429" i="26"/>
  <c r="N428" i="26"/>
  <c r="N427" i="26"/>
  <c r="N426" i="26"/>
  <c r="N425" i="26"/>
  <c r="N424" i="26"/>
  <c r="N423" i="26"/>
  <c r="N422" i="26"/>
  <c r="N421" i="26"/>
  <c r="N420" i="26"/>
  <c r="N419" i="26"/>
  <c r="N418" i="26"/>
  <c r="N417" i="26"/>
  <c r="N416" i="26"/>
  <c r="N415" i="26"/>
  <c r="N414" i="26"/>
  <c r="N413" i="26"/>
  <c r="N412" i="26"/>
  <c r="N411" i="26"/>
  <c r="N410" i="26"/>
  <c r="N409" i="26"/>
  <c r="N408" i="26"/>
  <c r="N407" i="26"/>
  <c r="N406" i="26"/>
  <c r="N405" i="26"/>
  <c r="N404" i="26"/>
  <c r="N403" i="26"/>
  <c r="N402" i="26"/>
  <c r="N401" i="26"/>
  <c r="N400" i="26"/>
  <c r="N399" i="26"/>
  <c r="N398" i="26"/>
  <c r="N397" i="26"/>
  <c r="N396" i="26"/>
  <c r="N395" i="26"/>
  <c r="N394" i="26"/>
  <c r="N393" i="26"/>
  <c r="N392" i="26"/>
  <c r="N391" i="26"/>
  <c r="N390" i="26"/>
  <c r="N389" i="26"/>
  <c r="N388" i="26"/>
  <c r="N387" i="26"/>
  <c r="N386" i="26"/>
  <c r="N385" i="26"/>
  <c r="N384" i="26"/>
  <c r="N383" i="26"/>
  <c r="N382" i="26"/>
  <c r="N381" i="26"/>
  <c r="N380" i="26"/>
  <c r="N379" i="26"/>
  <c r="N378" i="26"/>
  <c r="N377" i="26"/>
  <c r="N376" i="26"/>
  <c r="N375" i="26"/>
  <c r="N374" i="26"/>
  <c r="N373" i="26"/>
  <c r="N372" i="26"/>
  <c r="N371" i="26"/>
  <c r="N370" i="26"/>
  <c r="N369" i="26"/>
  <c r="N368" i="26"/>
  <c r="N367" i="26"/>
  <c r="N366" i="26"/>
  <c r="N365" i="26"/>
  <c r="N364" i="26"/>
  <c r="N363" i="26"/>
  <c r="N362" i="26"/>
  <c r="N361" i="26"/>
  <c r="N360" i="26"/>
  <c r="N359" i="26"/>
  <c r="N358" i="26"/>
  <c r="N357" i="26"/>
  <c r="N356" i="26"/>
  <c r="N355" i="26"/>
  <c r="N354" i="26"/>
  <c r="N353" i="26"/>
  <c r="N352" i="26"/>
  <c r="N351" i="26"/>
  <c r="N350" i="26"/>
  <c r="N349" i="26"/>
  <c r="N348" i="26"/>
  <c r="N347" i="26"/>
  <c r="N346" i="26"/>
  <c r="N345" i="26"/>
  <c r="N344" i="26"/>
  <c r="N343" i="26"/>
  <c r="N342" i="26"/>
  <c r="N341" i="26"/>
  <c r="N340" i="26"/>
  <c r="N339" i="26"/>
  <c r="N338" i="26"/>
  <c r="N337" i="26"/>
  <c r="N336" i="26"/>
  <c r="N335" i="26"/>
  <c r="N334" i="26"/>
  <c r="N333" i="26"/>
  <c r="N332" i="26"/>
  <c r="N331" i="26"/>
  <c r="N330" i="26"/>
  <c r="N329" i="26"/>
  <c r="N328" i="26"/>
  <c r="N327" i="26"/>
  <c r="N326" i="26"/>
  <c r="N325" i="26"/>
  <c r="N324" i="26"/>
  <c r="N323" i="26"/>
  <c r="N322" i="26"/>
  <c r="N321" i="26"/>
  <c r="N320" i="26"/>
  <c r="N319" i="26"/>
  <c r="N318" i="26"/>
  <c r="N317" i="26"/>
  <c r="N316" i="26"/>
  <c r="N315" i="26"/>
  <c r="N314" i="26"/>
  <c r="N313" i="26"/>
  <c r="N312" i="26"/>
  <c r="N311" i="26"/>
  <c r="N310" i="26"/>
  <c r="N309" i="26"/>
  <c r="N308" i="26"/>
  <c r="N307" i="26"/>
  <c r="N306" i="26"/>
  <c r="N305" i="26"/>
  <c r="N304" i="26"/>
  <c r="N303" i="26"/>
  <c r="N302" i="26"/>
  <c r="N301" i="26"/>
  <c r="N300" i="26"/>
  <c r="N299" i="26"/>
  <c r="N298" i="26"/>
  <c r="N297" i="26"/>
  <c r="N296" i="26"/>
  <c r="N295" i="26"/>
  <c r="N294" i="26"/>
  <c r="N293" i="26"/>
  <c r="N292" i="26"/>
  <c r="N291" i="26"/>
  <c r="N290" i="26"/>
  <c r="N289" i="26"/>
  <c r="N288" i="26"/>
  <c r="N287" i="26"/>
  <c r="N286" i="26"/>
  <c r="N285" i="26"/>
  <c r="N284" i="26"/>
  <c r="N283" i="26"/>
  <c r="N282" i="26"/>
  <c r="N281" i="26"/>
  <c r="N280" i="26"/>
  <c r="N279" i="26"/>
  <c r="N278" i="26"/>
  <c r="N277" i="26"/>
  <c r="N276" i="26"/>
  <c r="N275" i="26"/>
  <c r="N274" i="26"/>
  <c r="N273" i="26"/>
  <c r="N272" i="26"/>
  <c r="N271" i="26"/>
  <c r="N270" i="26"/>
  <c r="N269" i="26"/>
  <c r="N268" i="26"/>
  <c r="N267" i="26"/>
  <c r="N266" i="26"/>
  <c r="N265" i="26"/>
  <c r="N264" i="26"/>
  <c r="N263" i="26"/>
  <c r="N262" i="26"/>
  <c r="N261" i="26"/>
  <c r="N260" i="26"/>
  <c r="N259" i="26"/>
  <c r="N258" i="26"/>
  <c r="N257" i="26"/>
  <c r="N256" i="26"/>
  <c r="N255" i="26"/>
  <c r="N254" i="26"/>
  <c r="N253" i="26"/>
  <c r="N252" i="26"/>
  <c r="N251" i="26"/>
  <c r="N250" i="26"/>
  <c r="N249" i="26"/>
  <c r="N248" i="26"/>
  <c r="N247" i="26"/>
  <c r="N246" i="26"/>
  <c r="N245" i="26"/>
  <c r="N244" i="26"/>
  <c r="N243" i="26"/>
  <c r="N242" i="26"/>
  <c r="N241" i="26"/>
  <c r="N240" i="26"/>
  <c r="N239" i="26"/>
  <c r="N238" i="26"/>
  <c r="N237" i="26"/>
  <c r="N236" i="26"/>
  <c r="N235" i="26"/>
  <c r="N234" i="26"/>
  <c r="N233" i="26"/>
  <c r="N232" i="26"/>
  <c r="N231" i="26"/>
  <c r="N230" i="26"/>
  <c r="N229" i="26"/>
  <c r="N228" i="26"/>
  <c r="N227" i="26"/>
  <c r="N226" i="26"/>
  <c r="N225" i="26"/>
  <c r="N224" i="26"/>
  <c r="N223" i="26"/>
  <c r="N222" i="26"/>
  <c r="N221" i="26"/>
  <c r="N220" i="26"/>
  <c r="N219" i="26"/>
  <c r="N218" i="26"/>
  <c r="N217" i="26"/>
  <c r="N216" i="26"/>
  <c r="N215" i="26"/>
  <c r="N214" i="26"/>
  <c r="N213" i="26"/>
  <c r="N212" i="26"/>
  <c r="N211" i="26"/>
  <c r="N210" i="26"/>
  <c r="N209" i="26"/>
  <c r="N208" i="26"/>
  <c r="N207" i="26"/>
  <c r="N206" i="26"/>
  <c r="N205" i="26"/>
  <c r="N204" i="26"/>
  <c r="N203" i="26"/>
  <c r="N202" i="26"/>
  <c r="N201" i="26"/>
  <c r="N200" i="26"/>
  <c r="N199" i="26"/>
  <c r="N198" i="26"/>
  <c r="N197" i="26"/>
  <c r="N196" i="26"/>
  <c r="N195" i="26"/>
  <c r="N194" i="26"/>
  <c r="N193" i="26"/>
  <c r="N192" i="26"/>
  <c r="N191" i="26"/>
  <c r="N190" i="26"/>
  <c r="N189" i="26"/>
  <c r="N188" i="26"/>
  <c r="N187" i="26"/>
  <c r="N186" i="26"/>
  <c r="N185" i="26"/>
  <c r="N184" i="26"/>
  <c r="N183" i="26"/>
  <c r="N182" i="26"/>
  <c r="N181" i="26"/>
  <c r="N180" i="26"/>
  <c r="N179" i="26"/>
  <c r="N178" i="26"/>
  <c r="N177" i="26"/>
  <c r="N176" i="26"/>
  <c r="N175" i="26"/>
  <c r="N174" i="26"/>
  <c r="N173" i="26"/>
  <c r="N172" i="26"/>
  <c r="N171" i="26"/>
  <c r="N170" i="26"/>
  <c r="N169" i="26"/>
  <c r="N168" i="26"/>
  <c r="N167" i="26"/>
  <c r="N166" i="26"/>
  <c r="N165" i="26"/>
  <c r="N164" i="26"/>
  <c r="N163" i="26"/>
  <c r="N162" i="26"/>
  <c r="N161" i="26"/>
  <c r="N160" i="26"/>
  <c r="N159" i="26"/>
  <c r="N158" i="26"/>
  <c r="N157" i="26"/>
  <c r="N156" i="26"/>
  <c r="N155" i="26"/>
  <c r="N154" i="26"/>
  <c r="N153" i="26"/>
  <c r="N152" i="26"/>
  <c r="N151" i="26"/>
  <c r="N150" i="26"/>
  <c r="N149" i="26"/>
  <c r="N148" i="26"/>
  <c r="N147" i="26"/>
  <c r="N146" i="26"/>
  <c r="N145" i="26"/>
  <c r="N144" i="26"/>
  <c r="N143" i="26"/>
  <c r="N142" i="26"/>
  <c r="N141" i="26"/>
  <c r="N140" i="26"/>
  <c r="N139" i="26"/>
  <c r="N138" i="26"/>
  <c r="N137" i="26"/>
  <c r="N136" i="26"/>
  <c r="N135" i="26"/>
  <c r="N134" i="26"/>
  <c r="N133" i="26"/>
  <c r="N132" i="26"/>
  <c r="N131" i="26"/>
  <c r="N130" i="26"/>
  <c r="N129" i="26"/>
  <c r="N128" i="26"/>
  <c r="N127" i="26"/>
  <c r="N126" i="26"/>
  <c r="N125" i="26"/>
  <c r="N124" i="26"/>
  <c r="N123" i="26"/>
  <c r="N122" i="26"/>
  <c r="N121" i="26"/>
  <c r="N120" i="26"/>
  <c r="N119" i="26"/>
  <c r="N118" i="26"/>
  <c r="N117" i="26"/>
  <c r="N116" i="26"/>
  <c r="N115" i="26"/>
  <c r="N114" i="26"/>
  <c r="N113" i="26"/>
  <c r="N112" i="26"/>
  <c r="N111" i="26"/>
  <c r="N110" i="26"/>
  <c r="N109" i="26"/>
  <c r="N108" i="26"/>
  <c r="N107" i="26"/>
  <c r="N106" i="26"/>
  <c r="N105" i="26"/>
  <c r="N104" i="26"/>
  <c r="N103" i="26"/>
  <c r="N102" i="26"/>
  <c r="N101" i="26"/>
  <c r="N100" i="26"/>
  <c r="N99" i="26"/>
  <c r="N98" i="26"/>
  <c r="N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N71" i="26"/>
  <c r="N70" i="26"/>
  <c r="N69" i="26"/>
  <c r="N68" i="26"/>
  <c r="N67" i="26"/>
  <c r="N66" i="26"/>
  <c r="N65" i="26"/>
  <c r="N64" i="26"/>
  <c r="N63" i="26"/>
  <c r="N62" i="26"/>
  <c r="N61" i="26"/>
  <c r="N60" i="26"/>
  <c r="N59" i="26"/>
  <c r="N58" i="26"/>
  <c r="N57" i="26"/>
  <c r="N56" i="26"/>
  <c r="N55" i="26"/>
  <c r="N54" i="26"/>
  <c r="N53" i="26"/>
  <c r="N52" i="26"/>
  <c r="N51" i="26"/>
  <c r="N50" i="26"/>
  <c r="N49" i="26"/>
  <c r="N48" i="26"/>
  <c r="N47" i="26"/>
  <c r="N46" i="26"/>
  <c r="N45" i="26"/>
  <c r="N44" i="26"/>
  <c r="N43" i="26"/>
  <c r="N42" i="26"/>
  <c r="N41" i="26"/>
  <c r="N40" i="26"/>
  <c r="N39" i="26"/>
  <c r="N38" i="26"/>
  <c r="N37" i="26"/>
  <c r="N36" i="26"/>
  <c r="N35" i="26"/>
  <c r="N34" i="26"/>
  <c r="N33" i="26"/>
  <c r="N32" i="26"/>
  <c r="N31" i="26"/>
  <c r="N30" i="26"/>
  <c r="N29" i="26"/>
  <c r="N28" i="26"/>
  <c r="N27" i="26"/>
  <c r="N26" i="26"/>
  <c r="N25" i="26"/>
  <c r="N24" i="26"/>
  <c r="N23" i="26"/>
  <c r="N22" i="26"/>
  <c r="N21" i="26"/>
  <c r="N20" i="26"/>
  <c r="N19" i="26"/>
  <c r="N18" i="26"/>
  <c r="N17" i="26"/>
  <c r="N16" i="26"/>
  <c r="N15" i="26"/>
  <c r="N14" i="26"/>
  <c r="N13" i="26"/>
  <c r="N12" i="26"/>
  <c r="N11" i="26"/>
  <c r="N10" i="26"/>
  <c r="N9" i="26"/>
  <c r="N8" i="26"/>
  <c r="T7" i="26"/>
  <c r="U7" i="26" s="1"/>
  <c r="V7" i="26" s="1"/>
  <c r="W7" i="26" s="1"/>
  <c r="X7" i="26" s="1"/>
  <c r="Y7" i="26" s="1"/>
  <c r="Z7" i="26" s="1"/>
  <c r="P7" i="26"/>
  <c r="Q7" i="26" s="1"/>
  <c r="B7" i="26"/>
  <c r="C7" i="26" s="1"/>
  <c r="D7" i="26" s="1"/>
  <c r="E7" i="26" s="1"/>
  <c r="T2276" i="25" l="1"/>
  <c r="N2276" i="25"/>
  <c r="M2276" i="25"/>
  <c r="L2276" i="25"/>
  <c r="K2276" i="25"/>
  <c r="J2276" i="25"/>
  <c r="I2276" i="25"/>
  <c r="T2275" i="25"/>
  <c r="N2275" i="25"/>
  <c r="M2275" i="25"/>
  <c r="L2275" i="25"/>
  <c r="K2275" i="25"/>
  <c r="J2275" i="25"/>
  <c r="I2275" i="25"/>
  <c r="T2274" i="25"/>
  <c r="N2274" i="25"/>
  <c r="M2274" i="25"/>
  <c r="L2274" i="25"/>
  <c r="K2274" i="25"/>
  <c r="J2274" i="25"/>
  <c r="I2274" i="25"/>
  <c r="T2273" i="25"/>
  <c r="N2273" i="25"/>
  <c r="M2273" i="25"/>
  <c r="L2273" i="25"/>
  <c r="K2273" i="25"/>
  <c r="J2273" i="25"/>
  <c r="I2273" i="25"/>
  <c r="T2272" i="25"/>
  <c r="N2272" i="25"/>
  <c r="M2272" i="25"/>
  <c r="L2272" i="25"/>
  <c r="K2272" i="25"/>
  <c r="J2272" i="25"/>
  <c r="I2272" i="25"/>
  <c r="T2271" i="25"/>
  <c r="N2271" i="25"/>
  <c r="M2271" i="25"/>
  <c r="L2271" i="25"/>
  <c r="K2271" i="25"/>
  <c r="J2271" i="25"/>
  <c r="I2271" i="25"/>
  <c r="T2270" i="25"/>
  <c r="N2270" i="25"/>
  <c r="M2270" i="25"/>
  <c r="L2270" i="25"/>
  <c r="K2270" i="25"/>
  <c r="J2270" i="25"/>
  <c r="I2270" i="25"/>
  <c r="T2269" i="25"/>
  <c r="N2269" i="25"/>
  <c r="M2269" i="25"/>
  <c r="L2269" i="25"/>
  <c r="K2269" i="25"/>
  <c r="J2269" i="25"/>
  <c r="I2269" i="25"/>
  <c r="T2268" i="25"/>
  <c r="N2268" i="25"/>
  <c r="M2268" i="25"/>
  <c r="L2268" i="25"/>
  <c r="K2268" i="25"/>
  <c r="J2268" i="25"/>
  <c r="I2268" i="25"/>
  <c r="T2267" i="25"/>
  <c r="N2267" i="25"/>
  <c r="M2267" i="25"/>
  <c r="L2267" i="25"/>
  <c r="K2267" i="25"/>
  <c r="J2267" i="25"/>
  <c r="I2267" i="25"/>
  <c r="T2266" i="25"/>
  <c r="N2266" i="25"/>
  <c r="M2266" i="25"/>
  <c r="L2266" i="25"/>
  <c r="K2266" i="25"/>
  <c r="J2266" i="25"/>
  <c r="I2266" i="25"/>
  <c r="T2265" i="25"/>
  <c r="N2265" i="25"/>
  <c r="M2265" i="25"/>
  <c r="L2265" i="25"/>
  <c r="K2265" i="25"/>
  <c r="J2265" i="25"/>
  <c r="I2265" i="25"/>
  <c r="T2264" i="25"/>
  <c r="N2264" i="25"/>
  <c r="M2264" i="25"/>
  <c r="L2264" i="25"/>
  <c r="K2264" i="25"/>
  <c r="J2264" i="25"/>
  <c r="I2264" i="25"/>
  <c r="T2263" i="25"/>
  <c r="N2263" i="25"/>
  <c r="M2263" i="25"/>
  <c r="L2263" i="25"/>
  <c r="K2263" i="25"/>
  <c r="J2263" i="25"/>
  <c r="I2263" i="25"/>
  <c r="T2262" i="25"/>
  <c r="N2262" i="25"/>
  <c r="M2262" i="25"/>
  <c r="L2262" i="25"/>
  <c r="K2262" i="25"/>
  <c r="J2262" i="25"/>
  <c r="I2262" i="25"/>
  <c r="T2261" i="25"/>
  <c r="N2261" i="25"/>
  <c r="M2261" i="25"/>
  <c r="L2261" i="25"/>
  <c r="K2261" i="25"/>
  <c r="J2261" i="25"/>
  <c r="I2261" i="25"/>
  <c r="T2260" i="25"/>
  <c r="N2260" i="25"/>
  <c r="M2260" i="25"/>
  <c r="L2260" i="25"/>
  <c r="K2260" i="25"/>
  <c r="J2260" i="25"/>
  <c r="I2260" i="25"/>
  <c r="T2259" i="25"/>
  <c r="N2259" i="25"/>
  <c r="M2259" i="25"/>
  <c r="L2259" i="25"/>
  <c r="K2259" i="25"/>
  <c r="J2259" i="25"/>
  <c r="I2259" i="25"/>
  <c r="T2258" i="25"/>
  <c r="N2258" i="25"/>
  <c r="M2258" i="25"/>
  <c r="L2258" i="25"/>
  <c r="K2258" i="25"/>
  <c r="J2258" i="25"/>
  <c r="I2258" i="25"/>
  <c r="T2257" i="25"/>
  <c r="N2257" i="25"/>
  <c r="M2257" i="25"/>
  <c r="L2257" i="25"/>
  <c r="K2257" i="25"/>
  <c r="J2257" i="25"/>
  <c r="I2257" i="25"/>
  <c r="T2256" i="25"/>
  <c r="N2256" i="25"/>
  <c r="M2256" i="25"/>
  <c r="L2256" i="25"/>
  <c r="K2256" i="25"/>
  <c r="J2256" i="25"/>
  <c r="I2256" i="25"/>
  <c r="T2255" i="25"/>
  <c r="N2255" i="25"/>
  <c r="M2255" i="25"/>
  <c r="L2255" i="25"/>
  <c r="K2255" i="25"/>
  <c r="J2255" i="25"/>
  <c r="I2255" i="25"/>
  <c r="T2254" i="25"/>
  <c r="N2254" i="25"/>
  <c r="M2254" i="25"/>
  <c r="L2254" i="25"/>
  <c r="K2254" i="25"/>
  <c r="J2254" i="25"/>
  <c r="I2254" i="25"/>
  <c r="T2253" i="25"/>
  <c r="N2253" i="25"/>
  <c r="M2253" i="25"/>
  <c r="L2253" i="25"/>
  <c r="K2253" i="25"/>
  <c r="J2253" i="25"/>
  <c r="I2253" i="25"/>
  <c r="T2252" i="25"/>
  <c r="N2252" i="25"/>
  <c r="M2252" i="25"/>
  <c r="L2252" i="25"/>
  <c r="K2252" i="25"/>
  <c r="J2252" i="25"/>
  <c r="I2252" i="25"/>
  <c r="T2251" i="25"/>
  <c r="N2251" i="25"/>
  <c r="M2251" i="25"/>
  <c r="L2251" i="25"/>
  <c r="K2251" i="25"/>
  <c r="J2251" i="25"/>
  <c r="I2251" i="25"/>
  <c r="T2250" i="25"/>
  <c r="N2250" i="25"/>
  <c r="M2250" i="25"/>
  <c r="L2250" i="25"/>
  <c r="K2250" i="25"/>
  <c r="J2250" i="25"/>
  <c r="I2250" i="25"/>
  <c r="T2249" i="25"/>
  <c r="N2249" i="25"/>
  <c r="M2249" i="25"/>
  <c r="L2249" i="25"/>
  <c r="K2249" i="25"/>
  <c r="J2249" i="25"/>
  <c r="I2249" i="25"/>
  <c r="T2248" i="25"/>
  <c r="N2248" i="25"/>
  <c r="M2248" i="25"/>
  <c r="L2248" i="25"/>
  <c r="K2248" i="25"/>
  <c r="J2248" i="25"/>
  <c r="I2248" i="25"/>
  <c r="T2247" i="25"/>
  <c r="N2247" i="25"/>
  <c r="M2247" i="25"/>
  <c r="L2247" i="25"/>
  <c r="K2247" i="25"/>
  <c r="J2247" i="25"/>
  <c r="I2247" i="25"/>
  <c r="T2246" i="25"/>
  <c r="N2246" i="25"/>
  <c r="M2246" i="25"/>
  <c r="L2246" i="25"/>
  <c r="K2246" i="25"/>
  <c r="J2246" i="25"/>
  <c r="I2246" i="25"/>
  <c r="T2245" i="25"/>
  <c r="N2245" i="25"/>
  <c r="M2245" i="25"/>
  <c r="L2245" i="25"/>
  <c r="K2245" i="25"/>
  <c r="J2245" i="25"/>
  <c r="I2245" i="25"/>
  <c r="T2244" i="25"/>
  <c r="N2244" i="25"/>
  <c r="M2244" i="25"/>
  <c r="L2244" i="25"/>
  <c r="K2244" i="25"/>
  <c r="J2244" i="25"/>
  <c r="I2244" i="25"/>
  <c r="T2243" i="25"/>
  <c r="N2243" i="25"/>
  <c r="M2243" i="25"/>
  <c r="L2243" i="25"/>
  <c r="K2243" i="25"/>
  <c r="J2243" i="25"/>
  <c r="I2243" i="25"/>
  <c r="T2242" i="25"/>
  <c r="N2242" i="25"/>
  <c r="M2242" i="25"/>
  <c r="L2242" i="25"/>
  <c r="K2242" i="25"/>
  <c r="J2242" i="25"/>
  <c r="I2242" i="25"/>
  <c r="T2241" i="25"/>
  <c r="N2241" i="25"/>
  <c r="M2241" i="25"/>
  <c r="L2241" i="25"/>
  <c r="K2241" i="25"/>
  <c r="J2241" i="25"/>
  <c r="I2241" i="25"/>
  <c r="T2240" i="25"/>
  <c r="N2240" i="25"/>
  <c r="M2240" i="25"/>
  <c r="L2240" i="25"/>
  <c r="K2240" i="25"/>
  <c r="J2240" i="25"/>
  <c r="I2240" i="25"/>
  <c r="T2239" i="25"/>
  <c r="N2239" i="25"/>
  <c r="M2239" i="25"/>
  <c r="L2239" i="25"/>
  <c r="K2239" i="25"/>
  <c r="J2239" i="25"/>
  <c r="I2239" i="25"/>
  <c r="T2238" i="25"/>
  <c r="N2238" i="25"/>
  <c r="M2238" i="25"/>
  <c r="L2238" i="25"/>
  <c r="K2238" i="25"/>
  <c r="J2238" i="25"/>
  <c r="I2238" i="25"/>
  <c r="T2237" i="25"/>
  <c r="N2237" i="25"/>
  <c r="M2237" i="25"/>
  <c r="L2237" i="25"/>
  <c r="K2237" i="25"/>
  <c r="J2237" i="25"/>
  <c r="I2237" i="25"/>
  <c r="T2236" i="25"/>
  <c r="N2236" i="25"/>
  <c r="M2236" i="25"/>
  <c r="L2236" i="25"/>
  <c r="K2236" i="25"/>
  <c r="J2236" i="25"/>
  <c r="I2236" i="25"/>
  <c r="T2235" i="25"/>
  <c r="N2235" i="25"/>
  <c r="M2235" i="25"/>
  <c r="L2235" i="25"/>
  <c r="K2235" i="25"/>
  <c r="J2235" i="25"/>
  <c r="I2235" i="25"/>
  <c r="T2234" i="25"/>
  <c r="N2234" i="25"/>
  <c r="M2234" i="25"/>
  <c r="L2234" i="25"/>
  <c r="K2234" i="25"/>
  <c r="J2234" i="25"/>
  <c r="I2234" i="25"/>
  <c r="T2233" i="25"/>
  <c r="N2233" i="25"/>
  <c r="M2233" i="25"/>
  <c r="L2233" i="25"/>
  <c r="K2233" i="25"/>
  <c r="J2233" i="25"/>
  <c r="I2233" i="25"/>
  <c r="T2232" i="25"/>
  <c r="N2232" i="25"/>
  <c r="M2232" i="25"/>
  <c r="L2232" i="25"/>
  <c r="K2232" i="25"/>
  <c r="J2232" i="25"/>
  <c r="I2232" i="25"/>
  <c r="T2231" i="25"/>
  <c r="N2231" i="25"/>
  <c r="M2231" i="25"/>
  <c r="L2231" i="25"/>
  <c r="K2231" i="25"/>
  <c r="J2231" i="25"/>
  <c r="I2231" i="25"/>
  <c r="T2230" i="25"/>
  <c r="N2230" i="25"/>
  <c r="M2230" i="25"/>
  <c r="L2230" i="25"/>
  <c r="K2230" i="25"/>
  <c r="J2230" i="25"/>
  <c r="I2230" i="25"/>
  <c r="T2229" i="25"/>
  <c r="N2229" i="25"/>
  <c r="M2229" i="25"/>
  <c r="L2229" i="25"/>
  <c r="K2229" i="25"/>
  <c r="J2229" i="25"/>
  <c r="I2229" i="25"/>
  <c r="T2228" i="25"/>
  <c r="N2228" i="25"/>
  <c r="M2228" i="25"/>
  <c r="L2228" i="25"/>
  <c r="K2228" i="25"/>
  <c r="J2228" i="25"/>
  <c r="I2228" i="25"/>
  <c r="T2227" i="25"/>
  <c r="N2227" i="25"/>
  <c r="M2227" i="25"/>
  <c r="L2227" i="25"/>
  <c r="K2227" i="25"/>
  <c r="J2227" i="25"/>
  <c r="I2227" i="25"/>
  <c r="T2226" i="25"/>
  <c r="N2226" i="25"/>
  <c r="M2226" i="25"/>
  <c r="L2226" i="25"/>
  <c r="K2226" i="25"/>
  <c r="J2226" i="25"/>
  <c r="I2226" i="25"/>
  <c r="T2225" i="25"/>
  <c r="N2225" i="25"/>
  <c r="M2225" i="25"/>
  <c r="L2225" i="25"/>
  <c r="K2225" i="25"/>
  <c r="J2225" i="25"/>
  <c r="I2225" i="25"/>
  <c r="T2224" i="25"/>
  <c r="N2224" i="25"/>
  <c r="M2224" i="25"/>
  <c r="L2224" i="25"/>
  <c r="K2224" i="25"/>
  <c r="J2224" i="25"/>
  <c r="I2224" i="25"/>
  <c r="T2223" i="25"/>
  <c r="N2223" i="25"/>
  <c r="M2223" i="25"/>
  <c r="L2223" i="25"/>
  <c r="K2223" i="25"/>
  <c r="J2223" i="25"/>
  <c r="I2223" i="25"/>
  <c r="T2222" i="25"/>
  <c r="N2222" i="25"/>
  <c r="M2222" i="25"/>
  <c r="L2222" i="25"/>
  <c r="K2222" i="25"/>
  <c r="J2222" i="25"/>
  <c r="I2222" i="25"/>
  <c r="T2221" i="25"/>
  <c r="N2221" i="25"/>
  <c r="M2221" i="25"/>
  <c r="L2221" i="25"/>
  <c r="K2221" i="25"/>
  <c r="J2221" i="25"/>
  <c r="I2221" i="25"/>
  <c r="T2220" i="25"/>
  <c r="N2220" i="25"/>
  <c r="M2220" i="25"/>
  <c r="L2220" i="25"/>
  <c r="K2220" i="25"/>
  <c r="J2220" i="25"/>
  <c r="I2220" i="25"/>
  <c r="T2219" i="25"/>
  <c r="N2219" i="25"/>
  <c r="M2219" i="25"/>
  <c r="L2219" i="25"/>
  <c r="K2219" i="25"/>
  <c r="J2219" i="25"/>
  <c r="I2219" i="25"/>
  <c r="T2218" i="25"/>
  <c r="N2218" i="25"/>
  <c r="M2218" i="25"/>
  <c r="L2218" i="25"/>
  <c r="K2218" i="25"/>
  <c r="J2218" i="25"/>
  <c r="I2218" i="25"/>
  <c r="T2217" i="25"/>
  <c r="N2217" i="25"/>
  <c r="M2217" i="25"/>
  <c r="L2217" i="25"/>
  <c r="K2217" i="25"/>
  <c r="J2217" i="25"/>
  <c r="I2217" i="25"/>
  <c r="T2216" i="25"/>
  <c r="N2216" i="25"/>
  <c r="M2216" i="25"/>
  <c r="L2216" i="25"/>
  <c r="K2216" i="25"/>
  <c r="J2216" i="25"/>
  <c r="I2216" i="25"/>
  <c r="T2215" i="25"/>
  <c r="N2215" i="25"/>
  <c r="M2215" i="25"/>
  <c r="L2215" i="25"/>
  <c r="K2215" i="25"/>
  <c r="J2215" i="25"/>
  <c r="I2215" i="25"/>
  <c r="T2214" i="25"/>
  <c r="N2214" i="25"/>
  <c r="M2214" i="25"/>
  <c r="L2214" i="25"/>
  <c r="K2214" i="25"/>
  <c r="J2214" i="25"/>
  <c r="I2214" i="25"/>
  <c r="T2213" i="25"/>
  <c r="N2213" i="25"/>
  <c r="M2213" i="25"/>
  <c r="L2213" i="25"/>
  <c r="K2213" i="25"/>
  <c r="J2213" i="25"/>
  <c r="I2213" i="25"/>
  <c r="T2212" i="25"/>
  <c r="N2212" i="25"/>
  <c r="M2212" i="25"/>
  <c r="L2212" i="25"/>
  <c r="K2212" i="25"/>
  <c r="J2212" i="25"/>
  <c r="I2212" i="25"/>
  <c r="T2211" i="25"/>
  <c r="N2211" i="25"/>
  <c r="M2211" i="25"/>
  <c r="L2211" i="25"/>
  <c r="K2211" i="25"/>
  <c r="J2211" i="25"/>
  <c r="I2211" i="25"/>
  <c r="T2210" i="25"/>
  <c r="N2210" i="25"/>
  <c r="M2210" i="25"/>
  <c r="L2210" i="25"/>
  <c r="K2210" i="25"/>
  <c r="J2210" i="25"/>
  <c r="I2210" i="25"/>
  <c r="T2209" i="25"/>
  <c r="N2209" i="25"/>
  <c r="M2209" i="25"/>
  <c r="L2209" i="25"/>
  <c r="K2209" i="25"/>
  <c r="J2209" i="25"/>
  <c r="I2209" i="25"/>
  <c r="T2208" i="25"/>
  <c r="N2208" i="25"/>
  <c r="M2208" i="25"/>
  <c r="L2208" i="25"/>
  <c r="K2208" i="25"/>
  <c r="J2208" i="25"/>
  <c r="I2208" i="25"/>
  <c r="T2207" i="25"/>
  <c r="N2207" i="25"/>
  <c r="M2207" i="25"/>
  <c r="L2207" i="25"/>
  <c r="K2207" i="25"/>
  <c r="J2207" i="25"/>
  <c r="I2207" i="25"/>
  <c r="T2206" i="25"/>
  <c r="N2206" i="25"/>
  <c r="M2206" i="25"/>
  <c r="L2206" i="25"/>
  <c r="K2206" i="25"/>
  <c r="J2206" i="25"/>
  <c r="I2206" i="25"/>
  <c r="T2205" i="25"/>
  <c r="N2205" i="25"/>
  <c r="M2205" i="25"/>
  <c r="L2205" i="25"/>
  <c r="K2205" i="25"/>
  <c r="J2205" i="25"/>
  <c r="I2205" i="25"/>
  <c r="T2204" i="25"/>
  <c r="N2204" i="25"/>
  <c r="M2204" i="25"/>
  <c r="L2204" i="25"/>
  <c r="K2204" i="25"/>
  <c r="J2204" i="25"/>
  <c r="I2204" i="25"/>
  <c r="T2203" i="25"/>
  <c r="N2203" i="25"/>
  <c r="M2203" i="25"/>
  <c r="L2203" i="25"/>
  <c r="K2203" i="25"/>
  <c r="J2203" i="25"/>
  <c r="I2203" i="25"/>
  <c r="T2202" i="25"/>
  <c r="N2202" i="25"/>
  <c r="M2202" i="25"/>
  <c r="L2202" i="25"/>
  <c r="K2202" i="25"/>
  <c r="J2202" i="25"/>
  <c r="I2202" i="25"/>
  <c r="T2201" i="25"/>
  <c r="N2201" i="25"/>
  <c r="M2201" i="25"/>
  <c r="L2201" i="25"/>
  <c r="K2201" i="25"/>
  <c r="J2201" i="25"/>
  <c r="I2201" i="25"/>
  <c r="T2200" i="25"/>
  <c r="N2200" i="25"/>
  <c r="M2200" i="25"/>
  <c r="L2200" i="25"/>
  <c r="K2200" i="25"/>
  <c r="J2200" i="25"/>
  <c r="I2200" i="25"/>
  <c r="T2199" i="25"/>
  <c r="N2199" i="25"/>
  <c r="M2199" i="25"/>
  <c r="L2199" i="25"/>
  <c r="K2199" i="25"/>
  <c r="J2199" i="25"/>
  <c r="I2199" i="25"/>
  <c r="T2198" i="25"/>
  <c r="N2198" i="25"/>
  <c r="M2198" i="25"/>
  <c r="L2198" i="25"/>
  <c r="K2198" i="25"/>
  <c r="J2198" i="25"/>
  <c r="I2198" i="25"/>
  <c r="T2197" i="25"/>
  <c r="N2197" i="25"/>
  <c r="M2197" i="25"/>
  <c r="L2197" i="25"/>
  <c r="K2197" i="25"/>
  <c r="J2197" i="25"/>
  <c r="I2197" i="25"/>
  <c r="T2196" i="25"/>
  <c r="N2196" i="25"/>
  <c r="M2196" i="25"/>
  <c r="L2196" i="25"/>
  <c r="K2196" i="25"/>
  <c r="J2196" i="25"/>
  <c r="I2196" i="25"/>
  <c r="T2195" i="25"/>
  <c r="N2195" i="25"/>
  <c r="M2195" i="25"/>
  <c r="L2195" i="25"/>
  <c r="K2195" i="25"/>
  <c r="J2195" i="25"/>
  <c r="I2195" i="25"/>
  <c r="T2194" i="25"/>
  <c r="N2194" i="25"/>
  <c r="M2194" i="25"/>
  <c r="L2194" i="25"/>
  <c r="K2194" i="25"/>
  <c r="J2194" i="25"/>
  <c r="I2194" i="25"/>
  <c r="T2193" i="25"/>
  <c r="N2193" i="25"/>
  <c r="M2193" i="25"/>
  <c r="L2193" i="25"/>
  <c r="K2193" i="25"/>
  <c r="J2193" i="25"/>
  <c r="I2193" i="25"/>
  <c r="T2192" i="25"/>
  <c r="N2192" i="25"/>
  <c r="M2192" i="25"/>
  <c r="L2192" i="25"/>
  <c r="K2192" i="25"/>
  <c r="J2192" i="25"/>
  <c r="I2192" i="25"/>
  <c r="T2191" i="25"/>
  <c r="N2191" i="25"/>
  <c r="M2191" i="25"/>
  <c r="L2191" i="25"/>
  <c r="K2191" i="25"/>
  <c r="J2191" i="25"/>
  <c r="I2191" i="25"/>
  <c r="T2190" i="25"/>
  <c r="N2190" i="25"/>
  <c r="M2190" i="25"/>
  <c r="L2190" i="25"/>
  <c r="K2190" i="25"/>
  <c r="J2190" i="25"/>
  <c r="I2190" i="25"/>
  <c r="T2189" i="25"/>
  <c r="N2189" i="25"/>
  <c r="M2189" i="25"/>
  <c r="L2189" i="25"/>
  <c r="K2189" i="25"/>
  <c r="J2189" i="25"/>
  <c r="I2189" i="25"/>
  <c r="T2188" i="25"/>
  <c r="N2188" i="25"/>
  <c r="M2188" i="25"/>
  <c r="L2188" i="25"/>
  <c r="K2188" i="25"/>
  <c r="J2188" i="25"/>
  <c r="I2188" i="25"/>
  <c r="T2187" i="25"/>
  <c r="N2187" i="25"/>
  <c r="M2187" i="25"/>
  <c r="L2187" i="25"/>
  <c r="K2187" i="25"/>
  <c r="J2187" i="25"/>
  <c r="I2187" i="25"/>
  <c r="T2186" i="25"/>
  <c r="N2186" i="25"/>
  <c r="M2186" i="25"/>
  <c r="L2186" i="25"/>
  <c r="K2186" i="25"/>
  <c r="J2186" i="25"/>
  <c r="I2186" i="25"/>
  <c r="T2185" i="25"/>
  <c r="N2185" i="25"/>
  <c r="M2185" i="25"/>
  <c r="L2185" i="25"/>
  <c r="K2185" i="25"/>
  <c r="J2185" i="25"/>
  <c r="I2185" i="25"/>
  <c r="T2184" i="25"/>
  <c r="N2184" i="25"/>
  <c r="M2184" i="25"/>
  <c r="L2184" i="25"/>
  <c r="K2184" i="25"/>
  <c r="J2184" i="25"/>
  <c r="I2184" i="25"/>
  <c r="T2183" i="25"/>
  <c r="N2183" i="25"/>
  <c r="M2183" i="25"/>
  <c r="L2183" i="25"/>
  <c r="K2183" i="25"/>
  <c r="J2183" i="25"/>
  <c r="I2183" i="25"/>
  <c r="T2182" i="25"/>
  <c r="N2182" i="25"/>
  <c r="M2182" i="25"/>
  <c r="L2182" i="25"/>
  <c r="K2182" i="25"/>
  <c r="J2182" i="25"/>
  <c r="I2182" i="25"/>
  <c r="T2181" i="25"/>
  <c r="N2181" i="25"/>
  <c r="M2181" i="25"/>
  <c r="L2181" i="25"/>
  <c r="K2181" i="25"/>
  <c r="J2181" i="25"/>
  <c r="I2181" i="25"/>
  <c r="T2180" i="25"/>
  <c r="N2180" i="25"/>
  <c r="M2180" i="25"/>
  <c r="L2180" i="25"/>
  <c r="K2180" i="25"/>
  <c r="J2180" i="25"/>
  <c r="I2180" i="25"/>
  <c r="T2179" i="25"/>
  <c r="N2179" i="25"/>
  <c r="M2179" i="25"/>
  <c r="L2179" i="25"/>
  <c r="K2179" i="25"/>
  <c r="J2179" i="25"/>
  <c r="I2179" i="25"/>
  <c r="T2178" i="25"/>
  <c r="N2178" i="25"/>
  <c r="M2178" i="25"/>
  <c r="L2178" i="25"/>
  <c r="K2178" i="25"/>
  <c r="J2178" i="25"/>
  <c r="I2178" i="25"/>
  <c r="T2177" i="25"/>
  <c r="N2177" i="25"/>
  <c r="M2177" i="25"/>
  <c r="L2177" i="25"/>
  <c r="K2177" i="25"/>
  <c r="J2177" i="25"/>
  <c r="I2177" i="25"/>
  <c r="T2176" i="25"/>
  <c r="N2176" i="25"/>
  <c r="M2176" i="25"/>
  <c r="L2176" i="25"/>
  <c r="K2176" i="25"/>
  <c r="J2176" i="25"/>
  <c r="I2176" i="25"/>
  <c r="T2175" i="25"/>
  <c r="N2175" i="25"/>
  <c r="M2175" i="25"/>
  <c r="L2175" i="25"/>
  <c r="K2175" i="25"/>
  <c r="J2175" i="25"/>
  <c r="I2175" i="25"/>
  <c r="T2174" i="25"/>
  <c r="N2174" i="25"/>
  <c r="M2174" i="25"/>
  <c r="L2174" i="25"/>
  <c r="K2174" i="25"/>
  <c r="J2174" i="25"/>
  <c r="I2174" i="25"/>
  <c r="T2173" i="25"/>
  <c r="N2173" i="25"/>
  <c r="M2173" i="25"/>
  <c r="L2173" i="25"/>
  <c r="K2173" i="25"/>
  <c r="J2173" i="25"/>
  <c r="I2173" i="25"/>
  <c r="T2172" i="25"/>
  <c r="N2172" i="25"/>
  <c r="M2172" i="25"/>
  <c r="L2172" i="25"/>
  <c r="K2172" i="25"/>
  <c r="J2172" i="25"/>
  <c r="I2172" i="25"/>
  <c r="T2171" i="25"/>
  <c r="N2171" i="25"/>
  <c r="M2171" i="25"/>
  <c r="L2171" i="25"/>
  <c r="K2171" i="25"/>
  <c r="J2171" i="25"/>
  <c r="I2171" i="25"/>
  <c r="T2170" i="25"/>
  <c r="N2170" i="25"/>
  <c r="M2170" i="25"/>
  <c r="L2170" i="25"/>
  <c r="K2170" i="25"/>
  <c r="J2170" i="25"/>
  <c r="I2170" i="25"/>
  <c r="T2169" i="25"/>
  <c r="N2169" i="25"/>
  <c r="M2169" i="25"/>
  <c r="L2169" i="25"/>
  <c r="K2169" i="25"/>
  <c r="J2169" i="25"/>
  <c r="I2169" i="25"/>
  <c r="T2168" i="25"/>
  <c r="N2168" i="25"/>
  <c r="M2168" i="25"/>
  <c r="L2168" i="25"/>
  <c r="K2168" i="25"/>
  <c r="J2168" i="25"/>
  <c r="I2168" i="25"/>
  <c r="T2167" i="25"/>
  <c r="N2167" i="25"/>
  <c r="M2167" i="25"/>
  <c r="L2167" i="25"/>
  <c r="K2167" i="25"/>
  <c r="J2167" i="25"/>
  <c r="I2167" i="25"/>
  <c r="T2166" i="25"/>
  <c r="P2166" i="25"/>
  <c r="O2166" i="25"/>
  <c r="T2165" i="25"/>
  <c r="N2165" i="25"/>
  <c r="M2165" i="25"/>
  <c r="L2165" i="25"/>
  <c r="K2165" i="25"/>
  <c r="J2165" i="25"/>
  <c r="I2165" i="25"/>
  <c r="T2164" i="25"/>
  <c r="N2164" i="25"/>
  <c r="M2164" i="25"/>
  <c r="L2164" i="25"/>
  <c r="K2164" i="25"/>
  <c r="J2164" i="25"/>
  <c r="I2164" i="25"/>
  <c r="T2163" i="25"/>
  <c r="N2163" i="25"/>
  <c r="M2163" i="25"/>
  <c r="L2163" i="25"/>
  <c r="K2163" i="25"/>
  <c r="J2163" i="25"/>
  <c r="I2163" i="25"/>
  <c r="T2162" i="25"/>
  <c r="N2162" i="25"/>
  <c r="M2162" i="25"/>
  <c r="L2162" i="25"/>
  <c r="K2162" i="25"/>
  <c r="J2162" i="25"/>
  <c r="I2162" i="25"/>
  <c r="T2161" i="25"/>
  <c r="N2161" i="25"/>
  <c r="M2161" i="25"/>
  <c r="L2161" i="25"/>
  <c r="K2161" i="25"/>
  <c r="J2161" i="25"/>
  <c r="I2161" i="25"/>
  <c r="T2160" i="25"/>
  <c r="N2160" i="25"/>
  <c r="M2160" i="25"/>
  <c r="L2160" i="25"/>
  <c r="K2160" i="25"/>
  <c r="J2160" i="25"/>
  <c r="I2160" i="25"/>
  <c r="T2159" i="25"/>
  <c r="N2159" i="25"/>
  <c r="M2159" i="25"/>
  <c r="L2159" i="25"/>
  <c r="K2159" i="25"/>
  <c r="J2159" i="25"/>
  <c r="I2159" i="25"/>
  <c r="T2158" i="25"/>
  <c r="N2158" i="25"/>
  <c r="M2158" i="25"/>
  <c r="L2158" i="25"/>
  <c r="K2158" i="25"/>
  <c r="J2158" i="25"/>
  <c r="I2158" i="25"/>
  <c r="T2157" i="25"/>
  <c r="N2157" i="25"/>
  <c r="M2157" i="25"/>
  <c r="L2157" i="25"/>
  <c r="K2157" i="25"/>
  <c r="J2157" i="25"/>
  <c r="I2157" i="25"/>
  <c r="T2156" i="25"/>
  <c r="N2156" i="25"/>
  <c r="M2156" i="25"/>
  <c r="L2156" i="25"/>
  <c r="K2156" i="25"/>
  <c r="J2156" i="25"/>
  <c r="I2156" i="25"/>
  <c r="T2155" i="25"/>
  <c r="N2155" i="25"/>
  <c r="M2155" i="25"/>
  <c r="L2155" i="25"/>
  <c r="K2155" i="25"/>
  <c r="J2155" i="25"/>
  <c r="I2155" i="25"/>
  <c r="T2154" i="25"/>
  <c r="N2154" i="25"/>
  <c r="M2154" i="25"/>
  <c r="L2154" i="25"/>
  <c r="K2154" i="25"/>
  <c r="J2154" i="25"/>
  <c r="I2154" i="25"/>
  <c r="T2153" i="25"/>
  <c r="N2153" i="25"/>
  <c r="M2153" i="25"/>
  <c r="L2153" i="25"/>
  <c r="K2153" i="25"/>
  <c r="J2153" i="25"/>
  <c r="I2153" i="25"/>
  <c r="T2152" i="25"/>
  <c r="N2152" i="25"/>
  <c r="M2152" i="25"/>
  <c r="L2152" i="25"/>
  <c r="K2152" i="25"/>
  <c r="J2152" i="25"/>
  <c r="I2152" i="25"/>
  <c r="T2151" i="25"/>
  <c r="N2151" i="25"/>
  <c r="M2151" i="25"/>
  <c r="L2151" i="25"/>
  <c r="K2151" i="25"/>
  <c r="J2151" i="25"/>
  <c r="I2151" i="25"/>
  <c r="T2150" i="25"/>
  <c r="N2150" i="25"/>
  <c r="M2150" i="25"/>
  <c r="L2150" i="25"/>
  <c r="K2150" i="25"/>
  <c r="J2150" i="25"/>
  <c r="I2150" i="25"/>
  <c r="T2149" i="25"/>
  <c r="N2149" i="25"/>
  <c r="M2149" i="25"/>
  <c r="L2149" i="25"/>
  <c r="K2149" i="25"/>
  <c r="J2149" i="25"/>
  <c r="I2149" i="25"/>
  <c r="T2148" i="25"/>
  <c r="N2148" i="25"/>
  <c r="M2148" i="25"/>
  <c r="L2148" i="25"/>
  <c r="K2148" i="25"/>
  <c r="J2148" i="25"/>
  <c r="I2148" i="25"/>
  <c r="T2147" i="25"/>
  <c r="N2147" i="25"/>
  <c r="M2147" i="25"/>
  <c r="L2147" i="25"/>
  <c r="K2147" i="25"/>
  <c r="J2147" i="25"/>
  <c r="I2147" i="25"/>
  <c r="T2146" i="25"/>
  <c r="N2146" i="25"/>
  <c r="M2146" i="25"/>
  <c r="L2146" i="25"/>
  <c r="K2146" i="25"/>
  <c r="J2146" i="25"/>
  <c r="I2146" i="25"/>
  <c r="T2145" i="25"/>
  <c r="N2145" i="25"/>
  <c r="M2145" i="25"/>
  <c r="L2145" i="25"/>
  <c r="K2145" i="25"/>
  <c r="J2145" i="25"/>
  <c r="I2145" i="25"/>
  <c r="T2144" i="25"/>
  <c r="N2144" i="25"/>
  <c r="M2144" i="25"/>
  <c r="L2144" i="25"/>
  <c r="K2144" i="25"/>
  <c r="J2144" i="25"/>
  <c r="I2144" i="25"/>
  <c r="T2143" i="25"/>
  <c r="N2143" i="25"/>
  <c r="M2143" i="25"/>
  <c r="L2143" i="25"/>
  <c r="K2143" i="25"/>
  <c r="J2143" i="25"/>
  <c r="I2143" i="25"/>
  <c r="T2142" i="25"/>
  <c r="N2142" i="25"/>
  <c r="M2142" i="25"/>
  <c r="L2142" i="25"/>
  <c r="K2142" i="25"/>
  <c r="J2142" i="25"/>
  <c r="I2142" i="25"/>
  <c r="T2141" i="25"/>
  <c r="N2141" i="25"/>
  <c r="M2141" i="25"/>
  <c r="L2141" i="25"/>
  <c r="K2141" i="25"/>
  <c r="J2141" i="25"/>
  <c r="I2141" i="25"/>
  <c r="T2140" i="25"/>
  <c r="N2140" i="25"/>
  <c r="M2140" i="25"/>
  <c r="L2140" i="25"/>
  <c r="K2140" i="25"/>
  <c r="J2140" i="25"/>
  <c r="I2140" i="25"/>
  <c r="T2139" i="25"/>
  <c r="N2139" i="25"/>
  <c r="M2139" i="25"/>
  <c r="L2139" i="25"/>
  <c r="K2139" i="25"/>
  <c r="J2139" i="25"/>
  <c r="I2139" i="25"/>
  <c r="T2138" i="25"/>
  <c r="N2138" i="25"/>
  <c r="M2138" i="25"/>
  <c r="L2138" i="25"/>
  <c r="K2138" i="25"/>
  <c r="J2138" i="25"/>
  <c r="I2138" i="25"/>
  <c r="T2137" i="25"/>
  <c r="N2137" i="25"/>
  <c r="M2137" i="25"/>
  <c r="L2137" i="25"/>
  <c r="K2137" i="25"/>
  <c r="J2137" i="25"/>
  <c r="I2137" i="25"/>
  <c r="T2136" i="25"/>
  <c r="N2136" i="25"/>
  <c r="M2136" i="25"/>
  <c r="L2136" i="25"/>
  <c r="K2136" i="25"/>
  <c r="J2136" i="25"/>
  <c r="I2136" i="25"/>
  <c r="T2135" i="25"/>
  <c r="N2135" i="25"/>
  <c r="M2135" i="25"/>
  <c r="L2135" i="25"/>
  <c r="K2135" i="25"/>
  <c r="J2135" i="25"/>
  <c r="I2135" i="25"/>
  <c r="T2134" i="25"/>
  <c r="N2134" i="25"/>
  <c r="M2134" i="25"/>
  <c r="L2134" i="25"/>
  <c r="K2134" i="25"/>
  <c r="J2134" i="25"/>
  <c r="I2134" i="25"/>
  <c r="T2133" i="25"/>
  <c r="N2133" i="25"/>
  <c r="M2133" i="25"/>
  <c r="L2133" i="25"/>
  <c r="K2133" i="25"/>
  <c r="J2133" i="25"/>
  <c r="I2133" i="25"/>
  <c r="T2132" i="25"/>
  <c r="N2132" i="25"/>
  <c r="M2132" i="25"/>
  <c r="L2132" i="25"/>
  <c r="K2132" i="25"/>
  <c r="J2132" i="25"/>
  <c r="I2132" i="25"/>
  <c r="T2131" i="25"/>
  <c r="N2131" i="25"/>
  <c r="M2131" i="25"/>
  <c r="L2131" i="25"/>
  <c r="K2131" i="25"/>
  <c r="J2131" i="25"/>
  <c r="I2131" i="25"/>
  <c r="T2130" i="25"/>
  <c r="N2130" i="25"/>
  <c r="M2130" i="25"/>
  <c r="L2130" i="25"/>
  <c r="K2130" i="25"/>
  <c r="J2130" i="25"/>
  <c r="I2130" i="25"/>
  <c r="T2129" i="25"/>
  <c r="N2129" i="25"/>
  <c r="M2129" i="25"/>
  <c r="L2129" i="25"/>
  <c r="K2129" i="25"/>
  <c r="J2129" i="25"/>
  <c r="I2129" i="25"/>
  <c r="T2128" i="25"/>
  <c r="N2128" i="25"/>
  <c r="M2128" i="25"/>
  <c r="L2128" i="25"/>
  <c r="K2128" i="25"/>
  <c r="J2128" i="25"/>
  <c r="I2128" i="25"/>
  <c r="T2127" i="25"/>
  <c r="N2127" i="25"/>
  <c r="M2127" i="25"/>
  <c r="L2127" i="25"/>
  <c r="K2127" i="25"/>
  <c r="J2127" i="25"/>
  <c r="I2127" i="25"/>
  <c r="T2126" i="25"/>
  <c r="N2126" i="25"/>
  <c r="M2126" i="25"/>
  <c r="L2126" i="25"/>
  <c r="K2126" i="25"/>
  <c r="J2126" i="25"/>
  <c r="I2126" i="25"/>
  <c r="T2125" i="25"/>
  <c r="N2125" i="25"/>
  <c r="M2125" i="25"/>
  <c r="L2125" i="25"/>
  <c r="K2125" i="25"/>
  <c r="J2125" i="25"/>
  <c r="I2125" i="25"/>
  <c r="T2124" i="25"/>
  <c r="N2124" i="25"/>
  <c r="M2124" i="25"/>
  <c r="L2124" i="25"/>
  <c r="K2124" i="25"/>
  <c r="J2124" i="25"/>
  <c r="I2124" i="25"/>
  <c r="T2123" i="25"/>
  <c r="N2123" i="25"/>
  <c r="M2123" i="25"/>
  <c r="L2123" i="25"/>
  <c r="K2123" i="25"/>
  <c r="J2123" i="25"/>
  <c r="I2123" i="25"/>
  <c r="T2122" i="25"/>
  <c r="N2122" i="25"/>
  <c r="M2122" i="25"/>
  <c r="L2122" i="25"/>
  <c r="K2122" i="25"/>
  <c r="J2122" i="25"/>
  <c r="I2122" i="25"/>
  <c r="T2121" i="25"/>
  <c r="N2121" i="25"/>
  <c r="M2121" i="25"/>
  <c r="L2121" i="25"/>
  <c r="K2121" i="25"/>
  <c r="J2121" i="25"/>
  <c r="I2121" i="25"/>
  <c r="T2120" i="25"/>
  <c r="N2120" i="25"/>
  <c r="M2120" i="25"/>
  <c r="L2120" i="25"/>
  <c r="K2120" i="25"/>
  <c r="J2120" i="25"/>
  <c r="I2120" i="25"/>
  <c r="T2119" i="25"/>
  <c r="N2119" i="25"/>
  <c r="M2119" i="25"/>
  <c r="L2119" i="25"/>
  <c r="K2119" i="25"/>
  <c r="J2119" i="25"/>
  <c r="I2119" i="25"/>
  <c r="T2118" i="25"/>
  <c r="N2118" i="25"/>
  <c r="M2118" i="25"/>
  <c r="L2118" i="25"/>
  <c r="K2118" i="25"/>
  <c r="J2118" i="25"/>
  <c r="I2118" i="25"/>
  <c r="T2117" i="25"/>
  <c r="N2117" i="25"/>
  <c r="M2117" i="25"/>
  <c r="L2117" i="25"/>
  <c r="K2117" i="25"/>
  <c r="J2117" i="25"/>
  <c r="I2117" i="25"/>
  <c r="T2116" i="25"/>
  <c r="N2116" i="25"/>
  <c r="M2116" i="25"/>
  <c r="L2116" i="25"/>
  <c r="K2116" i="25"/>
  <c r="J2116" i="25"/>
  <c r="I2116" i="25"/>
  <c r="T2115" i="25"/>
  <c r="N2115" i="25"/>
  <c r="M2115" i="25"/>
  <c r="L2115" i="25"/>
  <c r="K2115" i="25"/>
  <c r="J2115" i="25"/>
  <c r="I2115" i="25"/>
  <c r="T2114" i="25"/>
  <c r="N2114" i="25"/>
  <c r="M2114" i="25"/>
  <c r="L2114" i="25"/>
  <c r="K2114" i="25"/>
  <c r="J2114" i="25"/>
  <c r="I2114" i="25"/>
  <c r="T2113" i="25"/>
  <c r="N2113" i="25"/>
  <c r="M2113" i="25"/>
  <c r="L2113" i="25"/>
  <c r="K2113" i="25"/>
  <c r="J2113" i="25"/>
  <c r="I2113" i="25"/>
  <c r="T2112" i="25"/>
  <c r="N2112" i="25"/>
  <c r="M2112" i="25"/>
  <c r="L2112" i="25"/>
  <c r="K2112" i="25"/>
  <c r="J2112" i="25"/>
  <c r="I2112" i="25"/>
  <c r="T2111" i="25"/>
  <c r="N2111" i="25"/>
  <c r="M2111" i="25"/>
  <c r="L2111" i="25"/>
  <c r="K2111" i="25"/>
  <c r="J2111" i="25"/>
  <c r="I2111" i="25"/>
  <c r="T2110" i="25"/>
  <c r="N2110" i="25"/>
  <c r="M2110" i="25"/>
  <c r="L2110" i="25"/>
  <c r="K2110" i="25"/>
  <c r="J2110" i="25"/>
  <c r="I2110" i="25"/>
  <c r="T2109" i="25"/>
  <c r="N2109" i="25"/>
  <c r="M2109" i="25"/>
  <c r="L2109" i="25"/>
  <c r="K2109" i="25"/>
  <c r="J2109" i="25"/>
  <c r="I2109" i="25"/>
  <c r="T2108" i="25"/>
  <c r="N2108" i="25"/>
  <c r="M2108" i="25"/>
  <c r="L2108" i="25"/>
  <c r="K2108" i="25"/>
  <c r="J2108" i="25"/>
  <c r="I2108" i="25"/>
  <c r="T2107" i="25"/>
  <c r="N2107" i="25"/>
  <c r="M2107" i="25"/>
  <c r="L2107" i="25"/>
  <c r="K2107" i="25"/>
  <c r="J2107" i="25"/>
  <c r="I2107" i="25"/>
  <c r="T2106" i="25"/>
  <c r="N2106" i="25"/>
  <c r="M2106" i="25"/>
  <c r="L2106" i="25"/>
  <c r="K2106" i="25"/>
  <c r="J2106" i="25"/>
  <c r="I2106" i="25"/>
  <c r="T2105" i="25"/>
  <c r="N2105" i="25"/>
  <c r="M2105" i="25"/>
  <c r="L2105" i="25"/>
  <c r="K2105" i="25"/>
  <c r="J2105" i="25"/>
  <c r="I2105" i="25"/>
  <c r="T2104" i="25"/>
  <c r="N2104" i="25"/>
  <c r="M2104" i="25"/>
  <c r="L2104" i="25"/>
  <c r="K2104" i="25"/>
  <c r="J2104" i="25"/>
  <c r="I2104" i="25"/>
  <c r="T2103" i="25"/>
  <c r="N2103" i="25"/>
  <c r="M2103" i="25"/>
  <c r="L2103" i="25"/>
  <c r="K2103" i="25"/>
  <c r="J2103" i="25"/>
  <c r="I2103" i="25"/>
  <c r="T2102" i="25"/>
  <c r="N2102" i="25"/>
  <c r="M2102" i="25"/>
  <c r="L2102" i="25"/>
  <c r="K2102" i="25"/>
  <c r="J2102" i="25"/>
  <c r="I2102" i="25"/>
  <c r="T2101" i="25"/>
  <c r="N2101" i="25"/>
  <c r="M2101" i="25"/>
  <c r="L2101" i="25"/>
  <c r="K2101" i="25"/>
  <c r="J2101" i="25"/>
  <c r="I2101" i="25"/>
  <c r="T2100" i="25"/>
  <c r="N2100" i="25"/>
  <c r="M2100" i="25"/>
  <c r="L2100" i="25"/>
  <c r="K2100" i="25"/>
  <c r="J2100" i="25"/>
  <c r="I2100" i="25"/>
  <c r="T2099" i="25"/>
  <c r="N2099" i="25"/>
  <c r="M2099" i="25"/>
  <c r="L2099" i="25"/>
  <c r="K2099" i="25"/>
  <c r="J2099" i="25"/>
  <c r="I2099" i="25"/>
  <c r="T2098" i="25"/>
  <c r="N2098" i="25"/>
  <c r="M2098" i="25"/>
  <c r="L2098" i="25"/>
  <c r="K2098" i="25"/>
  <c r="J2098" i="25"/>
  <c r="I2098" i="25"/>
  <c r="T2097" i="25"/>
  <c r="N2097" i="25"/>
  <c r="M2097" i="25"/>
  <c r="L2097" i="25"/>
  <c r="K2097" i="25"/>
  <c r="J2097" i="25"/>
  <c r="I2097" i="25"/>
  <c r="T2096" i="25"/>
  <c r="N2096" i="25"/>
  <c r="M2096" i="25"/>
  <c r="L2096" i="25"/>
  <c r="K2096" i="25"/>
  <c r="J2096" i="25"/>
  <c r="I2096" i="25"/>
  <c r="T2095" i="25"/>
  <c r="N2095" i="25"/>
  <c r="M2095" i="25"/>
  <c r="L2095" i="25"/>
  <c r="K2095" i="25"/>
  <c r="J2095" i="25"/>
  <c r="I2095" i="25"/>
  <c r="T2094" i="25"/>
  <c r="N2094" i="25"/>
  <c r="M2094" i="25"/>
  <c r="L2094" i="25"/>
  <c r="K2094" i="25"/>
  <c r="J2094" i="25"/>
  <c r="I2094" i="25"/>
  <c r="T2093" i="25"/>
  <c r="N2093" i="25"/>
  <c r="M2093" i="25"/>
  <c r="L2093" i="25"/>
  <c r="K2093" i="25"/>
  <c r="J2093" i="25"/>
  <c r="I2093" i="25"/>
  <c r="T2092" i="25"/>
  <c r="N2092" i="25"/>
  <c r="M2092" i="25"/>
  <c r="L2092" i="25"/>
  <c r="K2092" i="25"/>
  <c r="J2092" i="25"/>
  <c r="I2092" i="25"/>
  <c r="T2091" i="25"/>
  <c r="N2091" i="25"/>
  <c r="M2091" i="25"/>
  <c r="L2091" i="25"/>
  <c r="K2091" i="25"/>
  <c r="J2091" i="25"/>
  <c r="I2091" i="25"/>
  <c r="T2090" i="25"/>
  <c r="N2090" i="25"/>
  <c r="M2090" i="25"/>
  <c r="L2090" i="25"/>
  <c r="K2090" i="25"/>
  <c r="J2090" i="25"/>
  <c r="I2090" i="25"/>
  <c r="T2089" i="25"/>
  <c r="N2089" i="25"/>
  <c r="M2089" i="25"/>
  <c r="L2089" i="25"/>
  <c r="K2089" i="25"/>
  <c r="J2089" i="25"/>
  <c r="I2089" i="25"/>
  <c r="T2088" i="25"/>
  <c r="N2088" i="25"/>
  <c r="M2088" i="25"/>
  <c r="L2088" i="25"/>
  <c r="K2088" i="25"/>
  <c r="J2088" i="25"/>
  <c r="I2088" i="25"/>
  <c r="T2087" i="25"/>
  <c r="N2087" i="25"/>
  <c r="M2087" i="25"/>
  <c r="L2087" i="25"/>
  <c r="K2087" i="25"/>
  <c r="J2087" i="25"/>
  <c r="I2087" i="25"/>
  <c r="T2086" i="25"/>
  <c r="N2086" i="25"/>
  <c r="M2086" i="25"/>
  <c r="L2086" i="25"/>
  <c r="K2086" i="25"/>
  <c r="J2086" i="25"/>
  <c r="I2086" i="25"/>
  <c r="T2085" i="25"/>
  <c r="N2085" i="25"/>
  <c r="M2085" i="25"/>
  <c r="L2085" i="25"/>
  <c r="K2085" i="25"/>
  <c r="J2085" i="25"/>
  <c r="I2085" i="25"/>
  <c r="T2084" i="25"/>
  <c r="N2084" i="25"/>
  <c r="M2084" i="25"/>
  <c r="L2084" i="25"/>
  <c r="K2084" i="25"/>
  <c r="J2084" i="25"/>
  <c r="I2084" i="25"/>
  <c r="T2083" i="25"/>
  <c r="N2083" i="25"/>
  <c r="M2083" i="25"/>
  <c r="L2083" i="25"/>
  <c r="K2083" i="25"/>
  <c r="J2083" i="25"/>
  <c r="I2083" i="25"/>
  <c r="T2082" i="25"/>
  <c r="N2082" i="25"/>
  <c r="M2082" i="25"/>
  <c r="L2082" i="25"/>
  <c r="K2082" i="25"/>
  <c r="J2082" i="25"/>
  <c r="I2082" i="25"/>
  <c r="T2081" i="25"/>
  <c r="N2081" i="25"/>
  <c r="M2081" i="25"/>
  <c r="L2081" i="25"/>
  <c r="K2081" i="25"/>
  <c r="J2081" i="25"/>
  <c r="I2081" i="25"/>
  <c r="T2080" i="25"/>
  <c r="N2080" i="25"/>
  <c r="M2080" i="25"/>
  <c r="L2080" i="25"/>
  <c r="K2080" i="25"/>
  <c r="J2080" i="25"/>
  <c r="I2080" i="25"/>
  <c r="T2079" i="25"/>
  <c r="N2079" i="25"/>
  <c r="M2079" i="25"/>
  <c r="L2079" i="25"/>
  <c r="K2079" i="25"/>
  <c r="J2079" i="25"/>
  <c r="I2079" i="25"/>
  <c r="T2078" i="25"/>
  <c r="N2078" i="25"/>
  <c r="M2078" i="25"/>
  <c r="L2078" i="25"/>
  <c r="K2078" i="25"/>
  <c r="J2078" i="25"/>
  <c r="I2078" i="25"/>
  <c r="T2077" i="25"/>
  <c r="N2077" i="25"/>
  <c r="M2077" i="25"/>
  <c r="L2077" i="25"/>
  <c r="K2077" i="25"/>
  <c r="J2077" i="25"/>
  <c r="I2077" i="25"/>
  <c r="T2076" i="25"/>
  <c r="N2076" i="25"/>
  <c r="M2076" i="25"/>
  <c r="L2076" i="25"/>
  <c r="K2076" i="25"/>
  <c r="J2076" i="25"/>
  <c r="I2076" i="25"/>
  <c r="T2075" i="25"/>
  <c r="N2075" i="25"/>
  <c r="M2075" i="25"/>
  <c r="L2075" i="25"/>
  <c r="K2075" i="25"/>
  <c r="J2075" i="25"/>
  <c r="I2075" i="25"/>
  <c r="T2074" i="25"/>
  <c r="N2074" i="25"/>
  <c r="M2074" i="25"/>
  <c r="L2074" i="25"/>
  <c r="K2074" i="25"/>
  <c r="J2074" i="25"/>
  <c r="I2074" i="25"/>
  <c r="T2073" i="25"/>
  <c r="N2073" i="25"/>
  <c r="M2073" i="25"/>
  <c r="L2073" i="25"/>
  <c r="K2073" i="25"/>
  <c r="J2073" i="25"/>
  <c r="I2073" i="25"/>
  <c r="T2072" i="25"/>
  <c r="N2072" i="25"/>
  <c r="M2072" i="25"/>
  <c r="L2072" i="25"/>
  <c r="K2072" i="25"/>
  <c r="J2072" i="25"/>
  <c r="I2072" i="25"/>
  <c r="T2071" i="25"/>
  <c r="N2071" i="25"/>
  <c r="M2071" i="25"/>
  <c r="L2071" i="25"/>
  <c r="K2071" i="25"/>
  <c r="J2071" i="25"/>
  <c r="I2071" i="25"/>
  <c r="T2070" i="25"/>
  <c r="N2070" i="25"/>
  <c r="M2070" i="25"/>
  <c r="L2070" i="25"/>
  <c r="K2070" i="25"/>
  <c r="J2070" i="25"/>
  <c r="I2070" i="25"/>
  <c r="T2069" i="25"/>
  <c r="N2069" i="25"/>
  <c r="M2069" i="25"/>
  <c r="L2069" i="25"/>
  <c r="K2069" i="25"/>
  <c r="J2069" i="25"/>
  <c r="I2069" i="25"/>
  <c r="T2068" i="25"/>
  <c r="N2068" i="25"/>
  <c r="M2068" i="25"/>
  <c r="L2068" i="25"/>
  <c r="K2068" i="25"/>
  <c r="J2068" i="25"/>
  <c r="I2068" i="25"/>
  <c r="T2067" i="25"/>
  <c r="N2067" i="25"/>
  <c r="M2067" i="25"/>
  <c r="L2067" i="25"/>
  <c r="K2067" i="25"/>
  <c r="J2067" i="25"/>
  <c r="I2067" i="25"/>
  <c r="T2066" i="25"/>
  <c r="N2066" i="25"/>
  <c r="M2066" i="25"/>
  <c r="L2066" i="25"/>
  <c r="K2066" i="25"/>
  <c r="J2066" i="25"/>
  <c r="I2066" i="25"/>
  <c r="T2065" i="25"/>
  <c r="N2065" i="25"/>
  <c r="M2065" i="25"/>
  <c r="L2065" i="25"/>
  <c r="K2065" i="25"/>
  <c r="J2065" i="25"/>
  <c r="I2065" i="25"/>
  <c r="T2064" i="25"/>
  <c r="N2064" i="25"/>
  <c r="M2064" i="25"/>
  <c r="L2064" i="25"/>
  <c r="K2064" i="25"/>
  <c r="J2064" i="25"/>
  <c r="I2064" i="25"/>
  <c r="T2063" i="25"/>
  <c r="N2063" i="25"/>
  <c r="M2063" i="25"/>
  <c r="L2063" i="25"/>
  <c r="K2063" i="25"/>
  <c r="J2063" i="25"/>
  <c r="I2063" i="25"/>
  <c r="T2062" i="25"/>
  <c r="N2062" i="25"/>
  <c r="M2062" i="25"/>
  <c r="L2062" i="25"/>
  <c r="K2062" i="25"/>
  <c r="J2062" i="25"/>
  <c r="I2062" i="25"/>
  <c r="T2061" i="25"/>
  <c r="N2061" i="25"/>
  <c r="M2061" i="25"/>
  <c r="L2061" i="25"/>
  <c r="K2061" i="25"/>
  <c r="J2061" i="25"/>
  <c r="I2061" i="25"/>
  <c r="T2060" i="25"/>
  <c r="N2060" i="25"/>
  <c r="M2060" i="25"/>
  <c r="L2060" i="25"/>
  <c r="K2060" i="25"/>
  <c r="J2060" i="25"/>
  <c r="I2060" i="25"/>
  <c r="T2059" i="25"/>
  <c r="N2059" i="25"/>
  <c r="M2059" i="25"/>
  <c r="L2059" i="25"/>
  <c r="K2059" i="25"/>
  <c r="J2059" i="25"/>
  <c r="I2059" i="25"/>
  <c r="T2058" i="25"/>
  <c r="N2058" i="25"/>
  <c r="M2058" i="25"/>
  <c r="L2058" i="25"/>
  <c r="K2058" i="25"/>
  <c r="J2058" i="25"/>
  <c r="I2058" i="25"/>
  <c r="T2057" i="25"/>
  <c r="N2057" i="25"/>
  <c r="M2057" i="25"/>
  <c r="L2057" i="25"/>
  <c r="K2057" i="25"/>
  <c r="J2057" i="25"/>
  <c r="I2057" i="25"/>
  <c r="T2056" i="25"/>
  <c r="N2056" i="25"/>
  <c r="M2056" i="25"/>
  <c r="L2056" i="25"/>
  <c r="K2056" i="25"/>
  <c r="J2056" i="25"/>
  <c r="I2056" i="25"/>
  <c r="T2055" i="25"/>
  <c r="N2055" i="25"/>
  <c r="M2055" i="25"/>
  <c r="L2055" i="25"/>
  <c r="K2055" i="25"/>
  <c r="J2055" i="25"/>
  <c r="I2055" i="25"/>
  <c r="T2054" i="25"/>
  <c r="N2054" i="25"/>
  <c r="M2054" i="25"/>
  <c r="L2054" i="25"/>
  <c r="K2054" i="25"/>
  <c r="J2054" i="25"/>
  <c r="I2054" i="25"/>
  <c r="T2053" i="25"/>
  <c r="N2053" i="25"/>
  <c r="M2053" i="25"/>
  <c r="L2053" i="25"/>
  <c r="K2053" i="25"/>
  <c r="J2053" i="25"/>
  <c r="I2053" i="25"/>
  <c r="T2052" i="25"/>
  <c r="N2052" i="25"/>
  <c r="M2052" i="25"/>
  <c r="L2052" i="25"/>
  <c r="K2052" i="25"/>
  <c r="J2052" i="25"/>
  <c r="I2052" i="25"/>
  <c r="T2051" i="25"/>
  <c r="N2051" i="25"/>
  <c r="M2051" i="25"/>
  <c r="L2051" i="25"/>
  <c r="K2051" i="25"/>
  <c r="J2051" i="25"/>
  <c r="I2051" i="25"/>
  <c r="T2050" i="25"/>
  <c r="N2050" i="25"/>
  <c r="M2050" i="25"/>
  <c r="L2050" i="25"/>
  <c r="K2050" i="25"/>
  <c r="J2050" i="25"/>
  <c r="I2050" i="25"/>
  <c r="T2049" i="25"/>
  <c r="N2049" i="25"/>
  <c r="M2049" i="25"/>
  <c r="L2049" i="25"/>
  <c r="K2049" i="25"/>
  <c r="J2049" i="25"/>
  <c r="I2049" i="25"/>
  <c r="T2048" i="25"/>
  <c r="N2048" i="25"/>
  <c r="M2048" i="25"/>
  <c r="L2048" i="25"/>
  <c r="K2048" i="25"/>
  <c r="J2048" i="25"/>
  <c r="I2048" i="25"/>
  <c r="T2047" i="25"/>
  <c r="N2047" i="25"/>
  <c r="M2047" i="25"/>
  <c r="L2047" i="25"/>
  <c r="K2047" i="25"/>
  <c r="J2047" i="25"/>
  <c r="I2047" i="25"/>
  <c r="T2046" i="25"/>
  <c r="N2046" i="25"/>
  <c r="M2046" i="25"/>
  <c r="L2046" i="25"/>
  <c r="K2046" i="25"/>
  <c r="J2046" i="25"/>
  <c r="I2046" i="25"/>
  <c r="T2045" i="25"/>
  <c r="N2045" i="25"/>
  <c r="M2045" i="25"/>
  <c r="L2045" i="25"/>
  <c r="K2045" i="25"/>
  <c r="J2045" i="25"/>
  <c r="I2045" i="25"/>
  <c r="T2044" i="25"/>
  <c r="N2044" i="25"/>
  <c r="M2044" i="25"/>
  <c r="L2044" i="25"/>
  <c r="K2044" i="25"/>
  <c r="J2044" i="25"/>
  <c r="I2044" i="25"/>
  <c r="T2043" i="25"/>
  <c r="N2043" i="25"/>
  <c r="M2043" i="25"/>
  <c r="L2043" i="25"/>
  <c r="K2043" i="25"/>
  <c r="J2043" i="25"/>
  <c r="I2043" i="25"/>
  <c r="T2042" i="25"/>
  <c r="N2042" i="25"/>
  <c r="M2042" i="25"/>
  <c r="L2042" i="25"/>
  <c r="K2042" i="25"/>
  <c r="J2042" i="25"/>
  <c r="I2042" i="25"/>
  <c r="T2041" i="25"/>
  <c r="N2041" i="25"/>
  <c r="M2041" i="25"/>
  <c r="L2041" i="25"/>
  <c r="K2041" i="25"/>
  <c r="J2041" i="25"/>
  <c r="I2041" i="25"/>
  <c r="T2040" i="25"/>
  <c r="N2040" i="25"/>
  <c r="M2040" i="25"/>
  <c r="L2040" i="25"/>
  <c r="K2040" i="25"/>
  <c r="J2040" i="25"/>
  <c r="I2040" i="25"/>
  <c r="T2039" i="25"/>
  <c r="N2039" i="25"/>
  <c r="M2039" i="25"/>
  <c r="L2039" i="25"/>
  <c r="K2039" i="25"/>
  <c r="J2039" i="25"/>
  <c r="I2039" i="25"/>
  <c r="T2038" i="25"/>
  <c r="N2038" i="25"/>
  <c r="M2038" i="25"/>
  <c r="L2038" i="25"/>
  <c r="K2038" i="25"/>
  <c r="J2038" i="25"/>
  <c r="I2038" i="25"/>
  <c r="T2037" i="25"/>
  <c r="N2037" i="25"/>
  <c r="M2037" i="25"/>
  <c r="L2037" i="25"/>
  <c r="K2037" i="25"/>
  <c r="J2037" i="25"/>
  <c r="I2037" i="25"/>
  <c r="T2036" i="25"/>
  <c r="N2036" i="25"/>
  <c r="M2036" i="25"/>
  <c r="L2036" i="25"/>
  <c r="K2036" i="25"/>
  <c r="J2036" i="25"/>
  <c r="I2036" i="25"/>
  <c r="T2035" i="25"/>
  <c r="N2035" i="25"/>
  <c r="M2035" i="25"/>
  <c r="L2035" i="25"/>
  <c r="K2035" i="25"/>
  <c r="J2035" i="25"/>
  <c r="I2035" i="25"/>
  <c r="T2034" i="25"/>
  <c r="N2034" i="25"/>
  <c r="M2034" i="25"/>
  <c r="L2034" i="25"/>
  <c r="K2034" i="25"/>
  <c r="J2034" i="25"/>
  <c r="I2034" i="25"/>
  <c r="T2033" i="25"/>
  <c r="N2033" i="25"/>
  <c r="M2033" i="25"/>
  <c r="L2033" i="25"/>
  <c r="K2033" i="25"/>
  <c r="J2033" i="25"/>
  <c r="I2033" i="25"/>
  <c r="T2032" i="25"/>
  <c r="N2032" i="25"/>
  <c r="M2032" i="25"/>
  <c r="L2032" i="25"/>
  <c r="K2032" i="25"/>
  <c r="J2032" i="25"/>
  <c r="I2032" i="25"/>
  <c r="T2031" i="25"/>
  <c r="N2031" i="25"/>
  <c r="M2031" i="25"/>
  <c r="L2031" i="25"/>
  <c r="K2031" i="25"/>
  <c r="J2031" i="25"/>
  <c r="I2031" i="25"/>
  <c r="T2030" i="25"/>
  <c r="N2030" i="25"/>
  <c r="M2030" i="25"/>
  <c r="L2030" i="25"/>
  <c r="K2030" i="25"/>
  <c r="J2030" i="25"/>
  <c r="I2030" i="25"/>
  <c r="T2029" i="25"/>
  <c r="N2029" i="25"/>
  <c r="M2029" i="25"/>
  <c r="L2029" i="25"/>
  <c r="K2029" i="25"/>
  <c r="J2029" i="25"/>
  <c r="I2029" i="25"/>
  <c r="T2028" i="25"/>
  <c r="N2028" i="25"/>
  <c r="M2028" i="25"/>
  <c r="L2028" i="25"/>
  <c r="K2028" i="25"/>
  <c r="J2028" i="25"/>
  <c r="I2028" i="25"/>
  <c r="T2027" i="25"/>
  <c r="N2027" i="25"/>
  <c r="M2027" i="25"/>
  <c r="L2027" i="25"/>
  <c r="K2027" i="25"/>
  <c r="J2027" i="25"/>
  <c r="I2027" i="25"/>
  <c r="T2026" i="25"/>
  <c r="N2026" i="25"/>
  <c r="M2026" i="25"/>
  <c r="L2026" i="25"/>
  <c r="K2026" i="25"/>
  <c r="J2026" i="25"/>
  <c r="I2026" i="25"/>
  <c r="T2025" i="25"/>
  <c r="N2025" i="25"/>
  <c r="M2025" i="25"/>
  <c r="L2025" i="25"/>
  <c r="K2025" i="25"/>
  <c r="J2025" i="25"/>
  <c r="I2025" i="25"/>
  <c r="T2024" i="25"/>
  <c r="N2024" i="25"/>
  <c r="M2024" i="25"/>
  <c r="L2024" i="25"/>
  <c r="K2024" i="25"/>
  <c r="J2024" i="25"/>
  <c r="I2024" i="25"/>
  <c r="T2023" i="25"/>
  <c r="N2023" i="25"/>
  <c r="M2023" i="25"/>
  <c r="L2023" i="25"/>
  <c r="K2023" i="25"/>
  <c r="J2023" i="25"/>
  <c r="I2023" i="25"/>
  <c r="T2022" i="25"/>
  <c r="N2022" i="25"/>
  <c r="M2022" i="25"/>
  <c r="L2022" i="25"/>
  <c r="K2022" i="25"/>
  <c r="J2022" i="25"/>
  <c r="I2022" i="25"/>
  <c r="T2021" i="25"/>
  <c r="N2021" i="25"/>
  <c r="M2021" i="25"/>
  <c r="L2021" i="25"/>
  <c r="K2021" i="25"/>
  <c r="J2021" i="25"/>
  <c r="I2021" i="25"/>
  <c r="T2020" i="25"/>
  <c r="N2020" i="25"/>
  <c r="M2020" i="25"/>
  <c r="L2020" i="25"/>
  <c r="K2020" i="25"/>
  <c r="J2020" i="25"/>
  <c r="I2020" i="25"/>
  <c r="T2019" i="25"/>
  <c r="N2019" i="25"/>
  <c r="M2019" i="25"/>
  <c r="L2019" i="25"/>
  <c r="K2019" i="25"/>
  <c r="J2019" i="25"/>
  <c r="I2019" i="25"/>
  <c r="T2018" i="25"/>
  <c r="N2018" i="25"/>
  <c r="M2018" i="25"/>
  <c r="L2018" i="25"/>
  <c r="K2018" i="25"/>
  <c r="J2018" i="25"/>
  <c r="I2018" i="25"/>
  <c r="T2017" i="25"/>
  <c r="N2017" i="25"/>
  <c r="M2017" i="25"/>
  <c r="L2017" i="25"/>
  <c r="K2017" i="25"/>
  <c r="J2017" i="25"/>
  <c r="I2017" i="25"/>
  <c r="T2016" i="25"/>
  <c r="N2016" i="25"/>
  <c r="M2016" i="25"/>
  <c r="L2016" i="25"/>
  <c r="K2016" i="25"/>
  <c r="J2016" i="25"/>
  <c r="I2016" i="25"/>
  <c r="T2015" i="25"/>
  <c r="N2015" i="25"/>
  <c r="M2015" i="25"/>
  <c r="L2015" i="25"/>
  <c r="K2015" i="25"/>
  <c r="J2015" i="25"/>
  <c r="I2015" i="25"/>
  <c r="T2014" i="25"/>
  <c r="P2014" i="25"/>
  <c r="O2014" i="25"/>
  <c r="T2013" i="25"/>
  <c r="N2013" i="25"/>
  <c r="M2013" i="25"/>
  <c r="L2013" i="25"/>
  <c r="K2013" i="25"/>
  <c r="J2013" i="25"/>
  <c r="I2013" i="25"/>
  <c r="T2012" i="25"/>
  <c r="N2012" i="25"/>
  <c r="M2012" i="25"/>
  <c r="L2012" i="25"/>
  <c r="K2012" i="25"/>
  <c r="J2012" i="25"/>
  <c r="I2012" i="25"/>
  <c r="T2011" i="25"/>
  <c r="N2011" i="25"/>
  <c r="M2011" i="25"/>
  <c r="L2011" i="25"/>
  <c r="K2011" i="25"/>
  <c r="J2011" i="25"/>
  <c r="I2011" i="25"/>
  <c r="T2010" i="25"/>
  <c r="N2010" i="25"/>
  <c r="M2010" i="25"/>
  <c r="L2010" i="25"/>
  <c r="K2010" i="25"/>
  <c r="J2010" i="25"/>
  <c r="I2010" i="25"/>
  <c r="T2009" i="25"/>
  <c r="N2009" i="25"/>
  <c r="M2009" i="25"/>
  <c r="L2009" i="25"/>
  <c r="K2009" i="25"/>
  <c r="J2009" i="25"/>
  <c r="I2009" i="25"/>
  <c r="T2008" i="25"/>
  <c r="N2008" i="25"/>
  <c r="M2008" i="25"/>
  <c r="L2008" i="25"/>
  <c r="K2008" i="25"/>
  <c r="J2008" i="25"/>
  <c r="I2008" i="25"/>
  <c r="T2007" i="25"/>
  <c r="N2007" i="25"/>
  <c r="M2007" i="25"/>
  <c r="L2007" i="25"/>
  <c r="K2007" i="25"/>
  <c r="J2007" i="25"/>
  <c r="I2007" i="25"/>
  <c r="T2006" i="25"/>
  <c r="N2006" i="25"/>
  <c r="M2006" i="25"/>
  <c r="L2006" i="25"/>
  <c r="K2006" i="25"/>
  <c r="J2006" i="25"/>
  <c r="I2006" i="25"/>
  <c r="T2005" i="25"/>
  <c r="N2005" i="25"/>
  <c r="M2005" i="25"/>
  <c r="L2005" i="25"/>
  <c r="K2005" i="25"/>
  <c r="J2005" i="25"/>
  <c r="I2005" i="25"/>
  <c r="T2004" i="25"/>
  <c r="N2004" i="25"/>
  <c r="M2004" i="25"/>
  <c r="L2004" i="25"/>
  <c r="K2004" i="25"/>
  <c r="J2004" i="25"/>
  <c r="I2004" i="25"/>
  <c r="T2003" i="25"/>
  <c r="N2003" i="25"/>
  <c r="M2003" i="25"/>
  <c r="L2003" i="25"/>
  <c r="K2003" i="25"/>
  <c r="J2003" i="25"/>
  <c r="I2003" i="25"/>
  <c r="T2002" i="25"/>
  <c r="N2002" i="25"/>
  <c r="M2002" i="25"/>
  <c r="L2002" i="25"/>
  <c r="K2002" i="25"/>
  <c r="J2002" i="25"/>
  <c r="I2002" i="25"/>
  <c r="T2001" i="25"/>
  <c r="N2001" i="25"/>
  <c r="M2001" i="25"/>
  <c r="L2001" i="25"/>
  <c r="K2001" i="25"/>
  <c r="J2001" i="25"/>
  <c r="I2001" i="25"/>
  <c r="T2000" i="25"/>
  <c r="N2000" i="25"/>
  <c r="M2000" i="25"/>
  <c r="L2000" i="25"/>
  <c r="K2000" i="25"/>
  <c r="J2000" i="25"/>
  <c r="I2000" i="25"/>
  <c r="T1999" i="25"/>
  <c r="N1999" i="25"/>
  <c r="M1999" i="25"/>
  <c r="L1999" i="25"/>
  <c r="K1999" i="25"/>
  <c r="J1999" i="25"/>
  <c r="I1999" i="25"/>
  <c r="T1998" i="25"/>
  <c r="N1998" i="25"/>
  <c r="M1998" i="25"/>
  <c r="L1998" i="25"/>
  <c r="K1998" i="25"/>
  <c r="J1998" i="25"/>
  <c r="I1998" i="25"/>
  <c r="T1997" i="25"/>
  <c r="N1997" i="25"/>
  <c r="M1997" i="25"/>
  <c r="L1997" i="25"/>
  <c r="K1997" i="25"/>
  <c r="J1997" i="25"/>
  <c r="I1997" i="25"/>
  <c r="T1996" i="25"/>
  <c r="N1996" i="25"/>
  <c r="M1996" i="25"/>
  <c r="L1996" i="25"/>
  <c r="K1996" i="25"/>
  <c r="J1996" i="25"/>
  <c r="I1996" i="25"/>
  <c r="T1995" i="25"/>
  <c r="N1995" i="25"/>
  <c r="M1995" i="25"/>
  <c r="L1995" i="25"/>
  <c r="K1995" i="25"/>
  <c r="J1995" i="25"/>
  <c r="I1995" i="25"/>
  <c r="T1994" i="25"/>
  <c r="N1994" i="25"/>
  <c r="M1994" i="25"/>
  <c r="L1994" i="25"/>
  <c r="K1994" i="25"/>
  <c r="J1994" i="25"/>
  <c r="I1994" i="25"/>
  <c r="T1993" i="25"/>
  <c r="N1993" i="25"/>
  <c r="M1993" i="25"/>
  <c r="L1993" i="25"/>
  <c r="K1993" i="25"/>
  <c r="J1993" i="25"/>
  <c r="I1993" i="25"/>
  <c r="T1992" i="25"/>
  <c r="N1992" i="25"/>
  <c r="M1992" i="25"/>
  <c r="L1992" i="25"/>
  <c r="K1992" i="25"/>
  <c r="J1992" i="25"/>
  <c r="I1992" i="25"/>
  <c r="T1991" i="25"/>
  <c r="N1991" i="25"/>
  <c r="M1991" i="25"/>
  <c r="L1991" i="25"/>
  <c r="K1991" i="25"/>
  <c r="J1991" i="25"/>
  <c r="I1991" i="25"/>
  <c r="T1990" i="25"/>
  <c r="N1990" i="25"/>
  <c r="M1990" i="25"/>
  <c r="L1990" i="25"/>
  <c r="K1990" i="25"/>
  <c r="J1990" i="25"/>
  <c r="I1990" i="25"/>
  <c r="T1989" i="25"/>
  <c r="N1989" i="25"/>
  <c r="M1989" i="25"/>
  <c r="L1989" i="25"/>
  <c r="K1989" i="25"/>
  <c r="J1989" i="25"/>
  <c r="I1989" i="25"/>
  <c r="T1988" i="25"/>
  <c r="N1988" i="25"/>
  <c r="M1988" i="25"/>
  <c r="L1988" i="25"/>
  <c r="K1988" i="25"/>
  <c r="J1988" i="25"/>
  <c r="I1988" i="25"/>
  <c r="T1987" i="25"/>
  <c r="N1987" i="25"/>
  <c r="M1987" i="25"/>
  <c r="L1987" i="25"/>
  <c r="K1987" i="25"/>
  <c r="J1987" i="25"/>
  <c r="I1987" i="25"/>
  <c r="T1986" i="25"/>
  <c r="N1986" i="25"/>
  <c r="M1986" i="25"/>
  <c r="L1986" i="25"/>
  <c r="K1986" i="25"/>
  <c r="J1986" i="25"/>
  <c r="I1986" i="25"/>
  <c r="T1985" i="25"/>
  <c r="N1985" i="25"/>
  <c r="M1985" i="25"/>
  <c r="L1985" i="25"/>
  <c r="K1985" i="25"/>
  <c r="J1985" i="25"/>
  <c r="I1985" i="25"/>
  <c r="T1984" i="25"/>
  <c r="N1984" i="25"/>
  <c r="M1984" i="25"/>
  <c r="L1984" i="25"/>
  <c r="K1984" i="25"/>
  <c r="J1984" i="25"/>
  <c r="I1984" i="25"/>
  <c r="T1983" i="25"/>
  <c r="N1983" i="25"/>
  <c r="M1983" i="25"/>
  <c r="L1983" i="25"/>
  <c r="K1983" i="25"/>
  <c r="J1983" i="25"/>
  <c r="I1983" i="25"/>
  <c r="T1982" i="25"/>
  <c r="N1982" i="25"/>
  <c r="M1982" i="25"/>
  <c r="L1982" i="25"/>
  <c r="K1982" i="25"/>
  <c r="J1982" i="25"/>
  <c r="I1982" i="25"/>
  <c r="T1981" i="25"/>
  <c r="N1981" i="25"/>
  <c r="M1981" i="25"/>
  <c r="L1981" i="25"/>
  <c r="K1981" i="25"/>
  <c r="J1981" i="25"/>
  <c r="I1981" i="25"/>
  <c r="T1980" i="25"/>
  <c r="N1980" i="25"/>
  <c r="M1980" i="25"/>
  <c r="L1980" i="25"/>
  <c r="K1980" i="25"/>
  <c r="J1980" i="25"/>
  <c r="I1980" i="25"/>
  <c r="T1979" i="25"/>
  <c r="N1979" i="25"/>
  <c r="M1979" i="25"/>
  <c r="L1979" i="25"/>
  <c r="K1979" i="25"/>
  <c r="J1979" i="25"/>
  <c r="I1979" i="25"/>
  <c r="T1978" i="25"/>
  <c r="N1978" i="25"/>
  <c r="M1978" i="25"/>
  <c r="L1978" i="25"/>
  <c r="K1978" i="25"/>
  <c r="J1978" i="25"/>
  <c r="I1978" i="25"/>
  <c r="T1977" i="25"/>
  <c r="N1977" i="25"/>
  <c r="M1977" i="25"/>
  <c r="L1977" i="25"/>
  <c r="K1977" i="25"/>
  <c r="J1977" i="25"/>
  <c r="I1977" i="25"/>
  <c r="T1976" i="25"/>
  <c r="N1976" i="25"/>
  <c r="M1976" i="25"/>
  <c r="L1976" i="25"/>
  <c r="K1976" i="25"/>
  <c r="J1976" i="25"/>
  <c r="I1976" i="25"/>
  <c r="T1975" i="25"/>
  <c r="N1975" i="25"/>
  <c r="M1975" i="25"/>
  <c r="L1975" i="25"/>
  <c r="K1975" i="25"/>
  <c r="J1975" i="25"/>
  <c r="I1975" i="25"/>
  <c r="T1974" i="25"/>
  <c r="N1974" i="25"/>
  <c r="M1974" i="25"/>
  <c r="L1974" i="25"/>
  <c r="K1974" i="25"/>
  <c r="J1974" i="25"/>
  <c r="I1974" i="25"/>
  <c r="T1973" i="25"/>
  <c r="N1973" i="25"/>
  <c r="M1973" i="25"/>
  <c r="L1973" i="25"/>
  <c r="K1973" i="25"/>
  <c r="J1973" i="25"/>
  <c r="I1973" i="25"/>
  <c r="T1972" i="25"/>
  <c r="N1972" i="25"/>
  <c r="M1972" i="25"/>
  <c r="L1972" i="25"/>
  <c r="K1972" i="25"/>
  <c r="J1972" i="25"/>
  <c r="I1972" i="25"/>
  <c r="T1971" i="25"/>
  <c r="N1971" i="25"/>
  <c r="M1971" i="25"/>
  <c r="L1971" i="25"/>
  <c r="K1971" i="25"/>
  <c r="J1971" i="25"/>
  <c r="I1971" i="25"/>
  <c r="T1970" i="25"/>
  <c r="N1970" i="25"/>
  <c r="M1970" i="25"/>
  <c r="L1970" i="25"/>
  <c r="K1970" i="25"/>
  <c r="J1970" i="25"/>
  <c r="I1970" i="25"/>
  <c r="T1969" i="25"/>
  <c r="N1969" i="25"/>
  <c r="M1969" i="25"/>
  <c r="L1969" i="25"/>
  <c r="K1969" i="25"/>
  <c r="J1969" i="25"/>
  <c r="I1969" i="25"/>
  <c r="T1968" i="25"/>
  <c r="N1968" i="25"/>
  <c r="M1968" i="25"/>
  <c r="L1968" i="25"/>
  <c r="K1968" i="25"/>
  <c r="J1968" i="25"/>
  <c r="I1968" i="25"/>
  <c r="T1967" i="25"/>
  <c r="N1967" i="25"/>
  <c r="M1967" i="25"/>
  <c r="L1967" i="25"/>
  <c r="K1967" i="25"/>
  <c r="J1967" i="25"/>
  <c r="I1967" i="25"/>
  <c r="T1966" i="25"/>
  <c r="N1966" i="25"/>
  <c r="M1966" i="25"/>
  <c r="L1966" i="25"/>
  <c r="K1966" i="25"/>
  <c r="J1966" i="25"/>
  <c r="I1966" i="25"/>
  <c r="T1965" i="25"/>
  <c r="N1965" i="25"/>
  <c r="M1965" i="25"/>
  <c r="L1965" i="25"/>
  <c r="K1965" i="25"/>
  <c r="J1965" i="25"/>
  <c r="I1965" i="25"/>
  <c r="T1964" i="25"/>
  <c r="N1964" i="25"/>
  <c r="M1964" i="25"/>
  <c r="L1964" i="25"/>
  <c r="K1964" i="25"/>
  <c r="J1964" i="25"/>
  <c r="I1964" i="25"/>
  <c r="T1963" i="25"/>
  <c r="N1963" i="25"/>
  <c r="M1963" i="25"/>
  <c r="L1963" i="25"/>
  <c r="K1963" i="25"/>
  <c r="J1963" i="25"/>
  <c r="I1963" i="25"/>
  <c r="T1962" i="25"/>
  <c r="N1962" i="25"/>
  <c r="M1962" i="25"/>
  <c r="L1962" i="25"/>
  <c r="K1962" i="25"/>
  <c r="J1962" i="25"/>
  <c r="I1962" i="25"/>
  <c r="T1961" i="25"/>
  <c r="N1961" i="25"/>
  <c r="M1961" i="25"/>
  <c r="L1961" i="25"/>
  <c r="K1961" i="25"/>
  <c r="J1961" i="25"/>
  <c r="I1961" i="25"/>
  <c r="T1960" i="25"/>
  <c r="N1960" i="25"/>
  <c r="M1960" i="25"/>
  <c r="L1960" i="25"/>
  <c r="K1960" i="25"/>
  <c r="J1960" i="25"/>
  <c r="I1960" i="25"/>
  <c r="T1959" i="25"/>
  <c r="N1959" i="25"/>
  <c r="M1959" i="25"/>
  <c r="L1959" i="25"/>
  <c r="K1959" i="25"/>
  <c r="J1959" i="25"/>
  <c r="I1959" i="25"/>
  <c r="T1958" i="25"/>
  <c r="N1958" i="25"/>
  <c r="M1958" i="25"/>
  <c r="L1958" i="25"/>
  <c r="K1958" i="25"/>
  <c r="J1958" i="25"/>
  <c r="I1958" i="25"/>
  <c r="T1957" i="25"/>
  <c r="N1957" i="25"/>
  <c r="M1957" i="25"/>
  <c r="L1957" i="25"/>
  <c r="K1957" i="25"/>
  <c r="J1957" i="25"/>
  <c r="I1957" i="25"/>
  <c r="T1956" i="25"/>
  <c r="N1956" i="25"/>
  <c r="M1956" i="25"/>
  <c r="L1956" i="25"/>
  <c r="K1956" i="25"/>
  <c r="J1956" i="25"/>
  <c r="I1956" i="25"/>
  <c r="T1955" i="25"/>
  <c r="N1955" i="25"/>
  <c r="M1955" i="25"/>
  <c r="L1955" i="25"/>
  <c r="K1955" i="25"/>
  <c r="J1955" i="25"/>
  <c r="I1955" i="25"/>
  <c r="T1954" i="25"/>
  <c r="N1954" i="25"/>
  <c r="M1954" i="25"/>
  <c r="L1954" i="25"/>
  <c r="K1954" i="25"/>
  <c r="J1954" i="25"/>
  <c r="I1954" i="25"/>
  <c r="T1953" i="25"/>
  <c r="N1953" i="25"/>
  <c r="M1953" i="25"/>
  <c r="L1953" i="25"/>
  <c r="K1953" i="25"/>
  <c r="J1953" i="25"/>
  <c r="I1953" i="25"/>
  <c r="T1952" i="25"/>
  <c r="N1952" i="25"/>
  <c r="M1952" i="25"/>
  <c r="L1952" i="25"/>
  <c r="K1952" i="25"/>
  <c r="J1952" i="25"/>
  <c r="I1952" i="25"/>
  <c r="T1951" i="25"/>
  <c r="N1951" i="25"/>
  <c r="M1951" i="25"/>
  <c r="L1951" i="25"/>
  <c r="K1951" i="25"/>
  <c r="J1951" i="25"/>
  <c r="I1951" i="25"/>
  <c r="T1950" i="25"/>
  <c r="N1950" i="25"/>
  <c r="M1950" i="25"/>
  <c r="L1950" i="25"/>
  <c r="K1950" i="25"/>
  <c r="J1950" i="25"/>
  <c r="I1950" i="25"/>
  <c r="T1949" i="25"/>
  <c r="N1949" i="25"/>
  <c r="M1949" i="25"/>
  <c r="L1949" i="25"/>
  <c r="K1949" i="25"/>
  <c r="J1949" i="25"/>
  <c r="I1949" i="25"/>
  <c r="T1948" i="25"/>
  <c r="N1948" i="25"/>
  <c r="M1948" i="25"/>
  <c r="L1948" i="25"/>
  <c r="K1948" i="25"/>
  <c r="J1948" i="25"/>
  <c r="I1948" i="25"/>
  <c r="T1947" i="25"/>
  <c r="N1947" i="25"/>
  <c r="M1947" i="25"/>
  <c r="L1947" i="25"/>
  <c r="K1947" i="25"/>
  <c r="J1947" i="25"/>
  <c r="I1947" i="25"/>
  <c r="T1946" i="25"/>
  <c r="N1946" i="25"/>
  <c r="M1946" i="25"/>
  <c r="L1946" i="25"/>
  <c r="K1946" i="25"/>
  <c r="J1946" i="25"/>
  <c r="I1946" i="25"/>
  <c r="T1945" i="25"/>
  <c r="N1945" i="25"/>
  <c r="M1945" i="25"/>
  <c r="L1945" i="25"/>
  <c r="K1945" i="25"/>
  <c r="J1945" i="25"/>
  <c r="I1945" i="25"/>
  <c r="T1944" i="25"/>
  <c r="N1944" i="25"/>
  <c r="M1944" i="25"/>
  <c r="L1944" i="25"/>
  <c r="K1944" i="25"/>
  <c r="J1944" i="25"/>
  <c r="I1944" i="25"/>
  <c r="T1943" i="25"/>
  <c r="N1943" i="25"/>
  <c r="M1943" i="25"/>
  <c r="L1943" i="25"/>
  <c r="K1943" i="25"/>
  <c r="J1943" i="25"/>
  <c r="I1943" i="25"/>
  <c r="T1942" i="25"/>
  <c r="N1942" i="25"/>
  <c r="M1942" i="25"/>
  <c r="L1942" i="25"/>
  <c r="K1942" i="25"/>
  <c r="J1942" i="25"/>
  <c r="I1942" i="25"/>
  <c r="T1941" i="25"/>
  <c r="N1941" i="25"/>
  <c r="M1941" i="25"/>
  <c r="L1941" i="25"/>
  <c r="K1941" i="25"/>
  <c r="J1941" i="25"/>
  <c r="I1941" i="25"/>
  <c r="T1940" i="25"/>
  <c r="N1940" i="25"/>
  <c r="M1940" i="25"/>
  <c r="L1940" i="25"/>
  <c r="K1940" i="25"/>
  <c r="J1940" i="25"/>
  <c r="I1940" i="25"/>
  <c r="T1939" i="25"/>
  <c r="N1939" i="25"/>
  <c r="M1939" i="25"/>
  <c r="L1939" i="25"/>
  <c r="K1939" i="25"/>
  <c r="J1939" i="25"/>
  <c r="I1939" i="25"/>
  <c r="T1938" i="25"/>
  <c r="N1938" i="25"/>
  <c r="M1938" i="25"/>
  <c r="L1938" i="25"/>
  <c r="K1938" i="25"/>
  <c r="J1938" i="25"/>
  <c r="I1938" i="25"/>
  <c r="T1937" i="25"/>
  <c r="N1937" i="25"/>
  <c r="M1937" i="25"/>
  <c r="L1937" i="25"/>
  <c r="K1937" i="25"/>
  <c r="J1937" i="25"/>
  <c r="I1937" i="25"/>
  <c r="T1936" i="25"/>
  <c r="N1936" i="25"/>
  <c r="M1936" i="25"/>
  <c r="L1936" i="25"/>
  <c r="K1936" i="25"/>
  <c r="J1936" i="25"/>
  <c r="I1936" i="25"/>
  <c r="T1935" i="25"/>
  <c r="N1935" i="25"/>
  <c r="M1935" i="25"/>
  <c r="L1935" i="25"/>
  <c r="K1935" i="25"/>
  <c r="J1935" i="25"/>
  <c r="I1935" i="25"/>
  <c r="T1934" i="25"/>
  <c r="N1934" i="25"/>
  <c r="M1934" i="25"/>
  <c r="L1934" i="25"/>
  <c r="K1934" i="25"/>
  <c r="J1934" i="25"/>
  <c r="I1934" i="25"/>
  <c r="T1933" i="25"/>
  <c r="N1933" i="25"/>
  <c r="M1933" i="25"/>
  <c r="L1933" i="25"/>
  <c r="K1933" i="25"/>
  <c r="J1933" i="25"/>
  <c r="I1933" i="25"/>
  <c r="T1932" i="25"/>
  <c r="N1932" i="25"/>
  <c r="M1932" i="25"/>
  <c r="L1932" i="25"/>
  <c r="K1932" i="25"/>
  <c r="J1932" i="25"/>
  <c r="I1932" i="25"/>
  <c r="T1931" i="25"/>
  <c r="N1931" i="25"/>
  <c r="M1931" i="25"/>
  <c r="L1931" i="25"/>
  <c r="K1931" i="25"/>
  <c r="J1931" i="25"/>
  <c r="I1931" i="25"/>
  <c r="T1930" i="25"/>
  <c r="N1930" i="25"/>
  <c r="M1930" i="25"/>
  <c r="L1930" i="25"/>
  <c r="K1930" i="25"/>
  <c r="J1930" i="25"/>
  <c r="I1930" i="25"/>
  <c r="T1929" i="25"/>
  <c r="N1929" i="25"/>
  <c r="M1929" i="25"/>
  <c r="L1929" i="25"/>
  <c r="K1929" i="25"/>
  <c r="J1929" i="25"/>
  <c r="I1929" i="25"/>
  <c r="T1928" i="25"/>
  <c r="N1928" i="25"/>
  <c r="M1928" i="25"/>
  <c r="L1928" i="25"/>
  <c r="K1928" i="25"/>
  <c r="J1928" i="25"/>
  <c r="I1928" i="25"/>
  <c r="T1927" i="25"/>
  <c r="N1927" i="25"/>
  <c r="M1927" i="25"/>
  <c r="L1927" i="25"/>
  <c r="K1927" i="25"/>
  <c r="J1927" i="25"/>
  <c r="I1927" i="25"/>
  <c r="T1926" i="25"/>
  <c r="N1926" i="25"/>
  <c r="M1926" i="25"/>
  <c r="L1926" i="25"/>
  <c r="K1926" i="25"/>
  <c r="J1926" i="25"/>
  <c r="I1926" i="25"/>
  <c r="T1925" i="25"/>
  <c r="N1925" i="25"/>
  <c r="M1925" i="25"/>
  <c r="L1925" i="25"/>
  <c r="K1925" i="25"/>
  <c r="J1925" i="25"/>
  <c r="I1925" i="25"/>
  <c r="T1924" i="25"/>
  <c r="N1924" i="25"/>
  <c r="M1924" i="25"/>
  <c r="L1924" i="25"/>
  <c r="K1924" i="25"/>
  <c r="J1924" i="25"/>
  <c r="I1924" i="25"/>
  <c r="T1923" i="25"/>
  <c r="N1923" i="25"/>
  <c r="M1923" i="25"/>
  <c r="L1923" i="25"/>
  <c r="K1923" i="25"/>
  <c r="J1923" i="25"/>
  <c r="I1923" i="25"/>
  <c r="T1922" i="25"/>
  <c r="N1922" i="25"/>
  <c r="M1922" i="25"/>
  <c r="L1922" i="25"/>
  <c r="K1922" i="25"/>
  <c r="J1922" i="25"/>
  <c r="I1922" i="25"/>
  <c r="T1921" i="25"/>
  <c r="N1921" i="25"/>
  <c r="M1921" i="25"/>
  <c r="L1921" i="25"/>
  <c r="K1921" i="25"/>
  <c r="J1921" i="25"/>
  <c r="I1921" i="25"/>
  <c r="T1920" i="25"/>
  <c r="N1920" i="25"/>
  <c r="M1920" i="25"/>
  <c r="L1920" i="25"/>
  <c r="K1920" i="25"/>
  <c r="J1920" i="25"/>
  <c r="I1920" i="25"/>
  <c r="T1919" i="25"/>
  <c r="N1919" i="25"/>
  <c r="M1919" i="25"/>
  <c r="L1919" i="25"/>
  <c r="K1919" i="25"/>
  <c r="J1919" i="25"/>
  <c r="I1919" i="25"/>
  <c r="T1918" i="25"/>
  <c r="N1918" i="25"/>
  <c r="M1918" i="25"/>
  <c r="L1918" i="25"/>
  <c r="K1918" i="25"/>
  <c r="J1918" i="25"/>
  <c r="I1918" i="25"/>
  <c r="T1917" i="25"/>
  <c r="N1917" i="25"/>
  <c r="M1917" i="25"/>
  <c r="L1917" i="25"/>
  <c r="K1917" i="25"/>
  <c r="J1917" i="25"/>
  <c r="I1917" i="25"/>
  <c r="T1916" i="25"/>
  <c r="N1916" i="25"/>
  <c r="M1916" i="25"/>
  <c r="L1916" i="25"/>
  <c r="K1916" i="25"/>
  <c r="J1916" i="25"/>
  <c r="I1916" i="25"/>
  <c r="T1915" i="25"/>
  <c r="N1915" i="25"/>
  <c r="M1915" i="25"/>
  <c r="L1915" i="25"/>
  <c r="K1915" i="25"/>
  <c r="J1915" i="25"/>
  <c r="I1915" i="25"/>
  <c r="T1914" i="25"/>
  <c r="N1914" i="25"/>
  <c r="M1914" i="25"/>
  <c r="L1914" i="25"/>
  <c r="K1914" i="25"/>
  <c r="J1914" i="25"/>
  <c r="I1914" i="25"/>
  <c r="T1913" i="25"/>
  <c r="N1913" i="25"/>
  <c r="M1913" i="25"/>
  <c r="L1913" i="25"/>
  <c r="K1913" i="25"/>
  <c r="J1913" i="25"/>
  <c r="I1913" i="25"/>
  <c r="T1912" i="25"/>
  <c r="N1912" i="25"/>
  <c r="M1912" i="25"/>
  <c r="L1912" i="25"/>
  <c r="K1912" i="25"/>
  <c r="J1912" i="25"/>
  <c r="I1912" i="25"/>
  <c r="T1911" i="25"/>
  <c r="N1911" i="25"/>
  <c r="M1911" i="25"/>
  <c r="L1911" i="25"/>
  <c r="K1911" i="25"/>
  <c r="J1911" i="25"/>
  <c r="I1911" i="25"/>
  <c r="T1910" i="25"/>
  <c r="N1910" i="25"/>
  <c r="M1910" i="25"/>
  <c r="L1910" i="25"/>
  <c r="K1910" i="25"/>
  <c r="J1910" i="25"/>
  <c r="I1910" i="25"/>
  <c r="T1909" i="25"/>
  <c r="N1909" i="25"/>
  <c r="M1909" i="25"/>
  <c r="L1909" i="25"/>
  <c r="K1909" i="25"/>
  <c r="J1909" i="25"/>
  <c r="I1909" i="25"/>
  <c r="T1908" i="25"/>
  <c r="N1908" i="25"/>
  <c r="M1908" i="25"/>
  <c r="L1908" i="25"/>
  <c r="K1908" i="25"/>
  <c r="J1908" i="25"/>
  <c r="I1908" i="25"/>
  <c r="T1907" i="25"/>
  <c r="N1907" i="25"/>
  <c r="M1907" i="25"/>
  <c r="L1907" i="25"/>
  <c r="K1907" i="25"/>
  <c r="J1907" i="25"/>
  <c r="I1907" i="25"/>
  <c r="T1906" i="25"/>
  <c r="N1906" i="25"/>
  <c r="M1906" i="25"/>
  <c r="L1906" i="25"/>
  <c r="K1906" i="25"/>
  <c r="J1906" i="25"/>
  <c r="I1906" i="25"/>
  <c r="T1905" i="25"/>
  <c r="N1905" i="25"/>
  <c r="M1905" i="25"/>
  <c r="L1905" i="25"/>
  <c r="K1905" i="25"/>
  <c r="J1905" i="25"/>
  <c r="I1905" i="25"/>
  <c r="T1904" i="25"/>
  <c r="N1904" i="25"/>
  <c r="M1904" i="25"/>
  <c r="L1904" i="25"/>
  <c r="K1904" i="25"/>
  <c r="J1904" i="25"/>
  <c r="I1904" i="25"/>
  <c r="T1903" i="25"/>
  <c r="N1903" i="25"/>
  <c r="M1903" i="25"/>
  <c r="L1903" i="25"/>
  <c r="K1903" i="25"/>
  <c r="J1903" i="25"/>
  <c r="I1903" i="25"/>
  <c r="T1902" i="25"/>
  <c r="N1902" i="25"/>
  <c r="M1902" i="25"/>
  <c r="L1902" i="25"/>
  <c r="K1902" i="25"/>
  <c r="J1902" i="25"/>
  <c r="I1902" i="25"/>
  <c r="T1901" i="25"/>
  <c r="N1901" i="25"/>
  <c r="M1901" i="25"/>
  <c r="L1901" i="25"/>
  <c r="K1901" i="25"/>
  <c r="J1901" i="25"/>
  <c r="I1901" i="25"/>
  <c r="T1900" i="25"/>
  <c r="N1900" i="25"/>
  <c r="M1900" i="25"/>
  <c r="L1900" i="25"/>
  <c r="K1900" i="25"/>
  <c r="J1900" i="25"/>
  <c r="I1900" i="25"/>
  <c r="T1899" i="25"/>
  <c r="N1899" i="25"/>
  <c r="M1899" i="25"/>
  <c r="L1899" i="25"/>
  <c r="K1899" i="25"/>
  <c r="J1899" i="25"/>
  <c r="I1899" i="25"/>
  <c r="T1898" i="25"/>
  <c r="N1898" i="25"/>
  <c r="M1898" i="25"/>
  <c r="L1898" i="25"/>
  <c r="K1898" i="25"/>
  <c r="J1898" i="25"/>
  <c r="I1898" i="25"/>
  <c r="T1897" i="25"/>
  <c r="N1897" i="25"/>
  <c r="M1897" i="25"/>
  <c r="L1897" i="25"/>
  <c r="K1897" i="25"/>
  <c r="J1897" i="25"/>
  <c r="I1897" i="25"/>
  <c r="T1896" i="25"/>
  <c r="N1896" i="25"/>
  <c r="M1896" i="25"/>
  <c r="L1896" i="25"/>
  <c r="K1896" i="25"/>
  <c r="J1896" i="25"/>
  <c r="I1896" i="25"/>
  <c r="T1895" i="25"/>
  <c r="N1895" i="25"/>
  <c r="M1895" i="25"/>
  <c r="L1895" i="25"/>
  <c r="K1895" i="25"/>
  <c r="J1895" i="25"/>
  <c r="I1895" i="25"/>
  <c r="T1894" i="25"/>
  <c r="N1894" i="25"/>
  <c r="M1894" i="25"/>
  <c r="L1894" i="25"/>
  <c r="K1894" i="25"/>
  <c r="J1894" i="25"/>
  <c r="I1894" i="25"/>
  <c r="T1893" i="25"/>
  <c r="N1893" i="25"/>
  <c r="M1893" i="25"/>
  <c r="L1893" i="25"/>
  <c r="K1893" i="25"/>
  <c r="J1893" i="25"/>
  <c r="I1893" i="25"/>
  <c r="T1892" i="25"/>
  <c r="N1892" i="25"/>
  <c r="M1892" i="25"/>
  <c r="L1892" i="25"/>
  <c r="K1892" i="25"/>
  <c r="J1892" i="25"/>
  <c r="I1892" i="25"/>
  <c r="T1891" i="25"/>
  <c r="N1891" i="25"/>
  <c r="M1891" i="25"/>
  <c r="L1891" i="25"/>
  <c r="K1891" i="25"/>
  <c r="J1891" i="25"/>
  <c r="I1891" i="25"/>
  <c r="T1890" i="25"/>
  <c r="N1890" i="25"/>
  <c r="M1890" i="25"/>
  <c r="L1890" i="25"/>
  <c r="K1890" i="25"/>
  <c r="J1890" i="25"/>
  <c r="I1890" i="25"/>
  <c r="T1889" i="25"/>
  <c r="N1889" i="25"/>
  <c r="M1889" i="25"/>
  <c r="L1889" i="25"/>
  <c r="K1889" i="25"/>
  <c r="J1889" i="25"/>
  <c r="I1889" i="25"/>
  <c r="T1888" i="25"/>
  <c r="N1888" i="25"/>
  <c r="M1888" i="25"/>
  <c r="L1888" i="25"/>
  <c r="K1888" i="25"/>
  <c r="J1888" i="25"/>
  <c r="I1888" i="25"/>
  <c r="T1887" i="25"/>
  <c r="N1887" i="25"/>
  <c r="M1887" i="25"/>
  <c r="L1887" i="25"/>
  <c r="K1887" i="25"/>
  <c r="J1887" i="25"/>
  <c r="I1887" i="25"/>
  <c r="T1886" i="25"/>
  <c r="N1886" i="25"/>
  <c r="M1886" i="25"/>
  <c r="L1886" i="25"/>
  <c r="K1886" i="25"/>
  <c r="J1886" i="25"/>
  <c r="I1886" i="25"/>
  <c r="T1885" i="25"/>
  <c r="N1885" i="25"/>
  <c r="M1885" i="25"/>
  <c r="L1885" i="25"/>
  <c r="K1885" i="25"/>
  <c r="J1885" i="25"/>
  <c r="I1885" i="25"/>
  <c r="T1884" i="25"/>
  <c r="P1884" i="25"/>
  <c r="N1884" i="25" s="1"/>
  <c r="M1884" i="25"/>
  <c r="L1884" i="25"/>
  <c r="K1884" i="25"/>
  <c r="J1884" i="25"/>
  <c r="I1884" i="25"/>
  <c r="T1883" i="25"/>
  <c r="N1883" i="25"/>
  <c r="M1883" i="25"/>
  <c r="L1883" i="25"/>
  <c r="K1883" i="25"/>
  <c r="J1883" i="25"/>
  <c r="I1883" i="25"/>
  <c r="T1882" i="25"/>
  <c r="N1882" i="25"/>
  <c r="M1882" i="25"/>
  <c r="L1882" i="25"/>
  <c r="K1882" i="25"/>
  <c r="J1882" i="25"/>
  <c r="I1882" i="25"/>
  <c r="T1881" i="25"/>
  <c r="N1881" i="25"/>
  <c r="M1881" i="25"/>
  <c r="L1881" i="25"/>
  <c r="K1881" i="25"/>
  <c r="J1881" i="25"/>
  <c r="I1881" i="25"/>
  <c r="T1880" i="25"/>
  <c r="N1880" i="25"/>
  <c r="M1880" i="25"/>
  <c r="L1880" i="25"/>
  <c r="K1880" i="25"/>
  <c r="J1880" i="25"/>
  <c r="I1880" i="25"/>
  <c r="T1879" i="25"/>
  <c r="N1879" i="25"/>
  <c r="M1879" i="25"/>
  <c r="L1879" i="25"/>
  <c r="K1879" i="25"/>
  <c r="J1879" i="25"/>
  <c r="I1879" i="25"/>
  <c r="T1878" i="25"/>
  <c r="N1878" i="25"/>
  <c r="M1878" i="25"/>
  <c r="L1878" i="25"/>
  <c r="K1878" i="25"/>
  <c r="J1878" i="25"/>
  <c r="I1878" i="25"/>
  <c r="T1877" i="25"/>
  <c r="N1877" i="25"/>
  <c r="M1877" i="25"/>
  <c r="L1877" i="25"/>
  <c r="K1877" i="25"/>
  <c r="J1877" i="25"/>
  <c r="I1877" i="25"/>
  <c r="T1876" i="25"/>
  <c r="N1876" i="25"/>
  <c r="M1876" i="25"/>
  <c r="L1876" i="25"/>
  <c r="K1876" i="25"/>
  <c r="J1876" i="25"/>
  <c r="I1876" i="25"/>
  <c r="T1875" i="25"/>
  <c r="N1875" i="25"/>
  <c r="M1875" i="25"/>
  <c r="L1875" i="25"/>
  <c r="K1875" i="25"/>
  <c r="J1875" i="25"/>
  <c r="I1875" i="25"/>
  <c r="T1874" i="25"/>
  <c r="N1874" i="25"/>
  <c r="M1874" i="25"/>
  <c r="L1874" i="25"/>
  <c r="K1874" i="25"/>
  <c r="J1874" i="25"/>
  <c r="I1874" i="25"/>
  <c r="T1873" i="25"/>
  <c r="N1873" i="25"/>
  <c r="M1873" i="25"/>
  <c r="L1873" i="25"/>
  <c r="K1873" i="25"/>
  <c r="J1873" i="25"/>
  <c r="I1873" i="25"/>
  <c r="T1872" i="25"/>
  <c r="N1872" i="25"/>
  <c r="M1872" i="25"/>
  <c r="L1872" i="25"/>
  <c r="K1872" i="25"/>
  <c r="J1872" i="25"/>
  <c r="I1872" i="25"/>
  <c r="T1871" i="25"/>
  <c r="N1871" i="25"/>
  <c r="M1871" i="25"/>
  <c r="L1871" i="25"/>
  <c r="K1871" i="25"/>
  <c r="J1871" i="25"/>
  <c r="I1871" i="25"/>
  <c r="T1870" i="25"/>
  <c r="N1870" i="25"/>
  <c r="M1870" i="25"/>
  <c r="L1870" i="25"/>
  <c r="K1870" i="25"/>
  <c r="J1870" i="25"/>
  <c r="I1870" i="25"/>
  <c r="T1869" i="25"/>
  <c r="N1869" i="25"/>
  <c r="M1869" i="25"/>
  <c r="L1869" i="25"/>
  <c r="K1869" i="25"/>
  <c r="J1869" i="25"/>
  <c r="I1869" i="25"/>
  <c r="T1868" i="25"/>
  <c r="N1868" i="25"/>
  <c r="M1868" i="25"/>
  <c r="L1868" i="25"/>
  <c r="K1868" i="25"/>
  <c r="J1868" i="25"/>
  <c r="I1868" i="25"/>
  <c r="T1867" i="25"/>
  <c r="N1867" i="25"/>
  <c r="M1867" i="25"/>
  <c r="L1867" i="25"/>
  <c r="K1867" i="25"/>
  <c r="J1867" i="25"/>
  <c r="I1867" i="25"/>
  <c r="T1866" i="25"/>
  <c r="N1866" i="25"/>
  <c r="M1866" i="25"/>
  <c r="L1866" i="25"/>
  <c r="K1866" i="25"/>
  <c r="J1866" i="25"/>
  <c r="I1866" i="25"/>
  <c r="T1865" i="25"/>
  <c r="N1865" i="25"/>
  <c r="M1865" i="25"/>
  <c r="L1865" i="25"/>
  <c r="K1865" i="25"/>
  <c r="J1865" i="25"/>
  <c r="I1865" i="25"/>
  <c r="T1864" i="25"/>
  <c r="N1864" i="25"/>
  <c r="M1864" i="25"/>
  <c r="L1864" i="25"/>
  <c r="K1864" i="25"/>
  <c r="J1864" i="25"/>
  <c r="I1864" i="25"/>
  <c r="T1863" i="25"/>
  <c r="N1863" i="25"/>
  <c r="M1863" i="25"/>
  <c r="L1863" i="25"/>
  <c r="K1863" i="25"/>
  <c r="J1863" i="25"/>
  <c r="I1863" i="25"/>
  <c r="T1862" i="25"/>
  <c r="N1862" i="25"/>
  <c r="M1862" i="25"/>
  <c r="L1862" i="25"/>
  <c r="K1862" i="25"/>
  <c r="J1862" i="25"/>
  <c r="I1862" i="25"/>
  <c r="T1861" i="25"/>
  <c r="N1861" i="25"/>
  <c r="M1861" i="25"/>
  <c r="L1861" i="25"/>
  <c r="K1861" i="25"/>
  <c r="J1861" i="25"/>
  <c r="I1861" i="25"/>
  <c r="T1860" i="25"/>
  <c r="N1860" i="25"/>
  <c r="M1860" i="25"/>
  <c r="L1860" i="25"/>
  <c r="K1860" i="25"/>
  <c r="J1860" i="25"/>
  <c r="I1860" i="25"/>
  <c r="T1859" i="25"/>
  <c r="N1859" i="25"/>
  <c r="M1859" i="25"/>
  <c r="L1859" i="25"/>
  <c r="K1859" i="25"/>
  <c r="J1859" i="25"/>
  <c r="I1859" i="25"/>
  <c r="T1858" i="25"/>
  <c r="N1858" i="25"/>
  <c r="M1858" i="25"/>
  <c r="L1858" i="25"/>
  <c r="K1858" i="25"/>
  <c r="J1858" i="25"/>
  <c r="I1858" i="25"/>
  <c r="T1857" i="25"/>
  <c r="N1857" i="25"/>
  <c r="M1857" i="25"/>
  <c r="L1857" i="25"/>
  <c r="K1857" i="25"/>
  <c r="J1857" i="25"/>
  <c r="I1857" i="25"/>
  <c r="T1856" i="25"/>
  <c r="N1856" i="25"/>
  <c r="M1856" i="25"/>
  <c r="L1856" i="25"/>
  <c r="K1856" i="25"/>
  <c r="J1856" i="25"/>
  <c r="I1856" i="25"/>
  <c r="T1855" i="25"/>
  <c r="N1855" i="25"/>
  <c r="M1855" i="25"/>
  <c r="L1855" i="25"/>
  <c r="K1855" i="25"/>
  <c r="J1855" i="25"/>
  <c r="I1855" i="25"/>
  <c r="T1854" i="25"/>
  <c r="N1854" i="25"/>
  <c r="M1854" i="25"/>
  <c r="L1854" i="25"/>
  <c r="K1854" i="25"/>
  <c r="J1854" i="25"/>
  <c r="I1854" i="25"/>
  <c r="T1853" i="25"/>
  <c r="N1853" i="25"/>
  <c r="M1853" i="25"/>
  <c r="L1853" i="25"/>
  <c r="K1853" i="25"/>
  <c r="J1853" i="25"/>
  <c r="I1853" i="25"/>
  <c r="T1852" i="25"/>
  <c r="N1852" i="25"/>
  <c r="M1852" i="25"/>
  <c r="L1852" i="25"/>
  <c r="K1852" i="25"/>
  <c r="J1852" i="25"/>
  <c r="I1852" i="25"/>
  <c r="T1851" i="25"/>
  <c r="N1851" i="25"/>
  <c r="M1851" i="25"/>
  <c r="L1851" i="25"/>
  <c r="K1851" i="25"/>
  <c r="J1851" i="25"/>
  <c r="I1851" i="25"/>
  <c r="T1850" i="25"/>
  <c r="N1850" i="25"/>
  <c r="M1850" i="25"/>
  <c r="L1850" i="25"/>
  <c r="K1850" i="25"/>
  <c r="J1850" i="25"/>
  <c r="I1850" i="25"/>
  <c r="T1849" i="25"/>
  <c r="N1849" i="25"/>
  <c r="M1849" i="25"/>
  <c r="L1849" i="25"/>
  <c r="K1849" i="25"/>
  <c r="J1849" i="25"/>
  <c r="I1849" i="25"/>
  <c r="T1848" i="25"/>
  <c r="N1848" i="25"/>
  <c r="M1848" i="25"/>
  <c r="L1848" i="25"/>
  <c r="K1848" i="25"/>
  <c r="J1848" i="25"/>
  <c r="I1848" i="25"/>
  <c r="T1847" i="25"/>
  <c r="N1847" i="25"/>
  <c r="M1847" i="25"/>
  <c r="L1847" i="25"/>
  <c r="K1847" i="25"/>
  <c r="J1847" i="25"/>
  <c r="I1847" i="25"/>
  <c r="T1846" i="25"/>
  <c r="N1846" i="25"/>
  <c r="M1846" i="25"/>
  <c r="L1846" i="25"/>
  <c r="K1846" i="25"/>
  <c r="J1846" i="25"/>
  <c r="I1846" i="25"/>
  <c r="T1845" i="25"/>
  <c r="N1845" i="25"/>
  <c r="M1845" i="25"/>
  <c r="L1845" i="25"/>
  <c r="K1845" i="25"/>
  <c r="J1845" i="25"/>
  <c r="I1845" i="25"/>
  <c r="T1844" i="25"/>
  <c r="N1844" i="25"/>
  <c r="M1844" i="25"/>
  <c r="L1844" i="25"/>
  <c r="K1844" i="25"/>
  <c r="J1844" i="25"/>
  <c r="I1844" i="25"/>
  <c r="T1843" i="25"/>
  <c r="N1843" i="25"/>
  <c r="M1843" i="25"/>
  <c r="L1843" i="25"/>
  <c r="K1843" i="25"/>
  <c r="J1843" i="25"/>
  <c r="I1843" i="25"/>
  <c r="T1842" i="25"/>
  <c r="N1842" i="25"/>
  <c r="M1842" i="25"/>
  <c r="L1842" i="25"/>
  <c r="K1842" i="25"/>
  <c r="J1842" i="25"/>
  <c r="I1842" i="25"/>
  <c r="T1841" i="25"/>
  <c r="N1841" i="25"/>
  <c r="M1841" i="25"/>
  <c r="L1841" i="25"/>
  <c r="K1841" i="25"/>
  <c r="J1841" i="25"/>
  <c r="I1841" i="25"/>
  <c r="T1840" i="25"/>
  <c r="N1840" i="25"/>
  <c r="M1840" i="25"/>
  <c r="L1840" i="25"/>
  <c r="K1840" i="25"/>
  <c r="J1840" i="25"/>
  <c r="I1840" i="25"/>
  <c r="T1839" i="25"/>
  <c r="N1839" i="25"/>
  <c r="M1839" i="25"/>
  <c r="L1839" i="25"/>
  <c r="K1839" i="25"/>
  <c r="J1839" i="25"/>
  <c r="I1839" i="25"/>
  <c r="T1838" i="25"/>
  <c r="N1838" i="25"/>
  <c r="M1838" i="25"/>
  <c r="L1838" i="25"/>
  <c r="K1838" i="25"/>
  <c r="J1838" i="25"/>
  <c r="I1838" i="25"/>
  <c r="T1837" i="25"/>
  <c r="N1837" i="25"/>
  <c r="M1837" i="25"/>
  <c r="L1837" i="25"/>
  <c r="K1837" i="25"/>
  <c r="J1837" i="25"/>
  <c r="I1837" i="25"/>
  <c r="T1836" i="25"/>
  <c r="N1836" i="25"/>
  <c r="M1836" i="25"/>
  <c r="L1836" i="25"/>
  <c r="K1836" i="25"/>
  <c r="J1836" i="25"/>
  <c r="I1836" i="25"/>
  <c r="T1835" i="25"/>
  <c r="N1835" i="25"/>
  <c r="M1835" i="25"/>
  <c r="L1835" i="25"/>
  <c r="K1835" i="25"/>
  <c r="J1835" i="25"/>
  <c r="I1835" i="25"/>
  <c r="T1834" i="25"/>
  <c r="N1834" i="25"/>
  <c r="M1834" i="25"/>
  <c r="L1834" i="25"/>
  <c r="K1834" i="25"/>
  <c r="J1834" i="25"/>
  <c r="I1834" i="25"/>
  <c r="T1833" i="25"/>
  <c r="O1833" i="25"/>
  <c r="T1832" i="25"/>
  <c r="N1832" i="25"/>
  <c r="M1832" i="25"/>
  <c r="L1832" i="25"/>
  <c r="K1832" i="25"/>
  <c r="J1832" i="25"/>
  <c r="I1832" i="25"/>
  <c r="T1831" i="25"/>
  <c r="N1831" i="25"/>
  <c r="M1831" i="25"/>
  <c r="L1831" i="25"/>
  <c r="K1831" i="25"/>
  <c r="J1831" i="25"/>
  <c r="I1831" i="25"/>
  <c r="T1830" i="25"/>
  <c r="N1830" i="25"/>
  <c r="M1830" i="25"/>
  <c r="L1830" i="25"/>
  <c r="K1830" i="25"/>
  <c r="J1830" i="25"/>
  <c r="I1830" i="25"/>
  <c r="T1829" i="25"/>
  <c r="N1829" i="25"/>
  <c r="M1829" i="25"/>
  <c r="L1829" i="25"/>
  <c r="K1829" i="25"/>
  <c r="J1829" i="25"/>
  <c r="I1829" i="25"/>
  <c r="T1828" i="25"/>
  <c r="N1828" i="25"/>
  <c r="M1828" i="25"/>
  <c r="L1828" i="25"/>
  <c r="K1828" i="25"/>
  <c r="J1828" i="25"/>
  <c r="I1828" i="25"/>
  <c r="T1827" i="25"/>
  <c r="N1827" i="25"/>
  <c r="M1827" i="25"/>
  <c r="L1827" i="25"/>
  <c r="K1827" i="25"/>
  <c r="J1827" i="25"/>
  <c r="I1827" i="25"/>
  <c r="T1826" i="25"/>
  <c r="N1826" i="25"/>
  <c r="M1826" i="25"/>
  <c r="L1826" i="25"/>
  <c r="K1826" i="25"/>
  <c r="J1826" i="25"/>
  <c r="I1826" i="25"/>
  <c r="T1825" i="25"/>
  <c r="N1825" i="25"/>
  <c r="M1825" i="25"/>
  <c r="L1825" i="25"/>
  <c r="K1825" i="25"/>
  <c r="J1825" i="25"/>
  <c r="I1825" i="25"/>
  <c r="T1824" i="25"/>
  <c r="N1824" i="25"/>
  <c r="M1824" i="25"/>
  <c r="L1824" i="25"/>
  <c r="K1824" i="25"/>
  <c r="J1824" i="25"/>
  <c r="I1824" i="25"/>
  <c r="T1823" i="25"/>
  <c r="N1823" i="25"/>
  <c r="M1823" i="25"/>
  <c r="L1823" i="25"/>
  <c r="K1823" i="25"/>
  <c r="J1823" i="25"/>
  <c r="I1823" i="25"/>
  <c r="T1822" i="25"/>
  <c r="N1822" i="25"/>
  <c r="M1822" i="25"/>
  <c r="L1822" i="25"/>
  <c r="K1822" i="25"/>
  <c r="J1822" i="25"/>
  <c r="I1822" i="25"/>
  <c r="T1821" i="25"/>
  <c r="N1821" i="25"/>
  <c r="M1821" i="25"/>
  <c r="L1821" i="25"/>
  <c r="K1821" i="25"/>
  <c r="J1821" i="25"/>
  <c r="I1821" i="25"/>
  <c r="T1820" i="25"/>
  <c r="N1820" i="25"/>
  <c r="M1820" i="25"/>
  <c r="L1820" i="25"/>
  <c r="K1820" i="25"/>
  <c r="J1820" i="25"/>
  <c r="I1820" i="25"/>
  <c r="T1819" i="25"/>
  <c r="N1819" i="25"/>
  <c r="M1819" i="25"/>
  <c r="L1819" i="25"/>
  <c r="K1819" i="25"/>
  <c r="J1819" i="25"/>
  <c r="I1819" i="25"/>
  <c r="T1818" i="25"/>
  <c r="N1818" i="25"/>
  <c r="M1818" i="25"/>
  <c r="L1818" i="25"/>
  <c r="K1818" i="25"/>
  <c r="J1818" i="25"/>
  <c r="I1818" i="25"/>
  <c r="T1817" i="25"/>
  <c r="N1817" i="25"/>
  <c r="M1817" i="25"/>
  <c r="L1817" i="25"/>
  <c r="K1817" i="25"/>
  <c r="J1817" i="25"/>
  <c r="I1817" i="25"/>
  <c r="T1816" i="25"/>
  <c r="N1816" i="25"/>
  <c r="M1816" i="25"/>
  <c r="L1816" i="25"/>
  <c r="K1816" i="25"/>
  <c r="J1816" i="25"/>
  <c r="I1816" i="25"/>
  <c r="T1815" i="25"/>
  <c r="N1815" i="25"/>
  <c r="M1815" i="25"/>
  <c r="L1815" i="25"/>
  <c r="K1815" i="25"/>
  <c r="J1815" i="25"/>
  <c r="I1815" i="25"/>
  <c r="T1814" i="25"/>
  <c r="N1814" i="25"/>
  <c r="M1814" i="25"/>
  <c r="L1814" i="25"/>
  <c r="K1814" i="25"/>
  <c r="J1814" i="25"/>
  <c r="I1814" i="25"/>
  <c r="T1813" i="25"/>
  <c r="N1813" i="25"/>
  <c r="M1813" i="25"/>
  <c r="L1813" i="25"/>
  <c r="K1813" i="25"/>
  <c r="J1813" i="25"/>
  <c r="I1813" i="25"/>
  <c r="T1812" i="25"/>
  <c r="N1812" i="25"/>
  <c r="M1812" i="25"/>
  <c r="L1812" i="25"/>
  <c r="K1812" i="25"/>
  <c r="J1812" i="25"/>
  <c r="I1812" i="25"/>
  <c r="T1811" i="25"/>
  <c r="N1811" i="25"/>
  <c r="M1811" i="25"/>
  <c r="L1811" i="25"/>
  <c r="K1811" i="25"/>
  <c r="J1811" i="25"/>
  <c r="I1811" i="25"/>
  <c r="T1810" i="25"/>
  <c r="N1810" i="25"/>
  <c r="M1810" i="25"/>
  <c r="L1810" i="25"/>
  <c r="K1810" i="25"/>
  <c r="J1810" i="25"/>
  <c r="I1810" i="25"/>
  <c r="T1809" i="25"/>
  <c r="N1809" i="25"/>
  <c r="M1809" i="25"/>
  <c r="L1809" i="25"/>
  <c r="K1809" i="25"/>
  <c r="J1809" i="25"/>
  <c r="I1809" i="25"/>
  <c r="T1808" i="25"/>
  <c r="N1808" i="25"/>
  <c r="M1808" i="25"/>
  <c r="L1808" i="25"/>
  <c r="K1808" i="25"/>
  <c r="J1808" i="25"/>
  <c r="I1808" i="25"/>
  <c r="T1807" i="25"/>
  <c r="N1807" i="25"/>
  <c r="M1807" i="25"/>
  <c r="L1807" i="25"/>
  <c r="K1807" i="25"/>
  <c r="J1807" i="25"/>
  <c r="I1807" i="25"/>
  <c r="T1806" i="25"/>
  <c r="N1806" i="25"/>
  <c r="M1806" i="25"/>
  <c r="L1806" i="25"/>
  <c r="K1806" i="25"/>
  <c r="J1806" i="25"/>
  <c r="I1806" i="25"/>
  <c r="T1805" i="25"/>
  <c r="N1805" i="25"/>
  <c r="M1805" i="25"/>
  <c r="L1805" i="25"/>
  <c r="K1805" i="25"/>
  <c r="J1805" i="25"/>
  <c r="I1805" i="25"/>
  <c r="T1804" i="25"/>
  <c r="N1804" i="25"/>
  <c r="M1804" i="25"/>
  <c r="L1804" i="25"/>
  <c r="K1804" i="25"/>
  <c r="J1804" i="25"/>
  <c r="I1804" i="25"/>
  <c r="T1803" i="25"/>
  <c r="N1803" i="25"/>
  <c r="M1803" i="25"/>
  <c r="L1803" i="25"/>
  <c r="K1803" i="25"/>
  <c r="J1803" i="25"/>
  <c r="I1803" i="25"/>
  <c r="T1802" i="25"/>
  <c r="N1802" i="25"/>
  <c r="M1802" i="25"/>
  <c r="L1802" i="25"/>
  <c r="K1802" i="25"/>
  <c r="J1802" i="25"/>
  <c r="I1802" i="25"/>
  <c r="T1801" i="25"/>
  <c r="N1801" i="25"/>
  <c r="M1801" i="25"/>
  <c r="L1801" i="25"/>
  <c r="K1801" i="25"/>
  <c r="J1801" i="25"/>
  <c r="I1801" i="25"/>
  <c r="T1800" i="25"/>
  <c r="N1800" i="25"/>
  <c r="M1800" i="25"/>
  <c r="L1800" i="25"/>
  <c r="K1800" i="25"/>
  <c r="J1800" i="25"/>
  <c r="I1800" i="25"/>
  <c r="T1799" i="25"/>
  <c r="N1799" i="25"/>
  <c r="M1799" i="25"/>
  <c r="L1799" i="25"/>
  <c r="K1799" i="25"/>
  <c r="J1799" i="25"/>
  <c r="I1799" i="25"/>
  <c r="T1798" i="25"/>
  <c r="N1798" i="25"/>
  <c r="M1798" i="25"/>
  <c r="L1798" i="25"/>
  <c r="K1798" i="25"/>
  <c r="J1798" i="25"/>
  <c r="I1798" i="25"/>
  <c r="T1797" i="25"/>
  <c r="N1797" i="25"/>
  <c r="M1797" i="25"/>
  <c r="L1797" i="25"/>
  <c r="K1797" i="25"/>
  <c r="J1797" i="25"/>
  <c r="I1797" i="25"/>
  <c r="T1796" i="25"/>
  <c r="N1796" i="25"/>
  <c r="M1796" i="25"/>
  <c r="L1796" i="25"/>
  <c r="K1796" i="25"/>
  <c r="J1796" i="25"/>
  <c r="I1796" i="25"/>
  <c r="T1795" i="25"/>
  <c r="N1795" i="25"/>
  <c r="M1795" i="25"/>
  <c r="L1795" i="25"/>
  <c r="K1795" i="25"/>
  <c r="J1795" i="25"/>
  <c r="I1795" i="25"/>
  <c r="T1794" i="25"/>
  <c r="N1794" i="25"/>
  <c r="M1794" i="25"/>
  <c r="L1794" i="25"/>
  <c r="K1794" i="25"/>
  <c r="J1794" i="25"/>
  <c r="I1794" i="25"/>
  <c r="T1793" i="25"/>
  <c r="N1793" i="25"/>
  <c r="M1793" i="25"/>
  <c r="L1793" i="25"/>
  <c r="K1793" i="25"/>
  <c r="J1793" i="25"/>
  <c r="I1793" i="25"/>
  <c r="T1792" i="25"/>
  <c r="N1792" i="25"/>
  <c r="M1792" i="25"/>
  <c r="L1792" i="25"/>
  <c r="K1792" i="25"/>
  <c r="J1792" i="25"/>
  <c r="I1792" i="25"/>
  <c r="T1791" i="25"/>
  <c r="N1791" i="25"/>
  <c r="M1791" i="25"/>
  <c r="L1791" i="25"/>
  <c r="K1791" i="25"/>
  <c r="J1791" i="25"/>
  <c r="I1791" i="25"/>
  <c r="T1790" i="25"/>
  <c r="N1790" i="25"/>
  <c r="M1790" i="25"/>
  <c r="L1790" i="25"/>
  <c r="K1790" i="25"/>
  <c r="J1790" i="25"/>
  <c r="I1790" i="25"/>
  <c r="T1789" i="25"/>
  <c r="N1789" i="25"/>
  <c r="M1789" i="25"/>
  <c r="L1789" i="25"/>
  <c r="K1789" i="25"/>
  <c r="J1789" i="25"/>
  <c r="I1789" i="25"/>
  <c r="T1788" i="25"/>
  <c r="N1788" i="25"/>
  <c r="M1788" i="25"/>
  <c r="L1788" i="25"/>
  <c r="K1788" i="25"/>
  <c r="J1788" i="25"/>
  <c r="I1788" i="25"/>
  <c r="T1787" i="25"/>
  <c r="N1787" i="25"/>
  <c r="M1787" i="25"/>
  <c r="L1787" i="25"/>
  <c r="K1787" i="25"/>
  <c r="J1787" i="25"/>
  <c r="I1787" i="25"/>
  <c r="T1786" i="25"/>
  <c r="N1786" i="25"/>
  <c r="M1786" i="25"/>
  <c r="L1786" i="25"/>
  <c r="K1786" i="25"/>
  <c r="J1786" i="25"/>
  <c r="I1786" i="25"/>
  <c r="T1785" i="25"/>
  <c r="N1785" i="25"/>
  <c r="M1785" i="25"/>
  <c r="L1785" i="25"/>
  <c r="K1785" i="25"/>
  <c r="J1785" i="25"/>
  <c r="I1785" i="25"/>
  <c r="T1784" i="25"/>
  <c r="N1784" i="25"/>
  <c r="M1784" i="25"/>
  <c r="L1784" i="25"/>
  <c r="K1784" i="25"/>
  <c r="J1784" i="25"/>
  <c r="I1784" i="25"/>
  <c r="T1783" i="25"/>
  <c r="N1783" i="25"/>
  <c r="M1783" i="25"/>
  <c r="L1783" i="25"/>
  <c r="K1783" i="25"/>
  <c r="J1783" i="25"/>
  <c r="I1783" i="25"/>
  <c r="T1782" i="25"/>
  <c r="N1782" i="25"/>
  <c r="M1782" i="25"/>
  <c r="L1782" i="25"/>
  <c r="K1782" i="25"/>
  <c r="J1782" i="25"/>
  <c r="I1782" i="25"/>
  <c r="T1781" i="25"/>
  <c r="N1781" i="25"/>
  <c r="M1781" i="25"/>
  <c r="L1781" i="25"/>
  <c r="K1781" i="25"/>
  <c r="J1781" i="25"/>
  <c r="I1781" i="25"/>
  <c r="T1780" i="25"/>
  <c r="N1780" i="25"/>
  <c r="M1780" i="25"/>
  <c r="L1780" i="25"/>
  <c r="K1780" i="25"/>
  <c r="J1780" i="25"/>
  <c r="I1780" i="25"/>
  <c r="T1779" i="25"/>
  <c r="N1779" i="25"/>
  <c r="M1779" i="25"/>
  <c r="L1779" i="25"/>
  <c r="K1779" i="25"/>
  <c r="J1779" i="25"/>
  <c r="I1779" i="25"/>
  <c r="T1778" i="25"/>
  <c r="N1778" i="25"/>
  <c r="M1778" i="25"/>
  <c r="L1778" i="25"/>
  <c r="K1778" i="25"/>
  <c r="J1778" i="25"/>
  <c r="I1778" i="25"/>
  <c r="T1777" i="25"/>
  <c r="N1777" i="25"/>
  <c r="M1777" i="25"/>
  <c r="L1777" i="25"/>
  <c r="K1777" i="25"/>
  <c r="J1777" i="25"/>
  <c r="I1777" i="25"/>
  <c r="T1776" i="25"/>
  <c r="N1776" i="25"/>
  <c r="M1776" i="25"/>
  <c r="L1776" i="25"/>
  <c r="K1776" i="25"/>
  <c r="J1776" i="25"/>
  <c r="I1776" i="25"/>
  <c r="T1775" i="25"/>
  <c r="N1775" i="25"/>
  <c r="M1775" i="25"/>
  <c r="L1775" i="25"/>
  <c r="K1775" i="25"/>
  <c r="J1775" i="25"/>
  <c r="I1775" i="25"/>
  <c r="T1774" i="25"/>
  <c r="N1774" i="25"/>
  <c r="M1774" i="25"/>
  <c r="L1774" i="25"/>
  <c r="K1774" i="25"/>
  <c r="J1774" i="25"/>
  <c r="I1774" i="25"/>
  <c r="T1773" i="25"/>
  <c r="N1773" i="25"/>
  <c r="M1773" i="25"/>
  <c r="L1773" i="25"/>
  <c r="K1773" i="25"/>
  <c r="J1773" i="25"/>
  <c r="I1773" i="25"/>
  <c r="T1772" i="25"/>
  <c r="N1772" i="25"/>
  <c r="M1772" i="25"/>
  <c r="L1772" i="25"/>
  <c r="K1772" i="25"/>
  <c r="J1772" i="25"/>
  <c r="I1772" i="25"/>
  <c r="T1771" i="25"/>
  <c r="N1771" i="25"/>
  <c r="M1771" i="25"/>
  <c r="L1771" i="25"/>
  <c r="K1771" i="25"/>
  <c r="J1771" i="25"/>
  <c r="I1771" i="25"/>
  <c r="T1770" i="25"/>
  <c r="N1770" i="25"/>
  <c r="M1770" i="25"/>
  <c r="L1770" i="25"/>
  <c r="K1770" i="25"/>
  <c r="J1770" i="25"/>
  <c r="I1770" i="25"/>
  <c r="T1769" i="25"/>
  <c r="N1769" i="25"/>
  <c r="M1769" i="25"/>
  <c r="L1769" i="25"/>
  <c r="K1769" i="25"/>
  <c r="J1769" i="25"/>
  <c r="I1769" i="25"/>
  <c r="T1768" i="25"/>
  <c r="N1768" i="25"/>
  <c r="M1768" i="25"/>
  <c r="L1768" i="25"/>
  <c r="K1768" i="25"/>
  <c r="J1768" i="25"/>
  <c r="I1768" i="25"/>
  <c r="T1767" i="25"/>
  <c r="N1767" i="25"/>
  <c r="M1767" i="25"/>
  <c r="L1767" i="25"/>
  <c r="K1767" i="25"/>
  <c r="J1767" i="25"/>
  <c r="I1767" i="25"/>
  <c r="T1766" i="25"/>
  <c r="N1766" i="25"/>
  <c r="M1766" i="25"/>
  <c r="L1766" i="25"/>
  <c r="K1766" i="25"/>
  <c r="J1766" i="25"/>
  <c r="I1766" i="25"/>
  <c r="T1765" i="25"/>
  <c r="N1765" i="25"/>
  <c r="M1765" i="25"/>
  <c r="L1765" i="25"/>
  <c r="K1765" i="25"/>
  <c r="J1765" i="25"/>
  <c r="I1765" i="25"/>
  <c r="T1764" i="25"/>
  <c r="N1764" i="25"/>
  <c r="M1764" i="25"/>
  <c r="L1764" i="25"/>
  <c r="K1764" i="25"/>
  <c r="J1764" i="25"/>
  <c r="I1764" i="25"/>
  <c r="T1763" i="25"/>
  <c r="N1763" i="25"/>
  <c r="M1763" i="25"/>
  <c r="L1763" i="25"/>
  <c r="K1763" i="25"/>
  <c r="J1763" i="25"/>
  <c r="I1763" i="25"/>
  <c r="T1762" i="25"/>
  <c r="N1762" i="25"/>
  <c r="M1762" i="25"/>
  <c r="L1762" i="25"/>
  <c r="K1762" i="25"/>
  <c r="J1762" i="25"/>
  <c r="I1762" i="25"/>
  <c r="T1761" i="25"/>
  <c r="N1761" i="25"/>
  <c r="M1761" i="25"/>
  <c r="L1761" i="25"/>
  <c r="K1761" i="25"/>
  <c r="J1761" i="25"/>
  <c r="I1761" i="25"/>
  <c r="T1760" i="25"/>
  <c r="N1760" i="25"/>
  <c r="M1760" i="25"/>
  <c r="L1760" i="25"/>
  <c r="K1760" i="25"/>
  <c r="J1760" i="25"/>
  <c r="I1760" i="25"/>
  <c r="T1759" i="25"/>
  <c r="N1759" i="25"/>
  <c r="M1759" i="25"/>
  <c r="L1759" i="25"/>
  <c r="K1759" i="25"/>
  <c r="J1759" i="25"/>
  <c r="I1759" i="25"/>
  <c r="T1758" i="25"/>
  <c r="N1758" i="25"/>
  <c r="M1758" i="25"/>
  <c r="L1758" i="25"/>
  <c r="K1758" i="25"/>
  <c r="J1758" i="25"/>
  <c r="I1758" i="25"/>
  <c r="T1757" i="25"/>
  <c r="N1757" i="25"/>
  <c r="M1757" i="25"/>
  <c r="L1757" i="25"/>
  <c r="K1757" i="25"/>
  <c r="J1757" i="25"/>
  <c r="I1757" i="25"/>
  <c r="T1756" i="25"/>
  <c r="N1756" i="25"/>
  <c r="M1756" i="25"/>
  <c r="L1756" i="25"/>
  <c r="K1756" i="25"/>
  <c r="J1756" i="25"/>
  <c r="I1756" i="25"/>
  <c r="T1755" i="25"/>
  <c r="N1755" i="25"/>
  <c r="M1755" i="25"/>
  <c r="L1755" i="25"/>
  <c r="K1755" i="25"/>
  <c r="J1755" i="25"/>
  <c r="I1755" i="25"/>
  <c r="T1754" i="25"/>
  <c r="N1754" i="25"/>
  <c r="M1754" i="25"/>
  <c r="L1754" i="25"/>
  <c r="K1754" i="25"/>
  <c r="J1754" i="25"/>
  <c r="I1754" i="25"/>
  <c r="T1753" i="25"/>
  <c r="N1753" i="25"/>
  <c r="M1753" i="25"/>
  <c r="L1753" i="25"/>
  <c r="K1753" i="25"/>
  <c r="J1753" i="25"/>
  <c r="I1753" i="25"/>
  <c r="T1752" i="25"/>
  <c r="N1752" i="25"/>
  <c r="M1752" i="25"/>
  <c r="L1752" i="25"/>
  <c r="K1752" i="25"/>
  <c r="J1752" i="25"/>
  <c r="I1752" i="25"/>
  <c r="T1751" i="25"/>
  <c r="N1751" i="25"/>
  <c r="M1751" i="25"/>
  <c r="L1751" i="25"/>
  <c r="K1751" i="25"/>
  <c r="J1751" i="25"/>
  <c r="I1751" i="25"/>
  <c r="T1750" i="25"/>
  <c r="N1750" i="25"/>
  <c r="M1750" i="25"/>
  <c r="L1750" i="25"/>
  <c r="K1750" i="25"/>
  <c r="J1750" i="25"/>
  <c r="I1750" i="25"/>
  <c r="T1749" i="25"/>
  <c r="N1749" i="25"/>
  <c r="M1749" i="25"/>
  <c r="L1749" i="25"/>
  <c r="K1749" i="25"/>
  <c r="J1749" i="25"/>
  <c r="I1749" i="25"/>
  <c r="T1748" i="25"/>
  <c r="N1748" i="25"/>
  <c r="M1748" i="25"/>
  <c r="L1748" i="25"/>
  <c r="K1748" i="25"/>
  <c r="J1748" i="25"/>
  <c r="I1748" i="25"/>
  <c r="T1747" i="25"/>
  <c r="N1747" i="25"/>
  <c r="M1747" i="25"/>
  <c r="L1747" i="25"/>
  <c r="K1747" i="25"/>
  <c r="J1747" i="25"/>
  <c r="I1747" i="25"/>
  <c r="T1746" i="25"/>
  <c r="N1746" i="25"/>
  <c r="M1746" i="25"/>
  <c r="L1746" i="25"/>
  <c r="K1746" i="25"/>
  <c r="J1746" i="25"/>
  <c r="I1746" i="25"/>
  <c r="T1745" i="25"/>
  <c r="N1745" i="25"/>
  <c r="M1745" i="25"/>
  <c r="L1745" i="25"/>
  <c r="K1745" i="25"/>
  <c r="J1745" i="25"/>
  <c r="I1745" i="25"/>
  <c r="T1744" i="25"/>
  <c r="N1744" i="25"/>
  <c r="M1744" i="25"/>
  <c r="L1744" i="25"/>
  <c r="K1744" i="25"/>
  <c r="J1744" i="25"/>
  <c r="I1744" i="25"/>
  <c r="T1743" i="25"/>
  <c r="N1743" i="25"/>
  <c r="M1743" i="25"/>
  <c r="L1743" i="25"/>
  <c r="K1743" i="25"/>
  <c r="J1743" i="25"/>
  <c r="I1743" i="25"/>
  <c r="T1742" i="25"/>
  <c r="N1742" i="25"/>
  <c r="M1742" i="25"/>
  <c r="L1742" i="25"/>
  <c r="K1742" i="25"/>
  <c r="J1742" i="25"/>
  <c r="I1742" i="25"/>
  <c r="T1741" i="25"/>
  <c r="N1741" i="25"/>
  <c r="M1741" i="25"/>
  <c r="L1741" i="25"/>
  <c r="K1741" i="25"/>
  <c r="J1741" i="25"/>
  <c r="I1741" i="25"/>
  <c r="T1740" i="25"/>
  <c r="N1740" i="25"/>
  <c r="M1740" i="25"/>
  <c r="L1740" i="25"/>
  <c r="K1740" i="25"/>
  <c r="J1740" i="25"/>
  <c r="I1740" i="25"/>
  <c r="T1739" i="25"/>
  <c r="N1739" i="25"/>
  <c r="M1739" i="25"/>
  <c r="L1739" i="25"/>
  <c r="K1739" i="25"/>
  <c r="J1739" i="25"/>
  <c r="I1739" i="25"/>
  <c r="T1738" i="25"/>
  <c r="N1738" i="25"/>
  <c r="M1738" i="25"/>
  <c r="L1738" i="25"/>
  <c r="K1738" i="25"/>
  <c r="J1738" i="25"/>
  <c r="I1738" i="25"/>
  <c r="T1737" i="25"/>
  <c r="N1737" i="25"/>
  <c r="M1737" i="25"/>
  <c r="L1737" i="25"/>
  <c r="K1737" i="25"/>
  <c r="J1737" i="25"/>
  <c r="I1737" i="25"/>
  <c r="T1736" i="25"/>
  <c r="N1736" i="25"/>
  <c r="M1736" i="25"/>
  <c r="L1736" i="25"/>
  <c r="K1736" i="25"/>
  <c r="J1736" i="25"/>
  <c r="I1736" i="25"/>
  <c r="T1735" i="25"/>
  <c r="N1735" i="25"/>
  <c r="M1735" i="25"/>
  <c r="L1735" i="25"/>
  <c r="K1735" i="25"/>
  <c r="J1735" i="25"/>
  <c r="I1735" i="25"/>
  <c r="T1734" i="25"/>
  <c r="N1734" i="25"/>
  <c r="M1734" i="25"/>
  <c r="L1734" i="25"/>
  <c r="K1734" i="25"/>
  <c r="J1734" i="25"/>
  <c r="I1734" i="25"/>
  <c r="T1733" i="25"/>
  <c r="N1733" i="25"/>
  <c r="M1733" i="25"/>
  <c r="L1733" i="25"/>
  <c r="K1733" i="25"/>
  <c r="J1733" i="25"/>
  <c r="I1733" i="25"/>
  <c r="T1732" i="25"/>
  <c r="N1732" i="25"/>
  <c r="M1732" i="25"/>
  <c r="L1732" i="25"/>
  <c r="K1732" i="25"/>
  <c r="J1732" i="25"/>
  <c r="I1732" i="25"/>
  <c r="T1731" i="25"/>
  <c r="N1731" i="25"/>
  <c r="M1731" i="25"/>
  <c r="L1731" i="25"/>
  <c r="K1731" i="25"/>
  <c r="J1731" i="25"/>
  <c r="I1731" i="25"/>
  <c r="T1730" i="25"/>
  <c r="N1730" i="25"/>
  <c r="M1730" i="25"/>
  <c r="L1730" i="25"/>
  <c r="K1730" i="25"/>
  <c r="J1730" i="25"/>
  <c r="I1730" i="25"/>
  <c r="T1729" i="25"/>
  <c r="N1729" i="25"/>
  <c r="M1729" i="25"/>
  <c r="L1729" i="25"/>
  <c r="K1729" i="25"/>
  <c r="J1729" i="25"/>
  <c r="I1729" i="25"/>
  <c r="T1728" i="25"/>
  <c r="N1728" i="25"/>
  <c r="M1728" i="25"/>
  <c r="L1728" i="25"/>
  <c r="K1728" i="25"/>
  <c r="J1728" i="25"/>
  <c r="I1728" i="25"/>
  <c r="T1727" i="25"/>
  <c r="N1727" i="25"/>
  <c r="M1727" i="25"/>
  <c r="L1727" i="25"/>
  <c r="K1727" i="25"/>
  <c r="J1727" i="25"/>
  <c r="I1727" i="25"/>
  <c r="T1726" i="25"/>
  <c r="N1726" i="25"/>
  <c r="M1726" i="25"/>
  <c r="L1726" i="25"/>
  <c r="K1726" i="25"/>
  <c r="J1726" i="25"/>
  <c r="I1726" i="25"/>
  <c r="T1725" i="25"/>
  <c r="N1725" i="25"/>
  <c r="M1725" i="25"/>
  <c r="L1725" i="25"/>
  <c r="K1725" i="25"/>
  <c r="J1725" i="25"/>
  <c r="I1725" i="25"/>
  <c r="T1724" i="25"/>
  <c r="N1724" i="25"/>
  <c r="M1724" i="25"/>
  <c r="L1724" i="25"/>
  <c r="K1724" i="25"/>
  <c r="J1724" i="25"/>
  <c r="I1724" i="25"/>
  <c r="T1723" i="25"/>
  <c r="N1723" i="25"/>
  <c r="M1723" i="25"/>
  <c r="L1723" i="25"/>
  <c r="K1723" i="25"/>
  <c r="J1723" i="25"/>
  <c r="I1723" i="25"/>
  <c r="T1722" i="25"/>
  <c r="N1722" i="25"/>
  <c r="M1722" i="25"/>
  <c r="L1722" i="25"/>
  <c r="K1722" i="25"/>
  <c r="J1722" i="25"/>
  <c r="I1722" i="25"/>
  <c r="T1721" i="25"/>
  <c r="N1721" i="25"/>
  <c r="M1721" i="25"/>
  <c r="L1721" i="25"/>
  <c r="K1721" i="25"/>
  <c r="J1721" i="25"/>
  <c r="I1721" i="25"/>
  <c r="T1720" i="25"/>
  <c r="N1720" i="25"/>
  <c r="M1720" i="25"/>
  <c r="L1720" i="25"/>
  <c r="K1720" i="25"/>
  <c r="J1720" i="25"/>
  <c r="I1720" i="25"/>
  <c r="T1719" i="25"/>
  <c r="N1719" i="25"/>
  <c r="M1719" i="25"/>
  <c r="L1719" i="25"/>
  <c r="K1719" i="25"/>
  <c r="J1719" i="25"/>
  <c r="I1719" i="25"/>
  <c r="T1718" i="25"/>
  <c r="N1718" i="25"/>
  <c r="M1718" i="25"/>
  <c r="L1718" i="25"/>
  <c r="K1718" i="25"/>
  <c r="J1718" i="25"/>
  <c r="I1718" i="25"/>
  <c r="T1717" i="25"/>
  <c r="N1717" i="25"/>
  <c r="M1717" i="25"/>
  <c r="L1717" i="25"/>
  <c r="K1717" i="25"/>
  <c r="J1717" i="25"/>
  <c r="I1717" i="25"/>
  <c r="T1716" i="25"/>
  <c r="P1716" i="25"/>
  <c r="O1716" i="25"/>
  <c r="T1715" i="25"/>
  <c r="N1715" i="25"/>
  <c r="M1715" i="25"/>
  <c r="L1715" i="25"/>
  <c r="K1715" i="25"/>
  <c r="J1715" i="25"/>
  <c r="I1715" i="25"/>
  <c r="T1714" i="25"/>
  <c r="N1714" i="25"/>
  <c r="M1714" i="25"/>
  <c r="L1714" i="25"/>
  <c r="K1714" i="25"/>
  <c r="J1714" i="25"/>
  <c r="I1714" i="25"/>
  <c r="T1713" i="25"/>
  <c r="N1713" i="25"/>
  <c r="M1713" i="25"/>
  <c r="L1713" i="25"/>
  <c r="K1713" i="25"/>
  <c r="J1713" i="25"/>
  <c r="I1713" i="25"/>
  <c r="T1712" i="25"/>
  <c r="N1712" i="25"/>
  <c r="M1712" i="25"/>
  <c r="L1712" i="25"/>
  <c r="K1712" i="25"/>
  <c r="J1712" i="25"/>
  <c r="I1712" i="25"/>
  <c r="T1711" i="25"/>
  <c r="N1711" i="25"/>
  <c r="M1711" i="25"/>
  <c r="L1711" i="25"/>
  <c r="K1711" i="25"/>
  <c r="J1711" i="25"/>
  <c r="I1711" i="25"/>
  <c r="T1710" i="25"/>
  <c r="N1710" i="25"/>
  <c r="M1710" i="25"/>
  <c r="L1710" i="25"/>
  <c r="K1710" i="25"/>
  <c r="J1710" i="25"/>
  <c r="I1710" i="25"/>
  <c r="T1709" i="25"/>
  <c r="N1709" i="25"/>
  <c r="M1709" i="25"/>
  <c r="L1709" i="25"/>
  <c r="K1709" i="25"/>
  <c r="J1709" i="25"/>
  <c r="I1709" i="25"/>
  <c r="T1708" i="25"/>
  <c r="N1708" i="25"/>
  <c r="M1708" i="25"/>
  <c r="L1708" i="25"/>
  <c r="K1708" i="25"/>
  <c r="J1708" i="25"/>
  <c r="I1708" i="25"/>
  <c r="T1707" i="25"/>
  <c r="N1707" i="25"/>
  <c r="M1707" i="25"/>
  <c r="L1707" i="25"/>
  <c r="K1707" i="25"/>
  <c r="J1707" i="25"/>
  <c r="I1707" i="25"/>
  <c r="T1706" i="25"/>
  <c r="N1706" i="25"/>
  <c r="M1706" i="25"/>
  <c r="L1706" i="25"/>
  <c r="K1706" i="25"/>
  <c r="J1706" i="25"/>
  <c r="I1706" i="25"/>
  <c r="T1705" i="25"/>
  <c r="N1705" i="25"/>
  <c r="M1705" i="25"/>
  <c r="L1705" i="25"/>
  <c r="K1705" i="25"/>
  <c r="J1705" i="25"/>
  <c r="I1705" i="25"/>
  <c r="T1704" i="25"/>
  <c r="N1704" i="25"/>
  <c r="M1704" i="25"/>
  <c r="L1704" i="25"/>
  <c r="K1704" i="25"/>
  <c r="J1704" i="25"/>
  <c r="I1704" i="25"/>
  <c r="T1703" i="25"/>
  <c r="N1703" i="25"/>
  <c r="M1703" i="25"/>
  <c r="L1703" i="25"/>
  <c r="K1703" i="25"/>
  <c r="J1703" i="25"/>
  <c r="I1703" i="25"/>
  <c r="T1702" i="25"/>
  <c r="N1702" i="25"/>
  <c r="M1702" i="25"/>
  <c r="L1702" i="25"/>
  <c r="K1702" i="25"/>
  <c r="J1702" i="25"/>
  <c r="I1702" i="25"/>
  <c r="T1701" i="25"/>
  <c r="N1701" i="25"/>
  <c r="M1701" i="25"/>
  <c r="L1701" i="25"/>
  <c r="K1701" i="25"/>
  <c r="J1701" i="25"/>
  <c r="I1701" i="25"/>
  <c r="T1700" i="25"/>
  <c r="N1700" i="25"/>
  <c r="M1700" i="25"/>
  <c r="L1700" i="25"/>
  <c r="K1700" i="25"/>
  <c r="J1700" i="25"/>
  <c r="I1700" i="25"/>
  <c r="T1699" i="25"/>
  <c r="N1699" i="25"/>
  <c r="M1699" i="25"/>
  <c r="L1699" i="25"/>
  <c r="K1699" i="25"/>
  <c r="J1699" i="25"/>
  <c r="I1699" i="25"/>
  <c r="T1698" i="25"/>
  <c r="P1698" i="25"/>
  <c r="N1698" i="25" s="1"/>
  <c r="M1698" i="25"/>
  <c r="L1698" i="25"/>
  <c r="K1698" i="25"/>
  <c r="J1698" i="25"/>
  <c r="I1698" i="25"/>
  <c r="T1697" i="25"/>
  <c r="N1697" i="25"/>
  <c r="M1697" i="25"/>
  <c r="L1697" i="25"/>
  <c r="K1697" i="25"/>
  <c r="J1697" i="25"/>
  <c r="I1697" i="25"/>
  <c r="T1696" i="25"/>
  <c r="P1696" i="25"/>
  <c r="N1696" i="25" s="1"/>
  <c r="M1696" i="25"/>
  <c r="L1696" i="25"/>
  <c r="K1696" i="25"/>
  <c r="J1696" i="25"/>
  <c r="I1696" i="25"/>
  <c r="T1695" i="25"/>
  <c r="P1695" i="25"/>
  <c r="N1695" i="25" s="1"/>
  <c r="M1695" i="25"/>
  <c r="L1695" i="25"/>
  <c r="K1695" i="25"/>
  <c r="J1695" i="25"/>
  <c r="I1695" i="25"/>
  <c r="T1694" i="25"/>
  <c r="N1694" i="25"/>
  <c r="M1694" i="25"/>
  <c r="L1694" i="25"/>
  <c r="K1694" i="25"/>
  <c r="J1694" i="25"/>
  <c r="I1694" i="25"/>
  <c r="T1693" i="25"/>
  <c r="P1693" i="25"/>
  <c r="N1693" i="25" s="1"/>
  <c r="M1693" i="25"/>
  <c r="L1693" i="25"/>
  <c r="K1693" i="25"/>
  <c r="J1693" i="25"/>
  <c r="I1693" i="25"/>
  <c r="T1692" i="25"/>
  <c r="P1692" i="25"/>
  <c r="N1692" i="25" s="1"/>
  <c r="M1692" i="25"/>
  <c r="L1692" i="25"/>
  <c r="K1692" i="25"/>
  <c r="J1692" i="25"/>
  <c r="I1692" i="25"/>
  <c r="T1691" i="25"/>
  <c r="P1691" i="25"/>
  <c r="N1691" i="25" s="1"/>
  <c r="M1691" i="25"/>
  <c r="L1691" i="25"/>
  <c r="K1691" i="25"/>
  <c r="J1691" i="25"/>
  <c r="I1691" i="25"/>
  <c r="T1690" i="25"/>
  <c r="P1690" i="25"/>
  <c r="N1690" i="25" s="1"/>
  <c r="M1690" i="25"/>
  <c r="L1690" i="25"/>
  <c r="K1690" i="25"/>
  <c r="J1690" i="25"/>
  <c r="I1690" i="25"/>
  <c r="T1689" i="25"/>
  <c r="P1689" i="25"/>
  <c r="N1689" i="25" s="1"/>
  <c r="M1689" i="25"/>
  <c r="L1689" i="25"/>
  <c r="K1689" i="25"/>
  <c r="J1689" i="25"/>
  <c r="I1689" i="25"/>
  <c r="T1688" i="25"/>
  <c r="P1688" i="25"/>
  <c r="N1688" i="25" s="1"/>
  <c r="M1688" i="25"/>
  <c r="L1688" i="25"/>
  <c r="K1688" i="25"/>
  <c r="J1688" i="25"/>
  <c r="I1688" i="25"/>
  <c r="T1687" i="25"/>
  <c r="N1687" i="25"/>
  <c r="M1687" i="25"/>
  <c r="L1687" i="25"/>
  <c r="K1687" i="25"/>
  <c r="J1687" i="25"/>
  <c r="I1687" i="25"/>
  <c r="T1686" i="25"/>
  <c r="N1686" i="25"/>
  <c r="M1686" i="25"/>
  <c r="L1686" i="25"/>
  <c r="K1686" i="25"/>
  <c r="J1686" i="25"/>
  <c r="I1686" i="25"/>
  <c r="T1685" i="25"/>
  <c r="N1685" i="25"/>
  <c r="M1685" i="25"/>
  <c r="L1685" i="25"/>
  <c r="K1685" i="25"/>
  <c r="J1685" i="25"/>
  <c r="I1685" i="25"/>
  <c r="T1684" i="25"/>
  <c r="N1684" i="25"/>
  <c r="M1684" i="25"/>
  <c r="L1684" i="25"/>
  <c r="K1684" i="25"/>
  <c r="J1684" i="25"/>
  <c r="I1684" i="25"/>
  <c r="T1683" i="25"/>
  <c r="N1683" i="25"/>
  <c r="M1683" i="25"/>
  <c r="L1683" i="25"/>
  <c r="K1683" i="25"/>
  <c r="J1683" i="25"/>
  <c r="I1683" i="25"/>
  <c r="T1682" i="25"/>
  <c r="N1682" i="25"/>
  <c r="M1682" i="25"/>
  <c r="L1682" i="25"/>
  <c r="K1682" i="25"/>
  <c r="J1682" i="25"/>
  <c r="I1682" i="25"/>
  <c r="T1681" i="25"/>
  <c r="N1681" i="25"/>
  <c r="M1681" i="25"/>
  <c r="L1681" i="25"/>
  <c r="K1681" i="25"/>
  <c r="J1681" i="25"/>
  <c r="I1681" i="25"/>
  <c r="T1680" i="25"/>
  <c r="P1680" i="25"/>
  <c r="N1680" i="25" s="1"/>
  <c r="M1680" i="25"/>
  <c r="L1680" i="25"/>
  <c r="K1680" i="25"/>
  <c r="J1680" i="25"/>
  <c r="I1680" i="25"/>
  <c r="T1679" i="25"/>
  <c r="P1679" i="25"/>
  <c r="N1679" i="25" s="1"/>
  <c r="M1679" i="25"/>
  <c r="L1679" i="25"/>
  <c r="K1679" i="25"/>
  <c r="J1679" i="25"/>
  <c r="I1679" i="25"/>
  <c r="T1678" i="25"/>
  <c r="P1678" i="25"/>
  <c r="N1678" i="25" s="1"/>
  <c r="M1678" i="25"/>
  <c r="L1678" i="25"/>
  <c r="K1678" i="25"/>
  <c r="J1678" i="25"/>
  <c r="I1678" i="25"/>
  <c r="T1677" i="25"/>
  <c r="N1677" i="25"/>
  <c r="M1677" i="25"/>
  <c r="L1677" i="25"/>
  <c r="K1677" i="25"/>
  <c r="J1677" i="25"/>
  <c r="I1677" i="25"/>
  <c r="T1676" i="25"/>
  <c r="P1676" i="25"/>
  <c r="N1676" i="25" s="1"/>
  <c r="M1676" i="25"/>
  <c r="L1676" i="25"/>
  <c r="K1676" i="25"/>
  <c r="J1676" i="25"/>
  <c r="I1676" i="25"/>
  <c r="T1675" i="25"/>
  <c r="P1675" i="25"/>
  <c r="N1675" i="25" s="1"/>
  <c r="M1675" i="25"/>
  <c r="L1675" i="25"/>
  <c r="K1675" i="25"/>
  <c r="J1675" i="25"/>
  <c r="I1675" i="25"/>
  <c r="T1674" i="25"/>
  <c r="N1674" i="25"/>
  <c r="M1674" i="25"/>
  <c r="L1674" i="25"/>
  <c r="K1674" i="25"/>
  <c r="J1674" i="25"/>
  <c r="I1674" i="25"/>
  <c r="T1673" i="25"/>
  <c r="P1673" i="25"/>
  <c r="N1673" i="25" s="1"/>
  <c r="M1673" i="25"/>
  <c r="L1673" i="25"/>
  <c r="K1673" i="25"/>
  <c r="J1673" i="25"/>
  <c r="I1673" i="25"/>
  <c r="T1672" i="25"/>
  <c r="P1672" i="25"/>
  <c r="N1672" i="25" s="1"/>
  <c r="M1672" i="25"/>
  <c r="L1672" i="25"/>
  <c r="K1672" i="25"/>
  <c r="J1672" i="25"/>
  <c r="I1672" i="25"/>
  <c r="T1671" i="25"/>
  <c r="N1671" i="25"/>
  <c r="M1671" i="25"/>
  <c r="L1671" i="25"/>
  <c r="K1671" i="25"/>
  <c r="J1671" i="25"/>
  <c r="I1671" i="25"/>
  <c r="T1670" i="25"/>
  <c r="P1670" i="25"/>
  <c r="N1670" i="25" s="1"/>
  <c r="M1670" i="25"/>
  <c r="L1670" i="25"/>
  <c r="K1670" i="25"/>
  <c r="J1670" i="25"/>
  <c r="I1670" i="25"/>
  <c r="T1669" i="25"/>
  <c r="P1669" i="25"/>
  <c r="N1669" i="25" s="1"/>
  <c r="M1669" i="25"/>
  <c r="L1669" i="25"/>
  <c r="K1669" i="25"/>
  <c r="J1669" i="25"/>
  <c r="I1669" i="25"/>
  <c r="T1668" i="25"/>
  <c r="N1668" i="25"/>
  <c r="M1668" i="25"/>
  <c r="L1668" i="25"/>
  <c r="K1668" i="25"/>
  <c r="J1668" i="25"/>
  <c r="I1668" i="25"/>
  <c r="T1667" i="25"/>
  <c r="P1667" i="25"/>
  <c r="N1667" i="25" s="1"/>
  <c r="M1667" i="25"/>
  <c r="L1667" i="25"/>
  <c r="K1667" i="25"/>
  <c r="J1667" i="25"/>
  <c r="I1667" i="25"/>
  <c r="T1666" i="25"/>
  <c r="P1666" i="25"/>
  <c r="N1666" i="25" s="1"/>
  <c r="M1666" i="25"/>
  <c r="L1666" i="25"/>
  <c r="K1666" i="25"/>
  <c r="J1666" i="25"/>
  <c r="I1666" i="25"/>
  <c r="T1665" i="25"/>
  <c r="P1665" i="25"/>
  <c r="N1665" i="25" s="1"/>
  <c r="M1665" i="25"/>
  <c r="L1665" i="25"/>
  <c r="K1665" i="25"/>
  <c r="J1665" i="25"/>
  <c r="I1665" i="25"/>
  <c r="T1664" i="25"/>
  <c r="P1664" i="25"/>
  <c r="N1664" i="25" s="1"/>
  <c r="M1664" i="25"/>
  <c r="L1664" i="25"/>
  <c r="K1664" i="25"/>
  <c r="J1664" i="25"/>
  <c r="I1664" i="25"/>
  <c r="T1663" i="25"/>
  <c r="P1663" i="25"/>
  <c r="N1663" i="25" s="1"/>
  <c r="M1663" i="25"/>
  <c r="L1663" i="25"/>
  <c r="K1663" i="25"/>
  <c r="J1663" i="25"/>
  <c r="I1663" i="25"/>
  <c r="T1662" i="25"/>
  <c r="P1662" i="25"/>
  <c r="N1662" i="25" s="1"/>
  <c r="M1662" i="25"/>
  <c r="L1662" i="25"/>
  <c r="K1662" i="25"/>
  <c r="J1662" i="25"/>
  <c r="I1662" i="25"/>
  <c r="T1661" i="25"/>
  <c r="P1661" i="25"/>
  <c r="N1661" i="25" s="1"/>
  <c r="M1661" i="25"/>
  <c r="L1661" i="25"/>
  <c r="K1661" i="25"/>
  <c r="J1661" i="25"/>
  <c r="I1661" i="25"/>
  <c r="T1660" i="25"/>
  <c r="P1660" i="25"/>
  <c r="N1660" i="25" s="1"/>
  <c r="M1660" i="25"/>
  <c r="L1660" i="25"/>
  <c r="K1660" i="25"/>
  <c r="J1660" i="25"/>
  <c r="I1660" i="25"/>
  <c r="T1659" i="25"/>
  <c r="P1659" i="25"/>
  <c r="N1659" i="25" s="1"/>
  <c r="M1659" i="25"/>
  <c r="L1659" i="25"/>
  <c r="K1659" i="25"/>
  <c r="J1659" i="25"/>
  <c r="I1659" i="25"/>
  <c r="T1658" i="25"/>
  <c r="N1658" i="25"/>
  <c r="M1658" i="25"/>
  <c r="L1658" i="25"/>
  <c r="K1658" i="25"/>
  <c r="J1658" i="25"/>
  <c r="I1658" i="25"/>
  <c r="T1657" i="25"/>
  <c r="N1657" i="25"/>
  <c r="M1657" i="25"/>
  <c r="L1657" i="25"/>
  <c r="K1657" i="25"/>
  <c r="J1657" i="25"/>
  <c r="I1657" i="25"/>
  <c r="T1656" i="25"/>
  <c r="N1656" i="25"/>
  <c r="M1656" i="25"/>
  <c r="L1656" i="25"/>
  <c r="K1656" i="25"/>
  <c r="J1656" i="25"/>
  <c r="I1656" i="25"/>
  <c r="T1655" i="25"/>
  <c r="N1655" i="25"/>
  <c r="M1655" i="25"/>
  <c r="L1655" i="25"/>
  <c r="K1655" i="25"/>
  <c r="J1655" i="25"/>
  <c r="I1655" i="25"/>
  <c r="T1654" i="25"/>
  <c r="N1654" i="25"/>
  <c r="M1654" i="25"/>
  <c r="L1654" i="25"/>
  <c r="K1654" i="25"/>
  <c r="J1654" i="25"/>
  <c r="I1654" i="25"/>
  <c r="T1653" i="25"/>
  <c r="N1653" i="25"/>
  <c r="M1653" i="25"/>
  <c r="L1653" i="25"/>
  <c r="K1653" i="25"/>
  <c r="J1653" i="25"/>
  <c r="I1653" i="25"/>
  <c r="T1652" i="25"/>
  <c r="N1652" i="25"/>
  <c r="M1652" i="25"/>
  <c r="L1652" i="25"/>
  <c r="K1652" i="25"/>
  <c r="J1652" i="25"/>
  <c r="I1652" i="25"/>
  <c r="T1651" i="25"/>
  <c r="N1651" i="25"/>
  <c r="M1651" i="25"/>
  <c r="L1651" i="25"/>
  <c r="K1651" i="25"/>
  <c r="J1651" i="25"/>
  <c r="I1651" i="25"/>
  <c r="T1650" i="25"/>
  <c r="P1650" i="25"/>
  <c r="N1650" i="25" s="1"/>
  <c r="M1650" i="25"/>
  <c r="L1650" i="25"/>
  <c r="K1650" i="25"/>
  <c r="J1650" i="25"/>
  <c r="I1650" i="25"/>
  <c r="T1649" i="25"/>
  <c r="N1649" i="25"/>
  <c r="M1649" i="25"/>
  <c r="L1649" i="25"/>
  <c r="K1649" i="25"/>
  <c r="J1649" i="25"/>
  <c r="I1649" i="25"/>
  <c r="T1648" i="25"/>
  <c r="N1648" i="25"/>
  <c r="M1648" i="25"/>
  <c r="L1648" i="25"/>
  <c r="K1648" i="25"/>
  <c r="J1648" i="25"/>
  <c r="I1648" i="25"/>
  <c r="T1647" i="25"/>
  <c r="N1647" i="25"/>
  <c r="M1647" i="25"/>
  <c r="L1647" i="25"/>
  <c r="K1647" i="25"/>
  <c r="J1647" i="25"/>
  <c r="I1647" i="25"/>
  <c r="T1646" i="25"/>
  <c r="N1646" i="25"/>
  <c r="M1646" i="25"/>
  <c r="L1646" i="25"/>
  <c r="K1646" i="25"/>
  <c r="J1646" i="25"/>
  <c r="I1646" i="25"/>
  <c r="T1645" i="25"/>
  <c r="N1645" i="25"/>
  <c r="M1645" i="25"/>
  <c r="L1645" i="25"/>
  <c r="K1645" i="25"/>
  <c r="J1645" i="25"/>
  <c r="I1645" i="25"/>
  <c r="T1644" i="25"/>
  <c r="N1644" i="25"/>
  <c r="M1644" i="25"/>
  <c r="L1644" i="25"/>
  <c r="K1644" i="25"/>
  <c r="J1644" i="25"/>
  <c r="I1644" i="25"/>
  <c r="T1643" i="25"/>
  <c r="N1643" i="25"/>
  <c r="M1643" i="25"/>
  <c r="L1643" i="25"/>
  <c r="K1643" i="25"/>
  <c r="J1643" i="25"/>
  <c r="I1643" i="25"/>
  <c r="T1642" i="25"/>
  <c r="N1642" i="25"/>
  <c r="M1642" i="25"/>
  <c r="L1642" i="25"/>
  <c r="K1642" i="25"/>
  <c r="J1642" i="25"/>
  <c r="I1642" i="25"/>
  <c r="A1642" i="25"/>
  <c r="A1643" i="25" s="1"/>
  <c r="A1644" i="25" s="1"/>
  <c r="A1645" i="25" s="1"/>
  <c r="A1646" i="25" s="1"/>
  <c r="A1647" i="25" s="1"/>
  <c r="A1648" i="25" s="1"/>
  <c r="A1649" i="25" s="1"/>
  <c r="A1650" i="25" s="1"/>
  <c r="A1651" i="25" s="1"/>
  <c r="A1652" i="25" s="1"/>
  <c r="A1653" i="25" s="1"/>
  <c r="A1654" i="25" s="1"/>
  <c r="A1655" i="25" s="1"/>
  <c r="A1656" i="25" s="1"/>
  <c r="A1657" i="25" s="1"/>
  <c r="A1658" i="25" s="1"/>
  <c r="A1659" i="25" s="1"/>
  <c r="A1660" i="25" s="1"/>
  <c r="A1661" i="25" s="1"/>
  <c r="A1662" i="25" s="1"/>
  <c r="A1663" i="25" s="1"/>
  <c r="A1664" i="25" s="1"/>
  <c r="A1665" i="25" s="1"/>
  <c r="A1666" i="25" s="1"/>
  <c r="A1667" i="25" s="1"/>
  <c r="A1668" i="25" s="1"/>
  <c r="A1669" i="25" s="1"/>
  <c r="A1670" i="25" s="1"/>
  <c r="A1671" i="25" s="1"/>
  <c r="A1672" i="25" s="1"/>
  <c r="A1673" i="25" s="1"/>
  <c r="A1674" i="25" s="1"/>
  <c r="A1675" i="25" s="1"/>
  <c r="A1676" i="25" s="1"/>
  <c r="A1677" i="25" s="1"/>
  <c r="A1678" i="25" s="1"/>
  <c r="A1679" i="25" s="1"/>
  <c r="A1680" i="25" s="1"/>
  <c r="A1681" i="25" s="1"/>
  <c r="A1682" i="25" s="1"/>
  <c r="A1683" i="25" s="1"/>
  <c r="A1684" i="25" s="1"/>
  <c r="A1685" i="25" s="1"/>
  <c r="A1686" i="25" s="1"/>
  <c r="A1687" i="25" s="1"/>
  <c r="A1688" i="25" s="1"/>
  <c r="A1689" i="25" s="1"/>
  <c r="A1690" i="25" s="1"/>
  <c r="A1691" i="25" s="1"/>
  <c r="A1692" i="25" s="1"/>
  <c r="A1693" i="25" s="1"/>
  <c r="A1694" i="25" s="1"/>
  <c r="A1695" i="25" s="1"/>
  <c r="A1696" i="25" s="1"/>
  <c r="A1697" i="25" s="1"/>
  <c r="A1698" i="25" s="1"/>
  <c r="A1699" i="25" s="1"/>
  <c r="A1700" i="25" s="1"/>
  <c r="A1701" i="25" s="1"/>
  <c r="A1702" i="25" s="1"/>
  <c r="A1703" i="25" s="1"/>
  <c r="A1704" i="25" s="1"/>
  <c r="A1705" i="25" s="1"/>
  <c r="A1706" i="25" s="1"/>
  <c r="A1707" i="25" s="1"/>
  <c r="A1708" i="25" s="1"/>
  <c r="A1709" i="25" s="1"/>
  <c r="A1710" i="25" s="1"/>
  <c r="A1711" i="25" s="1"/>
  <c r="A1712" i="25" s="1"/>
  <c r="A1713" i="25" s="1"/>
  <c r="A1714" i="25" s="1"/>
  <c r="A1715" i="25" s="1"/>
  <c r="A1717" i="25" s="1"/>
  <c r="A1718" i="25" s="1"/>
  <c r="A1719" i="25" s="1"/>
  <c r="A1720" i="25" s="1"/>
  <c r="A1721" i="25" s="1"/>
  <c r="A1722" i="25" s="1"/>
  <c r="A1723" i="25" s="1"/>
  <c r="A1724" i="25" s="1"/>
  <c r="A1725" i="25" s="1"/>
  <c r="A1726" i="25" s="1"/>
  <c r="A1727" i="25" s="1"/>
  <c r="A1728" i="25" s="1"/>
  <c r="A1729" i="25" s="1"/>
  <c r="A1730" i="25" s="1"/>
  <c r="A1731" i="25" s="1"/>
  <c r="A1732" i="25" s="1"/>
  <c r="A1733" i="25" s="1"/>
  <c r="A1734" i="25" s="1"/>
  <c r="A1735" i="25" s="1"/>
  <c r="A1736" i="25" s="1"/>
  <c r="A1737" i="25" s="1"/>
  <c r="A1738" i="25" s="1"/>
  <c r="A1739" i="25" s="1"/>
  <c r="A1740" i="25" s="1"/>
  <c r="A1741" i="25" s="1"/>
  <c r="A1742" i="25" s="1"/>
  <c r="A1743" i="25" s="1"/>
  <c r="A1744" i="25" s="1"/>
  <c r="A1745" i="25" s="1"/>
  <c r="A1746" i="25" s="1"/>
  <c r="A1747" i="25" s="1"/>
  <c r="A1748" i="25" s="1"/>
  <c r="A1749" i="25" s="1"/>
  <c r="A1750" i="25" s="1"/>
  <c r="A1751" i="25" s="1"/>
  <c r="A1752" i="25" s="1"/>
  <c r="A1753" i="25" s="1"/>
  <c r="A1754" i="25" s="1"/>
  <c r="A1755" i="25" s="1"/>
  <c r="A1756" i="25" s="1"/>
  <c r="A1757" i="25" s="1"/>
  <c r="A1758" i="25" s="1"/>
  <c r="A1759" i="25" s="1"/>
  <c r="A1760" i="25" s="1"/>
  <c r="A1761" i="25" s="1"/>
  <c r="A1762" i="25" s="1"/>
  <c r="A1763" i="25" s="1"/>
  <c r="A1764" i="25" s="1"/>
  <c r="A1765" i="25" s="1"/>
  <c r="A1766" i="25" s="1"/>
  <c r="A1767" i="25" s="1"/>
  <c r="A1768" i="25" s="1"/>
  <c r="A1769" i="25" s="1"/>
  <c r="A1770" i="25" s="1"/>
  <c r="A1771" i="25" s="1"/>
  <c r="A1772" i="25" s="1"/>
  <c r="A1773" i="25" s="1"/>
  <c r="A1774" i="25" s="1"/>
  <c r="A1775" i="25" s="1"/>
  <c r="A1776" i="25" s="1"/>
  <c r="A1777" i="25" s="1"/>
  <c r="A1778" i="25" s="1"/>
  <c r="A1779" i="25" s="1"/>
  <c r="A1780" i="25" s="1"/>
  <c r="A1781" i="25" s="1"/>
  <c r="A1782" i="25" s="1"/>
  <c r="A1783" i="25" s="1"/>
  <c r="A1784" i="25" s="1"/>
  <c r="A1785" i="25" s="1"/>
  <c r="A1786" i="25" s="1"/>
  <c r="A1787" i="25" s="1"/>
  <c r="A1788" i="25" s="1"/>
  <c r="A1789" i="25" s="1"/>
  <c r="A1790" i="25" s="1"/>
  <c r="A1791" i="25" s="1"/>
  <c r="A1792" i="25" s="1"/>
  <c r="A1793" i="25" s="1"/>
  <c r="A1794" i="25" s="1"/>
  <c r="A1795" i="25" s="1"/>
  <c r="A1796" i="25" s="1"/>
  <c r="A1797" i="25" s="1"/>
  <c r="A1798" i="25" s="1"/>
  <c r="A1799" i="25" s="1"/>
  <c r="A1800" i="25" s="1"/>
  <c r="A1801" i="25" s="1"/>
  <c r="A1802" i="25" s="1"/>
  <c r="A1803" i="25" s="1"/>
  <c r="A1804" i="25" s="1"/>
  <c r="A1805" i="25" s="1"/>
  <c r="A1806" i="25" s="1"/>
  <c r="A1807" i="25" s="1"/>
  <c r="A1808" i="25" s="1"/>
  <c r="A1809" i="25" s="1"/>
  <c r="A1810" i="25" s="1"/>
  <c r="A1811" i="25" s="1"/>
  <c r="A1812" i="25" s="1"/>
  <c r="A1813" i="25" s="1"/>
  <c r="A1814" i="25" s="1"/>
  <c r="A1815" i="25" s="1"/>
  <c r="A1816" i="25" s="1"/>
  <c r="A1817" i="25" s="1"/>
  <c r="A1818" i="25" s="1"/>
  <c r="A1819" i="25" s="1"/>
  <c r="A1820" i="25" s="1"/>
  <c r="A1821" i="25" s="1"/>
  <c r="A1822" i="25" s="1"/>
  <c r="A1823" i="25" s="1"/>
  <c r="A1824" i="25" s="1"/>
  <c r="A1825" i="25" s="1"/>
  <c r="A1826" i="25" s="1"/>
  <c r="A1827" i="25" s="1"/>
  <c r="A1828" i="25" s="1"/>
  <c r="A1829" i="25" s="1"/>
  <c r="A1830" i="25" s="1"/>
  <c r="A1831" i="25" s="1"/>
  <c r="A1832" i="25" s="1"/>
  <c r="A1834" i="25" s="1"/>
  <c r="A1835" i="25" s="1"/>
  <c r="A1836" i="25" s="1"/>
  <c r="A1837" i="25" s="1"/>
  <c r="A1838" i="25" s="1"/>
  <c r="A1839" i="25" s="1"/>
  <c r="A1840" i="25" s="1"/>
  <c r="A1841" i="25" s="1"/>
  <c r="A1842" i="25" s="1"/>
  <c r="A1843" i="25" s="1"/>
  <c r="A1844" i="25" s="1"/>
  <c r="A1845" i="25" s="1"/>
  <c r="A1846" i="25" s="1"/>
  <c r="A1847" i="25" s="1"/>
  <c r="A1848" i="25" s="1"/>
  <c r="A1849" i="25" s="1"/>
  <c r="A1850" i="25" s="1"/>
  <c r="A1851" i="25" s="1"/>
  <c r="A1852" i="25" s="1"/>
  <c r="A1853" i="25" s="1"/>
  <c r="A1854" i="25" s="1"/>
  <c r="A1855" i="25" s="1"/>
  <c r="A1856" i="25" s="1"/>
  <c r="A1857" i="25" s="1"/>
  <c r="A1858" i="25" s="1"/>
  <c r="A1859" i="25" s="1"/>
  <c r="A1860" i="25" s="1"/>
  <c r="A1861" i="25" s="1"/>
  <c r="A1862" i="25" s="1"/>
  <c r="A1863" i="25" s="1"/>
  <c r="A1864" i="25" s="1"/>
  <c r="A1865" i="25" s="1"/>
  <c r="A1866" i="25" s="1"/>
  <c r="A1867" i="25" s="1"/>
  <c r="A1868" i="25" s="1"/>
  <c r="A1869" i="25" s="1"/>
  <c r="A1870" i="25" s="1"/>
  <c r="A1871" i="25" s="1"/>
  <c r="A1872" i="25" s="1"/>
  <c r="A1873" i="25" s="1"/>
  <c r="A1874" i="25" s="1"/>
  <c r="A1875" i="25" s="1"/>
  <c r="A1876" i="25" s="1"/>
  <c r="A1877" i="25" s="1"/>
  <c r="A1878" i="25" s="1"/>
  <c r="A1879" i="25" s="1"/>
  <c r="A1880" i="25" s="1"/>
  <c r="A1881" i="25" s="1"/>
  <c r="A1882" i="25" s="1"/>
  <c r="A1883" i="25" s="1"/>
  <c r="A1884" i="25" s="1"/>
  <c r="A1885" i="25" s="1"/>
  <c r="A1886" i="25" s="1"/>
  <c r="A1887" i="25" s="1"/>
  <c r="A1888" i="25" s="1"/>
  <c r="A1889" i="25" s="1"/>
  <c r="A1890" i="25" s="1"/>
  <c r="A1891" i="25" s="1"/>
  <c r="A1892" i="25" s="1"/>
  <c r="A1893" i="25" s="1"/>
  <c r="A1894" i="25" s="1"/>
  <c r="A1895" i="25" s="1"/>
  <c r="A1896" i="25" s="1"/>
  <c r="A1897" i="25" s="1"/>
  <c r="A1898" i="25" s="1"/>
  <c r="A1899" i="25" s="1"/>
  <c r="A1900" i="25" s="1"/>
  <c r="A1901" i="25" s="1"/>
  <c r="A1902" i="25" s="1"/>
  <c r="A1903" i="25" s="1"/>
  <c r="A1904" i="25" s="1"/>
  <c r="A1905" i="25" s="1"/>
  <c r="A1906" i="25" s="1"/>
  <c r="A1907" i="25" s="1"/>
  <c r="A1908" i="25" s="1"/>
  <c r="A1909" i="25" s="1"/>
  <c r="A1910" i="25" s="1"/>
  <c r="A1911" i="25" s="1"/>
  <c r="A1912" i="25" s="1"/>
  <c r="A1913" i="25" s="1"/>
  <c r="A1914" i="25" s="1"/>
  <c r="A1915" i="25" s="1"/>
  <c r="A1916" i="25" s="1"/>
  <c r="A1917" i="25" s="1"/>
  <c r="A1918" i="25" s="1"/>
  <c r="A1919" i="25" s="1"/>
  <c r="A1920" i="25" s="1"/>
  <c r="A1921" i="25" s="1"/>
  <c r="A1922" i="25" s="1"/>
  <c r="A1923" i="25" s="1"/>
  <c r="A1924" i="25" s="1"/>
  <c r="A1925" i="25" s="1"/>
  <c r="A1926" i="25" s="1"/>
  <c r="A1927" i="25" s="1"/>
  <c r="A1928" i="25" s="1"/>
  <c r="A1929" i="25" s="1"/>
  <c r="A1930" i="25" s="1"/>
  <c r="A1931" i="25" s="1"/>
  <c r="A1932" i="25" s="1"/>
  <c r="A1933" i="25" s="1"/>
  <c r="A1934" i="25" s="1"/>
  <c r="A1935" i="25" s="1"/>
  <c r="A1936" i="25" s="1"/>
  <c r="A1937" i="25" s="1"/>
  <c r="A1938" i="25" s="1"/>
  <c r="A1939" i="25" s="1"/>
  <c r="A1940" i="25" s="1"/>
  <c r="A1941" i="25" s="1"/>
  <c r="A1942" i="25" s="1"/>
  <c r="A1943" i="25" s="1"/>
  <c r="A1944" i="25" s="1"/>
  <c r="A1945" i="25" s="1"/>
  <c r="A1946" i="25" s="1"/>
  <c r="A1947" i="25" s="1"/>
  <c r="A1948" i="25" s="1"/>
  <c r="A1949" i="25" s="1"/>
  <c r="A1950" i="25" s="1"/>
  <c r="A1951" i="25" s="1"/>
  <c r="A1952" i="25" s="1"/>
  <c r="A1953" i="25" s="1"/>
  <c r="A1954" i="25" s="1"/>
  <c r="A1955" i="25" s="1"/>
  <c r="A1956" i="25" s="1"/>
  <c r="A1957" i="25" s="1"/>
  <c r="A1958" i="25" s="1"/>
  <c r="A1959" i="25" s="1"/>
  <c r="A1960" i="25" s="1"/>
  <c r="A1961" i="25" s="1"/>
  <c r="A1962" i="25" s="1"/>
  <c r="A1963" i="25" s="1"/>
  <c r="A1964" i="25" s="1"/>
  <c r="A1965" i="25" s="1"/>
  <c r="A1966" i="25" s="1"/>
  <c r="A1967" i="25" s="1"/>
  <c r="A1968" i="25" s="1"/>
  <c r="A1969" i="25" s="1"/>
  <c r="A1970" i="25" s="1"/>
  <c r="A1971" i="25" s="1"/>
  <c r="A1972" i="25" s="1"/>
  <c r="A1973" i="25" s="1"/>
  <c r="A1974" i="25" s="1"/>
  <c r="A1975" i="25" s="1"/>
  <c r="A1976" i="25" s="1"/>
  <c r="A1977" i="25" s="1"/>
  <c r="A1978" i="25" s="1"/>
  <c r="A1979" i="25" s="1"/>
  <c r="A1980" i="25" s="1"/>
  <c r="A1981" i="25" s="1"/>
  <c r="A1982" i="25" s="1"/>
  <c r="A1983" i="25" s="1"/>
  <c r="A1984" i="25" s="1"/>
  <c r="A1985" i="25" s="1"/>
  <c r="A1986" i="25" s="1"/>
  <c r="A1987" i="25" s="1"/>
  <c r="A1988" i="25" s="1"/>
  <c r="A1989" i="25" s="1"/>
  <c r="A1990" i="25" s="1"/>
  <c r="A1991" i="25" s="1"/>
  <c r="A1992" i="25" s="1"/>
  <c r="A1993" i="25" s="1"/>
  <c r="A1994" i="25" s="1"/>
  <c r="A1995" i="25" s="1"/>
  <c r="A1996" i="25" s="1"/>
  <c r="A1997" i="25" s="1"/>
  <c r="A1998" i="25" s="1"/>
  <c r="A1999" i="25" s="1"/>
  <c r="A2000" i="25" s="1"/>
  <c r="A2001" i="25" s="1"/>
  <c r="A2002" i="25" s="1"/>
  <c r="A2003" i="25" s="1"/>
  <c r="A2004" i="25" s="1"/>
  <c r="A2005" i="25" s="1"/>
  <c r="A2006" i="25" s="1"/>
  <c r="A2007" i="25" s="1"/>
  <c r="A2008" i="25" s="1"/>
  <c r="A2009" i="25" s="1"/>
  <c r="A2010" i="25" s="1"/>
  <c r="A2011" i="25" s="1"/>
  <c r="A2012" i="25" s="1"/>
  <c r="A2013" i="25" s="1"/>
  <c r="A2015" i="25" s="1"/>
  <c r="A2016" i="25" s="1"/>
  <c r="A2017" i="25" s="1"/>
  <c r="A2018" i="25" s="1"/>
  <c r="A2019" i="25" s="1"/>
  <c r="A2020" i="25" s="1"/>
  <c r="A2021" i="25" s="1"/>
  <c r="A2022" i="25" s="1"/>
  <c r="A2023" i="25" s="1"/>
  <c r="A2024" i="25" s="1"/>
  <c r="A2025" i="25" s="1"/>
  <c r="A2026" i="25" s="1"/>
  <c r="A2027" i="25" s="1"/>
  <c r="A2028" i="25" s="1"/>
  <c r="A2029" i="25" s="1"/>
  <c r="A2030" i="25" s="1"/>
  <c r="A2031" i="25" s="1"/>
  <c r="A2032" i="25" s="1"/>
  <c r="A2033" i="25" s="1"/>
  <c r="A2034" i="25" s="1"/>
  <c r="A2035" i="25" s="1"/>
  <c r="A2036" i="25" s="1"/>
  <c r="A2037" i="25" s="1"/>
  <c r="A2038" i="25" s="1"/>
  <c r="A2039" i="25" s="1"/>
  <c r="A2040" i="25" s="1"/>
  <c r="A2041" i="25" s="1"/>
  <c r="A2042" i="25" s="1"/>
  <c r="A2043" i="25" s="1"/>
  <c r="A2044" i="25" s="1"/>
  <c r="A2045" i="25" s="1"/>
  <c r="A2046" i="25" s="1"/>
  <c r="A2047" i="25" s="1"/>
  <c r="A2048" i="25" s="1"/>
  <c r="A2049" i="25" s="1"/>
  <c r="A2050" i="25" s="1"/>
  <c r="A2051" i="25" s="1"/>
  <c r="A2052" i="25" s="1"/>
  <c r="A2053" i="25" s="1"/>
  <c r="A2054" i="25" s="1"/>
  <c r="A2055" i="25" s="1"/>
  <c r="A2056" i="25" s="1"/>
  <c r="A2057" i="25" s="1"/>
  <c r="A2058" i="25" s="1"/>
  <c r="A2059" i="25" s="1"/>
  <c r="A2060" i="25" s="1"/>
  <c r="A2061" i="25" s="1"/>
  <c r="A2062" i="25" s="1"/>
  <c r="A2063" i="25" s="1"/>
  <c r="A2064" i="25" s="1"/>
  <c r="A2065" i="25" s="1"/>
  <c r="A2066" i="25" s="1"/>
  <c r="A2067" i="25" s="1"/>
  <c r="A2068" i="25" s="1"/>
  <c r="A2069" i="25" s="1"/>
  <c r="A2070" i="25" s="1"/>
  <c r="A2071" i="25" s="1"/>
  <c r="A2072" i="25" s="1"/>
  <c r="A2073" i="25" s="1"/>
  <c r="A2074" i="25" s="1"/>
  <c r="A2075" i="25" s="1"/>
  <c r="A2076" i="25" s="1"/>
  <c r="A2077" i="25" s="1"/>
  <c r="A2078" i="25" s="1"/>
  <c r="A2079" i="25" s="1"/>
  <c r="A2080" i="25" s="1"/>
  <c r="A2081" i="25" s="1"/>
  <c r="A2082" i="25" s="1"/>
  <c r="A2083" i="25" s="1"/>
  <c r="A2084" i="25" s="1"/>
  <c r="A2085" i="25" s="1"/>
  <c r="A2086" i="25" s="1"/>
  <c r="A2087" i="25" s="1"/>
  <c r="A2088" i="25" s="1"/>
  <c r="A2089" i="25" s="1"/>
  <c r="A2090" i="25" s="1"/>
  <c r="A2091" i="25" s="1"/>
  <c r="A2092" i="25" s="1"/>
  <c r="A2093" i="25" s="1"/>
  <c r="A2094" i="25" s="1"/>
  <c r="A2095" i="25" s="1"/>
  <c r="A2096" i="25" s="1"/>
  <c r="A2097" i="25" s="1"/>
  <c r="A2098" i="25" s="1"/>
  <c r="A2099" i="25" s="1"/>
  <c r="A2100" i="25" s="1"/>
  <c r="A2101" i="25" s="1"/>
  <c r="A2102" i="25" s="1"/>
  <c r="A2103" i="25" s="1"/>
  <c r="A2104" i="25" s="1"/>
  <c r="A2105" i="25" s="1"/>
  <c r="A2106" i="25" s="1"/>
  <c r="A2107" i="25" s="1"/>
  <c r="A2108" i="25" s="1"/>
  <c r="A2109" i="25" s="1"/>
  <c r="A2110" i="25" s="1"/>
  <c r="A2111" i="25" s="1"/>
  <c r="A2112" i="25" s="1"/>
  <c r="A2113" i="25" s="1"/>
  <c r="A2114" i="25" s="1"/>
  <c r="A2115" i="25" s="1"/>
  <c r="A2116" i="25" s="1"/>
  <c r="A2117" i="25" s="1"/>
  <c r="A2118" i="25" s="1"/>
  <c r="A2119" i="25" s="1"/>
  <c r="A2120" i="25" s="1"/>
  <c r="A2121" i="25" s="1"/>
  <c r="A2122" i="25" s="1"/>
  <c r="A2123" i="25" s="1"/>
  <c r="A2124" i="25" s="1"/>
  <c r="A2125" i="25" s="1"/>
  <c r="A2126" i="25" s="1"/>
  <c r="A2127" i="25" s="1"/>
  <c r="A2128" i="25" s="1"/>
  <c r="A2129" i="25" s="1"/>
  <c r="A2130" i="25" s="1"/>
  <c r="A2131" i="25" s="1"/>
  <c r="A2132" i="25" s="1"/>
  <c r="A2133" i="25" s="1"/>
  <c r="A2134" i="25" s="1"/>
  <c r="A2135" i="25" s="1"/>
  <c r="A2136" i="25" s="1"/>
  <c r="A2137" i="25" s="1"/>
  <c r="A2138" i="25" s="1"/>
  <c r="A2139" i="25" s="1"/>
  <c r="A2140" i="25" s="1"/>
  <c r="A2141" i="25" s="1"/>
  <c r="A2142" i="25" s="1"/>
  <c r="A2143" i="25" s="1"/>
  <c r="A2144" i="25" s="1"/>
  <c r="A2145" i="25" s="1"/>
  <c r="A2146" i="25" s="1"/>
  <c r="A2147" i="25" s="1"/>
  <c r="A2148" i="25" s="1"/>
  <c r="A2149" i="25" s="1"/>
  <c r="A2150" i="25" s="1"/>
  <c r="A2151" i="25" s="1"/>
  <c r="A2152" i="25" s="1"/>
  <c r="A2153" i="25" s="1"/>
  <c r="A2154" i="25" s="1"/>
  <c r="A2155" i="25" s="1"/>
  <c r="A2156" i="25" s="1"/>
  <c r="A2157" i="25" s="1"/>
  <c r="A2158" i="25" s="1"/>
  <c r="A2159" i="25" s="1"/>
  <c r="A2160" i="25" s="1"/>
  <c r="A2161" i="25" s="1"/>
  <c r="A2162" i="25" s="1"/>
  <c r="A2163" i="25" s="1"/>
  <c r="A2164" i="25" s="1"/>
  <c r="A2165" i="25" s="1"/>
  <c r="A2167" i="25" s="1"/>
  <c r="A2168" i="25" s="1"/>
  <c r="A2169" i="25" s="1"/>
  <c r="A2170" i="25" s="1"/>
  <c r="A2171" i="25" s="1"/>
  <c r="A2172" i="25" s="1"/>
  <c r="A2173" i="25" s="1"/>
  <c r="A2174" i="25" s="1"/>
  <c r="A2175" i="25" s="1"/>
  <c r="A2176" i="25" s="1"/>
  <c r="A2177" i="25" s="1"/>
  <c r="A2178" i="25" s="1"/>
  <c r="A2179" i="25" s="1"/>
  <c r="A2180" i="25" s="1"/>
  <c r="A2181" i="25" s="1"/>
  <c r="A2182" i="25" s="1"/>
  <c r="A2183" i="25" s="1"/>
  <c r="A2184" i="25" s="1"/>
  <c r="A2185" i="25" s="1"/>
  <c r="A2186" i="25" s="1"/>
  <c r="A2187" i="25" s="1"/>
  <c r="A2188" i="25" s="1"/>
  <c r="A2189" i="25" s="1"/>
  <c r="A2190" i="25" s="1"/>
  <c r="A2191" i="25" s="1"/>
  <c r="A2192" i="25" s="1"/>
  <c r="A2193" i="25" s="1"/>
  <c r="A2194" i="25" s="1"/>
  <c r="A2195" i="25" s="1"/>
  <c r="A2196" i="25" s="1"/>
  <c r="A2197" i="25" s="1"/>
  <c r="A2198" i="25" s="1"/>
  <c r="A2199" i="25" s="1"/>
  <c r="A2200" i="25" s="1"/>
  <c r="A2201" i="25" s="1"/>
  <c r="A2202" i="25" s="1"/>
  <c r="A2203" i="25" s="1"/>
  <c r="A2204" i="25" s="1"/>
  <c r="A2205" i="25" s="1"/>
  <c r="A2206" i="25" s="1"/>
  <c r="A2207" i="25" s="1"/>
  <c r="A2208" i="25" s="1"/>
  <c r="A2209" i="25" s="1"/>
  <c r="A2210" i="25" s="1"/>
  <c r="A2211" i="25" s="1"/>
  <c r="A2212" i="25" s="1"/>
  <c r="A2213" i="25" s="1"/>
  <c r="A2214" i="25" s="1"/>
  <c r="A2215" i="25" s="1"/>
  <c r="A2216" i="25" s="1"/>
  <c r="A2217" i="25" s="1"/>
  <c r="A2218" i="25" s="1"/>
  <c r="A2219" i="25" s="1"/>
  <c r="A2220" i="25" s="1"/>
  <c r="A2221" i="25" s="1"/>
  <c r="A2222" i="25" s="1"/>
  <c r="A2223" i="25" s="1"/>
  <c r="A2224" i="25" s="1"/>
  <c r="A2225" i="25" s="1"/>
  <c r="A2226" i="25" s="1"/>
  <c r="A2227" i="25" s="1"/>
  <c r="A2228" i="25" s="1"/>
  <c r="A2229" i="25" s="1"/>
  <c r="A2230" i="25" s="1"/>
  <c r="A2231" i="25" s="1"/>
  <c r="A2232" i="25" s="1"/>
  <c r="A2233" i="25" s="1"/>
  <c r="A2234" i="25" s="1"/>
  <c r="A2235" i="25" s="1"/>
  <c r="A2236" i="25" s="1"/>
  <c r="A2237" i="25" s="1"/>
  <c r="A2238" i="25" s="1"/>
  <c r="A2239" i="25" s="1"/>
  <c r="A2240" i="25" s="1"/>
  <c r="A2241" i="25" s="1"/>
  <c r="A2242" i="25" s="1"/>
  <c r="A2243" i="25" s="1"/>
  <c r="A2244" i="25" s="1"/>
  <c r="A2245" i="25" s="1"/>
  <c r="A2246" i="25" s="1"/>
  <c r="A2247" i="25" s="1"/>
  <c r="A2248" i="25" s="1"/>
  <c r="A2249" i="25" s="1"/>
  <c r="A2250" i="25" s="1"/>
  <c r="A2251" i="25" s="1"/>
  <c r="A2252" i="25" s="1"/>
  <c r="A2253" i="25" s="1"/>
  <c r="A2254" i="25" s="1"/>
  <c r="A2255" i="25" s="1"/>
  <c r="A2256" i="25" s="1"/>
  <c r="A2257" i="25" s="1"/>
  <c r="A2258" i="25" s="1"/>
  <c r="A2259" i="25" s="1"/>
  <c r="A2260" i="25" s="1"/>
  <c r="A2261" i="25" s="1"/>
  <c r="A2262" i="25" s="1"/>
  <c r="A2263" i="25" s="1"/>
  <c r="A2264" i="25" s="1"/>
  <c r="A2265" i="25" s="1"/>
  <c r="A2266" i="25" s="1"/>
  <c r="A2267" i="25" s="1"/>
  <c r="A2268" i="25" s="1"/>
  <c r="A2269" i="25" s="1"/>
  <c r="A2270" i="25" s="1"/>
  <c r="A2271" i="25" s="1"/>
  <c r="A2272" i="25" s="1"/>
  <c r="A2273" i="25" s="1"/>
  <c r="A2274" i="25" s="1"/>
  <c r="A2275" i="25" s="1"/>
  <c r="A2276" i="25" s="1"/>
  <c r="T1641" i="25"/>
  <c r="N1641" i="25"/>
  <c r="M1641" i="25"/>
  <c r="L1641" i="25"/>
  <c r="K1641" i="25"/>
  <c r="J1641" i="25"/>
  <c r="I1641" i="25"/>
  <c r="T1640" i="25"/>
  <c r="O1640" i="25"/>
  <c r="T1639" i="25"/>
  <c r="N1639" i="25"/>
  <c r="M1639" i="25"/>
  <c r="L1639" i="25"/>
  <c r="K1639" i="25"/>
  <c r="J1639" i="25"/>
  <c r="I1639" i="25"/>
  <c r="T1638" i="25"/>
  <c r="N1638" i="25"/>
  <c r="M1638" i="25"/>
  <c r="L1638" i="25"/>
  <c r="K1638" i="25"/>
  <c r="J1638" i="25"/>
  <c r="I1638" i="25"/>
  <c r="T1637" i="25"/>
  <c r="N1637" i="25"/>
  <c r="M1637" i="25"/>
  <c r="L1637" i="25"/>
  <c r="K1637" i="25"/>
  <c r="J1637" i="25"/>
  <c r="I1637" i="25"/>
  <c r="T1636" i="25"/>
  <c r="N1636" i="25"/>
  <c r="M1636" i="25"/>
  <c r="L1636" i="25"/>
  <c r="K1636" i="25"/>
  <c r="J1636" i="25"/>
  <c r="I1636" i="25"/>
  <c r="T1635" i="25"/>
  <c r="P1635" i="25"/>
  <c r="M1635" i="25"/>
  <c r="L1635" i="25"/>
  <c r="K1635" i="25"/>
  <c r="J1635" i="25"/>
  <c r="I1635" i="25"/>
  <c r="T1634" i="25"/>
  <c r="N1634" i="25"/>
  <c r="M1634" i="25"/>
  <c r="L1634" i="25"/>
  <c r="K1634" i="25"/>
  <c r="J1634" i="25"/>
  <c r="I1634" i="25"/>
  <c r="T1633" i="25"/>
  <c r="N1633" i="25"/>
  <c r="M1633" i="25"/>
  <c r="L1633" i="25"/>
  <c r="K1633" i="25"/>
  <c r="J1633" i="25"/>
  <c r="I1633" i="25"/>
  <c r="T1632" i="25"/>
  <c r="N1632" i="25"/>
  <c r="M1632" i="25"/>
  <c r="L1632" i="25"/>
  <c r="K1632" i="25"/>
  <c r="J1632" i="25"/>
  <c r="I1632" i="25"/>
  <c r="T1631" i="25"/>
  <c r="N1631" i="25"/>
  <c r="M1631" i="25"/>
  <c r="L1631" i="25"/>
  <c r="K1631" i="25"/>
  <c r="J1631" i="25"/>
  <c r="I1631" i="25"/>
  <c r="T1630" i="25"/>
  <c r="N1630" i="25"/>
  <c r="M1630" i="25"/>
  <c r="L1630" i="25"/>
  <c r="K1630" i="25"/>
  <c r="J1630" i="25"/>
  <c r="I1630" i="25"/>
  <c r="T1629" i="25"/>
  <c r="N1629" i="25"/>
  <c r="M1629" i="25"/>
  <c r="L1629" i="25"/>
  <c r="K1629" i="25"/>
  <c r="J1629" i="25"/>
  <c r="I1629" i="25"/>
  <c r="T1628" i="25"/>
  <c r="N1628" i="25"/>
  <c r="M1628" i="25"/>
  <c r="L1628" i="25"/>
  <c r="K1628" i="25"/>
  <c r="J1628" i="25"/>
  <c r="I1628" i="25"/>
  <c r="T1627" i="25"/>
  <c r="N1627" i="25"/>
  <c r="M1627" i="25"/>
  <c r="L1627" i="25"/>
  <c r="K1627" i="25"/>
  <c r="J1627" i="25"/>
  <c r="I1627" i="25"/>
  <c r="T1626" i="25"/>
  <c r="N1626" i="25"/>
  <c r="M1626" i="25"/>
  <c r="L1626" i="25"/>
  <c r="K1626" i="25"/>
  <c r="J1626" i="25"/>
  <c r="I1626" i="25"/>
  <c r="T1625" i="25"/>
  <c r="N1625" i="25"/>
  <c r="M1625" i="25"/>
  <c r="L1625" i="25"/>
  <c r="K1625" i="25"/>
  <c r="J1625" i="25"/>
  <c r="I1625" i="25"/>
  <c r="T1624" i="25"/>
  <c r="N1624" i="25"/>
  <c r="M1624" i="25"/>
  <c r="L1624" i="25"/>
  <c r="K1624" i="25"/>
  <c r="J1624" i="25"/>
  <c r="I1624" i="25"/>
  <c r="T1623" i="25"/>
  <c r="N1623" i="25"/>
  <c r="M1623" i="25"/>
  <c r="L1623" i="25"/>
  <c r="K1623" i="25"/>
  <c r="J1623" i="25"/>
  <c r="I1623" i="25"/>
  <c r="T1622" i="25"/>
  <c r="N1622" i="25"/>
  <c r="M1622" i="25"/>
  <c r="L1622" i="25"/>
  <c r="K1622" i="25"/>
  <c r="J1622" i="25"/>
  <c r="I1622" i="25"/>
  <c r="T1621" i="25"/>
  <c r="N1621" i="25"/>
  <c r="M1621" i="25"/>
  <c r="L1621" i="25"/>
  <c r="K1621" i="25"/>
  <c r="J1621" i="25"/>
  <c r="I1621" i="25"/>
  <c r="T1620" i="25"/>
  <c r="N1620" i="25"/>
  <c r="M1620" i="25"/>
  <c r="L1620" i="25"/>
  <c r="K1620" i="25"/>
  <c r="J1620" i="25"/>
  <c r="I1620" i="25"/>
  <c r="T1619" i="25"/>
  <c r="N1619" i="25"/>
  <c r="M1619" i="25"/>
  <c r="L1619" i="25"/>
  <c r="K1619" i="25"/>
  <c r="J1619" i="25"/>
  <c r="I1619" i="25"/>
  <c r="T1618" i="25"/>
  <c r="N1618" i="25"/>
  <c r="M1618" i="25"/>
  <c r="L1618" i="25"/>
  <c r="K1618" i="25"/>
  <c r="J1618" i="25"/>
  <c r="I1618" i="25"/>
  <c r="T1617" i="25"/>
  <c r="N1617" i="25"/>
  <c r="M1617" i="25"/>
  <c r="L1617" i="25"/>
  <c r="K1617" i="25"/>
  <c r="J1617" i="25"/>
  <c r="I1617" i="25"/>
  <c r="T1616" i="25"/>
  <c r="N1616" i="25"/>
  <c r="M1616" i="25"/>
  <c r="L1616" i="25"/>
  <c r="K1616" i="25"/>
  <c r="J1616" i="25"/>
  <c r="I1616" i="25"/>
  <c r="T1615" i="25"/>
  <c r="N1615" i="25"/>
  <c r="M1615" i="25"/>
  <c r="L1615" i="25"/>
  <c r="K1615" i="25"/>
  <c r="J1615" i="25"/>
  <c r="I1615" i="25"/>
  <c r="T1614" i="25"/>
  <c r="N1614" i="25"/>
  <c r="M1614" i="25"/>
  <c r="L1614" i="25"/>
  <c r="K1614" i="25"/>
  <c r="J1614" i="25"/>
  <c r="I1614" i="25"/>
  <c r="T1613" i="25"/>
  <c r="N1613" i="25"/>
  <c r="M1613" i="25"/>
  <c r="L1613" i="25"/>
  <c r="K1613" i="25"/>
  <c r="J1613" i="25"/>
  <c r="I1613" i="25"/>
  <c r="T1612" i="25"/>
  <c r="N1612" i="25"/>
  <c r="M1612" i="25"/>
  <c r="L1612" i="25"/>
  <c r="K1612" i="25"/>
  <c r="J1612" i="25"/>
  <c r="I1612" i="25"/>
  <c r="T1611" i="25"/>
  <c r="N1611" i="25"/>
  <c r="M1611" i="25"/>
  <c r="L1611" i="25"/>
  <c r="K1611" i="25"/>
  <c r="J1611" i="25"/>
  <c r="I1611" i="25"/>
  <c r="T1610" i="25"/>
  <c r="N1610" i="25"/>
  <c r="M1610" i="25"/>
  <c r="L1610" i="25"/>
  <c r="K1610" i="25"/>
  <c r="J1610" i="25"/>
  <c r="I1610" i="25"/>
  <c r="T1609" i="25"/>
  <c r="N1609" i="25"/>
  <c r="M1609" i="25"/>
  <c r="L1609" i="25"/>
  <c r="K1609" i="25"/>
  <c r="J1609" i="25"/>
  <c r="I1609" i="25"/>
  <c r="T1608" i="25"/>
  <c r="N1608" i="25"/>
  <c r="M1608" i="25"/>
  <c r="L1608" i="25"/>
  <c r="K1608" i="25"/>
  <c r="J1608" i="25"/>
  <c r="I1608" i="25"/>
  <c r="T1607" i="25"/>
  <c r="N1607" i="25"/>
  <c r="M1607" i="25"/>
  <c r="L1607" i="25"/>
  <c r="K1607" i="25"/>
  <c r="J1607" i="25"/>
  <c r="I1607" i="25"/>
  <c r="T1606" i="25"/>
  <c r="N1606" i="25"/>
  <c r="M1606" i="25"/>
  <c r="L1606" i="25"/>
  <c r="K1606" i="25"/>
  <c r="J1606" i="25"/>
  <c r="I1606" i="25"/>
  <c r="T1605" i="25"/>
  <c r="N1605" i="25"/>
  <c r="M1605" i="25"/>
  <c r="L1605" i="25"/>
  <c r="K1605" i="25"/>
  <c r="J1605" i="25"/>
  <c r="I1605" i="25"/>
  <c r="T1604" i="25"/>
  <c r="N1604" i="25"/>
  <c r="M1604" i="25"/>
  <c r="L1604" i="25"/>
  <c r="K1604" i="25"/>
  <c r="J1604" i="25"/>
  <c r="I1604" i="25"/>
  <c r="T1603" i="25"/>
  <c r="N1603" i="25"/>
  <c r="M1603" i="25"/>
  <c r="L1603" i="25"/>
  <c r="K1603" i="25"/>
  <c r="J1603" i="25"/>
  <c r="I1603" i="25"/>
  <c r="T1602" i="25"/>
  <c r="N1602" i="25"/>
  <c r="M1602" i="25"/>
  <c r="L1602" i="25"/>
  <c r="K1602" i="25"/>
  <c r="J1602" i="25"/>
  <c r="I1602" i="25"/>
  <c r="T1601" i="25"/>
  <c r="N1601" i="25"/>
  <c r="M1601" i="25"/>
  <c r="L1601" i="25"/>
  <c r="K1601" i="25"/>
  <c r="J1601" i="25"/>
  <c r="I1601" i="25"/>
  <c r="T1600" i="25"/>
  <c r="N1600" i="25"/>
  <c r="M1600" i="25"/>
  <c r="L1600" i="25"/>
  <c r="K1600" i="25"/>
  <c r="J1600" i="25"/>
  <c r="I1600" i="25"/>
  <c r="T1599" i="25"/>
  <c r="N1599" i="25"/>
  <c r="M1599" i="25"/>
  <c r="L1599" i="25"/>
  <c r="K1599" i="25"/>
  <c r="J1599" i="25"/>
  <c r="I1599" i="25"/>
  <c r="T1598" i="25"/>
  <c r="N1598" i="25"/>
  <c r="M1598" i="25"/>
  <c r="L1598" i="25"/>
  <c r="K1598" i="25"/>
  <c r="J1598" i="25"/>
  <c r="I1598" i="25"/>
  <c r="T1597" i="25"/>
  <c r="N1597" i="25"/>
  <c r="M1597" i="25"/>
  <c r="L1597" i="25"/>
  <c r="K1597" i="25"/>
  <c r="J1597" i="25"/>
  <c r="I1597" i="25"/>
  <c r="T1596" i="25"/>
  <c r="N1596" i="25"/>
  <c r="M1596" i="25"/>
  <c r="L1596" i="25"/>
  <c r="K1596" i="25"/>
  <c r="J1596" i="25"/>
  <c r="I1596" i="25"/>
  <c r="T1595" i="25"/>
  <c r="N1595" i="25"/>
  <c r="M1595" i="25"/>
  <c r="L1595" i="25"/>
  <c r="K1595" i="25"/>
  <c r="J1595" i="25"/>
  <c r="I1595" i="25"/>
  <c r="T1594" i="25"/>
  <c r="N1594" i="25"/>
  <c r="M1594" i="25"/>
  <c r="L1594" i="25"/>
  <c r="K1594" i="25"/>
  <c r="J1594" i="25"/>
  <c r="I1594" i="25"/>
  <c r="T1593" i="25"/>
  <c r="N1593" i="25"/>
  <c r="M1593" i="25"/>
  <c r="L1593" i="25"/>
  <c r="K1593" i="25"/>
  <c r="J1593" i="25"/>
  <c r="I1593" i="25"/>
  <c r="T1592" i="25"/>
  <c r="O1592" i="25"/>
  <c r="T1591" i="25"/>
  <c r="N1591" i="25"/>
  <c r="M1591" i="25"/>
  <c r="L1591" i="25"/>
  <c r="K1591" i="25"/>
  <c r="J1591" i="25"/>
  <c r="I1591" i="25"/>
  <c r="T1590" i="25"/>
  <c r="N1590" i="25"/>
  <c r="M1590" i="25"/>
  <c r="L1590" i="25"/>
  <c r="K1590" i="25"/>
  <c r="J1590" i="25"/>
  <c r="I1590" i="25"/>
  <c r="T1589" i="25"/>
  <c r="N1589" i="25"/>
  <c r="M1589" i="25"/>
  <c r="L1589" i="25"/>
  <c r="K1589" i="25"/>
  <c r="J1589" i="25"/>
  <c r="I1589" i="25"/>
  <c r="T1588" i="25"/>
  <c r="N1588" i="25"/>
  <c r="M1588" i="25"/>
  <c r="L1588" i="25"/>
  <c r="K1588" i="25"/>
  <c r="J1588" i="25"/>
  <c r="I1588" i="25"/>
  <c r="T1587" i="25"/>
  <c r="N1587" i="25"/>
  <c r="M1587" i="25"/>
  <c r="L1587" i="25"/>
  <c r="K1587" i="25"/>
  <c r="J1587" i="25"/>
  <c r="I1587" i="25"/>
  <c r="T1586" i="25"/>
  <c r="N1586" i="25"/>
  <c r="M1586" i="25"/>
  <c r="L1586" i="25"/>
  <c r="K1586" i="25"/>
  <c r="J1586" i="25"/>
  <c r="I1586" i="25"/>
  <c r="T1585" i="25"/>
  <c r="N1585" i="25"/>
  <c r="M1585" i="25"/>
  <c r="L1585" i="25"/>
  <c r="K1585" i="25"/>
  <c r="J1585" i="25"/>
  <c r="I1585" i="25"/>
  <c r="T1584" i="25"/>
  <c r="N1584" i="25"/>
  <c r="M1584" i="25"/>
  <c r="L1584" i="25"/>
  <c r="K1584" i="25"/>
  <c r="J1584" i="25"/>
  <c r="I1584" i="25"/>
  <c r="T1583" i="25"/>
  <c r="N1583" i="25"/>
  <c r="M1583" i="25"/>
  <c r="L1583" i="25"/>
  <c r="K1583" i="25"/>
  <c r="J1583" i="25"/>
  <c r="I1583" i="25"/>
  <c r="T1582" i="25"/>
  <c r="N1582" i="25"/>
  <c r="M1582" i="25"/>
  <c r="L1582" i="25"/>
  <c r="K1582" i="25"/>
  <c r="J1582" i="25"/>
  <c r="I1582" i="25"/>
  <c r="T1581" i="25"/>
  <c r="N1581" i="25"/>
  <c r="M1581" i="25"/>
  <c r="L1581" i="25"/>
  <c r="K1581" i="25"/>
  <c r="J1581" i="25"/>
  <c r="I1581" i="25"/>
  <c r="T1580" i="25"/>
  <c r="N1580" i="25"/>
  <c r="M1580" i="25"/>
  <c r="L1580" i="25"/>
  <c r="K1580" i="25"/>
  <c r="J1580" i="25"/>
  <c r="I1580" i="25"/>
  <c r="T1579" i="25"/>
  <c r="N1579" i="25"/>
  <c r="M1579" i="25"/>
  <c r="L1579" i="25"/>
  <c r="K1579" i="25"/>
  <c r="J1579" i="25"/>
  <c r="I1579" i="25"/>
  <c r="T1578" i="25"/>
  <c r="N1578" i="25"/>
  <c r="M1578" i="25"/>
  <c r="L1578" i="25"/>
  <c r="K1578" i="25"/>
  <c r="J1578" i="25"/>
  <c r="I1578" i="25"/>
  <c r="T1577" i="25"/>
  <c r="N1577" i="25"/>
  <c r="M1577" i="25"/>
  <c r="L1577" i="25"/>
  <c r="K1577" i="25"/>
  <c r="J1577" i="25"/>
  <c r="I1577" i="25"/>
  <c r="T1576" i="25"/>
  <c r="N1576" i="25"/>
  <c r="M1576" i="25"/>
  <c r="L1576" i="25"/>
  <c r="K1576" i="25"/>
  <c r="J1576" i="25"/>
  <c r="I1576" i="25"/>
  <c r="T1575" i="25"/>
  <c r="N1575" i="25"/>
  <c r="M1575" i="25"/>
  <c r="L1575" i="25"/>
  <c r="K1575" i="25"/>
  <c r="J1575" i="25"/>
  <c r="I1575" i="25"/>
  <c r="T1574" i="25"/>
  <c r="N1574" i="25"/>
  <c r="M1574" i="25"/>
  <c r="L1574" i="25"/>
  <c r="K1574" i="25"/>
  <c r="J1574" i="25"/>
  <c r="I1574" i="25"/>
  <c r="T1573" i="25"/>
  <c r="N1573" i="25"/>
  <c r="M1573" i="25"/>
  <c r="L1573" i="25"/>
  <c r="K1573" i="25"/>
  <c r="J1573" i="25"/>
  <c r="I1573" i="25"/>
  <c r="T1572" i="25"/>
  <c r="N1572" i="25"/>
  <c r="M1572" i="25"/>
  <c r="L1572" i="25"/>
  <c r="K1572" i="25"/>
  <c r="J1572" i="25"/>
  <c r="I1572" i="25"/>
  <c r="T1571" i="25"/>
  <c r="N1571" i="25"/>
  <c r="M1571" i="25"/>
  <c r="L1571" i="25"/>
  <c r="K1571" i="25"/>
  <c r="J1571" i="25"/>
  <c r="I1571" i="25"/>
  <c r="T1570" i="25"/>
  <c r="N1570" i="25"/>
  <c r="M1570" i="25"/>
  <c r="L1570" i="25"/>
  <c r="K1570" i="25"/>
  <c r="J1570" i="25"/>
  <c r="I1570" i="25"/>
  <c r="T1569" i="25"/>
  <c r="N1569" i="25"/>
  <c r="M1569" i="25"/>
  <c r="L1569" i="25"/>
  <c r="K1569" i="25"/>
  <c r="J1569" i="25"/>
  <c r="I1569" i="25"/>
  <c r="T1568" i="25"/>
  <c r="N1568" i="25"/>
  <c r="M1568" i="25"/>
  <c r="L1568" i="25"/>
  <c r="K1568" i="25"/>
  <c r="J1568" i="25"/>
  <c r="I1568" i="25"/>
  <c r="T1567" i="25"/>
  <c r="N1567" i="25"/>
  <c r="M1567" i="25"/>
  <c r="L1567" i="25"/>
  <c r="K1567" i="25"/>
  <c r="J1567" i="25"/>
  <c r="I1567" i="25"/>
  <c r="T1566" i="25"/>
  <c r="N1566" i="25"/>
  <c r="M1566" i="25"/>
  <c r="L1566" i="25"/>
  <c r="K1566" i="25"/>
  <c r="J1566" i="25"/>
  <c r="I1566" i="25"/>
  <c r="T1565" i="25"/>
  <c r="N1565" i="25"/>
  <c r="M1565" i="25"/>
  <c r="L1565" i="25"/>
  <c r="K1565" i="25"/>
  <c r="J1565" i="25"/>
  <c r="I1565" i="25"/>
  <c r="T1564" i="25"/>
  <c r="N1564" i="25"/>
  <c r="M1564" i="25"/>
  <c r="L1564" i="25"/>
  <c r="K1564" i="25"/>
  <c r="J1564" i="25"/>
  <c r="I1564" i="25"/>
  <c r="T1563" i="25"/>
  <c r="N1563" i="25"/>
  <c r="M1563" i="25"/>
  <c r="L1563" i="25"/>
  <c r="K1563" i="25"/>
  <c r="J1563" i="25"/>
  <c r="I1563" i="25"/>
  <c r="T1562" i="25"/>
  <c r="N1562" i="25"/>
  <c r="M1562" i="25"/>
  <c r="L1562" i="25"/>
  <c r="K1562" i="25"/>
  <c r="J1562" i="25"/>
  <c r="I1562" i="25"/>
  <c r="T1561" i="25"/>
  <c r="N1561" i="25"/>
  <c r="M1561" i="25"/>
  <c r="L1561" i="25"/>
  <c r="K1561" i="25"/>
  <c r="J1561" i="25"/>
  <c r="I1561" i="25"/>
  <c r="T1560" i="25"/>
  <c r="N1560" i="25"/>
  <c r="M1560" i="25"/>
  <c r="L1560" i="25"/>
  <c r="K1560" i="25"/>
  <c r="J1560" i="25"/>
  <c r="I1560" i="25"/>
  <c r="T1559" i="25"/>
  <c r="N1559" i="25"/>
  <c r="M1559" i="25"/>
  <c r="L1559" i="25"/>
  <c r="K1559" i="25"/>
  <c r="J1559" i="25"/>
  <c r="I1559" i="25"/>
  <c r="T1558" i="25"/>
  <c r="P1558" i="25"/>
  <c r="O1558" i="25"/>
  <c r="T1557" i="25"/>
  <c r="N1557" i="25"/>
  <c r="M1557" i="25"/>
  <c r="L1557" i="25"/>
  <c r="K1557" i="25"/>
  <c r="J1557" i="25"/>
  <c r="I1557" i="25"/>
  <c r="T1556" i="25"/>
  <c r="N1556" i="25"/>
  <c r="M1556" i="25"/>
  <c r="L1556" i="25"/>
  <c r="K1556" i="25"/>
  <c r="J1556" i="25"/>
  <c r="I1556" i="25"/>
  <c r="T1555" i="25"/>
  <c r="N1555" i="25"/>
  <c r="M1555" i="25"/>
  <c r="L1555" i="25"/>
  <c r="K1555" i="25"/>
  <c r="J1555" i="25"/>
  <c r="I1555" i="25"/>
  <c r="T1554" i="25"/>
  <c r="N1554" i="25"/>
  <c r="M1554" i="25"/>
  <c r="L1554" i="25"/>
  <c r="K1554" i="25"/>
  <c r="J1554" i="25"/>
  <c r="I1554" i="25"/>
  <c r="T1553" i="25"/>
  <c r="N1553" i="25"/>
  <c r="M1553" i="25"/>
  <c r="L1553" i="25"/>
  <c r="K1553" i="25"/>
  <c r="J1553" i="25"/>
  <c r="I1553" i="25"/>
  <c r="T1552" i="25"/>
  <c r="N1552" i="25"/>
  <c r="M1552" i="25"/>
  <c r="L1552" i="25"/>
  <c r="K1552" i="25"/>
  <c r="J1552" i="25"/>
  <c r="I1552" i="25"/>
  <c r="T1551" i="25"/>
  <c r="N1551" i="25"/>
  <c r="M1551" i="25"/>
  <c r="L1551" i="25"/>
  <c r="K1551" i="25"/>
  <c r="J1551" i="25"/>
  <c r="I1551" i="25"/>
  <c r="T1550" i="25"/>
  <c r="N1550" i="25"/>
  <c r="M1550" i="25"/>
  <c r="L1550" i="25"/>
  <c r="K1550" i="25"/>
  <c r="J1550" i="25"/>
  <c r="I1550" i="25"/>
  <c r="T1549" i="25"/>
  <c r="N1549" i="25"/>
  <c r="M1549" i="25"/>
  <c r="L1549" i="25"/>
  <c r="K1549" i="25"/>
  <c r="J1549" i="25"/>
  <c r="I1549" i="25"/>
  <c r="T1548" i="25"/>
  <c r="N1548" i="25"/>
  <c r="M1548" i="25"/>
  <c r="L1548" i="25"/>
  <c r="K1548" i="25"/>
  <c r="J1548" i="25"/>
  <c r="I1548" i="25"/>
  <c r="T1547" i="25"/>
  <c r="N1547" i="25"/>
  <c r="M1547" i="25"/>
  <c r="L1547" i="25"/>
  <c r="K1547" i="25"/>
  <c r="J1547" i="25"/>
  <c r="I1547" i="25"/>
  <c r="T1546" i="25"/>
  <c r="N1546" i="25"/>
  <c r="M1546" i="25"/>
  <c r="L1546" i="25"/>
  <c r="K1546" i="25"/>
  <c r="J1546" i="25"/>
  <c r="I1546" i="25"/>
  <c r="T1545" i="25"/>
  <c r="N1545" i="25"/>
  <c r="M1545" i="25"/>
  <c r="L1545" i="25"/>
  <c r="K1545" i="25"/>
  <c r="J1545" i="25"/>
  <c r="I1545" i="25"/>
  <c r="T1544" i="25"/>
  <c r="N1544" i="25"/>
  <c r="M1544" i="25"/>
  <c r="L1544" i="25"/>
  <c r="K1544" i="25"/>
  <c r="J1544" i="25"/>
  <c r="I1544" i="25"/>
  <c r="T1543" i="25"/>
  <c r="N1543" i="25"/>
  <c r="M1543" i="25"/>
  <c r="L1543" i="25"/>
  <c r="K1543" i="25"/>
  <c r="J1543" i="25"/>
  <c r="I1543" i="25"/>
  <c r="T1542" i="25"/>
  <c r="N1542" i="25"/>
  <c r="M1542" i="25"/>
  <c r="L1542" i="25"/>
  <c r="K1542" i="25"/>
  <c r="J1542" i="25"/>
  <c r="I1542" i="25"/>
  <c r="T1541" i="25"/>
  <c r="P1541" i="25"/>
  <c r="O1541" i="25"/>
  <c r="T1540" i="25"/>
  <c r="N1540" i="25"/>
  <c r="M1540" i="25"/>
  <c r="L1540" i="25"/>
  <c r="K1540" i="25"/>
  <c r="J1540" i="25"/>
  <c r="I1540" i="25"/>
  <c r="T1539" i="25"/>
  <c r="N1539" i="25"/>
  <c r="M1539" i="25"/>
  <c r="L1539" i="25"/>
  <c r="K1539" i="25"/>
  <c r="J1539" i="25"/>
  <c r="I1539" i="25"/>
  <c r="T1538" i="25"/>
  <c r="N1538" i="25"/>
  <c r="M1538" i="25"/>
  <c r="L1538" i="25"/>
  <c r="K1538" i="25"/>
  <c r="J1538" i="25"/>
  <c r="I1538" i="25"/>
  <c r="T1537" i="25"/>
  <c r="N1537" i="25"/>
  <c r="M1537" i="25"/>
  <c r="L1537" i="25"/>
  <c r="K1537" i="25"/>
  <c r="J1537" i="25"/>
  <c r="I1537" i="25"/>
  <c r="T1536" i="25"/>
  <c r="N1536" i="25"/>
  <c r="M1536" i="25"/>
  <c r="L1536" i="25"/>
  <c r="K1536" i="25"/>
  <c r="J1536" i="25"/>
  <c r="I1536" i="25"/>
  <c r="T1535" i="25"/>
  <c r="N1535" i="25"/>
  <c r="M1535" i="25"/>
  <c r="L1535" i="25"/>
  <c r="K1535" i="25"/>
  <c r="J1535" i="25"/>
  <c r="I1535" i="25"/>
  <c r="T1534" i="25"/>
  <c r="N1534" i="25"/>
  <c r="M1534" i="25"/>
  <c r="L1534" i="25"/>
  <c r="K1534" i="25"/>
  <c r="J1534" i="25"/>
  <c r="I1534" i="25"/>
  <c r="T1533" i="25"/>
  <c r="N1533" i="25"/>
  <c r="M1533" i="25"/>
  <c r="L1533" i="25"/>
  <c r="K1533" i="25"/>
  <c r="J1533" i="25"/>
  <c r="I1533" i="25"/>
  <c r="T1532" i="25"/>
  <c r="N1532" i="25"/>
  <c r="M1532" i="25"/>
  <c r="L1532" i="25"/>
  <c r="K1532" i="25"/>
  <c r="J1532" i="25"/>
  <c r="I1532" i="25"/>
  <c r="T1531" i="25"/>
  <c r="N1531" i="25"/>
  <c r="M1531" i="25"/>
  <c r="L1531" i="25"/>
  <c r="K1531" i="25"/>
  <c r="J1531" i="25"/>
  <c r="I1531" i="25"/>
  <c r="T1530" i="25"/>
  <c r="N1530" i="25"/>
  <c r="M1530" i="25"/>
  <c r="L1530" i="25"/>
  <c r="K1530" i="25"/>
  <c r="J1530" i="25"/>
  <c r="I1530" i="25"/>
  <c r="T1529" i="25"/>
  <c r="N1529" i="25"/>
  <c r="M1529" i="25"/>
  <c r="L1529" i="25"/>
  <c r="K1529" i="25"/>
  <c r="J1529" i="25"/>
  <c r="I1529" i="25"/>
  <c r="T1528" i="25"/>
  <c r="N1528" i="25"/>
  <c r="M1528" i="25"/>
  <c r="L1528" i="25"/>
  <c r="K1528" i="25"/>
  <c r="J1528" i="25"/>
  <c r="I1528" i="25"/>
  <c r="T1527" i="25"/>
  <c r="N1527" i="25"/>
  <c r="M1527" i="25"/>
  <c r="L1527" i="25"/>
  <c r="K1527" i="25"/>
  <c r="J1527" i="25"/>
  <c r="I1527" i="25"/>
  <c r="T1526" i="25"/>
  <c r="N1526" i="25"/>
  <c r="M1526" i="25"/>
  <c r="L1526" i="25"/>
  <c r="K1526" i="25"/>
  <c r="J1526" i="25"/>
  <c r="I1526" i="25"/>
  <c r="T1525" i="25"/>
  <c r="N1525" i="25"/>
  <c r="M1525" i="25"/>
  <c r="L1525" i="25"/>
  <c r="K1525" i="25"/>
  <c r="J1525" i="25"/>
  <c r="I1525" i="25"/>
  <c r="T1524" i="25"/>
  <c r="N1524" i="25"/>
  <c r="M1524" i="25"/>
  <c r="L1524" i="25"/>
  <c r="K1524" i="25"/>
  <c r="J1524" i="25"/>
  <c r="I1524" i="25"/>
  <c r="T1523" i="25"/>
  <c r="P1523" i="25"/>
  <c r="O1523" i="25"/>
  <c r="T1522" i="25"/>
  <c r="N1522" i="25"/>
  <c r="M1522" i="25"/>
  <c r="L1522" i="25"/>
  <c r="K1522" i="25"/>
  <c r="J1522" i="25"/>
  <c r="I1522" i="25"/>
  <c r="T1521" i="25"/>
  <c r="N1521" i="25"/>
  <c r="M1521" i="25"/>
  <c r="L1521" i="25"/>
  <c r="K1521" i="25"/>
  <c r="J1521" i="25"/>
  <c r="I1521" i="25"/>
  <c r="T1520" i="25"/>
  <c r="N1520" i="25"/>
  <c r="M1520" i="25"/>
  <c r="L1520" i="25"/>
  <c r="K1520" i="25"/>
  <c r="J1520" i="25"/>
  <c r="I1520" i="25"/>
  <c r="T1519" i="25"/>
  <c r="N1519" i="25"/>
  <c r="M1519" i="25"/>
  <c r="L1519" i="25"/>
  <c r="K1519" i="25"/>
  <c r="J1519" i="25"/>
  <c r="I1519" i="25"/>
  <c r="T1518" i="25"/>
  <c r="N1518" i="25"/>
  <c r="M1518" i="25"/>
  <c r="L1518" i="25"/>
  <c r="K1518" i="25"/>
  <c r="J1518" i="25"/>
  <c r="I1518" i="25"/>
  <c r="T1517" i="25"/>
  <c r="N1517" i="25"/>
  <c r="M1517" i="25"/>
  <c r="L1517" i="25"/>
  <c r="K1517" i="25"/>
  <c r="J1517" i="25"/>
  <c r="I1517" i="25"/>
  <c r="T1516" i="25"/>
  <c r="N1516" i="25"/>
  <c r="M1516" i="25"/>
  <c r="L1516" i="25"/>
  <c r="K1516" i="25"/>
  <c r="J1516" i="25"/>
  <c r="I1516" i="25"/>
  <c r="T1515" i="25"/>
  <c r="N1515" i="25"/>
  <c r="M1515" i="25"/>
  <c r="L1515" i="25"/>
  <c r="K1515" i="25"/>
  <c r="J1515" i="25"/>
  <c r="I1515" i="25"/>
  <c r="T1514" i="25"/>
  <c r="N1514" i="25"/>
  <c r="M1514" i="25"/>
  <c r="L1514" i="25"/>
  <c r="K1514" i="25"/>
  <c r="J1514" i="25"/>
  <c r="I1514" i="25"/>
  <c r="T1513" i="25"/>
  <c r="N1513" i="25"/>
  <c r="M1513" i="25"/>
  <c r="L1513" i="25"/>
  <c r="K1513" i="25"/>
  <c r="J1513" i="25"/>
  <c r="I1513" i="25"/>
  <c r="T1512" i="25"/>
  <c r="N1512" i="25"/>
  <c r="M1512" i="25"/>
  <c r="L1512" i="25"/>
  <c r="K1512" i="25"/>
  <c r="J1512" i="25"/>
  <c r="I1512" i="25"/>
  <c r="T1511" i="25"/>
  <c r="N1511" i="25"/>
  <c r="M1511" i="25"/>
  <c r="L1511" i="25"/>
  <c r="K1511" i="25"/>
  <c r="J1511" i="25"/>
  <c r="I1511" i="25"/>
  <c r="T1510" i="25"/>
  <c r="N1510" i="25"/>
  <c r="M1510" i="25"/>
  <c r="L1510" i="25"/>
  <c r="K1510" i="25"/>
  <c r="J1510" i="25"/>
  <c r="I1510" i="25"/>
  <c r="T1509" i="25"/>
  <c r="N1509" i="25"/>
  <c r="M1509" i="25"/>
  <c r="L1509" i="25"/>
  <c r="K1509" i="25"/>
  <c r="J1509" i="25"/>
  <c r="I1509" i="25"/>
  <c r="T1508" i="25"/>
  <c r="N1508" i="25"/>
  <c r="M1508" i="25"/>
  <c r="L1508" i="25"/>
  <c r="K1508" i="25"/>
  <c r="J1508" i="25"/>
  <c r="I1508" i="25"/>
  <c r="T1507" i="25"/>
  <c r="N1507" i="25"/>
  <c r="M1507" i="25"/>
  <c r="L1507" i="25"/>
  <c r="K1507" i="25"/>
  <c r="J1507" i="25"/>
  <c r="I1507" i="25"/>
  <c r="T1506" i="25"/>
  <c r="N1506" i="25"/>
  <c r="M1506" i="25"/>
  <c r="L1506" i="25"/>
  <c r="K1506" i="25"/>
  <c r="J1506" i="25"/>
  <c r="I1506" i="25"/>
  <c r="T1505" i="25"/>
  <c r="N1505" i="25"/>
  <c r="M1505" i="25"/>
  <c r="L1505" i="25"/>
  <c r="K1505" i="25"/>
  <c r="J1505" i="25"/>
  <c r="I1505" i="25"/>
  <c r="T1504" i="25"/>
  <c r="N1504" i="25"/>
  <c r="M1504" i="25"/>
  <c r="L1504" i="25"/>
  <c r="K1504" i="25"/>
  <c r="J1504" i="25"/>
  <c r="I1504" i="25"/>
  <c r="T1503" i="25"/>
  <c r="N1503" i="25"/>
  <c r="M1503" i="25"/>
  <c r="L1503" i="25"/>
  <c r="K1503" i="25"/>
  <c r="J1503" i="25"/>
  <c r="I1503" i="25"/>
  <c r="T1502" i="25"/>
  <c r="N1502" i="25"/>
  <c r="M1502" i="25"/>
  <c r="L1502" i="25"/>
  <c r="K1502" i="25"/>
  <c r="J1502" i="25"/>
  <c r="I1502" i="25"/>
  <c r="T1501" i="25"/>
  <c r="N1501" i="25"/>
  <c r="M1501" i="25"/>
  <c r="L1501" i="25"/>
  <c r="K1501" i="25"/>
  <c r="J1501" i="25"/>
  <c r="I1501" i="25"/>
  <c r="T1500" i="25"/>
  <c r="N1500" i="25"/>
  <c r="M1500" i="25"/>
  <c r="L1500" i="25"/>
  <c r="K1500" i="25"/>
  <c r="J1500" i="25"/>
  <c r="I1500" i="25"/>
  <c r="T1499" i="25"/>
  <c r="N1499" i="25"/>
  <c r="M1499" i="25"/>
  <c r="L1499" i="25"/>
  <c r="K1499" i="25"/>
  <c r="J1499" i="25"/>
  <c r="I1499" i="25"/>
  <c r="T1498" i="25"/>
  <c r="N1498" i="25"/>
  <c r="M1498" i="25"/>
  <c r="L1498" i="25"/>
  <c r="K1498" i="25"/>
  <c r="J1498" i="25"/>
  <c r="I1498" i="25"/>
  <c r="T1497" i="25"/>
  <c r="N1497" i="25"/>
  <c r="M1497" i="25"/>
  <c r="L1497" i="25"/>
  <c r="K1497" i="25"/>
  <c r="J1497" i="25"/>
  <c r="I1497" i="25"/>
  <c r="T1496" i="25"/>
  <c r="N1496" i="25"/>
  <c r="M1496" i="25"/>
  <c r="L1496" i="25"/>
  <c r="K1496" i="25"/>
  <c r="J1496" i="25"/>
  <c r="I1496" i="25"/>
  <c r="T1495" i="25"/>
  <c r="N1495" i="25"/>
  <c r="M1495" i="25"/>
  <c r="L1495" i="25"/>
  <c r="K1495" i="25"/>
  <c r="J1495" i="25"/>
  <c r="I1495" i="25"/>
  <c r="T1494" i="25"/>
  <c r="N1494" i="25"/>
  <c r="M1494" i="25"/>
  <c r="L1494" i="25"/>
  <c r="K1494" i="25"/>
  <c r="J1494" i="25"/>
  <c r="I1494" i="25"/>
  <c r="T1493" i="25"/>
  <c r="N1493" i="25"/>
  <c r="M1493" i="25"/>
  <c r="L1493" i="25"/>
  <c r="K1493" i="25"/>
  <c r="J1493" i="25"/>
  <c r="I1493" i="25"/>
  <c r="T1492" i="25"/>
  <c r="N1492" i="25"/>
  <c r="M1492" i="25"/>
  <c r="L1492" i="25"/>
  <c r="K1492" i="25"/>
  <c r="J1492" i="25"/>
  <c r="I1492" i="25"/>
  <c r="T1491" i="25"/>
  <c r="N1491" i="25"/>
  <c r="M1491" i="25"/>
  <c r="L1491" i="25"/>
  <c r="K1491" i="25"/>
  <c r="J1491" i="25"/>
  <c r="I1491" i="25"/>
  <c r="T1490" i="25"/>
  <c r="N1490" i="25"/>
  <c r="M1490" i="25"/>
  <c r="L1490" i="25"/>
  <c r="K1490" i="25"/>
  <c r="J1490" i="25"/>
  <c r="I1490" i="25"/>
  <c r="T1489" i="25"/>
  <c r="N1489" i="25"/>
  <c r="M1489" i="25"/>
  <c r="L1489" i="25"/>
  <c r="K1489" i="25"/>
  <c r="J1489" i="25"/>
  <c r="I1489" i="25"/>
  <c r="T1488" i="25"/>
  <c r="N1488" i="25"/>
  <c r="M1488" i="25"/>
  <c r="L1488" i="25"/>
  <c r="K1488" i="25"/>
  <c r="J1488" i="25"/>
  <c r="I1488" i="25"/>
  <c r="T1487" i="25"/>
  <c r="N1487" i="25"/>
  <c r="M1487" i="25"/>
  <c r="L1487" i="25"/>
  <c r="K1487" i="25"/>
  <c r="J1487" i="25"/>
  <c r="I1487" i="25"/>
  <c r="T1486" i="25"/>
  <c r="N1486" i="25"/>
  <c r="M1486" i="25"/>
  <c r="L1486" i="25"/>
  <c r="K1486" i="25"/>
  <c r="J1486" i="25"/>
  <c r="I1486" i="25"/>
  <c r="T1485" i="25"/>
  <c r="N1485" i="25"/>
  <c r="M1485" i="25"/>
  <c r="L1485" i="25"/>
  <c r="K1485" i="25"/>
  <c r="J1485" i="25"/>
  <c r="I1485" i="25"/>
  <c r="T1484" i="25"/>
  <c r="N1484" i="25"/>
  <c r="M1484" i="25"/>
  <c r="L1484" i="25"/>
  <c r="K1484" i="25"/>
  <c r="J1484" i="25"/>
  <c r="I1484" i="25"/>
  <c r="T1483" i="25"/>
  <c r="N1483" i="25"/>
  <c r="M1483" i="25"/>
  <c r="L1483" i="25"/>
  <c r="K1483" i="25"/>
  <c r="J1483" i="25"/>
  <c r="I1483" i="25"/>
  <c r="T1482" i="25"/>
  <c r="N1482" i="25"/>
  <c r="M1482" i="25"/>
  <c r="L1482" i="25"/>
  <c r="K1482" i="25"/>
  <c r="J1482" i="25"/>
  <c r="I1482" i="25"/>
  <c r="T1481" i="25"/>
  <c r="N1481" i="25"/>
  <c r="M1481" i="25"/>
  <c r="L1481" i="25"/>
  <c r="K1481" i="25"/>
  <c r="J1481" i="25"/>
  <c r="I1481" i="25"/>
  <c r="T1480" i="25"/>
  <c r="N1480" i="25"/>
  <c r="M1480" i="25"/>
  <c r="L1480" i="25"/>
  <c r="K1480" i="25"/>
  <c r="J1480" i="25"/>
  <c r="I1480" i="25"/>
  <c r="T1479" i="25"/>
  <c r="N1479" i="25"/>
  <c r="M1479" i="25"/>
  <c r="L1479" i="25"/>
  <c r="K1479" i="25"/>
  <c r="J1479" i="25"/>
  <c r="I1479" i="25"/>
  <c r="T1478" i="25"/>
  <c r="N1478" i="25"/>
  <c r="M1478" i="25"/>
  <c r="L1478" i="25"/>
  <c r="K1478" i="25"/>
  <c r="J1478" i="25"/>
  <c r="I1478" i="25"/>
  <c r="T1477" i="25"/>
  <c r="N1477" i="25"/>
  <c r="M1477" i="25"/>
  <c r="L1477" i="25"/>
  <c r="K1477" i="25"/>
  <c r="J1477" i="25"/>
  <c r="I1477" i="25"/>
  <c r="T1476" i="25"/>
  <c r="N1476" i="25"/>
  <c r="M1476" i="25"/>
  <c r="L1476" i="25"/>
  <c r="K1476" i="25"/>
  <c r="J1476" i="25"/>
  <c r="I1476" i="25"/>
  <c r="T1475" i="25"/>
  <c r="N1475" i="25"/>
  <c r="M1475" i="25"/>
  <c r="L1475" i="25"/>
  <c r="K1475" i="25"/>
  <c r="J1475" i="25"/>
  <c r="I1475" i="25"/>
  <c r="T1474" i="25"/>
  <c r="N1474" i="25"/>
  <c r="M1474" i="25"/>
  <c r="L1474" i="25"/>
  <c r="K1474" i="25"/>
  <c r="J1474" i="25"/>
  <c r="I1474" i="25"/>
  <c r="T1473" i="25"/>
  <c r="N1473" i="25"/>
  <c r="M1473" i="25"/>
  <c r="L1473" i="25"/>
  <c r="K1473" i="25"/>
  <c r="J1473" i="25"/>
  <c r="I1473" i="25"/>
  <c r="T1472" i="25"/>
  <c r="N1472" i="25"/>
  <c r="M1472" i="25"/>
  <c r="L1472" i="25"/>
  <c r="K1472" i="25"/>
  <c r="J1472" i="25"/>
  <c r="I1472" i="25"/>
  <c r="T1471" i="25"/>
  <c r="N1471" i="25"/>
  <c r="M1471" i="25"/>
  <c r="L1471" i="25"/>
  <c r="K1471" i="25"/>
  <c r="J1471" i="25"/>
  <c r="I1471" i="25"/>
  <c r="T1470" i="25"/>
  <c r="N1470" i="25"/>
  <c r="M1470" i="25"/>
  <c r="L1470" i="25"/>
  <c r="K1470" i="25"/>
  <c r="J1470" i="25"/>
  <c r="I1470" i="25"/>
  <c r="T1469" i="25"/>
  <c r="N1469" i="25"/>
  <c r="M1469" i="25"/>
  <c r="L1469" i="25"/>
  <c r="K1469" i="25"/>
  <c r="J1469" i="25"/>
  <c r="I1469" i="25"/>
  <c r="T1468" i="25"/>
  <c r="N1468" i="25"/>
  <c r="M1468" i="25"/>
  <c r="L1468" i="25"/>
  <c r="K1468" i="25"/>
  <c r="J1468" i="25"/>
  <c r="I1468" i="25"/>
  <c r="T1467" i="25"/>
  <c r="N1467" i="25"/>
  <c r="M1467" i="25"/>
  <c r="L1467" i="25"/>
  <c r="K1467" i="25"/>
  <c r="J1467" i="25"/>
  <c r="I1467" i="25"/>
  <c r="T1466" i="25"/>
  <c r="N1466" i="25"/>
  <c r="M1466" i="25"/>
  <c r="L1466" i="25"/>
  <c r="K1466" i="25"/>
  <c r="J1466" i="25"/>
  <c r="I1466" i="25"/>
  <c r="T1465" i="25"/>
  <c r="N1465" i="25"/>
  <c r="M1465" i="25"/>
  <c r="L1465" i="25"/>
  <c r="K1465" i="25"/>
  <c r="J1465" i="25"/>
  <c r="I1465" i="25"/>
  <c r="T1464" i="25"/>
  <c r="N1464" i="25"/>
  <c r="M1464" i="25"/>
  <c r="L1464" i="25"/>
  <c r="K1464" i="25"/>
  <c r="J1464" i="25"/>
  <c r="I1464" i="25"/>
  <c r="T1463" i="25"/>
  <c r="N1463" i="25"/>
  <c r="M1463" i="25"/>
  <c r="L1463" i="25"/>
  <c r="K1463" i="25"/>
  <c r="J1463" i="25"/>
  <c r="I1463" i="25"/>
  <c r="T1462" i="25"/>
  <c r="N1462" i="25"/>
  <c r="M1462" i="25"/>
  <c r="L1462" i="25"/>
  <c r="K1462" i="25"/>
  <c r="J1462" i="25"/>
  <c r="I1462" i="25"/>
  <c r="T1461" i="25"/>
  <c r="N1461" i="25"/>
  <c r="M1461" i="25"/>
  <c r="L1461" i="25"/>
  <c r="K1461" i="25"/>
  <c r="J1461" i="25"/>
  <c r="I1461" i="25"/>
  <c r="T1460" i="25"/>
  <c r="N1460" i="25"/>
  <c r="M1460" i="25"/>
  <c r="L1460" i="25"/>
  <c r="K1460" i="25"/>
  <c r="J1460" i="25"/>
  <c r="I1460" i="25"/>
  <c r="T1459" i="25"/>
  <c r="N1459" i="25"/>
  <c r="M1459" i="25"/>
  <c r="L1459" i="25"/>
  <c r="K1459" i="25"/>
  <c r="J1459" i="25"/>
  <c r="I1459" i="25"/>
  <c r="T1458" i="25"/>
  <c r="P1458" i="25"/>
  <c r="O1458" i="25"/>
  <c r="T1457" i="25"/>
  <c r="N1457" i="25"/>
  <c r="M1457" i="25"/>
  <c r="L1457" i="25"/>
  <c r="K1457" i="25"/>
  <c r="J1457" i="25"/>
  <c r="I1457" i="25"/>
  <c r="T1456" i="25"/>
  <c r="N1456" i="25"/>
  <c r="M1456" i="25"/>
  <c r="L1456" i="25"/>
  <c r="K1456" i="25"/>
  <c r="J1456" i="25"/>
  <c r="I1456" i="25"/>
  <c r="T1455" i="25"/>
  <c r="N1455" i="25"/>
  <c r="M1455" i="25"/>
  <c r="L1455" i="25"/>
  <c r="K1455" i="25"/>
  <c r="J1455" i="25"/>
  <c r="I1455" i="25"/>
  <c r="T1454" i="25"/>
  <c r="N1454" i="25"/>
  <c r="M1454" i="25"/>
  <c r="L1454" i="25"/>
  <c r="K1454" i="25"/>
  <c r="J1454" i="25"/>
  <c r="I1454" i="25"/>
  <c r="T1453" i="25"/>
  <c r="N1453" i="25"/>
  <c r="M1453" i="25"/>
  <c r="L1453" i="25"/>
  <c r="K1453" i="25"/>
  <c r="J1453" i="25"/>
  <c r="I1453" i="25"/>
  <c r="T1452" i="25"/>
  <c r="N1452" i="25"/>
  <c r="M1452" i="25"/>
  <c r="L1452" i="25"/>
  <c r="K1452" i="25"/>
  <c r="J1452" i="25"/>
  <c r="I1452" i="25"/>
  <c r="T1451" i="25"/>
  <c r="N1451" i="25"/>
  <c r="M1451" i="25"/>
  <c r="L1451" i="25"/>
  <c r="K1451" i="25"/>
  <c r="J1451" i="25"/>
  <c r="I1451" i="25"/>
  <c r="T1450" i="25"/>
  <c r="N1450" i="25"/>
  <c r="M1450" i="25"/>
  <c r="L1450" i="25"/>
  <c r="K1450" i="25"/>
  <c r="J1450" i="25"/>
  <c r="I1450" i="25"/>
  <c r="T1449" i="25"/>
  <c r="N1449" i="25"/>
  <c r="M1449" i="25"/>
  <c r="L1449" i="25"/>
  <c r="K1449" i="25"/>
  <c r="J1449" i="25"/>
  <c r="I1449" i="25"/>
  <c r="T1448" i="25"/>
  <c r="N1448" i="25"/>
  <c r="M1448" i="25"/>
  <c r="L1448" i="25"/>
  <c r="K1448" i="25"/>
  <c r="J1448" i="25"/>
  <c r="I1448" i="25"/>
  <c r="T1447" i="25"/>
  <c r="N1447" i="25"/>
  <c r="M1447" i="25"/>
  <c r="L1447" i="25"/>
  <c r="K1447" i="25"/>
  <c r="J1447" i="25"/>
  <c r="I1447" i="25"/>
  <c r="T1446" i="25"/>
  <c r="N1446" i="25"/>
  <c r="M1446" i="25"/>
  <c r="L1446" i="25"/>
  <c r="K1446" i="25"/>
  <c r="J1446" i="25"/>
  <c r="I1446" i="25"/>
  <c r="T1445" i="25"/>
  <c r="N1445" i="25"/>
  <c r="M1445" i="25"/>
  <c r="L1445" i="25"/>
  <c r="K1445" i="25"/>
  <c r="J1445" i="25"/>
  <c r="I1445" i="25"/>
  <c r="T1444" i="25"/>
  <c r="N1444" i="25"/>
  <c r="M1444" i="25"/>
  <c r="L1444" i="25"/>
  <c r="K1444" i="25"/>
  <c r="J1444" i="25"/>
  <c r="I1444" i="25"/>
  <c r="T1443" i="25"/>
  <c r="N1443" i="25"/>
  <c r="M1443" i="25"/>
  <c r="L1443" i="25"/>
  <c r="K1443" i="25"/>
  <c r="J1443" i="25"/>
  <c r="I1443" i="25"/>
  <c r="T1442" i="25"/>
  <c r="N1442" i="25"/>
  <c r="M1442" i="25"/>
  <c r="L1442" i="25"/>
  <c r="K1442" i="25"/>
  <c r="J1442" i="25"/>
  <c r="I1442" i="25"/>
  <c r="T1441" i="25"/>
  <c r="N1441" i="25"/>
  <c r="M1441" i="25"/>
  <c r="L1441" i="25"/>
  <c r="K1441" i="25"/>
  <c r="J1441" i="25"/>
  <c r="I1441" i="25"/>
  <c r="T1440" i="25"/>
  <c r="N1440" i="25"/>
  <c r="M1440" i="25"/>
  <c r="L1440" i="25"/>
  <c r="K1440" i="25"/>
  <c r="J1440" i="25"/>
  <c r="I1440" i="25"/>
  <c r="T1439" i="25"/>
  <c r="N1439" i="25"/>
  <c r="M1439" i="25"/>
  <c r="L1439" i="25"/>
  <c r="K1439" i="25"/>
  <c r="J1439" i="25"/>
  <c r="I1439" i="25"/>
  <c r="T1438" i="25"/>
  <c r="N1438" i="25"/>
  <c r="M1438" i="25"/>
  <c r="L1438" i="25"/>
  <c r="K1438" i="25"/>
  <c r="J1438" i="25"/>
  <c r="I1438" i="25"/>
  <c r="T1437" i="25"/>
  <c r="N1437" i="25"/>
  <c r="M1437" i="25"/>
  <c r="L1437" i="25"/>
  <c r="K1437" i="25"/>
  <c r="J1437" i="25"/>
  <c r="I1437" i="25"/>
  <c r="T1436" i="25"/>
  <c r="N1436" i="25"/>
  <c r="M1436" i="25"/>
  <c r="L1436" i="25"/>
  <c r="K1436" i="25"/>
  <c r="J1436" i="25"/>
  <c r="I1436" i="25"/>
  <c r="T1435" i="25"/>
  <c r="N1435" i="25"/>
  <c r="M1435" i="25"/>
  <c r="L1435" i="25"/>
  <c r="K1435" i="25"/>
  <c r="J1435" i="25"/>
  <c r="I1435" i="25"/>
  <c r="T1434" i="25"/>
  <c r="N1434" i="25"/>
  <c r="M1434" i="25"/>
  <c r="L1434" i="25"/>
  <c r="K1434" i="25"/>
  <c r="J1434" i="25"/>
  <c r="I1434" i="25"/>
  <c r="A1434" i="25"/>
  <c r="A1435" i="25" s="1"/>
  <c r="A1436" i="25" s="1"/>
  <c r="A1437" i="25" s="1"/>
  <c r="A1438" i="25" s="1"/>
  <c r="A1439" i="25" s="1"/>
  <c r="A1440" i="25" s="1"/>
  <c r="A1441" i="25" s="1"/>
  <c r="A1442" i="25" s="1"/>
  <c r="A1443" i="25" s="1"/>
  <c r="A1444" i="25" s="1"/>
  <c r="A1445" i="25" s="1"/>
  <c r="A1446" i="25" s="1"/>
  <c r="A1447" i="25" s="1"/>
  <c r="A1448" i="25" s="1"/>
  <c r="A1449" i="25" s="1"/>
  <c r="A1450" i="25" s="1"/>
  <c r="A1451" i="25" s="1"/>
  <c r="A1452" i="25" s="1"/>
  <c r="A1453" i="25" s="1"/>
  <c r="A1454" i="25" s="1"/>
  <c r="A1455" i="25" s="1"/>
  <c r="A1456" i="25" s="1"/>
  <c r="A1457" i="25" s="1"/>
  <c r="A1459" i="25" s="1"/>
  <c r="A1460" i="25" s="1"/>
  <c r="A1461" i="25" s="1"/>
  <c r="A1462" i="25" s="1"/>
  <c r="A1463" i="25" s="1"/>
  <c r="A1464" i="25" s="1"/>
  <c r="A1465" i="25" s="1"/>
  <c r="A1466" i="25" s="1"/>
  <c r="A1467" i="25" s="1"/>
  <c r="A1468" i="25" s="1"/>
  <c r="A1469" i="25" s="1"/>
  <c r="A1470" i="25" s="1"/>
  <c r="A1471" i="25" s="1"/>
  <c r="A1472" i="25" s="1"/>
  <c r="A1473" i="25" s="1"/>
  <c r="A1474" i="25" s="1"/>
  <c r="A1475" i="25" s="1"/>
  <c r="A1476" i="25" s="1"/>
  <c r="A1477" i="25" s="1"/>
  <c r="A1478" i="25" s="1"/>
  <c r="A1479" i="25" s="1"/>
  <c r="A1480" i="25" s="1"/>
  <c r="A1481" i="25" s="1"/>
  <c r="A1482" i="25" s="1"/>
  <c r="A1483" i="25" s="1"/>
  <c r="A1484" i="25" s="1"/>
  <c r="A1485" i="25" s="1"/>
  <c r="A1486" i="25" s="1"/>
  <c r="A1487" i="25" s="1"/>
  <c r="A1488" i="25" s="1"/>
  <c r="A1489" i="25" s="1"/>
  <c r="A1490" i="25" s="1"/>
  <c r="A1491" i="25" s="1"/>
  <c r="A1492" i="25" s="1"/>
  <c r="A1493" i="25" s="1"/>
  <c r="A1494" i="25" s="1"/>
  <c r="A1495" i="25" s="1"/>
  <c r="A1496" i="25" s="1"/>
  <c r="A1497" i="25" s="1"/>
  <c r="A1498" i="25" s="1"/>
  <c r="A1499" i="25" s="1"/>
  <c r="A1500" i="25" s="1"/>
  <c r="A1501" i="25" s="1"/>
  <c r="A1502" i="25" s="1"/>
  <c r="A1503" i="25" s="1"/>
  <c r="A1504" i="25" s="1"/>
  <c r="A1505" i="25" s="1"/>
  <c r="A1506" i="25" s="1"/>
  <c r="A1507" i="25" s="1"/>
  <c r="A1508" i="25" s="1"/>
  <c r="A1509" i="25" s="1"/>
  <c r="A1510" i="25" s="1"/>
  <c r="A1511" i="25" s="1"/>
  <c r="A1512" i="25" s="1"/>
  <c r="A1513" i="25" s="1"/>
  <c r="A1514" i="25" s="1"/>
  <c r="A1515" i="25" s="1"/>
  <c r="A1516" i="25" s="1"/>
  <c r="A1517" i="25" s="1"/>
  <c r="A1518" i="25" s="1"/>
  <c r="A1519" i="25" s="1"/>
  <c r="A1520" i="25" s="1"/>
  <c r="A1521" i="25" s="1"/>
  <c r="A1522" i="25" s="1"/>
  <c r="A1524" i="25" s="1"/>
  <c r="A1525" i="25" s="1"/>
  <c r="A1526" i="25" s="1"/>
  <c r="A1527" i="25" s="1"/>
  <c r="A1528" i="25" s="1"/>
  <c r="A1529" i="25" s="1"/>
  <c r="A1530" i="25" s="1"/>
  <c r="A1531" i="25" s="1"/>
  <c r="A1532" i="25" s="1"/>
  <c r="A1533" i="25" s="1"/>
  <c r="A1534" i="25" s="1"/>
  <c r="A1535" i="25" s="1"/>
  <c r="A1536" i="25" s="1"/>
  <c r="A1537" i="25" s="1"/>
  <c r="A1538" i="25" s="1"/>
  <c r="A1539" i="25" s="1"/>
  <c r="A1540" i="25" s="1"/>
  <c r="A1542" i="25" s="1"/>
  <c r="A1543" i="25" s="1"/>
  <c r="A1544" i="25" s="1"/>
  <c r="A1545" i="25" s="1"/>
  <c r="A1546" i="25" s="1"/>
  <c r="A1547" i="25" s="1"/>
  <c r="A1548" i="25" s="1"/>
  <c r="A1549" i="25" s="1"/>
  <c r="A1550" i="25" s="1"/>
  <c r="A1551" i="25" s="1"/>
  <c r="A1552" i="25" s="1"/>
  <c r="A1553" i="25" s="1"/>
  <c r="A1554" i="25" s="1"/>
  <c r="A1555" i="25" s="1"/>
  <c r="A1556" i="25" s="1"/>
  <c r="A1557" i="25" s="1"/>
  <c r="A1559" i="25" s="1"/>
  <c r="A1560" i="25" s="1"/>
  <c r="A1561" i="25" s="1"/>
  <c r="A1562" i="25" s="1"/>
  <c r="A1563" i="25" s="1"/>
  <c r="A1564" i="25" s="1"/>
  <c r="A1565" i="25" s="1"/>
  <c r="A1566" i="25" s="1"/>
  <c r="A1567" i="25" s="1"/>
  <c r="A1568" i="25" s="1"/>
  <c r="A1569" i="25" s="1"/>
  <c r="A1570" i="25" s="1"/>
  <c r="A1571" i="25" s="1"/>
  <c r="A1572" i="25" s="1"/>
  <c r="A1573" i="25" s="1"/>
  <c r="A1574" i="25" s="1"/>
  <c r="A1575" i="25" s="1"/>
  <c r="A1576" i="25" s="1"/>
  <c r="A1577" i="25" s="1"/>
  <c r="A1578" i="25" s="1"/>
  <c r="A1579" i="25" s="1"/>
  <c r="A1580" i="25" s="1"/>
  <c r="A1581" i="25" s="1"/>
  <c r="A1582" i="25" s="1"/>
  <c r="A1583" i="25" s="1"/>
  <c r="A1584" i="25" s="1"/>
  <c r="A1585" i="25" s="1"/>
  <c r="A1586" i="25" s="1"/>
  <c r="A1587" i="25" s="1"/>
  <c r="A1588" i="25" s="1"/>
  <c r="A1589" i="25" s="1"/>
  <c r="A1590" i="25" s="1"/>
  <c r="A1591" i="25" s="1"/>
  <c r="A1593" i="25" s="1"/>
  <c r="A1594" i="25" s="1"/>
  <c r="A1595" i="25" s="1"/>
  <c r="A1596" i="25" s="1"/>
  <c r="A1597" i="25" s="1"/>
  <c r="A1598" i="25" s="1"/>
  <c r="A1599" i="25" s="1"/>
  <c r="A1600" i="25" s="1"/>
  <c r="A1601" i="25" s="1"/>
  <c r="A1602" i="25" s="1"/>
  <c r="A1603" i="25" s="1"/>
  <c r="A1604" i="25" s="1"/>
  <c r="A1605" i="25" s="1"/>
  <c r="A1606" i="25" s="1"/>
  <c r="A1607" i="25" s="1"/>
  <c r="A1608" i="25" s="1"/>
  <c r="A1609" i="25" s="1"/>
  <c r="A1610" i="25" s="1"/>
  <c r="A1611" i="25" s="1"/>
  <c r="A1612" i="25" s="1"/>
  <c r="A1613" i="25" s="1"/>
  <c r="A1614" i="25" s="1"/>
  <c r="A1615" i="25" s="1"/>
  <c r="A1616" i="25" s="1"/>
  <c r="A1617" i="25" s="1"/>
  <c r="A1618" i="25" s="1"/>
  <c r="A1619" i="25" s="1"/>
  <c r="A1620" i="25" s="1"/>
  <c r="A1621" i="25" s="1"/>
  <c r="A1622" i="25" s="1"/>
  <c r="A1623" i="25" s="1"/>
  <c r="A1624" i="25" s="1"/>
  <c r="A1625" i="25" s="1"/>
  <c r="A1626" i="25" s="1"/>
  <c r="A1627" i="25" s="1"/>
  <c r="A1628" i="25" s="1"/>
  <c r="A1629" i="25" s="1"/>
  <c r="A1630" i="25" s="1"/>
  <c r="A1631" i="25" s="1"/>
  <c r="A1632" i="25" s="1"/>
  <c r="A1633" i="25" s="1"/>
  <c r="A1634" i="25" s="1"/>
  <c r="A1635" i="25" s="1"/>
  <c r="A1636" i="25" s="1"/>
  <c r="A1637" i="25" s="1"/>
  <c r="A1638" i="25" s="1"/>
  <c r="T1433" i="25"/>
  <c r="N1433" i="25"/>
  <c r="M1433" i="25"/>
  <c r="L1433" i="25"/>
  <c r="K1433" i="25"/>
  <c r="J1433" i="25"/>
  <c r="I1433" i="25"/>
  <c r="T1432" i="25"/>
  <c r="P1432" i="25"/>
  <c r="O1432" i="25"/>
  <c r="T1431" i="25"/>
  <c r="N1431" i="25"/>
  <c r="M1431" i="25"/>
  <c r="L1431" i="25"/>
  <c r="K1431" i="25"/>
  <c r="J1431" i="25"/>
  <c r="I1431" i="25"/>
  <c r="T1430" i="25"/>
  <c r="N1430" i="25"/>
  <c r="M1430" i="25"/>
  <c r="L1430" i="25"/>
  <c r="K1430" i="25"/>
  <c r="J1430" i="25"/>
  <c r="I1430" i="25"/>
  <c r="T1429" i="25"/>
  <c r="N1429" i="25"/>
  <c r="M1429" i="25"/>
  <c r="L1429" i="25"/>
  <c r="K1429" i="25"/>
  <c r="J1429" i="25"/>
  <c r="I1429" i="25"/>
  <c r="T1428" i="25"/>
  <c r="N1428" i="25"/>
  <c r="M1428" i="25"/>
  <c r="L1428" i="25"/>
  <c r="K1428" i="25"/>
  <c r="J1428" i="25"/>
  <c r="I1428" i="25"/>
  <c r="T1427" i="25"/>
  <c r="N1427" i="25"/>
  <c r="M1427" i="25"/>
  <c r="L1427" i="25"/>
  <c r="K1427" i="25"/>
  <c r="J1427" i="25"/>
  <c r="I1427" i="25"/>
  <c r="T1426" i="25"/>
  <c r="N1426" i="25"/>
  <c r="M1426" i="25"/>
  <c r="L1426" i="25"/>
  <c r="K1426" i="25"/>
  <c r="J1426" i="25"/>
  <c r="I1426" i="25"/>
  <c r="T1425" i="25"/>
  <c r="N1425" i="25"/>
  <c r="M1425" i="25"/>
  <c r="L1425" i="25"/>
  <c r="K1425" i="25"/>
  <c r="J1425" i="25"/>
  <c r="I1425" i="25"/>
  <c r="T1424" i="25"/>
  <c r="N1424" i="25"/>
  <c r="M1424" i="25"/>
  <c r="L1424" i="25"/>
  <c r="K1424" i="25"/>
  <c r="J1424" i="25"/>
  <c r="I1424" i="25"/>
  <c r="T1423" i="25"/>
  <c r="N1423" i="25"/>
  <c r="M1423" i="25"/>
  <c r="L1423" i="25"/>
  <c r="K1423" i="25"/>
  <c r="J1423" i="25"/>
  <c r="I1423" i="25"/>
  <c r="T1422" i="25"/>
  <c r="N1422" i="25"/>
  <c r="M1422" i="25"/>
  <c r="L1422" i="25"/>
  <c r="K1422" i="25"/>
  <c r="J1422" i="25"/>
  <c r="I1422" i="25"/>
  <c r="T1421" i="25"/>
  <c r="N1421" i="25"/>
  <c r="M1421" i="25"/>
  <c r="L1421" i="25"/>
  <c r="K1421" i="25"/>
  <c r="J1421" i="25"/>
  <c r="I1421" i="25"/>
  <c r="T1420" i="25"/>
  <c r="N1420" i="25"/>
  <c r="M1420" i="25"/>
  <c r="L1420" i="25"/>
  <c r="K1420" i="25"/>
  <c r="J1420" i="25"/>
  <c r="I1420" i="25"/>
  <c r="T1419" i="25"/>
  <c r="N1419" i="25"/>
  <c r="M1419" i="25"/>
  <c r="L1419" i="25"/>
  <c r="K1419" i="25"/>
  <c r="J1419" i="25"/>
  <c r="I1419" i="25"/>
  <c r="T1418" i="25"/>
  <c r="N1418" i="25"/>
  <c r="M1418" i="25"/>
  <c r="L1418" i="25"/>
  <c r="K1418" i="25"/>
  <c r="J1418" i="25"/>
  <c r="I1418" i="25"/>
  <c r="T1417" i="25"/>
  <c r="N1417" i="25"/>
  <c r="M1417" i="25"/>
  <c r="L1417" i="25"/>
  <c r="K1417" i="25"/>
  <c r="J1417" i="25"/>
  <c r="I1417" i="25"/>
  <c r="T1416" i="25"/>
  <c r="N1416" i="25"/>
  <c r="M1416" i="25"/>
  <c r="L1416" i="25"/>
  <c r="K1416" i="25"/>
  <c r="J1416" i="25"/>
  <c r="I1416" i="25"/>
  <c r="T1415" i="25"/>
  <c r="N1415" i="25"/>
  <c r="M1415" i="25"/>
  <c r="L1415" i="25"/>
  <c r="K1415" i="25"/>
  <c r="J1415" i="25"/>
  <c r="I1415" i="25"/>
  <c r="T1414" i="25"/>
  <c r="N1414" i="25"/>
  <c r="M1414" i="25"/>
  <c r="L1414" i="25"/>
  <c r="K1414" i="25"/>
  <c r="J1414" i="25"/>
  <c r="I1414" i="25"/>
  <c r="T1413" i="25"/>
  <c r="N1413" i="25"/>
  <c r="M1413" i="25"/>
  <c r="L1413" i="25"/>
  <c r="K1413" i="25"/>
  <c r="J1413" i="25"/>
  <c r="I1413" i="25"/>
  <c r="T1412" i="25"/>
  <c r="N1412" i="25"/>
  <c r="M1412" i="25"/>
  <c r="L1412" i="25"/>
  <c r="K1412" i="25"/>
  <c r="J1412" i="25"/>
  <c r="I1412" i="25"/>
  <c r="T1411" i="25"/>
  <c r="N1411" i="25"/>
  <c r="M1411" i="25"/>
  <c r="L1411" i="25"/>
  <c r="K1411" i="25"/>
  <c r="J1411" i="25"/>
  <c r="I1411" i="25"/>
  <c r="T1410" i="25"/>
  <c r="N1410" i="25"/>
  <c r="M1410" i="25"/>
  <c r="L1410" i="25"/>
  <c r="K1410" i="25"/>
  <c r="J1410" i="25"/>
  <c r="I1410" i="25"/>
  <c r="T1409" i="25"/>
  <c r="N1409" i="25"/>
  <c r="M1409" i="25"/>
  <c r="L1409" i="25"/>
  <c r="K1409" i="25"/>
  <c r="J1409" i="25"/>
  <c r="I1409" i="25"/>
  <c r="T1408" i="25"/>
  <c r="N1408" i="25"/>
  <c r="M1408" i="25"/>
  <c r="L1408" i="25"/>
  <c r="K1408" i="25"/>
  <c r="J1408" i="25"/>
  <c r="I1408" i="25"/>
  <c r="T1407" i="25"/>
  <c r="N1407" i="25"/>
  <c r="M1407" i="25"/>
  <c r="L1407" i="25"/>
  <c r="K1407" i="25"/>
  <c r="J1407" i="25"/>
  <c r="I1407" i="25"/>
  <c r="T1406" i="25"/>
  <c r="N1406" i="25"/>
  <c r="M1406" i="25"/>
  <c r="L1406" i="25"/>
  <c r="K1406" i="25"/>
  <c r="J1406" i="25"/>
  <c r="I1406" i="25"/>
  <c r="T1405" i="25"/>
  <c r="N1405" i="25"/>
  <c r="M1405" i="25"/>
  <c r="L1405" i="25"/>
  <c r="K1405" i="25"/>
  <c r="J1405" i="25"/>
  <c r="I1405" i="25"/>
  <c r="T1404" i="25"/>
  <c r="N1404" i="25"/>
  <c r="M1404" i="25"/>
  <c r="L1404" i="25"/>
  <c r="K1404" i="25"/>
  <c r="J1404" i="25"/>
  <c r="I1404" i="25"/>
  <c r="T1403" i="25"/>
  <c r="N1403" i="25"/>
  <c r="M1403" i="25"/>
  <c r="L1403" i="25"/>
  <c r="K1403" i="25"/>
  <c r="J1403" i="25"/>
  <c r="I1403" i="25"/>
  <c r="T1402" i="25"/>
  <c r="N1402" i="25"/>
  <c r="M1402" i="25"/>
  <c r="L1402" i="25"/>
  <c r="K1402" i="25"/>
  <c r="J1402" i="25"/>
  <c r="I1402" i="25"/>
  <c r="T1401" i="25"/>
  <c r="N1401" i="25"/>
  <c r="M1401" i="25"/>
  <c r="L1401" i="25"/>
  <c r="K1401" i="25"/>
  <c r="J1401" i="25"/>
  <c r="I1401" i="25"/>
  <c r="T1400" i="25"/>
  <c r="N1400" i="25"/>
  <c r="M1400" i="25"/>
  <c r="L1400" i="25"/>
  <c r="K1400" i="25"/>
  <c r="J1400" i="25"/>
  <c r="I1400" i="25"/>
  <c r="T1399" i="25"/>
  <c r="N1399" i="25"/>
  <c r="M1399" i="25"/>
  <c r="L1399" i="25"/>
  <c r="K1399" i="25"/>
  <c r="J1399" i="25"/>
  <c r="I1399" i="25"/>
  <c r="T1398" i="25"/>
  <c r="N1398" i="25"/>
  <c r="M1398" i="25"/>
  <c r="L1398" i="25"/>
  <c r="K1398" i="25"/>
  <c r="J1398" i="25"/>
  <c r="I1398" i="25"/>
  <c r="T1397" i="25"/>
  <c r="N1397" i="25"/>
  <c r="M1397" i="25"/>
  <c r="L1397" i="25"/>
  <c r="K1397" i="25"/>
  <c r="J1397" i="25"/>
  <c r="I1397" i="25"/>
  <c r="T1396" i="25"/>
  <c r="N1396" i="25"/>
  <c r="M1396" i="25"/>
  <c r="L1396" i="25"/>
  <c r="K1396" i="25"/>
  <c r="J1396" i="25"/>
  <c r="I1396" i="25"/>
  <c r="T1395" i="25"/>
  <c r="N1395" i="25"/>
  <c r="M1395" i="25"/>
  <c r="L1395" i="25"/>
  <c r="K1395" i="25"/>
  <c r="J1395" i="25"/>
  <c r="I1395" i="25"/>
  <c r="T1394" i="25"/>
  <c r="N1394" i="25"/>
  <c r="M1394" i="25"/>
  <c r="L1394" i="25"/>
  <c r="K1394" i="25"/>
  <c r="J1394" i="25"/>
  <c r="I1394" i="25"/>
  <c r="T1393" i="25"/>
  <c r="N1393" i="25"/>
  <c r="M1393" i="25"/>
  <c r="L1393" i="25"/>
  <c r="K1393" i="25"/>
  <c r="J1393" i="25"/>
  <c r="I1393" i="25"/>
  <c r="T1392" i="25"/>
  <c r="N1392" i="25"/>
  <c r="M1392" i="25"/>
  <c r="L1392" i="25"/>
  <c r="K1392" i="25"/>
  <c r="J1392" i="25"/>
  <c r="I1392" i="25"/>
  <c r="T1391" i="25"/>
  <c r="N1391" i="25"/>
  <c r="M1391" i="25"/>
  <c r="L1391" i="25"/>
  <c r="K1391" i="25"/>
  <c r="J1391" i="25"/>
  <c r="I1391" i="25"/>
  <c r="T1390" i="25"/>
  <c r="N1390" i="25"/>
  <c r="M1390" i="25"/>
  <c r="L1390" i="25"/>
  <c r="K1390" i="25"/>
  <c r="J1390" i="25"/>
  <c r="I1390" i="25"/>
  <c r="T1389" i="25"/>
  <c r="N1389" i="25"/>
  <c r="M1389" i="25"/>
  <c r="L1389" i="25"/>
  <c r="K1389" i="25"/>
  <c r="J1389" i="25"/>
  <c r="I1389" i="25"/>
  <c r="T1388" i="25"/>
  <c r="N1388" i="25"/>
  <c r="M1388" i="25"/>
  <c r="L1388" i="25"/>
  <c r="K1388" i="25"/>
  <c r="J1388" i="25"/>
  <c r="I1388" i="25"/>
  <c r="T1387" i="25"/>
  <c r="N1387" i="25"/>
  <c r="M1387" i="25"/>
  <c r="L1387" i="25"/>
  <c r="K1387" i="25"/>
  <c r="J1387" i="25"/>
  <c r="I1387" i="25"/>
  <c r="T1386" i="25"/>
  <c r="N1386" i="25"/>
  <c r="M1386" i="25"/>
  <c r="L1386" i="25"/>
  <c r="K1386" i="25"/>
  <c r="J1386" i="25"/>
  <c r="I1386" i="25"/>
  <c r="T1385" i="25"/>
  <c r="N1385" i="25"/>
  <c r="M1385" i="25"/>
  <c r="L1385" i="25"/>
  <c r="K1385" i="25"/>
  <c r="J1385" i="25"/>
  <c r="I1385" i="25"/>
  <c r="T1384" i="25"/>
  <c r="N1384" i="25"/>
  <c r="M1384" i="25"/>
  <c r="L1384" i="25"/>
  <c r="K1384" i="25"/>
  <c r="J1384" i="25"/>
  <c r="I1384" i="25"/>
  <c r="T1383" i="25"/>
  <c r="N1383" i="25"/>
  <c r="M1383" i="25"/>
  <c r="L1383" i="25"/>
  <c r="K1383" i="25"/>
  <c r="J1383" i="25"/>
  <c r="I1383" i="25"/>
  <c r="T1382" i="25"/>
  <c r="N1382" i="25"/>
  <c r="M1382" i="25"/>
  <c r="L1382" i="25"/>
  <c r="K1382" i="25"/>
  <c r="J1382" i="25"/>
  <c r="I1382" i="25"/>
  <c r="T1381" i="25"/>
  <c r="N1381" i="25"/>
  <c r="M1381" i="25"/>
  <c r="L1381" i="25"/>
  <c r="K1381" i="25"/>
  <c r="J1381" i="25"/>
  <c r="I1381" i="25"/>
  <c r="T1380" i="25"/>
  <c r="N1380" i="25"/>
  <c r="M1380" i="25"/>
  <c r="L1380" i="25"/>
  <c r="K1380" i="25"/>
  <c r="J1380" i="25"/>
  <c r="I1380" i="25"/>
  <c r="T1379" i="25"/>
  <c r="N1379" i="25"/>
  <c r="M1379" i="25"/>
  <c r="L1379" i="25"/>
  <c r="K1379" i="25"/>
  <c r="J1379" i="25"/>
  <c r="I1379" i="25"/>
  <c r="T1378" i="25"/>
  <c r="N1378" i="25"/>
  <c r="M1378" i="25"/>
  <c r="L1378" i="25"/>
  <c r="K1378" i="25"/>
  <c r="J1378" i="25"/>
  <c r="I1378" i="25"/>
  <c r="T1377" i="25"/>
  <c r="N1377" i="25"/>
  <c r="M1377" i="25"/>
  <c r="L1377" i="25"/>
  <c r="K1377" i="25"/>
  <c r="J1377" i="25"/>
  <c r="I1377" i="25"/>
  <c r="T1376" i="25"/>
  <c r="N1376" i="25"/>
  <c r="M1376" i="25"/>
  <c r="L1376" i="25"/>
  <c r="K1376" i="25"/>
  <c r="J1376" i="25"/>
  <c r="I1376" i="25"/>
  <c r="T1375" i="25"/>
  <c r="N1375" i="25"/>
  <c r="M1375" i="25"/>
  <c r="L1375" i="25"/>
  <c r="K1375" i="25"/>
  <c r="J1375" i="25"/>
  <c r="I1375" i="25"/>
  <c r="T1374" i="25"/>
  <c r="N1374" i="25"/>
  <c r="M1374" i="25"/>
  <c r="L1374" i="25"/>
  <c r="K1374" i="25"/>
  <c r="J1374" i="25"/>
  <c r="I1374" i="25"/>
  <c r="T1373" i="25"/>
  <c r="N1373" i="25"/>
  <c r="M1373" i="25"/>
  <c r="L1373" i="25"/>
  <c r="K1373" i="25"/>
  <c r="J1373" i="25"/>
  <c r="I1373" i="25"/>
  <c r="T1372" i="25"/>
  <c r="N1372" i="25"/>
  <c r="M1372" i="25"/>
  <c r="L1372" i="25"/>
  <c r="K1372" i="25"/>
  <c r="J1372" i="25"/>
  <c r="I1372" i="25"/>
  <c r="T1371" i="25"/>
  <c r="N1371" i="25"/>
  <c r="M1371" i="25"/>
  <c r="L1371" i="25"/>
  <c r="K1371" i="25"/>
  <c r="J1371" i="25"/>
  <c r="I1371" i="25"/>
  <c r="T1370" i="25"/>
  <c r="N1370" i="25"/>
  <c r="M1370" i="25"/>
  <c r="L1370" i="25"/>
  <c r="K1370" i="25"/>
  <c r="J1370" i="25"/>
  <c r="I1370" i="25"/>
  <c r="T1369" i="25"/>
  <c r="N1369" i="25"/>
  <c r="M1369" i="25"/>
  <c r="L1369" i="25"/>
  <c r="K1369" i="25"/>
  <c r="J1369" i="25"/>
  <c r="I1369" i="25"/>
  <c r="T1368" i="25"/>
  <c r="N1368" i="25"/>
  <c r="M1368" i="25"/>
  <c r="L1368" i="25"/>
  <c r="K1368" i="25"/>
  <c r="J1368" i="25"/>
  <c r="I1368" i="25"/>
  <c r="T1367" i="25"/>
  <c r="N1367" i="25"/>
  <c r="M1367" i="25"/>
  <c r="L1367" i="25"/>
  <c r="K1367" i="25"/>
  <c r="J1367" i="25"/>
  <c r="I1367" i="25"/>
  <c r="T1366" i="25"/>
  <c r="N1366" i="25"/>
  <c r="M1366" i="25"/>
  <c r="L1366" i="25"/>
  <c r="K1366" i="25"/>
  <c r="J1366" i="25"/>
  <c r="I1366" i="25"/>
  <c r="T1365" i="25"/>
  <c r="N1365" i="25"/>
  <c r="M1365" i="25"/>
  <c r="L1365" i="25"/>
  <c r="K1365" i="25"/>
  <c r="J1365" i="25"/>
  <c r="I1365" i="25"/>
  <c r="T1364" i="25"/>
  <c r="N1364" i="25"/>
  <c r="M1364" i="25"/>
  <c r="L1364" i="25"/>
  <c r="K1364" i="25"/>
  <c r="J1364" i="25"/>
  <c r="I1364" i="25"/>
  <c r="T1363" i="25"/>
  <c r="N1363" i="25"/>
  <c r="M1363" i="25"/>
  <c r="L1363" i="25"/>
  <c r="K1363" i="25"/>
  <c r="J1363" i="25"/>
  <c r="I1363" i="25"/>
  <c r="T1362" i="25"/>
  <c r="N1362" i="25"/>
  <c r="M1362" i="25"/>
  <c r="L1362" i="25"/>
  <c r="K1362" i="25"/>
  <c r="J1362" i="25"/>
  <c r="I1362" i="25"/>
  <c r="T1361" i="25"/>
  <c r="N1361" i="25"/>
  <c r="M1361" i="25"/>
  <c r="L1361" i="25"/>
  <c r="K1361" i="25"/>
  <c r="J1361" i="25"/>
  <c r="I1361" i="25"/>
  <c r="T1360" i="25"/>
  <c r="N1360" i="25"/>
  <c r="M1360" i="25"/>
  <c r="L1360" i="25"/>
  <c r="K1360" i="25"/>
  <c r="J1360" i="25"/>
  <c r="I1360" i="25"/>
  <c r="T1359" i="25"/>
  <c r="N1359" i="25"/>
  <c r="M1359" i="25"/>
  <c r="L1359" i="25"/>
  <c r="K1359" i="25"/>
  <c r="J1359" i="25"/>
  <c r="I1359" i="25"/>
  <c r="T1358" i="25"/>
  <c r="N1358" i="25"/>
  <c r="M1358" i="25"/>
  <c r="L1358" i="25"/>
  <c r="K1358" i="25"/>
  <c r="J1358" i="25"/>
  <c r="I1358" i="25"/>
  <c r="T1357" i="25"/>
  <c r="N1357" i="25"/>
  <c r="M1357" i="25"/>
  <c r="L1357" i="25"/>
  <c r="K1357" i="25"/>
  <c r="J1357" i="25"/>
  <c r="I1357" i="25"/>
  <c r="T1356" i="25"/>
  <c r="N1356" i="25"/>
  <c r="M1356" i="25"/>
  <c r="L1356" i="25"/>
  <c r="K1356" i="25"/>
  <c r="J1356" i="25"/>
  <c r="I1356" i="25"/>
  <c r="T1355" i="25"/>
  <c r="N1355" i="25"/>
  <c r="M1355" i="25"/>
  <c r="L1355" i="25"/>
  <c r="K1355" i="25"/>
  <c r="J1355" i="25"/>
  <c r="I1355" i="25"/>
  <c r="T1354" i="25"/>
  <c r="N1354" i="25"/>
  <c r="M1354" i="25"/>
  <c r="L1354" i="25"/>
  <c r="K1354" i="25"/>
  <c r="J1354" i="25"/>
  <c r="I1354" i="25"/>
  <c r="T1353" i="25"/>
  <c r="N1353" i="25"/>
  <c r="M1353" i="25"/>
  <c r="L1353" i="25"/>
  <c r="K1353" i="25"/>
  <c r="J1353" i="25"/>
  <c r="I1353" i="25"/>
  <c r="T1352" i="25"/>
  <c r="N1352" i="25"/>
  <c r="M1352" i="25"/>
  <c r="L1352" i="25"/>
  <c r="K1352" i="25"/>
  <c r="J1352" i="25"/>
  <c r="I1352" i="25"/>
  <c r="T1351" i="25"/>
  <c r="N1351" i="25"/>
  <c r="M1351" i="25"/>
  <c r="L1351" i="25"/>
  <c r="K1351" i="25"/>
  <c r="J1351" i="25"/>
  <c r="I1351" i="25"/>
  <c r="T1350" i="25"/>
  <c r="N1350" i="25"/>
  <c r="M1350" i="25"/>
  <c r="L1350" i="25"/>
  <c r="K1350" i="25"/>
  <c r="J1350" i="25"/>
  <c r="I1350" i="25"/>
  <c r="T1349" i="25"/>
  <c r="N1349" i="25"/>
  <c r="M1349" i="25"/>
  <c r="L1349" i="25"/>
  <c r="K1349" i="25"/>
  <c r="J1349" i="25"/>
  <c r="I1349" i="25"/>
  <c r="T1348" i="25"/>
  <c r="N1348" i="25"/>
  <c r="M1348" i="25"/>
  <c r="L1348" i="25"/>
  <c r="K1348" i="25"/>
  <c r="J1348" i="25"/>
  <c r="I1348" i="25"/>
  <c r="T1347" i="25"/>
  <c r="N1347" i="25"/>
  <c r="M1347" i="25"/>
  <c r="L1347" i="25"/>
  <c r="K1347" i="25"/>
  <c r="J1347" i="25"/>
  <c r="I1347" i="25"/>
  <c r="T1346" i="25"/>
  <c r="N1346" i="25"/>
  <c r="M1346" i="25"/>
  <c r="L1346" i="25"/>
  <c r="K1346" i="25"/>
  <c r="J1346" i="25"/>
  <c r="I1346" i="25"/>
  <c r="T1345" i="25"/>
  <c r="N1345" i="25"/>
  <c r="M1345" i="25"/>
  <c r="L1345" i="25"/>
  <c r="K1345" i="25"/>
  <c r="J1345" i="25"/>
  <c r="I1345" i="25"/>
  <c r="T1344" i="25"/>
  <c r="N1344" i="25"/>
  <c r="M1344" i="25"/>
  <c r="L1344" i="25"/>
  <c r="K1344" i="25"/>
  <c r="J1344" i="25"/>
  <c r="I1344" i="25"/>
  <c r="T1343" i="25"/>
  <c r="N1343" i="25"/>
  <c r="M1343" i="25"/>
  <c r="L1343" i="25"/>
  <c r="K1343" i="25"/>
  <c r="J1343" i="25"/>
  <c r="I1343" i="25"/>
  <c r="T1342" i="25"/>
  <c r="N1342" i="25"/>
  <c r="M1342" i="25"/>
  <c r="L1342" i="25"/>
  <c r="K1342" i="25"/>
  <c r="J1342" i="25"/>
  <c r="I1342" i="25"/>
  <c r="T1341" i="25"/>
  <c r="N1341" i="25"/>
  <c r="M1341" i="25"/>
  <c r="L1341" i="25"/>
  <c r="K1341" i="25"/>
  <c r="J1341" i="25"/>
  <c r="I1341" i="25"/>
  <c r="T1340" i="25"/>
  <c r="N1340" i="25"/>
  <c r="M1340" i="25"/>
  <c r="L1340" i="25"/>
  <c r="K1340" i="25"/>
  <c r="J1340" i="25"/>
  <c r="I1340" i="25"/>
  <c r="T1339" i="25"/>
  <c r="N1339" i="25"/>
  <c r="M1339" i="25"/>
  <c r="L1339" i="25"/>
  <c r="K1339" i="25"/>
  <c r="J1339" i="25"/>
  <c r="I1339" i="25"/>
  <c r="T1338" i="25"/>
  <c r="N1338" i="25"/>
  <c r="M1338" i="25"/>
  <c r="L1338" i="25"/>
  <c r="K1338" i="25"/>
  <c r="J1338" i="25"/>
  <c r="I1338" i="25"/>
  <c r="T1337" i="25"/>
  <c r="N1337" i="25"/>
  <c r="M1337" i="25"/>
  <c r="L1337" i="25"/>
  <c r="K1337" i="25"/>
  <c r="J1337" i="25"/>
  <c r="I1337" i="25"/>
  <c r="T1336" i="25"/>
  <c r="N1336" i="25"/>
  <c r="M1336" i="25"/>
  <c r="L1336" i="25"/>
  <c r="K1336" i="25"/>
  <c r="J1336" i="25"/>
  <c r="I1336" i="25"/>
  <c r="T1335" i="25"/>
  <c r="N1335" i="25"/>
  <c r="M1335" i="25"/>
  <c r="L1335" i="25"/>
  <c r="K1335" i="25"/>
  <c r="J1335" i="25"/>
  <c r="I1335" i="25"/>
  <c r="T1334" i="25"/>
  <c r="N1334" i="25"/>
  <c r="M1334" i="25"/>
  <c r="L1334" i="25"/>
  <c r="K1334" i="25"/>
  <c r="J1334" i="25"/>
  <c r="I1334" i="25"/>
  <c r="T1333" i="25"/>
  <c r="N1333" i="25"/>
  <c r="M1333" i="25"/>
  <c r="L1333" i="25"/>
  <c r="K1333" i="25"/>
  <c r="J1333" i="25"/>
  <c r="I1333" i="25"/>
  <c r="T1332" i="25"/>
  <c r="N1332" i="25"/>
  <c r="M1332" i="25"/>
  <c r="L1332" i="25"/>
  <c r="K1332" i="25"/>
  <c r="J1332" i="25"/>
  <c r="I1332" i="25"/>
  <c r="T1331" i="25"/>
  <c r="N1331" i="25"/>
  <c r="M1331" i="25"/>
  <c r="L1331" i="25"/>
  <c r="K1331" i="25"/>
  <c r="J1331" i="25"/>
  <c r="I1331" i="25"/>
  <c r="T1330" i="25"/>
  <c r="N1330" i="25"/>
  <c r="M1330" i="25"/>
  <c r="L1330" i="25"/>
  <c r="K1330" i="25"/>
  <c r="J1330" i="25"/>
  <c r="I1330" i="25"/>
  <c r="T1329" i="25"/>
  <c r="N1329" i="25"/>
  <c r="M1329" i="25"/>
  <c r="L1329" i="25"/>
  <c r="K1329" i="25"/>
  <c r="J1329" i="25"/>
  <c r="I1329" i="25"/>
  <c r="T1328" i="25"/>
  <c r="N1328" i="25"/>
  <c r="M1328" i="25"/>
  <c r="L1328" i="25"/>
  <c r="K1328" i="25"/>
  <c r="J1328" i="25"/>
  <c r="I1328" i="25"/>
  <c r="T1327" i="25"/>
  <c r="N1327" i="25"/>
  <c r="M1327" i="25"/>
  <c r="L1327" i="25"/>
  <c r="K1327" i="25"/>
  <c r="J1327" i="25"/>
  <c r="I1327" i="25"/>
  <c r="T1326" i="25"/>
  <c r="N1326" i="25"/>
  <c r="M1326" i="25"/>
  <c r="L1326" i="25"/>
  <c r="K1326" i="25"/>
  <c r="J1326" i="25"/>
  <c r="I1326" i="25"/>
  <c r="T1325" i="25"/>
  <c r="N1325" i="25"/>
  <c r="M1325" i="25"/>
  <c r="L1325" i="25"/>
  <c r="K1325" i="25"/>
  <c r="J1325" i="25"/>
  <c r="I1325" i="25"/>
  <c r="T1324" i="25"/>
  <c r="N1324" i="25"/>
  <c r="M1324" i="25"/>
  <c r="L1324" i="25"/>
  <c r="K1324" i="25"/>
  <c r="J1324" i="25"/>
  <c r="I1324" i="25"/>
  <c r="T1323" i="25"/>
  <c r="N1323" i="25"/>
  <c r="M1323" i="25"/>
  <c r="L1323" i="25"/>
  <c r="K1323" i="25"/>
  <c r="J1323" i="25"/>
  <c r="I1323" i="25"/>
  <c r="T1322" i="25"/>
  <c r="N1322" i="25"/>
  <c r="M1322" i="25"/>
  <c r="L1322" i="25"/>
  <c r="K1322" i="25"/>
  <c r="J1322" i="25"/>
  <c r="I1322" i="25"/>
  <c r="T1321" i="25"/>
  <c r="N1321" i="25"/>
  <c r="M1321" i="25"/>
  <c r="L1321" i="25"/>
  <c r="K1321" i="25"/>
  <c r="J1321" i="25"/>
  <c r="I1321" i="25"/>
  <c r="T1320" i="25"/>
  <c r="N1320" i="25"/>
  <c r="M1320" i="25"/>
  <c r="L1320" i="25"/>
  <c r="K1320" i="25"/>
  <c r="J1320" i="25"/>
  <c r="I1320" i="25"/>
  <c r="T1319" i="25"/>
  <c r="N1319" i="25"/>
  <c r="M1319" i="25"/>
  <c r="L1319" i="25"/>
  <c r="K1319" i="25"/>
  <c r="J1319" i="25"/>
  <c r="I1319" i="25"/>
  <c r="T1318" i="25"/>
  <c r="N1318" i="25"/>
  <c r="M1318" i="25"/>
  <c r="L1318" i="25"/>
  <c r="K1318" i="25"/>
  <c r="J1318" i="25"/>
  <c r="I1318" i="25"/>
  <c r="T1317" i="25"/>
  <c r="N1317" i="25"/>
  <c r="M1317" i="25"/>
  <c r="L1317" i="25"/>
  <c r="K1317" i="25"/>
  <c r="J1317" i="25"/>
  <c r="I1317" i="25"/>
  <c r="T1316" i="25"/>
  <c r="N1316" i="25"/>
  <c r="M1316" i="25"/>
  <c r="L1316" i="25"/>
  <c r="K1316" i="25"/>
  <c r="J1316" i="25"/>
  <c r="I1316" i="25"/>
  <c r="T1315" i="25"/>
  <c r="N1315" i="25"/>
  <c r="M1315" i="25"/>
  <c r="L1315" i="25"/>
  <c r="K1315" i="25"/>
  <c r="J1315" i="25"/>
  <c r="I1315" i="25"/>
  <c r="T1314" i="25"/>
  <c r="N1314" i="25"/>
  <c r="M1314" i="25"/>
  <c r="L1314" i="25"/>
  <c r="K1314" i="25"/>
  <c r="J1314" i="25"/>
  <c r="I1314" i="25"/>
  <c r="T1313" i="25"/>
  <c r="N1313" i="25"/>
  <c r="M1313" i="25"/>
  <c r="L1313" i="25"/>
  <c r="K1313" i="25"/>
  <c r="J1313" i="25"/>
  <c r="I1313" i="25"/>
  <c r="T1312" i="25"/>
  <c r="N1312" i="25"/>
  <c r="M1312" i="25"/>
  <c r="L1312" i="25"/>
  <c r="K1312" i="25"/>
  <c r="J1312" i="25"/>
  <c r="I1312" i="25"/>
  <c r="T1311" i="25"/>
  <c r="N1311" i="25"/>
  <c r="M1311" i="25"/>
  <c r="L1311" i="25"/>
  <c r="K1311" i="25"/>
  <c r="J1311" i="25"/>
  <c r="I1311" i="25"/>
  <c r="T1310" i="25"/>
  <c r="N1310" i="25"/>
  <c r="M1310" i="25"/>
  <c r="L1310" i="25"/>
  <c r="K1310" i="25"/>
  <c r="J1310" i="25"/>
  <c r="I1310" i="25"/>
  <c r="T1309" i="25"/>
  <c r="N1309" i="25"/>
  <c r="M1309" i="25"/>
  <c r="L1309" i="25"/>
  <c r="K1309" i="25"/>
  <c r="J1309" i="25"/>
  <c r="I1309" i="25"/>
  <c r="T1308" i="25"/>
  <c r="N1308" i="25"/>
  <c r="M1308" i="25"/>
  <c r="L1308" i="25"/>
  <c r="K1308" i="25"/>
  <c r="J1308" i="25"/>
  <c r="I1308" i="25"/>
  <c r="T1307" i="25"/>
  <c r="N1307" i="25"/>
  <c r="M1307" i="25"/>
  <c r="L1307" i="25"/>
  <c r="K1307" i="25"/>
  <c r="J1307" i="25"/>
  <c r="I1307" i="25"/>
  <c r="T1306" i="25"/>
  <c r="N1306" i="25"/>
  <c r="M1306" i="25"/>
  <c r="L1306" i="25"/>
  <c r="K1306" i="25"/>
  <c r="J1306" i="25"/>
  <c r="I1306" i="25"/>
  <c r="T1305" i="25"/>
  <c r="N1305" i="25"/>
  <c r="M1305" i="25"/>
  <c r="L1305" i="25"/>
  <c r="K1305" i="25"/>
  <c r="J1305" i="25"/>
  <c r="I1305" i="25"/>
  <c r="T1304" i="25"/>
  <c r="N1304" i="25"/>
  <c r="M1304" i="25"/>
  <c r="L1304" i="25"/>
  <c r="K1304" i="25"/>
  <c r="J1304" i="25"/>
  <c r="I1304" i="25"/>
  <c r="T1303" i="25"/>
  <c r="N1303" i="25"/>
  <c r="M1303" i="25"/>
  <c r="L1303" i="25"/>
  <c r="K1303" i="25"/>
  <c r="J1303" i="25"/>
  <c r="I1303" i="25"/>
  <c r="T1302" i="25"/>
  <c r="N1302" i="25"/>
  <c r="M1302" i="25"/>
  <c r="L1302" i="25"/>
  <c r="K1302" i="25"/>
  <c r="J1302" i="25"/>
  <c r="I1302" i="25"/>
  <c r="T1301" i="25"/>
  <c r="N1301" i="25"/>
  <c r="M1301" i="25"/>
  <c r="L1301" i="25"/>
  <c r="K1301" i="25"/>
  <c r="J1301" i="25"/>
  <c r="I1301" i="25"/>
  <c r="T1300" i="25"/>
  <c r="N1300" i="25"/>
  <c r="M1300" i="25"/>
  <c r="L1300" i="25"/>
  <c r="K1300" i="25"/>
  <c r="J1300" i="25"/>
  <c r="I1300" i="25"/>
  <c r="T1299" i="25"/>
  <c r="N1299" i="25"/>
  <c r="M1299" i="25"/>
  <c r="L1299" i="25"/>
  <c r="K1299" i="25"/>
  <c r="J1299" i="25"/>
  <c r="I1299" i="25"/>
  <c r="T1298" i="25"/>
  <c r="N1298" i="25"/>
  <c r="M1298" i="25"/>
  <c r="L1298" i="25"/>
  <c r="K1298" i="25"/>
  <c r="J1298" i="25"/>
  <c r="I1298" i="25"/>
  <c r="T1297" i="25"/>
  <c r="N1297" i="25"/>
  <c r="M1297" i="25"/>
  <c r="L1297" i="25"/>
  <c r="K1297" i="25"/>
  <c r="J1297" i="25"/>
  <c r="I1297" i="25"/>
  <c r="T1296" i="25"/>
  <c r="N1296" i="25"/>
  <c r="M1296" i="25"/>
  <c r="L1296" i="25"/>
  <c r="K1296" i="25"/>
  <c r="J1296" i="25"/>
  <c r="I1296" i="25"/>
  <c r="T1295" i="25"/>
  <c r="N1295" i="25"/>
  <c r="M1295" i="25"/>
  <c r="L1295" i="25"/>
  <c r="K1295" i="25"/>
  <c r="J1295" i="25"/>
  <c r="I1295" i="25"/>
  <c r="T1294" i="25"/>
  <c r="N1294" i="25"/>
  <c r="M1294" i="25"/>
  <c r="L1294" i="25"/>
  <c r="K1294" i="25"/>
  <c r="J1294" i="25"/>
  <c r="I1294" i="25"/>
  <c r="T1293" i="25"/>
  <c r="N1293" i="25"/>
  <c r="M1293" i="25"/>
  <c r="L1293" i="25"/>
  <c r="K1293" i="25"/>
  <c r="J1293" i="25"/>
  <c r="I1293" i="25"/>
  <c r="T1292" i="25"/>
  <c r="N1292" i="25"/>
  <c r="M1292" i="25"/>
  <c r="L1292" i="25"/>
  <c r="K1292" i="25"/>
  <c r="J1292" i="25"/>
  <c r="I1292" i="25"/>
  <c r="T1291" i="25"/>
  <c r="N1291" i="25"/>
  <c r="M1291" i="25"/>
  <c r="L1291" i="25"/>
  <c r="K1291" i="25"/>
  <c r="J1291" i="25"/>
  <c r="I1291" i="25"/>
  <c r="T1290" i="25"/>
  <c r="N1290" i="25"/>
  <c r="M1290" i="25"/>
  <c r="L1290" i="25"/>
  <c r="K1290" i="25"/>
  <c r="J1290" i="25"/>
  <c r="I1290" i="25"/>
  <c r="T1289" i="25"/>
  <c r="N1289" i="25"/>
  <c r="M1289" i="25"/>
  <c r="L1289" i="25"/>
  <c r="K1289" i="25"/>
  <c r="J1289" i="25"/>
  <c r="I1289" i="25"/>
  <c r="T1288" i="25"/>
  <c r="N1288" i="25"/>
  <c r="M1288" i="25"/>
  <c r="L1288" i="25"/>
  <c r="K1288" i="25"/>
  <c r="J1288" i="25"/>
  <c r="I1288" i="25"/>
  <c r="T1287" i="25"/>
  <c r="N1287" i="25"/>
  <c r="M1287" i="25"/>
  <c r="L1287" i="25"/>
  <c r="K1287" i="25"/>
  <c r="J1287" i="25"/>
  <c r="I1287" i="25"/>
  <c r="T1286" i="25"/>
  <c r="N1286" i="25"/>
  <c r="M1286" i="25"/>
  <c r="L1286" i="25"/>
  <c r="K1286" i="25"/>
  <c r="J1286" i="25"/>
  <c r="I1286" i="25"/>
  <c r="T1285" i="25"/>
  <c r="N1285" i="25"/>
  <c r="M1285" i="25"/>
  <c r="L1285" i="25"/>
  <c r="K1285" i="25"/>
  <c r="J1285" i="25"/>
  <c r="I1285" i="25"/>
  <c r="T1284" i="25"/>
  <c r="N1284" i="25"/>
  <c r="M1284" i="25"/>
  <c r="L1284" i="25"/>
  <c r="K1284" i="25"/>
  <c r="J1284" i="25"/>
  <c r="I1284" i="25"/>
  <c r="T1283" i="25"/>
  <c r="N1283" i="25"/>
  <c r="M1283" i="25"/>
  <c r="L1283" i="25"/>
  <c r="K1283" i="25"/>
  <c r="J1283" i="25"/>
  <c r="I1283" i="25"/>
  <c r="T1282" i="25"/>
  <c r="N1282" i="25"/>
  <c r="M1282" i="25"/>
  <c r="L1282" i="25"/>
  <c r="K1282" i="25"/>
  <c r="J1282" i="25"/>
  <c r="I1282" i="25"/>
  <c r="T1281" i="25"/>
  <c r="N1281" i="25"/>
  <c r="M1281" i="25"/>
  <c r="L1281" i="25"/>
  <c r="K1281" i="25"/>
  <c r="J1281" i="25"/>
  <c r="I1281" i="25"/>
  <c r="T1280" i="25"/>
  <c r="N1280" i="25"/>
  <c r="M1280" i="25"/>
  <c r="L1280" i="25"/>
  <c r="K1280" i="25"/>
  <c r="J1280" i="25"/>
  <c r="I1280" i="25"/>
  <c r="T1279" i="25"/>
  <c r="N1279" i="25"/>
  <c r="M1279" i="25"/>
  <c r="L1279" i="25"/>
  <c r="K1279" i="25"/>
  <c r="J1279" i="25"/>
  <c r="I1279" i="25"/>
  <c r="T1278" i="25"/>
  <c r="N1278" i="25"/>
  <c r="M1278" i="25"/>
  <c r="L1278" i="25"/>
  <c r="K1278" i="25"/>
  <c r="J1278" i="25"/>
  <c r="I1278" i="25"/>
  <c r="T1277" i="25"/>
  <c r="N1277" i="25"/>
  <c r="M1277" i="25"/>
  <c r="L1277" i="25"/>
  <c r="K1277" i="25"/>
  <c r="J1277" i="25"/>
  <c r="I1277" i="25"/>
  <c r="T1276" i="25"/>
  <c r="N1276" i="25"/>
  <c r="M1276" i="25"/>
  <c r="L1276" i="25"/>
  <c r="K1276" i="25"/>
  <c r="J1276" i="25"/>
  <c r="I1276" i="25"/>
  <c r="T1275" i="25"/>
  <c r="N1275" i="25"/>
  <c r="M1275" i="25"/>
  <c r="L1275" i="25"/>
  <c r="K1275" i="25"/>
  <c r="J1275" i="25"/>
  <c r="I1275" i="25"/>
  <c r="T1274" i="25"/>
  <c r="N1274" i="25"/>
  <c r="M1274" i="25"/>
  <c r="L1274" i="25"/>
  <c r="K1274" i="25"/>
  <c r="J1274" i="25"/>
  <c r="I1274" i="25"/>
  <c r="T1273" i="25"/>
  <c r="N1273" i="25"/>
  <c r="M1273" i="25"/>
  <c r="L1273" i="25"/>
  <c r="K1273" i="25"/>
  <c r="J1273" i="25"/>
  <c r="I1273" i="25"/>
  <c r="T1272" i="25"/>
  <c r="N1272" i="25"/>
  <c r="M1272" i="25"/>
  <c r="L1272" i="25"/>
  <c r="K1272" i="25"/>
  <c r="J1272" i="25"/>
  <c r="I1272" i="25"/>
  <c r="T1271" i="25"/>
  <c r="N1271" i="25"/>
  <c r="M1271" i="25"/>
  <c r="L1271" i="25"/>
  <c r="K1271" i="25"/>
  <c r="J1271" i="25"/>
  <c r="I1271" i="25"/>
  <c r="T1270" i="25"/>
  <c r="N1270" i="25"/>
  <c r="M1270" i="25"/>
  <c r="L1270" i="25"/>
  <c r="K1270" i="25"/>
  <c r="J1270" i="25"/>
  <c r="I1270" i="25"/>
  <c r="T1269" i="25"/>
  <c r="N1269" i="25"/>
  <c r="M1269" i="25"/>
  <c r="L1269" i="25"/>
  <c r="K1269" i="25"/>
  <c r="J1269" i="25"/>
  <c r="I1269" i="25"/>
  <c r="T1268" i="25"/>
  <c r="N1268" i="25"/>
  <c r="M1268" i="25"/>
  <c r="L1268" i="25"/>
  <c r="K1268" i="25"/>
  <c r="J1268" i="25"/>
  <c r="I1268" i="25"/>
  <c r="T1267" i="25"/>
  <c r="N1267" i="25"/>
  <c r="M1267" i="25"/>
  <c r="L1267" i="25"/>
  <c r="K1267" i="25"/>
  <c r="J1267" i="25"/>
  <c r="I1267" i="25"/>
  <c r="T1266" i="25"/>
  <c r="N1266" i="25"/>
  <c r="M1266" i="25"/>
  <c r="L1266" i="25"/>
  <c r="K1266" i="25"/>
  <c r="J1266" i="25"/>
  <c r="I1266" i="25"/>
  <c r="T1265" i="25"/>
  <c r="N1265" i="25"/>
  <c r="M1265" i="25"/>
  <c r="L1265" i="25"/>
  <c r="K1265" i="25"/>
  <c r="J1265" i="25"/>
  <c r="I1265" i="25"/>
  <c r="T1264" i="25"/>
  <c r="N1264" i="25"/>
  <c r="M1264" i="25"/>
  <c r="L1264" i="25"/>
  <c r="K1264" i="25"/>
  <c r="J1264" i="25"/>
  <c r="I1264" i="25"/>
  <c r="T1263" i="25"/>
  <c r="N1263" i="25"/>
  <c r="M1263" i="25"/>
  <c r="L1263" i="25"/>
  <c r="K1263" i="25"/>
  <c r="J1263" i="25"/>
  <c r="I1263" i="25"/>
  <c r="T1262" i="25"/>
  <c r="N1262" i="25"/>
  <c r="M1262" i="25"/>
  <c r="L1262" i="25"/>
  <c r="K1262" i="25"/>
  <c r="J1262" i="25"/>
  <c r="I1262" i="25"/>
  <c r="T1261" i="25"/>
  <c r="N1261" i="25"/>
  <c r="M1261" i="25"/>
  <c r="L1261" i="25"/>
  <c r="K1261" i="25"/>
  <c r="J1261" i="25"/>
  <c r="I1261" i="25"/>
  <c r="T1260" i="25"/>
  <c r="N1260" i="25"/>
  <c r="M1260" i="25"/>
  <c r="L1260" i="25"/>
  <c r="K1260" i="25"/>
  <c r="J1260" i="25"/>
  <c r="I1260" i="25"/>
  <c r="T1259" i="25"/>
  <c r="N1259" i="25"/>
  <c r="M1259" i="25"/>
  <c r="L1259" i="25"/>
  <c r="K1259" i="25"/>
  <c r="J1259" i="25"/>
  <c r="I1259" i="25"/>
  <c r="T1258" i="25"/>
  <c r="N1258" i="25"/>
  <c r="M1258" i="25"/>
  <c r="L1258" i="25"/>
  <c r="K1258" i="25"/>
  <c r="J1258" i="25"/>
  <c r="I1258" i="25"/>
  <c r="T1257" i="25"/>
  <c r="N1257" i="25"/>
  <c r="M1257" i="25"/>
  <c r="L1257" i="25"/>
  <c r="K1257" i="25"/>
  <c r="J1257" i="25"/>
  <c r="I1257" i="25"/>
  <c r="T1256" i="25"/>
  <c r="N1256" i="25"/>
  <c r="M1256" i="25"/>
  <c r="L1256" i="25"/>
  <c r="K1256" i="25"/>
  <c r="J1256" i="25"/>
  <c r="I1256" i="25"/>
  <c r="T1255" i="25"/>
  <c r="N1255" i="25"/>
  <c r="M1255" i="25"/>
  <c r="L1255" i="25"/>
  <c r="K1255" i="25"/>
  <c r="J1255" i="25"/>
  <c r="I1255" i="25"/>
  <c r="T1254" i="25"/>
  <c r="N1254" i="25"/>
  <c r="M1254" i="25"/>
  <c r="L1254" i="25"/>
  <c r="K1254" i="25"/>
  <c r="J1254" i="25"/>
  <c r="I1254" i="25"/>
  <c r="T1253" i="25"/>
  <c r="N1253" i="25"/>
  <c r="M1253" i="25"/>
  <c r="L1253" i="25"/>
  <c r="K1253" i="25"/>
  <c r="J1253" i="25"/>
  <c r="I1253" i="25"/>
  <c r="T1252" i="25"/>
  <c r="N1252" i="25"/>
  <c r="M1252" i="25"/>
  <c r="L1252" i="25"/>
  <c r="K1252" i="25"/>
  <c r="J1252" i="25"/>
  <c r="I1252" i="25"/>
  <c r="T1251" i="25"/>
  <c r="N1251" i="25"/>
  <c r="M1251" i="25"/>
  <c r="L1251" i="25"/>
  <c r="K1251" i="25"/>
  <c r="J1251" i="25"/>
  <c r="I1251" i="25"/>
  <c r="T1250" i="25"/>
  <c r="N1250" i="25"/>
  <c r="M1250" i="25"/>
  <c r="L1250" i="25"/>
  <c r="K1250" i="25"/>
  <c r="J1250" i="25"/>
  <c r="I1250" i="25"/>
  <c r="T1249" i="25"/>
  <c r="N1249" i="25"/>
  <c r="M1249" i="25"/>
  <c r="L1249" i="25"/>
  <c r="K1249" i="25"/>
  <c r="J1249" i="25"/>
  <c r="I1249" i="25"/>
  <c r="T1248" i="25"/>
  <c r="N1248" i="25"/>
  <c r="M1248" i="25"/>
  <c r="L1248" i="25"/>
  <c r="K1248" i="25"/>
  <c r="J1248" i="25"/>
  <c r="I1248" i="25"/>
  <c r="T1247" i="25"/>
  <c r="N1247" i="25"/>
  <c r="M1247" i="25"/>
  <c r="L1247" i="25"/>
  <c r="K1247" i="25"/>
  <c r="J1247" i="25"/>
  <c r="I1247" i="25"/>
  <c r="T1246" i="25"/>
  <c r="N1246" i="25"/>
  <c r="M1246" i="25"/>
  <c r="L1246" i="25"/>
  <c r="K1246" i="25"/>
  <c r="J1246" i="25"/>
  <c r="I1246" i="25"/>
  <c r="T1245" i="25"/>
  <c r="N1245" i="25"/>
  <c r="M1245" i="25"/>
  <c r="L1245" i="25"/>
  <c r="K1245" i="25"/>
  <c r="J1245" i="25"/>
  <c r="I1245" i="25"/>
  <c r="T1244" i="25"/>
  <c r="N1244" i="25"/>
  <c r="M1244" i="25"/>
  <c r="L1244" i="25"/>
  <c r="K1244" i="25"/>
  <c r="J1244" i="25"/>
  <c r="I1244" i="25"/>
  <c r="T1243" i="25"/>
  <c r="N1243" i="25"/>
  <c r="M1243" i="25"/>
  <c r="L1243" i="25"/>
  <c r="K1243" i="25"/>
  <c r="J1243" i="25"/>
  <c r="I1243" i="25"/>
  <c r="T1242" i="25"/>
  <c r="N1242" i="25"/>
  <c r="M1242" i="25"/>
  <c r="L1242" i="25"/>
  <c r="K1242" i="25"/>
  <c r="J1242" i="25"/>
  <c r="I1242" i="25"/>
  <c r="T1241" i="25"/>
  <c r="N1241" i="25"/>
  <c r="M1241" i="25"/>
  <c r="L1241" i="25"/>
  <c r="K1241" i="25"/>
  <c r="J1241" i="25"/>
  <c r="I1241" i="25"/>
  <c r="T1240" i="25"/>
  <c r="N1240" i="25"/>
  <c r="M1240" i="25"/>
  <c r="L1240" i="25"/>
  <c r="K1240" i="25"/>
  <c r="J1240" i="25"/>
  <c r="I1240" i="25"/>
  <c r="T1239" i="25"/>
  <c r="N1239" i="25"/>
  <c r="M1239" i="25"/>
  <c r="L1239" i="25"/>
  <c r="K1239" i="25"/>
  <c r="J1239" i="25"/>
  <c r="I1239" i="25"/>
  <c r="T1238" i="25"/>
  <c r="N1238" i="25"/>
  <c r="M1238" i="25"/>
  <c r="L1238" i="25"/>
  <c r="K1238" i="25"/>
  <c r="J1238" i="25"/>
  <c r="I1238" i="25"/>
  <c r="T1237" i="25"/>
  <c r="N1237" i="25"/>
  <c r="M1237" i="25"/>
  <c r="L1237" i="25"/>
  <c r="K1237" i="25"/>
  <c r="J1237" i="25"/>
  <c r="I1237" i="25"/>
  <c r="T1236" i="25"/>
  <c r="N1236" i="25"/>
  <c r="M1236" i="25"/>
  <c r="L1236" i="25"/>
  <c r="K1236" i="25"/>
  <c r="J1236" i="25"/>
  <c r="I1236" i="25"/>
  <c r="T1235" i="25"/>
  <c r="N1235" i="25"/>
  <c r="M1235" i="25"/>
  <c r="L1235" i="25"/>
  <c r="K1235" i="25"/>
  <c r="J1235" i="25"/>
  <c r="I1235" i="25"/>
  <c r="T1234" i="25"/>
  <c r="N1234" i="25"/>
  <c r="M1234" i="25"/>
  <c r="L1234" i="25"/>
  <c r="K1234" i="25"/>
  <c r="J1234" i="25"/>
  <c r="I1234" i="25"/>
  <c r="T1233" i="25"/>
  <c r="N1233" i="25"/>
  <c r="M1233" i="25"/>
  <c r="L1233" i="25"/>
  <c r="K1233" i="25"/>
  <c r="J1233" i="25"/>
  <c r="I1233" i="25"/>
  <c r="T1232" i="25"/>
  <c r="N1232" i="25"/>
  <c r="M1232" i="25"/>
  <c r="L1232" i="25"/>
  <c r="K1232" i="25"/>
  <c r="J1232" i="25"/>
  <c r="I1232" i="25"/>
  <c r="T1231" i="25"/>
  <c r="N1231" i="25"/>
  <c r="M1231" i="25"/>
  <c r="L1231" i="25"/>
  <c r="K1231" i="25"/>
  <c r="J1231" i="25"/>
  <c r="I1231" i="25"/>
  <c r="T1230" i="25"/>
  <c r="N1230" i="25"/>
  <c r="M1230" i="25"/>
  <c r="L1230" i="25"/>
  <c r="K1230" i="25"/>
  <c r="J1230" i="25"/>
  <c r="I1230" i="25"/>
  <c r="T1229" i="25"/>
  <c r="N1229" i="25"/>
  <c r="M1229" i="25"/>
  <c r="L1229" i="25"/>
  <c r="K1229" i="25"/>
  <c r="J1229" i="25"/>
  <c r="I1229" i="25"/>
  <c r="T1228" i="25"/>
  <c r="N1228" i="25"/>
  <c r="M1228" i="25"/>
  <c r="L1228" i="25"/>
  <c r="K1228" i="25"/>
  <c r="J1228" i="25"/>
  <c r="I1228" i="25"/>
  <c r="T1227" i="25"/>
  <c r="N1227" i="25"/>
  <c r="M1227" i="25"/>
  <c r="L1227" i="25"/>
  <c r="K1227" i="25"/>
  <c r="J1227" i="25"/>
  <c r="I1227" i="25"/>
  <c r="T1226" i="25"/>
  <c r="N1226" i="25"/>
  <c r="M1226" i="25"/>
  <c r="L1226" i="25"/>
  <c r="K1226" i="25"/>
  <c r="J1226" i="25"/>
  <c r="I1226" i="25"/>
  <c r="T1225" i="25"/>
  <c r="N1225" i="25"/>
  <c r="M1225" i="25"/>
  <c r="L1225" i="25"/>
  <c r="K1225" i="25"/>
  <c r="J1225" i="25"/>
  <c r="I1225" i="25"/>
  <c r="T1224" i="25"/>
  <c r="N1224" i="25"/>
  <c r="M1224" i="25"/>
  <c r="L1224" i="25"/>
  <c r="K1224" i="25"/>
  <c r="J1224" i="25"/>
  <c r="I1224" i="25"/>
  <c r="T1223" i="25"/>
  <c r="N1223" i="25"/>
  <c r="M1223" i="25"/>
  <c r="L1223" i="25"/>
  <c r="K1223" i="25"/>
  <c r="J1223" i="25"/>
  <c r="I1223" i="25"/>
  <c r="T1222" i="25"/>
  <c r="N1222" i="25"/>
  <c r="M1222" i="25"/>
  <c r="L1222" i="25"/>
  <c r="K1222" i="25"/>
  <c r="J1222" i="25"/>
  <c r="I1222" i="25"/>
  <c r="T1221" i="25"/>
  <c r="N1221" i="25"/>
  <c r="M1221" i="25"/>
  <c r="L1221" i="25"/>
  <c r="K1221" i="25"/>
  <c r="J1221" i="25"/>
  <c r="I1221" i="25"/>
  <c r="T1220" i="25"/>
  <c r="N1220" i="25"/>
  <c r="M1220" i="25"/>
  <c r="L1220" i="25"/>
  <c r="K1220" i="25"/>
  <c r="J1220" i="25"/>
  <c r="I1220" i="25"/>
  <c r="T1219" i="25"/>
  <c r="N1219" i="25"/>
  <c r="M1219" i="25"/>
  <c r="L1219" i="25"/>
  <c r="K1219" i="25"/>
  <c r="J1219" i="25"/>
  <c r="I1219" i="25"/>
  <c r="T1218" i="25"/>
  <c r="N1218" i="25"/>
  <c r="M1218" i="25"/>
  <c r="L1218" i="25"/>
  <c r="K1218" i="25"/>
  <c r="J1218" i="25"/>
  <c r="I1218" i="25"/>
  <c r="T1217" i="25"/>
  <c r="N1217" i="25"/>
  <c r="M1217" i="25"/>
  <c r="L1217" i="25"/>
  <c r="K1217" i="25"/>
  <c r="J1217" i="25"/>
  <c r="I1217" i="25"/>
  <c r="T1216" i="25"/>
  <c r="N1216" i="25"/>
  <c r="M1216" i="25"/>
  <c r="L1216" i="25"/>
  <c r="K1216" i="25"/>
  <c r="J1216" i="25"/>
  <c r="I1216" i="25"/>
  <c r="T1215" i="25"/>
  <c r="N1215" i="25"/>
  <c r="M1215" i="25"/>
  <c r="L1215" i="25"/>
  <c r="K1215" i="25"/>
  <c r="J1215" i="25"/>
  <c r="I1215" i="25"/>
  <c r="T1214" i="25"/>
  <c r="N1214" i="25"/>
  <c r="M1214" i="25"/>
  <c r="L1214" i="25"/>
  <c r="K1214" i="25"/>
  <c r="J1214" i="25"/>
  <c r="I1214" i="25"/>
  <c r="T1213" i="25"/>
  <c r="N1213" i="25"/>
  <c r="M1213" i="25"/>
  <c r="L1213" i="25"/>
  <c r="K1213" i="25"/>
  <c r="J1213" i="25"/>
  <c r="I1213" i="25"/>
  <c r="T1212" i="25"/>
  <c r="N1212" i="25"/>
  <c r="M1212" i="25"/>
  <c r="L1212" i="25"/>
  <c r="K1212" i="25"/>
  <c r="J1212" i="25"/>
  <c r="I1212" i="25"/>
  <c r="T1211" i="25"/>
  <c r="N1211" i="25"/>
  <c r="M1211" i="25"/>
  <c r="L1211" i="25"/>
  <c r="K1211" i="25"/>
  <c r="J1211" i="25"/>
  <c r="I1211" i="25"/>
  <c r="T1210" i="25"/>
  <c r="N1210" i="25"/>
  <c r="M1210" i="25"/>
  <c r="L1210" i="25"/>
  <c r="K1210" i="25"/>
  <c r="J1210" i="25"/>
  <c r="I1210" i="25"/>
  <c r="T1209" i="25"/>
  <c r="N1209" i="25"/>
  <c r="M1209" i="25"/>
  <c r="L1209" i="25"/>
  <c r="K1209" i="25"/>
  <c r="J1209" i="25"/>
  <c r="I1209" i="25"/>
  <c r="T1208" i="25"/>
  <c r="N1208" i="25"/>
  <c r="M1208" i="25"/>
  <c r="L1208" i="25"/>
  <c r="K1208" i="25"/>
  <c r="J1208" i="25"/>
  <c r="I1208" i="25"/>
  <c r="T1207" i="25"/>
  <c r="N1207" i="25"/>
  <c r="M1207" i="25"/>
  <c r="L1207" i="25"/>
  <c r="K1207" i="25"/>
  <c r="J1207" i="25"/>
  <c r="I1207" i="25"/>
  <c r="T1206" i="25"/>
  <c r="N1206" i="25"/>
  <c r="M1206" i="25"/>
  <c r="L1206" i="25"/>
  <c r="K1206" i="25"/>
  <c r="J1206" i="25"/>
  <c r="I1206" i="25"/>
  <c r="T1205" i="25"/>
  <c r="N1205" i="25"/>
  <c r="M1205" i="25"/>
  <c r="L1205" i="25"/>
  <c r="K1205" i="25"/>
  <c r="J1205" i="25"/>
  <c r="I1205" i="25"/>
  <c r="T1204" i="25"/>
  <c r="N1204" i="25"/>
  <c r="M1204" i="25"/>
  <c r="L1204" i="25"/>
  <c r="K1204" i="25"/>
  <c r="J1204" i="25"/>
  <c r="I1204" i="25"/>
  <c r="T1203" i="25"/>
  <c r="N1203" i="25"/>
  <c r="M1203" i="25"/>
  <c r="L1203" i="25"/>
  <c r="K1203" i="25"/>
  <c r="J1203" i="25"/>
  <c r="I1203" i="25"/>
  <c r="T1202" i="25"/>
  <c r="N1202" i="25"/>
  <c r="M1202" i="25"/>
  <c r="L1202" i="25"/>
  <c r="K1202" i="25"/>
  <c r="J1202" i="25"/>
  <c r="I1202" i="25"/>
  <c r="T1201" i="25"/>
  <c r="N1201" i="25"/>
  <c r="M1201" i="25"/>
  <c r="L1201" i="25"/>
  <c r="K1201" i="25"/>
  <c r="J1201" i="25"/>
  <c r="I1201" i="25"/>
  <c r="T1200" i="25"/>
  <c r="N1200" i="25"/>
  <c r="M1200" i="25"/>
  <c r="L1200" i="25"/>
  <c r="K1200" i="25"/>
  <c r="J1200" i="25"/>
  <c r="I1200" i="25"/>
  <c r="T1199" i="25"/>
  <c r="N1199" i="25"/>
  <c r="M1199" i="25"/>
  <c r="L1199" i="25"/>
  <c r="K1199" i="25"/>
  <c r="J1199" i="25"/>
  <c r="I1199" i="25"/>
  <c r="T1198" i="25"/>
  <c r="N1198" i="25"/>
  <c r="M1198" i="25"/>
  <c r="L1198" i="25"/>
  <c r="K1198" i="25"/>
  <c r="J1198" i="25"/>
  <c r="I1198" i="25"/>
  <c r="T1197" i="25"/>
  <c r="N1197" i="25"/>
  <c r="M1197" i="25"/>
  <c r="L1197" i="25"/>
  <c r="K1197" i="25"/>
  <c r="J1197" i="25"/>
  <c r="I1197" i="25"/>
  <c r="T1196" i="25"/>
  <c r="N1196" i="25"/>
  <c r="M1196" i="25"/>
  <c r="L1196" i="25"/>
  <c r="K1196" i="25"/>
  <c r="J1196" i="25"/>
  <c r="I1196" i="25"/>
  <c r="T1195" i="25"/>
  <c r="N1195" i="25"/>
  <c r="M1195" i="25"/>
  <c r="L1195" i="25"/>
  <c r="K1195" i="25"/>
  <c r="J1195" i="25"/>
  <c r="I1195" i="25"/>
  <c r="T1194" i="25"/>
  <c r="N1194" i="25"/>
  <c r="M1194" i="25"/>
  <c r="L1194" i="25"/>
  <c r="K1194" i="25"/>
  <c r="J1194" i="25"/>
  <c r="I1194" i="25"/>
  <c r="T1193" i="25"/>
  <c r="N1193" i="25"/>
  <c r="M1193" i="25"/>
  <c r="L1193" i="25"/>
  <c r="K1193" i="25"/>
  <c r="J1193" i="25"/>
  <c r="I1193" i="25"/>
  <c r="T1192" i="25"/>
  <c r="N1192" i="25"/>
  <c r="M1192" i="25"/>
  <c r="L1192" i="25"/>
  <c r="K1192" i="25"/>
  <c r="J1192" i="25"/>
  <c r="I1192" i="25"/>
  <c r="T1191" i="25"/>
  <c r="N1191" i="25"/>
  <c r="M1191" i="25"/>
  <c r="L1191" i="25"/>
  <c r="K1191" i="25"/>
  <c r="J1191" i="25"/>
  <c r="I1191" i="25"/>
  <c r="T1190" i="25"/>
  <c r="N1190" i="25"/>
  <c r="M1190" i="25"/>
  <c r="L1190" i="25"/>
  <c r="K1190" i="25"/>
  <c r="J1190" i="25"/>
  <c r="I1190" i="25"/>
  <c r="T1189" i="25"/>
  <c r="N1189" i="25"/>
  <c r="M1189" i="25"/>
  <c r="L1189" i="25"/>
  <c r="K1189" i="25"/>
  <c r="J1189" i="25"/>
  <c r="I1189" i="25"/>
  <c r="T1188" i="25"/>
  <c r="N1188" i="25"/>
  <c r="M1188" i="25"/>
  <c r="L1188" i="25"/>
  <c r="K1188" i="25"/>
  <c r="J1188" i="25"/>
  <c r="I1188" i="25"/>
  <c r="T1187" i="25"/>
  <c r="N1187" i="25"/>
  <c r="M1187" i="25"/>
  <c r="L1187" i="25"/>
  <c r="K1187" i="25"/>
  <c r="J1187" i="25"/>
  <c r="I1187" i="25"/>
  <c r="T1186" i="25"/>
  <c r="N1186" i="25"/>
  <c r="M1186" i="25"/>
  <c r="L1186" i="25"/>
  <c r="K1186" i="25"/>
  <c r="J1186" i="25"/>
  <c r="I1186" i="25"/>
  <c r="T1185" i="25"/>
  <c r="N1185" i="25"/>
  <c r="M1185" i="25"/>
  <c r="L1185" i="25"/>
  <c r="K1185" i="25"/>
  <c r="J1185" i="25"/>
  <c r="I1185" i="25"/>
  <c r="T1184" i="25"/>
  <c r="N1184" i="25"/>
  <c r="M1184" i="25"/>
  <c r="L1184" i="25"/>
  <c r="K1184" i="25"/>
  <c r="J1184" i="25"/>
  <c r="I1184" i="25"/>
  <c r="T1183" i="25"/>
  <c r="N1183" i="25"/>
  <c r="M1183" i="25"/>
  <c r="L1183" i="25"/>
  <c r="K1183" i="25"/>
  <c r="J1183" i="25"/>
  <c r="I1183" i="25"/>
  <c r="T1182" i="25"/>
  <c r="N1182" i="25"/>
  <c r="M1182" i="25"/>
  <c r="L1182" i="25"/>
  <c r="K1182" i="25"/>
  <c r="J1182" i="25"/>
  <c r="I1182" i="25"/>
  <c r="T1181" i="25"/>
  <c r="N1181" i="25"/>
  <c r="M1181" i="25"/>
  <c r="L1181" i="25"/>
  <c r="K1181" i="25"/>
  <c r="J1181" i="25"/>
  <c r="I1181" i="25"/>
  <c r="T1180" i="25"/>
  <c r="N1180" i="25"/>
  <c r="M1180" i="25"/>
  <c r="L1180" i="25"/>
  <c r="K1180" i="25"/>
  <c r="J1180" i="25"/>
  <c r="I1180" i="25"/>
  <c r="T1179" i="25"/>
  <c r="N1179" i="25"/>
  <c r="M1179" i="25"/>
  <c r="L1179" i="25"/>
  <c r="K1179" i="25"/>
  <c r="J1179" i="25"/>
  <c r="I1179" i="25"/>
  <c r="T1178" i="25"/>
  <c r="N1178" i="25"/>
  <c r="M1178" i="25"/>
  <c r="L1178" i="25"/>
  <c r="K1178" i="25"/>
  <c r="J1178" i="25"/>
  <c r="I1178" i="25"/>
  <c r="T1177" i="25"/>
  <c r="N1177" i="25"/>
  <c r="M1177" i="25"/>
  <c r="L1177" i="25"/>
  <c r="K1177" i="25"/>
  <c r="J1177" i="25"/>
  <c r="I1177" i="25"/>
  <c r="T1176" i="25"/>
  <c r="N1176" i="25"/>
  <c r="M1176" i="25"/>
  <c r="L1176" i="25"/>
  <c r="K1176" i="25"/>
  <c r="J1176" i="25"/>
  <c r="I1176" i="25"/>
  <c r="T1175" i="25"/>
  <c r="N1175" i="25"/>
  <c r="M1175" i="25"/>
  <c r="L1175" i="25"/>
  <c r="K1175" i="25"/>
  <c r="J1175" i="25"/>
  <c r="I1175" i="25"/>
  <c r="T1174" i="25"/>
  <c r="N1174" i="25"/>
  <c r="M1174" i="25"/>
  <c r="L1174" i="25"/>
  <c r="K1174" i="25"/>
  <c r="J1174" i="25"/>
  <c r="I1174" i="25"/>
  <c r="T1173" i="25"/>
  <c r="N1173" i="25"/>
  <c r="M1173" i="25"/>
  <c r="L1173" i="25"/>
  <c r="K1173" i="25"/>
  <c r="J1173" i="25"/>
  <c r="I1173" i="25"/>
  <c r="T1172" i="25"/>
  <c r="N1172" i="25"/>
  <c r="M1172" i="25"/>
  <c r="L1172" i="25"/>
  <c r="K1172" i="25"/>
  <c r="J1172" i="25"/>
  <c r="I1172" i="25"/>
  <c r="T1171" i="25"/>
  <c r="N1171" i="25"/>
  <c r="M1171" i="25"/>
  <c r="L1171" i="25"/>
  <c r="K1171" i="25"/>
  <c r="J1171" i="25"/>
  <c r="I1171" i="25"/>
  <c r="T1170" i="25"/>
  <c r="N1170" i="25"/>
  <c r="M1170" i="25"/>
  <c r="L1170" i="25"/>
  <c r="K1170" i="25"/>
  <c r="J1170" i="25"/>
  <c r="I1170" i="25"/>
  <c r="T1169" i="25"/>
  <c r="N1169" i="25"/>
  <c r="M1169" i="25"/>
  <c r="L1169" i="25"/>
  <c r="K1169" i="25"/>
  <c r="J1169" i="25"/>
  <c r="I1169" i="25"/>
  <c r="T1168" i="25"/>
  <c r="N1168" i="25"/>
  <c r="M1168" i="25"/>
  <c r="L1168" i="25"/>
  <c r="K1168" i="25"/>
  <c r="J1168" i="25"/>
  <c r="I1168" i="25"/>
  <c r="T1167" i="25"/>
  <c r="N1167" i="25"/>
  <c r="M1167" i="25"/>
  <c r="L1167" i="25"/>
  <c r="K1167" i="25"/>
  <c r="J1167" i="25"/>
  <c r="I1167" i="25"/>
  <c r="T1166" i="25"/>
  <c r="N1166" i="25"/>
  <c r="M1166" i="25"/>
  <c r="L1166" i="25"/>
  <c r="K1166" i="25"/>
  <c r="J1166" i="25"/>
  <c r="I1166" i="25"/>
  <c r="T1165" i="25"/>
  <c r="N1165" i="25"/>
  <c r="M1165" i="25"/>
  <c r="L1165" i="25"/>
  <c r="K1165" i="25"/>
  <c r="J1165" i="25"/>
  <c r="I1165" i="25"/>
  <c r="T1164" i="25"/>
  <c r="N1164" i="25"/>
  <c r="M1164" i="25"/>
  <c r="L1164" i="25"/>
  <c r="K1164" i="25"/>
  <c r="J1164" i="25"/>
  <c r="I1164" i="25"/>
  <c r="T1163" i="25"/>
  <c r="N1163" i="25"/>
  <c r="M1163" i="25"/>
  <c r="L1163" i="25"/>
  <c r="K1163" i="25"/>
  <c r="J1163" i="25"/>
  <c r="I1163" i="25"/>
  <c r="T1162" i="25"/>
  <c r="N1162" i="25"/>
  <c r="M1162" i="25"/>
  <c r="L1162" i="25"/>
  <c r="K1162" i="25"/>
  <c r="J1162" i="25"/>
  <c r="I1162" i="25"/>
  <c r="T1161" i="25"/>
  <c r="N1161" i="25"/>
  <c r="M1161" i="25"/>
  <c r="L1161" i="25"/>
  <c r="K1161" i="25"/>
  <c r="J1161" i="25"/>
  <c r="I1161" i="25"/>
  <c r="T1160" i="25"/>
  <c r="N1160" i="25"/>
  <c r="M1160" i="25"/>
  <c r="L1160" i="25"/>
  <c r="K1160" i="25"/>
  <c r="J1160" i="25"/>
  <c r="I1160" i="25"/>
  <c r="T1159" i="25"/>
  <c r="N1159" i="25"/>
  <c r="M1159" i="25"/>
  <c r="L1159" i="25"/>
  <c r="K1159" i="25"/>
  <c r="J1159" i="25"/>
  <c r="I1159" i="25"/>
  <c r="T1158" i="25"/>
  <c r="N1158" i="25"/>
  <c r="M1158" i="25"/>
  <c r="L1158" i="25"/>
  <c r="K1158" i="25"/>
  <c r="J1158" i="25"/>
  <c r="I1158" i="25"/>
  <c r="T1157" i="25"/>
  <c r="N1157" i="25"/>
  <c r="M1157" i="25"/>
  <c r="L1157" i="25"/>
  <c r="K1157" i="25"/>
  <c r="J1157" i="25"/>
  <c r="I1157" i="25"/>
  <c r="T1156" i="25"/>
  <c r="N1156" i="25"/>
  <c r="M1156" i="25"/>
  <c r="L1156" i="25"/>
  <c r="K1156" i="25"/>
  <c r="J1156" i="25"/>
  <c r="I1156" i="25"/>
  <c r="T1155" i="25"/>
  <c r="N1155" i="25"/>
  <c r="M1155" i="25"/>
  <c r="L1155" i="25"/>
  <c r="K1155" i="25"/>
  <c r="J1155" i="25"/>
  <c r="I1155" i="25"/>
  <c r="T1154" i="25"/>
  <c r="N1154" i="25"/>
  <c r="M1154" i="25"/>
  <c r="L1154" i="25"/>
  <c r="K1154" i="25"/>
  <c r="J1154" i="25"/>
  <c r="I1154" i="25"/>
  <c r="T1153" i="25"/>
  <c r="N1153" i="25"/>
  <c r="M1153" i="25"/>
  <c r="L1153" i="25"/>
  <c r="K1153" i="25"/>
  <c r="J1153" i="25"/>
  <c r="I1153" i="25"/>
  <c r="T1152" i="25"/>
  <c r="N1152" i="25"/>
  <c r="M1152" i="25"/>
  <c r="L1152" i="25"/>
  <c r="K1152" i="25"/>
  <c r="J1152" i="25"/>
  <c r="I1152" i="25"/>
  <c r="T1151" i="25"/>
  <c r="N1151" i="25"/>
  <c r="M1151" i="25"/>
  <c r="L1151" i="25"/>
  <c r="K1151" i="25"/>
  <c r="J1151" i="25"/>
  <c r="I1151" i="25"/>
  <c r="T1150" i="25"/>
  <c r="N1150" i="25"/>
  <c r="M1150" i="25"/>
  <c r="L1150" i="25"/>
  <c r="K1150" i="25"/>
  <c r="J1150" i="25"/>
  <c r="I1150" i="25"/>
  <c r="T1149" i="25"/>
  <c r="N1149" i="25"/>
  <c r="M1149" i="25"/>
  <c r="L1149" i="25"/>
  <c r="K1149" i="25"/>
  <c r="J1149" i="25"/>
  <c r="I1149" i="25"/>
  <c r="T1148" i="25"/>
  <c r="N1148" i="25"/>
  <c r="M1148" i="25"/>
  <c r="L1148" i="25"/>
  <c r="K1148" i="25"/>
  <c r="J1148" i="25"/>
  <c r="I1148" i="25"/>
  <c r="T1147" i="25"/>
  <c r="N1147" i="25"/>
  <c r="M1147" i="25"/>
  <c r="L1147" i="25"/>
  <c r="K1147" i="25"/>
  <c r="J1147" i="25"/>
  <c r="I1147" i="25"/>
  <c r="T1146" i="25"/>
  <c r="N1146" i="25"/>
  <c r="M1146" i="25"/>
  <c r="L1146" i="25"/>
  <c r="K1146" i="25"/>
  <c r="J1146" i="25"/>
  <c r="I1146" i="25"/>
  <c r="T1145" i="25"/>
  <c r="N1145" i="25"/>
  <c r="M1145" i="25"/>
  <c r="L1145" i="25"/>
  <c r="K1145" i="25"/>
  <c r="J1145" i="25"/>
  <c r="I1145" i="25"/>
  <c r="T1144" i="25"/>
  <c r="N1144" i="25"/>
  <c r="M1144" i="25"/>
  <c r="L1144" i="25"/>
  <c r="K1144" i="25"/>
  <c r="J1144" i="25"/>
  <c r="I1144" i="25"/>
  <c r="T1143" i="25"/>
  <c r="N1143" i="25"/>
  <c r="M1143" i="25"/>
  <c r="L1143" i="25"/>
  <c r="K1143" i="25"/>
  <c r="J1143" i="25"/>
  <c r="I1143" i="25"/>
  <c r="T1142" i="25"/>
  <c r="N1142" i="25"/>
  <c r="M1142" i="25"/>
  <c r="L1142" i="25"/>
  <c r="K1142" i="25"/>
  <c r="J1142" i="25"/>
  <c r="I1142" i="25"/>
  <c r="T1141" i="25"/>
  <c r="N1141" i="25"/>
  <c r="M1141" i="25"/>
  <c r="L1141" i="25"/>
  <c r="K1141" i="25"/>
  <c r="J1141" i="25"/>
  <c r="I1141" i="25"/>
  <c r="T1140" i="25"/>
  <c r="N1140" i="25"/>
  <c r="M1140" i="25"/>
  <c r="L1140" i="25"/>
  <c r="K1140" i="25"/>
  <c r="J1140" i="25"/>
  <c r="I1140" i="25"/>
  <c r="T1139" i="25"/>
  <c r="N1139" i="25"/>
  <c r="M1139" i="25"/>
  <c r="L1139" i="25"/>
  <c r="K1139" i="25"/>
  <c r="J1139" i="25"/>
  <c r="I1139" i="25"/>
  <c r="T1138" i="25"/>
  <c r="N1138" i="25"/>
  <c r="M1138" i="25"/>
  <c r="L1138" i="25"/>
  <c r="K1138" i="25"/>
  <c r="J1138" i="25"/>
  <c r="I1138" i="25"/>
  <c r="T1137" i="25"/>
  <c r="N1137" i="25"/>
  <c r="M1137" i="25"/>
  <c r="L1137" i="25"/>
  <c r="K1137" i="25"/>
  <c r="J1137" i="25"/>
  <c r="I1137" i="25"/>
  <c r="T1136" i="25"/>
  <c r="N1136" i="25"/>
  <c r="M1136" i="25"/>
  <c r="L1136" i="25"/>
  <c r="K1136" i="25"/>
  <c r="J1136" i="25"/>
  <c r="I1136" i="25"/>
  <c r="T1135" i="25"/>
  <c r="N1135" i="25"/>
  <c r="M1135" i="25"/>
  <c r="L1135" i="25"/>
  <c r="K1135" i="25"/>
  <c r="J1135" i="25"/>
  <c r="I1135" i="25"/>
  <c r="T1134" i="25"/>
  <c r="N1134" i="25"/>
  <c r="M1134" i="25"/>
  <c r="L1134" i="25"/>
  <c r="K1134" i="25"/>
  <c r="J1134" i="25"/>
  <c r="I1134" i="25"/>
  <c r="T1133" i="25"/>
  <c r="N1133" i="25"/>
  <c r="M1133" i="25"/>
  <c r="L1133" i="25"/>
  <c r="K1133" i="25"/>
  <c r="J1133" i="25"/>
  <c r="I1133" i="25"/>
  <c r="T1132" i="25"/>
  <c r="N1132" i="25"/>
  <c r="M1132" i="25"/>
  <c r="L1132" i="25"/>
  <c r="K1132" i="25"/>
  <c r="J1132" i="25"/>
  <c r="I1132" i="25"/>
  <c r="T1131" i="25"/>
  <c r="N1131" i="25"/>
  <c r="M1131" i="25"/>
  <c r="L1131" i="25"/>
  <c r="K1131" i="25"/>
  <c r="J1131" i="25"/>
  <c r="I1131" i="25"/>
  <c r="T1130" i="25"/>
  <c r="N1130" i="25"/>
  <c r="M1130" i="25"/>
  <c r="L1130" i="25"/>
  <c r="K1130" i="25"/>
  <c r="J1130" i="25"/>
  <c r="I1130" i="25"/>
  <c r="T1129" i="25"/>
  <c r="N1129" i="25"/>
  <c r="M1129" i="25"/>
  <c r="L1129" i="25"/>
  <c r="K1129" i="25"/>
  <c r="J1129" i="25"/>
  <c r="I1129" i="25"/>
  <c r="T1128" i="25"/>
  <c r="N1128" i="25"/>
  <c r="M1128" i="25"/>
  <c r="L1128" i="25"/>
  <c r="K1128" i="25"/>
  <c r="J1128" i="25"/>
  <c r="I1128" i="25"/>
  <c r="T1127" i="25"/>
  <c r="N1127" i="25"/>
  <c r="M1127" i="25"/>
  <c r="L1127" i="25"/>
  <c r="K1127" i="25"/>
  <c r="J1127" i="25"/>
  <c r="I1127" i="25"/>
  <c r="T1126" i="25"/>
  <c r="N1126" i="25"/>
  <c r="M1126" i="25"/>
  <c r="L1126" i="25"/>
  <c r="K1126" i="25"/>
  <c r="J1126" i="25"/>
  <c r="I1126" i="25"/>
  <c r="T1125" i="25"/>
  <c r="N1125" i="25"/>
  <c r="M1125" i="25"/>
  <c r="L1125" i="25"/>
  <c r="K1125" i="25"/>
  <c r="J1125" i="25"/>
  <c r="I1125" i="25"/>
  <c r="T1124" i="25"/>
  <c r="N1124" i="25"/>
  <c r="M1124" i="25"/>
  <c r="L1124" i="25"/>
  <c r="K1124" i="25"/>
  <c r="J1124" i="25"/>
  <c r="I1124" i="25"/>
  <c r="T1123" i="25"/>
  <c r="N1123" i="25"/>
  <c r="M1123" i="25"/>
  <c r="L1123" i="25"/>
  <c r="K1123" i="25"/>
  <c r="J1123" i="25"/>
  <c r="I1123" i="25"/>
  <c r="T1122" i="25"/>
  <c r="N1122" i="25"/>
  <c r="M1122" i="25"/>
  <c r="L1122" i="25"/>
  <c r="K1122" i="25"/>
  <c r="J1122" i="25"/>
  <c r="I1122" i="25"/>
  <c r="T1121" i="25"/>
  <c r="N1121" i="25"/>
  <c r="M1121" i="25"/>
  <c r="L1121" i="25"/>
  <c r="K1121" i="25"/>
  <c r="J1121" i="25"/>
  <c r="I1121" i="25"/>
  <c r="T1120" i="25"/>
  <c r="N1120" i="25"/>
  <c r="M1120" i="25"/>
  <c r="L1120" i="25"/>
  <c r="K1120" i="25"/>
  <c r="J1120" i="25"/>
  <c r="I1120" i="25"/>
  <c r="T1119" i="25"/>
  <c r="N1119" i="25"/>
  <c r="M1119" i="25"/>
  <c r="L1119" i="25"/>
  <c r="K1119" i="25"/>
  <c r="J1119" i="25"/>
  <c r="I1119" i="25"/>
  <c r="T1118" i="25"/>
  <c r="N1118" i="25"/>
  <c r="M1118" i="25"/>
  <c r="L1118" i="25"/>
  <c r="K1118" i="25"/>
  <c r="J1118" i="25"/>
  <c r="I1118" i="25"/>
  <c r="T1117" i="25"/>
  <c r="N1117" i="25"/>
  <c r="M1117" i="25"/>
  <c r="L1117" i="25"/>
  <c r="K1117" i="25"/>
  <c r="J1117" i="25"/>
  <c r="I1117" i="25"/>
  <c r="T1116" i="25"/>
  <c r="N1116" i="25"/>
  <c r="M1116" i="25"/>
  <c r="L1116" i="25"/>
  <c r="K1116" i="25"/>
  <c r="J1116" i="25"/>
  <c r="I1116" i="25"/>
  <c r="T1115" i="25"/>
  <c r="N1115" i="25"/>
  <c r="M1115" i="25"/>
  <c r="L1115" i="25"/>
  <c r="K1115" i="25"/>
  <c r="J1115" i="25"/>
  <c r="I1115" i="25"/>
  <c r="T1114" i="25"/>
  <c r="N1114" i="25"/>
  <c r="M1114" i="25"/>
  <c r="L1114" i="25"/>
  <c r="K1114" i="25"/>
  <c r="J1114" i="25"/>
  <c r="I1114" i="25"/>
  <c r="T1113" i="25"/>
  <c r="N1113" i="25"/>
  <c r="M1113" i="25"/>
  <c r="L1113" i="25"/>
  <c r="K1113" i="25"/>
  <c r="J1113" i="25"/>
  <c r="I1113" i="25"/>
  <c r="T1112" i="25"/>
  <c r="N1112" i="25"/>
  <c r="M1112" i="25"/>
  <c r="L1112" i="25"/>
  <c r="K1112" i="25"/>
  <c r="J1112" i="25"/>
  <c r="I1112" i="25"/>
  <c r="T1111" i="25"/>
  <c r="N1111" i="25"/>
  <c r="M1111" i="25"/>
  <c r="L1111" i="25"/>
  <c r="K1111" i="25"/>
  <c r="J1111" i="25"/>
  <c r="I1111" i="25"/>
  <c r="T1110" i="25"/>
  <c r="N1110" i="25"/>
  <c r="M1110" i="25"/>
  <c r="L1110" i="25"/>
  <c r="K1110" i="25"/>
  <c r="J1110" i="25"/>
  <c r="I1110" i="25"/>
  <c r="T1109" i="25"/>
  <c r="N1109" i="25"/>
  <c r="M1109" i="25"/>
  <c r="L1109" i="25"/>
  <c r="K1109" i="25"/>
  <c r="J1109" i="25"/>
  <c r="I1109" i="25"/>
  <c r="T1108" i="25"/>
  <c r="N1108" i="25"/>
  <c r="M1108" i="25"/>
  <c r="L1108" i="25"/>
  <c r="K1108" i="25"/>
  <c r="J1108" i="25"/>
  <c r="I1108" i="25"/>
  <c r="T1107" i="25"/>
  <c r="N1107" i="25"/>
  <c r="M1107" i="25"/>
  <c r="L1107" i="25"/>
  <c r="K1107" i="25"/>
  <c r="J1107" i="25"/>
  <c r="I1107" i="25"/>
  <c r="T1106" i="25"/>
  <c r="N1106" i="25"/>
  <c r="M1106" i="25"/>
  <c r="L1106" i="25"/>
  <c r="K1106" i="25"/>
  <c r="J1106" i="25"/>
  <c r="I1106" i="25"/>
  <c r="T1105" i="25"/>
  <c r="N1105" i="25"/>
  <c r="M1105" i="25"/>
  <c r="L1105" i="25"/>
  <c r="K1105" i="25"/>
  <c r="J1105" i="25"/>
  <c r="I1105" i="25"/>
  <c r="T1104" i="25"/>
  <c r="N1104" i="25"/>
  <c r="M1104" i="25"/>
  <c r="L1104" i="25"/>
  <c r="K1104" i="25"/>
  <c r="J1104" i="25"/>
  <c r="I1104" i="25"/>
  <c r="T1103" i="25"/>
  <c r="N1103" i="25"/>
  <c r="M1103" i="25"/>
  <c r="L1103" i="25"/>
  <c r="K1103" i="25"/>
  <c r="J1103" i="25"/>
  <c r="I1103" i="25"/>
  <c r="T1102" i="25"/>
  <c r="N1102" i="25"/>
  <c r="M1102" i="25"/>
  <c r="L1102" i="25"/>
  <c r="K1102" i="25"/>
  <c r="J1102" i="25"/>
  <c r="I1102" i="25"/>
  <c r="T1101" i="25"/>
  <c r="N1101" i="25"/>
  <c r="M1101" i="25"/>
  <c r="L1101" i="25"/>
  <c r="K1101" i="25"/>
  <c r="J1101" i="25"/>
  <c r="I1101" i="25"/>
  <c r="T1100" i="25"/>
  <c r="N1100" i="25"/>
  <c r="M1100" i="25"/>
  <c r="L1100" i="25"/>
  <c r="K1100" i="25"/>
  <c r="J1100" i="25"/>
  <c r="I1100" i="25"/>
  <c r="T1099" i="25"/>
  <c r="N1099" i="25"/>
  <c r="M1099" i="25"/>
  <c r="L1099" i="25"/>
  <c r="K1099" i="25"/>
  <c r="J1099" i="25"/>
  <c r="I1099" i="25"/>
  <c r="T1098" i="25"/>
  <c r="N1098" i="25"/>
  <c r="M1098" i="25"/>
  <c r="L1098" i="25"/>
  <c r="K1098" i="25"/>
  <c r="J1098" i="25"/>
  <c r="I1098" i="25"/>
  <c r="T1097" i="25"/>
  <c r="N1097" i="25"/>
  <c r="M1097" i="25"/>
  <c r="L1097" i="25"/>
  <c r="K1097" i="25"/>
  <c r="J1097" i="25"/>
  <c r="I1097" i="25"/>
  <c r="T1096" i="25"/>
  <c r="N1096" i="25"/>
  <c r="M1096" i="25"/>
  <c r="L1096" i="25"/>
  <c r="K1096" i="25"/>
  <c r="J1096" i="25"/>
  <c r="I1096" i="25"/>
  <c r="T1095" i="25"/>
  <c r="N1095" i="25"/>
  <c r="M1095" i="25"/>
  <c r="L1095" i="25"/>
  <c r="K1095" i="25"/>
  <c r="J1095" i="25"/>
  <c r="I1095" i="25"/>
  <c r="T1094" i="25"/>
  <c r="N1094" i="25"/>
  <c r="M1094" i="25"/>
  <c r="L1094" i="25"/>
  <c r="K1094" i="25"/>
  <c r="J1094" i="25"/>
  <c r="I1094" i="25"/>
  <c r="T1093" i="25"/>
  <c r="N1093" i="25"/>
  <c r="M1093" i="25"/>
  <c r="L1093" i="25"/>
  <c r="K1093" i="25"/>
  <c r="J1093" i="25"/>
  <c r="I1093" i="25"/>
  <c r="T1092" i="25"/>
  <c r="N1092" i="25"/>
  <c r="M1092" i="25"/>
  <c r="L1092" i="25"/>
  <c r="K1092" i="25"/>
  <c r="J1092" i="25"/>
  <c r="I1092" i="25"/>
  <c r="T1091" i="25"/>
  <c r="N1091" i="25"/>
  <c r="M1091" i="25"/>
  <c r="L1091" i="25"/>
  <c r="K1091" i="25"/>
  <c r="J1091" i="25"/>
  <c r="I1091" i="25"/>
  <c r="T1090" i="25"/>
  <c r="N1090" i="25"/>
  <c r="M1090" i="25"/>
  <c r="L1090" i="25"/>
  <c r="K1090" i="25"/>
  <c r="J1090" i="25"/>
  <c r="I1090" i="25"/>
  <c r="T1089" i="25"/>
  <c r="N1089" i="25"/>
  <c r="M1089" i="25"/>
  <c r="L1089" i="25"/>
  <c r="K1089" i="25"/>
  <c r="J1089" i="25"/>
  <c r="I1089" i="25"/>
  <c r="T1088" i="25"/>
  <c r="N1088" i="25"/>
  <c r="M1088" i="25"/>
  <c r="L1088" i="25"/>
  <c r="K1088" i="25"/>
  <c r="J1088" i="25"/>
  <c r="I1088" i="25"/>
  <c r="T1087" i="25"/>
  <c r="N1087" i="25"/>
  <c r="M1087" i="25"/>
  <c r="L1087" i="25"/>
  <c r="K1087" i="25"/>
  <c r="J1087" i="25"/>
  <c r="I1087" i="25"/>
  <c r="T1086" i="25"/>
  <c r="N1086" i="25"/>
  <c r="M1086" i="25"/>
  <c r="L1086" i="25"/>
  <c r="K1086" i="25"/>
  <c r="J1086" i="25"/>
  <c r="I1086" i="25"/>
  <c r="T1085" i="25"/>
  <c r="N1085" i="25"/>
  <c r="M1085" i="25"/>
  <c r="L1085" i="25"/>
  <c r="K1085" i="25"/>
  <c r="J1085" i="25"/>
  <c r="I1085" i="25"/>
  <c r="T1084" i="25"/>
  <c r="N1084" i="25"/>
  <c r="M1084" i="25"/>
  <c r="L1084" i="25"/>
  <c r="K1084" i="25"/>
  <c r="J1084" i="25"/>
  <c r="I1084" i="25"/>
  <c r="T1083" i="25"/>
  <c r="N1083" i="25"/>
  <c r="M1083" i="25"/>
  <c r="L1083" i="25"/>
  <c r="K1083" i="25"/>
  <c r="J1083" i="25"/>
  <c r="I1083" i="25"/>
  <c r="T1082" i="25"/>
  <c r="N1082" i="25"/>
  <c r="M1082" i="25"/>
  <c r="L1082" i="25"/>
  <c r="K1082" i="25"/>
  <c r="J1082" i="25"/>
  <c r="I1082" i="25"/>
  <c r="T1081" i="25"/>
  <c r="N1081" i="25"/>
  <c r="M1081" i="25"/>
  <c r="L1081" i="25"/>
  <c r="K1081" i="25"/>
  <c r="J1081" i="25"/>
  <c r="I1081" i="25"/>
  <c r="T1080" i="25"/>
  <c r="N1080" i="25"/>
  <c r="M1080" i="25"/>
  <c r="L1080" i="25"/>
  <c r="K1080" i="25"/>
  <c r="J1080" i="25"/>
  <c r="I1080" i="25"/>
  <c r="T1079" i="25"/>
  <c r="N1079" i="25"/>
  <c r="M1079" i="25"/>
  <c r="L1079" i="25"/>
  <c r="K1079" i="25"/>
  <c r="J1079" i="25"/>
  <c r="I1079" i="25"/>
  <c r="T1078" i="25"/>
  <c r="N1078" i="25"/>
  <c r="M1078" i="25"/>
  <c r="L1078" i="25"/>
  <c r="K1078" i="25"/>
  <c r="J1078" i="25"/>
  <c r="I1078" i="25"/>
  <c r="T1077" i="25"/>
  <c r="N1077" i="25"/>
  <c r="M1077" i="25"/>
  <c r="L1077" i="25"/>
  <c r="K1077" i="25"/>
  <c r="J1077" i="25"/>
  <c r="I1077" i="25"/>
  <c r="T1076" i="25"/>
  <c r="N1076" i="25"/>
  <c r="M1076" i="25"/>
  <c r="L1076" i="25"/>
  <c r="K1076" i="25"/>
  <c r="J1076" i="25"/>
  <c r="I1076" i="25"/>
  <c r="T1075" i="25"/>
  <c r="N1075" i="25"/>
  <c r="M1075" i="25"/>
  <c r="L1075" i="25"/>
  <c r="K1075" i="25"/>
  <c r="J1075" i="25"/>
  <c r="I1075" i="25"/>
  <c r="T1074" i="25"/>
  <c r="N1074" i="25"/>
  <c r="M1074" i="25"/>
  <c r="L1074" i="25"/>
  <c r="K1074" i="25"/>
  <c r="J1074" i="25"/>
  <c r="I1074" i="25"/>
  <c r="T1073" i="25"/>
  <c r="N1073" i="25"/>
  <c r="M1073" i="25"/>
  <c r="L1073" i="25"/>
  <c r="K1073" i="25"/>
  <c r="J1073" i="25"/>
  <c r="I1073" i="25"/>
  <c r="T1072" i="25"/>
  <c r="N1072" i="25"/>
  <c r="M1072" i="25"/>
  <c r="L1072" i="25"/>
  <c r="K1072" i="25"/>
  <c r="J1072" i="25"/>
  <c r="I1072" i="25"/>
  <c r="T1071" i="25"/>
  <c r="N1071" i="25"/>
  <c r="M1071" i="25"/>
  <c r="L1071" i="25"/>
  <c r="K1071" i="25"/>
  <c r="J1071" i="25"/>
  <c r="I1071" i="25"/>
  <c r="T1070" i="25"/>
  <c r="N1070" i="25"/>
  <c r="M1070" i="25"/>
  <c r="L1070" i="25"/>
  <c r="K1070" i="25"/>
  <c r="J1070" i="25"/>
  <c r="I1070" i="25"/>
  <c r="T1069" i="25"/>
  <c r="N1069" i="25"/>
  <c r="M1069" i="25"/>
  <c r="L1069" i="25"/>
  <c r="K1069" i="25"/>
  <c r="J1069" i="25"/>
  <c r="I1069" i="25"/>
  <c r="T1068" i="25"/>
  <c r="N1068" i="25"/>
  <c r="M1068" i="25"/>
  <c r="L1068" i="25"/>
  <c r="K1068" i="25"/>
  <c r="J1068" i="25"/>
  <c r="I1068" i="25"/>
  <c r="T1067" i="25"/>
  <c r="N1067" i="25"/>
  <c r="M1067" i="25"/>
  <c r="L1067" i="25"/>
  <c r="K1067" i="25"/>
  <c r="J1067" i="25"/>
  <c r="I1067" i="25"/>
  <c r="T1066" i="25"/>
  <c r="N1066" i="25"/>
  <c r="M1066" i="25"/>
  <c r="L1066" i="25"/>
  <c r="K1066" i="25"/>
  <c r="J1066" i="25"/>
  <c r="I1066" i="25"/>
  <c r="T1065" i="25"/>
  <c r="N1065" i="25"/>
  <c r="M1065" i="25"/>
  <c r="L1065" i="25"/>
  <c r="K1065" i="25"/>
  <c r="J1065" i="25"/>
  <c r="I1065" i="25"/>
  <c r="T1064" i="25"/>
  <c r="N1064" i="25"/>
  <c r="M1064" i="25"/>
  <c r="L1064" i="25"/>
  <c r="K1064" i="25"/>
  <c r="J1064" i="25"/>
  <c r="I1064" i="25"/>
  <c r="T1063" i="25"/>
  <c r="N1063" i="25"/>
  <c r="M1063" i="25"/>
  <c r="L1063" i="25"/>
  <c r="K1063" i="25"/>
  <c r="J1063" i="25"/>
  <c r="I1063" i="25"/>
  <c r="T1062" i="25"/>
  <c r="N1062" i="25"/>
  <c r="M1062" i="25"/>
  <c r="L1062" i="25"/>
  <c r="K1062" i="25"/>
  <c r="J1062" i="25"/>
  <c r="I1062" i="25"/>
  <c r="T1061" i="25"/>
  <c r="N1061" i="25"/>
  <c r="M1061" i="25"/>
  <c r="L1061" i="25"/>
  <c r="K1061" i="25"/>
  <c r="J1061" i="25"/>
  <c r="I1061" i="25"/>
  <c r="T1060" i="25"/>
  <c r="N1060" i="25"/>
  <c r="M1060" i="25"/>
  <c r="L1060" i="25"/>
  <c r="K1060" i="25"/>
  <c r="J1060" i="25"/>
  <c r="I1060" i="25"/>
  <c r="T1059" i="25"/>
  <c r="N1059" i="25"/>
  <c r="M1059" i="25"/>
  <c r="L1059" i="25"/>
  <c r="K1059" i="25"/>
  <c r="J1059" i="25"/>
  <c r="I1059" i="25"/>
  <c r="T1058" i="25"/>
  <c r="N1058" i="25"/>
  <c r="M1058" i="25"/>
  <c r="L1058" i="25"/>
  <c r="K1058" i="25"/>
  <c r="J1058" i="25"/>
  <c r="I1058" i="25"/>
  <c r="T1057" i="25"/>
  <c r="N1057" i="25"/>
  <c r="M1057" i="25"/>
  <c r="L1057" i="25"/>
  <c r="K1057" i="25"/>
  <c r="J1057" i="25"/>
  <c r="I1057" i="25"/>
  <c r="T1056" i="25"/>
  <c r="N1056" i="25"/>
  <c r="M1056" i="25"/>
  <c r="L1056" i="25"/>
  <c r="K1056" i="25"/>
  <c r="J1056" i="25"/>
  <c r="I1056" i="25"/>
  <c r="T1055" i="25"/>
  <c r="N1055" i="25"/>
  <c r="M1055" i="25"/>
  <c r="L1055" i="25"/>
  <c r="K1055" i="25"/>
  <c r="J1055" i="25"/>
  <c r="I1055" i="25"/>
  <c r="T1054" i="25"/>
  <c r="N1054" i="25"/>
  <c r="M1054" i="25"/>
  <c r="L1054" i="25"/>
  <c r="K1054" i="25"/>
  <c r="J1054" i="25"/>
  <c r="I1054" i="25"/>
  <c r="T1053" i="25"/>
  <c r="N1053" i="25"/>
  <c r="M1053" i="25"/>
  <c r="L1053" i="25"/>
  <c r="K1053" i="25"/>
  <c r="J1053" i="25"/>
  <c r="I1053" i="25"/>
  <c r="T1052" i="25"/>
  <c r="N1052" i="25"/>
  <c r="M1052" i="25"/>
  <c r="L1052" i="25"/>
  <c r="K1052" i="25"/>
  <c r="J1052" i="25"/>
  <c r="I1052" i="25"/>
  <c r="T1051" i="25"/>
  <c r="N1051" i="25"/>
  <c r="M1051" i="25"/>
  <c r="L1051" i="25"/>
  <c r="K1051" i="25"/>
  <c r="J1051" i="25"/>
  <c r="I1051" i="25"/>
  <c r="T1050" i="25"/>
  <c r="N1050" i="25"/>
  <c r="M1050" i="25"/>
  <c r="L1050" i="25"/>
  <c r="K1050" i="25"/>
  <c r="J1050" i="25"/>
  <c r="I1050" i="25"/>
  <c r="T1049" i="25"/>
  <c r="N1049" i="25"/>
  <c r="M1049" i="25"/>
  <c r="L1049" i="25"/>
  <c r="K1049" i="25"/>
  <c r="J1049" i="25"/>
  <c r="I1049" i="25"/>
  <c r="T1048" i="25"/>
  <c r="N1048" i="25"/>
  <c r="M1048" i="25"/>
  <c r="L1048" i="25"/>
  <c r="K1048" i="25"/>
  <c r="J1048" i="25"/>
  <c r="I1048" i="25"/>
  <c r="T1047" i="25"/>
  <c r="N1047" i="25"/>
  <c r="M1047" i="25"/>
  <c r="L1047" i="25"/>
  <c r="K1047" i="25"/>
  <c r="J1047" i="25"/>
  <c r="I1047" i="25"/>
  <c r="T1046" i="25"/>
  <c r="N1046" i="25"/>
  <c r="M1046" i="25"/>
  <c r="L1046" i="25"/>
  <c r="K1046" i="25"/>
  <c r="J1046" i="25"/>
  <c r="I1046" i="25"/>
  <c r="T1045" i="25"/>
  <c r="N1045" i="25"/>
  <c r="M1045" i="25"/>
  <c r="L1045" i="25"/>
  <c r="K1045" i="25"/>
  <c r="J1045" i="25"/>
  <c r="I1045" i="25"/>
  <c r="T1044" i="25"/>
  <c r="N1044" i="25"/>
  <c r="M1044" i="25"/>
  <c r="L1044" i="25"/>
  <c r="K1044" i="25"/>
  <c r="J1044" i="25"/>
  <c r="I1044" i="25"/>
  <c r="T1043" i="25"/>
  <c r="N1043" i="25"/>
  <c r="M1043" i="25"/>
  <c r="L1043" i="25"/>
  <c r="K1043" i="25"/>
  <c r="J1043" i="25"/>
  <c r="I1043" i="25"/>
  <c r="T1042" i="25"/>
  <c r="N1042" i="25"/>
  <c r="M1042" i="25"/>
  <c r="L1042" i="25"/>
  <c r="K1042" i="25"/>
  <c r="J1042" i="25"/>
  <c r="I1042" i="25"/>
  <c r="T1041" i="25"/>
  <c r="N1041" i="25"/>
  <c r="M1041" i="25"/>
  <c r="L1041" i="25"/>
  <c r="K1041" i="25"/>
  <c r="J1041" i="25"/>
  <c r="I1041" i="25"/>
  <c r="T1040" i="25"/>
  <c r="N1040" i="25"/>
  <c r="M1040" i="25"/>
  <c r="L1040" i="25"/>
  <c r="K1040" i="25"/>
  <c r="J1040" i="25"/>
  <c r="I1040" i="25"/>
  <c r="T1039" i="25"/>
  <c r="N1039" i="25"/>
  <c r="M1039" i="25"/>
  <c r="L1039" i="25"/>
  <c r="K1039" i="25"/>
  <c r="J1039" i="25"/>
  <c r="I1039" i="25"/>
  <c r="T1038" i="25"/>
  <c r="N1038" i="25"/>
  <c r="M1038" i="25"/>
  <c r="L1038" i="25"/>
  <c r="K1038" i="25"/>
  <c r="J1038" i="25"/>
  <c r="I1038" i="25"/>
  <c r="T1037" i="25"/>
  <c r="N1037" i="25"/>
  <c r="M1037" i="25"/>
  <c r="L1037" i="25"/>
  <c r="K1037" i="25"/>
  <c r="J1037" i="25"/>
  <c r="I1037" i="25"/>
  <c r="T1036" i="25"/>
  <c r="N1036" i="25"/>
  <c r="M1036" i="25"/>
  <c r="L1036" i="25"/>
  <c r="K1036" i="25"/>
  <c r="J1036" i="25"/>
  <c r="I1036" i="25"/>
  <c r="T1035" i="25"/>
  <c r="N1035" i="25"/>
  <c r="M1035" i="25"/>
  <c r="L1035" i="25"/>
  <c r="K1035" i="25"/>
  <c r="J1035" i="25"/>
  <c r="I1035" i="25"/>
  <c r="T1034" i="25"/>
  <c r="N1034" i="25"/>
  <c r="M1034" i="25"/>
  <c r="L1034" i="25"/>
  <c r="K1034" i="25"/>
  <c r="J1034" i="25"/>
  <c r="I1034" i="25"/>
  <c r="T1033" i="25"/>
  <c r="N1033" i="25"/>
  <c r="M1033" i="25"/>
  <c r="L1033" i="25"/>
  <c r="K1033" i="25"/>
  <c r="J1033" i="25"/>
  <c r="I1033" i="25"/>
  <c r="T1032" i="25"/>
  <c r="N1032" i="25"/>
  <c r="M1032" i="25"/>
  <c r="L1032" i="25"/>
  <c r="K1032" i="25"/>
  <c r="J1032" i="25"/>
  <c r="I1032" i="25"/>
  <c r="T1031" i="25"/>
  <c r="N1031" i="25"/>
  <c r="M1031" i="25"/>
  <c r="L1031" i="25"/>
  <c r="K1031" i="25"/>
  <c r="J1031" i="25"/>
  <c r="I1031" i="25"/>
  <c r="T1030" i="25"/>
  <c r="N1030" i="25"/>
  <c r="M1030" i="25"/>
  <c r="L1030" i="25"/>
  <c r="K1030" i="25"/>
  <c r="J1030" i="25"/>
  <c r="I1030" i="25"/>
  <c r="T1029" i="25"/>
  <c r="N1029" i="25"/>
  <c r="M1029" i="25"/>
  <c r="L1029" i="25"/>
  <c r="K1029" i="25"/>
  <c r="J1029" i="25"/>
  <c r="I1029" i="25"/>
  <c r="T1028" i="25"/>
  <c r="N1028" i="25"/>
  <c r="M1028" i="25"/>
  <c r="L1028" i="25"/>
  <c r="K1028" i="25"/>
  <c r="J1028" i="25"/>
  <c r="I1028" i="25"/>
  <c r="T1027" i="25"/>
  <c r="N1027" i="25"/>
  <c r="M1027" i="25"/>
  <c r="L1027" i="25"/>
  <c r="K1027" i="25"/>
  <c r="J1027" i="25"/>
  <c r="I1027" i="25"/>
  <c r="T1026" i="25"/>
  <c r="N1026" i="25"/>
  <c r="M1026" i="25"/>
  <c r="L1026" i="25"/>
  <c r="K1026" i="25"/>
  <c r="J1026" i="25"/>
  <c r="I1026" i="25"/>
  <c r="T1025" i="25"/>
  <c r="N1025" i="25"/>
  <c r="M1025" i="25"/>
  <c r="L1025" i="25"/>
  <c r="K1025" i="25"/>
  <c r="J1025" i="25"/>
  <c r="I1025" i="25"/>
  <c r="T1024" i="25"/>
  <c r="N1024" i="25"/>
  <c r="M1024" i="25"/>
  <c r="L1024" i="25"/>
  <c r="K1024" i="25"/>
  <c r="J1024" i="25"/>
  <c r="I1024" i="25"/>
  <c r="T1023" i="25"/>
  <c r="N1023" i="25"/>
  <c r="M1023" i="25"/>
  <c r="L1023" i="25"/>
  <c r="K1023" i="25"/>
  <c r="J1023" i="25"/>
  <c r="I1023" i="25"/>
  <c r="T1022" i="25"/>
  <c r="N1022" i="25"/>
  <c r="M1022" i="25"/>
  <c r="L1022" i="25"/>
  <c r="K1022" i="25"/>
  <c r="J1022" i="25"/>
  <c r="I1022" i="25"/>
  <c r="T1021" i="25"/>
  <c r="N1021" i="25"/>
  <c r="M1021" i="25"/>
  <c r="L1021" i="25"/>
  <c r="K1021" i="25"/>
  <c r="J1021" i="25"/>
  <c r="I1021" i="25"/>
  <c r="T1020" i="25"/>
  <c r="N1020" i="25"/>
  <c r="M1020" i="25"/>
  <c r="L1020" i="25"/>
  <c r="K1020" i="25"/>
  <c r="J1020" i="25"/>
  <c r="I1020" i="25"/>
  <c r="T1019" i="25"/>
  <c r="N1019" i="25"/>
  <c r="M1019" i="25"/>
  <c r="L1019" i="25"/>
  <c r="K1019" i="25"/>
  <c r="J1019" i="25"/>
  <c r="I1019" i="25"/>
  <c r="T1018" i="25"/>
  <c r="N1018" i="25"/>
  <c r="M1018" i="25"/>
  <c r="L1018" i="25"/>
  <c r="K1018" i="25"/>
  <c r="J1018" i="25"/>
  <c r="I1018" i="25"/>
  <c r="T1017" i="25"/>
  <c r="N1017" i="25"/>
  <c r="M1017" i="25"/>
  <c r="L1017" i="25"/>
  <c r="K1017" i="25"/>
  <c r="J1017" i="25"/>
  <c r="I1017" i="25"/>
  <c r="T1016" i="25"/>
  <c r="N1016" i="25"/>
  <c r="M1016" i="25"/>
  <c r="L1016" i="25"/>
  <c r="K1016" i="25"/>
  <c r="J1016" i="25"/>
  <c r="I1016" i="25"/>
  <c r="T1015" i="25"/>
  <c r="N1015" i="25"/>
  <c r="M1015" i="25"/>
  <c r="L1015" i="25"/>
  <c r="K1015" i="25"/>
  <c r="J1015" i="25"/>
  <c r="I1015" i="25"/>
  <c r="T1014" i="25"/>
  <c r="N1014" i="25"/>
  <c r="M1014" i="25"/>
  <c r="L1014" i="25"/>
  <c r="K1014" i="25"/>
  <c r="J1014" i="25"/>
  <c r="I1014" i="25"/>
  <c r="T1013" i="25"/>
  <c r="N1013" i="25"/>
  <c r="M1013" i="25"/>
  <c r="L1013" i="25"/>
  <c r="K1013" i="25"/>
  <c r="J1013" i="25"/>
  <c r="I1013" i="25"/>
  <c r="T1012" i="25"/>
  <c r="N1012" i="25"/>
  <c r="M1012" i="25"/>
  <c r="L1012" i="25"/>
  <c r="K1012" i="25"/>
  <c r="J1012" i="25"/>
  <c r="I1012" i="25"/>
  <c r="T1011" i="25"/>
  <c r="N1011" i="25"/>
  <c r="M1011" i="25"/>
  <c r="L1011" i="25"/>
  <c r="K1011" i="25"/>
  <c r="J1011" i="25"/>
  <c r="I1011" i="25"/>
  <c r="T1010" i="25"/>
  <c r="N1010" i="25"/>
  <c r="M1010" i="25"/>
  <c r="L1010" i="25"/>
  <c r="K1010" i="25"/>
  <c r="J1010" i="25"/>
  <c r="I1010" i="25"/>
  <c r="T1009" i="25"/>
  <c r="N1009" i="25"/>
  <c r="M1009" i="25"/>
  <c r="L1009" i="25"/>
  <c r="K1009" i="25"/>
  <c r="J1009" i="25"/>
  <c r="I1009" i="25"/>
  <c r="T1008" i="25"/>
  <c r="N1008" i="25"/>
  <c r="M1008" i="25"/>
  <c r="L1008" i="25"/>
  <c r="K1008" i="25"/>
  <c r="J1008" i="25"/>
  <c r="I1008" i="25"/>
  <c r="T1007" i="25"/>
  <c r="N1007" i="25"/>
  <c r="M1007" i="25"/>
  <c r="L1007" i="25"/>
  <c r="K1007" i="25"/>
  <c r="J1007" i="25"/>
  <c r="I1007" i="25"/>
  <c r="T1006" i="25"/>
  <c r="N1006" i="25"/>
  <c r="M1006" i="25"/>
  <c r="L1006" i="25"/>
  <c r="K1006" i="25"/>
  <c r="J1006" i="25"/>
  <c r="I1006" i="25"/>
  <c r="T1005" i="25"/>
  <c r="N1005" i="25"/>
  <c r="M1005" i="25"/>
  <c r="L1005" i="25"/>
  <c r="K1005" i="25"/>
  <c r="J1005" i="25"/>
  <c r="I1005" i="25"/>
  <c r="T1004" i="25"/>
  <c r="N1004" i="25"/>
  <c r="M1004" i="25"/>
  <c r="L1004" i="25"/>
  <c r="K1004" i="25"/>
  <c r="J1004" i="25"/>
  <c r="I1004" i="25"/>
  <c r="T1003" i="25"/>
  <c r="N1003" i="25"/>
  <c r="M1003" i="25"/>
  <c r="L1003" i="25"/>
  <c r="K1003" i="25"/>
  <c r="J1003" i="25"/>
  <c r="I1003" i="25"/>
  <c r="T1002" i="25"/>
  <c r="N1002" i="25"/>
  <c r="M1002" i="25"/>
  <c r="L1002" i="25"/>
  <c r="K1002" i="25"/>
  <c r="J1002" i="25"/>
  <c r="I1002" i="25"/>
  <c r="T1001" i="25"/>
  <c r="N1001" i="25"/>
  <c r="M1001" i="25"/>
  <c r="L1001" i="25"/>
  <c r="K1001" i="25"/>
  <c r="J1001" i="25"/>
  <c r="I1001" i="25"/>
  <c r="T1000" i="25"/>
  <c r="N1000" i="25"/>
  <c r="M1000" i="25"/>
  <c r="L1000" i="25"/>
  <c r="K1000" i="25"/>
  <c r="J1000" i="25"/>
  <c r="I1000" i="25"/>
  <c r="T999" i="25"/>
  <c r="N999" i="25"/>
  <c r="M999" i="25"/>
  <c r="L999" i="25"/>
  <c r="K999" i="25"/>
  <c r="J999" i="25"/>
  <c r="I999" i="25"/>
  <c r="T998" i="25"/>
  <c r="N998" i="25"/>
  <c r="M998" i="25"/>
  <c r="L998" i="25"/>
  <c r="K998" i="25"/>
  <c r="J998" i="25"/>
  <c r="I998" i="25"/>
  <c r="T997" i="25"/>
  <c r="N997" i="25"/>
  <c r="M997" i="25"/>
  <c r="L997" i="25"/>
  <c r="K997" i="25"/>
  <c r="J997" i="25"/>
  <c r="I997" i="25"/>
  <c r="T996" i="25"/>
  <c r="N996" i="25"/>
  <c r="M996" i="25"/>
  <c r="L996" i="25"/>
  <c r="K996" i="25"/>
  <c r="J996" i="25"/>
  <c r="I996" i="25"/>
  <c r="T995" i="25"/>
  <c r="N995" i="25"/>
  <c r="M995" i="25"/>
  <c r="L995" i="25"/>
  <c r="K995" i="25"/>
  <c r="J995" i="25"/>
  <c r="I995" i="25"/>
  <c r="T994" i="25"/>
  <c r="N994" i="25"/>
  <c r="M994" i="25"/>
  <c r="L994" i="25"/>
  <c r="K994" i="25"/>
  <c r="J994" i="25"/>
  <c r="I994" i="25"/>
  <c r="T993" i="25"/>
  <c r="N993" i="25"/>
  <c r="M993" i="25"/>
  <c r="L993" i="25"/>
  <c r="K993" i="25"/>
  <c r="J993" i="25"/>
  <c r="I993" i="25"/>
  <c r="T992" i="25"/>
  <c r="N992" i="25"/>
  <c r="M992" i="25"/>
  <c r="L992" i="25"/>
  <c r="K992" i="25"/>
  <c r="J992" i="25"/>
  <c r="I992" i="25"/>
  <c r="T991" i="25"/>
  <c r="N991" i="25"/>
  <c r="M991" i="25"/>
  <c r="L991" i="25"/>
  <c r="K991" i="25"/>
  <c r="J991" i="25"/>
  <c r="I991" i="25"/>
  <c r="T990" i="25"/>
  <c r="N990" i="25"/>
  <c r="M990" i="25"/>
  <c r="L990" i="25"/>
  <c r="K990" i="25"/>
  <c r="J990" i="25"/>
  <c r="I990" i="25"/>
  <c r="T989" i="25"/>
  <c r="N989" i="25"/>
  <c r="M989" i="25"/>
  <c r="L989" i="25"/>
  <c r="K989" i="25"/>
  <c r="J989" i="25"/>
  <c r="I989" i="25"/>
  <c r="T988" i="25"/>
  <c r="N988" i="25"/>
  <c r="M988" i="25"/>
  <c r="L988" i="25"/>
  <c r="K988" i="25"/>
  <c r="J988" i="25"/>
  <c r="I988" i="25"/>
  <c r="T987" i="25"/>
  <c r="N987" i="25"/>
  <c r="M987" i="25"/>
  <c r="L987" i="25"/>
  <c r="K987" i="25"/>
  <c r="J987" i="25"/>
  <c r="I987" i="25"/>
  <c r="T986" i="25"/>
  <c r="N986" i="25"/>
  <c r="M986" i="25"/>
  <c r="L986" i="25"/>
  <c r="K986" i="25"/>
  <c r="J986" i="25"/>
  <c r="I986" i="25"/>
  <c r="T985" i="25"/>
  <c r="N985" i="25"/>
  <c r="M985" i="25"/>
  <c r="L985" i="25"/>
  <c r="K985" i="25"/>
  <c r="J985" i="25"/>
  <c r="I985" i="25"/>
  <c r="T984" i="25"/>
  <c r="N984" i="25"/>
  <c r="M984" i="25"/>
  <c r="L984" i="25"/>
  <c r="K984" i="25"/>
  <c r="J984" i="25"/>
  <c r="I984" i="25"/>
  <c r="T983" i="25"/>
  <c r="N983" i="25"/>
  <c r="M983" i="25"/>
  <c r="L983" i="25"/>
  <c r="K983" i="25"/>
  <c r="J983" i="25"/>
  <c r="I983" i="25"/>
  <c r="T982" i="25"/>
  <c r="N982" i="25"/>
  <c r="M982" i="25"/>
  <c r="L982" i="25"/>
  <c r="K982" i="25"/>
  <c r="J982" i="25"/>
  <c r="I982" i="25"/>
  <c r="T981" i="25"/>
  <c r="N981" i="25"/>
  <c r="M981" i="25"/>
  <c r="L981" i="25"/>
  <c r="K981" i="25"/>
  <c r="J981" i="25"/>
  <c r="I981" i="25"/>
  <c r="T980" i="25"/>
  <c r="N980" i="25"/>
  <c r="M980" i="25"/>
  <c r="L980" i="25"/>
  <c r="K980" i="25"/>
  <c r="J980" i="25"/>
  <c r="I980" i="25"/>
  <c r="T979" i="25"/>
  <c r="N979" i="25"/>
  <c r="M979" i="25"/>
  <c r="L979" i="25"/>
  <c r="K979" i="25"/>
  <c r="J979" i="25"/>
  <c r="I979" i="25"/>
  <c r="T978" i="25"/>
  <c r="N978" i="25"/>
  <c r="M978" i="25"/>
  <c r="L978" i="25"/>
  <c r="K978" i="25"/>
  <c r="J978" i="25"/>
  <c r="I978" i="25"/>
  <c r="T977" i="25"/>
  <c r="N977" i="25"/>
  <c r="M977" i="25"/>
  <c r="L977" i="25"/>
  <c r="K977" i="25"/>
  <c r="J977" i="25"/>
  <c r="I977" i="25"/>
  <c r="T976" i="25"/>
  <c r="N976" i="25"/>
  <c r="M976" i="25"/>
  <c r="L976" i="25"/>
  <c r="K976" i="25"/>
  <c r="J976" i="25"/>
  <c r="I976" i="25"/>
  <c r="T975" i="25"/>
  <c r="N975" i="25"/>
  <c r="M975" i="25"/>
  <c r="L975" i="25"/>
  <c r="K975" i="25"/>
  <c r="J975" i="25"/>
  <c r="I975" i="25"/>
  <c r="T974" i="25"/>
  <c r="N974" i="25"/>
  <c r="M974" i="25"/>
  <c r="L974" i="25"/>
  <c r="K974" i="25"/>
  <c r="J974" i="25"/>
  <c r="I974" i="25"/>
  <c r="T973" i="25"/>
  <c r="N973" i="25"/>
  <c r="M973" i="25"/>
  <c r="L973" i="25"/>
  <c r="K973" i="25"/>
  <c r="J973" i="25"/>
  <c r="I973" i="25"/>
  <c r="T972" i="25"/>
  <c r="N972" i="25"/>
  <c r="M972" i="25"/>
  <c r="L972" i="25"/>
  <c r="K972" i="25"/>
  <c r="J972" i="25"/>
  <c r="I972" i="25"/>
  <c r="T971" i="25"/>
  <c r="N971" i="25"/>
  <c r="M971" i="25"/>
  <c r="L971" i="25"/>
  <c r="K971" i="25"/>
  <c r="J971" i="25"/>
  <c r="I971" i="25"/>
  <c r="T970" i="25"/>
  <c r="N970" i="25"/>
  <c r="M970" i="25"/>
  <c r="L970" i="25"/>
  <c r="K970" i="25"/>
  <c r="J970" i="25"/>
  <c r="I970" i="25"/>
  <c r="T969" i="25"/>
  <c r="N969" i="25"/>
  <c r="M969" i="25"/>
  <c r="L969" i="25"/>
  <c r="K969" i="25"/>
  <c r="J969" i="25"/>
  <c r="I969" i="25"/>
  <c r="T968" i="25"/>
  <c r="N968" i="25"/>
  <c r="M968" i="25"/>
  <c r="L968" i="25"/>
  <c r="K968" i="25"/>
  <c r="J968" i="25"/>
  <c r="I968" i="25"/>
  <c r="T967" i="25"/>
  <c r="N967" i="25"/>
  <c r="M967" i="25"/>
  <c r="L967" i="25"/>
  <c r="K967" i="25"/>
  <c r="J967" i="25"/>
  <c r="I967" i="25"/>
  <c r="T966" i="25"/>
  <c r="N966" i="25"/>
  <c r="M966" i="25"/>
  <c r="L966" i="25"/>
  <c r="K966" i="25"/>
  <c r="J966" i="25"/>
  <c r="I966" i="25"/>
  <c r="T965" i="25"/>
  <c r="N965" i="25"/>
  <c r="M965" i="25"/>
  <c r="L965" i="25"/>
  <c r="K965" i="25"/>
  <c r="J965" i="25"/>
  <c r="I965" i="25"/>
  <c r="T964" i="25"/>
  <c r="N964" i="25"/>
  <c r="M964" i="25"/>
  <c r="L964" i="25"/>
  <c r="K964" i="25"/>
  <c r="J964" i="25"/>
  <c r="I964" i="25"/>
  <c r="T963" i="25"/>
  <c r="N963" i="25"/>
  <c r="M963" i="25"/>
  <c r="L963" i="25"/>
  <c r="K963" i="25"/>
  <c r="J963" i="25"/>
  <c r="I963" i="25"/>
  <c r="T962" i="25"/>
  <c r="N962" i="25"/>
  <c r="M962" i="25"/>
  <c r="L962" i="25"/>
  <c r="K962" i="25"/>
  <c r="J962" i="25"/>
  <c r="I962" i="25"/>
  <c r="T961" i="25"/>
  <c r="N961" i="25"/>
  <c r="M961" i="25"/>
  <c r="L961" i="25"/>
  <c r="K961" i="25"/>
  <c r="J961" i="25"/>
  <c r="I961" i="25"/>
  <c r="T960" i="25"/>
  <c r="N960" i="25"/>
  <c r="M960" i="25"/>
  <c r="L960" i="25"/>
  <c r="K960" i="25"/>
  <c r="J960" i="25"/>
  <c r="I960" i="25"/>
  <c r="T959" i="25"/>
  <c r="N959" i="25"/>
  <c r="M959" i="25"/>
  <c r="L959" i="25"/>
  <c r="K959" i="25"/>
  <c r="J959" i="25"/>
  <c r="I959" i="25"/>
  <c r="T958" i="25"/>
  <c r="N958" i="25"/>
  <c r="M958" i="25"/>
  <c r="L958" i="25"/>
  <c r="K958" i="25"/>
  <c r="J958" i="25"/>
  <c r="I958" i="25"/>
  <c r="T957" i="25"/>
  <c r="N957" i="25"/>
  <c r="M957" i="25"/>
  <c r="L957" i="25"/>
  <c r="K957" i="25"/>
  <c r="J957" i="25"/>
  <c r="I957" i="25"/>
  <c r="T956" i="25"/>
  <c r="N956" i="25"/>
  <c r="M956" i="25"/>
  <c r="L956" i="25"/>
  <c r="K956" i="25"/>
  <c r="J956" i="25"/>
  <c r="I956" i="25"/>
  <c r="T955" i="25"/>
  <c r="N955" i="25"/>
  <c r="M955" i="25"/>
  <c r="L955" i="25"/>
  <c r="K955" i="25"/>
  <c r="J955" i="25"/>
  <c r="I955" i="25"/>
  <c r="T954" i="25"/>
  <c r="N954" i="25"/>
  <c r="M954" i="25"/>
  <c r="L954" i="25"/>
  <c r="K954" i="25"/>
  <c r="J954" i="25"/>
  <c r="I954" i="25"/>
  <c r="T953" i="25"/>
  <c r="N953" i="25"/>
  <c r="M953" i="25"/>
  <c r="L953" i="25"/>
  <c r="K953" i="25"/>
  <c r="J953" i="25"/>
  <c r="I953" i="25"/>
  <c r="T952" i="25"/>
  <c r="N952" i="25"/>
  <c r="M952" i="25"/>
  <c r="L952" i="25"/>
  <c r="K952" i="25"/>
  <c r="J952" i="25"/>
  <c r="I952" i="25"/>
  <c r="T951" i="25"/>
  <c r="N951" i="25"/>
  <c r="M951" i="25"/>
  <c r="L951" i="25"/>
  <c r="K951" i="25"/>
  <c r="J951" i="25"/>
  <c r="I951" i="25"/>
  <c r="T950" i="25"/>
  <c r="N950" i="25"/>
  <c r="M950" i="25"/>
  <c r="L950" i="25"/>
  <c r="K950" i="25"/>
  <c r="J950" i="25"/>
  <c r="I950" i="25"/>
  <c r="T949" i="25"/>
  <c r="N949" i="25"/>
  <c r="M949" i="25"/>
  <c r="L949" i="25"/>
  <c r="K949" i="25"/>
  <c r="J949" i="25"/>
  <c r="I949" i="25"/>
  <c r="T948" i="25"/>
  <c r="N948" i="25"/>
  <c r="M948" i="25"/>
  <c r="L948" i="25"/>
  <c r="K948" i="25"/>
  <c r="J948" i="25"/>
  <c r="I948" i="25"/>
  <c r="T947" i="25"/>
  <c r="N947" i="25"/>
  <c r="M947" i="25"/>
  <c r="L947" i="25"/>
  <c r="K947" i="25"/>
  <c r="J947" i="25"/>
  <c r="I947" i="25"/>
  <c r="T946" i="25"/>
  <c r="N946" i="25"/>
  <c r="M946" i="25"/>
  <c r="L946" i="25"/>
  <c r="K946" i="25"/>
  <c r="J946" i="25"/>
  <c r="I946" i="25"/>
  <c r="T945" i="25"/>
  <c r="N945" i="25"/>
  <c r="M945" i="25"/>
  <c r="L945" i="25"/>
  <c r="K945" i="25"/>
  <c r="J945" i="25"/>
  <c r="I945" i="25"/>
  <c r="T944" i="25"/>
  <c r="N944" i="25"/>
  <c r="M944" i="25"/>
  <c r="L944" i="25"/>
  <c r="K944" i="25"/>
  <c r="J944" i="25"/>
  <c r="I944" i="25"/>
  <c r="T943" i="25"/>
  <c r="N943" i="25"/>
  <c r="M943" i="25"/>
  <c r="L943" i="25"/>
  <c r="K943" i="25"/>
  <c r="J943" i="25"/>
  <c r="I943" i="25"/>
  <c r="T942" i="25"/>
  <c r="N942" i="25"/>
  <c r="M942" i="25"/>
  <c r="L942" i="25"/>
  <c r="K942" i="25"/>
  <c r="J942" i="25"/>
  <c r="I942" i="25"/>
  <c r="T941" i="25"/>
  <c r="N941" i="25"/>
  <c r="M941" i="25"/>
  <c r="L941" i="25"/>
  <c r="K941" i="25"/>
  <c r="J941" i="25"/>
  <c r="I941" i="25"/>
  <c r="T940" i="25"/>
  <c r="N940" i="25"/>
  <c r="M940" i="25"/>
  <c r="L940" i="25"/>
  <c r="K940" i="25"/>
  <c r="J940" i="25"/>
  <c r="I940" i="25"/>
  <c r="T939" i="25"/>
  <c r="N939" i="25"/>
  <c r="M939" i="25"/>
  <c r="L939" i="25"/>
  <c r="K939" i="25"/>
  <c r="J939" i="25"/>
  <c r="I939" i="25"/>
  <c r="T938" i="25"/>
  <c r="N938" i="25"/>
  <c r="M938" i="25"/>
  <c r="L938" i="25"/>
  <c r="K938" i="25"/>
  <c r="J938" i="25"/>
  <c r="I938" i="25"/>
  <c r="T937" i="25"/>
  <c r="N937" i="25"/>
  <c r="M937" i="25"/>
  <c r="L937" i="25"/>
  <c r="K937" i="25"/>
  <c r="J937" i="25"/>
  <c r="I937" i="25"/>
  <c r="T936" i="25"/>
  <c r="N936" i="25"/>
  <c r="M936" i="25"/>
  <c r="L936" i="25"/>
  <c r="K936" i="25"/>
  <c r="J936" i="25"/>
  <c r="I936" i="25"/>
  <c r="T935" i="25"/>
  <c r="N935" i="25"/>
  <c r="M935" i="25"/>
  <c r="L935" i="25"/>
  <c r="K935" i="25"/>
  <c r="J935" i="25"/>
  <c r="I935" i="25"/>
  <c r="T934" i="25"/>
  <c r="N934" i="25"/>
  <c r="M934" i="25"/>
  <c r="L934" i="25"/>
  <c r="K934" i="25"/>
  <c r="J934" i="25"/>
  <c r="I934" i="25"/>
  <c r="T933" i="25"/>
  <c r="N933" i="25"/>
  <c r="M933" i="25"/>
  <c r="L933" i="25"/>
  <c r="K933" i="25"/>
  <c r="J933" i="25"/>
  <c r="I933" i="25"/>
  <c r="T932" i="25"/>
  <c r="N932" i="25"/>
  <c r="M932" i="25"/>
  <c r="L932" i="25"/>
  <c r="K932" i="25"/>
  <c r="J932" i="25"/>
  <c r="I932" i="25"/>
  <c r="T931" i="25"/>
  <c r="N931" i="25"/>
  <c r="M931" i="25"/>
  <c r="L931" i="25"/>
  <c r="K931" i="25"/>
  <c r="J931" i="25"/>
  <c r="I931" i="25"/>
  <c r="T930" i="25"/>
  <c r="N930" i="25"/>
  <c r="M930" i="25"/>
  <c r="L930" i="25"/>
  <c r="K930" i="25"/>
  <c r="J930" i="25"/>
  <c r="I930" i="25"/>
  <c r="T929" i="25"/>
  <c r="N929" i="25"/>
  <c r="M929" i="25"/>
  <c r="L929" i="25"/>
  <c r="K929" i="25"/>
  <c r="J929" i="25"/>
  <c r="I929" i="25"/>
  <c r="T928" i="25"/>
  <c r="N928" i="25"/>
  <c r="M928" i="25"/>
  <c r="L928" i="25"/>
  <c r="K928" i="25"/>
  <c r="J928" i="25"/>
  <c r="I928" i="25"/>
  <c r="T927" i="25"/>
  <c r="N927" i="25"/>
  <c r="M927" i="25"/>
  <c r="L927" i="25"/>
  <c r="K927" i="25"/>
  <c r="J927" i="25"/>
  <c r="I927" i="25"/>
  <c r="T926" i="25"/>
  <c r="N926" i="25"/>
  <c r="M926" i="25"/>
  <c r="L926" i="25"/>
  <c r="K926" i="25"/>
  <c r="J926" i="25"/>
  <c r="I926" i="25"/>
  <c r="T925" i="25"/>
  <c r="N925" i="25"/>
  <c r="M925" i="25"/>
  <c r="L925" i="25"/>
  <c r="K925" i="25"/>
  <c r="J925" i="25"/>
  <c r="I925" i="25"/>
  <c r="T924" i="25"/>
  <c r="N924" i="25"/>
  <c r="M924" i="25"/>
  <c r="L924" i="25"/>
  <c r="K924" i="25"/>
  <c r="J924" i="25"/>
  <c r="I924" i="25"/>
  <c r="T923" i="25"/>
  <c r="N923" i="25"/>
  <c r="M923" i="25"/>
  <c r="L923" i="25"/>
  <c r="K923" i="25"/>
  <c r="J923" i="25"/>
  <c r="I923" i="25"/>
  <c r="T922" i="25"/>
  <c r="N922" i="25"/>
  <c r="M922" i="25"/>
  <c r="L922" i="25"/>
  <c r="K922" i="25"/>
  <c r="J922" i="25"/>
  <c r="I922" i="25"/>
  <c r="T921" i="25"/>
  <c r="N921" i="25"/>
  <c r="M921" i="25"/>
  <c r="L921" i="25"/>
  <c r="K921" i="25"/>
  <c r="J921" i="25"/>
  <c r="I921" i="25"/>
  <c r="T920" i="25"/>
  <c r="N920" i="25"/>
  <c r="M920" i="25"/>
  <c r="L920" i="25"/>
  <c r="K920" i="25"/>
  <c r="J920" i="25"/>
  <c r="I920" i="25"/>
  <c r="T919" i="25"/>
  <c r="N919" i="25"/>
  <c r="M919" i="25"/>
  <c r="L919" i="25"/>
  <c r="K919" i="25"/>
  <c r="J919" i="25"/>
  <c r="I919" i="25"/>
  <c r="T918" i="25"/>
  <c r="N918" i="25"/>
  <c r="M918" i="25"/>
  <c r="L918" i="25"/>
  <c r="K918" i="25"/>
  <c r="J918" i="25"/>
  <c r="I918" i="25"/>
  <c r="T917" i="25"/>
  <c r="N917" i="25"/>
  <c r="M917" i="25"/>
  <c r="L917" i="25"/>
  <c r="K917" i="25"/>
  <c r="J917" i="25"/>
  <c r="I917" i="25"/>
  <c r="T916" i="25"/>
  <c r="N916" i="25"/>
  <c r="M916" i="25"/>
  <c r="L916" i="25"/>
  <c r="K916" i="25"/>
  <c r="J916" i="25"/>
  <c r="I916" i="25"/>
  <c r="T915" i="25"/>
  <c r="N915" i="25"/>
  <c r="M915" i="25"/>
  <c r="L915" i="25"/>
  <c r="K915" i="25"/>
  <c r="J915" i="25"/>
  <c r="I915" i="25"/>
  <c r="T914" i="25"/>
  <c r="N914" i="25"/>
  <c r="M914" i="25"/>
  <c r="L914" i="25"/>
  <c r="K914" i="25"/>
  <c r="J914" i="25"/>
  <c r="I914" i="25"/>
  <c r="T913" i="25"/>
  <c r="N913" i="25"/>
  <c r="M913" i="25"/>
  <c r="L913" i="25"/>
  <c r="K913" i="25"/>
  <c r="J913" i="25"/>
  <c r="I913" i="25"/>
  <c r="T912" i="25"/>
  <c r="N912" i="25"/>
  <c r="M912" i="25"/>
  <c r="L912" i="25"/>
  <c r="K912" i="25"/>
  <c r="J912" i="25"/>
  <c r="I912" i="25"/>
  <c r="T911" i="25"/>
  <c r="N911" i="25"/>
  <c r="M911" i="25"/>
  <c r="L911" i="25"/>
  <c r="K911" i="25"/>
  <c r="J911" i="25"/>
  <c r="I911" i="25"/>
  <c r="T910" i="25"/>
  <c r="N910" i="25"/>
  <c r="M910" i="25"/>
  <c r="L910" i="25"/>
  <c r="K910" i="25"/>
  <c r="J910" i="25"/>
  <c r="I910" i="25"/>
  <c r="T909" i="25"/>
  <c r="N909" i="25"/>
  <c r="M909" i="25"/>
  <c r="L909" i="25"/>
  <c r="K909" i="25"/>
  <c r="J909" i="25"/>
  <c r="I909" i="25"/>
  <c r="T908" i="25"/>
  <c r="N908" i="25"/>
  <c r="M908" i="25"/>
  <c r="L908" i="25"/>
  <c r="K908" i="25"/>
  <c r="J908" i="25"/>
  <c r="I908" i="25"/>
  <c r="T907" i="25"/>
  <c r="N907" i="25"/>
  <c r="M907" i="25"/>
  <c r="L907" i="25"/>
  <c r="K907" i="25"/>
  <c r="J907" i="25"/>
  <c r="I907" i="25"/>
  <c r="T906" i="25"/>
  <c r="N906" i="25"/>
  <c r="M906" i="25"/>
  <c r="L906" i="25"/>
  <c r="K906" i="25"/>
  <c r="J906" i="25"/>
  <c r="I906" i="25"/>
  <c r="T905" i="25"/>
  <c r="N905" i="25"/>
  <c r="M905" i="25"/>
  <c r="L905" i="25"/>
  <c r="K905" i="25"/>
  <c r="J905" i="25"/>
  <c r="I905" i="25"/>
  <c r="T904" i="25"/>
  <c r="N904" i="25"/>
  <c r="M904" i="25"/>
  <c r="L904" i="25"/>
  <c r="K904" i="25"/>
  <c r="J904" i="25"/>
  <c r="I904" i="25"/>
  <c r="T903" i="25"/>
  <c r="N903" i="25"/>
  <c r="M903" i="25"/>
  <c r="L903" i="25"/>
  <c r="K903" i="25"/>
  <c r="J903" i="25"/>
  <c r="I903" i="25"/>
  <c r="T902" i="25"/>
  <c r="N902" i="25"/>
  <c r="M902" i="25"/>
  <c r="L902" i="25"/>
  <c r="K902" i="25"/>
  <c r="J902" i="25"/>
  <c r="I902" i="25"/>
  <c r="T901" i="25"/>
  <c r="N901" i="25"/>
  <c r="M901" i="25"/>
  <c r="L901" i="25"/>
  <c r="K901" i="25"/>
  <c r="J901" i="25"/>
  <c r="I901" i="25"/>
  <c r="T900" i="25"/>
  <c r="N900" i="25"/>
  <c r="M900" i="25"/>
  <c r="L900" i="25"/>
  <c r="K900" i="25"/>
  <c r="J900" i="25"/>
  <c r="I900" i="25"/>
  <c r="T899" i="25"/>
  <c r="N899" i="25"/>
  <c r="M899" i="25"/>
  <c r="L899" i="25"/>
  <c r="K899" i="25"/>
  <c r="J899" i="25"/>
  <c r="I899" i="25"/>
  <c r="T898" i="25"/>
  <c r="N898" i="25"/>
  <c r="M898" i="25"/>
  <c r="L898" i="25"/>
  <c r="K898" i="25"/>
  <c r="J898" i="25"/>
  <c r="I898" i="25"/>
  <c r="T897" i="25"/>
  <c r="N897" i="25"/>
  <c r="M897" i="25"/>
  <c r="L897" i="25"/>
  <c r="K897" i="25"/>
  <c r="J897" i="25"/>
  <c r="I897" i="25"/>
  <c r="T896" i="25"/>
  <c r="N896" i="25"/>
  <c r="M896" i="25"/>
  <c r="L896" i="25"/>
  <c r="K896" i="25"/>
  <c r="J896" i="25"/>
  <c r="I896" i="25"/>
  <c r="T895" i="25"/>
  <c r="N895" i="25"/>
  <c r="M895" i="25"/>
  <c r="L895" i="25"/>
  <c r="K895" i="25"/>
  <c r="J895" i="25"/>
  <c r="I895" i="25"/>
  <c r="T894" i="25"/>
  <c r="N894" i="25"/>
  <c r="M894" i="25"/>
  <c r="L894" i="25"/>
  <c r="K894" i="25"/>
  <c r="J894" i="25"/>
  <c r="I894" i="25"/>
  <c r="T893" i="25"/>
  <c r="N893" i="25"/>
  <c r="M893" i="25"/>
  <c r="L893" i="25"/>
  <c r="K893" i="25"/>
  <c r="J893" i="25"/>
  <c r="I893" i="25"/>
  <c r="T892" i="25"/>
  <c r="N892" i="25"/>
  <c r="M892" i="25"/>
  <c r="L892" i="25"/>
  <c r="K892" i="25"/>
  <c r="J892" i="25"/>
  <c r="I892" i="25"/>
  <c r="T891" i="25"/>
  <c r="N891" i="25"/>
  <c r="M891" i="25"/>
  <c r="L891" i="25"/>
  <c r="K891" i="25"/>
  <c r="J891" i="25"/>
  <c r="I891" i="25"/>
  <c r="T890" i="25"/>
  <c r="N890" i="25"/>
  <c r="M890" i="25"/>
  <c r="L890" i="25"/>
  <c r="K890" i="25"/>
  <c r="J890" i="25"/>
  <c r="I890" i="25"/>
  <c r="T889" i="25"/>
  <c r="N889" i="25"/>
  <c r="M889" i="25"/>
  <c r="L889" i="25"/>
  <c r="K889" i="25"/>
  <c r="J889" i="25"/>
  <c r="I889" i="25"/>
  <c r="T888" i="25"/>
  <c r="N888" i="25"/>
  <c r="M888" i="25"/>
  <c r="L888" i="25"/>
  <c r="K888" i="25"/>
  <c r="J888" i="25"/>
  <c r="I888" i="25"/>
  <c r="T887" i="25"/>
  <c r="N887" i="25"/>
  <c r="M887" i="25"/>
  <c r="L887" i="25"/>
  <c r="K887" i="25"/>
  <c r="J887" i="25"/>
  <c r="I887" i="25"/>
  <c r="T886" i="25"/>
  <c r="N886" i="25"/>
  <c r="M886" i="25"/>
  <c r="L886" i="25"/>
  <c r="K886" i="25"/>
  <c r="J886" i="25"/>
  <c r="I886" i="25"/>
  <c r="T885" i="25"/>
  <c r="N885" i="25"/>
  <c r="M885" i="25"/>
  <c r="L885" i="25"/>
  <c r="K885" i="25"/>
  <c r="J885" i="25"/>
  <c r="I885" i="25"/>
  <c r="T884" i="25"/>
  <c r="N884" i="25"/>
  <c r="M884" i="25"/>
  <c r="L884" i="25"/>
  <c r="K884" i="25"/>
  <c r="J884" i="25"/>
  <c r="I884" i="25"/>
  <c r="T883" i="25"/>
  <c r="N883" i="25"/>
  <c r="M883" i="25"/>
  <c r="L883" i="25"/>
  <c r="K883" i="25"/>
  <c r="J883" i="25"/>
  <c r="I883" i="25"/>
  <c r="T882" i="25"/>
  <c r="N882" i="25"/>
  <c r="M882" i="25"/>
  <c r="L882" i="25"/>
  <c r="K882" i="25"/>
  <c r="J882" i="25"/>
  <c r="I882" i="25"/>
  <c r="T881" i="25"/>
  <c r="N881" i="25"/>
  <c r="M881" i="25"/>
  <c r="L881" i="25"/>
  <c r="K881" i="25"/>
  <c r="J881" i="25"/>
  <c r="I881" i="25"/>
  <c r="T880" i="25"/>
  <c r="N880" i="25"/>
  <c r="M880" i="25"/>
  <c r="L880" i="25"/>
  <c r="K880" i="25"/>
  <c r="J880" i="25"/>
  <c r="I880" i="25"/>
  <c r="T879" i="25"/>
  <c r="N879" i="25"/>
  <c r="M879" i="25"/>
  <c r="L879" i="25"/>
  <c r="K879" i="25"/>
  <c r="J879" i="25"/>
  <c r="I879" i="25"/>
  <c r="T878" i="25"/>
  <c r="N878" i="25"/>
  <c r="M878" i="25"/>
  <c r="L878" i="25"/>
  <c r="K878" i="25"/>
  <c r="J878" i="25"/>
  <c r="I878" i="25"/>
  <c r="T877" i="25"/>
  <c r="N877" i="25"/>
  <c r="M877" i="25"/>
  <c r="L877" i="25"/>
  <c r="K877" i="25"/>
  <c r="J877" i="25"/>
  <c r="I877" i="25"/>
  <c r="T876" i="25"/>
  <c r="N876" i="25"/>
  <c r="M876" i="25"/>
  <c r="L876" i="25"/>
  <c r="K876" i="25"/>
  <c r="J876" i="25"/>
  <c r="I876" i="25"/>
  <c r="T875" i="25"/>
  <c r="N875" i="25"/>
  <c r="M875" i="25"/>
  <c r="L875" i="25"/>
  <c r="K875" i="25"/>
  <c r="J875" i="25"/>
  <c r="I875" i="25"/>
  <c r="T874" i="25"/>
  <c r="N874" i="25"/>
  <c r="M874" i="25"/>
  <c r="L874" i="25"/>
  <c r="K874" i="25"/>
  <c r="J874" i="25"/>
  <c r="I874" i="25"/>
  <c r="T873" i="25"/>
  <c r="N873" i="25"/>
  <c r="M873" i="25"/>
  <c r="L873" i="25"/>
  <c r="K873" i="25"/>
  <c r="J873" i="25"/>
  <c r="I873" i="25"/>
  <c r="T872" i="25"/>
  <c r="N872" i="25"/>
  <c r="M872" i="25"/>
  <c r="L872" i="25"/>
  <c r="K872" i="25"/>
  <c r="J872" i="25"/>
  <c r="I872" i="25"/>
  <c r="T871" i="25"/>
  <c r="N871" i="25"/>
  <c r="M871" i="25"/>
  <c r="L871" i="25"/>
  <c r="K871" i="25"/>
  <c r="J871" i="25"/>
  <c r="I871" i="25"/>
  <c r="T870" i="25"/>
  <c r="N870" i="25"/>
  <c r="M870" i="25"/>
  <c r="L870" i="25"/>
  <c r="K870" i="25"/>
  <c r="J870" i="25"/>
  <c r="I870" i="25"/>
  <c r="T869" i="25"/>
  <c r="N869" i="25"/>
  <c r="M869" i="25"/>
  <c r="L869" i="25"/>
  <c r="K869" i="25"/>
  <c r="J869" i="25"/>
  <c r="I869" i="25"/>
  <c r="T868" i="25"/>
  <c r="N868" i="25"/>
  <c r="M868" i="25"/>
  <c r="L868" i="25"/>
  <c r="K868" i="25"/>
  <c r="J868" i="25"/>
  <c r="I868" i="25"/>
  <c r="T867" i="25"/>
  <c r="N867" i="25"/>
  <c r="M867" i="25"/>
  <c r="L867" i="25"/>
  <c r="K867" i="25"/>
  <c r="J867" i="25"/>
  <c r="I867" i="25"/>
  <c r="T866" i="25"/>
  <c r="N866" i="25"/>
  <c r="M866" i="25"/>
  <c r="L866" i="25"/>
  <c r="K866" i="25"/>
  <c r="J866" i="25"/>
  <c r="I866" i="25"/>
  <c r="T865" i="25"/>
  <c r="N865" i="25"/>
  <c r="M865" i="25"/>
  <c r="L865" i="25"/>
  <c r="K865" i="25"/>
  <c r="J865" i="25"/>
  <c r="I865" i="25"/>
  <c r="T864" i="25"/>
  <c r="N864" i="25"/>
  <c r="M864" i="25"/>
  <c r="L864" i="25"/>
  <c r="K864" i="25"/>
  <c r="J864" i="25"/>
  <c r="I864" i="25"/>
  <c r="T863" i="25"/>
  <c r="N863" i="25"/>
  <c r="M863" i="25"/>
  <c r="L863" i="25"/>
  <c r="K863" i="25"/>
  <c r="J863" i="25"/>
  <c r="I863" i="25"/>
  <c r="T862" i="25"/>
  <c r="N862" i="25"/>
  <c r="M862" i="25"/>
  <c r="L862" i="25"/>
  <c r="K862" i="25"/>
  <c r="J862" i="25"/>
  <c r="I862" i="25"/>
  <c r="T861" i="25"/>
  <c r="N861" i="25"/>
  <c r="M861" i="25"/>
  <c r="L861" i="25"/>
  <c r="K861" i="25"/>
  <c r="J861" i="25"/>
  <c r="I861" i="25"/>
  <c r="T860" i="25"/>
  <c r="N860" i="25"/>
  <c r="M860" i="25"/>
  <c r="L860" i="25"/>
  <c r="K860" i="25"/>
  <c r="J860" i="25"/>
  <c r="I860" i="25"/>
  <c r="T859" i="25"/>
  <c r="N859" i="25"/>
  <c r="M859" i="25"/>
  <c r="L859" i="25"/>
  <c r="K859" i="25"/>
  <c r="J859" i="25"/>
  <c r="I859" i="25"/>
  <c r="T858" i="25"/>
  <c r="N858" i="25"/>
  <c r="M858" i="25"/>
  <c r="L858" i="25"/>
  <c r="K858" i="25"/>
  <c r="J858" i="25"/>
  <c r="I858" i="25"/>
  <c r="T857" i="25"/>
  <c r="N857" i="25"/>
  <c r="M857" i="25"/>
  <c r="L857" i="25"/>
  <c r="K857" i="25"/>
  <c r="J857" i="25"/>
  <c r="I857" i="25"/>
  <c r="T856" i="25"/>
  <c r="N856" i="25"/>
  <c r="M856" i="25"/>
  <c r="L856" i="25"/>
  <c r="K856" i="25"/>
  <c r="J856" i="25"/>
  <c r="I856" i="25"/>
  <c r="T855" i="25"/>
  <c r="N855" i="25"/>
  <c r="M855" i="25"/>
  <c r="L855" i="25"/>
  <c r="K855" i="25"/>
  <c r="J855" i="25"/>
  <c r="I855" i="25"/>
  <c r="T854" i="25"/>
  <c r="N854" i="25"/>
  <c r="M854" i="25"/>
  <c r="L854" i="25"/>
  <c r="K854" i="25"/>
  <c r="J854" i="25"/>
  <c r="I854" i="25"/>
  <c r="T853" i="25"/>
  <c r="N853" i="25"/>
  <c r="M853" i="25"/>
  <c r="L853" i="25"/>
  <c r="K853" i="25"/>
  <c r="J853" i="25"/>
  <c r="I853" i="25"/>
  <c r="T852" i="25"/>
  <c r="N852" i="25"/>
  <c r="M852" i="25"/>
  <c r="L852" i="25"/>
  <c r="K852" i="25"/>
  <c r="J852" i="25"/>
  <c r="I852" i="25"/>
  <c r="T851" i="25"/>
  <c r="N851" i="25"/>
  <c r="M851" i="25"/>
  <c r="L851" i="25"/>
  <c r="K851" i="25"/>
  <c r="J851" i="25"/>
  <c r="I851" i="25"/>
  <c r="T850" i="25"/>
  <c r="N850" i="25"/>
  <c r="M850" i="25"/>
  <c r="L850" i="25"/>
  <c r="K850" i="25"/>
  <c r="J850" i="25"/>
  <c r="I850" i="25"/>
  <c r="T849" i="25"/>
  <c r="N849" i="25"/>
  <c r="M849" i="25"/>
  <c r="L849" i="25"/>
  <c r="K849" i="25"/>
  <c r="J849" i="25"/>
  <c r="I849" i="25"/>
  <c r="T848" i="25"/>
  <c r="N848" i="25"/>
  <c r="M848" i="25"/>
  <c r="L848" i="25"/>
  <c r="K848" i="25"/>
  <c r="J848" i="25"/>
  <c r="I848" i="25"/>
  <c r="T847" i="25"/>
  <c r="N847" i="25"/>
  <c r="M847" i="25"/>
  <c r="L847" i="25"/>
  <c r="K847" i="25"/>
  <c r="J847" i="25"/>
  <c r="I847" i="25"/>
  <c r="T846" i="25"/>
  <c r="N846" i="25"/>
  <c r="M846" i="25"/>
  <c r="L846" i="25"/>
  <c r="K846" i="25"/>
  <c r="J846" i="25"/>
  <c r="I846" i="25"/>
  <c r="T845" i="25"/>
  <c r="N845" i="25"/>
  <c r="M845" i="25"/>
  <c r="L845" i="25"/>
  <c r="K845" i="25"/>
  <c r="J845" i="25"/>
  <c r="I845" i="25"/>
  <c r="T844" i="25"/>
  <c r="N844" i="25"/>
  <c r="M844" i="25"/>
  <c r="L844" i="25"/>
  <c r="K844" i="25"/>
  <c r="J844" i="25"/>
  <c r="I844" i="25"/>
  <c r="T843" i="25"/>
  <c r="N843" i="25"/>
  <c r="M843" i="25"/>
  <c r="L843" i="25"/>
  <c r="K843" i="25"/>
  <c r="J843" i="25"/>
  <c r="I843" i="25"/>
  <c r="T842" i="25"/>
  <c r="N842" i="25"/>
  <c r="M842" i="25"/>
  <c r="L842" i="25"/>
  <c r="K842" i="25"/>
  <c r="J842" i="25"/>
  <c r="I842" i="25"/>
  <c r="T841" i="25"/>
  <c r="N841" i="25"/>
  <c r="M841" i="25"/>
  <c r="L841" i="25"/>
  <c r="K841" i="25"/>
  <c r="J841" i="25"/>
  <c r="I841" i="25"/>
  <c r="T840" i="25"/>
  <c r="N840" i="25"/>
  <c r="M840" i="25"/>
  <c r="L840" i="25"/>
  <c r="K840" i="25"/>
  <c r="J840" i="25"/>
  <c r="I840" i="25"/>
  <c r="T839" i="25"/>
  <c r="N839" i="25"/>
  <c r="M839" i="25"/>
  <c r="L839" i="25"/>
  <c r="K839" i="25"/>
  <c r="J839" i="25"/>
  <c r="I839" i="25"/>
  <c r="T838" i="25"/>
  <c r="N838" i="25"/>
  <c r="M838" i="25"/>
  <c r="L838" i="25"/>
  <c r="K838" i="25"/>
  <c r="J838" i="25"/>
  <c r="I838" i="25"/>
  <c r="T837" i="25"/>
  <c r="N837" i="25"/>
  <c r="M837" i="25"/>
  <c r="L837" i="25"/>
  <c r="K837" i="25"/>
  <c r="J837" i="25"/>
  <c r="I837" i="25"/>
  <c r="T836" i="25"/>
  <c r="N836" i="25"/>
  <c r="M836" i="25"/>
  <c r="L836" i="25"/>
  <c r="K836" i="25"/>
  <c r="J836" i="25"/>
  <c r="I836" i="25"/>
  <c r="T835" i="25"/>
  <c r="N835" i="25"/>
  <c r="M835" i="25"/>
  <c r="L835" i="25"/>
  <c r="K835" i="25"/>
  <c r="J835" i="25"/>
  <c r="I835" i="25"/>
  <c r="T834" i="25"/>
  <c r="N834" i="25"/>
  <c r="M834" i="25"/>
  <c r="L834" i="25"/>
  <c r="K834" i="25"/>
  <c r="J834" i="25"/>
  <c r="I834" i="25"/>
  <c r="T833" i="25"/>
  <c r="N833" i="25"/>
  <c r="M833" i="25"/>
  <c r="L833" i="25"/>
  <c r="K833" i="25"/>
  <c r="J833" i="25"/>
  <c r="I833" i="25"/>
  <c r="T832" i="25"/>
  <c r="N832" i="25"/>
  <c r="M832" i="25"/>
  <c r="L832" i="25"/>
  <c r="K832" i="25"/>
  <c r="J832" i="25"/>
  <c r="I832" i="25"/>
  <c r="T831" i="25"/>
  <c r="N831" i="25"/>
  <c r="M831" i="25"/>
  <c r="L831" i="25"/>
  <c r="K831" i="25"/>
  <c r="J831" i="25"/>
  <c r="I831" i="25"/>
  <c r="T830" i="25"/>
  <c r="N830" i="25"/>
  <c r="M830" i="25"/>
  <c r="L830" i="25"/>
  <c r="K830" i="25"/>
  <c r="J830" i="25"/>
  <c r="I830" i="25"/>
  <c r="T829" i="25"/>
  <c r="N829" i="25"/>
  <c r="M829" i="25"/>
  <c r="L829" i="25"/>
  <c r="K829" i="25"/>
  <c r="J829" i="25"/>
  <c r="I829" i="25"/>
  <c r="T828" i="25"/>
  <c r="N828" i="25"/>
  <c r="M828" i="25"/>
  <c r="L828" i="25"/>
  <c r="K828" i="25"/>
  <c r="J828" i="25"/>
  <c r="I828" i="25"/>
  <c r="T827" i="25"/>
  <c r="N827" i="25"/>
  <c r="M827" i="25"/>
  <c r="L827" i="25"/>
  <c r="K827" i="25"/>
  <c r="J827" i="25"/>
  <c r="I827" i="25"/>
  <c r="T826" i="25"/>
  <c r="N826" i="25"/>
  <c r="M826" i="25"/>
  <c r="L826" i="25"/>
  <c r="K826" i="25"/>
  <c r="J826" i="25"/>
  <c r="I826" i="25"/>
  <c r="T825" i="25"/>
  <c r="N825" i="25"/>
  <c r="M825" i="25"/>
  <c r="L825" i="25"/>
  <c r="K825" i="25"/>
  <c r="J825" i="25"/>
  <c r="I825" i="25"/>
  <c r="T824" i="25"/>
  <c r="N824" i="25"/>
  <c r="M824" i="25"/>
  <c r="L824" i="25"/>
  <c r="K824" i="25"/>
  <c r="J824" i="25"/>
  <c r="I824" i="25"/>
  <c r="T823" i="25"/>
  <c r="N823" i="25"/>
  <c r="M823" i="25"/>
  <c r="L823" i="25"/>
  <c r="K823" i="25"/>
  <c r="J823" i="25"/>
  <c r="I823" i="25"/>
  <c r="T822" i="25"/>
  <c r="N822" i="25"/>
  <c r="M822" i="25"/>
  <c r="L822" i="25"/>
  <c r="K822" i="25"/>
  <c r="J822" i="25"/>
  <c r="I822" i="25"/>
  <c r="T821" i="25"/>
  <c r="N821" i="25"/>
  <c r="M821" i="25"/>
  <c r="L821" i="25"/>
  <c r="K821" i="25"/>
  <c r="J821" i="25"/>
  <c r="I821" i="25"/>
  <c r="T820" i="25"/>
  <c r="N820" i="25"/>
  <c r="M820" i="25"/>
  <c r="L820" i="25"/>
  <c r="K820" i="25"/>
  <c r="J820" i="25"/>
  <c r="I820" i="25"/>
  <c r="T819" i="25"/>
  <c r="N819" i="25"/>
  <c r="M819" i="25"/>
  <c r="L819" i="25"/>
  <c r="K819" i="25"/>
  <c r="J819" i="25"/>
  <c r="I819" i="25"/>
  <c r="T818" i="25"/>
  <c r="N818" i="25"/>
  <c r="M818" i="25"/>
  <c r="L818" i="25"/>
  <c r="K818" i="25"/>
  <c r="J818" i="25"/>
  <c r="I818" i="25"/>
  <c r="T817" i="25"/>
  <c r="N817" i="25"/>
  <c r="M817" i="25"/>
  <c r="L817" i="25"/>
  <c r="K817" i="25"/>
  <c r="J817" i="25"/>
  <c r="I817" i="25"/>
  <c r="T816" i="25"/>
  <c r="N816" i="25"/>
  <c r="M816" i="25"/>
  <c r="L816" i="25"/>
  <c r="K816" i="25"/>
  <c r="J816" i="25"/>
  <c r="I816" i="25"/>
  <c r="T815" i="25"/>
  <c r="N815" i="25"/>
  <c r="M815" i="25"/>
  <c r="L815" i="25"/>
  <c r="K815" i="25"/>
  <c r="J815" i="25"/>
  <c r="I815" i="25"/>
  <c r="T814" i="25"/>
  <c r="N814" i="25"/>
  <c r="M814" i="25"/>
  <c r="L814" i="25"/>
  <c r="K814" i="25"/>
  <c r="J814" i="25"/>
  <c r="I814" i="25"/>
  <c r="T813" i="25"/>
  <c r="N813" i="25"/>
  <c r="M813" i="25"/>
  <c r="L813" i="25"/>
  <c r="K813" i="25"/>
  <c r="J813" i="25"/>
  <c r="I813" i="25"/>
  <c r="T812" i="25"/>
  <c r="N812" i="25"/>
  <c r="M812" i="25"/>
  <c r="L812" i="25"/>
  <c r="K812" i="25"/>
  <c r="J812" i="25"/>
  <c r="I812" i="25"/>
  <c r="T811" i="25"/>
  <c r="N811" i="25"/>
  <c r="M811" i="25"/>
  <c r="L811" i="25"/>
  <c r="K811" i="25"/>
  <c r="J811" i="25"/>
  <c r="I811" i="25"/>
  <c r="T810" i="25"/>
  <c r="N810" i="25"/>
  <c r="M810" i="25"/>
  <c r="L810" i="25"/>
  <c r="K810" i="25"/>
  <c r="J810" i="25"/>
  <c r="I810" i="25"/>
  <c r="T809" i="25"/>
  <c r="N809" i="25"/>
  <c r="M809" i="25"/>
  <c r="L809" i="25"/>
  <c r="K809" i="25"/>
  <c r="J809" i="25"/>
  <c r="I809" i="25"/>
  <c r="T808" i="25"/>
  <c r="N808" i="25"/>
  <c r="M808" i="25"/>
  <c r="L808" i="25"/>
  <c r="K808" i="25"/>
  <c r="J808" i="25"/>
  <c r="I808" i="25"/>
  <c r="T807" i="25"/>
  <c r="N807" i="25"/>
  <c r="M807" i="25"/>
  <c r="L807" i="25"/>
  <c r="K807" i="25"/>
  <c r="J807" i="25"/>
  <c r="I807" i="25"/>
  <c r="T806" i="25"/>
  <c r="N806" i="25"/>
  <c r="M806" i="25"/>
  <c r="L806" i="25"/>
  <c r="K806" i="25"/>
  <c r="J806" i="25"/>
  <c r="I806" i="25"/>
  <c r="T805" i="25"/>
  <c r="N805" i="25"/>
  <c r="M805" i="25"/>
  <c r="L805" i="25"/>
  <c r="K805" i="25"/>
  <c r="J805" i="25"/>
  <c r="I805" i="25"/>
  <c r="T804" i="25"/>
  <c r="N804" i="25"/>
  <c r="M804" i="25"/>
  <c r="L804" i="25"/>
  <c r="K804" i="25"/>
  <c r="J804" i="25"/>
  <c r="I804" i="25"/>
  <c r="T803" i="25"/>
  <c r="N803" i="25"/>
  <c r="M803" i="25"/>
  <c r="L803" i="25"/>
  <c r="K803" i="25"/>
  <c r="J803" i="25"/>
  <c r="I803" i="25"/>
  <c r="T802" i="25"/>
  <c r="N802" i="25"/>
  <c r="M802" i="25"/>
  <c r="L802" i="25"/>
  <c r="K802" i="25"/>
  <c r="J802" i="25"/>
  <c r="I802" i="25"/>
  <c r="T801" i="25"/>
  <c r="N801" i="25"/>
  <c r="M801" i="25"/>
  <c r="L801" i="25"/>
  <c r="K801" i="25"/>
  <c r="J801" i="25"/>
  <c r="I801" i="25"/>
  <c r="T800" i="25"/>
  <c r="N800" i="25"/>
  <c r="M800" i="25"/>
  <c r="L800" i="25"/>
  <c r="K800" i="25"/>
  <c r="J800" i="25"/>
  <c r="I800" i="25"/>
  <c r="T799" i="25"/>
  <c r="N799" i="25"/>
  <c r="M799" i="25"/>
  <c r="L799" i="25"/>
  <c r="K799" i="25"/>
  <c r="J799" i="25"/>
  <c r="I799" i="25"/>
  <c r="T798" i="25"/>
  <c r="N798" i="25"/>
  <c r="M798" i="25"/>
  <c r="L798" i="25"/>
  <c r="K798" i="25"/>
  <c r="J798" i="25"/>
  <c r="I798" i="25"/>
  <c r="T797" i="25"/>
  <c r="N797" i="25"/>
  <c r="M797" i="25"/>
  <c r="L797" i="25"/>
  <c r="K797" i="25"/>
  <c r="J797" i="25"/>
  <c r="I797" i="25"/>
  <c r="T796" i="25"/>
  <c r="N796" i="25"/>
  <c r="M796" i="25"/>
  <c r="L796" i="25"/>
  <c r="K796" i="25"/>
  <c r="J796" i="25"/>
  <c r="I796" i="25"/>
  <c r="T795" i="25"/>
  <c r="N795" i="25"/>
  <c r="M795" i="25"/>
  <c r="L795" i="25"/>
  <c r="K795" i="25"/>
  <c r="J795" i="25"/>
  <c r="I795" i="25"/>
  <c r="T794" i="25"/>
  <c r="N794" i="25"/>
  <c r="M794" i="25"/>
  <c r="L794" i="25"/>
  <c r="K794" i="25"/>
  <c r="J794" i="25"/>
  <c r="I794" i="25"/>
  <c r="T793" i="25"/>
  <c r="N793" i="25"/>
  <c r="M793" i="25"/>
  <c r="L793" i="25"/>
  <c r="K793" i="25"/>
  <c r="J793" i="25"/>
  <c r="I793" i="25"/>
  <c r="T792" i="25"/>
  <c r="N792" i="25"/>
  <c r="M792" i="25"/>
  <c r="L792" i="25"/>
  <c r="K792" i="25"/>
  <c r="J792" i="25"/>
  <c r="I792" i="25"/>
  <c r="T791" i="25"/>
  <c r="N791" i="25"/>
  <c r="M791" i="25"/>
  <c r="L791" i="25"/>
  <c r="K791" i="25"/>
  <c r="J791" i="25"/>
  <c r="I791" i="25"/>
  <c r="T790" i="25"/>
  <c r="N790" i="25"/>
  <c r="M790" i="25"/>
  <c r="L790" i="25"/>
  <c r="K790" i="25"/>
  <c r="J790" i="25"/>
  <c r="I790" i="25"/>
  <c r="T789" i="25"/>
  <c r="N789" i="25"/>
  <c r="M789" i="25"/>
  <c r="L789" i="25"/>
  <c r="K789" i="25"/>
  <c r="J789" i="25"/>
  <c r="I789" i="25"/>
  <c r="T788" i="25"/>
  <c r="N788" i="25"/>
  <c r="M788" i="25"/>
  <c r="L788" i="25"/>
  <c r="K788" i="25"/>
  <c r="J788" i="25"/>
  <c r="I788" i="25"/>
  <c r="T787" i="25"/>
  <c r="N787" i="25"/>
  <c r="M787" i="25"/>
  <c r="L787" i="25"/>
  <c r="K787" i="25"/>
  <c r="J787" i="25"/>
  <c r="I787" i="25"/>
  <c r="T786" i="25"/>
  <c r="N786" i="25"/>
  <c r="M786" i="25"/>
  <c r="L786" i="25"/>
  <c r="K786" i="25"/>
  <c r="J786" i="25"/>
  <c r="I786" i="25"/>
  <c r="T785" i="25"/>
  <c r="N785" i="25"/>
  <c r="M785" i="25"/>
  <c r="L785" i="25"/>
  <c r="K785" i="25"/>
  <c r="J785" i="25"/>
  <c r="I785" i="25"/>
  <c r="T784" i="25"/>
  <c r="N784" i="25"/>
  <c r="M784" i="25"/>
  <c r="L784" i="25"/>
  <c r="K784" i="25"/>
  <c r="J784" i="25"/>
  <c r="I784" i="25"/>
  <c r="T783" i="25"/>
  <c r="N783" i="25"/>
  <c r="M783" i="25"/>
  <c r="L783" i="25"/>
  <c r="K783" i="25"/>
  <c r="J783" i="25"/>
  <c r="I783" i="25"/>
  <c r="T782" i="25"/>
  <c r="N782" i="25"/>
  <c r="M782" i="25"/>
  <c r="L782" i="25"/>
  <c r="K782" i="25"/>
  <c r="J782" i="25"/>
  <c r="I782" i="25"/>
  <c r="T781" i="25"/>
  <c r="N781" i="25"/>
  <c r="M781" i="25"/>
  <c r="L781" i="25"/>
  <c r="K781" i="25"/>
  <c r="J781" i="25"/>
  <c r="I781" i="25"/>
  <c r="T780" i="25"/>
  <c r="N780" i="25"/>
  <c r="M780" i="25"/>
  <c r="L780" i="25"/>
  <c r="K780" i="25"/>
  <c r="J780" i="25"/>
  <c r="I780" i="25"/>
  <c r="T779" i="25"/>
  <c r="N779" i="25"/>
  <c r="M779" i="25"/>
  <c r="L779" i="25"/>
  <c r="K779" i="25"/>
  <c r="J779" i="25"/>
  <c r="I779" i="25"/>
  <c r="T778" i="25"/>
  <c r="N778" i="25"/>
  <c r="M778" i="25"/>
  <c r="L778" i="25"/>
  <c r="K778" i="25"/>
  <c r="J778" i="25"/>
  <c r="I778" i="25"/>
  <c r="T777" i="25"/>
  <c r="N777" i="25"/>
  <c r="M777" i="25"/>
  <c r="L777" i="25"/>
  <c r="K777" i="25"/>
  <c r="J777" i="25"/>
  <c r="I777" i="25"/>
  <c r="T776" i="25"/>
  <c r="N776" i="25"/>
  <c r="M776" i="25"/>
  <c r="L776" i="25"/>
  <c r="K776" i="25"/>
  <c r="J776" i="25"/>
  <c r="I776" i="25"/>
  <c r="T775" i="25"/>
  <c r="N775" i="25"/>
  <c r="M775" i="25"/>
  <c r="L775" i="25"/>
  <c r="K775" i="25"/>
  <c r="J775" i="25"/>
  <c r="I775" i="25"/>
  <c r="T774" i="25"/>
  <c r="N774" i="25"/>
  <c r="M774" i="25"/>
  <c r="L774" i="25"/>
  <c r="K774" i="25"/>
  <c r="J774" i="25"/>
  <c r="I774" i="25"/>
  <c r="T773" i="25"/>
  <c r="N773" i="25"/>
  <c r="M773" i="25"/>
  <c r="L773" i="25"/>
  <c r="K773" i="25"/>
  <c r="J773" i="25"/>
  <c r="I773" i="25"/>
  <c r="T772" i="25"/>
  <c r="N772" i="25"/>
  <c r="M772" i="25"/>
  <c r="L772" i="25"/>
  <c r="K772" i="25"/>
  <c r="J772" i="25"/>
  <c r="I772" i="25"/>
  <c r="T771" i="25"/>
  <c r="N771" i="25"/>
  <c r="M771" i="25"/>
  <c r="L771" i="25"/>
  <c r="K771" i="25"/>
  <c r="J771" i="25"/>
  <c r="I771" i="25"/>
  <c r="T770" i="25"/>
  <c r="N770" i="25"/>
  <c r="M770" i="25"/>
  <c r="L770" i="25"/>
  <c r="K770" i="25"/>
  <c r="J770" i="25"/>
  <c r="I770" i="25"/>
  <c r="T769" i="25"/>
  <c r="N769" i="25"/>
  <c r="M769" i="25"/>
  <c r="L769" i="25"/>
  <c r="K769" i="25"/>
  <c r="J769" i="25"/>
  <c r="I769" i="25"/>
  <c r="T768" i="25"/>
  <c r="N768" i="25"/>
  <c r="M768" i="25"/>
  <c r="L768" i="25"/>
  <c r="K768" i="25"/>
  <c r="J768" i="25"/>
  <c r="I768" i="25"/>
  <c r="T767" i="25"/>
  <c r="N767" i="25"/>
  <c r="M767" i="25"/>
  <c r="L767" i="25"/>
  <c r="K767" i="25"/>
  <c r="J767" i="25"/>
  <c r="I767" i="25"/>
  <c r="T766" i="25"/>
  <c r="N766" i="25"/>
  <c r="M766" i="25"/>
  <c r="L766" i="25"/>
  <c r="K766" i="25"/>
  <c r="J766" i="25"/>
  <c r="I766" i="25"/>
  <c r="T765" i="25"/>
  <c r="N765" i="25"/>
  <c r="M765" i="25"/>
  <c r="L765" i="25"/>
  <c r="K765" i="25"/>
  <c r="J765" i="25"/>
  <c r="I765" i="25"/>
  <c r="T764" i="25"/>
  <c r="N764" i="25"/>
  <c r="M764" i="25"/>
  <c r="L764" i="25"/>
  <c r="K764" i="25"/>
  <c r="J764" i="25"/>
  <c r="I764" i="25"/>
  <c r="T763" i="25"/>
  <c r="N763" i="25"/>
  <c r="M763" i="25"/>
  <c r="L763" i="25"/>
  <c r="K763" i="25"/>
  <c r="J763" i="25"/>
  <c r="I763" i="25"/>
  <c r="T762" i="25"/>
  <c r="N762" i="25"/>
  <c r="M762" i="25"/>
  <c r="L762" i="25"/>
  <c r="K762" i="25"/>
  <c r="J762" i="25"/>
  <c r="I762" i="25"/>
  <c r="T761" i="25"/>
  <c r="N761" i="25"/>
  <c r="M761" i="25"/>
  <c r="L761" i="25"/>
  <c r="K761" i="25"/>
  <c r="J761" i="25"/>
  <c r="I761" i="25"/>
  <c r="T760" i="25"/>
  <c r="N760" i="25"/>
  <c r="M760" i="25"/>
  <c r="L760" i="25"/>
  <c r="K760" i="25"/>
  <c r="J760" i="25"/>
  <c r="I760" i="25"/>
  <c r="T759" i="25"/>
  <c r="N759" i="25"/>
  <c r="M759" i="25"/>
  <c r="L759" i="25"/>
  <c r="K759" i="25"/>
  <c r="J759" i="25"/>
  <c r="I759" i="25"/>
  <c r="T758" i="25"/>
  <c r="N758" i="25"/>
  <c r="M758" i="25"/>
  <c r="L758" i="25"/>
  <c r="K758" i="25"/>
  <c r="J758" i="25"/>
  <c r="I758" i="25"/>
  <c r="T757" i="25"/>
  <c r="N757" i="25"/>
  <c r="M757" i="25"/>
  <c r="L757" i="25"/>
  <c r="K757" i="25"/>
  <c r="J757" i="25"/>
  <c r="I757" i="25"/>
  <c r="T756" i="25"/>
  <c r="N756" i="25"/>
  <c r="M756" i="25"/>
  <c r="L756" i="25"/>
  <c r="K756" i="25"/>
  <c r="J756" i="25"/>
  <c r="I756" i="25"/>
  <c r="T755" i="25"/>
  <c r="N755" i="25"/>
  <c r="M755" i="25"/>
  <c r="L755" i="25"/>
  <c r="K755" i="25"/>
  <c r="J755" i="25"/>
  <c r="I755" i="25"/>
  <c r="T754" i="25"/>
  <c r="N754" i="25"/>
  <c r="M754" i="25"/>
  <c r="L754" i="25"/>
  <c r="K754" i="25"/>
  <c r="J754" i="25"/>
  <c r="I754" i="25"/>
  <c r="T753" i="25"/>
  <c r="N753" i="25"/>
  <c r="M753" i="25"/>
  <c r="L753" i="25"/>
  <c r="K753" i="25"/>
  <c r="J753" i="25"/>
  <c r="I753" i="25"/>
  <c r="T752" i="25"/>
  <c r="N752" i="25"/>
  <c r="M752" i="25"/>
  <c r="L752" i="25"/>
  <c r="K752" i="25"/>
  <c r="J752" i="25"/>
  <c r="I752" i="25"/>
  <c r="T751" i="25"/>
  <c r="N751" i="25"/>
  <c r="M751" i="25"/>
  <c r="L751" i="25"/>
  <c r="K751" i="25"/>
  <c r="J751" i="25"/>
  <c r="I751" i="25"/>
  <c r="T750" i="25"/>
  <c r="N750" i="25"/>
  <c r="M750" i="25"/>
  <c r="L750" i="25"/>
  <c r="K750" i="25"/>
  <c r="J750" i="25"/>
  <c r="I750" i="25"/>
  <c r="T749" i="25"/>
  <c r="N749" i="25"/>
  <c r="M749" i="25"/>
  <c r="L749" i="25"/>
  <c r="K749" i="25"/>
  <c r="J749" i="25"/>
  <c r="I749" i="25"/>
  <c r="T748" i="25"/>
  <c r="N748" i="25"/>
  <c r="M748" i="25"/>
  <c r="L748" i="25"/>
  <c r="K748" i="25"/>
  <c r="J748" i="25"/>
  <c r="I748" i="25"/>
  <c r="T747" i="25"/>
  <c r="N747" i="25"/>
  <c r="M747" i="25"/>
  <c r="L747" i="25"/>
  <c r="K747" i="25"/>
  <c r="J747" i="25"/>
  <c r="I747" i="25"/>
  <c r="T746" i="25"/>
  <c r="N746" i="25"/>
  <c r="M746" i="25"/>
  <c r="L746" i="25"/>
  <c r="K746" i="25"/>
  <c r="J746" i="25"/>
  <c r="I746" i="25"/>
  <c r="T745" i="25"/>
  <c r="N745" i="25"/>
  <c r="M745" i="25"/>
  <c r="L745" i="25"/>
  <c r="K745" i="25"/>
  <c r="J745" i="25"/>
  <c r="I745" i="25"/>
  <c r="T744" i="25"/>
  <c r="N744" i="25"/>
  <c r="M744" i="25"/>
  <c r="L744" i="25"/>
  <c r="K744" i="25"/>
  <c r="J744" i="25"/>
  <c r="I744" i="25"/>
  <c r="T743" i="25"/>
  <c r="N743" i="25"/>
  <c r="M743" i="25"/>
  <c r="L743" i="25"/>
  <c r="K743" i="25"/>
  <c r="J743" i="25"/>
  <c r="I743" i="25"/>
  <c r="T742" i="25"/>
  <c r="N742" i="25"/>
  <c r="M742" i="25"/>
  <c r="L742" i="25"/>
  <c r="K742" i="25"/>
  <c r="J742" i="25"/>
  <c r="I742" i="25"/>
  <c r="T741" i="25"/>
  <c r="N741" i="25"/>
  <c r="M741" i="25"/>
  <c r="L741" i="25"/>
  <c r="K741" i="25"/>
  <c r="J741" i="25"/>
  <c r="I741" i="25"/>
  <c r="T740" i="25"/>
  <c r="N740" i="25"/>
  <c r="M740" i="25"/>
  <c r="L740" i="25"/>
  <c r="K740" i="25"/>
  <c r="J740" i="25"/>
  <c r="I740" i="25"/>
  <c r="T739" i="25"/>
  <c r="N739" i="25"/>
  <c r="M739" i="25"/>
  <c r="L739" i="25"/>
  <c r="K739" i="25"/>
  <c r="J739" i="25"/>
  <c r="I739" i="25"/>
  <c r="T738" i="25"/>
  <c r="N738" i="25"/>
  <c r="M738" i="25"/>
  <c r="L738" i="25"/>
  <c r="K738" i="25"/>
  <c r="J738" i="25"/>
  <c r="I738" i="25"/>
  <c r="T737" i="25"/>
  <c r="N737" i="25"/>
  <c r="M737" i="25"/>
  <c r="L737" i="25"/>
  <c r="K737" i="25"/>
  <c r="J737" i="25"/>
  <c r="I737" i="25"/>
  <c r="T736" i="25"/>
  <c r="N736" i="25"/>
  <c r="M736" i="25"/>
  <c r="L736" i="25"/>
  <c r="K736" i="25"/>
  <c r="J736" i="25"/>
  <c r="I736" i="25"/>
  <c r="T735" i="25"/>
  <c r="N735" i="25"/>
  <c r="M735" i="25"/>
  <c r="L735" i="25"/>
  <c r="K735" i="25"/>
  <c r="J735" i="25"/>
  <c r="I735" i="25"/>
  <c r="T734" i="25"/>
  <c r="N734" i="25"/>
  <c r="M734" i="25"/>
  <c r="L734" i="25"/>
  <c r="K734" i="25"/>
  <c r="J734" i="25"/>
  <c r="I734" i="25"/>
  <c r="T733" i="25"/>
  <c r="N733" i="25"/>
  <c r="M733" i="25"/>
  <c r="L733" i="25"/>
  <c r="K733" i="25"/>
  <c r="J733" i="25"/>
  <c r="I733" i="25"/>
  <c r="T732" i="25"/>
  <c r="N732" i="25"/>
  <c r="M732" i="25"/>
  <c r="L732" i="25"/>
  <c r="K732" i="25"/>
  <c r="J732" i="25"/>
  <c r="I732" i="25"/>
  <c r="T731" i="25"/>
  <c r="N731" i="25"/>
  <c r="M731" i="25"/>
  <c r="L731" i="25"/>
  <c r="K731" i="25"/>
  <c r="J731" i="25"/>
  <c r="I731" i="25"/>
  <c r="T730" i="25"/>
  <c r="N730" i="25"/>
  <c r="M730" i="25"/>
  <c r="L730" i="25"/>
  <c r="K730" i="25"/>
  <c r="J730" i="25"/>
  <c r="I730" i="25"/>
  <c r="T729" i="25"/>
  <c r="N729" i="25"/>
  <c r="M729" i="25"/>
  <c r="L729" i="25"/>
  <c r="K729" i="25"/>
  <c r="J729" i="25"/>
  <c r="I729" i="25"/>
  <c r="T728" i="25"/>
  <c r="N728" i="25"/>
  <c r="M728" i="25"/>
  <c r="L728" i="25"/>
  <c r="K728" i="25"/>
  <c r="J728" i="25"/>
  <c r="I728" i="25"/>
  <c r="T727" i="25"/>
  <c r="N727" i="25"/>
  <c r="M727" i="25"/>
  <c r="L727" i="25"/>
  <c r="K727" i="25"/>
  <c r="J727" i="25"/>
  <c r="I727" i="25"/>
  <c r="T726" i="25"/>
  <c r="N726" i="25"/>
  <c r="M726" i="25"/>
  <c r="L726" i="25"/>
  <c r="K726" i="25"/>
  <c r="J726" i="25"/>
  <c r="I726" i="25"/>
  <c r="T725" i="25"/>
  <c r="N725" i="25"/>
  <c r="M725" i="25"/>
  <c r="L725" i="25"/>
  <c r="K725" i="25"/>
  <c r="J725" i="25"/>
  <c r="I725" i="25"/>
  <c r="T724" i="25"/>
  <c r="N724" i="25"/>
  <c r="M724" i="25"/>
  <c r="L724" i="25"/>
  <c r="K724" i="25"/>
  <c r="J724" i="25"/>
  <c r="I724" i="25"/>
  <c r="T723" i="25"/>
  <c r="N723" i="25"/>
  <c r="M723" i="25"/>
  <c r="L723" i="25"/>
  <c r="K723" i="25"/>
  <c r="J723" i="25"/>
  <c r="I723" i="25"/>
  <c r="T722" i="25"/>
  <c r="N722" i="25"/>
  <c r="M722" i="25"/>
  <c r="L722" i="25"/>
  <c r="K722" i="25"/>
  <c r="J722" i="25"/>
  <c r="I722" i="25"/>
  <c r="T721" i="25"/>
  <c r="N721" i="25"/>
  <c r="M721" i="25"/>
  <c r="L721" i="25"/>
  <c r="K721" i="25"/>
  <c r="J721" i="25"/>
  <c r="I721" i="25"/>
  <c r="T720" i="25"/>
  <c r="N720" i="25"/>
  <c r="M720" i="25"/>
  <c r="L720" i="25"/>
  <c r="K720" i="25"/>
  <c r="J720" i="25"/>
  <c r="I720" i="25"/>
  <c r="T719" i="25"/>
  <c r="N719" i="25"/>
  <c r="M719" i="25"/>
  <c r="L719" i="25"/>
  <c r="K719" i="25"/>
  <c r="J719" i="25"/>
  <c r="I719" i="25"/>
  <c r="T718" i="25"/>
  <c r="N718" i="25"/>
  <c r="M718" i="25"/>
  <c r="L718" i="25"/>
  <c r="K718" i="25"/>
  <c r="J718" i="25"/>
  <c r="I718" i="25"/>
  <c r="T717" i="25"/>
  <c r="N717" i="25"/>
  <c r="M717" i="25"/>
  <c r="L717" i="25"/>
  <c r="K717" i="25"/>
  <c r="J717" i="25"/>
  <c r="I717" i="25"/>
  <c r="T716" i="25"/>
  <c r="N716" i="25"/>
  <c r="M716" i="25"/>
  <c r="L716" i="25"/>
  <c r="K716" i="25"/>
  <c r="J716" i="25"/>
  <c r="I716" i="25"/>
  <c r="T715" i="25"/>
  <c r="N715" i="25"/>
  <c r="M715" i="25"/>
  <c r="L715" i="25"/>
  <c r="K715" i="25"/>
  <c r="J715" i="25"/>
  <c r="I715" i="25"/>
  <c r="T714" i="25"/>
  <c r="N714" i="25"/>
  <c r="M714" i="25"/>
  <c r="L714" i="25"/>
  <c r="K714" i="25"/>
  <c r="J714" i="25"/>
  <c r="I714" i="25"/>
  <c r="T713" i="25"/>
  <c r="N713" i="25"/>
  <c r="M713" i="25"/>
  <c r="L713" i="25"/>
  <c r="K713" i="25"/>
  <c r="J713" i="25"/>
  <c r="I713" i="25"/>
  <c r="T712" i="25"/>
  <c r="N712" i="25"/>
  <c r="M712" i="25"/>
  <c r="L712" i="25"/>
  <c r="K712" i="25"/>
  <c r="J712" i="25"/>
  <c r="I712" i="25"/>
  <c r="T711" i="25"/>
  <c r="N711" i="25"/>
  <c r="M711" i="25"/>
  <c r="L711" i="25"/>
  <c r="K711" i="25"/>
  <c r="J711" i="25"/>
  <c r="I711" i="25"/>
  <c r="T710" i="25"/>
  <c r="N710" i="25"/>
  <c r="M710" i="25"/>
  <c r="L710" i="25"/>
  <c r="K710" i="25"/>
  <c r="J710" i="25"/>
  <c r="I710" i="25"/>
  <c r="T709" i="25"/>
  <c r="N709" i="25"/>
  <c r="M709" i="25"/>
  <c r="L709" i="25"/>
  <c r="K709" i="25"/>
  <c r="J709" i="25"/>
  <c r="I709" i="25"/>
  <c r="T708" i="25"/>
  <c r="N708" i="25"/>
  <c r="M708" i="25"/>
  <c r="L708" i="25"/>
  <c r="K708" i="25"/>
  <c r="J708" i="25"/>
  <c r="I708" i="25"/>
  <c r="T707" i="25"/>
  <c r="N707" i="25"/>
  <c r="M707" i="25"/>
  <c r="L707" i="25"/>
  <c r="K707" i="25"/>
  <c r="J707" i="25"/>
  <c r="I707" i="25"/>
  <c r="T706" i="25"/>
  <c r="N706" i="25"/>
  <c r="M706" i="25"/>
  <c r="L706" i="25"/>
  <c r="K706" i="25"/>
  <c r="J706" i="25"/>
  <c r="I706" i="25"/>
  <c r="T705" i="25"/>
  <c r="N705" i="25"/>
  <c r="M705" i="25"/>
  <c r="L705" i="25"/>
  <c r="K705" i="25"/>
  <c r="J705" i="25"/>
  <c r="I705" i="25"/>
  <c r="T704" i="25"/>
  <c r="N704" i="25"/>
  <c r="M704" i="25"/>
  <c r="L704" i="25"/>
  <c r="K704" i="25"/>
  <c r="J704" i="25"/>
  <c r="I704" i="25"/>
  <c r="T703" i="25"/>
  <c r="N703" i="25"/>
  <c r="M703" i="25"/>
  <c r="L703" i="25"/>
  <c r="K703" i="25"/>
  <c r="J703" i="25"/>
  <c r="I703" i="25"/>
  <c r="T702" i="25"/>
  <c r="N702" i="25"/>
  <c r="M702" i="25"/>
  <c r="L702" i="25"/>
  <c r="K702" i="25"/>
  <c r="J702" i="25"/>
  <c r="I702" i="25"/>
  <c r="T701" i="25"/>
  <c r="N701" i="25"/>
  <c r="M701" i="25"/>
  <c r="L701" i="25"/>
  <c r="K701" i="25"/>
  <c r="J701" i="25"/>
  <c r="I701" i="25"/>
  <c r="T700" i="25"/>
  <c r="N700" i="25"/>
  <c r="M700" i="25"/>
  <c r="L700" i="25"/>
  <c r="K700" i="25"/>
  <c r="J700" i="25"/>
  <c r="I700" i="25"/>
  <c r="T699" i="25"/>
  <c r="N699" i="25"/>
  <c r="M699" i="25"/>
  <c r="L699" i="25"/>
  <c r="K699" i="25"/>
  <c r="J699" i="25"/>
  <c r="I699" i="25"/>
  <c r="T698" i="25"/>
  <c r="N698" i="25"/>
  <c r="M698" i="25"/>
  <c r="L698" i="25"/>
  <c r="K698" i="25"/>
  <c r="J698" i="25"/>
  <c r="I698" i="25"/>
  <c r="T697" i="25"/>
  <c r="N697" i="25"/>
  <c r="M697" i="25"/>
  <c r="L697" i="25"/>
  <c r="K697" i="25"/>
  <c r="J697" i="25"/>
  <c r="I697" i="25"/>
  <c r="T696" i="25"/>
  <c r="N696" i="25"/>
  <c r="M696" i="25"/>
  <c r="L696" i="25"/>
  <c r="K696" i="25"/>
  <c r="J696" i="25"/>
  <c r="I696" i="25"/>
  <c r="T695" i="25"/>
  <c r="N695" i="25"/>
  <c r="M695" i="25"/>
  <c r="L695" i="25"/>
  <c r="K695" i="25"/>
  <c r="J695" i="25"/>
  <c r="I695" i="25"/>
  <c r="T694" i="25"/>
  <c r="N694" i="25"/>
  <c r="M694" i="25"/>
  <c r="L694" i="25"/>
  <c r="K694" i="25"/>
  <c r="J694" i="25"/>
  <c r="I694" i="25"/>
  <c r="T693" i="25"/>
  <c r="N693" i="25"/>
  <c r="M693" i="25"/>
  <c r="L693" i="25"/>
  <c r="K693" i="25"/>
  <c r="J693" i="25"/>
  <c r="I693" i="25"/>
  <c r="T692" i="25"/>
  <c r="N692" i="25"/>
  <c r="M692" i="25"/>
  <c r="L692" i="25"/>
  <c r="K692" i="25"/>
  <c r="J692" i="25"/>
  <c r="I692" i="25"/>
  <c r="T691" i="25"/>
  <c r="N691" i="25"/>
  <c r="M691" i="25"/>
  <c r="L691" i="25"/>
  <c r="K691" i="25"/>
  <c r="J691" i="25"/>
  <c r="I691" i="25"/>
  <c r="T690" i="25"/>
  <c r="N690" i="25"/>
  <c r="M690" i="25"/>
  <c r="L690" i="25"/>
  <c r="K690" i="25"/>
  <c r="J690" i="25"/>
  <c r="I690" i="25"/>
  <c r="T689" i="25"/>
  <c r="N689" i="25"/>
  <c r="M689" i="25"/>
  <c r="L689" i="25"/>
  <c r="K689" i="25"/>
  <c r="J689" i="25"/>
  <c r="I689" i="25"/>
  <c r="T688" i="25"/>
  <c r="N688" i="25"/>
  <c r="M688" i="25"/>
  <c r="L688" i="25"/>
  <c r="K688" i="25"/>
  <c r="J688" i="25"/>
  <c r="I688" i="25"/>
  <c r="T687" i="25"/>
  <c r="N687" i="25"/>
  <c r="M687" i="25"/>
  <c r="L687" i="25"/>
  <c r="K687" i="25"/>
  <c r="J687" i="25"/>
  <c r="I687" i="25"/>
  <c r="T686" i="25"/>
  <c r="N686" i="25"/>
  <c r="M686" i="25"/>
  <c r="L686" i="25"/>
  <c r="K686" i="25"/>
  <c r="J686" i="25"/>
  <c r="I686" i="25"/>
  <c r="T685" i="25"/>
  <c r="N685" i="25"/>
  <c r="M685" i="25"/>
  <c r="L685" i="25"/>
  <c r="K685" i="25"/>
  <c r="J685" i="25"/>
  <c r="I685" i="25"/>
  <c r="T684" i="25"/>
  <c r="N684" i="25"/>
  <c r="M684" i="25"/>
  <c r="L684" i="25"/>
  <c r="K684" i="25"/>
  <c r="J684" i="25"/>
  <c r="I684" i="25"/>
  <c r="T683" i="25"/>
  <c r="N683" i="25"/>
  <c r="M683" i="25"/>
  <c r="L683" i="25"/>
  <c r="K683" i="25"/>
  <c r="J683" i="25"/>
  <c r="I683" i="25"/>
  <c r="T682" i="25"/>
  <c r="N682" i="25"/>
  <c r="M682" i="25"/>
  <c r="L682" i="25"/>
  <c r="K682" i="25"/>
  <c r="J682" i="25"/>
  <c r="I682" i="25"/>
  <c r="T681" i="25"/>
  <c r="N681" i="25"/>
  <c r="M681" i="25"/>
  <c r="L681" i="25"/>
  <c r="K681" i="25"/>
  <c r="J681" i="25"/>
  <c r="I681" i="25"/>
  <c r="T680" i="25"/>
  <c r="N680" i="25"/>
  <c r="M680" i="25"/>
  <c r="L680" i="25"/>
  <c r="K680" i="25"/>
  <c r="J680" i="25"/>
  <c r="I680" i="25"/>
  <c r="T679" i="25"/>
  <c r="N679" i="25"/>
  <c r="M679" i="25"/>
  <c r="L679" i="25"/>
  <c r="K679" i="25"/>
  <c r="J679" i="25"/>
  <c r="I679" i="25"/>
  <c r="T678" i="25"/>
  <c r="N678" i="25"/>
  <c r="M678" i="25"/>
  <c r="L678" i="25"/>
  <c r="K678" i="25"/>
  <c r="J678" i="25"/>
  <c r="I678" i="25"/>
  <c r="T677" i="25"/>
  <c r="N677" i="25"/>
  <c r="M677" i="25"/>
  <c r="L677" i="25"/>
  <c r="K677" i="25"/>
  <c r="J677" i="25"/>
  <c r="I677" i="25"/>
  <c r="T676" i="25"/>
  <c r="N676" i="25"/>
  <c r="M676" i="25"/>
  <c r="L676" i="25"/>
  <c r="K676" i="25"/>
  <c r="J676" i="25"/>
  <c r="I676" i="25"/>
  <c r="T675" i="25"/>
  <c r="N675" i="25"/>
  <c r="M675" i="25"/>
  <c r="L675" i="25"/>
  <c r="K675" i="25"/>
  <c r="J675" i="25"/>
  <c r="I675" i="25"/>
  <c r="T674" i="25"/>
  <c r="N674" i="25"/>
  <c r="M674" i="25"/>
  <c r="L674" i="25"/>
  <c r="K674" i="25"/>
  <c r="J674" i="25"/>
  <c r="I674" i="25"/>
  <c r="T673" i="25"/>
  <c r="N673" i="25"/>
  <c r="M673" i="25"/>
  <c r="L673" i="25"/>
  <c r="K673" i="25"/>
  <c r="J673" i="25"/>
  <c r="I673" i="25"/>
  <c r="T672" i="25"/>
  <c r="N672" i="25"/>
  <c r="M672" i="25"/>
  <c r="L672" i="25"/>
  <c r="K672" i="25"/>
  <c r="J672" i="25"/>
  <c r="I672" i="25"/>
  <c r="T671" i="25"/>
  <c r="N671" i="25"/>
  <c r="M671" i="25"/>
  <c r="L671" i="25"/>
  <c r="K671" i="25"/>
  <c r="J671" i="25"/>
  <c r="I671" i="25"/>
  <c r="T670" i="25"/>
  <c r="N670" i="25"/>
  <c r="M670" i="25"/>
  <c r="L670" i="25"/>
  <c r="K670" i="25"/>
  <c r="J670" i="25"/>
  <c r="I670" i="25"/>
  <c r="T669" i="25"/>
  <c r="N669" i="25"/>
  <c r="M669" i="25"/>
  <c r="L669" i="25"/>
  <c r="K669" i="25"/>
  <c r="J669" i="25"/>
  <c r="I669" i="25"/>
  <c r="T668" i="25"/>
  <c r="N668" i="25"/>
  <c r="M668" i="25"/>
  <c r="L668" i="25"/>
  <c r="K668" i="25"/>
  <c r="J668" i="25"/>
  <c r="I668" i="25"/>
  <c r="T667" i="25"/>
  <c r="N667" i="25"/>
  <c r="M667" i="25"/>
  <c r="L667" i="25"/>
  <c r="K667" i="25"/>
  <c r="J667" i="25"/>
  <c r="I667" i="25"/>
  <c r="T666" i="25"/>
  <c r="N666" i="25"/>
  <c r="M666" i="25"/>
  <c r="L666" i="25"/>
  <c r="K666" i="25"/>
  <c r="J666" i="25"/>
  <c r="I666" i="25"/>
  <c r="T665" i="25"/>
  <c r="N665" i="25"/>
  <c r="M665" i="25"/>
  <c r="L665" i="25"/>
  <c r="K665" i="25"/>
  <c r="J665" i="25"/>
  <c r="I665" i="25"/>
  <c r="T664" i="25"/>
  <c r="N664" i="25"/>
  <c r="M664" i="25"/>
  <c r="L664" i="25"/>
  <c r="K664" i="25"/>
  <c r="J664" i="25"/>
  <c r="I664" i="25"/>
  <c r="T663" i="25"/>
  <c r="N663" i="25"/>
  <c r="M663" i="25"/>
  <c r="L663" i="25"/>
  <c r="K663" i="25"/>
  <c r="J663" i="25"/>
  <c r="I663" i="25"/>
  <c r="T662" i="25"/>
  <c r="N662" i="25"/>
  <c r="M662" i="25"/>
  <c r="L662" i="25"/>
  <c r="K662" i="25"/>
  <c r="J662" i="25"/>
  <c r="I662" i="25"/>
  <c r="T661" i="25"/>
  <c r="N661" i="25"/>
  <c r="M661" i="25"/>
  <c r="L661" i="25"/>
  <c r="K661" i="25"/>
  <c r="J661" i="25"/>
  <c r="I661" i="25"/>
  <c r="T660" i="25"/>
  <c r="N660" i="25"/>
  <c r="M660" i="25"/>
  <c r="L660" i="25"/>
  <c r="K660" i="25"/>
  <c r="J660" i="25"/>
  <c r="I660" i="25"/>
  <c r="T659" i="25"/>
  <c r="N659" i="25"/>
  <c r="M659" i="25"/>
  <c r="L659" i="25"/>
  <c r="K659" i="25"/>
  <c r="J659" i="25"/>
  <c r="I659" i="25"/>
  <c r="T658" i="25"/>
  <c r="N658" i="25"/>
  <c r="M658" i="25"/>
  <c r="L658" i="25"/>
  <c r="K658" i="25"/>
  <c r="J658" i="25"/>
  <c r="I658" i="25"/>
  <c r="T657" i="25"/>
  <c r="N657" i="25"/>
  <c r="M657" i="25"/>
  <c r="L657" i="25"/>
  <c r="K657" i="25"/>
  <c r="J657" i="25"/>
  <c r="I657" i="25"/>
  <c r="T656" i="25"/>
  <c r="N656" i="25"/>
  <c r="M656" i="25"/>
  <c r="L656" i="25"/>
  <c r="K656" i="25"/>
  <c r="J656" i="25"/>
  <c r="I656" i="25"/>
  <c r="T655" i="25"/>
  <c r="N655" i="25"/>
  <c r="M655" i="25"/>
  <c r="L655" i="25"/>
  <c r="K655" i="25"/>
  <c r="J655" i="25"/>
  <c r="I655" i="25"/>
  <c r="T654" i="25"/>
  <c r="N654" i="25"/>
  <c r="M654" i="25"/>
  <c r="L654" i="25"/>
  <c r="K654" i="25"/>
  <c r="J654" i="25"/>
  <c r="I654" i="25"/>
  <c r="T653" i="25"/>
  <c r="N653" i="25"/>
  <c r="M653" i="25"/>
  <c r="L653" i="25"/>
  <c r="K653" i="25"/>
  <c r="J653" i="25"/>
  <c r="I653" i="25"/>
  <c r="T652" i="25"/>
  <c r="N652" i="25"/>
  <c r="M652" i="25"/>
  <c r="L652" i="25"/>
  <c r="K652" i="25"/>
  <c r="J652" i="25"/>
  <c r="I652" i="25"/>
  <c r="T651" i="25"/>
  <c r="N651" i="25"/>
  <c r="M651" i="25"/>
  <c r="L651" i="25"/>
  <c r="K651" i="25"/>
  <c r="J651" i="25"/>
  <c r="I651" i="25"/>
  <c r="T650" i="25"/>
  <c r="N650" i="25"/>
  <c r="M650" i="25"/>
  <c r="L650" i="25"/>
  <c r="K650" i="25"/>
  <c r="J650" i="25"/>
  <c r="I650" i="25"/>
  <c r="T649" i="25"/>
  <c r="N649" i="25"/>
  <c r="M649" i="25"/>
  <c r="L649" i="25"/>
  <c r="K649" i="25"/>
  <c r="J649" i="25"/>
  <c r="I649" i="25"/>
  <c r="T648" i="25"/>
  <c r="N648" i="25"/>
  <c r="M648" i="25"/>
  <c r="L648" i="25"/>
  <c r="K648" i="25"/>
  <c r="J648" i="25"/>
  <c r="I648" i="25"/>
  <c r="T647" i="25"/>
  <c r="N647" i="25"/>
  <c r="M647" i="25"/>
  <c r="L647" i="25"/>
  <c r="K647" i="25"/>
  <c r="J647" i="25"/>
  <c r="I647" i="25"/>
  <c r="T646" i="25"/>
  <c r="N646" i="25"/>
  <c r="M646" i="25"/>
  <c r="L646" i="25"/>
  <c r="K646" i="25"/>
  <c r="J646" i="25"/>
  <c r="I646" i="25"/>
  <c r="T645" i="25"/>
  <c r="N645" i="25"/>
  <c r="M645" i="25"/>
  <c r="L645" i="25"/>
  <c r="K645" i="25"/>
  <c r="J645" i="25"/>
  <c r="I645" i="25"/>
  <c r="T644" i="25"/>
  <c r="N644" i="25"/>
  <c r="M644" i="25"/>
  <c r="L644" i="25"/>
  <c r="K644" i="25"/>
  <c r="J644" i="25"/>
  <c r="I644" i="25"/>
  <c r="T643" i="25"/>
  <c r="N643" i="25"/>
  <c r="M643" i="25"/>
  <c r="L643" i="25"/>
  <c r="K643" i="25"/>
  <c r="J643" i="25"/>
  <c r="I643" i="25"/>
  <c r="T642" i="25"/>
  <c r="N642" i="25"/>
  <c r="M642" i="25"/>
  <c r="L642" i="25"/>
  <c r="K642" i="25"/>
  <c r="J642" i="25"/>
  <c r="I642" i="25"/>
  <c r="T641" i="25"/>
  <c r="N641" i="25"/>
  <c r="M641" i="25"/>
  <c r="L641" i="25"/>
  <c r="K641" i="25"/>
  <c r="J641" i="25"/>
  <c r="I641" i="25"/>
  <c r="T640" i="25"/>
  <c r="N640" i="25"/>
  <c r="M640" i="25"/>
  <c r="L640" i="25"/>
  <c r="K640" i="25"/>
  <c r="J640" i="25"/>
  <c r="I640" i="25"/>
  <c r="T639" i="25"/>
  <c r="N639" i="25"/>
  <c r="M639" i="25"/>
  <c r="L639" i="25"/>
  <c r="K639" i="25"/>
  <c r="J639" i="25"/>
  <c r="I639" i="25"/>
  <c r="T638" i="25"/>
  <c r="N638" i="25"/>
  <c r="M638" i="25"/>
  <c r="L638" i="25"/>
  <c r="K638" i="25"/>
  <c r="J638" i="25"/>
  <c r="I638" i="25"/>
  <c r="T637" i="25"/>
  <c r="N637" i="25"/>
  <c r="M637" i="25"/>
  <c r="L637" i="25"/>
  <c r="K637" i="25"/>
  <c r="J637" i="25"/>
  <c r="I637" i="25"/>
  <c r="T636" i="25"/>
  <c r="N636" i="25"/>
  <c r="M636" i="25"/>
  <c r="L636" i="25"/>
  <c r="K636" i="25"/>
  <c r="J636" i="25"/>
  <c r="I636" i="25"/>
  <c r="T635" i="25"/>
  <c r="N635" i="25"/>
  <c r="M635" i="25"/>
  <c r="L635" i="25"/>
  <c r="K635" i="25"/>
  <c r="J635" i="25"/>
  <c r="I635" i="25"/>
  <c r="T634" i="25"/>
  <c r="N634" i="25"/>
  <c r="M634" i="25"/>
  <c r="L634" i="25"/>
  <c r="K634" i="25"/>
  <c r="J634" i="25"/>
  <c r="I634" i="25"/>
  <c r="T633" i="25"/>
  <c r="N633" i="25"/>
  <c r="M633" i="25"/>
  <c r="L633" i="25"/>
  <c r="K633" i="25"/>
  <c r="J633" i="25"/>
  <c r="I633" i="25"/>
  <c r="T632" i="25"/>
  <c r="N632" i="25"/>
  <c r="M632" i="25"/>
  <c r="L632" i="25"/>
  <c r="K632" i="25"/>
  <c r="J632" i="25"/>
  <c r="I632" i="25"/>
  <c r="T631" i="25"/>
  <c r="N631" i="25"/>
  <c r="M631" i="25"/>
  <c r="L631" i="25"/>
  <c r="K631" i="25"/>
  <c r="J631" i="25"/>
  <c r="I631" i="25"/>
  <c r="T630" i="25"/>
  <c r="N630" i="25"/>
  <c r="M630" i="25"/>
  <c r="L630" i="25"/>
  <c r="K630" i="25"/>
  <c r="J630" i="25"/>
  <c r="I630" i="25"/>
  <c r="T629" i="25"/>
  <c r="N629" i="25"/>
  <c r="M629" i="25"/>
  <c r="L629" i="25"/>
  <c r="K629" i="25"/>
  <c r="J629" i="25"/>
  <c r="I629" i="25"/>
  <c r="T628" i="25"/>
  <c r="N628" i="25"/>
  <c r="M628" i="25"/>
  <c r="L628" i="25"/>
  <c r="K628" i="25"/>
  <c r="J628" i="25"/>
  <c r="I628" i="25"/>
  <c r="T627" i="25"/>
  <c r="N627" i="25"/>
  <c r="M627" i="25"/>
  <c r="L627" i="25"/>
  <c r="K627" i="25"/>
  <c r="J627" i="25"/>
  <c r="I627" i="25"/>
  <c r="T626" i="25"/>
  <c r="N626" i="25"/>
  <c r="M626" i="25"/>
  <c r="L626" i="25"/>
  <c r="K626" i="25"/>
  <c r="J626" i="25"/>
  <c r="I626" i="25"/>
  <c r="T625" i="25"/>
  <c r="N625" i="25"/>
  <c r="M625" i="25"/>
  <c r="L625" i="25"/>
  <c r="K625" i="25"/>
  <c r="J625" i="25"/>
  <c r="I625" i="25"/>
  <c r="T624" i="25"/>
  <c r="N624" i="25"/>
  <c r="M624" i="25"/>
  <c r="L624" i="25"/>
  <c r="K624" i="25"/>
  <c r="J624" i="25"/>
  <c r="I624" i="25"/>
  <c r="T623" i="25"/>
  <c r="N623" i="25"/>
  <c r="M623" i="25"/>
  <c r="L623" i="25"/>
  <c r="K623" i="25"/>
  <c r="J623" i="25"/>
  <c r="I623" i="25"/>
  <c r="T622" i="25"/>
  <c r="N622" i="25"/>
  <c r="M622" i="25"/>
  <c r="L622" i="25"/>
  <c r="K622" i="25"/>
  <c r="J622" i="25"/>
  <c r="I622" i="25"/>
  <c r="T621" i="25"/>
  <c r="N621" i="25"/>
  <c r="M621" i="25"/>
  <c r="L621" i="25"/>
  <c r="K621" i="25"/>
  <c r="J621" i="25"/>
  <c r="I621" i="25"/>
  <c r="T620" i="25"/>
  <c r="N620" i="25"/>
  <c r="M620" i="25"/>
  <c r="L620" i="25"/>
  <c r="K620" i="25"/>
  <c r="J620" i="25"/>
  <c r="I620" i="25"/>
  <c r="T619" i="25"/>
  <c r="N619" i="25"/>
  <c r="M619" i="25"/>
  <c r="L619" i="25"/>
  <c r="K619" i="25"/>
  <c r="J619" i="25"/>
  <c r="I619" i="25"/>
  <c r="T618" i="25"/>
  <c r="N618" i="25"/>
  <c r="M618" i="25"/>
  <c r="L618" i="25"/>
  <c r="K618" i="25"/>
  <c r="J618" i="25"/>
  <c r="I618" i="25"/>
  <c r="T617" i="25"/>
  <c r="N617" i="25"/>
  <c r="M617" i="25"/>
  <c r="L617" i="25"/>
  <c r="K617" i="25"/>
  <c r="J617" i="25"/>
  <c r="I617" i="25"/>
  <c r="T616" i="25"/>
  <c r="N616" i="25"/>
  <c r="M616" i="25"/>
  <c r="L616" i="25"/>
  <c r="K616" i="25"/>
  <c r="J616" i="25"/>
  <c r="I616" i="25"/>
  <c r="T615" i="25"/>
  <c r="N615" i="25"/>
  <c r="M615" i="25"/>
  <c r="L615" i="25"/>
  <c r="K615" i="25"/>
  <c r="J615" i="25"/>
  <c r="I615" i="25"/>
  <c r="T614" i="25"/>
  <c r="N614" i="25"/>
  <c r="M614" i="25"/>
  <c r="L614" i="25"/>
  <c r="K614" i="25"/>
  <c r="J614" i="25"/>
  <c r="I614" i="25"/>
  <c r="T613" i="25"/>
  <c r="N613" i="25"/>
  <c r="M613" i="25"/>
  <c r="L613" i="25"/>
  <c r="K613" i="25"/>
  <c r="J613" i="25"/>
  <c r="I613" i="25"/>
  <c r="T612" i="25"/>
  <c r="N612" i="25"/>
  <c r="M612" i="25"/>
  <c r="L612" i="25"/>
  <c r="K612" i="25"/>
  <c r="J612" i="25"/>
  <c r="I612" i="25"/>
  <c r="T611" i="25"/>
  <c r="N611" i="25"/>
  <c r="M611" i="25"/>
  <c r="L611" i="25"/>
  <c r="K611" i="25"/>
  <c r="J611" i="25"/>
  <c r="I611" i="25"/>
  <c r="T610" i="25"/>
  <c r="N610" i="25"/>
  <c r="M610" i="25"/>
  <c r="L610" i="25"/>
  <c r="K610" i="25"/>
  <c r="J610" i="25"/>
  <c r="I610" i="25"/>
  <c r="T609" i="25"/>
  <c r="N609" i="25"/>
  <c r="M609" i="25"/>
  <c r="L609" i="25"/>
  <c r="K609" i="25"/>
  <c r="J609" i="25"/>
  <c r="I609" i="25"/>
  <c r="T608" i="25"/>
  <c r="N608" i="25"/>
  <c r="M608" i="25"/>
  <c r="L608" i="25"/>
  <c r="K608" i="25"/>
  <c r="J608" i="25"/>
  <c r="I608" i="25"/>
  <c r="T607" i="25"/>
  <c r="N607" i="25"/>
  <c r="M607" i="25"/>
  <c r="L607" i="25"/>
  <c r="K607" i="25"/>
  <c r="J607" i="25"/>
  <c r="I607" i="25"/>
  <c r="T606" i="25"/>
  <c r="N606" i="25"/>
  <c r="M606" i="25"/>
  <c r="L606" i="25"/>
  <c r="K606" i="25"/>
  <c r="J606" i="25"/>
  <c r="I606" i="25"/>
  <c r="T605" i="25"/>
  <c r="N605" i="25"/>
  <c r="M605" i="25"/>
  <c r="L605" i="25"/>
  <c r="K605" i="25"/>
  <c r="J605" i="25"/>
  <c r="I605" i="25"/>
  <c r="T604" i="25"/>
  <c r="N604" i="25"/>
  <c r="M604" i="25"/>
  <c r="L604" i="25"/>
  <c r="K604" i="25"/>
  <c r="J604" i="25"/>
  <c r="I604" i="25"/>
  <c r="T603" i="25"/>
  <c r="N603" i="25"/>
  <c r="M603" i="25"/>
  <c r="L603" i="25"/>
  <c r="K603" i="25"/>
  <c r="J603" i="25"/>
  <c r="I603" i="25"/>
  <c r="T602" i="25"/>
  <c r="N602" i="25"/>
  <c r="M602" i="25"/>
  <c r="L602" i="25"/>
  <c r="K602" i="25"/>
  <c r="J602" i="25"/>
  <c r="I602" i="25"/>
  <c r="T601" i="25"/>
  <c r="N601" i="25"/>
  <c r="M601" i="25"/>
  <c r="L601" i="25"/>
  <c r="K601" i="25"/>
  <c r="J601" i="25"/>
  <c r="I601" i="25"/>
  <c r="T600" i="25"/>
  <c r="N600" i="25"/>
  <c r="M600" i="25"/>
  <c r="L600" i="25"/>
  <c r="K600" i="25"/>
  <c r="J600" i="25"/>
  <c r="I600" i="25"/>
  <c r="T599" i="25"/>
  <c r="N599" i="25"/>
  <c r="M599" i="25"/>
  <c r="L599" i="25"/>
  <c r="K599" i="25"/>
  <c r="J599" i="25"/>
  <c r="I599" i="25"/>
  <c r="T598" i="25"/>
  <c r="N598" i="25"/>
  <c r="M598" i="25"/>
  <c r="L598" i="25"/>
  <c r="K598" i="25"/>
  <c r="J598" i="25"/>
  <c r="I598" i="25"/>
  <c r="T597" i="25"/>
  <c r="N597" i="25"/>
  <c r="M597" i="25"/>
  <c r="L597" i="25"/>
  <c r="K597" i="25"/>
  <c r="J597" i="25"/>
  <c r="I597" i="25"/>
  <c r="T596" i="25"/>
  <c r="N596" i="25"/>
  <c r="M596" i="25"/>
  <c r="L596" i="25"/>
  <c r="K596" i="25"/>
  <c r="J596" i="25"/>
  <c r="I596" i="25"/>
  <c r="T595" i="25"/>
  <c r="N595" i="25"/>
  <c r="M595" i="25"/>
  <c r="L595" i="25"/>
  <c r="K595" i="25"/>
  <c r="J595" i="25"/>
  <c r="I595" i="25"/>
  <c r="T594" i="25"/>
  <c r="N594" i="25"/>
  <c r="M594" i="25"/>
  <c r="L594" i="25"/>
  <c r="K594" i="25"/>
  <c r="J594" i="25"/>
  <c r="I594" i="25"/>
  <c r="T593" i="25"/>
  <c r="N593" i="25"/>
  <c r="M593" i="25"/>
  <c r="L593" i="25"/>
  <c r="K593" i="25"/>
  <c r="J593" i="25"/>
  <c r="I593" i="25"/>
  <c r="T592" i="25"/>
  <c r="N592" i="25"/>
  <c r="M592" i="25"/>
  <c r="L592" i="25"/>
  <c r="K592" i="25"/>
  <c r="J592" i="25"/>
  <c r="I592" i="25"/>
  <c r="T591" i="25"/>
  <c r="N591" i="25"/>
  <c r="M591" i="25"/>
  <c r="L591" i="25"/>
  <c r="K591" i="25"/>
  <c r="J591" i="25"/>
  <c r="I591" i="25"/>
  <c r="T590" i="25"/>
  <c r="N590" i="25"/>
  <c r="M590" i="25"/>
  <c r="L590" i="25"/>
  <c r="K590" i="25"/>
  <c r="J590" i="25"/>
  <c r="I590" i="25"/>
  <c r="T589" i="25"/>
  <c r="N589" i="25"/>
  <c r="M589" i="25"/>
  <c r="L589" i="25"/>
  <c r="K589" i="25"/>
  <c r="J589" i="25"/>
  <c r="I589" i="25"/>
  <c r="T588" i="25"/>
  <c r="N588" i="25"/>
  <c r="M588" i="25"/>
  <c r="L588" i="25"/>
  <c r="K588" i="25"/>
  <c r="J588" i="25"/>
  <c r="I588" i="25"/>
  <c r="T587" i="25"/>
  <c r="N587" i="25"/>
  <c r="M587" i="25"/>
  <c r="L587" i="25"/>
  <c r="K587" i="25"/>
  <c r="J587" i="25"/>
  <c r="I587" i="25"/>
  <c r="T586" i="25"/>
  <c r="N586" i="25"/>
  <c r="M586" i="25"/>
  <c r="L586" i="25"/>
  <c r="K586" i="25"/>
  <c r="J586" i="25"/>
  <c r="I586" i="25"/>
  <c r="T585" i="25"/>
  <c r="N585" i="25"/>
  <c r="M585" i="25"/>
  <c r="L585" i="25"/>
  <c r="K585" i="25"/>
  <c r="J585" i="25"/>
  <c r="I585" i="25"/>
  <c r="T584" i="25"/>
  <c r="N584" i="25"/>
  <c r="M584" i="25"/>
  <c r="L584" i="25"/>
  <c r="K584" i="25"/>
  <c r="J584" i="25"/>
  <c r="I584" i="25"/>
  <c r="T583" i="25"/>
  <c r="N583" i="25"/>
  <c r="M583" i="25"/>
  <c r="L583" i="25"/>
  <c r="K583" i="25"/>
  <c r="J583" i="25"/>
  <c r="I583" i="25"/>
  <c r="T582" i="25"/>
  <c r="N582" i="25"/>
  <c r="M582" i="25"/>
  <c r="L582" i="25"/>
  <c r="K582" i="25"/>
  <c r="J582" i="25"/>
  <c r="I582" i="25"/>
  <c r="T581" i="25"/>
  <c r="N581" i="25"/>
  <c r="M581" i="25"/>
  <c r="L581" i="25"/>
  <c r="K581" i="25"/>
  <c r="J581" i="25"/>
  <c r="I581" i="25"/>
  <c r="T580" i="25"/>
  <c r="N580" i="25"/>
  <c r="M580" i="25"/>
  <c r="L580" i="25"/>
  <c r="K580" i="25"/>
  <c r="J580" i="25"/>
  <c r="I580" i="25"/>
  <c r="T579" i="25"/>
  <c r="N579" i="25"/>
  <c r="M579" i="25"/>
  <c r="L579" i="25"/>
  <c r="K579" i="25"/>
  <c r="J579" i="25"/>
  <c r="I579" i="25"/>
  <c r="T578" i="25"/>
  <c r="N578" i="25"/>
  <c r="M578" i="25"/>
  <c r="L578" i="25"/>
  <c r="K578" i="25"/>
  <c r="J578" i="25"/>
  <c r="I578" i="25"/>
  <c r="T577" i="25"/>
  <c r="N577" i="25"/>
  <c r="M577" i="25"/>
  <c r="L577" i="25"/>
  <c r="K577" i="25"/>
  <c r="J577" i="25"/>
  <c r="I577" i="25"/>
  <c r="T576" i="25"/>
  <c r="N576" i="25"/>
  <c r="M576" i="25"/>
  <c r="L576" i="25"/>
  <c r="K576" i="25"/>
  <c r="J576" i="25"/>
  <c r="I576" i="25"/>
  <c r="T575" i="25"/>
  <c r="N575" i="25"/>
  <c r="M575" i="25"/>
  <c r="L575" i="25"/>
  <c r="K575" i="25"/>
  <c r="J575" i="25"/>
  <c r="I575" i="25"/>
  <c r="T574" i="25"/>
  <c r="N574" i="25"/>
  <c r="M574" i="25"/>
  <c r="L574" i="25"/>
  <c r="K574" i="25"/>
  <c r="J574" i="25"/>
  <c r="I574" i="25"/>
  <c r="T573" i="25"/>
  <c r="N573" i="25"/>
  <c r="M573" i="25"/>
  <c r="L573" i="25"/>
  <c r="K573" i="25"/>
  <c r="J573" i="25"/>
  <c r="I573" i="25"/>
  <c r="T572" i="25"/>
  <c r="N572" i="25"/>
  <c r="M572" i="25"/>
  <c r="L572" i="25"/>
  <c r="K572" i="25"/>
  <c r="J572" i="25"/>
  <c r="I572" i="25"/>
  <c r="T571" i="25"/>
  <c r="N571" i="25"/>
  <c r="M571" i="25"/>
  <c r="L571" i="25"/>
  <c r="K571" i="25"/>
  <c r="J571" i="25"/>
  <c r="I571" i="25"/>
  <c r="T570" i="25"/>
  <c r="N570" i="25"/>
  <c r="M570" i="25"/>
  <c r="L570" i="25"/>
  <c r="K570" i="25"/>
  <c r="J570" i="25"/>
  <c r="I570" i="25"/>
  <c r="T569" i="25"/>
  <c r="N569" i="25"/>
  <c r="M569" i="25"/>
  <c r="L569" i="25"/>
  <c r="K569" i="25"/>
  <c r="J569" i="25"/>
  <c r="I569" i="25"/>
  <c r="T568" i="25"/>
  <c r="N568" i="25"/>
  <c r="M568" i="25"/>
  <c r="L568" i="25"/>
  <c r="K568" i="25"/>
  <c r="J568" i="25"/>
  <c r="I568" i="25"/>
  <c r="T567" i="25"/>
  <c r="N567" i="25"/>
  <c r="M567" i="25"/>
  <c r="L567" i="25"/>
  <c r="K567" i="25"/>
  <c r="J567" i="25"/>
  <c r="I567" i="25"/>
  <c r="T566" i="25"/>
  <c r="N566" i="25"/>
  <c r="M566" i="25"/>
  <c r="L566" i="25"/>
  <c r="K566" i="25"/>
  <c r="J566" i="25"/>
  <c r="I566" i="25"/>
  <c r="T565" i="25"/>
  <c r="N565" i="25"/>
  <c r="M565" i="25"/>
  <c r="L565" i="25"/>
  <c r="K565" i="25"/>
  <c r="J565" i="25"/>
  <c r="I565" i="25"/>
  <c r="T564" i="25"/>
  <c r="N564" i="25"/>
  <c r="M564" i="25"/>
  <c r="L564" i="25"/>
  <c r="K564" i="25"/>
  <c r="J564" i="25"/>
  <c r="I564" i="25"/>
  <c r="T563" i="25"/>
  <c r="N563" i="25"/>
  <c r="M563" i="25"/>
  <c r="L563" i="25"/>
  <c r="K563" i="25"/>
  <c r="J563" i="25"/>
  <c r="I563" i="25"/>
  <c r="T562" i="25"/>
  <c r="N562" i="25"/>
  <c r="M562" i="25"/>
  <c r="L562" i="25"/>
  <c r="K562" i="25"/>
  <c r="J562" i="25"/>
  <c r="I562" i="25"/>
  <c r="T561" i="25"/>
  <c r="N561" i="25"/>
  <c r="M561" i="25"/>
  <c r="L561" i="25"/>
  <c r="K561" i="25"/>
  <c r="J561" i="25"/>
  <c r="I561" i="25"/>
  <c r="T560" i="25"/>
  <c r="N560" i="25"/>
  <c r="M560" i="25"/>
  <c r="L560" i="25"/>
  <c r="K560" i="25"/>
  <c r="J560" i="25"/>
  <c r="I560" i="25"/>
  <c r="T559" i="25"/>
  <c r="N559" i="25"/>
  <c r="M559" i="25"/>
  <c r="L559" i="25"/>
  <c r="K559" i="25"/>
  <c r="J559" i="25"/>
  <c r="I559" i="25"/>
  <c r="T558" i="25"/>
  <c r="N558" i="25"/>
  <c r="M558" i="25"/>
  <c r="L558" i="25"/>
  <c r="K558" i="25"/>
  <c r="J558" i="25"/>
  <c r="I558" i="25"/>
  <c r="T557" i="25"/>
  <c r="N557" i="25"/>
  <c r="M557" i="25"/>
  <c r="L557" i="25"/>
  <c r="K557" i="25"/>
  <c r="J557" i="25"/>
  <c r="I557" i="25"/>
  <c r="T556" i="25"/>
  <c r="N556" i="25"/>
  <c r="M556" i="25"/>
  <c r="L556" i="25"/>
  <c r="K556" i="25"/>
  <c r="J556" i="25"/>
  <c r="I556" i="25"/>
  <c r="T555" i="25"/>
  <c r="N555" i="25"/>
  <c r="M555" i="25"/>
  <c r="L555" i="25"/>
  <c r="K555" i="25"/>
  <c r="J555" i="25"/>
  <c r="I555" i="25"/>
  <c r="T554" i="25"/>
  <c r="N554" i="25"/>
  <c r="M554" i="25"/>
  <c r="L554" i="25"/>
  <c r="K554" i="25"/>
  <c r="J554" i="25"/>
  <c r="I554" i="25"/>
  <c r="T553" i="25"/>
  <c r="N553" i="25"/>
  <c r="M553" i="25"/>
  <c r="L553" i="25"/>
  <c r="K553" i="25"/>
  <c r="J553" i="25"/>
  <c r="I553" i="25"/>
  <c r="T552" i="25"/>
  <c r="N552" i="25"/>
  <c r="M552" i="25"/>
  <c r="L552" i="25"/>
  <c r="K552" i="25"/>
  <c r="J552" i="25"/>
  <c r="I552" i="25"/>
  <c r="T551" i="25"/>
  <c r="N551" i="25"/>
  <c r="M551" i="25"/>
  <c r="L551" i="25"/>
  <c r="K551" i="25"/>
  <c r="J551" i="25"/>
  <c r="I551" i="25"/>
  <c r="T550" i="25"/>
  <c r="N550" i="25"/>
  <c r="M550" i="25"/>
  <c r="L550" i="25"/>
  <c r="K550" i="25"/>
  <c r="J550" i="25"/>
  <c r="I550" i="25"/>
  <c r="T549" i="25"/>
  <c r="N549" i="25"/>
  <c r="M549" i="25"/>
  <c r="L549" i="25"/>
  <c r="K549" i="25"/>
  <c r="J549" i="25"/>
  <c r="I549" i="25"/>
  <c r="T548" i="25"/>
  <c r="N548" i="25"/>
  <c r="M548" i="25"/>
  <c r="L548" i="25"/>
  <c r="K548" i="25"/>
  <c r="J548" i="25"/>
  <c r="I548" i="25"/>
  <c r="T547" i="25"/>
  <c r="N547" i="25"/>
  <c r="M547" i="25"/>
  <c r="L547" i="25"/>
  <c r="K547" i="25"/>
  <c r="J547" i="25"/>
  <c r="I547" i="25"/>
  <c r="T546" i="25"/>
  <c r="N546" i="25"/>
  <c r="M546" i="25"/>
  <c r="L546" i="25"/>
  <c r="K546" i="25"/>
  <c r="J546" i="25"/>
  <c r="I546" i="25"/>
  <c r="T545" i="25"/>
  <c r="N545" i="25"/>
  <c r="M545" i="25"/>
  <c r="L545" i="25"/>
  <c r="K545" i="25"/>
  <c r="J545" i="25"/>
  <c r="I545" i="25"/>
  <c r="T544" i="25"/>
  <c r="N544" i="25"/>
  <c r="M544" i="25"/>
  <c r="L544" i="25"/>
  <c r="K544" i="25"/>
  <c r="J544" i="25"/>
  <c r="I544" i="25"/>
  <c r="T543" i="25"/>
  <c r="N543" i="25"/>
  <c r="M543" i="25"/>
  <c r="L543" i="25"/>
  <c r="K543" i="25"/>
  <c r="J543" i="25"/>
  <c r="I543" i="25"/>
  <c r="T542" i="25"/>
  <c r="N542" i="25"/>
  <c r="M542" i="25"/>
  <c r="L542" i="25"/>
  <c r="K542" i="25"/>
  <c r="J542" i="25"/>
  <c r="I542" i="25"/>
  <c r="T541" i="25"/>
  <c r="N541" i="25"/>
  <c r="M541" i="25"/>
  <c r="L541" i="25"/>
  <c r="K541" i="25"/>
  <c r="J541" i="25"/>
  <c r="I541" i="25"/>
  <c r="T540" i="25"/>
  <c r="N540" i="25"/>
  <c r="M540" i="25"/>
  <c r="L540" i="25"/>
  <c r="K540" i="25"/>
  <c r="J540" i="25"/>
  <c r="I540" i="25"/>
  <c r="T539" i="25"/>
  <c r="N539" i="25"/>
  <c r="M539" i="25"/>
  <c r="L539" i="25"/>
  <c r="K539" i="25"/>
  <c r="J539" i="25"/>
  <c r="I539" i="25"/>
  <c r="T538" i="25"/>
  <c r="N538" i="25"/>
  <c r="M538" i="25"/>
  <c r="L538" i="25"/>
  <c r="K538" i="25"/>
  <c r="J538" i="25"/>
  <c r="I538" i="25"/>
  <c r="T537" i="25"/>
  <c r="N537" i="25"/>
  <c r="M537" i="25"/>
  <c r="L537" i="25"/>
  <c r="K537" i="25"/>
  <c r="J537" i="25"/>
  <c r="I537" i="25"/>
  <c r="T536" i="25"/>
  <c r="N536" i="25"/>
  <c r="M536" i="25"/>
  <c r="L536" i="25"/>
  <c r="K536" i="25"/>
  <c r="J536" i="25"/>
  <c r="I536" i="25"/>
  <c r="T535" i="25"/>
  <c r="N535" i="25"/>
  <c r="M535" i="25"/>
  <c r="L535" i="25"/>
  <c r="K535" i="25"/>
  <c r="J535" i="25"/>
  <c r="I535" i="25"/>
  <c r="T534" i="25"/>
  <c r="N534" i="25"/>
  <c r="M534" i="25"/>
  <c r="L534" i="25"/>
  <c r="K534" i="25"/>
  <c r="J534" i="25"/>
  <c r="I534" i="25"/>
  <c r="T533" i="25"/>
  <c r="N533" i="25"/>
  <c r="M533" i="25"/>
  <c r="L533" i="25"/>
  <c r="K533" i="25"/>
  <c r="J533" i="25"/>
  <c r="I533" i="25"/>
  <c r="T532" i="25"/>
  <c r="N532" i="25"/>
  <c r="M532" i="25"/>
  <c r="L532" i="25"/>
  <c r="K532" i="25"/>
  <c r="J532" i="25"/>
  <c r="I532" i="25"/>
  <c r="T531" i="25"/>
  <c r="N531" i="25"/>
  <c r="M531" i="25"/>
  <c r="L531" i="25"/>
  <c r="K531" i="25"/>
  <c r="J531" i="25"/>
  <c r="I531" i="25"/>
  <c r="T530" i="25"/>
  <c r="N530" i="25"/>
  <c r="M530" i="25"/>
  <c r="L530" i="25"/>
  <c r="K530" i="25"/>
  <c r="J530" i="25"/>
  <c r="I530" i="25"/>
  <c r="T529" i="25"/>
  <c r="N529" i="25"/>
  <c r="M529" i="25"/>
  <c r="L529" i="25"/>
  <c r="K529" i="25"/>
  <c r="J529" i="25"/>
  <c r="I529" i="25"/>
  <c r="T528" i="25"/>
  <c r="N528" i="25"/>
  <c r="M528" i="25"/>
  <c r="L528" i="25"/>
  <c r="K528" i="25"/>
  <c r="J528" i="25"/>
  <c r="I528" i="25"/>
  <c r="T527" i="25"/>
  <c r="N527" i="25"/>
  <c r="M527" i="25"/>
  <c r="L527" i="25"/>
  <c r="K527" i="25"/>
  <c r="J527" i="25"/>
  <c r="I527" i="25"/>
  <c r="T526" i="25"/>
  <c r="N526" i="25"/>
  <c r="M526" i="25"/>
  <c r="L526" i="25"/>
  <c r="K526" i="25"/>
  <c r="J526" i="25"/>
  <c r="I526" i="25"/>
  <c r="T525" i="25"/>
  <c r="N525" i="25"/>
  <c r="M525" i="25"/>
  <c r="L525" i="25"/>
  <c r="K525" i="25"/>
  <c r="J525" i="25"/>
  <c r="I525" i="25"/>
  <c r="T524" i="25"/>
  <c r="N524" i="25"/>
  <c r="M524" i="25"/>
  <c r="L524" i="25"/>
  <c r="K524" i="25"/>
  <c r="J524" i="25"/>
  <c r="I524" i="25"/>
  <c r="T523" i="25"/>
  <c r="N523" i="25"/>
  <c r="M523" i="25"/>
  <c r="L523" i="25"/>
  <c r="K523" i="25"/>
  <c r="J523" i="25"/>
  <c r="I523" i="25"/>
  <c r="T522" i="25"/>
  <c r="N522" i="25"/>
  <c r="M522" i="25"/>
  <c r="L522" i="25"/>
  <c r="K522" i="25"/>
  <c r="J522" i="25"/>
  <c r="I522" i="25"/>
  <c r="T521" i="25"/>
  <c r="N521" i="25"/>
  <c r="M521" i="25"/>
  <c r="L521" i="25"/>
  <c r="K521" i="25"/>
  <c r="J521" i="25"/>
  <c r="I521" i="25"/>
  <c r="T520" i="25"/>
  <c r="N520" i="25"/>
  <c r="M520" i="25"/>
  <c r="L520" i="25"/>
  <c r="K520" i="25"/>
  <c r="J520" i="25"/>
  <c r="I520" i="25"/>
  <c r="T519" i="25"/>
  <c r="N519" i="25"/>
  <c r="M519" i="25"/>
  <c r="L519" i="25"/>
  <c r="K519" i="25"/>
  <c r="J519" i="25"/>
  <c r="I519" i="25"/>
  <c r="T518" i="25"/>
  <c r="N518" i="25"/>
  <c r="M518" i="25"/>
  <c r="L518" i="25"/>
  <c r="K518" i="25"/>
  <c r="J518" i="25"/>
  <c r="I518" i="25"/>
  <c r="T517" i="25"/>
  <c r="N517" i="25"/>
  <c r="M517" i="25"/>
  <c r="L517" i="25"/>
  <c r="K517" i="25"/>
  <c r="J517" i="25"/>
  <c r="I517" i="25"/>
  <c r="T516" i="25"/>
  <c r="N516" i="25"/>
  <c r="M516" i="25"/>
  <c r="L516" i="25"/>
  <c r="K516" i="25"/>
  <c r="J516" i="25"/>
  <c r="I516" i="25"/>
  <c r="T515" i="25"/>
  <c r="N515" i="25"/>
  <c r="M515" i="25"/>
  <c r="L515" i="25"/>
  <c r="K515" i="25"/>
  <c r="J515" i="25"/>
  <c r="I515" i="25"/>
  <c r="T514" i="25"/>
  <c r="N514" i="25"/>
  <c r="M514" i="25"/>
  <c r="L514" i="25"/>
  <c r="K514" i="25"/>
  <c r="J514" i="25"/>
  <c r="I514" i="25"/>
  <c r="T513" i="25"/>
  <c r="N513" i="25"/>
  <c r="M513" i="25"/>
  <c r="L513" i="25"/>
  <c r="K513" i="25"/>
  <c r="J513" i="25"/>
  <c r="I513" i="25"/>
  <c r="T512" i="25"/>
  <c r="N512" i="25"/>
  <c r="M512" i="25"/>
  <c r="L512" i="25"/>
  <c r="K512" i="25"/>
  <c r="J512" i="25"/>
  <c r="I512" i="25"/>
  <c r="T511" i="25"/>
  <c r="N511" i="25"/>
  <c r="M511" i="25"/>
  <c r="L511" i="25"/>
  <c r="K511" i="25"/>
  <c r="J511" i="25"/>
  <c r="I511" i="25"/>
  <c r="T510" i="25"/>
  <c r="N510" i="25"/>
  <c r="M510" i="25"/>
  <c r="L510" i="25"/>
  <c r="K510" i="25"/>
  <c r="J510" i="25"/>
  <c r="I510" i="25"/>
  <c r="T509" i="25"/>
  <c r="N509" i="25"/>
  <c r="M509" i="25"/>
  <c r="L509" i="25"/>
  <c r="K509" i="25"/>
  <c r="J509" i="25"/>
  <c r="I509" i="25"/>
  <c r="T508" i="25"/>
  <c r="N508" i="25"/>
  <c r="M508" i="25"/>
  <c r="L508" i="25"/>
  <c r="K508" i="25"/>
  <c r="J508" i="25"/>
  <c r="I508" i="25"/>
  <c r="T507" i="25"/>
  <c r="N507" i="25"/>
  <c r="M507" i="25"/>
  <c r="L507" i="25"/>
  <c r="K507" i="25"/>
  <c r="J507" i="25"/>
  <c r="I507" i="25"/>
  <c r="T506" i="25"/>
  <c r="N506" i="25"/>
  <c r="M506" i="25"/>
  <c r="L506" i="25"/>
  <c r="K506" i="25"/>
  <c r="J506" i="25"/>
  <c r="I506" i="25"/>
  <c r="T505" i="25"/>
  <c r="N505" i="25"/>
  <c r="M505" i="25"/>
  <c r="L505" i="25"/>
  <c r="K505" i="25"/>
  <c r="J505" i="25"/>
  <c r="I505" i="25"/>
  <c r="T504" i="25"/>
  <c r="N504" i="25"/>
  <c r="M504" i="25"/>
  <c r="L504" i="25"/>
  <c r="K504" i="25"/>
  <c r="J504" i="25"/>
  <c r="I504" i="25"/>
  <c r="T503" i="25"/>
  <c r="N503" i="25"/>
  <c r="M503" i="25"/>
  <c r="L503" i="25"/>
  <c r="K503" i="25"/>
  <c r="J503" i="25"/>
  <c r="I503" i="25"/>
  <c r="T502" i="25"/>
  <c r="N502" i="25"/>
  <c r="M502" i="25"/>
  <c r="L502" i="25"/>
  <c r="K502" i="25"/>
  <c r="J502" i="25"/>
  <c r="I502" i="25"/>
  <c r="T501" i="25"/>
  <c r="N501" i="25"/>
  <c r="M501" i="25"/>
  <c r="L501" i="25"/>
  <c r="K501" i="25"/>
  <c r="J501" i="25"/>
  <c r="I501" i="25"/>
  <c r="T500" i="25"/>
  <c r="N500" i="25"/>
  <c r="M500" i="25"/>
  <c r="L500" i="25"/>
  <c r="K500" i="25"/>
  <c r="J500" i="25"/>
  <c r="I500" i="25"/>
  <c r="T499" i="25"/>
  <c r="N499" i="25"/>
  <c r="M499" i="25"/>
  <c r="L499" i="25"/>
  <c r="K499" i="25"/>
  <c r="J499" i="25"/>
  <c r="I499" i="25"/>
  <c r="T498" i="25"/>
  <c r="N498" i="25"/>
  <c r="M498" i="25"/>
  <c r="L498" i="25"/>
  <c r="K498" i="25"/>
  <c r="J498" i="25"/>
  <c r="I498" i="25"/>
  <c r="T497" i="25"/>
  <c r="N497" i="25"/>
  <c r="M497" i="25"/>
  <c r="L497" i="25"/>
  <c r="K497" i="25"/>
  <c r="J497" i="25"/>
  <c r="I497" i="25"/>
  <c r="T496" i="25"/>
  <c r="N496" i="25"/>
  <c r="M496" i="25"/>
  <c r="L496" i="25"/>
  <c r="K496" i="25"/>
  <c r="J496" i="25"/>
  <c r="I496" i="25"/>
  <c r="T495" i="25"/>
  <c r="N495" i="25"/>
  <c r="M495" i="25"/>
  <c r="L495" i="25"/>
  <c r="K495" i="25"/>
  <c r="J495" i="25"/>
  <c r="I495" i="25"/>
  <c r="T494" i="25"/>
  <c r="N494" i="25"/>
  <c r="M494" i="25"/>
  <c r="L494" i="25"/>
  <c r="K494" i="25"/>
  <c r="J494" i="25"/>
  <c r="I494" i="25"/>
  <c r="T493" i="25"/>
  <c r="N493" i="25"/>
  <c r="M493" i="25"/>
  <c r="L493" i="25"/>
  <c r="K493" i="25"/>
  <c r="J493" i="25"/>
  <c r="I493" i="25"/>
  <c r="T492" i="25"/>
  <c r="N492" i="25"/>
  <c r="M492" i="25"/>
  <c r="L492" i="25"/>
  <c r="K492" i="25"/>
  <c r="J492" i="25"/>
  <c r="I492" i="25"/>
  <c r="T491" i="25"/>
  <c r="N491" i="25"/>
  <c r="M491" i="25"/>
  <c r="L491" i="25"/>
  <c r="K491" i="25"/>
  <c r="J491" i="25"/>
  <c r="I491" i="25"/>
  <c r="T490" i="25"/>
  <c r="N490" i="25"/>
  <c r="M490" i="25"/>
  <c r="L490" i="25"/>
  <c r="K490" i="25"/>
  <c r="J490" i="25"/>
  <c r="I490" i="25"/>
  <c r="T489" i="25"/>
  <c r="N489" i="25"/>
  <c r="M489" i="25"/>
  <c r="L489" i="25"/>
  <c r="K489" i="25"/>
  <c r="J489" i="25"/>
  <c r="I489" i="25"/>
  <c r="T488" i="25"/>
  <c r="N488" i="25"/>
  <c r="M488" i="25"/>
  <c r="L488" i="25"/>
  <c r="K488" i="25"/>
  <c r="J488" i="25"/>
  <c r="I488" i="25"/>
  <c r="T487" i="25"/>
  <c r="N487" i="25"/>
  <c r="M487" i="25"/>
  <c r="L487" i="25"/>
  <c r="K487" i="25"/>
  <c r="J487" i="25"/>
  <c r="I487" i="25"/>
  <c r="T486" i="25"/>
  <c r="N486" i="25"/>
  <c r="M486" i="25"/>
  <c r="L486" i="25"/>
  <c r="K486" i="25"/>
  <c r="J486" i="25"/>
  <c r="I486" i="25"/>
  <c r="T485" i="25"/>
  <c r="N485" i="25"/>
  <c r="M485" i="25"/>
  <c r="L485" i="25"/>
  <c r="K485" i="25"/>
  <c r="J485" i="25"/>
  <c r="I485" i="25"/>
  <c r="T484" i="25"/>
  <c r="N484" i="25"/>
  <c r="M484" i="25"/>
  <c r="L484" i="25"/>
  <c r="K484" i="25"/>
  <c r="J484" i="25"/>
  <c r="I484" i="25"/>
  <c r="T483" i="25"/>
  <c r="N483" i="25"/>
  <c r="M483" i="25"/>
  <c r="L483" i="25"/>
  <c r="K483" i="25"/>
  <c r="J483" i="25"/>
  <c r="I483" i="25"/>
  <c r="T482" i="25"/>
  <c r="N482" i="25"/>
  <c r="M482" i="25"/>
  <c r="L482" i="25"/>
  <c r="K482" i="25"/>
  <c r="J482" i="25"/>
  <c r="I482" i="25"/>
  <c r="T481" i="25"/>
  <c r="N481" i="25"/>
  <c r="M481" i="25"/>
  <c r="L481" i="25"/>
  <c r="K481" i="25"/>
  <c r="J481" i="25"/>
  <c r="I481" i="25"/>
  <c r="T480" i="25"/>
  <c r="N480" i="25"/>
  <c r="M480" i="25"/>
  <c r="L480" i="25"/>
  <c r="K480" i="25"/>
  <c r="J480" i="25"/>
  <c r="I480" i="25"/>
  <c r="T479" i="25"/>
  <c r="N479" i="25"/>
  <c r="M479" i="25"/>
  <c r="L479" i="25"/>
  <c r="K479" i="25"/>
  <c r="J479" i="25"/>
  <c r="I479" i="25"/>
  <c r="T478" i="25"/>
  <c r="N478" i="25"/>
  <c r="M478" i="25"/>
  <c r="L478" i="25"/>
  <c r="K478" i="25"/>
  <c r="J478" i="25"/>
  <c r="I478" i="25"/>
  <c r="T477" i="25"/>
  <c r="N477" i="25"/>
  <c r="M477" i="25"/>
  <c r="L477" i="25"/>
  <c r="K477" i="25"/>
  <c r="J477" i="25"/>
  <c r="I477" i="25"/>
  <c r="T476" i="25"/>
  <c r="N476" i="25"/>
  <c r="M476" i="25"/>
  <c r="L476" i="25"/>
  <c r="K476" i="25"/>
  <c r="J476" i="25"/>
  <c r="I476" i="25"/>
  <c r="T475" i="25"/>
  <c r="N475" i="25"/>
  <c r="M475" i="25"/>
  <c r="L475" i="25"/>
  <c r="K475" i="25"/>
  <c r="J475" i="25"/>
  <c r="I475" i="25"/>
  <c r="T474" i="25"/>
  <c r="N474" i="25"/>
  <c r="M474" i="25"/>
  <c r="L474" i="25"/>
  <c r="K474" i="25"/>
  <c r="J474" i="25"/>
  <c r="I474" i="25"/>
  <c r="T473" i="25"/>
  <c r="N473" i="25"/>
  <c r="M473" i="25"/>
  <c r="L473" i="25"/>
  <c r="K473" i="25"/>
  <c r="J473" i="25"/>
  <c r="I473" i="25"/>
  <c r="T472" i="25"/>
  <c r="N472" i="25"/>
  <c r="M472" i="25"/>
  <c r="L472" i="25"/>
  <c r="K472" i="25"/>
  <c r="J472" i="25"/>
  <c r="I472" i="25"/>
  <c r="T471" i="25"/>
  <c r="N471" i="25"/>
  <c r="M471" i="25"/>
  <c r="L471" i="25"/>
  <c r="K471" i="25"/>
  <c r="J471" i="25"/>
  <c r="I471" i="25"/>
  <c r="T470" i="25"/>
  <c r="N470" i="25"/>
  <c r="M470" i="25"/>
  <c r="L470" i="25"/>
  <c r="K470" i="25"/>
  <c r="J470" i="25"/>
  <c r="I470" i="25"/>
  <c r="T469" i="25"/>
  <c r="N469" i="25"/>
  <c r="M469" i="25"/>
  <c r="L469" i="25"/>
  <c r="K469" i="25"/>
  <c r="J469" i="25"/>
  <c r="I469" i="25"/>
  <c r="T468" i="25"/>
  <c r="N468" i="25"/>
  <c r="M468" i="25"/>
  <c r="L468" i="25"/>
  <c r="K468" i="25"/>
  <c r="J468" i="25"/>
  <c r="I468" i="25"/>
  <c r="T467" i="25"/>
  <c r="N467" i="25"/>
  <c r="M467" i="25"/>
  <c r="L467" i="25"/>
  <c r="K467" i="25"/>
  <c r="J467" i="25"/>
  <c r="I467" i="25"/>
  <c r="T466" i="25"/>
  <c r="N466" i="25"/>
  <c r="M466" i="25"/>
  <c r="L466" i="25"/>
  <c r="K466" i="25"/>
  <c r="J466" i="25"/>
  <c r="I466" i="25"/>
  <c r="T465" i="25"/>
  <c r="N465" i="25"/>
  <c r="M465" i="25"/>
  <c r="L465" i="25"/>
  <c r="K465" i="25"/>
  <c r="J465" i="25"/>
  <c r="I465" i="25"/>
  <c r="T464" i="25"/>
  <c r="N464" i="25"/>
  <c r="M464" i="25"/>
  <c r="L464" i="25"/>
  <c r="K464" i="25"/>
  <c r="J464" i="25"/>
  <c r="I464" i="25"/>
  <c r="T463" i="25"/>
  <c r="N463" i="25"/>
  <c r="M463" i="25"/>
  <c r="L463" i="25"/>
  <c r="K463" i="25"/>
  <c r="J463" i="25"/>
  <c r="I463" i="25"/>
  <c r="T462" i="25"/>
  <c r="N462" i="25"/>
  <c r="M462" i="25"/>
  <c r="L462" i="25"/>
  <c r="K462" i="25"/>
  <c r="J462" i="25"/>
  <c r="I462" i="25"/>
  <c r="T461" i="25"/>
  <c r="N461" i="25"/>
  <c r="M461" i="25"/>
  <c r="L461" i="25"/>
  <c r="K461" i="25"/>
  <c r="J461" i="25"/>
  <c r="I461" i="25"/>
  <c r="T460" i="25"/>
  <c r="N460" i="25"/>
  <c r="M460" i="25"/>
  <c r="L460" i="25"/>
  <c r="K460" i="25"/>
  <c r="J460" i="25"/>
  <c r="I460" i="25"/>
  <c r="T459" i="25"/>
  <c r="N459" i="25"/>
  <c r="M459" i="25"/>
  <c r="L459" i="25"/>
  <c r="K459" i="25"/>
  <c r="J459" i="25"/>
  <c r="I459" i="25"/>
  <c r="T458" i="25"/>
  <c r="N458" i="25"/>
  <c r="M458" i="25"/>
  <c r="L458" i="25"/>
  <c r="K458" i="25"/>
  <c r="J458" i="25"/>
  <c r="I458" i="25"/>
  <c r="T457" i="25"/>
  <c r="N457" i="25"/>
  <c r="M457" i="25"/>
  <c r="L457" i="25"/>
  <c r="K457" i="25"/>
  <c r="J457" i="25"/>
  <c r="I457" i="25"/>
  <c r="T456" i="25"/>
  <c r="N456" i="25"/>
  <c r="M456" i="25"/>
  <c r="L456" i="25"/>
  <c r="K456" i="25"/>
  <c r="J456" i="25"/>
  <c r="I456" i="25"/>
  <c r="T455" i="25"/>
  <c r="N455" i="25"/>
  <c r="M455" i="25"/>
  <c r="L455" i="25"/>
  <c r="K455" i="25"/>
  <c r="J455" i="25"/>
  <c r="I455" i="25"/>
  <c r="T454" i="25"/>
  <c r="N454" i="25"/>
  <c r="M454" i="25"/>
  <c r="L454" i="25"/>
  <c r="K454" i="25"/>
  <c r="J454" i="25"/>
  <c r="I454" i="25"/>
  <c r="T453" i="25"/>
  <c r="N453" i="25"/>
  <c r="M453" i="25"/>
  <c r="L453" i="25"/>
  <c r="K453" i="25"/>
  <c r="J453" i="25"/>
  <c r="I453" i="25"/>
  <c r="T452" i="25"/>
  <c r="N452" i="25"/>
  <c r="M452" i="25"/>
  <c r="L452" i="25"/>
  <c r="K452" i="25"/>
  <c r="J452" i="25"/>
  <c r="I452" i="25"/>
  <c r="T451" i="25"/>
  <c r="N451" i="25"/>
  <c r="M451" i="25"/>
  <c r="L451" i="25"/>
  <c r="K451" i="25"/>
  <c r="J451" i="25"/>
  <c r="I451" i="25"/>
  <c r="T450" i="25"/>
  <c r="N450" i="25"/>
  <c r="M450" i="25"/>
  <c r="L450" i="25"/>
  <c r="K450" i="25"/>
  <c r="J450" i="25"/>
  <c r="I450" i="25"/>
  <c r="T449" i="25"/>
  <c r="N449" i="25"/>
  <c r="M449" i="25"/>
  <c r="L449" i="25"/>
  <c r="K449" i="25"/>
  <c r="J449" i="25"/>
  <c r="I449" i="25"/>
  <c r="T448" i="25"/>
  <c r="N448" i="25"/>
  <c r="M448" i="25"/>
  <c r="L448" i="25"/>
  <c r="K448" i="25"/>
  <c r="J448" i="25"/>
  <c r="I448" i="25"/>
  <c r="T447" i="25"/>
  <c r="N447" i="25"/>
  <c r="M447" i="25"/>
  <c r="L447" i="25"/>
  <c r="K447" i="25"/>
  <c r="J447" i="25"/>
  <c r="I447" i="25"/>
  <c r="T446" i="25"/>
  <c r="N446" i="25"/>
  <c r="M446" i="25"/>
  <c r="L446" i="25"/>
  <c r="K446" i="25"/>
  <c r="J446" i="25"/>
  <c r="I446" i="25"/>
  <c r="T445" i="25"/>
  <c r="N445" i="25"/>
  <c r="M445" i="25"/>
  <c r="L445" i="25"/>
  <c r="K445" i="25"/>
  <c r="J445" i="25"/>
  <c r="I445" i="25"/>
  <c r="T444" i="25"/>
  <c r="N444" i="25"/>
  <c r="M444" i="25"/>
  <c r="L444" i="25"/>
  <c r="K444" i="25"/>
  <c r="J444" i="25"/>
  <c r="I444" i="25"/>
  <c r="T443" i="25"/>
  <c r="N443" i="25"/>
  <c r="M443" i="25"/>
  <c r="L443" i="25"/>
  <c r="K443" i="25"/>
  <c r="J443" i="25"/>
  <c r="I443" i="25"/>
  <c r="T442" i="25"/>
  <c r="N442" i="25"/>
  <c r="M442" i="25"/>
  <c r="L442" i="25"/>
  <c r="K442" i="25"/>
  <c r="J442" i="25"/>
  <c r="I442" i="25"/>
  <c r="T441" i="25"/>
  <c r="N441" i="25"/>
  <c r="M441" i="25"/>
  <c r="L441" i="25"/>
  <c r="K441" i="25"/>
  <c r="J441" i="25"/>
  <c r="I441" i="25"/>
  <c r="T440" i="25"/>
  <c r="N440" i="25"/>
  <c r="M440" i="25"/>
  <c r="L440" i="25"/>
  <c r="K440" i="25"/>
  <c r="J440" i="25"/>
  <c r="I440" i="25"/>
  <c r="T439" i="25"/>
  <c r="N439" i="25"/>
  <c r="M439" i="25"/>
  <c r="L439" i="25"/>
  <c r="K439" i="25"/>
  <c r="J439" i="25"/>
  <c r="I439" i="25"/>
  <c r="T438" i="25"/>
  <c r="N438" i="25"/>
  <c r="M438" i="25"/>
  <c r="L438" i="25"/>
  <c r="K438" i="25"/>
  <c r="J438" i="25"/>
  <c r="I438" i="25"/>
  <c r="T437" i="25"/>
  <c r="N437" i="25"/>
  <c r="M437" i="25"/>
  <c r="L437" i="25"/>
  <c r="K437" i="25"/>
  <c r="J437" i="25"/>
  <c r="I437" i="25"/>
  <c r="T436" i="25"/>
  <c r="N436" i="25"/>
  <c r="M436" i="25"/>
  <c r="L436" i="25"/>
  <c r="K436" i="25"/>
  <c r="J436" i="25"/>
  <c r="I436" i="25"/>
  <c r="T435" i="25"/>
  <c r="N435" i="25"/>
  <c r="M435" i="25"/>
  <c r="L435" i="25"/>
  <c r="K435" i="25"/>
  <c r="J435" i="25"/>
  <c r="I435" i="25"/>
  <c r="T434" i="25"/>
  <c r="N434" i="25"/>
  <c r="M434" i="25"/>
  <c r="L434" i="25"/>
  <c r="K434" i="25"/>
  <c r="J434" i="25"/>
  <c r="I434" i="25"/>
  <c r="T433" i="25"/>
  <c r="N433" i="25"/>
  <c r="M433" i="25"/>
  <c r="L433" i="25"/>
  <c r="K433" i="25"/>
  <c r="J433" i="25"/>
  <c r="I433" i="25"/>
  <c r="T432" i="25"/>
  <c r="N432" i="25"/>
  <c r="M432" i="25"/>
  <c r="L432" i="25"/>
  <c r="K432" i="25"/>
  <c r="J432" i="25"/>
  <c r="I432" i="25"/>
  <c r="T431" i="25"/>
  <c r="N431" i="25"/>
  <c r="M431" i="25"/>
  <c r="L431" i="25"/>
  <c r="K431" i="25"/>
  <c r="J431" i="25"/>
  <c r="I431" i="25"/>
  <c r="T430" i="25"/>
  <c r="N430" i="25"/>
  <c r="M430" i="25"/>
  <c r="L430" i="25"/>
  <c r="K430" i="25"/>
  <c r="J430" i="25"/>
  <c r="I430" i="25"/>
  <c r="T429" i="25"/>
  <c r="N429" i="25"/>
  <c r="M429" i="25"/>
  <c r="L429" i="25"/>
  <c r="K429" i="25"/>
  <c r="J429" i="25"/>
  <c r="I429" i="25"/>
  <c r="T428" i="25"/>
  <c r="N428" i="25"/>
  <c r="M428" i="25"/>
  <c r="L428" i="25"/>
  <c r="K428" i="25"/>
  <c r="J428" i="25"/>
  <c r="I428" i="25"/>
  <c r="T427" i="25"/>
  <c r="N427" i="25"/>
  <c r="M427" i="25"/>
  <c r="L427" i="25"/>
  <c r="K427" i="25"/>
  <c r="J427" i="25"/>
  <c r="I427" i="25"/>
  <c r="T426" i="25"/>
  <c r="N426" i="25"/>
  <c r="M426" i="25"/>
  <c r="L426" i="25"/>
  <c r="K426" i="25"/>
  <c r="J426" i="25"/>
  <c r="I426" i="25"/>
  <c r="T425" i="25"/>
  <c r="N425" i="25"/>
  <c r="M425" i="25"/>
  <c r="L425" i="25"/>
  <c r="K425" i="25"/>
  <c r="J425" i="25"/>
  <c r="I425" i="25"/>
  <c r="T424" i="25"/>
  <c r="N424" i="25"/>
  <c r="M424" i="25"/>
  <c r="L424" i="25"/>
  <c r="K424" i="25"/>
  <c r="J424" i="25"/>
  <c r="I424" i="25"/>
  <c r="T423" i="25"/>
  <c r="N423" i="25"/>
  <c r="M423" i="25"/>
  <c r="L423" i="25"/>
  <c r="K423" i="25"/>
  <c r="J423" i="25"/>
  <c r="I423" i="25"/>
  <c r="T422" i="25"/>
  <c r="N422" i="25"/>
  <c r="M422" i="25"/>
  <c r="L422" i="25"/>
  <c r="K422" i="25"/>
  <c r="J422" i="25"/>
  <c r="I422" i="25"/>
  <c r="T421" i="25"/>
  <c r="N421" i="25"/>
  <c r="M421" i="25"/>
  <c r="L421" i="25"/>
  <c r="K421" i="25"/>
  <c r="J421" i="25"/>
  <c r="I421" i="25"/>
  <c r="T420" i="25"/>
  <c r="N420" i="25"/>
  <c r="M420" i="25"/>
  <c r="L420" i="25"/>
  <c r="K420" i="25"/>
  <c r="J420" i="25"/>
  <c r="I420" i="25"/>
  <c r="T419" i="25"/>
  <c r="N419" i="25"/>
  <c r="M419" i="25"/>
  <c r="L419" i="25"/>
  <c r="K419" i="25"/>
  <c r="J419" i="25"/>
  <c r="I419" i="25"/>
  <c r="T418" i="25"/>
  <c r="N418" i="25"/>
  <c r="M418" i="25"/>
  <c r="L418" i="25"/>
  <c r="K418" i="25"/>
  <c r="J418" i="25"/>
  <c r="I418" i="25"/>
  <c r="T417" i="25"/>
  <c r="N417" i="25"/>
  <c r="M417" i="25"/>
  <c r="L417" i="25"/>
  <c r="K417" i="25"/>
  <c r="J417" i="25"/>
  <c r="I417" i="25"/>
  <c r="T416" i="25"/>
  <c r="N416" i="25"/>
  <c r="M416" i="25"/>
  <c r="L416" i="25"/>
  <c r="K416" i="25"/>
  <c r="J416" i="25"/>
  <c r="I416" i="25"/>
  <c r="T415" i="25"/>
  <c r="N415" i="25"/>
  <c r="M415" i="25"/>
  <c r="L415" i="25"/>
  <c r="K415" i="25"/>
  <c r="J415" i="25"/>
  <c r="I415" i="25"/>
  <c r="T414" i="25"/>
  <c r="N414" i="25"/>
  <c r="M414" i="25"/>
  <c r="L414" i="25"/>
  <c r="K414" i="25"/>
  <c r="J414" i="25"/>
  <c r="I414" i="25"/>
  <c r="T413" i="25"/>
  <c r="N413" i="25"/>
  <c r="M413" i="25"/>
  <c r="L413" i="25"/>
  <c r="K413" i="25"/>
  <c r="J413" i="25"/>
  <c r="I413" i="25"/>
  <c r="T412" i="25"/>
  <c r="N412" i="25"/>
  <c r="M412" i="25"/>
  <c r="L412" i="25"/>
  <c r="K412" i="25"/>
  <c r="J412" i="25"/>
  <c r="I412" i="25"/>
  <c r="T411" i="25"/>
  <c r="N411" i="25"/>
  <c r="M411" i="25"/>
  <c r="L411" i="25"/>
  <c r="K411" i="25"/>
  <c r="J411" i="25"/>
  <c r="I411" i="25"/>
  <c r="T410" i="25"/>
  <c r="N410" i="25"/>
  <c r="M410" i="25"/>
  <c r="L410" i="25"/>
  <c r="K410" i="25"/>
  <c r="J410" i="25"/>
  <c r="I410" i="25"/>
  <c r="T409" i="25"/>
  <c r="N409" i="25"/>
  <c r="M409" i="25"/>
  <c r="L409" i="25"/>
  <c r="K409" i="25"/>
  <c r="J409" i="25"/>
  <c r="I409" i="25"/>
  <c r="T408" i="25"/>
  <c r="N408" i="25"/>
  <c r="M408" i="25"/>
  <c r="L408" i="25"/>
  <c r="K408" i="25"/>
  <c r="J408" i="25"/>
  <c r="I408" i="25"/>
  <c r="T407" i="25"/>
  <c r="N407" i="25"/>
  <c r="M407" i="25"/>
  <c r="L407" i="25"/>
  <c r="K407" i="25"/>
  <c r="J407" i="25"/>
  <c r="I407" i="25"/>
  <c r="T406" i="25"/>
  <c r="N406" i="25"/>
  <c r="M406" i="25"/>
  <c r="L406" i="25"/>
  <c r="K406" i="25"/>
  <c r="J406" i="25"/>
  <c r="I406" i="25"/>
  <c r="T405" i="25"/>
  <c r="N405" i="25"/>
  <c r="M405" i="25"/>
  <c r="L405" i="25"/>
  <c r="K405" i="25"/>
  <c r="J405" i="25"/>
  <c r="I405" i="25"/>
  <c r="T404" i="25"/>
  <c r="N404" i="25"/>
  <c r="M404" i="25"/>
  <c r="L404" i="25"/>
  <c r="K404" i="25"/>
  <c r="J404" i="25"/>
  <c r="I404" i="25"/>
  <c r="T403" i="25"/>
  <c r="N403" i="25"/>
  <c r="M403" i="25"/>
  <c r="L403" i="25"/>
  <c r="K403" i="25"/>
  <c r="J403" i="25"/>
  <c r="I403" i="25"/>
  <c r="T402" i="25"/>
  <c r="N402" i="25"/>
  <c r="M402" i="25"/>
  <c r="L402" i="25"/>
  <c r="K402" i="25"/>
  <c r="J402" i="25"/>
  <c r="I402" i="25"/>
  <c r="T401" i="25"/>
  <c r="N401" i="25"/>
  <c r="M401" i="25"/>
  <c r="L401" i="25"/>
  <c r="K401" i="25"/>
  <c r="J401" i="25"/>
  <c r="I401" i="25"/>
  <c r="T400" i="25"/>
  <c r="N400" i="25"/>
  <c r="M400" i="25"/>
  <c r="L400" i="25"/>
  <c r="K400" i="25"/>
  <c r="J400" i="25"/>
  <c r="I400" i="25"/>
  <c r="T399" i="25"/>
  <c r="N399" i="25"/>
  <c r="M399" i="25"/>
  <c r="L399" i="25"/>
  <c r="K399" i="25"/>
  <c r="J399" i="25"/>
  <c r="I399" i="25"/>
  <c r="T398" i="25"/>
  <c r="N398" i="25"/>
  <c r="M398" i="25"/>
  <c r="L398" i="25"/>
  <c r="K398" i="25"/>
  <c r="J398" i="25"/>
  <c r="I398" i="25"/>
  <c r="T397" i="25"/>
  <c r="N397" i="25"/>
  <c r="M397" i="25"/>
  <c r="L397" i="25"/>
  <c r="K397" i="25"/>
  <c r="J397" i="25"/>
  <c r="I397" i="25"/>
  <c r="T396" i="25"/>
  <c r="N396" i="25"/>
  <c r="M396" i="25"/>
  <c r="L396" i="25"/>
  <c r="K396" i="25"/>
  <c r="J396" i="25"/>
  <c r="I396" i="25"/>
  <c r="T395" i="25"/>
  <c r="N395" i="25"/>
  <c r="M395" i="25"/>
  <c r="L395" i="25"/>
  <c r="K395" i="25"/>
  <c r="J395" i="25"/>
  <c r="I395" i="25"/>
  <c r="T394" i="25"/>
  <c r="N394" i="25"/>
  <c r="M394" i="25"/>
  <c r="L394" i="25"/>
  <c r="K394" i="25"/>
  <c r="J394" i="25"/>
  <c r="I394" i="25"/>
  <c r="T393" i="25"/>
  <c r="N393" i="25"/>
  <c r="M393" i="25"/>
  <c r="L393" i="25"/>
  <c r="K393" i="25"/>
  <c r="J393" i="25"/>
  <c r="I393" i="25"/>
  <c r="T392" i="25"/>
  <c r="N392" i="25"/>
  <c r="M392" i="25"/>
  <c r="L392" i="25"/>
  <c r="K392" i="25"/>
  <c r="J392" i="25"/>
  <c r="I392" i="25"/>
  <c r="T391" i="25"/>
  <c r="N391" i="25"/>
  <c r="M391" i="25"/>
  <c r="L391" i="25"/>
  <c r="K391" i="25"/>
  <c r="J391" i="25"/>
  <c r="I391" i="25"/>
  <c r="T390" i="25"/>
  <c r="N390" i="25"/>
  <c r="M390" i="25"/>
  <c r="L390" i="25"/>
  <c r="K390" i="25"/>
  <c r="J390" i="25"/>
  <c r="I390" i="25"/>
  <c r="T389" i="25"/>
  <c r="N389" i="25"/>
  <c r="M389" i="25"/>
  <c r="L389" i="25"/>
  <c r="K389" i="25"/>
  <c r="J389" i="25"/>
  <c r="I389" i="25"/>
  <c r="T388" i="25"/>
  <c r="N388" i="25"/>
  <c r="M388" i="25"/>
  <c r="L388" i="25"/>
  <c r="K388" i="25"/>
  <c r="J388" i="25"/>
  <c r="I388" i="25"/>
  <c r="T387" i="25"/>
  <c r="N387" i="25"/>
  <c r="M387" i="25"/>
  <c r="L387" i="25"/>
  <c r="K387" i="25"/>
  <c r="J387" i="25"/>
  <c r="I387" i="25"/>
  <c r="T386" i="25"/>
  <c r="N386" i="25"/>
  <c r="M386" i="25"/>
  <c r="L386" i="25"/>
  <c r="K386" i="25"/>
  <c r="J386" i="25"/>
  <c r="I386" i="25"/>
  <c r="T385" i="25"/>
  <c r="N385" i="25"/>
  <c r="M385" i="25"/>
  <c r="L385" i="25"/>
  <c r="K385" i="25"/>
  <c r="J385" i="25"/>
  <c r="I385" i="25"/>
  <c r="T384" i="25"/>
  <c r="N384" i="25"/>
  <c r="M384" i="25"/>
  <c r="L384" i="25"/>
  <c r="K384" i="25"/>
  <c r="J384" i="25"/>
  <c r="I384" i="25"/>
  <c r="T383" i="25"/>
  <c r="N383" i="25"/>
  <c r="M383" i="25"/>
  <c r="L383" i="25"/>
  <c r="K383" i="25"/>
  <c r="J383" i="25"/>
  <c r="I383" i="25"/>
  <c r="T382" i="25"/>
  <c r="N382" i="25"/>
  <c r="M382" i="25"/>
  <c r="L382" i="25"/>
  <c r="K382" i="25"/>
  <c r="J382" i="25"/>
  <c r="I382" i="25"/>
  <c r="T381" i="25"/>
  <c r="N381" i="25"/>
  <c r="M381" i="25"/>
  <c r="L381" i="25"/>
  <c r="K381" i="25"/>
  <c r="J381" i="25"/>
  <c r="I381" i="25"/>
  <c r="T380" i="25"/>
  <c r="N380" i="25"/>
  <c r="M380" i="25"/>
  <c r="L380" i="25"/>
  <c r="K380" i="25"/>
  <c r="J380" i="25"/>
  <c r="I380" i="25"/>
  <c r="T379" i="25"/>
  <c r="N379" i="25"/>
  <c r="M379" i="25"/>
  <c r="L379" i="25"/>
  <c r="K379" i="25"/>
  <c r="J379" i="25"/>
  <c r="I379" i="25"/>
  <c r="T378" i="25"/>
  <c r="N378" i="25"/>
  <c r="M378" i="25"/>
  <c r="L378" i="25"/>
  <c r="K378" i="25"/>
  <c r="J378" i="25"/>
  <c r="I378" i="25"/>
  <c r="T377" i="25"/>
  <c r="N377" i="25"/>
  <c r="M377" i="25"/>
  <c r="L377" i="25"/>
  <c r="K377" i="25"/>
  <c r="J377" i="25"/>
  <c r="I377" i="25"/>
  <c r="T376" i="25"/>
  <c r="N376" i="25"/>
  <c r="M376" i="25"/>
  <c r="L376" i="25"/>
  <c r="K376" i="25"/>
  <c r="J376" i="25"/>
  <c r="I376" i="25"/>
  <c r="T375" i="25"/>
  <c r="N375" i="25"/>
  <c r="M375" i="25"/>
  <c r="L375" i="25"/>
  <c r="K375" i="25"/>
  <c r="J375" i="25"/>
  <c r="I375" i="25"/>
  <c r="T374" i="25"/>
  <c r="N374" i="25"/>
  <c r="M374" i="25"/>
  <c r="L374" i="25"/>
  <c r="K374" i="25"/>
  <c r="J374" i="25"/>
  <c r="I374" i="25"/>
  <c r="T373" i="25"/>
  <c r="N373" i="25"/>
  <c r="M373" i="25"/>
  <c r="L373" i="25"/>
  <c r="K373" i="25"/>
  <c r="J373" i="25"/>
  <c r="I373" i="25"/>
  <c r="T372" i="25"/>
  <c r="N372" i="25"/>
  <c r="M372" i="25"/>
  <c r="L372" i="25"/>
  <c r="K372" i="25"/>
  <c r="J372" i="25"/>
  <c r="I372" i="25"/>
  <c r="T371" i="25"/>
  <c r="N371" i="25"/>
  <c r="M371" i="25"/>
  <c r="L371" i="25"/>
  <c r="K371" i="25"/>
  <c r="J371" i="25"/>
  <c r="I371" i="25"/>
  <c r="T370" i="25"/>
  <c r="N370" i="25"/>
  <c r="M370" i="25"/>
  <c r="L370" i="25"/>
  <c r="K370" i="25"/>
  <c r="J370" i="25"/>
  <c r="I370" i="25"/>
  <c r="T369" i="25"/>
  <c r="N369" i="25"/>
  <c r="M369" i="25"/>
  <c r="L369" i="25"/>
  <c r="K369" i="25"/>
  <c r="J369" i="25"/>
  <c r="I369" i="25"/>
  <c r="T368" i="25"/>
  <c r="N368" i="25"/>
  <c r="M368" i="25"/>
  <c r="L368" i="25"/>
  <c r="K368" i="25"/>
  <c r="J368" i="25"/>
  <c r="I368" i="25"/>
  <c r="T367" i="25"/>
  <c r="N367" i="25"/>
  <c r="M367" i="25"/>
  <c r="L367" i="25"/>
  <c r="K367" i="25"/>
  <c r="J367" i="25"/>
  <c r="I367" i="25"/>
  <c r="T366" i="25"/>
  <c r="N366" i="25"/>
  <c r="M366" i="25"/>
  <c r="L366" i="25"/>
  <c r="K366" i="25"/>
  <c r="J366" i="25"/>
  <c r="I366" i="25"/>
  <c r="T365" i="25"/>
  <c r="N365" i="25"/>
  <c r="M365" i="25"/>
  <c r="L365" i="25"/>
  <c r="K365" i="25"/>
  <c r="J365" i="25"/>
  <c r="I365" i="25"/>
  <c r="T364" i="25"/>
  <c r="N364" i="25"/>
  <c r="M364" i="25"/>
  <c r="L364" i="25"/>
  <c r="K364" i="25"/>
  <c r="J364" i="25"/>
  <c r="I364" i="25"/>
  <c r="T363" i="25"/>
  <c r="N363" i="25"/>
  <c r="M363" i="25"/>
  <c r="L363" i="25"/>
  <c r="K363" i="25"/>
  <c r="J363" i="25"/>
  <c r="I363" i="25"/>
  <c r="T362" i="25"/>
  <c r="N362" i="25"/>
  <c r="M362" i="25"/>
  <c r="L362" i="25"/>
  <c r="K362" i="25"/>
  <c r="J362" i="25"/>
  <c r="I362" i="25"/>
  <c r="T361" i="25"/>
  <c r="N361" i="25"/>
  <c r="M361" i="25"/>
  <c r="L361" i="25"/>
  <c r="K361" i="25"/>
  <c r="J361" i="25"/>
  <c r="I361" i="25"/>
  <c r="T360" i="25"/>
  <c r="N360" i="25"/>
  <c r="M360" i="25"/>
  <c r="L360" i="25"/>
  <c r="K360" i="25"/>
  <c r="J360" i="25"/>
  <c r="I360" i="25"/>
  <c r="T359" i="25"/>
  <c r="N359" i="25"/>
  <c r="M359" i="25"/>
  <c r="L359" i="25"/>
  <c r="K359" i="25"/>
  <c r="J359" i="25"/>
  <c r="I359" i="25"/>
  <c r="T358" i="25"/>
  <c r="N358" i="25"/>
  <c r="M358" i="25"/>
  <c r="L358" i="25"/>
  <c r="K358" i="25"/>
  <c r="J358" i="25"/>
  <c r="I358" i="25"/>
  <c r="T357" i="25"/>
  <c r="N357" i="25"/>
  <c r="M357" i="25"/>
  <c r="L357" i="25"/>
  <c r="K357" i="25"/>
  <c r="J357" i="25"/>
  <c r="I357" i="25"/>
  <c r="T356" i="25"/>
  <c r="N356" i="25"/>
  <c r="M356" i="25"/>
  <c r="L356" i="25"/>
  <c r="K356" i="25"/>
  <c r="J356" i="25"/>
  <c r="I356" i="25"/>
  <c r="T355" i="25"/>
  <c r="N355" i="25"/>
  <c r="M355" i="25"/>
  <c r="L355" i="25"/>
  <c r="K355" i="25"/>
  <c r="J355" i="25"/>
  <c r="I355" i="25"/>
  <c r="T354" i="25"/>
  <c r="N354" i="25"/>
  <c r="M354" i="25"/>
  <c r="L354" i="25"/>
  <c r="K354" i="25"/>
  <c r="J354" i="25"/>
  <c r="I354" i="25"/>
  <c r="T353" i="25"/>
  <c r="N353" i="25"/>
  <c r="M353" i="25"/>
  <c r="L353" i="25"/>
  <c r="K353" i="25"/>
  <c r="J353" i="25"/>
  <c r="I353" i="25"/>
  <c r="T352" i="25"/>
  <c r="N352" i="25"/>
  <c r="M352" i="25"/>
  <c r="L352" i="25"/>
  <c r="K352" i="25"/>
  <c r="J352" i="25"/>
  <c r="I352" i="25"/>
  <c r="T351" i="25"/>
  <c r="N351" i="25"/>
  <c r="M351" i="25"/>
  <c r="L351" i="25"/>
  <c r="K351" i="25"/>
  <c r="J351" i="25"/>
  <c r="I351" i="25"/>
  <c r="T350" i="25"/>
  <c r="N350" i="25"/>
  <c r="M350" i="25"/>
  <c r="L350" i="25"/>
  <c r="K350" i="25"/>
  <c r="J350" i="25"/>
  <c r="I350" i="25"/>
  <c r="T349" i="25"/>
  <c r="N349" i="25"/>
  <c r="M349" i="25"/>
  <c r="L349" i="25"/>
  <c r="K349" i="25"/>
  <c r="J349" i="25"/>
  <c r="I349" i="25"/>
  <c r="T348" i="25"/>
  <c r="N348" i="25"/>
  <c r="M348" i="25"/>
  <c r="L348" i="25"/>
  <c r="K348" i="25"/>
  <c r="J348" i="25"/>
  <c r="I348" i="25"/>
  <c r="T347" i="25"/>
  <c r="N347" i="25"/>
  <c r="M347" i="25"/>
  <c r="L347" i="25"/>
  <c r="K347" i="25"/>
  <c r="J347" i="25"/>
  <c r="I347" i="25"/>
  <c r="T346" i="25"/>
  <c r="N346" i="25"/>
  <c r="M346" i="25"/>
  <c r="L346" i="25"/>
  <c r="K346" i="25"/>
  <c r="J346" i="25"/>
  <c r="I346" i="25"/>
  <c r="T345" i="25"/>
  <c r="N345" i="25"/>
  <c r="M345" i="25"/>
  <c r="L345" i="25"/>
  <c r="K345" i="25"/>
  <c r="J345" i="25"/>
  <c r="I345" i="25"/>
  <c r="T344" i="25"/>
  <c r="N344" i="25"/>
  <c r="M344" i="25"/>
  <c r="L344" i="25"/>
  <c r="K344" i="25"/>
  <c r="J344" i="25"/>
  <c r="I344" i="25"/>
  <c r="T343" i="25"/>
  <c r="N343" i="25"/>
  <c r="M343" i="25"/>
  <c r="L343" i="25"/>
  <c r="K343" i="25"/>
  <c r="J343" i="25"/>
  <c r="I343" i="25"/>
  <c r="T342" i="25"/>
  <c r="N342" i="25"/>
  <c r="M342" i="25"/>
  <c r="L342" i="25"/>
  <c r="K342" i="25"/>
  <c r="J342" i="25"/>
  <c r="I342" i="25"/>
  <c r="T341" i="25"/>
  <c r="N341" i="25"/>
  <c r="M341" i="25"/>
  <c r="L341" i="25"/>
  <c r="K341" i="25"/>
  <c r="J341" i="25"/>
  <c r="I341" i="25"/>
  <c r="T340" i="25"/>
  <c r="N340" i="25"/>
  <c r="M340" i="25"/>
  <c r="L340" i="25"/>
  <c r="K340" i="25"/>
  <c r="J340" i="25"/>
  <c r="I340" i="25"/>
  <c r="T339" i="25"/>
  <c r="N339" i="25"/>
  <c r="M339" i="25"/>
  <c r="L339" i="25"/>
  <c r="K339" i="25"/>
  <c r="J339" i="25"/>
  <c r="I339" i="25"/>
  <c r="T338" i="25"/>
  <c r="N338" i="25"/>
  <c r="M338" i="25"/>
  <c r="L338" i="25"/>
  <c r="K338" i="25"/>
  <c r="J338" i="25"/>
  <c r="I338" i="25"/>
  <c r="T337" i="25"/>
  <c r="N337" i="25"/>
  <c r="M337" i="25"/>
  <c r="L337" i="25"/>
  <c r="K337" i="25"/>
  <c r="J337" i="25"/>
  <c r="I337" i="25"/>
  <c r="T336" i="25"/>
  <c r="N336" i="25"/>
  <c r="M336" i="25"/>
  <c r="L336" i="25"/>
  <c r="K336" i="25"/>
  <c r="J336" i="25"/>
  <c r="I336" i="25"/>
  <c r="T335" i="25"/>
  <c r="N335" i="25"/>
  <c r="M335" i="25"/>
  <c r="L335" i="25"/>
  <c r="K335" i="25"/>
  <c r="J335" i="25"/>
  <c r="I335" i="25"/>
  <c r="T334" i="25"/>
  <c r="N334" i="25"/>
  <c r="M334" i="25"/>
  <c r="L334" i="25"/>
  <c r="K334" i="25"/>
  <c r="J334" i="25"/>
  <c r="I334" i="25"/>
  <c r="T333" i="25"/>
  <c r="N333" i="25"/>
  <c r="M333" i="25"/>
  <c r="L333" i="25"/>
  <c r="K333" i="25"/>
  <c r="J333" i="25"/>
  <c r="I333" i="25"/>
  <c r="T332" i="25"/>
  <c r="N332" i="25"/>
  <c r="M332" i="25"/>
  <c r="L332" i="25"/>
  <c r="K332" i="25"/>
  <c r="J332" i="25"/>
  <c r="I332" i="25"/>
  <c r="T331" i="25"/>
  <c r="N331" i="25"/>
  <c r="M331" i="25"/>
  <c r="L331" i="25"/>
  <c r="K331" i="25"/>
  <c r="J331" i="25"/>
  <c r="I331" i="25"/>
  <c r="T330" i="25"/>
  <c r="N330" i="25"/>
  <c r="M330" i="25"/>
  <c r="L330" i="25"/>
  <c r="K330" i="25"/>
  <c r="J330" i="25"/>
  <c r="I330" i="25"/>
  <c r="T329" i="25"/>
  <c r="N329" i="25"/>
  <c r="M329" i="25"/>
  <c r="L329" i="25"/>
  <c r="K329" i="25"/>
  <c r="J329" i="25"/>
  <c r="I329" i="25"/>
  <c r="T328" i="25"/>
  <c r="N328" i="25"/>
  <c r="M328" i="25"/>
  <c r="L328" i="25"/>
  <c r="K328" i="25"/>
  <c r="J328" i="25"/>
  <c r="I328" i="25"/>
  <c r="T327" i="25"/>
  <c r="N327" i="25"/>
  <c r="M327" i="25"/>
  <c r="L327" i="25"/>
  <c r="K327" i="25"/>
  <c r="J327" i="25"/>
  <c r="I327" i="25"/>
  <c r="T326" i="25"/>
  <c r="N326" i="25"/>
  <c r="M326" i="25"/>
  <c r="L326" i="25"/>
  <c r="K326" i="25"/>
  <c r="J326" i="25"/>
  <c r="I326" i="25"/>
  <c r="T325" i="25"/>
  <c r="N325" i="25"/>
  <c r="M325" i="25"/>
  <c r="L325" i="25"/>
  <c r="K325" i="25"/>
  <c r="J325" i="25"/>
  <c r="I325" i="25"/>
  <c r="T324" i="25"/>
  <c r="N324" i="25"/>
  <c r="M324" i="25"/>
  <c r="L324" i="25"/>
  <c r="K324" i="25"/>
  <c r="J324" i="25"/>
  <c r="I324" i="25"/>
  <c r="T323" i="25"/>
  <c r="N323" i="25"/>
  <c r="M323" i="25"/>
  <c r="L323" i="25"/>
  <c r="K323" i="25"/>
  <c r="J323" i="25"/>
  <c r="I323" i="25"/>
  <c r="T322" i="25"/>
  <c r="N322" i="25"/>
  <c r="M322" i="25"/>
  <c r="L322" i="25"/>
  <c r="K322" i="25"/>
  <c r="J322" i="25"/>
  <c r="I322" i="25"/>
  <c r="T321" i="25"/>
  <c r="N321" i="25"/>
  <c r="M321" i="25"/>
  <c r="L321" i="25"/>
  <c r="K321" i="25"/>
  <c r="J321" i="25"/>
  <c r="I321" i="25"/>
  <c r="T320" i="25"/>
  <c r="N320" i="25"/>
  <c r="M320" i="25"/>
  <c r="L320" i="25"/>
  <c r="K320" i="25"/>
  <c r="J320" i="25"/>
  <c r="I320" i="25"/>
  <c r="T319" i="25"/>
  <c r="N319" i="25"/>
  <c r="M319" i="25"/>
  <c r="L319" i="25"/>
  <c r="K319" i="25"/>
  <c r="J319" i="25"/>
  <c r="I319" i="25"/>
  <c r="T318" i="25"/>
  <c r="N318" i="25"/>
  <c r="M318" i="25"/>
  <c r="L318" i="25"/>
  <c r="K318" i="25"/>
  <c r="J318" i="25"/>
  <c r="I318" i="25"/>
  <c r="T317" i="25"/>
  <c r="N317" i="25"/>
  <c r="M317" i="25"/>
  <c r="L317" i="25"/>
  <c r="K317" i="25"/>
  <c r="J317" i="25"/>
  <c r="I317" i="25"/>
  <c r="T316" i="25"/>
  <c r="N316" i="25"/>
  <c r="M316" i="25"/>
  <c r="L316" i="25"/>
  <c r="K316" i="25"/>
  <c r="J316" i="25"/>
  <c r="I316" i="25"/>
  <c r="T315" i="25"/>
  <c r="N315" i="25"/>
  <c r="M315" i="25"/>
  <c r="L315" i="25"/>
  <c r="K315" i="25"/>
  <c r="J315" i="25"/>
  <c r="I315" i="25"/>
  <c r="T314" i="25"/>
  <c r="N314" i="25"/>
  <c r="M314" i="25"/>
  <c r="L314" i="25"/>
  <c r="K314" i="25"/>
  <c r="J314" i="25"/>
  <c r="I314" i="25"/>
  <c r="T313" i="25"/>
  <c r="N313" i="25"/>
  <c r="M313" i="25"/>
  <c r="L313" i="25"/>
  <c r="K313" i="25"/>
  <c r="J313" i="25"/>
  <c r="I313" i="25"/>
  <c r="T312" i="25"/>
  <c r="N312" i="25"/>
  <c r="M312" i="25"/>
  <c r="L312" i="25"/>
  <c r="K312" i="25"/>
  <c r="J312" i="25"/>
  <c r="I312" i="25"/>
  <c r="T311" i="25"/>
  <c r="N311" i="25"/>
  <c r="M311" i="25"/>
  <c r="L311" i="25"/>
  <c r="K311" i="25"/>
  <c r="J311" i="25"/>
  <c r="I311" i="25"/>
  <c r="T310" i="25"/>
  <c r="N310" i="25"/>
  <c r="M310" i="25"/>
  <c r="L310" i="25"/>
  <c r="K310" i="25"/>
  <c r="J310" i="25"/>
  <c r="I310" i="25"/>
  <c r="T309" i="25"/>
  <c r="N309" i="25"/>
  <c r="M309" i="25"/>
  <c r="L309" i="25"/>
  <c r="K309" i="25"/>
  <c r="J309" i="25"/>
  <c r="I309" i="25"/>
  <c r="T308" i="25"/>
  <c r="N308" i="25"/>
  <c r="M308" i="25"/>
  <c r="L308" i="25"/>
  <c r="K308" i="25"/>
  <c r="J308" i="25"/>
  <c r="I308" i="25"/>
  <c r="T307" i="25"/>
  <c r="N307" i="25"/>
  <c r="M307" i="25"/>
  <c r="L307" i="25"/>
  <c r="K307" i="25"/>
  <c r="J307" i="25"/>
  <c r="I307" i="25"/>
  <c r="T306" i="25"/>
  <c r="N306" i="25"/>
  <c r="M306" i="25"/>
  <c r="L306" i="25"/>
  <c r="K306" i="25"/>
  <c r="J306" i="25"/>
  <c r="I306" i="25"/>
  <c r="T305" i="25"/>
  <c r="N305" i="25"/>
  <c r="M305" i="25"/>
  <c r="L305" i="25"/>
  <c r="K305" i="25"/>
  <c r="J305" i="25"/>
  <c r="I305" i="25"/>
  <c r="T304" i="25"/>
  <c r="N304" i="25"/>
  <c r="M304" i="25"/>
  <c r="L304" i="25"/>
  <c r="K304" i="25"/>
  <c r="J304" i="25"/>
  <c r="I304" i="25"/>
  <c r="T303" i="25"/>
  <c r="N303" i="25"/>
  <c r="M303" i="25"/>
  <c r="L303" i="25"/>
  <c r="K303" i="25"/>
  <c r="J303" i="25"/>
  <c r="I303" i="25"/>
  <c r="T302" i="25"/>
  <c r="N302" i="25"/>
  <c r="M302" i="25"/>
  <c r="L302" i="25"/>
  <c r="K302" i="25"/>
  <c r="J302" i="25"/>
  <c r="I302" i="25"/>
  <c r="T301" i="25"/>
  <c r="N301" i="25"/>
  <c r="M301" i="25"/>
  <c r="L301" i="25"/>
  <c r="K301" i="25"/>
  <c r="J301" i="25"/>
  <c r="I301" i="25"/>
  <c r="T300" i="25"/>
  <c r="N300" i="25"/>
  <c r="M300" i="25"/>
  <c r="L300" i="25"/>
  <c r="K300" i="25"/>
  <c r="J300" i="25"/>
  <c r="I300" i="25"/>
  <c r="T299" i="25"/>
  <c r="N299" i="25"/>
  <c r="M299" i="25"/>
  <c r="L299" i="25"/>
  <c r="K299" i="25"/>
  <c r="J299" i="25"/>
  <c r="I299" i="25"/>
  <c r="T298" i="25"/>
  <c r="N298" i="25"/>
  <c r="M298" i="25"/>
  <c r="L298" i="25"/>
  <c r="K298" i="25"/>
  <c r="J298" i="25"/>
  <c r="I298" i="25"/>
  <c r="T297" i="25"/>
  <c r="N297" i="25"/>
  <c r="M297" i="25"/>
  <c r="L297" i="25"/>
  <c r="K297" i="25"/>
  <c r="J297" i="25"/>
  <c r="I297" i="25"/>
  <c r="T296" i="25"/>
  <c r="N296" i="25"/>
  <c r="M296" i="25"/>
  <c r="L296" i="25"/>
  <c r="K296" i="25"/>
  <c r="J296" i="25"/>
  <c r="I296" i="25"/>
  <c r="T295" i="25"/>
  <c r="N295" i="25"/>
  <c r="M295" i="25"/>
  <c r="L295" i="25"/>
  <c r="K295" i="25"/>
  <c r="J295" i="25"/>
  <c r="I295" i="25"/>
  <c r="T294" i="25"/>
  <c r="N294" i="25"/>
  <c r="M294" i="25"/>
  <c r="L294" i="25"/>
  <c r="K294" i="25"/>
  <c r="J294" i="25"/>
  <c r="I294" i="25"/>
  <c r="T293" i="25"/>
  <c r="N293" i="25"/>
  <c r="M293" i="25"/>
  <c r="L293" i="25"/>
  <c r="K293" i="25"/>
  <c r="J293" i="25"/>
  <c r="I293" i="25"/>
  <c r="T292" i="25"/>
  <c r="N292" i="25"/>
  <c r="M292" i="25"/>
  <c r="L292" i="25"/>
  <c r="K292" i="25"/>
  <c r="J292" i="25"/>
  <c r="I292" i="25"/>
  <c r="T291" i="25"/>
  <c r="N291" i="25"/>
  <c r="M291" i="25"/>
  <c r="L291" i="25"/>
  <c r="K291" i="25"/>
  <c r="J291" i="25"/>
  <c r="I291" i="25"/>
  <c r="T290" i="25"/>
  <c r="N290" i="25"/>
  <c r="M290" i="25"/>
  <c r="L290" i="25"/>
  <c r="K290" i="25"/>
  <c r="J290" i="25"/>
  <c r="I290" i="25"/>
  <c r="T289" i="25"/>
  <c r="N289" i="25"/>
  <c r="M289" i="25"/>
  <c r="L289" i="25"/>
  <c r="K289" i="25"/>
  <c r="J289" i="25"/>
  <c r="I289" i="25"/>
  <c r="T288" i="25"/>
  <c r="N288" i="25"/>
  <c r="M288" i="25"/>
  <c r="L288" i="25"/>
  <c r="K288" i="25"/>
  <c r="J288" i="25"/>
  <c r="I288" i="25"/>
  <c r="T287" i="25"/>
  <c r="N287" i="25"/>
  <c r="M287" i="25"/>
  <c r="L287" i="25"/>
  <c r="K287" i="25"/>
  <c r="J287" i="25"/>
  <c r="I287" i="25"/>
  <c r="T286" i="25"/>
  <c r="N286" i="25"/>
  <c r="M286" i="25"/>
  <c r="L286" i="25"/>
  <c r="K286" i="25"/>
  <c r="J286" i="25"/>
  <c r="I286" i="25"/>
  <c r="T285" i="25"/>
  <c r="N285" i="25"/>
  <c r="M285" i="25"/>
  <c r="L285" i="25"/>
  <c r="K285" i="25"/>
  <c r="J285" i="25"/>
  <c r="I285" i="25"/>
  <c r="T284" i="25"/>
  <c r="N284" i="25"/>
  <c r="M284" i="25"/>
  <c r="L284" i="25"/>
  <c r="K284" i="25"/>
  <c r="J284" i="25"/>
  <c r="I284" i="25"/>
  <c r="T283" i="25"/>
  <c r="N283" i="25"/>
  <c r="M283" i="25"/>
  <c r="L283" i="25"/>
  <c r="K283" i="25"/>
  <c r="J283" i="25"/>
  <c r="I283" i="25"/>
  <c r="T282" i="25"/>
  <c r="N282" i="25"/>
  <c r="M282" i="25"/>
  <c r="L282" i="25"/>
  <c r="K282" i="25"/>
  <c r="J282" i="25"/>
  <c r="I282" i="25"/>
  <c r="T281" i="25"/>
  <c r="N281" i="25"/>
  <c r="M281" i="25"/>
  <c r="L281" i="25"/>
  <c r="K281" i="25"/>
  <c r="J281" i="25"/>
  <c r="I281" i="25"/>
  <c r="T280" i="25"/>
  <c r="N280" i="25"/>
  <c r="M280" i="25"/>
  <c r="L280" i="25"/>
  <c r="K280" i="25"/>
  <c r="J280" i="25"/>
  <c r="I280" i="25"/>
  <c r="T279" i="25"/>
  <c r="N279" i="25"/>
  <c r="M279" i="25"/>
  <c r="L279" i="25"/>
  <c r="K279" i="25"/>
  <c r="J279" i="25"/>
  <c r="I279" i="25"/>
  <c r="T278" i="25"/>
  <c r="N278" i="25"/>
  <c r="M278" i="25"/>
  <c r="L278" i="25"/>
  <c r="K278" i="25"/>
  <c r="J278" i="25"/>
  <c r="I278" i="25"/>
  <c r="T277" i="25"/>
  <c r="N277" i="25"/>
  <c r="M277" i="25"/>
  <c r="L277" i="25"/>
  <c r="K277" i="25"/>
  <c r="J277" i="25"/>
  <c r="I277" i="25"/>
  <c r="T276" i="25"/>
  <c r="N276" i="25"/>
  <c r="M276" i="25"/>
  <c r="L276" i="25"/>
  <c r="K276" i="25"/>
  <c r="J276" i="25"/>
  <c r="I276" i="25"/>
  <c r="T275" i="25"/>
  <c r="N275" i="25"/>
  <c r="M275" i="25"/>
  <c r="L275" i="25"/>
  <c r="K275" i="25"/>
  <c r="J275" i="25"/>
  <c r="I275" i="25"/>
  <c r="T274" i="25"/>
  <c r="N274" i="25"/>
  <c r="M274" i="25"/>
  <c r="L274" i="25"/>
  <c r="K274" i="25"/>
  <c r="J274" i="25"/>
  <c r="I274" i="25"/>
  <c r="T273" i="25"/>
  <c r="N273" i="25"/>
  <c r="M273" i="25"/>
  <c r="L273" i="25"/>
  <c r="K273" i="25"/>
  <c r="J273" i="25"/>
  <c r="I273" i="25"/>
  <c r="T272" i="25"/>
  <c r="N272" i="25"/>
  <c r="M272" i="25"/>
  <c r="L272" i="25"/>
  <c r="K272" i="25"/>
  <c r="J272" i="25"/>
  <c r="I272" i="25"/>
  <c r="T271" i="25"/>
  <c r="N271" i="25"/>
  <c r="M271" i="25"/>
  <c r="L271" i="25"/>
  <c r="K271" i="25"/>
  <c r="J271" i="25"/>
  <c r="I271" i="25"/>
  <c r="T270" i="25"/>
  <c r="N270" i="25"/>
  <c r="M270" i="25"/>
  <c r="L270" i="25"/>
  <c r="K270" i="25"/>
  <c r="J270" i="25"/>
  <c r="I270" i="25"/>
  <c r="T269" i="25"/>
  <c r="N269" i="25"/>
  <c r="M269" i="25"/>
  <c r="L269" i="25"/>
  <c r="K269" i="25"/>
  <c r="J269" i="25"/>
  <c r="I269" i="25"/>
  <c r="T268" i="25"/>
  <c r="N268" i="25"/>
  <c r="M268" i="25"/>
  <c r="L268" i="25"/>
  <c r="K268" i="25"/>
  <c r="J268" i="25"/>
  <c r="I268" i="25"/>
  <c r="T267" i="25"/>
  <c r="N267" i="25"/>
  <c r="M267" i="25"/>
  <c r="L267" i="25"/>
  <c r="K267" i="25"/>
  <c r="J267" i="25"/>
  <c r="I267" i="25"/>
  <c r="T266" i="25"/>
  <c r="N266" i="25"/>
  <c r="M266" i="25"/>
  <c r="L266" i="25"/>
  <c r="K266" i="25"/>
  <c r="J266" i="25"/>
  <c r="I266" i="25"/>
  <c r="T265" i="25"/>
  <c r="N265" i="25"/>
  <c r="M265" i="25"/>
  <c r="L265" i="25"/>
  <c r="K265" i="25"/>
  <c r="J265" i="25"/>
  <c r="I265" i="25"/>
  <c r="T264" i="25"/>
  <c r="N264" i="25"/>
  <c r="M264" i="25"/>
  <c r="L264" i="25"/>
  <c r="K264" i="25"/>
  <c r="J264" i="25"/>
  <c r="I264" i="25"/>
  <c r="T263" i="25"/>
  <c r="N263" i="25"/>
  <c r="M263" i="25"/>
  <c r="L263" i="25"/>
  <c r="K263" i="25"/>
  <c r="J263" i="25"/>
  <c r="I263" i="25"/>
  <c r="T262" i="25"/>
  <c r="N262" i="25"/>
  <c r="M262" i="25"/>
  <c r="L262" i="25"/>
  <c r="K262" i="25"/>
  <c r="J262" i="25"/>
  <c r="I262" i="25"/>
  <c r="T261" i="25"/>
  <c r="P261" i="25"/>
  <c r="N261" i="25" s="1"/>
  <c r="M261" i="25"/>
  <c r="L261" i="25"/>
  <c r="K261" i="25"/>
  <c r="J261" i="25"/>
  <c r="I261" i="25"/>
  <c r="T260" i="25"/>
  <c r="N260" i="25"/>
  <c r="M260" i="25"/>
  <c r="L260" i="25"/>
  <c r="K260" i="25"/>
  <c r="J260" i="25"/>
  <c r="I260" i="25"/>
  <c r="T259" i="25"/>
  <c r="N259" i="25"/>
  <c r="M259" i="25"/>
  <c r="L259" i="25"/>
  <c r="K259" i="25"/>
  <c r="J259" i="25"/>
  <c r="I259" i="25"/>
  <c r="T258" i="25"/>
  <c r="N258" i="25"/>
  <c r="M258" i="25"/>
  <c r="L258" i="25"/>
  <c r="K258" i="25"/>
  <c r="J258" i="25"/>
  <c r="I258" i="25"/>
  <c r="T257" i="25"/>
  <c r="N257" i="25"/>
  <c r="M257" i="25"/>
  <c r="L257" i="25"/>
  <c r="K257" i="25"/>
  <c r="J257" i="25"/>
  <c r="I257" i="25"/>
  <c r="T256" i="25"/>
  <c r="N256" i="25"/>
  <c r="M256" i="25"/>
  <c r="L256" i="25"/>
  <c r="K256" i="25"/>
  <c r="J256" i="25"/>
  <c r="I256" i="25"/>
  <c r="T255" i="25"/>
  <c r="N255" i="25"/>
  <c r="M255" i="25"/>
  <c r="L255" i="25"/>
  <c r="K255" i="25"/>
  <c r="J255" i="25"/>
  <c r="I255" i="25"/>
  <c r="T254" i="25"/>
  <c r="N254" i="25"/>
  <c r="M254" i="25"/>
  <c r="L254" i="25"/>
  <c r="K254" i="25"/>
  <c r="J254" i="25"/>
  <c r="I254" i="25"/>
  <c r="T253" i="25"/>
  <c r="N253" i="25"/>
  <c r="M253" i="25"/>
  <c r="L253" i="25"/>
  <c r="K253" i="25"/>
  <c r="J253" i="25"/>
  <c r="I253" i="25"/>
  <c r="T252" i="25"/>
  <c r="N252" i="25"/>
  <c r="M252" i="25"/>
  <c r="L252" i="25"/>
  <c r="K252" i="25"/>
  <c r="J252" i="25"/>
  <c r="I252" i="25"/>
  <c r="T251" i="25"/>
  <c r="N251" i="25"/>
  <c r="M251" i="25"/>
  <c r="L251" i="25"/>
  <c r="K251" i="25"/>
  <c r="J251" i="25"/>
  <c r="I251" i="25"/>
  <c r="T250" i="25"/>
  <c r="N250" i="25"/>
  <c r="M250" i="25"/>
  <c r="L250" i="25"/>
  <c r="K250" i="25"/>
  <c r="J250" i="25"/>
  <c r="I250" i="25"/>
  <c r="T249" i="25"/>
  <c r="N249" i="25"/>
  <c r="M249" i="25"/>
  <c r="L249" i="25"/>
  <c r="K249" i="25"/>
  <c r="J249" i="25"/>
  <c r="I249" i="25"/>
  <c r="T248" i="25"/>
  <c r="N248" i="25"/>
  <c r="M248" i="25"/>
  <c r="L248" i="25"/>
  <c r="K248" i="25"/>
  <c r="J248" i="25"/>
  <c r="I248" i="25"/>
  <c r="T247" i="25"/>
  <c r="N247" i="25"/>
  <c r="M247" i="25"/>
  <c r="L247" i="25"/>
  <c r="K247" i="25"/>
  <c r="J247" i="25"/>
  <c r="I247" i="25"/>
  <c r="T246" i="25"/>
  <c r="N246" i="25"/>
  <c r="M246" i="25"/>
  <c r="L246" i="25"/>
  <c r="K246" i="25"/>
  <c r="J246" i="25"/>
  <c r="I246" i="25"/>
  <c r="T245" i="25"/>
  <c r="N245" i="25"/>
  <c r="M245" i="25"/>
  <c r="L245" i="25"/>
  <c r="K245" i="25"/>
  <c r="J245" i="25"/>
  <c r="I245" i="25"/>
  <c r="T244" i="25"/>
  <c r="N244" i="25"/>
  <c r="M244" i="25"/>
  <c r="L244" i="25"/>
  <c r="K244" i="25"/>
  <c r="J244" i="25"/>
  <c r="I244" i="25"/>
  <c r="T243" i="25"/>
  <c r="N243" i="25"/>
  <c r="M243" i="25"/>
  <c r="L243" i="25"/>
  <c r="K243" i="25"/>
  <c r="J243" i="25"/>
  <c r="I243" i="25"/>
  <c r="T242" i="25"/>
  <c r="N242" i="25"/>
  <c r="M242" i="25"/>
  <c r="L242" i="25"/>
  <c r="K242" i="25"/>
  <c r="J242" i="25"/>
  <c r="I242" i="25"/>
  <c r="T241" i="25"/>
  <c r="N241" i="25"/>
  <c r="M241" i="25"/>
  <c r="L241" i="25"/>
  <c r="K241" i="25"/>
  <c r="J241" i="25"/>
  <c r="I241" i="25"/>
  <c r="T240" i="25"/>
  <c r="N240" i="25"/>
  <c r="M240" i="25"/>
  <c r="L240" i="25"/>
  <c r="K240" i="25"/>
  <c r="J240" i="25"/>
  <c r="I240" i="25"/>
  <c r="T239" i="25"/>
  <c r="O239" i="25"/>
  <c r="N239" i="25" s="1"/>
  <c r="M239" i="25"/>
  <c r="L239" i="25"/>
  <c r="K239" i="25"/>
  <c r="J239" i="25"/>
  <c r="I239" i="25"/>
  <c r="T238" i="25"/>
  <c r="N238" i="25"/>
  <c r="M238" i="25"/>
  <c r="L238" i="25"/>
  <c r="K238" i="25"/>
  <c r="J238" i="25"/>
  <c r="I238" i="25"/>
  <c r="T237" i="25"/>
  <c r="P237" i="25"/>
  <c r="M237" i="25"/>
  <c r="L237" i="25"/>
  <c r="K237" i="25"/>
  <c r="J237" i="25"/>
  <c r="I237" i="25"/>
  <c r="T236" i="25"/>
  <c r="N236" i="25"/>
  <c r="M236" i="25"/>
  <c r="L236" i="25"/>
  <c r="K236" i="25"/>
  <c r="J236" i="25"/>
  <c r="I236" i="25"/>
  <c r="T235" i="25"/>
  <c r="N235" i="25"/>
  <c r="M235" i="25"/>
  <c r="L235" i="25"/>
  <c r="K235" i="25"/>
  <c r="J235" i="25"/>
  <c r="I235" i="25"/>
  <c r="T234" i="25"/>
  <c r="N234" i="25"/>
  <c r="M234" i="25"/>
  <c r="L234" i="25"/>
  <c r="K234" i="25"/>
  <c r="J234" i="25"/>
  <c r="I234" i="25"/>
  <c r="T233" i="25"/>
  <c r="N233" i="25"/>
  <c r="M233" i="25"/>
  <c r="L233" i="25"/>
  <c r="K233" i="25"/>
  <c r="J233" i="25"/>
  <c r="I233" i="25"/>
  <c r="T232" i="25"/>
  <c r="N232" i="25"/>
  <c r="M232" i="25"/>
  <c r="L232" i="25"/>
  <c r="K232" i="25"/>
  <c r="J232" i="25"/>
  <c r="I232" i="25"/>
  <c r="T231" i="25"/>
  <c r="N231" i="25"/>
  <c r="M231" i="25"/>
  <c r="L231" i="25"/>
  <c r="K231" i="25"/>
  <c r="J231" i="25"/>
  <c r="I231" i="25"/>
  <c r="T230" i="25"/>
  <c r="N230" i="25"/>
  <c r="M230" i="25"/>
  <c r="L230" i="25"/>
  <c r="K230" i="25"/>
  <c r="J230" i="25"/>
  <c r="I230" i="25"/>
  <c r="T229" i="25"/>
  <c r="N229" i="25"/>
  <c r="M229" i="25"/>
  <c r="L229" i="25"/>
  <c r="K229" i="25"/>
  <c r="J229" i="25"/>
  <c r="I229" i="25"/>
  <c r="T228" i="25"/>
  <c r="N228" i="25"/>
  <c r="M228" i="25"/>
  <c r="L228" i="25"/>
  <c r="K228" i="25"/>
  <c r="J228" i="25"/>
  <c r="I228" i="25"/>
  <c r="T227" i="25"/>
  <c r="N227" i="25"/>
  <c r="M227" i="25"/>
  <c r="L227" i="25"/>
  <c r="K227" i="25"/>
  <c r="J227" i="25"/>
  <c r="I227" i="25"/>
  <c r="T226" i="25"/>
  <c r="N226" i="25"/>
  <c r="M226" i="25"/>
  <c r="L226" i="25"/>
  <c r="K226" i="25"/>
  <c r="J226" i="25"/>
  <c r="I226" i="25"/>
  <c r="T225" i="25"/>
  <c r="N225" i="25"/>
  <c r="M225" i="25"/>
  <c r="L225" i="25"/>
  <c r="K225" i="25"/>
  <c r="J225" i="25"/>
  <c r="I225" i="25"/>
  <c r="T224" i="25"/>
  <c r="N224" i="25"/>
  <c r="M224" i="25"/>
  <c r="L224" i="25"/>
  <c r="K224" i="25"/>
  <c r="J224" i="25"/>
  <c r="I224" i="25"/>
  <c r="T223" i="25"/>
  <c r="N223" i="25"/>
  <c r="M223" i="25"/>
  <c r="L223" i="25"/>
  <c r="K223" i="25"/>
  <c r="J223" i="25"/>
  <c r="I223" i="25"/>
  <c r="T222" i="25"/>
  <c r="N222" i="25"/>
  <c r="M222" i="25"/>
  <c r="L222" i="25"/>
  <c r="K222" i="25"/>
  <c r="J222" i="25"/>
  <c r="I222" i="25"/>
  <c r="T221" i="25"/>
  <c r="N221" i="25"/>
  <c r="M221" i="25"/>
  <c r="L221" i="25"/>
  <c r="K221" i="25"/>
  <c r="J221" i="25"/>
  <c r="I221" i="25"/>
  <c r="T220" i="25"/>
  <c r="N220" i="25"/>
  <c r="M220" i="25"/>
  <c r="L220" i="25"/>
  <c r="K220" i="25"/>
  <c r="J220" i="25"/>
  <c r="I220" i="25"/>
  <c r="T219" i="25"/>
  <c r="N219" i="25"/>
  <c r="M219" i="25"/>
  <c r="L219" i="25"/>
  <c r="K219" i="25"/>
  <c r="J219" i="25"/>
  <c r="I219" i="25"/>
  <c r="T218" i="25"/>
  <c r="N218" i="25"/>
  <c r="M218" i="25"/>
  <c r="L218" i="25"/>
  <c r="K218" i="25"/>
  <c r="J218" i="25"/>
  <c r="I218" i="25"/>
  <c r="T217" i="25"/>
  <c r="N217" i="25"/>
  <c r="M217" i="25"/>
  <c r="L217" i="25"/>
  <c r="K217" i="25"/>
  <c r="J217" i="25"/>
  <c r="I217" i="25"/>
  <c r="T216" i="25"/>
  <c r="N216" i="25"/>
  <c r="M216" i="25"/>
  <c r="L216" i="25"/>
  <c r="K216" i="25"/>
  <c r="J216" i="25"/>
  <c r="I216" i="25"/>
  <c r="T215" i="25"/>
  <c r="N215" i="25"/>
  <c r="M215" i="25"/>
  <c r="L215" i="25"/>
  <c r="K215" i="25"/>
  <c r="J215" i="25"/>
  <c r="I215" i="25"/>
  <c r="T214" i="25"/>
  <c r="N214" i="25"/>
  <c r="M214" i="25"/>
  <c r="L214" i="25"/>
  <c r="K214" i="25"/>
  <c r="J214" i="25"/>
  <c r="I214" i="25"/>
  <c r="T213" i="25"/>
  <c r="N213" i="25"/>
  <c r="M213" i="25"/>
  <c r="L213" i="25"/>
  <c r="K213" i="25"/>
  <c r="J213" i="25"/>
  <c r="I213" i="25"/>
  <c r="T212" i="25"/>
  <c r="N212" i="25"/>
  <c r="M212" i="25"/>
  <c r="L212" i="25"/>
  <c r="K212" i="25"/>
  <c r="J212" i="25"/>
  <c r="I212" i="25"/>
  <c r="T211" i="25"/>
  <c r="N211" i="25"/>
  <c r="M211" i="25"/>
  <c r="L211" i="25"/>
  <c r="K211" i="25"/>
  <c r="J211" i="25"/>
  <c r="I211" i="25"/>
  <c r="T210" i="25"/>
  <c r="N210" i="25"/>
  <c r="M210" i="25"/>
  <c r="L210" i="25"/>
  <c r="K210" i="25"/>
  <c r="J210" i="25"/>
  <c r="I210" i="25"/>
  <c r="T209" i="25"/>
  <c r="N209" i="25"/>
  <c r="M209" i="25"/>
  <c r="L209" i="25"/>
  <c r="K209" i="25"/>
  <c r="J209" i="25"/>
  <c r="I209" i="25"/>
  <c r="T208" i="25"/>
  <c r="N208" i="25"/>
  <c r="M208" i="25"/>
  <c r="L208" i="25"/>
  <c r="K208" i="25"/>
  <c r="J208" i="25"/>
  <c r="I208" i="25"/>
  <c r="T207" i="25"/>
  <c r="N207" i="25"/>
  <c r="M207" i="25"/>
  <c r="L207" i="25"/>
  <c r="K207" i="25"/>
  <c r="J207" i="25"/>
  <c r="I207" i="25"/>
  <c r="T206" i="25"/>
  <c r="N206" i="25"/>
  <c r="M206" i="25"/>
  <c r="L206" i="25"/>
  <c r="K206" i="25"/>
  <c r="J206" i="25"/>
  <c r="I206" i="25"/>
  <c r="T205" i="25"/>
  <c r="N205" i="25"/>
  <c r="M205" i="25"/>
  <c r="L205" i="25"/>
  <c r="K205" i="25"/>
  <c r="J205" i="25"/>
  <c r="I205" i="25"/>
  <c r="T204" i="25"/>
  <c r="N204" i="25"/>
  <c r="M204" i="25"/>
  <c r="L204" i="25"/>
  <c r="K204" i="25"/>
  <c r="J204" i="25"/>
  <c r="I204" i="25"/>
  <c r="T203" i="25"/>
  <c r="N203" i="25"/>
  <c r="M203" i="25"/>
  <c r="L203" i="25"/>
  <c r="K203" i="25"/>
  <c r="J203" i="25"/>
  <c r="I203" i="25"/>
  <c r="T202" i="25"/>
  <c r="N202" i="25"/>
  <c r="M202" i="25"/>
  <c r="L202" i="25"/>
  <c r="K202" i="25"/>
  <c r="J202" i="25"/>
  <c r="I202" i="25"/>
  <c r="T201" i="25"/>
  <c r="N201" i="25"/>
  <c r="M201" i="25"/>
  <c r="L201" i="25"/>
  <c r="K201" i="25"/>
  <c r="J201" i="25"/>
  <c r="I201" i="25"/>
  <c r="T200" i="25"/>
  <c r="N200" i="25"/>
  <c r="M200" i="25"/>
  <c r="L200" i="25"/>
  <c r="K200" i="25"/>
  <c r="J200" i="25"/>
  <c r="I200" i="25"/>
  <c r="T199" i="25"/>
  <c r="N199" i="25"/>
  <c r="M199" i="25"/>
  <c r="L199" i="25"/>
  <c r="K199" i="25"/>
  <c r="J199" i="25"/>
  <c r="I199" i="25"/>
  <c r="T198" i="25"/>
  <c r="N198" i="25"/>
  <c r="M198" i="25"/>
  <c r="L198" i="25"/>
  <c r="K198" i="25"/>
  <c r="J198" i="25"/>
  <c r="I198" i="25"/>
  <c r="T197" i="25"/>
  <c r="N197" i="25"/>
  <c r="M197" i="25"/>
  <c r="L197" i="25"/>
  <c r="K197" i="25"/>
  <c r="J197" i="25"/>
  <c r="I197" i="25"/>
  <c r="T196" i="25"/>
  <c r="N196" i="25"/>
  <c r="M196" i="25"/>
  <c r="L196" i="25"/>
  <c r="K196" i="25"/>
  <c r="J196" i="25"/>
  <c r="I196" i="25"/>
  <c r="T195" i="25"/>
  <c r="N195" i="25"/>
  <c r="M195" i="25"/>
  <c r="L195" i="25"/>
  <c r="K195" i="25"/>
  <c r="J195" i="25"/>
  <c r="I195" i="25"/>
  <c r="T194" i="25"/>
  <c r="N194" i="25"/>
  <c r="M194" i="25"/>
  <c r="L194" i="25"/>
  <c r="K194" i="25"/>
  <c r="J194" i="25"/>
  <c r="I194" i="25"/>
  <c r="T193" i="25"/>
  <c r="N193" i="25"/>
  <c r="M193" i="25"/>
  <c r="L193" i="25"/>
  <c r="K193" i="25"/>
  <c r="J193" i="25"/>
  <c r="I193" i="25"/>
  <c r="T192" i="25"/>
  <c r="N192" i="25"/>
  <c r="M192" i="25"/>
  <c r="L192" i="25"/>
  <c r="K192" i="25"/>
  <c r="J192" i="25"/>
  <c r="I192" i="25"/>
  <c r="T191" i="25"/>
  <c r="N191" i="25"/>
  <c r="M191" i="25"/>
  <c r="L191" i="25"/>
  <c r="K191" i="25"/>
  <c r="J191" i="25"/>
  <c r="I191" i="25"/>
  <c r="T190" i="25"/>
  <c r="N190" i="25"/>
  <c r="M190" i="25"/>
  <c r="L190" i="25"/>
  <c r="K190" i="25"/>
  <c r="J190" i="25"/>
  <c r="I190" i="25"/>
  <c r="T189" i="25"/>
  <c r="N189" i="25"/>
  <c r="M189" i="25"/>
  <c r="L189" i="25"/>
  <c r="K189" i="25"/>
  <c r="J189" i="25"/>
  <c r="I189" i="25"/>
  <c r="T188" i="25"/>
  <c r="N188" i="25"/>
  <c r="M188" i="25"/>
  <c r="L188" i="25"/>
  <c r="K188" i="25"/>
  <c r="J188" i="25"/>
  <c r="I188" i="25"/>
  <c r="T187" i="25"/>
  <c r="N187" i="25"/>
  <c r="M187" i="25"/>
  <c r="L187" i="25"/>
  <c r="K187" i="25"/>
  <c r="J187" i="25"/>
  <c r="I187" i="25"/>
  <c r="T186" i="25"/>
  <c r="N186" i="25"/>
  <c r="M186" i="25"/>
  <c r="L186" i="25"/>
  <c r="K186" i="25"/>
  <c r="J186" i="25"/>
  <c r="I186" i="25"/>
  <c r="T185" i="25"/>
  <c r="N185" i="25"/>
  <c r="M185" i="25"/>
  <c r="L185" i="25"/>
  <c r="K185" i="25"/>
  <c r="J185" i="25"/>
  <c r="I185" i="25"/>
  <c r="T184" i="25"/>
  <c r="N184" i="25"/>
  <c r="M184" i="25"/>
  <c r="L184" i="25"/>
  <c r="K184" i="25"/>
  <c r="J184" i="25"/>
  <c r="I184" i="25"/>
  <c r="T183" i="25"/>
  <c r="N183" i="25"/>
  <c r="M183" i="25"/>
  <c r="L183" i="25"/>
  <c r="K183" i="25"/>
  <c r="J183" i="25"/>
  <c r="I183" i="25"/>
  <c r="T182" i="25"/>
  <c r="N182" i="25"/>
  <c r="M182" i="25"/>
  <c r="L182" i="25"/>
  <c r="K182" i="25"/>
  <c r="J182" i="25"/>
  <c r="I182" i="25"/>
  <c r="T181" i="25"/>
  <c r="N181" i="25"/>
  <c r="M181" i="25"/>
  <c r="L181" i="25"/>
  <c r="K181" i="25"/>
  <c r="J181" i="25"/>
  <c r="I181" i="25"/>
  <c r="T180" i="25"/>
  <c r="N180" i="25"/>
  <c r="M180" i="25"/>
  <c r="L180" i="25"/>
  <c r="K180" i="25"/>
  <c r="J180" i="25"/>
  <c r="I180" i="25"/>
  <c r="T179" i="25"/>
  <c r="N179" i="25"/>
  <c r="M179" i="25"/>
  <c r="L179" i="25"/>
  <c r="K179" i="25"/>
  <c r="J179" i="25"/>
  <c r="I179" i="25"/>
  <c r="T178" i="25"/>
  <c r="N178" i="25"/>
  <c r="M178" i="25"/>
  <c r="L178" i="25"/>
  <c r="K178" i="25"/>
  <c r="J178" i="25"/>
  <c r="I178" i="25"/>
  <c r="T177" i="25"/>
  <c r="N177" i="25"/>
  <c r="M177" i="25"/>
  <c r="L177" i="25"/>
  <c r="K177" i="25"/>
  <c r="J177" i="25"/>
  <c r="I177" i="25"/>
  <c r="T176" i="25"/>
  <c r="N176" i="25"/>
  <c r="M176" i="25"/>
  <c r="L176" i="25"/>
  <c r="K176" i="25"/>
  <c r="J176" i="25"/>
  <c r="I176" i="25"/>
  <c r="T175" i="25"/>
  <c r="N175" i="25"/>
  <c r="M175" i="25"/>
  <c r="L175" i="25"/>
  <c r="K175" i="25"/>
  <c r="J175" i="25"/>
  <c r="I175" i="25"/>
  <c r="T174" i="25"/>
  <c r="N174" i="25"/>
  <c r="M174" i="25"/>
  <c r="L174" i="25"/>
  <c r="K174" i="25"/>
  <c r="J174" i="25"/>
  <c r="I174" i="25"/>
  <c r="T173" i="25"/>
  <c r="N173" i="25"/>
  <c r="M173" i="25"/>
  <c r="L173" i="25"/>
  <c r="K173" i="25"/>
  <c r="J173" i="25"/>
  <c r="I173" i="25"/>
  <c r="T172" i="25"/>
  <c r="N172" i="25"/>
  <c r="M172" i="25"/>
  <c r="L172" i="25"/>
  <c r="K172" i="25"/>
  <c r="J172" i="25"/>
  <c r="I172" i="25"/>
  <c r="T171" i="25"/>
  <c r="N171" i="25"/>
  <c r="M171" i="25"/>
  <c r="L171" i="25"/>
  <c r="K171" i="25"/>
  <c r="J171" i="25"/>
  <c r="I171" i="25"/>
  <c r="T170" i="25"/>
  <c r="N170" i="25"/>
  <c r="M170" i="25"/>
  <c r="L170" i="25"/>
  <c r="K170" i="25"/>
  <c r="J170" i="25"/>
  <c r="I170" i="25"/>
  <c r="T169" i="25"/>
  <c r="N169" i="25"/>
  <c r="M169" i="25"/>
  <c r="L169" i="25"/>
  <c r="K169" i="25"/>
  <c r="J169" i="25"/>
  <c r="I169" i="25"/>
  <c r="T168" i="25"/>
  <c r="N168" i="25"/>
  <c r="M168" i="25"/>
  <c r="L168" i="25"/>
  <c r="K168" i="25"/>
  <c r="J168" i="25"/>
  <c r="I168" i="25"/>
  <c r="T167" i="25"/>
  <c r="N167" i="25"/>
  <c r="M167" i="25"/>
  <c r="L167" i="25"/>
  <c r="K167" i="25"/>
  <c r="J167" i="25"/>
  <c r="I167" i="25"/>
  <c r="T166" i="25"/>
  <c r="N166" i="25"/>
  <c r="M166" i="25"/>
  <c r="L166" i="25"/>
  <c r="K166" i="25"/>
  <c r="J166" i="25"/>
  <c r="I166" i="25"/>
  <c r="T165" i="25"/>
  <c r="N165" i="25"/>
  <c r="M165" i="25"/>
  <c r="L165" i="25"/>
  <c r="K165" i="25"/>
  <c r="J165" i="25"/>
  <c r="I165" i="25"/>
  <c r="T164" i="25"/>
  <c r="N164" i="25"/>
  <c r="M164" i="25"/>
  <c r="L164" i="25"/>
  <c r="K164" i="25"/>
  <c r="J164" i="25"/>
  <c r="I164" i="25"/>
  <c r="T163" i="25"/>
  <c r="N163" i="25"/>
  <c r="M163" i="25"/>
  <c r="L163" i="25"/>
  <c r="K163" i="25"/>
  <c r="J163" i="25"/>
  <c r="I163" i="25"/>
  <c r="T162" i="25"/>
  <c r="N162" i="25"/>
  <c r="M162" i="25"/>
  <c r="L162" i="25"/>
  <c r="K162" i="25"/>
  <c r="J162" i="25"/>
  <c r="I162" i="25"/>
  <c r="T161" i="25"/>
  <c r="N161" i="25"/>
  <c r="M161" i="25"/>
  <c r="L161" i="25"/>
  <c r="K161" i="25"/>
  <c r="J161" i="25"/>
  <c r="I161" i="25"/>
  <c r="T160" i="25"/>
  <c r="N160" i="25"/>
  <c r="M160" i="25"/>
  <c r="L160" i="25"/>
  <c r="K160" i="25"/>
  <c r="J160" i="25"/>
  <c r="I160" i="25"/>
  <c r="T159" i="25"/>
  <c r="N159" i="25"/>
  <c r="M159" i="25"/>
  <c r="L159" i="25"/>
  <c r="K159" i="25"/>
  <c r="J159" i="25"/>
  <c r="I159" i="25"/>
  <c r="T158" i="25"/>
  <c r="N158" i="25"/>
  <c r="M158" i="25"/>
  <c r="L158" i="25"/>
  <c r="K158" i="25"/>
  <c r="J158" i="25"/>
  <c r="I158" i="25"/>
  <c r="T157" i="25"/>
  <c r="N157" i="25"/>
  <c r="M157" i="25"/>
  <c r="L157" i="25"/>
  <c r="K157" i="25"/>
  <c r="J157" i="25"/>
  <c r="I157" i="25"/>
  <c r="T156" i="25"/>
  <c r="N156" i="25"/>
  <c r="M156" i="25"/>
  <c r="L156" i="25"/>
  <c r="K156" i="25"/>
  <c r="J156" i="25"/>
  <c r="I156" i="25"/>
  <c r="T155" i="25"/>
  <c r="P155" i="25"/>
  <c r="N155" i="25" s="1"/>
  <c r="M155" i="25"/>
  <c r="L155" i="25"/>
  <c r="K155" i="25"/>
  <c r="J155" i="25"/>
  <c r="I155" i="25"/>
  <c r="T154" i="25"/>
  <c r="N154" i="25"/>
  <c r="M154" i="25"/>
  <c r="L154" i="25"/>
  <c r="K154" i="25"/>
  <c r="J154" i="25"/>
  <c r="I154" i="25"/>
  <c r="T153" i="25"/>
  <c r="N153" i="25"/>
  <c r="M153" i="25"/>
  <c r="L153" i="25"/>
  <c r="K153" i="25"/>
  <c r="J153" i="25"/>
  <c r="I153" i="25"/>
  <c r="T152" i="25"/>
  <c r="N152" i="25"/>
  <c r="M152" i="25"/>
  <c r="L152" i="25"/>
  <c r="K152" i="25"/>
  <c r="J152" i="25"/>
  <c r="I152" i="25"/>
  <c r="T151" i="25"/>
  <c r="N151" i="25"/>
  <c r="M151" i="25"/>
  <c r="L151" i="25"/>
  <c r="K151" i="25"/>
  <c r="J151" i="25"/>
  <c r="I151" i="25"/>
  <c r="T150" i="25"/>
  <c r="N150" i="25"/>
  <c r="M150" i="25"/>
  <c r="L150" i="25"/>
  <c r="K150" i="25"/>
  <c r="J150" i="25"/>
  <c r="I150" i="25"/>
  <c r="T149" i="25"/>
  <c r="N149" i="25"/>
  <c r="M149" i="25"/>
  <c r="L149" i="25"/>
  <c r="K149" i="25"/>
  <c r="J149" i="25"/>
  <c r="I149" i="25"/>
  <c r="T148" i="25"/>
  <c r="N148" i="25"/>
  <c r="M148" i="25"/>
  <c r="L148" i="25"/>
  <c r="K148" i="25"/>
  <c r="J148" i="25"/>
  <c r="I148" i="25"/>
  <c r="T147" i="25"/>
  <c r="N147" i="25"/>
  <c r="M147" i="25"/>
  <c r="L147" i="25"/>
  <c r="K147" i="25"/>
  <c r="J147" i="25"/>
  <c r="I147" i="25"/>
  <c r="T146" i="25"/>
  <c r="N146" i="25"/>
  <c r="M146" i="25"/>
  <c r="L146" i="25"/>
  <c r="K146" i="25"/>
  <c r="J146" i="25"/>
  <c r="I146" i="25"/>
  <c r="T145" i="25"/>
  <c r="N145" i="25"/>
  <c r="M145" i="25"/>
  <c r="L145" i="25"/>
  <c r="K145" i="25"/>
  <c r="J145" i="25"/>
  <c r="I145" i="25"/>
  <c r="T144" i="25"/>
  <c r="N144" i="25"/>
  <c r="M144" i="25"/>
  <c r="L144" i="25"/>
  <c r="K144" i="25"/>
  <c r="J144" i="25"/>
  <c r="I144" i="25"/>
  <c r="T143" i="25"/>
  <c r="N143" i="25"/>
  <c r="M143" i="25"/>
  <c r="L143" i="25"/>
  <c r="K143" i="25"/>
  <c r="J143" i="25"/>
  <c r="I143" i="25"/>
  <c r="T142" i="25"/>
  <c r="N142" i="25"/>
  <c r="M142" i="25"/>
  <c r="L142" i="25"/>
  <c r="K142" i="25"/>
  <c r="J142" i="25"/>
  <c r="I142" i="25"/>
  <c r="T141" i="25"/>
  <c r="N141" i="25"/>
  <c r="M141" i="25"/>
  <c r="L141" i="25"/>
  <c r="K141" i="25"/>
  <c r="J141" i="25"/>
  <c r="I141" i="25"/>
  <c r="T140" i="25"/>
  <c r="N140" i="25"/>
  <c r="M140" i="25"/>
  <c r="L140" i="25"/>
  <c r="K140" i="25"/>
  <c r="J140" i="25"/>
  <c r="I140" i="25"/>
  <c r="T139" i="25"/>
  <c r="N139" i="25"/>
  <c r="M139" i="25"/>
  <c r="L139" i="25"/>
  <c r="K139" i="25"/>
  <c r="J139" i="25"/>
  <c r="I139" i="25"/>
  <c r="T138" i="25"/>
  <c r="N138" i="25"/>
  <c r="M138" i="25"/>
  <c r="L138" i="25"/>
  <c r="K138" i="25"/>
  <c r="J138" i="25"/>
  <c r="I138" i="25"/>
  <c r="T137" i="25"/>
  <c r="N137" i="25"/>
  <c r="M137" i="25"/>
  <c r="L137" i="25"/>
  <c r="K137" i="25"/>
  <c r="J137" i="25"/>
  <c r="I137" i="25"/>
  <c r="T136" i="25"/>
  <c r="N136" i="25"/>
  <c r="M136" i="25"/>
  <c r="L136" i="25"/>
  <c r="K136" i="25"/>
  <c r="J136" i="25"/>
  <c r="I136" i="25"/>
  <c r="T135" i="25"/>
  <c r="N135" i="25"/>
  <c r="M135" i="25"/>
  <c r="L135" i="25"/>
  <c r="K135" i="25"/>
  <c r="J135" i="25"/>
  <c r="I135" i="25"/>
  <c r="T134" i="25"/>
  <c r="N134" i="25"/>
  <c r="M134" i="25"/>
  <c r="L134" i="25"/>
  <c r="K134" i="25"/>
  <c r="J134" i="25"/>
  <c r="I134" i="25"/>
  <c r="T133" i="25"/>
  <c r="N133" i="25"/>
  <c r="M133" i="25"/>
  <c r="L133" i="25"/>
  <c r="K133" i="25"/>
  <c r="J133" i="25"/>
  <c r="I133" i="25"/>
  <c r="T132" i="25"/>
  <c r="N132" i="25"/>
  <c r="M132" i="25"/>
  <c r="L132" i="25"/>
  <c r="K132" i="25"/>
  <c r="J132" i="25"/>
  <c r="I132" i="25"/>
  <c r="T131" i="25"/>
  <c r="N131" i="25"/>
  <c r="M131" i="25"/>
  <c r="L131" i="25"/>
  <c r="K131" i="25"/>
  <c r="J131" i="25"/>
  <c r="I131" i="25"/>
  <c r="T130" i="25"/>
  <c r="N130" i="25"/>
  <c r="M130" i="25"/>
  <c r="L130" i="25"/>
  <c r="K130" i="25"/>
  <c r="J130" i="25"/>
  <c r="I130" i="25"/>
  <c r="T129" i="25"/>
  <c r="N129" i="25"/>
  <c r="M129" i="25"/>
  <c r="L129" i="25"/>
  <c r="K129" i="25"/>
  <c r="J129" i="25"/>
  <c r="I129" i="25"/>
  <c r="T128" i="25"/>
  <c r="N128" i="25"/>
  <c r="M128" i="25"/>
  <c r="L128" i="25"/>
  <c r="K128" i="25"/>
  <c r="J128" i="25"/>
  <c r="I128" i="25"/>
  <c r="T127" i="25"/>
  <c r="N127" i="25"/>
  <c r="M127" i="25"/>
  <c r="L127" i="25"/>
  <c r="K127" i="25"/>
  <c r="J127" i="25"/>
  <c r="I127" i="25"/>
  <c r="T126" i="25"/>
  <c r="N126" i="25"/>
  <c r="M126" i="25"/>
  <c r="L126" i="25"/>
  <c r="K126" i="25"/>
  <c r="J126" i="25"/>
  <c r="I126" i="25"/>
  <c r="T125" i="25"/>
  <c r="N125" i="25"/>
  <c r="M125" i="25"/>
  <c r="L125" i="25"/>
  <c r="K125" i="25"/>
  <c r="J125" i="25"/>
  <c r="I125" i="25"/>
  <c r="T124" i="25"/>
  <c r="N124" i="25"/>
  <c r="M124" i="25"/>
  <c r="L124" i="25"/>
  <c r="K124" i="25"/>
  <c r="J124" i="25"/>
  <c r="I124" i="25"/>
  <c r="T123" i="25"/>
  <c r="N123" i="25"/>
  <c r="M123" i="25"/>
  <c r="L123" i="25"/>
  <c r="K123" i="25"/>
  <c r="J123" i="25"/>
  <c r="I123" i="25"/>
  <c r="T122" i="25"/>
  <c r="N122" i="25"/>
  <c r="M122" i="25"/>
  <c r="L122" i="25"/>
  <c r="K122" i="25"/>
  <c r="J122" i="25"/>
  <c r="I122" i="25"/>
  <c r="T121" i="25"/>
  <c r="N121" i="25"/>
  <c r="M121" i="25"/>
  <c r="L121" i="25"/>
  <c r="K121" i="25"/>
  <c r="J121" i="25"/>
  <c r="I121" i="25"/>
  <c r="T120" i="25"/>
  <c r="N120" i="25"/>
  <c r="M120" i="25"/>
  <c r="L120" i="25"/>
  <c r="K120" i="25"/>
  <c r="J120" i="25"/>
  <c r="I120" i="25"/>
  <c r="T119" i="25"/>
  <c r="N119" i="25"/>
  <c r="M119" i="25"/>
  <c r="L119" i="25"/>
  <c r="K119" i="25"/>
  <c r="J119" i="25"/>
  <c r="I119" i="25"/>
  <c r="T118" i="25"/>
  <c r="N118" i="25"/>
  <c r="M118" i="25"/>
  <c r="L118" i="25"/>
  <c r="K118" i="25"/>
  <c r="J118" i="25"/>
  <c r="I118" i="25"/>
  <c r="T117" i="25"/>
  <c r="N117" i="25"/>
  <c r="M117" i="25"/>
  <c r="L117" i="25"/>
  <c r="K117" i="25"/>
  <c r="J117" i="25"/>
  <c r="I117" i="25"/>
  <c r="T116" i="25"/>
  <c r="N116" i="25"/>
  <c r="M116" i="25"/>
  <c r="L116" i="25"/>
  <c r="K116" i="25"/>
  <c r="J116" i="25"/>
  <c r="I116" i="25"/>
  <c r="T115" i="25"/>
  <c r="N115" i="25"/>
  <c r="M115" i="25"/>
  <c r="L115" i="25"/>
  <c r="K115" i="25"/>
  <c r="J115" i="25"/>
  <c r="I115" i="25"/>
  <c r="T114" i="25"/>
  <c r="N114" i="25"/>
  <c r="M114" i="25"/>
  <c r="L114" i="25"/>
  <c r="K114" i="25"/>
  <c r="J114" i="25"/>
  <c r="I114" i="25"/>
  <c r="T113" i="25"/>
  <c r="N113" i="25"/>
  <c r="M113" i="25"/>
  <c r="L113" i="25"/>
  <c r="K113" i="25"/>
  <c r="J113" i="25"/>
  <c r="I113" i="25"/>
  <c r="T112" i="25"/>
  <c r="N112" i="25"/>
  <c r="M112" i="25"/>
  <c r="L112" i="25"/>
  <c r="K112" i="25"/>
  <c r="J112" i="25"/>
  <c r="I112" i="25"/>
  <c r="T111" i="25"/>
  <c r="N111" i="25"/>
  <c r="M111" i="25"/>
  <c r="L111" i="25"/>
  <c r="K111" i="25"/>
  <c r="J111" i="25"/>
  <c r="I111" i="25"/>
  <c r="T110" i="25"/>
  <c r="N110" i="25"/>
  <c r="M110" i="25"/>
  <c r="L110" i="25"/>
  <c r="K110" i="25"/>
  <c r="J110" i="25"/>
  <c r="I110" i="25"/>
  <c r="T109" i="25"/>
  <c r="N109" i="25"/>
  <c r="M109" i="25"/>
  <c r="L109" i="25"/>
  <c r="K109" i="25"/>
  <c r="J109" i="25"/>
  <c r="I109" i="25"/>
  <c r="T108" i="25"/>
  <c r="O108" i="25"/>
  <c r="N108" i="25" s="1"/>
  <c r="M108" i="25"/>
  <c r="L108" i="25"/>
  <c r="K108" i="25"/>
  <c r="J108" i="25"/>
  <c r="I108" i="25"/>
  <c r="T107" i="25"/>
  <c r="N107" i="25"/>
  <c r="M107" i="25"/>
  <c r="L107" i="25"/>
  <c r="K107" i="25"/>
  <c r="J107" i="25"/>
  <c r="I107" i="25"/>
  <c r="T106" i="25"/>
  <c r="N106" i="25"/>
  <c r="M106" i="25"/>
  <c r="L106" i="25"/>
  <c r="K106" i="25"/>
  <c r="J106" i="25"/>
  <c r="I106" i="25"/>
  <c r="T105" i="25"/>
  <c r="N105" i="25"/>
  <c r="M105" i="25"/>
  <c r="L105" i="25"/>
  <c r="K105" i="25"/>
  <c r="J105" i="25"/>
  <c r="I105" i="25"/>
  <c r="T104" i="25"/>
  <c r="N104" i="25"/>
  <c r="M104" i="25"/>
  <c r="L104" i="25"/>
  <c r="K104" i="25"/>
  <c r="J104" i="25"/>
  <c r="I104" i="25"/>
  <c r="T103" i="25"/>
  <c r="N103" i="25"/>
  <c r="M103" i="25"/>
  <c r="L103" i="25"/>
  <c r="K103" i="25"/>
  <c r="J103" i="25"/>
  <c r="I103" i="25"/>
  <c r="T102" i="25"/>
  <c r="N102" i="25"/>
  <c r="M102" i="25"/>
  <c r="L102" i="25"/>
  <c r="K102" i="25"/>
  <c r="J102" i="25"/>
  <c r="I102" i="25"/>
  <c r="T101" i="25"/>
  <c r="N101" i="25"/>
  <c r="M101" i="25"/>
  <c r="L101" i="25"/>
  <c r="K101" i="25"/>
  <c r="J101" i="25"/>
  <c r="I101" i="25"/>
  <c r="T100" i="25"/>
  <c r="N100" i="25"/>
  <c r="M100" i="25"/>
  <c r="L100" i="25"/>
  <c r="K100" i="25"/>
  <c r="J100" i="25"/>
  <c r="I100" i="25"/>
  <c r="T99" i="25"/>
  <c r="N99" i="25"/>
  <c r="M99" i="25"/>
  <c r="L99" i="25"/>
  <c r="K99" i="25"/>
  <c r="J99" i="25"/>
  <c r="I99" i="25"/>
  <c r="T98" i="25"/>
  <c r="N98" i="25"/>
  <c r="M98" i="25"/>
  <c r="L98" i="25"/>
  <c r="K98" i="25"/>
  <c r="J98" i="25"/>
  <c r="I98" i="25"/>
  <c r="T97" i="25"/>
  <c r="N97" i="25"/>
  <c r="M97" i="25"/>
  <c r="L97" i="25"/>
  <c r="K97" i="25"/>
  <c r="J97" i="25"/>
  <c r="I97" i="25"/>
  <c r="T96" i="25"/>
  <c r="N96" i="25"/>
  <c r="M96" i="25"/>
  <c r="L96" i="25"/>
  <c r="K96" i="25"/>
  <c r="J96" i="25"/>
  <c r="I96" i="25"/>
  <c r="T95" i="25"/>
  <c r="N95" i="25"/>
  <c r="M95" i="25"/>
  <c r="L95" i="25"/>
  <c r="K95" i="25"/>
  <c r="J95" i="25"/>
  <c r="I95" i="25"/>
  <c r="T94" i="25"/>
  <c r="N94" i="25"/>
  <c r="M94" i="25"/>
  <c r="L94" i="25"/>
  <c r="K94" i="25"/>
  <c r="J94" i="25"/>
  <c r="I94" i="25"/>
  <c r="T93" i="25"/>
  <c r="N93" i="25"/>
  <c r="M93" i="25"/>
  <c r="L93" i="25"/>
  <c r="K93" i="25"/>
  <c r="J93" i="25"/>
  <c r="I93" i="25"/>
  <c r="T92" i="25"/>
  <c r="N92" i="25"/>
  <c r="M92" i="25"/>
  <c r="L92" i="25"/>
  <c r="K92" i="25"/>
  <c r="J92" i="25"/>
  <c r="I92" i="25"/>
  <c r="T91" i="25"/>
  <c r="N91" i="25"/>
  <c r="M91" i="25"/>
  <c r="L91" i="25"/>
  <c r="K91" i="25"/>
  <c r="J91" i="25"/>
  <c r="I91" i="25"/>
  <c r="T90" i="25"/>
  <c r="N90" i="25"/>
  <c r="M90" i="25"/>
  <c r="L90" i="25"/>
  <c r="K90" i="25"/>
  <c r="J90" i="25"/>
  <c r="I90" i="25"/>
  <c r="T89" i="25"/>
  <c r="N89" i="25"/>
  <c r="M89" i="25"/>
  <c r="L89" i="25"/>
  <c r="K89" i="25"/>
  <c r="J89" i="25"/>
  <c r="I89" i="25"/>
  <c r="T88" i="25"/>
  <c r="N88" i="25"/>
  <c r="M88" i="25"/>
  <c r="L88" i="25"/>
  <c r="K88" i="25"/>
  <c r="J88" i="25"/>
  <c r="I88" i="25"/>
  <c r="T87" i="25"/>
  <c r="N87" i="25"/>
  <c r="M87" i="25"/>
  <c r="L87" i="25"/>
  <c r="K87" i="25"/>
  <c r="J87" i="25"/>
  <c r="I87" i="25"/>
  <c r="T86" i="25"/>
  <c r="N86" i="25"/>
  <c r="M86" i="25"/>
  <c r="L86" i="25"/>
  <c r="K86" i="25"/>
  <c r="J86" i="25"/>
  <c r="I86" i="25"/>
  <c r="T85" i="25"/>
  <c r="N85" i="25"/>
  <c r="M85" i="25"/>
  <c r="L85" i="25"/>
  <c r="K85" i="25"/>
  <c r="J85" i="25"/>
  <c r="I85" i="25"/>
  <c r="T84" i="25"/>
  <c r="N84" i="25"/>
  <c r="M84" i="25"/>
  <c r="L84" i="25"/>
  <c r="K84" i="25"/>
  <c r="J84" i="25"/>
  <c r="I84" i="25"/>
  <c r="T83" i="25"/>
  <c r="N83" i="25"/>
  <c r="M83" i="25"/>
  <c r="L83" i="25"/>
  <c r="K83" i="25"/>
  <c r="J83" i="25"/>
  <c r="I83" i="25"/>
  <c r="T82" i="25"/>
  <c r="N82" i="25"/>
  <c r="M82" i="25"/>
  <c r="L82" i="25"/>
  <c r="K82" i="25"/>
  <c r="J82" i="25"/>
  <c r="I82" i="25"/>
  <c r="T81" i="25"/>
  <c r="N81" i="25"/>
  <c r="M81" i="25"/>
  <c r="L81" i="25"/>
  <c r="K81" i="25"/>
  <c r="J81" i="25"/>
  <c r="I81" i="25"/>
  <c r="T80" i="25"/>
  <c r="N80" i="25"/>
  <c r="M80" i="25"/>
  <c r="L80" i="25"/>
  <c r="K80" i="25"/>
  <c r="J80" i="25"/>
  <c r="I80" i="25"/>
  <c r="T79" i="25"/>
  <c r="N79" i="25"/>
  <c r="M79" i="25"/>
  <c r="L79" i="25"/>
  <c r="K79" i="25"/>
  <c r="J79" i="25"/>
  <c r="I79" i="25"/>
  <c r="T78" i="25"/>
  <c r="N78" i="25"/>
  <c r="M78" i="25"/>
  <c r="L78" i="25"/>
  <c r="K78" i="25"/>
  <c r="J78" i="25"/>
  <c r="I78" i="25"/>
  <c r="T77" i="25"/>
  <c r="N77" i="25"/>
  <c r="M77" i="25"/>
  <c r="L77" i="25"/>
  <c r="K77" i="25"/>
  <c r="J77" i="25"/>
  <c r="I77" i="25"/>
  <c r="T76" i="25"/>
  <c r="N76" i="25"/>
  <c r="M76" i="25"/>
  <c r="L76" i="25"/>
  <c r="K76" i="25"/>
  <c r="J76" i="25"/>
  <c r="I76" i="25"/>
  <c r="T75" i="25"/>
  <c r="N75" i="25"/>
  <c r="M75" i="25"/>
  <c r="L75" i="25"/>
  <c r="K75" i="25"/>
  <c r="J75" i="25"/>
  <c r="I75" i="25"/>
  <c r="T74" i="25"/>
  <c r="N74" i="25"/>
  <c r="M74" i="25"/>
  <c r="L74" i="25"/>
  <c r="K74" i="25"/>
  <c r="J74" i="25"/>
  <c r="I74" i="25"/>
  <c r="T73" i="25"/>
  <c r="N73" i="25"/>
  <c r="M73" i="25"/>
  <c r="L73" i="25"/>
  <c r="K73" i="25"/>
  <c r="J73" i="25"/>
  <c r="I73" i="25"/>
  <c r="T72" i="25"/>
  <c r="N72" i="25"/>
  <c r="M72" i="25"/>
  <c r="L72" i="25"/>
  <c r="K72" i="25"/>
  <c r="J72" i="25"/>
  <c r="I72" i="25"/>
  <c r="T71" i="25"/>
  <c r="N71" i="25"/>
  <c r="M71" i="25"/>
  <c r="L71" i="25"/>
  <c r="K71" i="25"/>
  <c r="J71" i="25"/>
  <c r="I71" i="25"/>
  <c r="T70" i="25"/>
  <c r="N70" i="25"/>
  <c r="M70" i="25"/>
  <c r="L70" i="25"/>
  <c r="K70" i="25"/>
  <c r="J70" i="25"/>
  <c r="I70" i="25"/>
  <c r="T69" i="25"/>
  <c r="P69" i="25"/>
  <c r="N69" i="25" s="1"/>
  <c r="M69" i="25"/>
  <c r="L69" i="25"/>
  <c r="K69" i="25"/>
  <c r="J69" i="25"/>
  <c r="I69" i="25"/>
  <c r="T68" i="25"/>
  <c r="N68" i="25"/>
  <c r="M68" i="25"/>
  <c r="L68" i="25"/>
  <c r="K68" i="25"/>
  <c r="J68" i="25"/>
  <c r="I68" i="25"/>
  <c r="T67" i="25"/>
  <c r="N67" i="25"/>
  <c r="M67" i="25"/>
  <c r="L67" i="25"/>
  <c r="K67" i="25"/>
  <c r="J67" i="25"/>
  <c r="I67" i="25"/>
  <c r="T66" i="25"/>
  <c r="N66" i="25"/>
  <c r="M66" i="25"/>
  <c r="L66" i="25"/>
  <c r="K66" i="25"/>
  <c r="J66" i="25"/>
  <c r="I66" i="25"/>
  <c r="T65" i="25"/>
  <c r="N65" i="25"/>
  <c r="M65" i="25"/>
  <c r="L65" i="25"/>
  <c r="K65" i="25"/>
  <c r="J65" i="25"/>
  <c r="I65" i="25"/>
  <c r="T64" i="25"/>
  <c r="N64" i="25"/>
  <c r="M64" i="25"/>
  <c r="L64" i="25"/>
  <c r="K64" i="25"/>
  <c r="J64" i="25"/>
  <c r="I64" i="25"/>
  <c r="T63" i="25"/>
  <c r="N63" i="25"/>
  <c r="M63" i="25"/>
  <c r="L63" i="25"/>
  <c r="K63" i="25"/>
  <c r="J63" i="25"/>
  <c r="I63" i="25"/>
  <c r="T62" i="25"/>
  <c r="N62" i="25"/>
  <c r="M62" i="25"/>
  <c r="L62" i="25"/>
  <c r="K62" i="25"/>
  <c r="J62" i="25"/>
  <c r="I62" i="25"/>
  <c r="T61" i="25"/>
  <c r="N61" i="25"/>
  <c r="M61" i="25"/>
  <c r="L61" i="25"/>
  <c r="K61" i="25"/>
  <c r="J61" i="25"/>
  <c r="I61" i="25"/>
  <c r="T60" i="25"/>
  <c r="N60" i="25"/>
  <c r="M60" i="25"/>
  <c r="L60" i="25"/>
  <c r="K60" i="25"/>
  <c r="J60" i="25"/>
  <c r="I60" i="25"/>
  <c r="T59" i="25"/>
  <c r="N59" i="25"/>
  <c r="M59" i="25"/>
  <c r="L59" i="25"/>
  <c r="K59" i="25"/>
  <c r="J59" i="25"/>
  <c r="I59" i="25"/>
  <c r="T58" i="25"/>
  <c r="N58" i="25"/>
  <c r="M58" i="25"/>
  <c r="L58" i="25"/>
  <c r="K58" i="25"/>
  <c r="J58" i="25"/>
  <c r="I58" i="25"/>
  <c r="T57" i="25"/>
  <c r="N57" i="25"/>
  <c r="M57" i="25"/>
  <c r="L57" i="25"/>
  <c r="K57" i="25"/>
  <c r="J57" i="25"/>
  <c r="I57" i="25"/>
  <c r="T56" i="25"/>
  <c r="N56" i="25"/>
  <c r="M56" i="25"/>
  <c r="L56" i="25"/>
  <c r="K56" i="25"/>
  <c r="J56" i="25"/>
  <c r="I56" i="25"/>
  <c r="T55" i="25"/>
  <c r="N55" i="25"/>
  <c r="M55" i="25"/>
  <c r="L55" i="25"/>
  <c r="K55" i="25"/>
  <c r="J55" i="25"/>
  <c r="I55" i="25"/>
  <c r="T54" i="25"/>
  <c r="N54" i="25"/>
  <c r="M54" i="25"/>
  <c r="L54" i="25"/>
  <c r="K54" i="25"/>
  <c r="J54" i="25"/>
  <c r="I54" i="25"/>
  <c r="T53" i="25"/>
  <c r="N53" i="25"/>
  <c r="M53" i="25"/>
  <c r="L53" i="25"/>
  <c r="K53" i="25"/>
  <c r="J53" i="25"/>
  <c r="I53" i="25"/>
  <c r="T52" i="25"/>
  <c r="N52" i="25"/>
  <c r="M52" i="25"/>
  <c r="L52" i="25"/>
  <c r="K52" i="25"/>
  <c r="J52" i="25"/>
  <c r="I52" i="25"/>
  <c r="T51" i="25"/>
  <c r="N51" i="25"/>
  <c r="M51" i="25"/>
  <c r="L51" i="25"/>
  <c r="K51" i="25"/>
  <c r="J51" i="25"/>
  <c r="I51" i="25"/>
  <c r="T50" i="25"/>
  <c r="N50" i="25"/>
  <c r="M50" i="25"/>
  <c r="L50" i="25"/>
  <c r="K50" i="25"/>
  <c r="J50" i="25"/>
  <c r="I50" i="25"/>
  <c r="T49" i="25"/>
  <c r="N49" i="25"/>
  <c r="M49" i="25"/>
  <c r="L49" i="25"/>
  <c r="K49" i="25"/>
  <c r="J49" i="25"/>
  <c r="I49" i="25"/>
  <c r="T48" i="25"/>
  <c r="N48" i="25"/>
  <c r="M48" i="25"/>
  <c r="L48" i="25"/>
  <c r="K48" i="25"/>
  <c r="J48" i="25"/>
  <c r="I48" i="25"/>
  <c r="T47" i="25"/>
  <c r="N47" i="25"/>
  <c r="M47" i="25"/>
  <c r="L47" i="25"/>
  <c r="K47" i="25"/>
  <c r="J47" i="25"/>
  <c r="I47" i="25"/>
  <c r="T46" i="25"/>
  <c r="N46" i="25"/>
  <c r="M46" i="25"/>
  <c r="L46" i="25"/>
  <c r="K46" i="25"/>
  <c r="J46" i="25"/>
  <c r="I46" i="25"/>
  <c r="T45" i="25"/>
  <c r="N45" i="25"/>
  <c r="M45" i="25"/>
  <c r="L45" i="25"/>
  <c r="K45" i="25"/>
  <c r="J45" i="25"/>
  <c r="I45" i="25"/>
  <c r="T44" i="25"/>
  <c r="N44" i="25"/>
  <c r="M44" i="25"/>
  <c r="L44" i="25"/>
  <c r="K44" i="25"/>
  <c r="J44" i="25"/>
  <c r="I44" i="25"/>
  <c r="T43" i="25"/>
  <c r="N43" i="25"/>
  <c r="M43" i="25"/>
  <c r="L43" i="25"/>
  <c r="K43" i="25"/>
  <c r="J43" i="25"/>
  <c r="I43" i="25"/>
  <c r="T42" i="25"/>
  <c r="N42" i="25"/>
  <c r="M42" i="25"/>
  <c r="L42" i="25"/>
  <c r="K42" i="25"/>
  <c r="J42" i="25"/>
  <c r="I42" i="25"/>
  <c r="T41" i="25"/>
  <c r="N41" i="25"/>
  <c r="M41" i="25"/>
  <c r="L41" i="25"/>
  <c r="K41" i="25"/>
  <c r="J41" i="25"/>
  <c r="I41" i="25"/>
  <c r="T40" i="25"/>
  <c r="N40" i="25"/>
  <c r="M40" i="25"/>
  <c r="L40" i="25"/>
  <c r="K40" i="25"/>
  <c r="J40" i="25"/>
  <c r="I40" i="25"/>
  <c r="T39" i="25"/>
  <c r="N39" i="25"/>
  <c r="M39" i="25"/>
  <c r="L39" i="25"/>
  <c r="K39" i="25"/>
  <c r="J39" i="25"/>
  <c r="I39" i="25"/>
  <c r="T38" i="25"/>
  <c r="N38" i="25"/>
  <c r="M38" i="25"/>
  <c r="L38" i="25"/>
  <c r="K38" i="25"/>
  <c r="J38" i="25"/>
  <c r="I38" i="25"/>
  <c r="T37" i="25"/>
  <c r="N37" i="25"/>
  <c r="M37" i="25"/>
  <c r="L37" i="25"/>
  <c r="K37" i="25"/>
  <c r="J37" i="25"/>
  <c r="I37" i="25"/>
  <c r="T36" i="25"/>
  <c r="N36" i="25"/>
  <c r="M36" i="25"/>
  <c r="L36" i="25"/>
  <c r="K36" i="25"/>
  <c r="J36" i="25"/>
  <c r="I36" i="25"/>
  <c r="T35" i="25"/>
  <c r="N35" i="25"/>
  <c r="M35" i="25"/>
  <c r="L35" i="25"/>
  <c r="K35" i="25"/>
  <c r="J35" i="25"/>
  <c r="I35" i="25"/>
  <c r="T34" i="25"/>
  <c r="N34" i="25"/>
  <c r="M34" i="25"/>
  <c r="L34" i="25"/>
  <c r="K34" i="25"/>
  <c r="J34" i="25"/>
  <c r="I34" i="25"/>
  <c r="T33" i="25"/>
  <c r="N33" i="25"/>
  <c r="M33" i="25"/>
  <c r="L33" i="25"/>
  <c r="K33" i="25"/>
  <c r="J33" i="25"/>
  <c r="I33" i="25"/>
  <c r="T32" i="25"/>
  <c r="N32" i="25"/>
  <c r="M32" i="25"/>
  <c r="L32" i="25"/>
  <c r="K32" i="25"/>
  <c r="J32" i="25"/>
  <c r="I32" i="25"/>
  <c r="T31" i="25"/>
  <c r="N31" i="25"/>
  <c r="M31" i="25"/>
  <c r="L31" i="25"/>
  <c r="K31" i="25"/>
  <c r="J31" i="25"/>
  <c r="I31" i="25"/>
  <c r="T30" i="25"/>
  <c r="N30" i="25"/>
  <c r="M30" i="25"/>
  <c r="L30" i="25"/>
  <c r="K30" i="25"/>
  <c r="J30" i="25"/>
  <c r="I30" i="25"/>
  <c r="T29" i="25"/>
  <c r="N29" i="25"/>
  <c r="M29" i="25"/>
  <c r="L29" i="25"/>
  <c r="K29" i="25"/>
  <c r="J29" i="25"/>
  <c r="I29" i="25"/>
  <c r="T28" i="25"/>
  <c r="N28" i="25"/>
  <c r="M28" i="25"/>
  <c r="L28" i="25"/>
  <c r="K28" i="25"/>
  <c r="J28" i="25"/>
  <c r="I28" i="25"/>
  <c r="T27" i="25"/>
  <c r="N27" i="25"/>
  <c r="M27" i="25"/>
  <c r="L27" i="25"/>
  <c r="K27" i="25"/>
  <c r="J27" i="25"/>
  <c r="I27" i="25"/>
  <c r="T26" i="25"/>
  <c r="N26" i="25"/>
  <c r="M26" i="25"/>
  <c r="L26" i="25"/>
  <c r="K26" i="25"/>
  <c r="J26" i="25"/>
  <c r="I26" i="25"/>
  <c r="T25" i="25"/>
  <c r="N25" i="25"/>
  <c r="M25" i="25"/>
  <c r="L25" i="25"/>
  <c r="K25" i="25"/>
  <c r="J25" i="25"/>
  <c r="I25" i="25"/>
  <c r="T24" i="25"/>
  <c r="N24" i="25"/>
  <c r="M24" i="25"/>
  <c r="L24" i="25"/>
  <c r="K24" i="25"/>
  <c r="J24" i="25"/>
  <c r="I24" i="25"/>
  <c r="T23" i="25"/>
  <c r="N23" i="25"/>
  <c r="M23" i="25"/>
  <c r="L23" i="25"/>
  <c r="K23" i="25"/>
  <c r="J23" i="25"/>
  <c r="I23" i="25"/>
  <c r="T22" i="25"/>
  <c r="N22" i="25"/>
  <c r="M22" i="25"/>
  <c r="L22" i="25"/>
  <c r="K22" i="25"/>
  <c r="J22" i="25"/>
  <c r="I22" i="25"/>
  <c r="T21" i="25"/>
  <c r="N21" i="25"/>
  <c r="M21" i="25"/>
  <c r="L21" i="25"/>
  <c r="K21" i="25"/>
  <c r="J21" i="25"/>
  <c r="I21" i="25"/>
  <c r="T20" i="25"/>
  <c r="N20" i="25"/>
  <c r="M20" i="25"/>
  <c r="L20" i="25"/>
  <c r="K20" i="25"/>
  <c r="J20" i="25"/>
  <c r="I20" i="25"/>
  <c r="T19" i="25"/>
  <c r="N19" i="25"/>
  <c r="M19" i="25"/>
  <c r="L19" i="25"/>
  <c r="K19" i="25"/>
  <c r="J19" i="25"/>
  <c r="I19" i="25"/>
  <c r="T18" i="25"/>
  <c r="N18" i="25"/>
  <c r="M18" i="25"/>
  <c r="L18" i="25"/>
  <c r="K18" i="25"/>
  <c r="J18" i="25"/>
  <c r="I18" i="25"/>
  <c r="T17" i="25"/>
  <c r="N17" i="25"/>
  <c r="M17" i="25"/>
  <c r="L17" i="25"/>
  <c r="K17" i="25"/>
  <c r="J17" i="25"/>
  <c r="I17" i="25"/>
  <c r="T16" i="25"/>
  <c r="N16" i="25"/>
  <c r="M16" i="25"/>
  <c r="L16" i="25"/>
  <c r="K16" i="25"/>
  <c r="J16" i="25"/>
  <c r="I16" i="25"/>
  <c r="T15" i="25"/>
  <c r="N15" i="25"/>
  <c r="M15" i="25"/>
  <c r="L15" i="25"/>
  <c r="K15" i="25"/>
  <c r="J15" i="25"/>
  <c r="I15" i="25"/>
  <c r="T14" i="25"/>
  <c r="N14" i="25"/>
  <c r="M14" i="25"/>
  <c r="L14" i="25"/>
  <c r="K14" i="25"/>
  <c r="J14" i="25"/>
  <c r="I14" i="25"/>
  <c r="T13" i="25"/>
  <c r="N13" i="25"/>
  <c r="M13" i="25"/>
  <c r="L13" i="25"/>
  <c r="K13" i="25"/>
  <c r="J13" i="25"/>
  <c r="I13" i="25"/>
  <c r="T12" i="25"/>
  <c r="N12" i="25"/>
  <c r="M12" i="25"/>
  <c r="L12" i="25"/>
  <c r="K12" i="25"/>
  <c r="J12" i="25"/>
  <c r="I12" i="25"/>
  <c r="T11" i="25"/>
  <c r="N11" i="25"/>
  <c r="M11" i="25"/>
  <c r="L11" i="25"/>
  <c r="K11" i="25"/>
  <c r="J11" i="25"/>
  <c r="I11" i="25"/>
  <c r="T10" i="25"/>
  <c r="N10" i="25"/>
  <c r="M10" i="25"/>
  <c r="L10" i="25"/>
  <c r="K10" i="25"/>
  <c r="J10" i="25"/>
  <c r="I10" i="25"/>
  <c r="A10" i="25"/>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A680" i="25" s="1"/>
  <c r="A681" i="25" s="1"/>
  <c r="A682" i="25" s="1"/>
  <c r="A683" i="25" s="1"/>
  <c r="A684" i="25" s="1"/>
  <c r="A685" i="25" s="1"/>
  <c r="A686" i="25" s="1"/>
  <c r="A687" i="25" s="1"/>
  <c r="A688" i="25" s="1"/>
  <c r="A689" i="25" s="1"/>
  <c r="A690" i="25" s="1"/>
  <c r="A691" i="25" s="1"/>
  <c r="A692" i="25" s="1"/>
  <c r="A693" i="25" s="1"/>
  <c r="A694" i="25" s="1"/>
  <c r="A695" i="25" s="1"/>
  <c r="A696" i="25" s="1"/>
  <c r="A697" i="25" s="1"/>
  <c r="A698" i="25" s="1"/>
  <c r="A699" i="25" s="1"/>
  <c r="A700" i="25" s="1"/>
  <c r="A701" i="25" s="1"/>
  <c r="A702" i="25" s="1"/>
  <c r="A703" i="25" s="1"/>
  <c r="A704" i="25" s="1"/>
  <c r="A705" i="25" s="1"/>
  <c r="A706" i="25" s="1"/>
  <c r="A707" i="25" s="1"/>
  <c r="A708" i="25" s="1"/>
  <c r="A709" i="25" s="1"/>
  <c r="A710" i="25" s="1"/>
  <c r="A711" i="25" s="1"/>
  <c r="A712" i="25" s="1"/>
  <c r="A713" i="25" s="1"/>
  <c r="A714" i="25" s="1"/>
  <c r="A715" i="25" s="1"/>
  <c r="A716" i="25" s="1"/>
  <c r="A717" i="25" s="1"/>
  <c r="A718" i="25" s="1"/>
  <c r="A719" i="25" s="1"/>
  <c r="A720" i="25" s="1"/>
  <c r="A721" i="25" s="1"/>
  <c r="A722" i="25" s="1"/>
  <c r="A723" i="25" s="1"/>
  <c r="A724" i="25" s="1"/>
  <c r="A725" i="25" s="1"/>
  <c r="A726" i="25" s="1"/>
  <c r="A727" i="25" s="1"/>
  <c r="A728" i="25" s="1"/>
  <c r="A729" i="25" s="1"/>
  <c r="A730" i="25" s="1"/>
  <c r="A731" i="25" s="1"/>
  <c r="A732" i="25" s="1"/>
  <c r="A733" i="25" s="1"/>
  <c r="A734" i="25" s="1"/>
  <c r="A735" i="25" s="1"/>
  <c r="A736" i="25" s="1"/>
  <c r="A737" i="25" s="1"/>
  <c r="A738" i="25" s="1"/>
  <c r="A739" i="25" s="1"/>
  <c r="A740" i="25" s="1"/>
  <c r="A741" i="25" s="1"/>
  <c r="A742" i="25" s="1"/>
  <c r="A743" i="25" s="1"/>
  <c r="A744" i="25" s="1"/>
  <c r="A745" i="25" s="1"/>
  <c r="A746" i="25" s="1"/>
  <c r="A747" i="25" s="1"/>
  <c r="A748" i="25" s="1"/>
  <c r="A749" i="25" s="1"/>
  <c r="A750" i="25" s="1"/>
  <c r="A751" i="25" s="1"/>
  <c r="A752" i="25" s="1"/>
  <c r="A753" i="25" s="1"/>
  <c r="A754" i="25" s="1"/>
  <c r="A755" i="25" s="1"/>
  <c r="A756" i="25" s="1"/>
  <c r="A757" i="25" s="1"/>
  <c r="A758" i="25" s="1"/>
  <c r="A759" i="25" s="1"/>
  <c r="A760" i="25" s="1"/>
  <c r="A761" i="25" s="1"/>
  <c r="A762" i="25" s="1"/>
  <c r="A763" i="25" s="1"/>
  <c r="A764" i="25" s="1"/>
  <c r="A765" i="25" s="1"/>
  <c r="A766" i="25" s="1"/>
  <c r="A767" i="25" s="1"/>
  <c r="A768" i="25" s="1"/>
  <c r="A769" i="25" s="1"/>
  <c r="A770" i="25" s="1"/>
  <c r="A771" i="25" s="1"/>
  <c r="A772" i="25" s="1"/>
  <c r="A773" i="25" s="1"/>
  <c r="A774" i="25" s="1"/>
  <c r="A775" i="25" s="1"/>
  <c r="A776" i="25" s="1"/>
  <c r="A777" i="25" s="1"/>
  <c r="A778" i="25" s="1"/>
  <c r="A779" i="25" s="1"/>
  <c r="A780" i="25" s="1"/>
  <c r="A781" i="25" s="1"/>
  <c r="A782" i="25" s="1"/>
  <c r="A783" i="25" s="1"/>
  <c r="A784" i="25" s="1"/>
  <c r="A785" i="25" s="1"/>
  <c r="A786" i="25" s="1"/>
  <c r="A787" i="25" s="1"/>
  <c r="A788" i="25" s="1"/>
  <c r="A789" i="25" s="1"/>
  <c r="A790" i="25" s="1"/>
  <c r="A791" i="25" s="1"/>
  <c r="A792" i="25" s="1"/>
  <c r="A793" i="25" s="1"/>
  <c r="A794" i="25" s="1"/>
  <c r="A795" i="25" s="1"/>
  <c r="A796" i="25" s="1"/>
  <c r="A797" i="25" s="1"/>
  <c r="A798" i="25" s="1"/>
  <c r="A799" i="25" s="1"/>
  <c r="A800" i="25" s="1"/>
  <c r="A801" i="25" s="1"/>
  <c r="A802" i="25" s="1"/>
  <c r="A803" i="25" s="1"/>
  <c r="A804" i="25" s="1"/>
  <c r="A805" i="25" s="1"/>
  <c r="A806" i="25" s="1"/>
  <c r="A807" i="25" s="1"/>
  <c r="A808" i="25" s="1"/>
  <c r="A809" i="25" s="1"/>
  <c r="A810" i="25" s="1"/>
  <c r="A811" i="25" s="1"/>
  <c r="A812" i="25" s="1"/>
  <c r="A813" i="25" s="1"/>
  <c r="A814" i="25" s="1"/>
  <c r="A815" i="25" s="1"/>
  <c r="A816" i="25" s="1"/>
  <c r="A817" i="25" s="1"/>
  <c r="A818" i="25" s="1"/>
  <c r="A819" i="25" s="1"/>
  <c r="A820" i="25" s="1"/>
  <c r="A821" i="25" s="1"/>
  <c r="A822" i="25" s="1"/>
  <c r="A823" i="25" s="1"/>
  <c r="A824" i="25" s="1"/>
  <c r="A825" i="25" s="1"/>
  <c r="A826" i="25" s="1"/>
  <c r="A827" i="25" s="1"/>
  <c r="A828" i="25" s="1"/>
  <c r="A829" i="25" s="1"/>
  <c r="A830" i="25" s="1"/>
  <c r="A831" i="25" s="1"/>
  <c r="A832" i="25" s="1"/>
  <c r="A833" i="25" s="1"/>
  <c r="A834" i="25" s="1"/>
  <c r="A835" i="25" s="1"/>
  <c r="A836" i="25" s="1"/>
  <c r="A837" i="25" s="1"/>
  <c r="A838" i="25" s="1"/>
  <c r="A839" i="25" s="1"/>
  <c r="A840" i="25" s="1"/>
  <c r="A841" i="25" s="1"/>
  <c r="A842" i="25" s="1"/>
  <c r="A843" i="25" s="1"/>
  <c r="A844" i="25" s="1"/>
  <c r="A845" i="25" s="1"/>
  <c r="A846" i="25" s="1"/>
  <c r="A847" i="25" s="1"/>
  <c r="A848" i="25" s="1"/>
  <c r="A849" i="25" s="1"/>
  <c r="A850" i="25" s="1"/>
  <c r="A851" i="25" s="1"/>
  <c r="A852" i="25" s="1"/>
  <c r="A853" i="25" s="1"/>
  <c r="A854" i="25" s="1"/>
  <c r="A855" i="25" s="1"/>
  <c r="A856" i="25" s="1"/>
  <c r="A857" i="25" s="1"/>
  <c r="A858" i="25" s="1"/>
  <c r="A859" i="25" s="1"/>
  <c r="A860" i="25" s="1"/>
  <c r="A861" i="25" s="1"/>
  <c r="A862" i="25" s="1"/>
  <c r="A863" i="25" s="1"/>
  <c r="A864" i="25" s="1"/>
  <c r="A865" i="25" s="1"/>
  <c r="A866" i="25" s="1"/>
  <c r="A867" i="25" s="1"/>
  <c r="A868" i="25" s="1"/>
  <c r="A869" i="25" s="1"/>
  <c r="A870" i="25" s="1"/>
  <c r="A871" i="25" s="1"/>
  <c r="A872" i="25" s="1"/>
  <c r="A873" i="25" s="1"/>
  <c r="A874" i="25" s="1"/>
  <c r="A875" i="25" s="1"/>
  <c r="A876" i="25" s="1"/>
  <c r="A877" i="25" s="1"/>
  <c r="A878" i="25" s="1"/>
  <c r="A879" i="25" s="1"/>
  <c r="A880" i="25" s="1"/>
  <c r="A881" i="25" s="1"/>
  <c r="A882" i="25" s="1"/>
  <c r="A883" i="25" s="1"/>
  <c r="A884" i="25" s="1"/>
  <c r="A885" i="25" s="1"/>
  <c r="A886" i="25" s="1"/>
  <c r="A887" i="25" s="1"/>
  <c r="A888" i="25" s="1"/>
  <c r="A889" i="25" s="1"/>
  <c r="A890" i="25" s="1"/>
  <c r="A891" i="25" s="1"/>
  <c r="A892" i="25" s="1"/>
  <c r="A893" i="25" s="1"/>
  <c r="A894" i="25" s="1"/>
  <c r="A895" i="25" s="1"/>
  <c r="A896" i="25" s="1"/>
  <c r="A897" i="25" s="1"/>
  <c r="A898" i="25" s="1"/>
  <c r="A899" i="25" s="1"/>
  <c r="A900" i="25" s="1"/>
  <c r="A901" i="25" s="1"/>
  <c r="A902" i="25" s="1"/>
  <c r="A903" i="25" s="1"/>
  <c r="A904" i="25" s="1"/>
  <c r="A905" i="25" s="1"/>
  <c r="A906" i="25" s="1"/>
  <c r="A907" i="25" s="1"/>
  <c r="A908" i="25" s="1"/>
  <c r="A909" i="25" s="1"/>
  <c r="A910" i="25" s="1"/>
  <c r="A911" i="25" s="1"/>
  <c r="A912" i="25" s="1"/>
  <c r="A913" i="25" s="1"/>
  <c r="A914" i="25" s="1"/>
  <c r="A915" i="25" s="1"/>
  <c r="A916" i="25" s="1"/>
  <c r="A917" i="25" s="1"/>
  <c r="A918" i="25" s="1"/>
  <c r="A919" i="25" s="1"/>
  <c r="A920" i="25" s="1"/>
  <c r="A921" i="25" s="1"/>
  <c r="A922" i="25" s="1"/>
  <c r="A923" i="25" s="1"/>
  <c r="A924" i="25" s="1"/>
  <c r="A925" i="25" s="1"/>
  <c r="A926" i="25" s="1"/>
  <c r="A927" i="25" s="1"/>
  <c r="A928" i="25" s="1"/>
  <c r="A929" i="25" s="1"/>
  <c r="A930" i="25" s="1"/>
  <c r="A931" i="25" s="1"/>
  <c r="A932" i="25" s="1"/>
  <c r="A933" i="25" s="1"/>
  <c r="A934" i="25" s="1"/>
  <c r="A935" i="25" s="1"/>
  <c r="A936" i="25" s="1"/>
  <c r="A937" i="25" s="1"/>
  <c r="A938" i="25" s="1"/>
  <c r="A939" i="25" s="1"/>
  <c r="A940" i="25" s="1"/>
  <c r="A941" i="25" s="1"/>
  <c r="A942" i="25" s="1"/>
  <c r="A943" i="25" s="1"/>
  <c r="A944" i="25" s="1"/>
  <c r="A945" i="25" s="1"/>
  <c r="A946" i="25" s="1"/>
  <c r="A947" i="25" s="1"/>
  <c r="A948" i="25" s="1"/>
  <c r="A949" i="25" s="1"/>
  <c r="A950" i="25" s="1"/>
  <c r="A951" i="25" s="1"/>
  <c r="A952" i="25" s="1"/>
  <c r="A953" i="25" s="1"/>
  <c r="A954" i="25" s="1"/>
  <c r="A955" i="25" s="1"/>
  <c r="A956" i="25" s="1"/>
  <c r="A957" i="25" s="1"/>
  <c r="A958" i="25" s="1"/>
  <c r="A959" i="25" s="1"/>
  <c r="A960" i="25" s="1"/>
  <c r="A961" i="25" s="1"/>
  <c r="A962" i="25" s="1"/>
  <c r="A963" i="25" s="1"/>
  <c r="A964" i="25" s="1"/>
  <c r="A965" i="25" s="1"/>
  <c r="A966" i="25" s="1"/>
  <c r="A967" i="25" s="1"/>
  <c r="A968" i="25" s="1"/>
  <c r="A969" i="25" s="1"/>
  <c r="A970" i="25" s="1"/>
  <c r="A971" i="25" s="1"/>
  <c r="A972" i="25" s="1"/>
  <c r="A973" i="25" s="1"/>
  <c r="A974" i="25" s="1"/>
  <c r="A975" i="25" s="1"/>
  <c r="A976" i="25" s="1"/>
  <c r="A977" i="25" s="1"/>
  <c r="A978" i="25" s="1"/>
  <c r="A979" i="25" s="1"/>
  <c r="A980" i="25" s="1"/>
  <c r="A981" i="25" s="1"/>
  <c r="A982" i="25" s="1"/>
  <c r="A983" i="25" s="1"/>
  <c r="A984" i="25" s="1"/>
  <c r="A985" i="25" s="1"/>
  <c r="A986" i="25" s="1"/>
  <c r="A987" i="25" s="1"/>
  <c r="A988" i="25" s="1"/>
  <c r="A989" i="25" s="1"/>
  <c r="A990" i="25" s="1"/>
  <c r="A991" i="25" s="1"/>
  <c r="A992" i="25" s="1"/>
  <c r="A993" i="25" s="1"/>
  <c r="A994" i="25" s="1"/>
  <c r="A995" i="25" s="1"/>
  <c r="A996" i="25" s="1"/>
  <c r="A997" i="25" s="1"/>
  <c r="A998" i="25" s="1"/>
  <c r="A999" i="25" s="1"/>
  <c r="A1000" i="25" s="1"/>
  <c r="A1001" i="25" s="1"/>
  <c r="A1002" i="25" s="1"/>
  <c r="A1003" i="25" s="1"/>
  <c r="A1004" i="25" s="1"/>
  <c r="A1005" i="25" s="1"/>
  <c r="A1006" i="25" s="1"/>
  <c r="A1007" i="25" s="1"/>
  <c r="A1008" i="25" s="1"/>
  <c r="A1009" i="25" s="1"/>
  <c r="A1010" i="25" s="1"/>
  <c r="A1011" i="25" s="1"/>
  <c r="A1012" i="25" s="1"/>
  <c r="A1013" i="25" s="1"/>
  <c r="A1014" i="25" s="1"/>
  <c r="A1015" i="25" s="1"/>
  <c r="A1016" i="25" s="1"/>
  <c r="A1017" i="25" s="1"/>
  <c r="A1018" i="25" s="1"/>
  <c r="A1019" i="25" s="1"/>
  <c r="A1020" i="25" s="1"/>
  <c r="A1021" i="25" s="1"/>
  <c r="A1022" i="25" s="1"/>
  <c r="A1023" i="25" s="1"/>
  <c r="A1024" i="25" s="1"/>
  <c r="A1025" i="25" s="1"/>
  <c r="A1026" i="25" s="1"/>
  <c r="A1027" i="25" s="1"/>
  <c r="A1028" i="25" s="1"/>
  <c r="A1029" i="25" s="1"/>
  <c r="A1030" i="25" s="1"/>
  <c r="A1031" i="25" s="1"/>
  <c r="A1032" i="25" s="1"/>
  <c r="A1033" i="25" s="1"/>
  <c r="A1034" i="25" s="1"/>
  <c r="A1035" i="25" s="1"/>
  <c r="A1036" i="25" s="1"/>
  <c r="A1037" i="25" s="1"/>
  <c r="A1038" i="25" s="1"/>
  <c r="A1039" i="25" s="1"/>
  <c r="A1040" i="25" s="1"/>
  <c r="A1041" i="25" s="1"/>
  <c r="A1042" i="25" s="1"/>
  <c r="A1043" i="25" s="1"/>
  <c r="A1044" i="25" s="1"/>
  <c r="A1045" i="25" s="1"/>
  <c r="A1046" i="25" s="1"/>
  <c r="A1047" i="25" s="1"/>
  <c r="A1048" i="25" s="1"/>
  <c r="A1049" i="25" s="1"/>
  <c r="A1050" i="25" s="1"/>
  <c r="A1051" i="25" s="1"/>
  <c r="A1052" i="25" s="1"/>
  <c r="A1053" i="25" s="1"/>
  <c r="A1054" i="25" s="1"/>
  <c r="A1055" i="25" s="1"/>
  <c r="A1056" i="25" s="1"/>
  <c r="A1057" i="25" s="1"/>
  <c r="A1058" i="25" s="1"/>
  <c r="A1059" i="25" s="1"/>
  <c r="A1060" i="25" s="1"/>
  <c r="A1061" i="25" s="1"/>
  <c r="A1062" i="25" s="1"/>
  <c r="A1063" i="25" s="1"/>
  <c r="A1064" i="25" s="1"/>
  <c r="A1065" i="25" s="1"/>
  <c r="A1066" i="25" s="1"/>
  <c r="A1067" i="25" s="1"/>
  <c r="A1068" i="25" s="1"/>
  <c r="A1069" i="25" s="1"/>
  <c r="A1070" i="25" s="1"/>
  <c r="A1071" i="25" s="1"/>
  <c r="A1072" i="25" s="1"/>
  <c r="A1073" i="25" s="1"/>
  <c r="A1074" i="25" s="1"/>
  <c r="A1075" i="25" s="1"/>
  <c r="A1076" i="25" s="1"/>
  <c r="A1077" i="25" s="1"/>
  <c r="A1078" i="25" s="1"/>
  <c r="A1079" i="25" s="1"/>
  <c r="A1080" i="25" s="1"/>
  <c r="A1081" i="25" s="1"/>
  <c r="A1082" i="25" s="1"/>
  <c r="A1083" i="25" s="1"/>
  <c r="A1084" i="25" s="1"/>
  <c r="A1085" i="25" s="1"/>
  <c r="A1086" i="25" s="1"/>
  <c r="A1087" i="25" s="1"/>
  <c r="A1088" i="25" s="1"/>
  <c r="A1089" i="25" s="1"/>
  <c r="A1090" i="25" s="1"/>
  <c r="A1091" i="25" s="1"/>
  <c r="A1092" i="25" s="1"/>
  <c r="A1093" i="25" s="1"/>
  <c r="A1094" i="25" s="1"/>
  <c r="A1095" i="25" s="1"/>
  <c r="A1096" i="25" s="1"/>
  <c r="A1097" i="25" s="1"/>
  <c r="A1098" i="25" s="1"/>
  <c r="A1099" i="25" s="1"/>
  <c r="A1100" i="25" s="1"/>
  <c r="A1101" i="25" s="1"/>
  <c r="A1102" i="25" s="1"/>
  <c r="A1103" i="25" s="1"/>
  <c r="A1104" i="25" s="1"/>
  <c r="A1105" i="25" s="1"/>
  <c r="A1106" i="25" s="1"/>
  <c r="A1107" i="25" s="1"/>
  <c r="A1108" i="25" s="1"/>
  <c r="A1109" i="25" s="1"/>
  <c r="A1110" i="25" s="1"/>
  <c r="A1111" i="25" s="1"/>
  <c r="A1112" i="25" s="1"/>
  <c r="A1113" i="25" s="1"/>
  <c r="A1114" i="25" s="1"/>
  <c r="A1115" i="25" s="1"/>
  <c r="A1116" i="25" s="1"/>
  <c r="A1117" i="25" s="1"/>
  <c r="A1118" i="25" s="1"/>
  <c r="A1119" i="25" s="1"/>
  <c r="A1120" i="25" s="1"/>
  <c r="A1121" i="25" s="1"/>
  <c r="A1122" i="25" s="1"/>
  <c r="A1123" i="25" s="1"/>
  <c r="A1124" i="25" s="1"/>
  <c r="A1125" i="25" s="1"/>
  <c r="A1126" i="25" s="1"/>
  <c r="A1127" i="25" s="1"/>
  <c r="A1128" i="25" s="1"/>
  <c r="A1129" i="25" s="1"/>
  <c r="A1130" i="25" s="1"/>
  <c r="A1131" i="25" s="1"/>
  <c r="A1132" i="25" s="1"/>
  <c r="A1133" i="25" s="1"/>
  <c r="A1134" i="25" s="1"/>
  <c r="A1135" i="25" s="1"/>
  <c r="A1136" i="25" s="1"/>
  <c r="A1137" i="25" s="1"/>
  <c r="A1138" i="25" s="1"/>
  <c r="A1139" i="25" s="1"/>
  <c r="A1140" i="25" s="1"/>
  <c r="A1141" i="25" s="1"/>
  <c r="A1142" i="25" s="1"/>
  <c r="A1143" i="25" s="1"/>
  <c r="A1144" i="25" s="1"/>
  <c r="A1145" i="25" s="1"/>
  <c r="A1146" i="25" s="1"/>
  <c r="A1147" i="25" s="1"/>
  <c r="A1148" i="25" s="1"/>
  <c r="A1149" i="25" s="1"/>
  <c r="A1150" i="25" s="1"/>
  <c r="A1151" i="25" s="1"/>
  <c r="A1152" i="25" s="1"/>
  <c r="A1153" i="25" s="1"/>
  <c r="A1154" i="25" s="1"/>
  <c r="A1155" i="25" s="1"/>
  <c r="A1156" i="25" s="1"/>
  <c r="A1157" i="25" s="1"/>
  <c r="A1158" i="25" s="1"/>
  <c r="A1159" i="25" s="1"/>
  <c r="A1160" i="25" s="1"/>
  <c r="A1161" i="25" s="1"/>
  <c r="A1162" i="25" s="1"/>
  <c r="A1163" i="25" s="1"/>
  <c r="A1164" i="25" s="1"/>
  <c r="A1165" i="25" s="1"/>
  <c r="A1166" i="25" s="1"/>
  <c r="A1167" i="25" s="1"/>
  <c r="A1168" i="25" s="1"/>
  <c r="A1169" i="25" s="1"/>
  <c r="A1170" i="25" s="1"/>
  <c r="A1171" i="25" s="1"/>
  <c r="A1172" i="25" s="1"/>
  <c r="A1173" i="25" s="1"/>
  <c r="A1174" i="25" s="1"/>
  <c r="A1175" i="25" s="1"/>
  <c r="A1176" i="25" s="1"/>
  <c r="A1177" i="25" s="1"/>
  <c r="A1178" i="25" s="1"/>
  <c r="A1179" i="25" s="1"/>
  <c r="A1180" i="25" s="1"/>
  <c r="A1181" i="25" s="1"/>
  <c r="A1182" i="25" s="1"/>
  <c r="A1183" i="25" s="1"/>
  <c r="A1184" i="25" s="1"/>
  <c r="A1185" i="25" s="1"/>
  <c r="A1186" i="25" s="1"/>
  <c r="A1187" i="25" s="1"/>
  <c r="A1188" i="25" s="1"/>
  <c r="A1189" i="25" s="1"/>
  <c r="A1190" i="25" s="1"/>
  <c r="A1191" i="25" s="1"/>
  <c r="A1192" i="25" s="1"/>
  <c r="A1193" i="25" s="1"/>
  <c r="A1194" i="25" s="1"/>
  <c r="A1195" i="25" s="1"/>
  <c r="A1196" i="25" s="1"/>
  <c r="A1197" i="25" s="1"/>
  <c r="A1198" i="25" s="1"/>
  <c r="A1199" i="25" s="1"/>
  <c r="A1200" i="25" s="1"/>
  <c r="A1201" i="25" s="1"/>
  <c r="A1202" i="25" s="1"/>
  <c r="A1203" i="25" s="1"/>
  <c r="A1204" i="25" s="1"/>
  <c r="A1205" i="25" s="1"/>
  <c r="A1206" i="25" s="1"/>
  <c r="A1207" i="25" s="1"/>
  <c r="A1208" i="25" s="1"/>
  <c r="A1209" i="25" s="1"/>
  <c r="A1210" i="25" s="1"/>
  <c r="A1211" i="25" s="1"/>
  <c r="A1212" i="25" s="1"/>
  <c r="A1213" i="25" s="1"/>
  <c r="A1214" i="25" s="1"/>
  <c r="A1215" i="25" s="1"/>
  <c r="A1216" i="25" s="1"/>
  <c r="A1217" i="25" s="1"/>
  <c r="A1218" i="25" s="1"/>
  <c r="A1219" i="25" s="1"/>
  <c r="A1220" i="25" s="1"/>
  <c r="A1221" i="25" s="1"/>
  <c r="A1222" i="25" s="1"/>
  <c r="A1223" i="25" s="1"/>
  <c r="A1224" i="25" s="1"/>
  <c r="A1225" i="25" s="1"/>
  <c r="A1226" i="25" s="1"/>
  <c r="A1227" i="25" s="1"/>
  <c r="A1228" i="25" s="1"/>
  <c r="A1229" i="25" s="1"/>
  <c r="A1230" i="25" s="1"/>
  <c r="A1231" i="25" s="1"/>
  <c r="A1232" i="25" s="1"/>
  <c r="A1233" i="25" s="1"/>
  <c r="A1234" i="25" s="1"/>
  <c r="A1235" i="25" s="1"/>
  <c r="A1236" i="25" s="1"/>
  <c r="A1237" i="25" s="1"/>
  <c r="A1238" i="25" s="1"/>
  <c r="A1239" i="25" s="1"/>
  <c r="A1240" i="25" s="1"/>
  <c r="A1241" i="25" s="1"/>
  <c r="A1242" i="25" s="1"/>
  <c r="A1243" i="25" s="1"/>
  <c r="A1244" i="25" s="1"/>
  <c r="A1245" i="25" s="1"/>
  <c r="A1246" i="25" s="1"/>
  <c r="A1247" i="25" s="1"/>
  <c r="A1248" i="25" s="1"/>
  <c r="A1249" i="25" s="1"/>
  <c r="A1250" i="25" s="1"/>
  <c r="A1251" i="25" s="1"/>
  <c r="A1252" i="25" s="1"/>
  <c r="A1253" i="25" s="1"/>
  <c r="A1254" i="25" s="1"/>
  <c r="A1255" i="25" s="1"/>
  <c r="A1256" i="25" s="1"/>
  <c r="A1257" i="25" s="1"/>
  <c r="A1258" i="25" s="1"/>
  <c r="A1259" i="25" s="1"/>
  <c r="A1260" i="25" s="1"/>
  <c r="A1261" i="25" s="1"/>
  <c r="A1262" i="25" s="1"/>
  <c r="A1263" i="25" s="1"/>
  <c r="A1264" i="25" s="1"/>
  <c r="A1265" i="25" s="1"/>
  <c r="A1266" i="25" s="1"/>
  <c r="A1267" i="25" s="1"/>
  <c r="A1268" i="25" s="1"/>
  <c r="A1269" i="25" s="1"/>
  <c r="A1270" i="25" s="1"/>
  <c r="A1271" i="25" s="1"/>
  <c r="A1272" i="25" s="1"/>
  <c r="A1273" i="25" s="1"/>
  <c r="A1274" i="25" s="1"/>
  <c r="A1275" i="25" s="1"/>
  <c r="A1276" i="25" s="1"/>
  <c r="A1277" i="25" s="1"/>
  <c r="A1278" i="25" s="1"/>
  <c r="A1279" i="25" s="1"/>
  <c r="A1280" i="25" s="1"/>
  <c r="A1281" i="25" s="1"/>
  <c r="A1282" i="25" s="1"/>
  <c r="A1283" i="25" s="1"/>
  <c r="A1284" i="25" s="1"/>
  <c r="A1285" i="25" s="1"/>
  <c r="A1286" i="25" s="1"/>
  <c r="A1287" i="25" s="1"/>
  <c r="A1288" i="25" s="1"/>
  <c r="A1289" i="25" s="1"/>
  <c r="A1290" i="25" s="1"/>
  <c r="A1291" i="25" s="1"/>
  <c r="A1292" i="25" s="1"/>
  <c r="A1293" i="25" s="1"/>
  <c r="A1294" i="25" s="1"/>
  <c r="A1295" i="25" s="1"/>
  <c r="A1296" i="25" s="1"/>
  <c r="A1297" i="25" s="1"/>
  <c r="A1298" i="25" s="1"/>
  <c r="A1299" i="25" s="1"/>
  <c r="A1300" i="25" s="1"/>
  <c r="A1301" i="25" s="1"/>
  <c r="A1302" i="25" s="1"/>
  <c r="A1303" i="25" s="1"/>
  <c r="A1304" i="25" s="1"/>
  <c r="A1305" i="25" s="1"/>
  <c r="A1306" i="25" s="1"/>
  <c r="A1307" i="25" s="1"/>
  <c r="A1308" i="25" s="1"/>
  <c r="A1309" i="25" s="1"/>
  <c r="A1310" i="25" s="1"/>
  <c r="A1311" i="25" s="1"/>
  <c r="A1312" i="25" s="1"/>
  <c r="A1313" i="25" s="1"/>
  <c r="A1314" i="25" s="1"/>
  <c r="A1315" i="25" s="1"/>
  <c r="A1316" i="25" s="1"/>
  <c r="A1317" i="25" s="1"/>
  <c r="A1318" i="25" s="1"/>
  <c r="A1319" i="25" s="1"/>
  <c r="A1320" i="25" s="1"/>
  <c r="A1321" i="25" s="1"/>
  <c r="A1322" i="25" s="1"/>
  <c r="A1323" i="25" s="1"/>
  <c r="A1324" i="25" s="1"/>
  <c r="A1325" i="25" s="1"/>
  <c r="A1326" i="25" s="1"/>
  <c r="A1327" i="25" s="1"/>
  <c r="A1328" i="25" s="1"/>
  <c r="A1329" i="25" s="1"/>
  <c r="A1330" i="25" s="1"/>
  <c r="A1331" i="25" s="1"/>
  <c r="A1332" i="25" s="1"/>
  <c r="A1333" i="25" s="1"/>
  <c r="A1334" i="25" s="1"/>
  <c r="A1335" i="25" s="1"/>
  <c r="A1336" i="25" s="1"/>
  <c r="A1337" i="25" s="1"/>
  <c r="A1338" i="25" s="1"/>
  <c r="A1339" i="25" s="1"/>
  <c r="A1340" i="25" s="1"/>
  <c r="A1341" i="25" s="1"/>
  <c r="A1342" i="25" s="1"/>
  <c r="A1343" i="25" s="1"/>
  <c r="A1344" i="25" s="1"/>
  <c r="A1345" i="25" s="1"/>
  <c r="A1346" i="25" s="1"/>
  <c r="A1347" i="25" s="1"/>
  <c r="A1348" i="25" s="1"/>
  <c r="A1349" i="25" s="1"/>
  <c r="A1350" i="25" s="1"/>
  <c r="A1351" i="25" s="1"/>
  <c r="A1352" i="25" s="1"/>
  <c r="A1353" i="25" s="1"/>
  <c r="A1354" i="25" s="1"/>
  <c r="A1355" i="25" s="1"/>
  <c r="A1356" i="25" s="1"/>
  <c r="A1357" i="25" s="1"/>
  <c r="A1358" i="25" s="1"/>
  <c r="A1359" i="25" s="1"/>
  <c r="A1360" i="25" s="1"/>
  <c r="A1361" i="25" s="1"/>
  <c r="A1362" i="25" s="1"/>
  <c r="A1363" i="25" s="1"/>
  <c r="A1364" i="25" s="1"/>
  <c r="A1365" i="25" s="1"/>
  <c r="A1366" i="25" s="1"/>
  <c r="A1367" i="25" s="1"/>
  <c r="A1368" i="25" s="1"/>
  <c r="A1369" i="25" s="1"/>
  <c r="A1370" i="25" s="1"/>
  <c r="A1371" i="25" s="1"/>
  <c r="A1372" i="25" s="1"/>
  <c r="A1373" i="25" s="1"/>
  <c r="A1374" i="25" s="1"/>
  <c r="A1375" i="25" s="1"/>
  <c r="A1376" i="25" s="1"/>
  <c r="A1377" i="25" s="1"/>
  <c r="A1378" i="25" s="1"/>
  <c r="A1379" i="25" s="1"/>
  <c r="A1380" i="25" s="1"/>
  <c r="A1381" i="25" s="1"/>
  <c r="A1382" i="25" s="1"/>
  <c r="A1383" i="25" s="1"/>
  <c r="A1384" i="25" s="1"/>
  <c r="A1385" i="25" s="1"/>
  <c r="A1386" i="25" s="1"/>
  <c r="A1387" i="25" s="1"/>
  <c r="A1388" i="25" s="1"/>
  <c r="A1389" i="25" s="1"/>
  <c r="A1390" i="25" s="1"/>
  <c r="A1391" i="25" s="1"/>
  <c r="A1392" i="25" s="1"/>
  <c r="A1393" i="25" s="1"/>
  <c r="A1394" i="25" s="1"/>
  <c r="A1395" i="25" s="1"/>
  <c r="A1396" i="25" s="1"/>
  <c r="A1397" i="25" s="1"/>
  <c r="A1398" i="25" s="1"/>
  <c r="A1399" i="25" s="1"/>
  <c r="A1400" i="25" s="1"/>
  <c r="A1401" i="25" s="1"/>
  <c r="A1402" i="25" s="1"/>
  <c r="A1403" i="25" s="1"/>
  <c r="A1404" i="25" s="1"/>
  <c r="A1405" i="25" s="1"/>
  <c r="A1406" i="25" s="1"/>
  <c r="A1407" i="25" s="1"/>
  <c r="A1408" i="25" s="1"/>
  <c r="A1409" i="25" s="1"/>
  <c r="A1410" i="25" s="1"/>
  <c r="A1411" i="25" s="1"/>
  <c r="A1412" i="25" s="1"/>
  <c r="A1413" i="25" s="1"/>
  <c r="A1414" i="25" s="1"/>
  <c r="A1415" i="25" s="1"/>
  <c r="A1416" i="25" s="1"/>
  <c r="A1417" i="25" s="1"/>
  <c r="A1418" i="25" s="1"/>
  <c r="A1419" i="25" s="1"/>
  <c r="A1420" i="25" s="1"/>
  <c r="A1421" i="25" s="1"/>
  <c r="A1422" i="25" s="1"/>
  <c r="A1423" i="25" s="1"/>
  <c r="A1424" i="25" s="1"/>
  <c r="A1425" i="25" s="1"/>
  <c r="A1426" i="25" s="1"/>
  <c r="A1427" i="25" s="1"/>
  <c r="A1428" i="25" s="1"/>
  <c r="A1429" i="25" s="1"/>
  <c r="A1430" i="25" s="1"/>
  <c r="A1431" i="25" s="1"/>
  <c r="T9" i="25"/>
  <c r="N9" i="25"/>
  <c r="M9" i="25"/>
  <c r="L9" i="25"/>
  <c r="K9" i="25"/>
  <c r="J9" i="25"/>
  <c r="I9" i="25"/>
  <c r="C6" i="25"/>
  <c r="D6" i="25" s="1"/>
  <c r="E6" i="25" s="1"/>
  <c r="F6" i="25" s="1"/>
  <c r="H6" i="25" s="1"/>
  <c r="N6" i="25" s="1"/>
  <c r="O6" i="25" s="1"/>
  <c r="P6" i="25" s="1"/>
  <c r="Q6" i="25" s="1"/>
  <c r="P1833" i="25" l="1"/>
  <c r="P8" i="25"/>
  <c r="O8" i="25"/>
  <c r="O7" i="25" s="1"/>
  <c r="N1432" i="25"/>
  <c r="N1458" i="25"/>
  <c r="N2166" i="25"/>
  <c r="N1558" i="25"/>
  <c r="N1523" i="25"/>
  <c r="N1541" i="25"/>
  <c r="N237" i="25"/>
  <c r="N8" i="25" s="1"/>
  <c r="N2014" i="25"/>
  <c r="N1716" i="25"/>
  <c r="N1640" i="25"/>
  <c r="N1635" i="25"/>
  <c r="N1592" i="25" s="1"/>
  <c r="P1592" i="25"/>
  <c r="P1640" i="25"/>
  <c r="N1833" i="25"/>
  <c r="P7" i="25" l="1"/>
  <c r="N7" i="25"/>
  <c r="XEF6" i="11" l="1"/>
  <c r="A9" i="11" l="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B1284" i="11" l="1"/>
  <c r="B1285" i="11" s="1"/>
  <c r="B1286" i="11" s="1"/>
  <c r="B1287" i="11" s="1"/>
  <c r="B1288" i="11" s="1"/>
  <c r="B1289" i="11" s="1"/>
  <c r="B1290" i="11" s="1"/>
  <c r="B1291" i="11" s="1"/>
  <c r="B1292" i="11" s="1"/>
  <c r="B1293" i="11" s="1"/>
  <c r="B1294" i="11" s="1"/>
  <c r="B1295" i="11" s="1"/>
  <c r="B1296" i="11" s="1"/>
  <c r="B1297" i="11" s="1"/>
  <c r="B1298" i="11" s="1"/>
  <c r="B1299" i="11" s="1"/>
  <c r="B1300" i="11" s="1"/>
  <c r="B1301" i="11" s="1"/>
  <c r="B1302" i="11" s="1"/>
  <c r="B1303" i="11" s="1"/>
  <c r="B1304" i="11" s="1"/>
  <c r="B1305" i="11" s="1"/>
  <c r="B1306" i="11" s="1"/>
  <c r="B1307" i="11" s="1"/>
  <c r="B1308" i="11" s="1"/>
  <c r="B1309" i="11" s="1"/>
  <c r="B1310" i="11" s="1"/>
  <c r="B1311" i="11" s="1"/>
  <c r="B1312" i="11" s="1"/>
  <c r="B1313" i="11" s="1"/>
  <c r="B1314" i="11" s="1"/>
  <c r="B1315" i="11" s="1"/>
  <c r="B1316" i="11" s="1"/>
  <c r="B1317" i="11" s="1"/>
  <c r="B1318" i="11" s="1"/>
  <c r="B1319" i="11" s="1"/>
  <c r="B1320" i="11" s="1"/>
  <c r="B1321" i="11" s="1"/>
  <c r="B1322" i="11" s="1"/>
  <c r="B1323" i="11" s="1"/>
  <c r="B1324" i="11" s="1"/>
  <c r="B1325" i="11" s="1"/>
  <c r="B1326" i="11" s="1"/>
  <c r="B1327" i="11" s="1"/>
  <c r="B1328" i="11" s="1"/>
  <c r="B1131" i="11" l="1"/>
  <c r="B1132" i="11" s="1"/>
  <c r="B1133" i="11" s="1"/>
  <c r="B1134" i="11" s="1"/>
  <c r="B1135" i="11" s="1"/>
  <c r="B1136" i="11" s="1"/>
  <c r="B1137" i="11" s="1"/>
  <c r="B1138" i="11" s="1"/>
  <c r="B1139" i="11" s="1"/>
  <c r="B1140" i="11" s="1"/>
  <c r="B1141" i="11" s="1"/>
  <c r="B1142" i="11" s="1"/>
  <c r="B1143" i="11" s="1"/>
  <c r="B1144" i="11" s="1"/>
  <c r="B1145" i="11" s="1"/>
  <c r="B1146" i="11" s="1"/>
  <c r="B1147" i="11" s="1"/>
  <c r="B1148" i="11" s="1"/>
  <c r="B1149" i="11" s="1"/>
  <c r="B1150" i="11" s="1"/>
  <c r="B1151" i="11" s="1"/>
  <c r="B1152" i="11" s="1"/>
  <c r="B1153" i="11" s="1"/>
  <c r="B1154" i="11" s="1"/>
  <c r="B1155" i="11" s="1"/>
  <c r="B1156" i="11" s="1"/>
  <c r="B1157" i="11" s="1"/>
  <c r="B1158" i="11" s="1"/>
  <c r="B1159" i="11" s="1"/>
  <c r="B679" i="11" l="1"/>
  <c r="B680" i="11" s="1"/>
  <c r="B681" i="11" s="1"/>
  <c r="B682" i="11" s="1"/>
  <c r="B683" i="11" s="1"/>
  <c r="B684" i="11" s="1"/>
  <c r="B685" i="11" s="1"/>
  <c r="B686" i="11" s="1"/>
  <c r="B687" i="11" s="1"/>
  <c r="B688" i="11" s="1"/>
  <c r="B689" i="11" s="1"/>
  <c r="B690" i="11" s="1"/>
  <c r="B691" i="11" s="1"/>
  <c r="B692" i="11" s="1"/>
  <c r="B693" i="11" s="1"/>
  <c r="B694" i="11" s="1"/>
  <c r="B695" i="11" s="1"/>
  <c r="B696" i="11" s="1"/>
  <c r="B697" i="11" s="1"/>
  <c r="B698" i="11" s="1"/>
  <c r="B699" i="11" s="1"/>
  <c r="B700" i="11" s="1"/>
  <c r="B701" i="11" s="1"/>
  <c r="B702" i="11" s="1"/>
  <c r="B703" i="11" s="1"/>
  <c r="B704" i="11" s="1"/>
  <c r="B705" i="11" s="1"/>
  <c r="B706" i="11" s="1"/>
  <c r="B707" i="11" s="1"/>
  <c r="B708" i="11" s="1"/>
  <c r="B709" i="11" s="1"/>
  <c r="B710" i="11" s="1"/>
  <c r="B711" i="11" s="1"/>
  <c r="B712" i="11" s="1"/>
  <c r="B713" i="11" s="1"/>
  <c r="B714" i="11" s="1"/>
  <c r="B715" i="11" s="1"/>
  <c r="B716" i="11" s="1"/>
  <c r="B717" i="11" s="1"/>
  <c r="B718" i="11" s="1"/>
  <c r="B719" i="11" s="1"/>
  <c r="B720" i="11" s="1"/>
  <c r="B628" i="11" l="1"/>
  <c r="B629" i="11" s="1"/>
  <c r="B630" i="11" s="1"/>
  <c r="B631" i="11" s="1"/>
  <c r="B632" i="11" s="1"/>
  <c r="B633" i="11" s="1"/>
  <c r="B634" i="11" s="1"/>
  <c r="B635" i="11" s="1"/>
  <c r="B636" i="11" s="1"/>
  <c r="B637" i="11" s="1"/>
  <c r="B638" i="11" s="1"/>
  <c r="B639" i="11" s="1"/>
  <c r="B640" i="11" s="1"/>
  <c r="B641" i="11" s="1"/>
  <c r="B642" i="11" s="1"/>
  <c r="B643" i="11" s="1"/>
  <c r="B644" i="11" s="1"/>
  <c r="B645" i="11" s="1"/>
  <c r="B646" i="11" s="1"/>
  <c r="B647" i="11" s="1"/>
  <c r="B648" i="11" s="1"/>
  <c r="B649" i="11" s="1"/>
  <c r="B650" i="11" s="1"/>
  <c r="B651" i="11" s="1"/>
  <c r="B652" i="11" s="1"/>
  <c r="B653" i="11" s="1"/>
  <c r="B654" i="11" s="1"/>
  <c r="B655" i="11" s="1"/>
  <c r="B656" i="11" s="1"/>
  <c r="B657" i="11" s="1"/>
  <c r="B658" i="11" s="1"/>
  <c r="B659" i="11" s="1"/>
  <c r="B660" i="11" s="1"/>
  <c r="B661" i="11" s="1"/>
  <c r="B662" i="11" s="1"/>
  <c r="B663" i="11" s="1"/>
  <c r="B664" i="11" s="1"/>
  <c r="B665" i="11" s="1"/>
  <c r="B666" i="11" s="1"/>
  <c r="B667" i="11" s="1"/>
  <c r="B668" i="11" s="1"/>
  <c r="B669" i="11" s="1"/>
  <c r="B670" i="11" s="1"/>
  <c r="B671" i="11" s="1"/>
  <c r="B672" i="11" s="1"/>
  <c r="B673" i="11" s="1"/>
  <c r="B674" i="11" s="1"/>
  <c r="B675" i="11" s="1"/>
  <c r="B676" i="11" s="1"/>
  <c r="B677" i="11" s="1"/>
  <c r="B610" i="11" l="1"/>
  <c r="B611" i="11" s="1"/>
  <c r="B612" i="11" s="1"/>
  <c r="B613" i="11" s="1"/>
  <c r="B614" i="11" s="1"/>
  <c r="B615" i="11" s="1"/>
  <c r="B616" i="11" s="1"/>
  <c r="B617" i="11" s="1"/>
  <c r="B618" i="11" s="1"/>
  <c r="B619" i="11" s="1"/>
  <c r="B620" i="11" s="1"/>
  <c r="B621" i="11" s="1"/>
  <c r="B622" i="11" s="1"/>
  <c r="B623" i="11" s="1"/>
  <c r="B624" i="11" s="1"/>
  <c r="B625" i="11" s="1"/>
  <c r="B626" i="11" s="1"/>
  <c r="J19" i="9" l="1"/>
  <c r="J18" i="9"/>
  <c r="J17" i="9"/>
  <c r="J16" i="9"/>
  <c r="J15" i="9"/>
  <c r="J14" i="9"/>
  <c r="J13" i="9"/>
  <c r="J12" i="9"/>
  <c r="J11" i="9"/>
  <c r="J10" i="9"/>
  <c r="J9" i="9"/>
  <c r="J8" i="9"/>
  <c r="J7" i="9"/>
  <c r="K19" i="9" l="1"/>
  <c r="K18" i="9"/>
  <c r="K17" i="9"/>
  <c r="K16" i="9"/>
  <c r="K15" i="9"/>
  <c r="K14" i="9"/>
  <c r="K13" i="9"/>
  <c r="K12" i="9"/>
  <c r="K11" i="9"/>
  <c r="K10" i="9"/>
  <c r="K9" i="9"/>
  <c r="K8" i="9"/>
  <c r="K7" i="9"/>
  <c r="E11" i="9"/>
  <c r="Q19" i="9" l="1"/>
  <c r="P19" i="9"/>
  <c r="O19" i="9"/>
  <c r="N19" i="9"/>
  <c r="M19" i="9"/>
  <c r="L19" i="9"/>
  <c r="I19" i="9"/>
  <c r="G19" i="9"/>
  <c r="F19" i="9"/>
  <c r="C19" i="9"/>
  <c r="Q18" i="9"/>
  <c r="P18" i="9"/>
  <c r="O18" i="9"/>
  <c r="N18" i="9"/>
  <c r="M18" i="9"/>
  <c r="L18" i="9"/>
  <c r="I18" i="9"/>
  <c r="G18" i="9"/>
  <c r="F18" i="9"/>
  <c r="C18" i="9"/>
  <c r="Q17" i="9"/>
  <c r="P17" i="9"/>
  <c r="O17" i="9"/>
  <c r="N17" i="9"/>
  <c r="M17" i="9"/>
  <c r="L17" i="9"/>
  <c r="I17" i="9"/>
  <c r="G17" i="9"/>
  <c r="F17" i="9"/>
  <c r="C17" i="9"/>
  <c r="Q16" i="9"/>
  <c r="P16" i="9"/>
  <c r="O16" i="9"/>
  <c r="N16" i="9"/>
  <c r="M16" i="9"/>
  <c r="L16" i="9"/>
  <c r="I16" i="9"/>
  <c r="G16" i="9"/>
  <c r="F16" i="9"/>
  <c r="C16" i="9"/>
  <c r="Q15" i="9"/>
  <c r="P15" i="9"/>
  <c r="O15" i="9"/>
  <c r="N15" i="9"/>
  <c r="M15" i="9"/>
  <c r="L15" i="9"/>
  <c r="I15" i="9"/>
  <c r="G15" i="9"/>
  <c r="F15" i="9"/>
  <c r="C15" i="9"/>
  <c r="Q14" i="9"/>
  <c r="P14" i="9"/>
  <c r="O14" i="9"/>
  <c r="N14" i="9"/>
  <c r="M14" i="9"/>
  <c r="L14" i="9"/>
  <c r="I14" i="9"/>
  <c r="G14" i="9"/>
  <c r="F14" i="9"/>
  <c r="C14" i="9"/>
  <c r="Q13" i="9"/>
  <c r="P13" i="9"/>
  <c r="O13" i="9"/>
  <c r="N13" i="9"/>
  <c r="M13" i="9"/>
  <c r="L13" i="9"/>
  <c r="I13" i="9"/>
  <c r="G13" i="9"/>
  <c r="F13" i="9"/>
  <c r="C13" i="9"/>
  <c r="Q12" i="9"/>
  <c r="P12" i="9"/>
  <c r="O12" i="9"/>
  <c r="N12" i="9"/>
  <c r="M12" i="9"/>
  <c r="L12" i="9"/>
  <c r="I12" i="9"/>
  <c r="G12" i="9"/>
  <c r="F12" i="9"/>
  <c r="C12" i="9"/>
  <c r="Q11" i="9"/>
  <c r="P11" i="9"/>
  <c r="O11" i="9"/>
  <c r="N11" i="9"/>
  <c r="M11" i="9"/>
  <c r="L11" i="9"/>
  <c r="I11" i="9"/>
  <c r="G11" i="9"/>
  <c r="F11" i="9"/>
  <c r="C11" i="9"/>
  <c r="Q10" i="9"/>
  <c r="P10" i="9"/>
  <c r="O10" i="9"/>
  <c r="N10" i="9"/>
  <c r="M10" i="9"/>
  <c r="L10" i="9"/>
  <c r="I10" i="9"/>
  <c r="G10" i="9"/>
  <c r="F10" i="9"/>
  <c r="C10" i="9"/>
  <c r="Q9" i="9"/>
  <c r="P9" i="9"/>
  <c r="O9" i="9"/>
  <c r="N9" i="9"/>
  <c r="M9" i="9"/>
  <c r="L9" i="9"/>
  <c r="I9" i="9"/>
  <c r="G9" i="9"/>
  <c r="F9" i="9"/>
  <c r="C9" i="9"/>
  <c r="Q8" i="9"/>
  <c r="P8" i="9"/>
  <c r="O8" i="9"/>
  <c r="N8" i="9"/>
  <c r="M8" i="9"/>
  <c r="L8" i="9"/>
  <c r="I8" i="9"/>
  <c r="G8" i="9"/>
  <c r="F8" i="9"/>
  <c r="C8" i="9"/>
  <c r="Q7" i="9"/>
  <c r="P7" i="9"/>
  <c r="O7" i="9"/>
  <c r="N7" i="9"/>
  <c r="M7" i="9"/>
  <c r="L7" i="9"/>
  <c r="I7" i="9"/>
  <c r="G7" i="9"/>
  <c r="F7" i="9"/>
  <c r="C7" i="9"/>
  <c r="A8" i="9"/>
  <c r="A9" i="9" s="1"/>
  <c r="A10" i="9" s="1"/>
  <c r="A11" i="9" s="1"/>
  <c r="A12" i="9" s="1"/>
  <c r="A13" i="9" s="1"/>
  <c r="A14" i="9" s="1"/>
  <c r="A15" i="9" s="1"/>
  <c r="A16" i="9" s="1"/>
  <c r="A17" i="9" s="1"/>
  <c r="A18" i="9" s="1"/>
  <c r="A19" i="9" s="1"/>
  <c r="K6" i="9"/>
  <c r="J6" i="9"/>
  <c r="E6" i="9"/>
  <c r="D6" i="9"/>
  <c r="H19" i="9" l="1"/>
  <c r="H16" i="9"/>
  <c r="H18" i="9"/>
  <c r="L6" i="9"/>
  <c r="P6" i="9"/>
  <c r="M6" i="9"/>
  <c r="Q6" i="9"/>
  <c r="I6" i="9"/>
  <c r="O6" i="9"/>
  <c r="G6" i="9"/>
  <c r="N6" i="9"/>
  <c r="H8" i="9"/>
  <c r="H9" i="9"/>
  <c r="H10" i="9"/>
  <c r="H11" i="9"/>
  <c r="H12" i="9"/>
  <c r="H13" i="9"/>
  <c r="H14" i="9"/>
  <c r="H15" i="9"/>
  <c r="H17" i="9"/>
  <c r="F6" i="9"/>
  <c r="H7" i="9"/>
  <c r="C6" i="9"/>
  <c r="H6" i="9" l="1"/>
  <c r="E18" i="7" l="1"/>
  <c r="D18" i="7"/>
  <c r="E17" i="7"/>
  <c r="D17" i="7"/>
  <c r="E16" i="7"/>
  <c r="D16" i="7"/>
  <c r="E15" i="7"/>
  <c r="D15" i="7"/>
  <c r="E14" i="7"/>
  <c r="D14" i="7"/>
  <c r="E13" i="7"/>
  <c r="D13" i="7"/>
  <c r="E12" i="7"/>
  <c r="D12" i="7"/>
  <c r="E11" i="7"/>
  <c r="D11" i="7"/>
  <c r="E10" i="7"/>
  <c r="D10" i="7"/>
  <c r="E9" i="7"/>
  <c r="D9" i="7"/>
  <c r="E8" i="7"/>
  <c r="D8" i="7"/>
  <c r="E7" i="7"/>
  <c r="D7" i="7"/>
  <c r="D12" i="5"/>
  <c r="D15" i="5"/>
  <c r="D8" i="5"/>
  <c r="D17" i="5"/>
  <c r="D18" i="5"/>
  <c r="D10" i="5"/>
  <c r="D9" i="5"/>
  <c r="D13" i="5"/>
  <c r="D11" i="5"/>
  <c r="D19" i="5" l="1"/>
  <c r="D16" i="5"/>
  <c r="D7" i="5"/>
  <c r="D14" i="5"/>
  <c r="E7" i="5"/>
  <c r="E8" i="5"/>
  <c r="E9" i="5"/>
  <c r="E10" i="5"/>
  <c r="E11" i="5"/>
  <c r="E12" i="5"/>
  <c r="E13" i="5"/>
  <c r="E14" i="5"/>
  <c r="E15" i="5"/>
  <c r="E16" i="5"/>
  <c r="E17" i="5"/>
  <c r="E18" i="5"/>
  <c r="E19" i="5"/>
  <c r="C18" i="7" l="1"/>
  <c r="F18" i="7" s="1"/>
  <c r="C17" i="7"/>
  <c r="F17" i="7" s="1"/>
  <c r="C16" i="7"/>
  <c r="F16" i="7" s="1"/>
  <c r="C15" i="7"/>
  <c r="F15" i="7" s="1"/>
  <c r="C14" i="7"/>
  <c r="F14" i="7" s="1"/>
  <c r="C13" i="7"/>
  <c r="F13" i="7" s="1"/>
  <c r="C12" i="7"/>
  <c r="F12" i="7" s="1"/>
  <c r="C11" i="7"/>
  <c r="F11" i="7" s="1"/>
  <c r="C10" i="7"/>
  <c r="F10" i="7" s="1"/>
  <c r="C9" i="7"/>
  <c r="F9" i="7" s="1"/>
  <c r="C8" i="7"/>
  <c r="C7" i="7"/>
  <c r="M18" i="7"/>
  <c r="L18" i="7"/>
  <c r="K18" i="7"/>
  <c r="J18" i="7"/>
  <c r="I18" i="7"/>
  <c r="H18" i="7"/>
  <c r="G18" i="7"/>
  <c r="M17" i="7"/>
  <c r="L17" i="7"/>
  <c r="K17" i="7"/>
  <c r="J17" i="7"/>
  <c r="I17" i="7"/>
  <c r="H17" i="7"/>
  <c r="G17" i="7"/>
  <c r="M16" i="7"/>
  <c r="L16" i="7"/>
  <c r="K16" i="7"/>
  <c r="J16" i="7"/>
  <c r="I16" i="7"/>
  <c r="H16" i="7"/>
  <c r="G16" i="7"/>
  <c r="M15" i="7"/>
  <c r="L15" i="7"/>
  <c r="K15" i="7"/>
  <c r="J15" i="7"/>
  <c r="I15" i="7"/>
  <c r="H15" i="7"/>
  <c r="G15" i="7"/>
  <c r="M14" i="7"/>
  <c r="L14" i="7"/>
  <c r="K14" i="7"/>
  <c r="J14" i="7"/>
  <c r="I14" i="7"/>
  <c r="H14" i="7"/>
  <c r="G14" i="7"/>
  <c r="M13" i="7"/>
  <c r="L13" i="7"/>
  <c r="K13" i="7"/>
  <c r="J13" i="7"/>
  <c r="I13" i="7"/>
  <c r="H13" i="7"/>
  <c r="G13" i="7"/>
  <c r="M12" i="7"/>
  <c r="L12" i="7"/>
  <c r="K12" i="7"/>
  <c r="J12" i="7"/>
  <c r="I12" i="7"/>
  <c r="H12" i="7"/>
  <c r="G12" i="7"/>
  <c r="M11" i="7"/>
  <c r="L11" i="7"/>
  <c r="K11" i="7"/>
  <c r="J11" i="7"/>
  <c r="I11" i="7"/>
  <c r="H11" i="7"/>
  <c r="G11" i="7"/>
  <c r="M10" i="7"/>
  <c r="L10" i="7"/>
  <c r="K10" i="7"/>
  <c r="J10" i="7"/>
  <c r="I10" i="7"/>
  <c r="H10" i="7"/>
  <c r="G10" i="7"/>
  <c r="M9" i="7"/>
  <c r="L9" i="7"/>
  <c r="K9" i="7"/>
  <c r="J9" i="7"/>
  <c r="I9" i="7"/>
  <c r="H9" i="7"/>
  <c r="G9" i="7"/>
  <c r="M8" i="7"/>
  <c r="L8" i="7"/>
  <c r="K8" i="7"/>
  <c r="J8" i="7"/>
  <c r="I8" i="7"/>
  <c r="H8" i="7"/>
  <c r="G8" i="7"/>
  <c r="M7" i="7"/>
  <c r="L7" i="7"/>
  <c r="K7" i="7"/>
  <c r="J7" i="7"/>
  <c r="I7" i="7"/>
  <c r="H7" i="7"/>
  <c r="G7" i="7"/>
  <c r="E6" i="7"/>
  <c r="A8" i="7"/>
  <c r="A9" i="7" s="1"/>
  <c r="A10" i="7" s="1"/>
  <c r="A11" i="7" s="1"/>
  <c r="A12" i="7" s="1"/>
  <c r="A13" i="7" s="1"/>
  <c r="A14" i="7" s="1"/>
  <c r="A15" i="7" s="1"/>
  <c r="A16" i="7" s="1"/>
  <c r="A17" i="7" s="1"/>
  <c r="A18" i="7" s="1"/>
  <c r="L6" i="7" l="1"/>
  <c r="J6" i="7"/>
  <c r="M6" i="7"/>
  <c r="I6" i="7"/>
  <c r="K6" i="7"/>
  <c r="H6" i="7"/>
  <c r="G6" i="7"/>
  <c r="C6" i="7"/>
  <c r="F8" i="7"/>
  <c r="F7" i="7"/>
  <c r="D6" i="7"/>
  <c r="F6" i="7" l="1"/>
  <c r="M19" i="5" l="1"/>
  <c r="L19" i="5"/>
  <c r="K19" i="5"/>
  <c r="J19" i="5"/>
  <c r="I19" i="5"/>
  <c r="H19" i="5"/>
  <c r="G19" i="5"/>
  <c r="M18" i="5"/>
  <c r="L18" i="5"/>
  <c r="K18" i="5"/>
  <c r="J18" i="5"/>
  <c r="I18" i="5"/>
  <c r="H18" i="5"/>
  <c r="G18" i="5"/>
  <c r="M17" i="5"/>
  <c r="L17" i="5"/>
  <c r="K17" i="5"/>
  <c r="J17" i="5"/>
  <c r="I17" i="5"/>
  <c r="H17" i="5"/>
  <c r="G17" i="5"/>
  <c r="M16" i="5"/>
  <c r="L16" i="5"/>
  <c r="K16" i="5"/>
  <c r="J16" i="5"/>
  <c r="I16" i="5"/>
  <c r="H16" i="5"/>
  <c r="G16" i="5"/>
  <c r="M15" i="5"/>
  <c r="L15" i="5"/>
  <c r="K15" i="5"/>
  <c r="J15" i="5"/>
  <c r="I15" i="5"/>
  <c r="H15" i="5"/>
  <c r="G15" i="5"/>
  <c r="M14" i="5"/>
  <c r="L14" i="5"/>
  <c r="K14" i="5"/>
  <c r="J14" i="5"/>
  <c r="I14" i="5"/>
  <c r="H14" i="5"/>
  <c r="G14" i="5"/>
  <c r="M13" i="5"/>
  <c r="L13" i="5"/>
  <c r="K13" i="5"/>
  <c r="J13" i="5"/>
  <c r="I13" i="5"/>
  <c r="H13" i="5"/>
  <c r="G13" i="5"/>
  <c r="M12" i="5"/>
  <c r="L12" i="5"/>
  <c r="K12" i="5"/>
  <c r="J12" i="5"/>
  <c r="I12" i="5"/>
  <c r="H12" i="5"/>
  <c r="G12" i="5"/>
  <c r="M11" i="5"/>
  <c r="L11" i="5"/>
  <c r="K11" i="5"/>
  <c r="J11" i="5"/>
  <c r="I11" i="5"/>
  <c r="H11" i="5"/>
  <c r="G11" i="5"/>
  <c r="M10" i="5"/>
  <c r="L10" i="5"/>
  <c r="K10" i="5"/>
  <c r="J10" i="5"/>
  <c r="I10" i="5"/>
  <c r="H10" i="5"/>
  <c r="G10" i="5"/>
  <c r="M9" i="5"/>
  <c r="L9" i="5"/>
  <c r="K9" i="5"/>
  <c r="J9" i="5"/>
  <c r="I9" i="5"/>
  <c r="H9" i="5"/>
  <c r="G9" i="5"/>
  <c r="M8" i="5"/>
  <c r="L8" i="5"/>
  <c r="K8" i="5"/>
  <c r="J8" i="5"/>
  <c r="I8" i="5"/>
  <c r="H8" i="5"/>
  <c r="G8" i="5"/>
  <c r="M7" i="5"/>
  <c r="L7" i="5"/>
  <c r="K7" i="5"/>
  <c r="J7" i="5"/>
  <c r="I7" i="5"/>
  <c r="H7" i="5"/>
  <c r="G7" i="5"/>
  <c r="G6" i="5" l="1"/>
  <c r="C19" i="5"/>
  <c r="C18" i="5"/>
  <c r="C17" i="5"/>
  <c r="C16" i="5"/>
  <c r="C15" i="5"/>
  <c r="C14" i="5"/>
  <c r="C13" i="5"/>
  <c r="C12" i="5"/>
  <c r="C11" i="5"/>
  <c r="C10" i="5"/>
  <c r="C9" i="5"/>
  <c r="C8" i="5"/>
  <c r="C7" i="5"/>
  <c r="M6" i="5"/>
  <c r="L6" i="5"/>
  <c r="K6" i="5"/>
  <c r="J6" i="5"/>
  <c r="I6" i="5"/>
  <c r="H6" i="5"/>
  <c r="A8" i="5"/>
  <c r="A9" i="5" s="1"/>
  <c r="A10" i="5" s="1"/>
  <c r="A11" i="5" s="1"/>
  <c r="A12" i="5" s="1"/>
  <c r="A13" i="5" s="1"/>
  <c r="A14" i="5" s="1"/>
  <c r="A15" i="5" s="1"/>
  <c r="A16" i="5" s="1"/>
  <c r="A17" i="5" s="1"/>
  <c r="A18" i="5" s="1"/>
  <c r="A19" i="5" s="1"/>
  <c r="F7" i="5" l="1"/>
  <c r="F9" i="5"/>
  <c r="F11" i="5"/>
  <c r="F13" i="5"/>
  <c r="F15" i="5"/>
  <c r="F17" i="5"/>
  <c r="F19" i="5"/>
  <c r="F8" i="5"/>
  <c r="F10" i="5"/>
  <c r="F12" i="5"/>
  <c r="F14" i="5"/>
  <c r="F16" i="5"/>
  <c r="F18" i="5"/>
  <c r="C6" i="5"/>
  <c r="E6" i="5"/>
  <c r="D6" i="5"/>
  <c r="N6" i="5" l="1"/>
  <c r="F6" i="5"/>
</calcChain>
</file>

<file path=xl/sharedStrings.xml><?xml version="1.0" encoding="utf-8"?>
<sst xmlns="http://schemas.openxmlformats.org/spreadsheetml/2006/main" count="69251" uniqueCount="20030">
  <si>
    <t>№</t>
  </si>
  <si>
    <t>ФИО</t>
  </si>
  <si>
    <t>Ариза рақами</t>
  </si>
  <si>
    <t>Ипотека банк</t>
  </si>
  <si>
    <t>Турон банк</t>
  </si>
  <si>
    <t>Миллий банк</t>
  </si>
  <si>
    <t>НАМАНГАН Ш., "ИПОТЕКА-БАНК" АТИБ НАМАНГАН ВИЛОЯТ ФИЛИАЛИ</t>
  </si>
  <si>
    <t>Асака банк</t>
  </si>
  <si>
    <t>Худуд номи</t>
  </si>
  <si>
    <t>Наманган шаҳар</t>
  </si>
  <si>
    <t>Мингбулоқ тумани</t>
  </si>
  <si>
    <t>Косонсой тумани</t>
  </si>
  <si>
    <t xml:space="preserve">Манзил </t>
  </si>
  <si>
    <t>Наманган тумани</t>
  </si>
  <si>
    <t>Норин тумани</t>
  </si>
  <si>
    <t>Поп тумани</t>
  </si>
  <si>
    <t>Тўрақўрғон тумани</t>
  </si>
  <si>
    <t>Учқўрғон тумани</t>
  </si>
  <si>
    <t>Чортоқ тумани</t>
  </si>
  <si>
    <t>Чуст тумани</t>
  </si>
  <si>
    <t>Янгиқўрғон тумани</t>
  </si>
  <si>
    <t>МИНГБУЛОК Т., "АГРОБАНК" АТБ МИНГБУЛОК ФИЛИАЛИ</t>
  </si>
  <si>
    <t>туман</t>
  </si>
  <si>
    <t>Халқ банки</t>
  </si>
  <si>
    <t>Агро банк</t>
  </si>
  <si>
    <t>Қишлоқ қурилиш банк</t>
  </si>
  <si>
    <t>Т/р</t>
  </si>
  <si>
    <t>Банк номи</t>
  </si>
  <si>
    <t>Саноатқурилишбанк</t>
  </si>
  <si>
    <t>Ипак йўли банк</t>
  </si>
  <si>
    <t>Жами</t>
  </si>
  <si>
    <t>Ҳамкорбанк</t>
  </si>
  <si>
    <t>Алоқа банк</t>
  </si>
  <si>
    <t>Микрокредитбанк</t>
  </si>
  <si>
    <t>Капитал банк</t>
  </si>
  <si>
    <t>сони</t>
  </si>
  <si>
    <t>суммаси</t>
  </si>
  <si>
    <t>Фарқи</t>
  </si>
  <si>
    <t>Ажратилган
кредит</t>
  </si>
  <si>
    <t>Жами хабарнома олганлар сони</t>
  </si>
  <si>
    <t>Кредит ажратилмаганлиги сабаби</t>
  </si>
  <si>
    <t>Банк томонидан кўриб чиқилмоқда</t>
  </si>
  <si>
    <t>Уй-жойи битмаган</t>
  </si>
  <si>
    <t>Фуқаро ўзи рад этган</t>
  </si>
  <si>
    <t>Фуқаро ҳужжат тақдим этмаган</t>
  </si>
  <si>
    <t>Банк томонидан рад этилган</t>
  </si>
  <si>
    <t>Бошланғич тўловини шакллантирмаган</t>
  </si>
  <si>
    <t>Қўшимча кафил тақдим этмаган</t>
  </si>
  <si>
    <t xml:space="preserve"> 2021 йилда фуқароларнинг уй-жой сотиб олиши учун давлат субсидиясини ажратиш бўйича қилган мурожаатлари тўғрисида 
М А Ъ Л У М О Т </t>
  </si>
  <si>
    <t>Ҳудуд номи</t>
  </si>
  <si>
    <t>AB1174317</t>
  </si>
  <si>
    <t>Уйчи тумани</t>
  </si>
  <si>
    <t>Ғазнадан келиб тушган жами субсидия</t>
  </si>
  <si>
    <t>Субсидия хабарнома олмаган</t>
  </si>
  <si>
    <t>Ғазнадан бадал тўланмаган</t>
  </si>
  <si>
    <t>шаҳар</t>
  </si>
  <si>
    <t>Белгиланган ҳудуд номи (Шаҳар ёки туманни) қўйилади</t>
  </si>
  <si>
    <t>НАМАНГАН Ш., "АГРОБАНК" АТБ ДАВЛАТОБОД ФИЛИАЛИ</t>
  </si>
  <si>
    <t>AA2091594</t>
  </si>
  <si>
    <t>НАМАНГАН Ш., АТБ "КИШЛОК КУРИЛИШ БАНК"НИНГ НАМАНГАН МИНТАКАВИЙ ФИЛИАЛИ</t>
  </si>
  <si>
    <t>AB0390737</t>
  </si>
  <si>
    <t>AA0312555</t>
  </si>
  <si>
    <t>AA5978154</t>
  </si>
  <si>
    <t>AA1032695</t>
  </si>
  <si>
    <t>AA7107550</t>
  </si>
  <si>
    <t>AB2358975</t>
  </si>
  <si>
    <t>AA0473101</t>
  </si>
  <si>
    <t>AB3144742</t>
  </si>
  <si>
    <t>AA8233988</t>
  </si>
  <si>
    <t>НАМАНГАН Ш., "УЗСАНОАТКУРИЛИШБАНКИ" АТБ НАМАНГАН МИНТАКАВИЙ ФИЛИАЛИ</t>
  </si>
  <si>
    <t>AB5424841</t>
  </si>
  <si>
    <t>AB9606438</t>
  </si>
  <si>
    <t>AB2860950</t>
  </si>
  <si>
    <t>НАМАНГАН Ш., "АГРОБАНК" АТБ НАМАНГАН ВИЛОЯТ ХУДУДИЙ ФИЛИАЛИ</t>
  </si>
  <si>
    <t>AA4736519</t>
  </si>
  <si>
    <t>AA1849911</t>
  </si>
  <si>
    <t>AA2476815</t>
  </si>
  <si>
    <t>AB5607848</t>
  </si>
  <si>
    <t>AA7241272</t>
  </si>
  <si>
    <t>AA2049652</t>
  </si>
  <si>
    <t>AC1904856</t>
  </si>
  <si>
    <t>AD0381896</t>
  </si>
  <si>
    <t>AC2820317</t>
  </si>
  <si>
    <t>AB1802654</t>
  </si>
  <si>
    <t>AC1759530</t>
  </si>
  <si>
    <t>AB0759326</t>
  </si>
  <si>
    <t>AC2104008</t>
  </si>
  <si>
    <t>AC2805048</t>
  </si>
  <si>
    <t>AB3792166</t>
  </si>
  <si>
    <t>AB5606218</t>
  </si>
  <si>
    <t>AA3295872</t>
  </si>
  <si>
    <t>AB4113652</t>
  </si>
  <si>
    <t>AB9030022</t>
  </si>
  <si>
    <t>AA0671282</t>
  </si>
  <si>
    <t>AA9767609</t>
  </si>
  <si>
    <t>AA5826646</t>
  </si>
  <si>
    <t>AB3617092</t>
  </si>
  <si>
    <t>AB0870787</t>
  </si>
  <si>
    <t>AB5523925</t>
  </si>
  <si>
    <t>AB7618973</t>
  </si>
  <si>
    <t>AB0795594</t>
  </si>
  <si>
    <t>AB9358288</t>
  </si>
  <si>
    <t>AB8589379</t>
  </si>
  <si>
    <t>AA9904710</t>
  </si>
  <si>
    <t>AB0062508</t>
  </si>
  <si>
    <t>AC0460501</t>
  </si>
  <si>
    <t>AB6927500</t>
  </si>
  <si>
    <t>AB0870711</t>
  </si>
  <si>
    <t>AB7493708</t>
  </si>
  <si>
    <t>AB9257667</t>
  </si>
  <si>
    <t>AC2616813</t>
  </si>
  <si>
    <t>AB6207364</t>
  </si>
  <si>
    <t>AA1763975</t>
  </si>
  <si>
    <t>AB0396672</t>
  </si>
  <si>
    <t>AB4114913</t>
  </si>
  <si>
    <t>AB2414676</t>
  </si>
  <si>
    <t>AA1844648</t>
  </si>
  <si>
    <t>AA3815145</t>
  </si>
  <si>
    <t>AB6612247</t>
  </si>
  <si>
    <t>НАМАНГАН Ш., "МИКРОКРЕДИТБАНК" АТБ НАМАНГАН ВИЛОЯТИ ФИЛИАЛИ</t>
  </si>
  <si>
    <t>AA0513712</t>
  </si>
  <si>
    <t>AA0423780</t>
  </si>
  <si>
    <t>AB8515396</t>
  </si>
  <si>
    <t>AA5722471</t>
  </si>
  <si>
    <t>AA1889671</t>
  </si>
  <si>
    <t>AA5442615</t>
  </si>
  <si>
    <t>AA9502049</t>
  </si>
  <si>
    <t>AD0174768</t>
  </si>
  <si>
    <t>AA0553866</t>
  </si>
  <si>
    <t>НАМАНГАН Ш., "ТИФ МИЛЛИЙ БАНКИ" АЖ НАМАНГАН ВИЛОЯТИ ФИЛИАЛИ</t>
  </si>
  <si>
    <t>AB5641220</t>
  </si>
  <si>
    <t>AB0534497</t>
  </si>
  <si>
    <t>AA8055737</t>
  </si>
  <si>
    <t>AC0271765</t>
  </si>
  <si>
    <t>AB4114194</t>
  </si>
  <si>
    <t>AA5758308</t>
  </si>
  <si>
    <t>AB0576590</t>
  </si>
  <si>
    <t>AA6963560</t>
  </si>
  <si>
    <t>AC1263609</t>
  </si>
  <si>
    <t>AB1062643</t>
  </si>
  <si>
    <t>AB3797211</t>
  </si>
  <si>
    <t>AB2775624</t>
  </si>
  <si>
    <t>AB0069408</t>
  </si>
  <si>
    <t>AC0121286</t>
  </si>
  <si>
    <t>AB7953327</t>
  </si>
  <si>
    <t>AB5297784</t>
  </si>
  <si>
    <t>AA2086432</t>
  </si>
  <si>
    <t>AA4480935</t>
  </si>
  <si>
    <t>AA1542653</t>
  </si>
  <si>
    <t>AA3814828</t>
  </si>
  <si>
    <t>AC3088012</t>
  </si>
  <si>
    <t>AB7832227</t>
  </si>
  <si>
    <t>AB1175875</t>
  </si>
  <si>
    <t>AA4917129</t>
  </si>
  <si>
    <t>AA9941461</t>
  </si>
  <si>
    <t>AB4772756</t>
  </si>
  <si>
    <t>AC1435451</t>
  </si>
  <si>
    <t>AA5444509</t>
  </si>
  <si>
    <t>НАМАНГАН Ш., "ТУРОНБАНК" АТ БАНКИНИНГ НАМАНГАН ФИЛИАЛИ</t>
  </si>
  <si>
    <t>AD0456077</t>
  </si>
  <si>
    <t>AA8736996</t>
  </si>
  <si>
    <t>AA0972709</t>
  </si>
  <si>
    <t>AA6456429</t>
  </si>
  <si>
    <t>AB4998647</t>
  </si>
  <si>
    <t>AA9229137</t>
  </si>
  <si>
    <t>AB0453885</t>
  </si>
  <si>
    <t>AB8591144</t>
  </si>
  <si>
    <t>AB0006728</t>
  </si>
  <si>
    <t>AA5758346</t>
  </si>
  <si>
    <t>AA2131053</t>
  </si>
  <si>
    <t>AA0426353</t>
  </si>
  <si>
    <t>AB3690509</t>
  </si>
  <si>
    <t>AB0145804</t>
  </si>
  <si>
    <t>AA2476814</t>
  </si>
  <si>
    <t>AA1185810</t>
  </si>
  <si>
    <t>AA6167892</t>
  </si>
  <si>
    <t>AC1557672</t>
  </si>
  <si>
    <t>AC0465105</t>
  </si>
  <si>
    <t>AD0226022</t>
  </si>
  <si>
    <t>AB6844106</t>
  </si>
  <si>
    <t>AC1857460</t>
  </si>
  <si>
    <t>AA8300898</t>
  </si>
  <si>
    <t>PATTAYEVA NIGORA MAJIDXANOVNA</t>
  </si>
  <si>
    <t>AC2621152</t>
  </si>
  <si>
    <t>AA2048063</t>
  </si>
  <si>
    <t>AB4681250</t>
  </si>
  <si>
    <t>AC0480606</t>
  </si>
  <si>
    <t>AB9796123</t>
  </si>
  <si>
    <t>AC2057606</t>
  </si>
  <si>
    <t>AA0247438</t>
  </si>
  <si>
    <t>AC1080757</t>
  </si>
  <si>
    <t>AB5483785</t>
  </si>
  <si>
    <t>AC1995976</t>
  </si>
  <si>
    <t>AC2908664</t>
  </si>
  <si>
    <t>AB0988391</t>
  </si>
  <si>
    <t>AB2438858</t>
  </si>
  <si>
    <t>AA5173066</t>
  </si>
  <si>
    <t>AB0992584</t>
  </si>
  <si>
    <t>AB0830829</t>
  </si>
  <si>
    <t>AB1727859</t>
  </si>
  <si>
    <t>ALIMXONOVA HAMIDAXON AHMADXON QIZI</t>
  </si>
  <si>
    <t>AA7029168</t>
  </si>
  <si>
    <t>XALILOVA MADINA ABDUMUTALIPOVNA</t>
  </si>
  <si>
    <t>AB1260797</t>
  </si>
  <si>
    <t>AB9372518</t>
  </si>
  <si>
    <t>AA5469482</t>
  </si>
  <si>
    <t>НУРОБОД МФЙ, МАЖНУЛТОЛ ТУП-1, uy:4</t>
  </si>
  <si>
    <t>ABDULLAYEV IBROXIM ULUGBEKOVICH</t>
  </si>
  <si>
    <t>AA5446498</t>
  </si>
  <si>
    <t>AB0723559</t>
  </si>
  <si>
    <t>AB4587124</t>
  </si>
  <si>
    <t>AB0304108</t>
  </si>
  <si>
    <t>AB3550760</t>
  </si>
  <si>
    <t>AA1138014</t>
  </si>
  <si>
    <t>AB8347800</t>
  </si>
  <si>
    <t>AB3141393</t>
  </si>
  <si>
    <t>AC1464756</t>
  </si>
  <si>
    <t>AB5962140</t>
  </si>
  <si>
    <t>AB8247593</t>
  </si>
  <si>
    <t>AA9562075</t>
  </si>
  <si>
    <t>AA1244215</t>
  </si>
  <si>
    <t>AB6861355</t>
  </si>
  <si>
    <t>AA7133747</t>
  </si>
  <si>
    <t>AA2744579</t>
  </si>
  <si>
    <t>AA6709909</t>
  </si>
  <si>
    <t>AB8608938</t>
  </si>
  <si>
    <t>AA3222262</t>
  </si>
  <si>
    <t>AB1612675</t>
  </si>
  <si>
    <t>AA1849220</t>
  </si>
  <si>
    <t>AA9186458</t>
  </si>
  <si>
    <t>AB4166615</t>
  </si>
  <si>
    <t>AA2881659</t>
  </si>
  <si>
    <t>AA9484984</t>
  </si>
  <si>
    <t>AB9373860</t>
  </si>
  <si>
    <t>NAMANGAN SHAHAR</t>
  </si>
  <si>
    <t>AA2329747</t>
  </si>
  <si>
    <t>AB3701054</t>
  </si>
  <si>
    <t>AB6149344</t>
  </si>
  <si>
    <t>AA6408995</t>
  </si>
  <si>
    <t>AB4278982</t>
  </si>
  <si>
    <t>AB1750820</t>
  </si>
  <si>
    <t>AB2719153</t>
  </si>
  <si>
    <t>AA7333278</t>
  </si>
  <si>
    <t>AA3163113</t>
  </si>
  <si>
    <t>AA1888938</t>
  </si>
  <si>
    <t>AA8589659</t>
  </si>
  <si>
    <t>AA1524726</t>
  </si>
  <si>
    <t>AA2270169</t>
  </si>
  <si>
    <t>AB1443689</t>
  </si>
  <si>
    <t>AA2047814</t>
  </si>
  <si>
    <t>AB0263288</t>
  </si>
  <si>
    <t>NAMANGAN SHAHAR, CHAMANZOR KO`CHASI 5-UY, 17-XONADON</t>
  </si>
  <si>
    <t>BOBOYEV SHERZOD TOJIDDINOVICH</t>
  </si>
  <si>
    <t>AB5665825</t>
  </si>
  <si>
    <t>AA1541435</t>
  </si>
  <si>
    <t>QAMBAROV SHOKIRJON SOBIRJONOVICH</t>
  </si>
  <si>
    <t>AA6623629</t>
  </si>
  <si>
    <t>AC0261177</t>
  </si>
  <si>
    <t>AA6932221</t>
  </si>
  <si>
    <t>AB5723427</t>
  </si>
  <si>
    <t>AA1878446</t>
  </si>
  <si>
    <t>AA3070914</t>
  </si>
  <si>
    <t>AA5383529</t>
  </si>
  <si>
    <t>AB7239469</t>
  </si>
  <si>
    <t>AB6635602</t>
  </si>
  <si>
    <t>AD0060377</t>
  </si>
  <si>
    <t>AB7236317</t>
  </si>
  <si>
    <t>AC1018486</t>
  </si>
  <si>
    <t>AB8183547</t>
  </si>
  <si>
    <t>AA5036831</t>
  </si>
  <si>
    <t>AB6375239</t>
  </si>
  <si>
    <t>MAXMUDOVA XURSHIDAXON ADXAMJON QIZI</t>
  </si>
  <si>
    <t>AA3226255</t>
  </si>
  <si>
    <t>AB8928419</t>
  </si>
  <si>
    <t>MAVJUTOVA MAHSADXON VALIJONOVNA</t>
  </si>
  <si>
    <t>AA8664114</t>
  </si>
  <si>
    <t>AB4642312</t>
  </si>
  <si>
    <t>AB0167079</t>
  </si>
  <si>
    <t>AB6789982</t>
  </si>
  <si>
    <t>NASRIDDINOVA DILBAR AKMAL QIZI</t>
  </si>
  <si>
    <t>AB2324957</t>
  </si>
  <si>
    <t>AC2540414</t>
  </si>
  <si>
    <t>AA6754208</t>
  </si>
  <si>
    <t>НАМАНГАН Ш., АТ ХАЛК БАНКИ НАМАНГАН ВИЛОЯТ ФИЛИАЛИ</t>
  </si>
  <si>
    <t>AC0963636</t>
  </si>
  <si>
    <t>AA2277919</t>
  </si>
  <si>
    <t>NAMANGAN SHAHAR, DAVLATOBOD TUMANI, 5-KICHIK NOXIYA, 52/2-UY, 48-XONADON</t>
  </si>
  <si>
    <t>AC1585679</t>
  </si>
  <si>
    <t>AC0971174</t>
  </si>
  <si>
    <t>AB1256715</t>
  </si>
  <si>
    <t>AC1736071</t>
  </si>
  <si>
    <t>AB5959882</t>
  </si>
  <si>
    <t>AA2388975</t>
  </si>
  <si>
    <t>AA1787813</t>
  </si>
  <si>
    <t>AA9654846</t>
  </si>
  <si>
    <t>AA5685268</t>
  </si>
  <si>
    <t>AA9541669</t>
  </si>
  <si>
    <t>AB1388378</t>
  </si>
  <si>
    <t>AB9025379</t>
  </si>
  <si>
    <t>AA4940683</t>
  </si>
  <si>
    <t>AB5628568</t>
  </si>
  <si>
    <t>AA5232426</t>
  </si>
  <si>
    <t>PULATOVA MUSHARRAF AXMADOVNA</t>
  </si>
  <si>
    <t>AB9421532</t>
  </si>
  <si>
    <t>AB1145672</t>
  </si>
  <si>
    <t>AB8713980</t>
  </si>
  <si>
    <t>AB1682232</t>
  </si>
  <si>
    <t>AA9636067</t>
  </si>
  <si>
    <t>AB6297151</t>
  </si>
  <si>
    <t>AB5221666</t>
  </si>
  <si>
    <t>AB2165065</t>
  </si>
  <si>
    <t>AA2604043</t>
  </si>
  <si>
    <t>ISAMIDDINOVA NAZIRA NIZAMOVNA</t>
  </si>
  <si>
    <t>AB5572709</t>
  </si>
  <si>
    <t>AB4204052</t>
  </si>
  <si>
    <t>AB9471622</t>
  </si>
  <si>
    <t>MOVLANOV ILYOS ABDURASULOVICH</t>
  </si>
  <si>
    <t>AB0201719</t>
  </si>
  <si>
    <t>IBRAGIMOVA SHAHRIBONU XAMIDULLO QIZI</t>
  </si>
  <si>
    <t>AD0429268</t>
  </si>
  <si>
    <t>XAYITOVA SHOXISTA ORIFJANOVNA</t>
  </si>
  <si>
    <t>AB9625451</t>
  </si>
  <si>
    <t>AB0999647</t>
  </si>
  <si>
    <t>AB9478445</t>
  </si>
  <si>
    <t>PARPIBAYEV ORIF ABITOVICH</t>
  </si>
  <si>
    <t>AA9502713</t>
  </si>
  <si>
    <t>XOLKUZIYEV MOXIRJON ZOKIRJONOVICH</t>
  </si>
  <si>
    <t>AC1084629</t>
  </si>
  <si>
    <t>AA8831094</t>
  </si>
  <si>
    <t>AB1587749</t>
  </si>
  <si>
    <t>AB7069022</t>
  </si>
  <si>
    <t>AB7920389</t>
  </si>
  <si>
    <t>SHARIPOVA SHAXNOZA XASANBOY QIZI</t>
  </si>
  <si>
    <t>AC2833762</t>
  </si>
  <si>
    <t>AB5568199</t>
  </si>
  <si>
    <t>AA6158268</t>
  </si>
  <si>
    <t>ONORBOYEVA FERUZAXON UKTAMALIYEVNA</t>
  </si>
  <si>
    <t>AA3584079</t>
  </si>
  <si>
    <t>AB7491388</t>
  </si>
  <si>
    <t>AB1722660</t>
  </si>
  <si>
    <t>AB6909219</t>
  </si>
  <si>
    <t>AA6061235</t>
  </si>
  <si>
    <t>AA0630880</t>
  </si>
  <si>
    <t>AA5724240</t>
  </si>
  <si>
    <t>AA2772694</t>
  </si>
  <si>
    <t>AA4711088</t>
  </si>
  <si>
    <t>AA4709568</t>
  </si>
  <si>
    <t>AA2927084</t>
  </si>
  <si>
    <t>AA7308926</t>
  </si>
  <si>
    <t>AA9097227</t>
  </si>
  <si>
    <t>AC0340477</t>
  </si>
  <si>
    <t>AA2159911</t>
  </si>
  <si>
    <t>AA2814653</t>
  </si>
  <si>
    <t>AA7999693</t>
  </si>
  <si>
    <t>AA1014820</t>
  </si>
  <si>
    <t>ABDULLAYEVA VASILA AXMADJANOVNA</t>
  </si>
  <si>
    <t>AB4688403</t>
  </si>
  <si>
    <t>AA2189035</t>
  </si>
  <si>
    <t>AA3954021</t>
  </si>
  <si>
    <t>AA1536541</t>
  </si>
  <si>
    <t>AA3640661</t>
  </si>
  <si>
    <t>AB9478701</t>
  </si>
  <si>
    <t>AA1676189</t>
  </si>
  <si>
    <t>AA5169381</t>
  </si>
  <si>
    <t>AA8018022</t>
  </si>
  <si>
    <t>AB6296905</t>
  </si>
  <si>
    <t>AB2364290</t>
  </si>
  <si>
    <t>AA1537228</t>
  </si>
  <si>
    <t>AB0397902</t>
  </si>
  <si>
    <t>TULQUNOVA MUSLIMA AZIM QIZI</t>
  </si>
  <si>
    <t>AB7798401</t>
  </si>
  <si>
    <t>AB3471758</t>
  </si>
  <si>
    <t>KAMOLIDDINOV MUZAFFAR JAMOLIDDINOVICH</t>
  </si>
  <si>
    <t>AC1063357</t>
  </si>
  <si>
    <t>AA1710793</t>
  </si>
  <si>
    <t>NURMATOVA TOJINISA SOBIRJANOVNA</t>
  </si>
  <si>
    <t>AB3003246</t>
  </si>
  <si>
    <t>AA6897334</t>
  </si>
  <si>
    <t>AC1711912</t>
  </si>
  <si>
    <t>BABAKULOVA GULCHEXRA ISKANDAROVNA</t>
  </si>
  <si>
    <t>AA0843110</t>
  </si>
  <si>
    <t>AA2192656</t>
  </si>
  <si>
    <t>OTABAYEV RAXMATULLO ABDUMUTALOVICH</t>
  </si>
  <si>
    <t>AA8680598</t>
  </si>
  <si>
    <t>AA4369616</t>
  </si>
  <si>
    <t>AB2540111</t>
  </si>
  <si>
    <t>AB9204036</t>
  </si>
  <si>
    <t>SAMATOV XOSHIM XABIBULLAYEVICH</t>
  </si>
  <si>
    <t>AA3567748</t>
  </si>
  <si>
    <t>AC0956586</t>
  </si>
  <si>
    <t>AA9132007</t>
  </si>
  <si>
    <t>AA2548211</t>
  </si>
  <si>
    <t>AC1150807</t>
  </si>
  <si>
    <t>ABDULLAYEV ABDULAZIZ ABDUQAYUMOVICH</t>
  </si>
  <si>
    <t>AA0725685</t>
  </si>
  <si>
    <t>XOMIDOV MUZAFFAR PATXIDDINOVICH</t>
  </si>
  <si>
    <t>AA1889433</t>
  </si>
  <si>
    <t>AA8690853</t>
  </si>
  <si>
    <t>AC0960463</t>
  </si>
  <si>
    <t>RASULOV BAXROM JAPARXANOVICH</t>
  </si>
  <si>
    <t>AB6963240</t>
  </si>
  <si>
    <t>AC0674142</t>
  </si>
  <si>
    <t>AB7563702</t>
  </si>
  <si>
    <t>AB8702500</t>
  </si>
  <si>
    <t>AB2238419</t>
  </si>
  <si>
    <t>AA0563581</t>
  </si>
  <si>
    <t>AB9795142</t>
  </si>
  <si>
    <t>AB3697598</t>
  </si>
  <si>
    <t>AA6234439</t>
  </si>
  <si>
    <t>AA9703989</t>
  </si>
  <si>
    <t>AB0399794</t>
  </si>
  <si>
    <t>AA6707994</t>
  </si>
  <si>
    <t>AB0790036</t>
  </si>
  <si>
    <t>XAMRALIYEVA GULSANAM ZOXIRJON QIZI</t>
  </si>
  <si>
    <t>AA9508523</t>
  </si>
  <si>
    <t>МИНГБУЛОК Т., "МИКРОКРЕДИТБАНК" АТБ ЖУМАШУЙ ФИЛИАЛИ</t>
  </si>
  <si>
    <t>AC0922659</t>
  </si>
  <si>
    <t>МИНГБУЛОК Т., АТ ХАЛК БАНКИ МИНГБУЛОК ФИЛИАЛИ</t>
  </si>
  <si>
    <t>AA0585755</t>
  </si>
  <si>
    <t>AA8081874</t>
  </si>
  <si>
    <t xml:space="preserve"> IMINJONOVA MAXLIYOXON ILXOMJON QIZI </t>
  </si>
  <si>
    <t>NAMANGAN SHAXAR, OROMGOH DAXASI, 3-A UY, 49-HONADON</t>
  </si>
  <si>
    <t xml:space="preserve"> KAXXAROVA MUXARRAM ALISHEROVNA </t>
  </si>
  <si>
    <t>АЛПОМИШ МФЙ, 2 ПР. ЯНГИОБОД ТУП-1, uy:4</t>
  </si>
  <si>
    <t xml:space="preserve"> KAXAROVA DJAMILA XUSNITDINOVNA </t>
  </si>
  <si>
    <t>ШИШАКИ МФЙ, ШИШАКИ, ИБН-СИНО ТУП-1, uy:9</t>
  </si>
  <si>
    <t xml:space="preserve"> ISAKOVA NARGIZA BAXTIYOROVNA </t>
  </si>
  <si>
    <t>NAMANGAN SHAXAR, 3-KICHIK TUMAN, 52-UY, 11-HONADON</t>
  </si>
  <si>
    <t xml:space="preserve"> DADAMIRZAYEVA GULLOLA KAZAKOVNA </t>
  </si>
  <si>
    <t>НАМАНГАН ШАХАР 7-МИНГЧИНОР 18-УЙ 84-ХОНАДОН</t>
  </si>
  <si>
    <t xml:space="preserve"> TOJIMAMATOVA ZIYODABONU INOMJON QIZI </t>
  </si>
  <si>
    <t>МУСТАКИЛЛИКНИНГ 5 ЙИЛЛИГИ МФЙ, 1-ЧАРХПАЛАК, uy:19</t>
  </si>
  <si>
    <t>AC2432043</t>
  </si>
  <si>
    <t xml:space="preserve"> UBAYDULLAYEV JAMSHIDBEK XABIDULLO O‘G‘LI </t>
  </si>
  <si>
    <t>Davlatobod tumani, Yuksalish MFY, Navqiron ko`chasi 12-uy, 32-xonadon</t>
  </si>
  <si>
    <t xml:space="preserve"> MAJIDOV ANASXON ABDULLAJON O‘G‘LI </t>
  </si>
  <si>
    <t>ИШОНЧ МФЙ, ЁНГОКЗОР, uy:8</t>
  </si>
  <si>
    <t xml:space="preserve"> XOLMATOVA NARGIZA ABDULXAMIDOVNA </t>
  </si>
  <si>
    <t>ФУРКАТ МФЙ, 3 ПР. ДУСТЛИК, uy:1А</t>
  </si>
  <si>
    <t>AB6746975</t>
  </si>
  <si>
    <t xml:space="preserve"> TURAYEVA FERUZA ADXAMJON QIZI </t>
  </si>
  <si>
    <t>7-Mingchinor 18-dom 47-xonadon</t>
  </si>
  <si>
    <t>AA8120434</t>
  </si>
  <si>
    <t xml:space="preserve"> IBROXIMOV IXTIYOR BAXTIYOR O‘G‘LI </t>
  </si>
  <si>
    <t>NAMANGAN SHAHAR, DAVLATOBOD TUMANI, ORZU MFY, IJODKOR KO'CHA, 27-UY</t>
  </si>
  <si>
    <t xml:space="preserve"> SHUKUROV DILMUROD IBROXIMOVICH </t>
  </si>
  <si>
    <t>4-KICHIK NOHIYA 12-UY 1-XONADON</t>
  </si>
  <si>
    <t>AA2324953</t>
  </si>
  <si>
    <t xml:space="preserve"> ABDUJALILOVA SAIDA MAXAMATXANOVNA </t>
  </si>
  <si>
    <t>NAMANGAN SHAXAR, OYIM KO`CHASI</t>
  </si>
  <si>
    <t>AA8852680</t>
  </si>
  <si>
    <t xml:space="preserve"> TURABBAYEV MIRZOXID BAXODIROVICH </t>
  </si>
  <si>
    <t>NAMANGAN SHAHAR, PORLOQ KO`CHASI 29-UY</t>
  </si>
  <si>
    <t>AD0376001</t>
  </si>
  <si>
    <t xml:space="preserve"> YULDASHEV SOBIT BOSITOVICH </t>
  </si>
  <si>
    <t>NAMANGAN SHAHAR U.KAMALOV KO`CHASI 5-BERK 6-UY</t>
  </si>
  <si>
    <t xml:space="preserve"> ALIYEV ISROILJON RAXIM O‘G‘LI </t>
  </si>
  <si>
    <t>6-KICHIK NOXIYA 31-UY 45-XONADON</t>
  </si>
  <si>
    <t>AB7135295</t>
  </si>
  <si>
    <t xml:space="preserve"> MAMAJANOVA SHAXZODA SOBITOVNA </t>
  </si>
  <si>
    <t>NAMANGAN SHAHAR,ELOBOD MFY, GULZOR KO'CHASI, 20-UY</t>
  </si>
  <si>
    <t xml:space="preserve"> TOJIBOYEV FAZLIDDIN MAXAMMADAMIN O‘G‘LI </t>
  </si>
  <si>
    <t>Бог махалла Х.Олимжон кучаси</t>
  </si>
  <si>
    <t>AA4451561</t>
  </si>
  <si>
    <t xml:space="preserve"> NASRIDDINOV NOZIM XAKIMOVICH </t>
  </si>
  <si>
    <t>МЕХРИБОНЛИК МФЙ, БАХУВИДДИН НАКШБАНДИЙ КЎЧАСИ, uy:26</t>
  </si>
  <si>
    <t xml:space="preserve"> USMANOV DILSHOD YUNUSOVICH </t>
  </si>
  <si>
    <t>Наманганская область, Наманган г., ул. Янгиобод, дом 18б</t>
  </si>
  <si>
    <t xml:space="preserve"> MAMADALIYEVA SHOIRA ANVAROVNA </t>
  </si>
  <si>
    <t>ДИЁР МФЙ, Н.КОРИЕВ ТУП-3, uy:7</t>
  </si>
  <si>
    <t xml:space="preserve"> MA’RUFOVA MASHXURAXON ODILXON QIZI </t>
  </si>
  <si>
    <t>NAMANGAN SHAXAR, BURAMATUT KO`CHASI, 11-BERK, 14-UY</t>
  </si>
  <si>
    <t xml:space="preserve"> BAXODIRJON UULU DASTAN XXX </t>
  </si>
  <si>
    <t>УМИД МФЙ, 5-КИЧИК НОХИЯ, uy:34 xonadon:17</t>
  </si>
  <si>
    <t>AA4898004</t>
  </si>
  <si>
    <t xml:space="preserve"> NAJMETDINOV MASHRABJON YUNUS O‘G‘LI </t>
  </si>
  <si>
    <t>1-пр Узбекисион 4-берк 19-уй</t>
  </si>
  <si>
    <t>AB2388336</t>
  </si>
  <si>
    <t xml:space="preserve"> ISHONDADAYEVA MAXBUBA XUSAN QIZI </t>
  </si>
  <si>
    <t>NAMANGAN SHAXAR, LOLA MFY, SOHIBKOR KO`CHASI, 85-UY</t>
  </si>
  <si>
    <t>AB4081277</t>
  </si>
  <si>
    <t xml:space="preserve"> OVILOVA SANOATXON XASANBOYEVNA </t>
  </si>
  <si>
    <t>NAMANGAN SHAXAR BOBURSHOX KO`CHASI, 3-UY, 40-XONADON</t>
  </si>
  <si>
    <t>AB1594719</t>
  </si>
  <si>
    <t xml:space="preserve"> ABDULHAKOVA DILSHODA XAMIDULLO QIZI </t>
  </si>
  <si>
    <t>NAMANGAN SHAHAR, DAVLATABOD TUMANI, 1-KICHIK NOXIYA, 50-UY, 74-XONA</t>
  </si>
  <si>
    <t>AA1946114</t>
  </si>
  <si>
    <t xml:space="preserve"> EGAMBERDIYEV RAVSHANBEK RAXMONBERDIYEVICH </t>
  </si>
  <si>
    <t>NAMANGAN SHAHAR, DAVLATOBOD TUMANI, 4-KICHIK NOXIYA, 45-UY, 33-XONADON</t>
  </si>
  <si>
    <t xml:space="preserve"> USMANOV BAXTIYER ISAKJANOVICH </t>
  </si>
  <si>
    <t>NAMANGAN SHAHAR SHODLIK MFY 8-PRAYE TO`RAQO`RG`ON KO`CHASI 11-A UY</t>
  </si>
  <si>
    <t xml:space="preserve"> RAHIMJONOV ILYOS BAHTIYOR O‘G‘LI </t>
  </si>
  <si>
    <t xml:space="preserve"> НАМАНГАН МФЙ, , БОГ, uy:22</t>
  </si>
  <si>
    <t>SHARIPBAYEV AXRORBEK ABDULLO O‘G‘LI</t>
  </si>
  <si>
    <t>NAMANGAN SHAHAR, FAROVON MFY, 1-PR IJODKOR KO'CHA 8A-UY</t>
  </si>
  <si>
    <t xml:space="preserve"> DEDAMIRZAYEVA RISLIK BOSITOVNA </t>
  </si>
  <si>
    <t>NAMANGAN SHAXAR, 1-PR, MARG`ULON MAHALLA 23-UY</t>
  </si>
  <si>
    <t xml:space="preserve"> MAMATOVA SEVARAXON ADXAMJON QIZI </t>
  </si>
  <si>
    <t>УЙЧИ ШФЙ, БЕРУНИЙ МФЙ, АБУ РАЙХОН БЕРУНИЙ КЎЧАСИ, uy:212</t>
  </si>
  <si>
    <t>AB0117602</t>
  </si>
  <si>
    <t xml:space="preserve"> G‘OFUROV MUXAMMAD-AZIZ LATIF O‘G‘LI </t>
  </si>
  <si>
    <t>ОРЗУ МФЙ, ИЖОДКОР КЎЧАСИ, uy:80-УЙ 12-КОТТЕДЖ</t>
  </si>
  <si>
    <t>AA5691263</t>
  </si>
  <si>
    <t xml:space="preserve"> ABDULLAYEV BAXROM IZZATULLAYEVICH </t>
  </si>
  <si>
    <t>Наманганская область, Наманган г., Рахимов, дом 12а</t>
  </si>
  <si>
    <t>AA1874065</t>
  </si>
  <si>
    <t xml:space="preserve"> NAJMIDDINOVA DILDORA MUYDINOVNA </t>
  </si>
  <si>
    <t>ЯНГИ АСР МФЙ, МАРГИЛОН, 5 ТОР КЎЧАСИ, uy:10+10А</t>
  </si>
  <si>
    <t>AA6562982</t>
  </si>
  <si>
    <t xml:space="preserve"> YUSUFXONOV BEKZOD ANAZXON O‘G‘LI </t>
  </si>
  <si>
    <t>Наманганская область, Наманган г., Низомий, дом 19А</t>
  </si>
  <si>
    <t xml:space="preserve"> MATKARIMOVA XILOLA JO‘RABOYEVNA </t>
  </si>
  <si>
    <t>Наманганская область, Папский район, Пахтаобод ССГ, Янги Туда МСГ, ул. Халоскор, дом 36</t>
  </si>
  <si>
    <t>AA3286664</t>
  </si>
  <si>
    <t xml:space="preserve"> ERGASHEV SHAVKAT ZAKIROVICH </t>
  </si>
  <si>
    <t>Наманганская область, Наманган г., Ифтихор, дом 57</t>
  </si>
  <si>
    <t xml:space="preserve"> TOJIBAYEVA INOBATXON AVAZ-QIZI </t>
  </si>
  <si>
    <t>Наманганская область, Наманган г., ул. 3-Орзу, дом 264-коттедж</t>
  </si>
  <si>
    <t xml:space="preserve"> JALALOV OTABEK SHARIFOVICH </t>
  </si>
  <si>
    <t xml:space="preserve"> ABDUMALIKOV MARAT ILYOS O‘G‘LI </t>
  </si>
  <si>
    <t>ХИСОРАК ШФЙ, ЯНГИЕР МФЙ, ЁШЛИК КЎЧАСИ, uy:Р/С</t>
  </si>
  <si>
    <t>AA4179856</t>
  </si>
  <si>
    <t xml:space="preserve"> XUSNUTDINOVA ALFIYA XALILOVNA </t>
  </si>
  <si>
    <t>УМИД МФЙ, 5-КИЧИК НОХИЯ, uy:11 xonadon:33</t>
  </si>
  <si>
    <t xml:space="preserve"> BOYMATOVA HABIBA NE’MATULLAYEVNA </t>
  </si>
  <si>
    <t>ЯНДАМА ҚФЙ, ОЗОД МФЙ, НАВБАХОР КЎЧАСИ, uy:Р/С</t>
  </si>
  <si>
    <t>AB4351725</t>
  </si>
  <si>
    <t xml:space="preserve"> SHARIPOVA MADINA NE’MATJONOVNA </t>
  </si>
  <si>
    <t>САЙРАМ ҚФЙ, ПОРОСМОН МФЙ, uy:Р/С</t>
  </si>
  <si>
    <t xml:space="preserve"> KARIMOVA SAODAT ABDUG‘AFFOROVNA </t>
  </si>
  <si>
    <t>Наманганская область, Нарынский район, Норинкапа ССГ, Коратери МСГ, ул. Навруз, дом 151</t>
  </si>
  <si>
    <t xml:space="preserve"> MURADOVA FERUZA TOXIROVNA </t>
  </si>
  <si>
    <t>Наманганская область, Наманган г., ул. Махмуджон Эгамбердиев, туп. 3, дом 11б</t>
  </si>
  <si>
    <t xml:space="preserve"> XOSHIMOVA ODINA OLIM QIZI </t>
  </si>
  <si>
    <t>NAMANGAN SHAHAR, MINGTERAK MFY, SAXOVAT 5-BERK KO`CHASI 3-UY</t>
  </si>
  <si>
    <t>AA5293410</t>
  </si>
  <si>
    <t xml:space="preserve"> SOTIBOLDIYEVA NILUFAR JAYCHIYEVNA </t>
  </si>
  <si>
    <t xml:space="preserve"> ABDULLAYEV BEXZOD VOXIDOVICH </t>
  </si>
  <si>
    <t>NAMANGAN SHAHAR GO`ZAL MFY GO`ZAL KO`CHASI 3-PRAYEZ 14-A UY</t>
  </si>
  <si>
    <t>НАМАНГАН Ш., ЧЕТ ЭЛ КАПИТАЛИ ИШТИРОКИДАГИ "HAMKORBANK" АТБ ЮКСАЛИШ ФИЛИАЛИ</t>
  </si>
  <si>
    <t xml:space="preserve"> IBRAGIMOVA MUAZZAMXON ABDUG‘APPAOROVNA </t>
  </si>
  <si>
    <t>Наманганская область, Наманган г., 3-микрорайон, дом 16, кв. 38</t>
  </si>
  <si>
    <t xml:space="preserve"> RUZMATOVA SOXIBAXON ODILJANOVNA </t>
  </si>
  <si>
    <t>NAMANGAN SHAXAR, BURAMATUT KO`CHASI, 115-UY</t>
  </si>
  <si>
    <t>AA7137573</t>
  </si>
  <si>
    <t xml:space="preserve"> BAXTIYOROV MUXAMMADNAZIRBEK DILMUROD O‘G‘LI </t>
  </si>
  <si>
    <t>NAMANGAN SHAHAR, 2-BERK, 5-S.ADASHEV KO'CHASI, 21 A-UY</t>
  </si>
  <si>
    <t xml:space="preserve"> DJAPAROVA MADINA ISAKOVNA </t>
  </si>
  <si>
    <t>УЧКУН МФЙ, 5 ПР. КОЛХОЗНАЯ, uy:3</t>
  </si>
  <si>
    <t xml:space="preserve"> RAXIMOV BAXROM MUXAMMAD O‘G‘LI </t>
  </si>
  <si>
    <t>NAMANGAN SHAHAR 3-KICHIK TUMAN 58-UY 32-XONADON</t>
  </si>
  <si>
    <t>USMONOVA GULMIRA METINOVNA</t>
  </si>
  <si>
    <t>НАНАЙ ҚФЙ, МАМАЙ МФЙ, Х.ЭРГАШЕВ КЎЧАСИ, uy:Р/С</t>
  </si>
  <si>
    <t>AC3144844</t>
  </si>
  <si>
    <t xml:space="preserve"> TURDIYEV AKRAM ERGASHEVICH </t>
  </si>
  <si>
    <t>Наманганская область, Наманган г., Мингчинор, Завкий, дом 7</t>
  </si>
  <si>
    <t>AA4389077</t>
  </si>
  <si>
    <t xml:space="preserve"> INATULLAYEVA ZAMIRAXON BOQIJONOVNA </t>
  </si>
  <si>
    <t>АЛИХОН ШФЙ, АЛИХОН МФЙ, ПОРЛОҚ КЎЧАСИ, uy:14</t>
  </si>
  <si>
    <t>AB7934687</t>
  </si>
  <si>
    <t xml:space="preserve"> BEGMATOVA SEVARA ZOKIRJONOVNA </t>
  </si>
  <si>
    <t>КАРНОН ШФЙ, ЮҚОРИ КАРНОН МФЙ, КАТТАБОҒ КЎЧАСИ, uy:Р/С</t>
  </si>
  <si>
    <t xml:space="preserve"> TILLAYEVA ODINA ABDISAMATOVNA </t>
  </si>
  <si>
    <t>ОЛМОС ШФЙ, МУНЧОҚТЕПА МФЙ, МУСТАКИЛЛИК КЎЧАСИ, uy:Р/С</t>
  </si>
  <si>
    <t xml:space="preserve"> SOLIYEVA NODIRA ABDUOLIMOVNA </t>
  </si>
  <si>
    <t>НУРОБОД МФЙ, 1 ПР. КУКУМБОЙ, uy:4</t>
  </si>
  <si>
    <t>AB7485258</t>
  </si>
  <si>
    <t xml:space="preserve"> KUCHKAROVA AZIZAXON KAMBARALI QIZI </t>
  </si>
  <si>
    <t>ДАМБОГ МФЙ, 1 ПР. ТУКАЕВ, uy:12</t>
  </si>
  <si>
    <t>AB0951213</t>
  </si>
  <si>
    <t xml:space="preserve"> XOLMIRZAYEVA NIGORA BAXTIYOR QIZI </t>
  </si>
  <si>
    <t>ЮКСАЛИШ МФЙ, НАВКИРОН КЎЧАСИ, uy:17 xonadon:27</t>
  </si>
  <si>
    <t>AC0945675</t>
  </si>
  <si>
    <t xml:space="preserve"> URMANOVA AZIZA IKROMJANOVNA </t>
  </si>
  <si>
    <t>ЧОРСУ МФЙ, КУЗАГАРЛИК, 8 БЕРК КЎЧАСИ, uy:8</t>
  </si>
  <si>
    <t>AC0331657</t>
  </si>
  <si>
    <t xml:space="preserve"> KURCHIYEVA FERUZA SHARIPJANOVNA </t>
  </si>
  <si>
    <t>АТАНГАН ГУЗАР МФЙ, БОГИ-ШАМОЛ, uy:9</t>
  </si>
  <si>
    <t>AB5600427</t>
  </si>
  <si>
    <t xml:space="preserve"> MURADOVA MUNISXON G‘AYBULLO QIZI </t>
  </si>
  <si>
    <t>Наманганская область, Наманган г., Обихаёт, дом 58</t>
  </si>
  <si>
    <t xml:space="preserve"> AKBAROV ABRORXON AKMALXON O‘G‘LI </t>
  </si>
  <si>
    <t>Наманганская область, Наманган г., Гирвон, Токзор, дом 45</t>
  </si>
  <si>
    <t>AC2461305</t>
  </si>
  <si>
    <t xml:space="preserve"> ISMATULLAYEVA NARGIZA XABIBULLAYEVNA </t>
  </si>
  <si>
    <t>Наманганская область, Наманган г., 7 пр. Термез, дом 10</t>
  </si>
  <si>
    <t>AC1898026</t>
  </si>
  <si>
    <t xml:space="preserve"> KOMILOVA MAXBUBA AXATOVNA </t>
  </si>
  <si>
    <t>КУЙИ ГИРВОН МФЙ, ЯНГИ БОГ, uy:29</t>
  </si>
  <si>
    <t xml:space="preserve"> ISAQOVA MUNISXON VOXOBJONOVNA </t>
  </si>
  <si>
    <t>MINGBULOQ TUMANI</t>
  </si>
  <si>
    <t>AA9748819</t>
  </si>
  <si>
    <t xml:space="preserve"> KOMILOV SAHOB RASULJONOVICH </t>
  </si>
  <si>
    <t>ПОРЛОК МФЙ, 3-КИЧИК НОХИЯ, uy:50 xonadon:33</t>
  </si>
  <si>
    <t xml:space="preserve"> NAJIMOV AKMALJON USMONJONOVICH </t>
  </si>
  <si>
    <t>NAMANGAN YUKSALISH MFY NAVQIRON KO'CHA 18 UY 13 KV</t>
  </si>
  <si>
    <t xml:space="preserve"> ABDURAXMANOV BAXROMJON BAXTIYOR O‘G‘LI </t>
  </si>
  <si>
    <t>NAMANGAN SHAHAR NAVRUZ KO`CHASI 5-UY</t>
  </si>
  <si>
    <t xml:space="preserve"> BAYMIRZAYEV ILXOM AXROROVICH </t>
  </si>
  <si>
    <t>НАМАНГАН ШАХАР СУФИЗОДА КУЧАСИ 13-УЙ</t>
  </si>
  <si>
    <t xml:space="preserve"> AXMEDOV AXMADALI MUXAMADAMINOVICH </t>
  </si>
  <si>
    <t>НАМАНГАН ШАХАР ЗАРАФШОН КУЧАСИ 34 А-УЙ</t>
  </si>
  <si>
    <t>AB6430517</t>
  </si>
  <si>
    <t xml:space="preserve"> MO‘MINOVA OYDINAXON VOXOBJON QIZI </t>
  </si>
  <si>
    <t>AC0284813</t>
  </si>
  <si>
    <t xml:space="preserve"> JABBOROV AVAZBEK MAMADURAIMOVICH </t>
  </si>
  <si>
    <t>NAMANGAN SHAHAR Z.YO`LDASHEV KO`CHASI 5-UY</t>
  </si>
  <si>
    <t>AA3221451</t>
  </si>
  <si>
    <t xml:space="preserve"> XASANOVA GULNOZAXON DILSHODOVNA </t>
  </si>
  <si>
    <t>ИЛГОР МФЙ, БОБУР ШОХ КЎЧАСИ, uy:135 xonadon:48</t>
  </si>
  <si>
    <t xml:space="preserve"> MIRALIYEVA GULNARA ABDUG‘ANIYEVNA </t>
  </si>
  <si>
    <t>ЛОЛА МФЙ, ЖАНУБИЙ АЙЛАНМА ЙУЛИ КЎЧАСИ, uy:56/1 xonadon:29</t>
  </si>
  <si>
    <t xml:space="preserve"> G‘ULOMOV TOXIRJON TOLIB O‘G‘LI </t>
  </si>
  <si>
    <t>2-pr, Marg`ilon ko`chasi 35-uy</t>
  </si>
  <si>
    <t xml:space="preserve"> RAHMONBERDIYEV DILMUROD ODILJON O‘G‘LI </t>
  </si>
  <si>
    <t>КОРАСУВ ҚФЙ, ҚОРАСУВ МФЙ, ОЛМАЗОР КЎЧАСИ, uy:13</t>
  </si>
  <si>
    <t>AB0723936</t>
  </si>
  <si>
    <t xml:space="preserve"> TURSUNOV ZOIRBEK ZOXIDOVICH </t>
  </si>
  <si>
    <t>г. Ташкент, Юнусабадский район, кв. Ц 5, Матонат МСГ, 35- Дом, 30- Квартира</t>
  </si>
  <si>
    <t xml:space="preserve"> SHOKIROV TEMURBEK SHUHRAT O‘G‘LI </t>
  </si>
  <si>
    <t>DAVLATOBOD TUMANI, 5A-KICHIK TUMAN, 54-UY 33-XONADON</t>
  </si>
  <si>
    <t xml:space="preserve"> MUKSINOV MURODJON RUSTAM O‘G‘LI </t>
  </si>
  <si>
    <t>Наманганская область, Наманган г., ул. Пискент, пр. 1, дом 28а</t>
  </si>
  <si>
    <t>AA5669965</t>
  </si>
  <si>
    <t xml:space="preserve"> MAMADALIYEVA MAXMUDA BAXODIR QIZI </t>
  </si>
  <si>
    <t>NAMANGAN SHAHAR ZARBDOR MFY</t>
  </si>
  <si>
    <t>AA2093341</t>
  </si>
  <si>
    <t xml:space="preserve"> XUSANOVA DILFUZA ABDUBANNOYEVNA </t>
  </si>
  <si>
    <t>NAMANGAN SHAHAR 5A MIKRAYON 76 UY 3 KV</t>
  </si>
  <si>
    <t>AB3580625</t>
  </si>
  <si>
    <t xml:space="preserve"> OLIMOV AKMALJON BAHROMJON O‘G‘LI </t>
  </si>
  <si>
    <t>NAMANGAN SHAHAR, DAVLATABOD TUMANI, YUQORI ROVUSTON MFY</t>
  </si>
  <si>
    <t>AA2128175</t>
  </si>
  <si>
    <t xml:space="preserve"> RAXIMOVA GULNORA YAXYOXONOVNA </t>
  </si>
  <si>
    <t>NAMANGAN SHAHAR YUQORI G'IRVON G'.G'ULOM KO'CHA 46 UY</t>
  </si>
  <si>
    <t>AB1220350</t>
  </si>
  <si>
    <t xml:space="preserve"> AXMADALIYEV XALIMJON XABIBULLA O‘G‘LI </t>
  </si>
  <si>
    <t>DAVLATOBOD TUMANI, O`RTA G`IRVON, G.G`ULOM KO`CHASI, 7-UY</t>
  </si>
  <si>
    <t>AB8759467</t>
  </si>
  <si>
    <t xml:space="preserve"> NEMATULLAYEVA MOXIDIL DILSHOD QIZI </t>
  </si>
  <si>
    <t>YANGI NAMANGAN TUMANI, MEHNATOBOD MFY, YANGI BOG` KO`CHASI, 8-PR, 8-UY</t>
  </si>
  <si>
    <t xml:space="preserve"> NABIJANOV MUXTORJON MARUFJON O‘G‘LI </t>
  </si>
  <si>
    <t>NAMANGAN SHAXAR, MARG`ULON KO`CHASI, TUP-8, 2-B UY</t>
  </si>
  <si>
    <t xml:space="preserve"> ATAMIRZAYEV ANASXON PAYZULLAYEVICH </t>
  </si>
  <si>
    <t>NAMANGAN SHAHAR O'RTA ROVUSTON MFY JAR KO'CHA 8 UY</t>
  </si>
  <si>
    <t xml:space="preserve"> JALILOVA GULNORAXON G‘AFURJON QIZI </t>
  </si>
  <si>
    <t>3-KICHIK NOHIYA 58/1</t>
  </si>
  <si>
    <t xml:space="preserve"> UBAYDULLAYEVA NARGIZA MAXMUDJONOVNA </t>
  </si>
  <si>
    <t>ТУКУВЧИ МФЙ, 2-КИЧИК НОХИЯ, uy:12 xonadon:16</t>
  </si>
  <si>
    <t xml:space="preserve"> TURDIYEVA DILRABO ABDURAXMANOVNA </t>
  </si>
  <si>
    <t>NAMANGAN SHAHAR, YANGI QURILISH MFY, UYCHI KO`CHASI 159-UY, 4-XONADON</t>
  </si>
  <si>
    <t xml:space="preserve"> MAMADALIYEV ORIF ABDULLAYEVICH </t>
  </si>
  <si>
    <t>NAMANGAN SHAHAR, BAHOR MFY, KAMTAR KO'CHA 1-TUPIK 11-UY</t>
  </si>
  <si>
    <t xml:space="preserve"> ISAMITDINOVA SHAXNOZA MAXAMMADOVNA </t>
  </si>
  <si>
    <t>NAMANGAN SHAXAR, GISHTKO`PRIK, MFY, MEMOR KO`CHASI, TUP-3, 29-UY</t>
  </si>
  <si>
    <t xml:space="preserve"> NASIROV LUXMON ODILOVICH </t>
  </si>
  <si>
    <t>NAMANGAN SHAHAR, MA'RIFAT MFY, QO'QON KO'CHA 2-TUPIK 1-UY</t>
  </si>
  <si>
    <t>AB0263474</t>
  </si>
  <si>
    <t xml:space="preserve"> SHAKIROVA SOJIDA RAIMOVNA </t>
  </si>
  <si>
    <t>NAMANGAN SHAHAR SHODLIK MFY TO`RAQO`RG`ON KO`CHASI 13-BERK 5-V UY</t>
  </si>
  <si>
    <t>AC1844716</t>
  </si>
  <si>
    <t xml:space="preserve"> TOSHPULATOVA NARGIZA ABDUVAXABOVNA </t>
  </si>
  <si>
    <t>DAVLATOBOD TUMANI SHISHAKI MFY XUSHMANZARA KO'CHA 32-UY</t>
  </si>
  <si>
    <t>AC1551156</t>
  </si>
  <si>
    <t xml:space="preserve"> ABDUSATTAROV NOSIRJON KARIMJON O‘G‘LI </t>
  </si>
  <si>
    <t>NAMANGAN SHAHAR DAVLATOBOD TUMANI GULSHAN MFY 4-ANORZOR KO'CHASI 19-UY</t>
  </si>
  <si>
    <t>AB1283497</t>
  </si>
  <si>
    <t xml:space="preserve"> KOSIMOVA NAZOKAT RAXIMJONOVNA </t>
  </si>
  <si>
    <t>Namangan shahar, 5-kichik noxiya 15-uy, 19-xonadon</t>
  </si>
  <si>
    <t>AA8038296</t>
  </si>
  <si>
    <t xml:space="preserve"> NURIDDINOV DILMUROD ZOKIRJONOVICH </t>
  </si>
  <si>
    <t>NAMANGAN SHAXAR, ORZU MFU, BOG` KO`CHASI</t>
  </si>
  <si>
    <t>AB5447029</t>
  </si>
  <si>
    <t xml:space="preserve"> DAMINOV FAXRIDIN ANVARJONOVICH </t>
  </si>
  <si>
    <t>Наманганская область, Наманган г., Х.Олимжон, дом 29</t>
  </si>
  <si>
    <t>AA8923772</t>
  </si>
  <si>
    <t xml:space="preserve"> INATULLAYEV BAXROMJON BOQIJONOVICH </t>
  </si>
  <si>
    <t>AB7866716</t>
  </si>
  <si>
    <t xml:space="preserve"> SULTANOV SAID  JAFAR JAMOL O‘G‘LI </t>
  </si>
  <si>
    <t>3-пр С.Айний 3-уй</t>
  </si>
  <si>
    <t>AB8096691</t>
  </si>
  <si>
    <t xml:space="preserve"> INAMOV MUXAMMADALI MASHRABBOY O‘G‘LI </t>
  </si>
  <si>
    <t>2-ЯНГИКУРГОН 4-Т 13-УЙ</t>
  </si>
  <si>
    <t>AA2755502</t>
  </si>
  <si>
    <t xml:space="preserve"> USMANOV ABDURASHID AXAT O‘G‘LI </t>
  </si>
  <si>
    <t>Истиклол кучаси 34-уй</t>
  </si>
  <si>
    <t>AB5940803</t>
  </si>
  <si>
    <t xml:space="preserve"> XVOSTOV TIMUR ALIYEVICH </t>
  </si>
  <si>
    <t>NAMANGAN SHAHAR DAVLATOBOD TUMANI</t>
  </si>
  <si>
    <t xml:space="preserve"> RADJABBAYEV DIYORJON ISMAILJANOVICH </t>
  </si>
  <si>
    <t>Наманганская область, Наманган г., ул. Туракургон, дом 177 а</t>
  </si>
  <si>
    <t>AC2855898</t>
  </si>
  <si>
    <t xml:space="preserve"> MANSUROVA SHOIRA ALIMOVNA (SURUNKALI II-GURUH NOGIRONI) </t>
  </si>
  <si>
    <t>NAMANGAN SHAXAR, IRVADON, ULUG`BEK KO`CHASI, 6-UY</t>
  </si>
  <si>
    <t>AA1617679</t>
  </si>
  <si>
    <t xml:space="preserve"> PAZLITDINOVA MALIKA XUSNIDDIN QIZI </t>
  </si>
  <si>
    <t>НАМАНГАН ШАХАР УЛГАЙИШ КУЧАСИ ФАРОВОН МФЙ 7-УЙ</t>
  </si>
  <si>
    <t>AB5763193</t>
  </si>
  <si>
    <t xml:space="preserve"> XOJIYEVA MALIKA ILXOM QIZI </t>
  </si>
  <si>
    <t>NAMANGAN SHAHAR IRODA KO`CHASI 24-UY</t>
  </si>
  <si>
    <t xml:space="preserve"> YO'LDASHEV AKMALJON KOMILJON O'G'LI </t>
  </si>
  <si>
    <t>NAMANGAN SHAHAR BODOMZOR KO'CHASI 16-UY</t>
  </si>
  <si>
    <t xml:space="preserve"> XUDAYQULOVA OKILAXON ARABBOYEVNA </t>
  </si>
  <si>
    <t>Наманганская область, Наманганский район, Богишамол ССГ, Эшобод МСГ, ул. Кора сув, дом 176</t>
  </si>
  <si>
    <t xml:space="preserve"> ABDUG‘APPAROV ABDULAZIZ AFZAL-O‘G‘LI </t>
  </si>
  <si>
    <t>Наманганская область, Наманган г., ул. Шерозий, дом 18а, кв. 7</t>
  </si>
  <si>
    <t xml:space="preserve"> UMAROV ADXAMJON XAKIM O‘G‘LI </t>
  </si>
  <si>
    <t>УЧКУН МФЙ, 1 ПР. ГУЛБОГ ТУП-3</t>
  </si>
  <si>
    <t xml:space="preserve"> ISOQOVA MAFTUNA BAHROMJON QIZI </t>
  </si>
  <si>
    <t>КОСОНСОЙ ШФЙ, ЧОРБОҒ МФЙ, ЧАМАНЗОР КЎЧАСИ, uy:7</t>
  </si>
  <si>
    <t xml:space="preserve"> MAKSUDOV MUROD XODIYEVICH </t>
  </si>
  <si>
    <t>8-Тўрақўрғон кўчаси 18-уй</t>
  </si>
  <si>
    <t>AB4354974</t>
  </si>
  <si>
    <t xml:space="preserve"> MUYDINOV OTABEK RASHID O‘G‘LI </t>
  </si>
  <si>
    <t>NAMANGAN SHAHAR, ISTIQBOL MFY, 4-KAMALAK KO'CHA 24-UY</t>
  </si>
  <si>
    <t xml:space="preserve"> INAMOV BOBUR-MIRZO ILXOM O‘G‘LI </t>
  </si>
  <si>
    <t>NAMANGAN SHAHAR DAVLATOBOD TUMANI NAVBAXOR MFY OLMAZOR 50-UY</t>
  </si>
  <si>
    <t>NOBIYEVA SHOXIDAXON MUHAMMADYUSUF QIZI</t>
  </si>
  <si>
    <t>НАМАНГАН ШАХАР 7-МИНГЧИНОР 2-УЙ 33-ХОНАДОН</t>
  </si>
  <si>
    <t>AB6516255</t>
  </si>
  <si>
    <t>SHORPOYEV KURMANBEK KEREZOVICH</t>
  </si>
  <si>
    <t>NAMANGAN SHAXAR, PAXTAKOR KO`CHASI, 23-UY</t>
  </si>
  <si>
    <t xml:space="preserve"> SHAVKATOV SARDORBEK RAVSHAN O‘G‘LI </t>
  </si>
  <si>
    <t>МАЪНАВИЯТ МФЙ, 7-МИНГЧИНОР КЎЧАСИ, uy:3 xonadon:18</t>
  </si>
  <si>
    <t>AB0164809</t>
  </si>
  <si>
    <t xml:space="preserve"> ALIYEVA MU’TABAR RAXIMOVNA </t>
  </si>
  <si>
    <t>BESHKAPA KO'CHASI 48B-UY</t>
  </si>
  <si>
    <t>AC2527375</t>
  </si>
  <si>
    <t xml:space="preserve"> ATANIYAZOV AVAZBEK ABBASXANOVICH </t>
  </si>
  <si>
    <t xml:space="preserve"> USMONOVA MARJONA MUXAMMADJON QIZI </t>
  </si>
  <si>
    <t>YANGIQO'RG'ON TUMANI NANAY</t>
  </si>
  <si>
    <t xml:space="preserve"> BAXRIDDINOV BOBIRMIRZO QUTPIDDIN O‘G‘LI </t>
  </si>
  <si>
    <t>AA9229142</t>
  </si>
  <si>
    <t xml:space="preserve"> MAXMUDOVA SHAXNOZA QUTBIDDINOVNA </t>
  </si>
  <si>
    <t>DAVLATOBOD TUMANI 1-KICHIK NOXIYA 28/58-UY, 47-XONADON</t>
  </si>
  <si>
    <t xml:space="preserve"> TURSUNOVA SALIMA ABDURAXIMOVNA </t>
  </si>
  <si>
    <t>Наманганская область, Янгикурганский район, Заркент ССГ, Маданият МСГ, ул. Дустлик, дом 58</t>
  </si>
  <si>
    <t xml:space="preserve"> TURAXANOV MUROD DJABIROVICH </t>
  </si>
  <si>
    <t>ЯНГИ ЙУЛ МФЙ, 7 ПР. ЖЕЛЕЗНОДОРОЖНЫЙ ТУП-3, uy:1</t>
  </si>
  <si>
    <t xml:space="preserve"> XAYDAROVA MARG‘UBA XASANBOYEVNA </t>
  </si>
  <si>
    <t>NORIN TUMAN BUZULMAS MFY A.TEMUR KO'CHA</t>
  </si>
  <si>
    <t xml:space="preserve"> XODJIYEV BEKZOD IKROM O‘G‘LI </t>
  </si>
  <si>
    <t xml:space="preserve"> KOBULOVA MAVLUDA SAGATALIYEVNA </t>
  </si>
  <si>
    <t>НАМАНГАН ШАХАР ДАВЛАТОБОД КУЙИ ГИРВОН МФЙ ЯНГИАРИК КУЧАСИ 4-УЙ</t>
  </si>
  <si>
    <t xml:space="preserve"> PULATOVA XAYRINISO MUROD QIZI </t>
  </si>
  <si>
    <t>Наманганская область, Наманган г., ул. Намуна, дом 35, кв. 41</t>
  </si>
  <si>
    <t xml:space="preserve"> ISMOILOV ABRORBEK YOQUBJON O‘G‘LI </t>
  </si>
  <si>
    <t xml:space="preserve"> YUNUSOVA NILUFAR NOSIRJANOVNA </t>
  </si>
  <si>
    <t>САРДОБА МФЙ, ШЕРОЗИЙ КЎЧАСИ, uy:10 xonadon:6</t>
  </si>
  <si>
    <t>AB4492723</t>
  </si>
  <si>
    <t xml:space="preserve"> JURAYEV YUSUPXON ERGASHXONOVICH </t>
  </si>
  <si>
    <t>САНОАТ МФЙ, САНОАТ, 3 ПР ТАДБИРКОР ТУП-1, uy:5</t>
  </si>
  <si>
    <t xml:space="preserve"> ABDULLAYEVA GULSHANA SHUXRAT QIZI </t>
  </si>
  <si>
    <t>Namangan shahar, 5-kichik noxiya 34-uy, 16-xonadon</t>
  </si>
  <si>
    <t xml:space="preserve"> SARIMSAQOVA ZAMIRA XOSHIMOVNA </t>
  </si>
  <si>
    <t>Н.Намангоний кўчаси 24-уй, 2-хонадон</t>
  </si>
  <si>
    <t>AB9756870</t>
  </si>
  <si>
    <t xml:space="preserve"> BOYDEDAYEV MUXTORJON NOSIRJON O‘G‘LI </t>
  </si>
  <si>
    <t>НАМАНГАН ШАХАР САНОАТ КУЧАСИ 19-УЙ</t>
  </si>
  <si>
    <t>AA7421710</t>
  </si>
  <si>
    <t xml:space="preserve"> ALIMOV ORIF NIYAZXANOVICH </t>
  </si>
  <si>
    <t>NAMANGAN SHAHAR MAJNUNTOL MFY YANGIOBOD KO`CHASI</t>
  </si>
  <si>
    <t xml:space="preserve"> OBIDOV NURBEK ULUG‘BEK O‘G‘LI </t>
  </si>
  <si>
    <t>NAMANGAN SHAHAR, DAVLATOBOD TUMANI, TO'QUVCHI MFY, AEROPORT KO'CHA, 272-UY</t>
  </si>
  <si>
    <t>AA7656021</t>
  </si>
  <si>
    <t xml:space="preserve"> SULAYMANOV ANASXON ADXAM O‘G‘LI </t>
  </si>
  <si>
    <t>БОБУРЩОХ МФЙ, 6 ПР. К.ЦЕТКИН, uy:9Б</t>
  </si>
  <si>
    <t>AA2525404</t>
  </si>
  <si>
    <t xml:space="preserve"> MURODOVA NAZOKAT UKTAMJONOVNA </t>
  </si>
  <si>
    <t>ХАЛҚОБОД ШФЙ, АНХОР МФЙ, ЯНГИ МАХАЛЛА КЎЧАСИ, uy:Р/С</t>
  </si>
  <si>
    <t xml:space="preserve"> MUYDINOVA OSIYA YUSUF QIZI </t>
  </si>
  <si>
    <t>NAMANGAN SHAHAR ISTIQLOL MFY</t>
  </si>
  <si>
    <t xml:space="preserve"> IRMATOVA GULNARA ADIXAMOVNA </t>
  </si>
  <si>
    <t>БОҒ МФЙ, ГУЛЗОР, uy:72</t>
  </si>
  <si>
    <t xml:space="preserve"> MUSAXONOV SHAVKATBEK XAKIMJON O‘G‘LI </t>
  </si>
  <si>
    <t>АЛПОМИШ МФЙ, БРАМАТУТ, uy:95</t>
  </si>
  <si>
    <t xml:space="preserve"> YO‘LDOSHEVA GULZODA G‘OFURJON QIZI </t>
  </si>
  <si>
    <t>ПАСТ ПЕШҚЎРҒОН ШФЙ, ТЎПҚАЙРАҒОЧ МФЙ, ХАМИД ОЛИМЖОН КЎЧАСИ, uy:Р/С</t>
  </si>
  <si>
    <t>AA0680650</t>
  </si>
  <si>
    <t xml:space="preserve"> ABDURAXMANOVA NAIMAXON TOXIRJON QIZI </t>
  </si>
  <si>
    <t>Наманганская область, Наманган г., 3-микрорайон, дом 2, кв. 15</t>
  </si>
  <si>
    <t xml:space="preserve"> XODJIYEV AZIM AVAZOVICH </t>
  </si>
  <si>
    <t>У.Юсупов 16-уй</t>
  </si>
  <si>
    <t xml:space="preserve"> SAIDOVA YULDUZXON ODILJONOVNA </t>
  </si>
  <si>
    <t>Наманганская область, Наманган г., Ахсикент, Р.Хамраев, дом 22</t>
  </si>
  <si>
    <t xml:space="preserve"> TADJIBAYEVA FERUZA ABDURASHIDOVNA </t>
  </si>
  <si>
    <t>NAMANGAN SHAHAR, DAVLATOBOD TUMANI, YUQORI ROVUSTON MFY, T.NAZAROV KO'CHA, 46-UY</t>
  </si>
  <si>
    <t xml:space="preserve"> GAFUROVA FARIDA TOXIRDJANOVNA </t>
  </si>
  <si>
    <t>Наманганская область, Наманган г., ул. Жийдакапа, туп. 2, дом 7</t>
  </si>
  <si>
    <t xml:space="preserve"> QAYUMOVA NIGORA QUYOSHBEK QIZI </t>
  </si>
  <si>
    <t>TO'RAQO'RG'ON TUMANI NAMANGAN KO'CHASI 26-UY 23-XONADON</t>
  </si>
  <si>
    <t xml:space="preserve"> NURIDDINOVA DILOROM MUXRIDIN QIZI </t>
  </si>
  <si>
    <t>ПОРЛОК МФЙ, 3-КИЧИК НОХИЯ, uy:34 xonadon:54</t>
  </si>
  <si>
    <t>AB0525861</t>
  </si>
  <si>
    <t xml:space="preserve"> MAMADJANOV AXMAD MAXMUDOVICH </t>
  </si>
  <si>
    <t>ДИЁР МФЙ, 2 ПР. СУФИЗОДА, uy:17</t>
  </si>
  <si>
    <t>AA2010765</t>
  </si>
  <si>
    <t xml:space="preserve"> EGAMBERDIYEV YUNUSXON MUXAMMADJON O‘G‘LI </t>
  </si>
  <si>
    <t>S.AUNIY KO'CHASI, 4-O'TISH YO'LI, 5-UY</t>
  </si>
  <si>
    <t xml:space="preserve"> SIDDIKOVA ZULFIYA YAXYOYEVNA </t>
  </si>
  <si>
    <t>NAMANGAN SHAHAR MARG'ILON MFY 1-O'ZBEKISTON TP-2 UY-6</t>
  </si>
  <si>
    <t xml:space="preserve"> XOJIXO‘JAYEV ABDULAXAD AKMAL O‘G‘LI </t>
  </si>
  <si>
    <t>NAMANGAN SHAHAR MADANIY MAORIF MFY CHORTOQ KO'CHASI 6-BERK 2-UY</t>
  </si>
  <si>
    <t xml:space="preserve"> YOKUBAYEV MUSLIMBEK IBROXIM O‘G‘LI </t>
  </si>
  <si>
    <t>Наманганская область, Наманган г., ул. Янги ер, дом 9</t>
  </si>
  <si>
    <t xml:space="preserve"> MAMADJANOVA DILOROM ASKARDJANOVNA </t>
  </si>
  <si>
    <t>Наманганская область, Наманганский район, Кумкургон ССГ, Гайрат МСГ, ул. Барака, дом 11</t>
  </si>
  <si>
    <t xml:space="preserve"> OXUNDEDAYEVA MUAZZAMXON IBROXIMJON QIZI </t>
  </si>
  <si>
    <t>Наманганская область, Уйчинский район, Уйчи ГСГ, Беруний МСГ, ул. Абу Райхон Беруний, дом 16, кв. 6</t>
  </si>
  <si>
    <t xml:space="preserve"> AXMEDOVA MOXIRAXON ISLOMJANOVNA </t>
  </si>
  <si>
    <t>ПОРЛОК МФЙ, 3-КИЧИК НОХИЯ</t>
  </si>
  <si>
    <t xml:space="preserve"> SHERMATBAYEVA NOILA NURMATJANOVNA </t>
  </si>
  <si>
    <t>G`UNCH TUP-2 7-UY</t>
  </si>
  <si>
    <t>AA9480798</t>
  </si>
  <si>
    <t xml:space="preserve"> SHOKIROV AKRAMJON ADXAMJONOVICH </t>
  </si>
  <si>
    <t>БЕРУНИЙ МФЙ, БЕРУНИЙ, 6 ПР. Ж.МАНГУБЕРДИ, uy:6</t>
  </si>
  <si>
    <t xml:space="preserve"> XOSHIMOVA RA’NOXON KOMILJONOVNA </t>
  </si>
  <si>
    <t>NAMANGAN SHAHAR ATANGAN GUZARI MFY QOZONBULOQ KO`CHASI 10-UY</t>
  </si>
  <si>
    <t xml:space="preserve"> USMONOVA MAFTUNAXON TO‘RAXON QIZI </t>
  </si>
  <si>
    <t>NAMANGAN SHAHAR, 7-MINGCHINOR KO'CHASI, 12-UY, 25-XONA</t>
  </si>
  <si>
    <t>AB8687173</t>
  </si>
  <si>
    <t xml:space="preserve"> UMIRZOQOVA RAXBARXON MAMASOLI QIZI </t>
  </si>
  <si>
    <t>NAMANGAN SHAHAR, DAVLATOBOD TUMANI, YELXON MFY, OZODLIK-2 KO'CHA, 6-UY</t>
  </si>
  <si>
    <t>AA6539588</t>
  </si>
  <si>
    <t xml:space="preserve"> ABDISATTOROV BEKZOD ALISHER O‘G‘LI </t>
  </si>
  <si>
    <t>БЕРУНИЙ МФЙ, ДУСТЛИК ШОХ КЎЧАСИ, uy:1-БЕТОН xonadon:23</t>
  </si>
  <si>
    <t xml:space="preserve"> AXMADJONOVA AZIZA MAXMUDJON QIZI </t>
  </si>
  <si>
    <t>NAMANGAN SHAHAR NAVOIY KO'CHASI</t>
  </si>
  <si>
    <t>IGAMBERDIYEVA JAMILA ALIMOVNA</t>
  </si>
  <si>
    <t>Наманганская область, Наманган г., 2 пр. К.Ерматов, дом 7</t>
  </si>
  <si>
    <t>AC2995382</t>
  </si>
  <si>
    <t>KAYUMOVA OYDIN NISHONBAYEVNA</t>
  </si>
  <si>
    <t>NAMANGAN SHAHAR ORZU MFY FAROVON KO'CHASI 94-UY</t>
  </si>
  <si>
    <t>AA2970417</t>
  </si>
  <si>
    <t>NURALIYEV ZOXID BAXODIROVICH</t>
  </si>
  <si>
    <t>ХАЛҚЛАР ДУСТЛИГИ МФЙ, 4-КИЧИК НОХИЯ, uy:4 xonadon:27</t>
  </si>
  <si>
    <t>AA4116092</t>
  </si>
  <si>
    <t>YUSUPOV RAVSHANJON AKRAM O‘G‘LI</t>
  </si>
  <si>
    <t>АЛПОМИШ МФЙ, 1 ПР. ТЕРМЕЗ ТУП-3, uy:4</t>
  </si>
  <si>
    <t>BABAMIRZAYEVA GULNOZA ALISHEROVNA</t>
  </si>
  <si>
    <t>NORIN TUMANI BOBUR MFY</t>
  </si>
  <si>
    <t>USAROVA MUSLIMA ABDUMAJITOVNA</t>
  </si>
  <si>
    <t>CHUST TUMANI SHOYON MFY</t>
  </si>
  <si>
    <t>USMANOV BEKZOD FAXRITDIN O‘G‘LI</t>
  </si>
  <si>
    <t>Наманганская область, Наманган г., Нуробод МСГ, Богдорчи, дом 27</t>
  </si>
  <si>
    <t>AA7127226</t>
  </si>
  <si>
    <t xml:space="preserve"> NOMANOV OTABEK YUSUPOVICH </t>
  </si>
  <si>
    <t xml:space="preserve"> G‘APPARALIYEV JAXONGIR JAKBARALIYEVICH </t>
  </si>
  <si>
    <t>ЎЗБЕКИСТОН ҚФЙ, ШЎРҚУРҒОН МФЙ, ЯНГИОБОД КЎЧАСИ</t>
  </si>
  <si>
    <t xml:space="preserve"> RUZMATOV NE’MATJON JAMSHID O‘G‘LI </t>
  </si>
  <si>
    <t>ЮКСАЛИШ МФЙ, НАВКИРОН КЎЧАСИ, uy:4 xonadon:16</t>
  </si>
  <si>
    <t>AB0124739</t>
  </si>
  <si>
    <t xml:space="preserve"> TEMIRJANOV BEKZOD OTABEK O‘G‘LI </t>
  </si>
  <si>
    <t>ДАЛАТОБОД 5-КИЧИК НОХИЯ 10-УЙ 23-ХОНАДОН</t>
  </si>
  <si>
    <t>AA2049691</t>
  </si>
  <si>
    <t xml:space="preserve"> YUSUPOVA AZIZA ALISHER QIZI </t>
  </si>
  <si>
    <t>NAMANGAN SHAHAR 1-AXSIKENT XABIYBIY 5-A UY</t>
  </si>
  <si>
    <t xml:space="preserve"> ISOQJONOV ABDURASHID ROSUL O‘G‘LI </t>
  </si>
  <si>
    <t>Наманганская область, Наманган г., С.Рахимов, дом 14+14а</t>
  </si>
  <si>
    <t>AA1614961</t>
  </si>
  <si>
    <t xml:space="preserve"> YULDASHEV AVAZBEK ODILJONOVICH </t>
  </si>
  <si>
    <t>САЙРАМ ҚФЙ, ИСТИКЛОЛ МФЙ, ЗИЁ КЎЧАСИ, uy:58</t>
  </si>
  <si>
    <t xml:space="preserve"> ABDULLAYEV AZAMJON IBROXIMJONOVICH </t>
  </si>
  <si>
    <t>DAVLATOBOD TUMANI YUKSALISH MFY, YOSHLAR KO`CHASI 16-UY, 13-XONADON</t>
  </si>
  <si>
    <t xml:space="preserve"> MUMINOV IBROXIM OLIMJONOVICH </t>
  </si>
  <si>
    <t>NAMANGAN SHAHAR BOG' MFY MUSTAQILLIK KO'CHA 186 UY</t>
  </si>
  <si>
    <t>AA2277936</t>
  </si>
  <si>
    <t xml:space="preserve"> ABDULAYEV MUBASHIR MUZAFAROVICH </t>
  </si>
  <si>
    <t>Орзу 80</t>
  </si>
  <si>
    <t>AB2389834</t>
  </si>
  <si>
    <t xml:space="preserve"> RAXIMJANOV KHUSAN IKROM O‘G‘LI </t>
  </si>
  <si>
    <t>АТАНГАН ГУЗАР МФЙ, 5-СОХИЛ БУЙИ</t>
  </si>
  <si>
    <t xml:space="preserve"> SOLIYEV ZOIRJON VOXIDJONOVICH </t>
  </si>
  <si>
    <t>БИРЛАШГАН ҚФЙ, АЛИШЕР НАВОИЙ КЎЧАСИ, uy:Р/С</t>
  </si>
  <si>
    <t xml:space="preserve"> NURITDINOV SATTOR KAXXOROVICH </t>
  </si>
  <si>
    <t>ЗАРКЕНТ МФЙ, ЗАРКЕНТ, НУРХОН, uy:2</t>
  </si>
  <si>
    <t>AA5291736</t>
  </si>
  <si>
    <t xml:space="preserve"> IKRAMOV XASAN PULATOVICH </t>
  </si>
  <si>
    <t>Наманганская область, Наманган г., ул. 2-Ибн Сино, дом 36</t>
  </si>
  <si>
    <t xml:space="preserve"> DADAXANOV AYUBXON BAXTIYOR O‘G‘LI </t>
  </si>
  <si>
    <t>Наманганская область, Наманган г., Зарбдор, Бешкапа туп-13, дом 2б</t>
  </si>
  <si>
    <t>AB5028697</t>
  </si>
  <si>
    <t xml:space="preserve"> USMANOVA RISLIK JALALOVNA </t>
  </si>
  <si>
    <t>МАЪНАВИЯТ МФЙ, 7-МИНГЧИНОР КЎЧАСИ, uy:2 xonadon:18</t>
  </si>
  <si>
    <t>AB1785466</t>
  </si>
  <si>
    <t xml:space="preserve"> G‘OZIYEV DAVRONBEK SHUXRAT O‘G‘LI </t>
  </si>
  <si>
    <t>Наманганская область, Наманган г., 8 пр. Низомий, дом 8</t>
  </si>
  <si>
    <t xml:space="preserve"> BAKIROV QOBILJON MAMATYUSUPOVICH </t>
  </si>
  <si>
    <t>DAVLATOBOD TUMANI</t>
  </si>
  <si>
    <t xml:space="preserve"> REJABOVA NODIRABEGIM ISMOILOVNA </t>
  </si>
  <si>
    <t>NAMANGAN SHAHAR, 1-O'TISH YO'LI, NAVOIY KO'CHASI, 54-UY</t>
  </si>
  <si>
    <t>AB3688725</t>
  </si>
  <si>
    <t xml:space="preserve"> YUNUSOV AXAD ABBASOVICH </t>
  </si>
  <si>
    <t>AB5094323 - НАМАНГАНСКИЙ ГОВД НАМАНГАНСКОЙ ОБЛАСТИ - 23-09-2016</t>
  </si>
  <si>
    <t xml:space="preserve"> GULAMKADIROVA ELNORA ABDULXAPIZOVNA </t>
  </si>
  <si>
    <t>Наманганская область, Наманган г., ул. Туракургон, дом 65</t>
  </si>
  <si>
    <t>AB9604842</t>
  </si>
  <si>
    <t xml:space="preserve"> MURATALIYEVA RANOXON UMETALIYEVNA </t>
  </si>
  <si>
    <t>ПЕШҚЎРҒОН ҚФЙ, СОЗ СОЙ МФЙ, УВАЙСИЙ КЎЧАСИ, uy:28</t>
  </si>
  <si>
    <t>AA1107702</t>
  </si>
  <si>
    <t xml:space="preserve"> KARIMOVA MARHABO ABDUQAYUMOVNA </t>
  </si>
  <si>
    <t>Наманганская область, Уйчинский район, Жийдакапа ССГ, Бустон МСГ, ул. Саида Султанова, дом 1</t>
  </si>
  <si>
    <t xml:space="preserve"> ABDULLAYEVA NARGIZA MARUFOVNA </t>
  </si>
  <si>
    <t>Наманганская область, Наманган г., 1-микрорайон, дом 11, кв. 31</t>
  </si>
  <si>
    <t xml:space="preserve"> SULTANOVA BARCHINOY ADXAMOVNA </t>
  </si>
  <si>
    <t>Наманганская область, Наманган г., Кизил Ровот, дом 18</t>
  </si>
  <si>
    <t>AA7641622</t>
  </si>
  <si>
    <t xml:space="preserve"> IKROMOVA MUXAYYO KODIRALIYEVNA </t>
  </si>
  <si>
    <t>ПОРЛОК МФЙ, 3-КИЧИК НОХИЯ, uy:61 xonadon:28</t>
  </si>
  <si>
    <t>AA4072380</t>
  </si>
  <si>
    <t xml:space="preserve"> MALLABAYEVA XALIMAXON NE’MATJANOVNA </t>
  </si>
  <si>
    <t>NAMANGAN SHAHAR YANGI NAMANGAN TUMANI BUNYODKOR MFY YANGI ZAMON KO'CHASI 10 UY</t>
  </si>
  <si>
    <t>AB3934565</t>
  </si>
  <si>
    <t xml:space="preserve"> XOSHIMJONOV NURILLO MUBOSHER O‘G‘LI </t>
  </si>
  <si>
    <t>ЧИНОР МФЙ, ЛАНГАР, 1 ТОР КЎЧАСИ, uy:5/Г</t>
  </si>
  <si>
    <t>AB4939328</t>
  </si>
  <si>
    <t>DEDAXANOV YUSUFJON AXMAD O‘G‘LI</t>
  </si>
  <si>
    <t>Наманганская область, Наманган г., Тадбиркор, дом 33</t>
  </si>
  <si>
    <t>MUMINOVA XUSNIDA SOBITOVNA</t>
  </si>
  <si>
    <t>NAMANGAN SHAHAR XAMZA KO`CHASI</t>
  </si>
  <si>
    <t>ABDULLAJANOVA AKIDA AXMADJANOVNA</t>
  </si>
  <si>
    <t>NAMANGAN QUYI G'IRVON MFY QAHHAROV KO'CHA 22</t>
  </si>
  <si>
    <t>AB4900533</t>
  </si>
  <si>
    <t>UMAROVA UMIDA ADXAMJONOVNA</t>
  </si>
  <si>
    <t>ANDIJON VILOYATI BALIQCHI TUMANI</t>
  </si>
  <si>
    <t>AD0027722</t>
  </si>
  <si>
    <t>MUXSINOV ELYOR ZUXRIDDIN O‘G‘LI</t>
  </si>
  <si>
    <t>Наманганская область, Наманган г., ул. Тахтакуприк, дом 159</t>
  </si>
  <si>
    <t>SHARIPOVA NIGORA ARIFOVNA</t>
  </si>
  <si>
    <t>NAMANGAN SHHAAR ZAFAR KO'CHASI 21-UY</t>
  </si>
  <si>
    <t xml:space="preserve">   AXMEDOVA RAXBAR ATAMIRZAYEVNA </t>
  </si>
  <si>
    <t>NAMANGAN SHAHAR, DAVLATOBOD TUMANI, 1-KICHIK NOXIYA, 46-UY, 22-XONADON</t>
  </si>
  <si>
    <t xml:space="preserve"> ISMAILOVA SHAXNOZA MUXIDDINOVNA  </t>
  </si>
  <si>
    <t>AA0309575</t>
  </si>
  <si>
    <t xml:space="preserve"> YUNUSOV BAXODIR YUSUBJONOVICH </t>
  </si>
  <si>
    <t>МАЪНАВИЯТ МФЙ, 7-МИНГЧИНОР КЎЧАСИ, uy:18 xonadon:76</t>
  </si>
  <si>
    <t xml:space="preserve"> BOZORBOYEVA MUNOJAAT G‘ULOMQODIROVNA </t>
  </si>
  <si>
    <t>NAMANGAN SHAHAR, DAVLATOBOD TUMANI, 2-KICHIK NOXIYA, 10-UY, 7-XONADON</t>
  </si>
  <si>
    <t>AB5368154</t>
  </si>
  <si>
    <t xml:space="preserve"> XASANOVA SOXIBA GULOMJON QIZI </t>
  </si>
  <si>
    <t>Наманганская область, Нарынский район, Хаккулобод ГСГ, Фуркат МСГ, ул. Мирзо Улугбек, дом 109</t>
  </si>
  <si>
    <t xml:space="preserve"> BOYDEDAYEV SOBIRJON G‘ANIYEVICH </t>
  </si>
  <si>
    <t>NAMANGAN SHAHAR, SANOAT MFY, GULZOR KO'CHASI, 21-UY</t>
  </si>
  <si>
    <t>AA2854625</t>
  </si>
  <si>
    <t xml:space="preserve"> XO‘JAYEVA NOZIMAXON SHAROFIDDIN QIZI </t>
  </si>
  <si>
    <t>NAMANGAN TUMANI SHO'RQISHLOQ MFY PILLAKOR KO'CHASI 73-UY</t>
  </si>
  <si>
    <t xml:space="preserve"> JO‘RABOYEVA MOXINUR UMARJON QIZI </t>
  </si>
  <si>
    <t>Наманганская область, Наманган г., 2-микрорайон, дом 10, кв. 37</t>
  </si>
  <si>
    <t xml:space="preserve"> CHAXALOVA XUMOR KAMALOVNA </t>
  </si>
  <si>
    <t>ОРОМГОХ МФЙ, ОРОМГОХ КЎЧАСИ, uy:33 xonadon:11</t>
  </si>
  <si>
    <t xml:space="preserve"> USMONOVA NODIRA DOVLATBOYEVNA </t>
  </si>
  <si>
    <t>NAMANGAN SHAHAR KURASHXONA MFY NAMANGANSOY KO`CHASI 5-UY</t>
  </si>
  <si>
    <t xml:space="preserve"> AXMATDJANOVA SHAXNOZA A’ZAMOVNA </t>
  </si>
  <si>
    <t>ЯНГИ НАМАНГАН ТУМАНИ ОРОМГОХ 14-УЙ 28-ХОНАДОН</t>
  </si>
  <si>
    <t>AA1134269</t>
  </si>
  <si>
    <t xml:space="preserve"> NURMUXOMEDOV SHAMSIDDINXON RAXMATULLA O‘G‘LI </t>
  </si>
  <si>
    <t>ОРОМГОХ МФЙ, ОРОМГОХ КЎЧАСИ, uy:3 xonadon:35</t>
  </si>
  <si>
    <t xml:space="preserve"> BOTIROVA ZEBO XAKIMJON-QIZI </t>
  </si>
  <si>
    <t>КАРКИДОН ШФЙ, ЙЎТМОС МФЙ, МУСТАКИЛЛИК КЎЧАСИ, uy:4</t>
  </si>
  <si>
    <t>AA8980752</t>
  </si>
  <si>
    <t xml:space="preserve"> OBBOSOVA HURSHIDA TURSUNALIYEVNA </t>
  </si>
  <si>
    <t>Наманганская область, Уйчинский район, Жийдакапа ССГ, Дустлик МСГ, ул. Дустлик, дом 11</t>
  </si>
  <si>
    <t>AB2785462</t>
  </si>
  <si>
    <t xml:space="preserve"> TO‘XTAMIRZAYEVA YULDUZXON BOXODIR QIZI </t>
  </si>
  <si>
    <t>ЧОРТОҚ ШФЙ, АЛИШЕР НАВОИЙ МФЙ, УЛУҒБЕК КЎЧАСИ, uy:33</t>
  </si>
  <si>
    <t xml:space="preserve"> RAXMANOV MUTALLIFXON MAVLON O‘G‘LI </t>
  </si>
  <si>
    <t>Namangan</t>
  </si>
  <si>
    <t xml:space="preserve"> RAXMANOV MUBOSHSHIR MAVLON O‘G‘LI </t>
  </si>
  <si>
    <t xml:space="preserve"> IBRAGIMOVA SARVINOZ SAIDAZIZ QIZI </t>
  </si>
  <si>
    <t>НАМАНГАН ШАХАР ОРОМГОХ 3-УЙ 44-ХОНАДОН</t>
  </si>
  <si>
    <t xml:space="preserve"> BOTIROVA NILUFAR IBRAGIMOVNA </t>
  </si>
  <si>
    <t>CHORTOQ TUMANI, DEXQONOBOD MFY, GULISTON KO'CHA</t>
  </si>
  <si>
    <t>AA6192940</t>
  </si>
  <si>
    <t xml:space="preserve"> KAXXAROVA NODIRA ABDUVOSITOVNA </t>
  </si>
  <si>
    <t>NORIN TUMANI MARG'IZOR MFY</t>
  </si>
  <si>
    <t xml:space="preserve"> SADRITDINOVA IRODA ALIM QIZI </t>
  </si>
  <si>
    <t>НАМАНГАН ШАХАР Х.ОЛИМЖОН 44-УЙ</t>
  </si>
  <si>
    <t xml:space="preserve"> ORTIKOVA MUNIS OYBEKOVNA </t>
  </si>
  <si>
    <t>НАМАНГАН ШАХАР КУКУМБОЙ 49-УЙ</t>
  </si>
  <si>
    <t xml:space="preserve"> SOBITOV MARUFJON KAMOLJON O‘G‘LI </t>
  </si>
  <si>
    <t>CHUST TUMANI VARZIK MFY</t>
  </si>
  <si>
    <t xml:space="preserve"> NIZAMOV ILXOM AKRAMJANOVICH </t>
  </si>
  <si>
    <t>НАМАНГАН ШАХАР И.КАРИМОВ КУЧАСИ 17 А-УЙ 25-ХОНАДОН</t>
  </si>
  <si>
    <t xml:space="preserve"> AXMADJANOVA DILNOZA ISROIL QIZI </t>
  </si>
  <si>
    <t>НАМАНГАН ШАХАР 8-УТИШ ЙУЛИ ЧАМАНЗОР 16 Г-УЙ</t>
  </si>
  <si>
    <t xml:space="preserve"> MUZAFFAROVA GULNOZ SHARIFOVNA </t>
  </si>
  <si>
    <t>NAMANGAN SHAHAR, DAVLATOBOD TUMANI, 6-KICHIK NOXIYA, 37-UY, 27-XONADON</t>
  </si>
  <si>
    <t>AA2360749</t>
  </si>
  <si>
    <t xml:space="preserve"> YUSUPOVA ROBIYAXON TOXIRJON QIZI </t>
  </si>
  <si>
    <t>НАВБАҲОР МФЙ, 1-КИЧИК НОХИЯ, uy:62 xonadon:15</t>
  </si>
  <si>
    <t xml:space="preserve"> TURGUNOVA DILFUZA ALIYEVNA </t>
  </si>
  <si>
    <t>NAMANGAN SHAHAR TEMIRYO`L KO`CHASI 9-T 10-UY</t>
  </si>
  <si>
    <t>AA3635138</t>
  </si>
  <si>
    <t xml:space="preserve"> YULDASHEVA NODIRA XAMIDOVNA </t>
  </si>
  <si>
    <t>NAMANGAN SHAHAR, 25-BERK, QO'QON KO'CHASI, 5-UY</t>
  </si>
  <si>
    <t>AB8218517</t>
  </si>
  <si>
    <t xml:space="preserve"> BABAXANOV UMARJON OSIMOVICH </t>
  </si>
  <si>
    <t>NAMANGAN SHAHAR BAYNALMINAL MFY TO'RAQO'RG'ON KO'CHA 32 UY</t>
  </si>
  <si>
    <t>AB0916187</t>
  </si>
  <si>
    <t xml:space="preserve"> ABDULLAYEVA GAVXARXON ABDURASHID QIZI </t>
  </si>
  <si>
    <t>NAMANGAN SHAHAR BERUNIY KO`CHASI 1-T 4-UY</t>
  </si>
  <si>
    <t>AB6007341</t>
  </si>
  <si>
    <t xml:space="preserve"> ABDURAIMOVA NAIMA SOLIJANOVNA </t>
  </si>
  <si>
    <t>NAMANGAN SHAHAR 7-PR G'IRVONSOY KO'CHASI 4-UY</t>
  </si>
  <si>
    <t>AB7448292</t>
  </si>
  <si>
    <t xml:space="preserve"> KUCHKAROVA MAXFUZA NEMATILLAYEVNA </t>
  </si>
  <si>
    <t>Наманганская область, Наманганский район, Богишамол ССГ, Кургонча МСГ, ул. Кургонча, дом 93</t>
  </si>
  <si>
    <t xml:space="preserve"> PATXIDDINOV KAMOLIDDIN XABIBULLAYEVICH </t>
  </si>
  <si>
    <t>МАШАД ҚФЙ, МАШАД МФЙ, СОБИР РАХИМОВ КЎЧАСИ, uy:50</t>
  </si>
  <si>
    <t xml:space="preserve"> ZAKIROV MUXIDDIN LUTFIDDINOVICH </t>
  </si>
  <si>
    <t>УЧКУН МФЙ, 1 ПР. ЯНГИ АРИК, uy:11А</t>
  </si>
  <si>
    <t xml:space="preserve"> ALIXANOVA XULKARXON SAYDULLO QIZI </t>
  </si>
  <si>
    <t>МАЖНУНТОЛ МФЙ, 1 ПР. М.РАХИМОВ</t>
  </si>
  <si>
    <t>AB1701816</t>
  </si>
  <si>
    <t xml:space="preserve"> SOIBJONOV XOJIAKBAR ILXOM O‘G‘LI </t>
  </si>
  <si>
    <t>Namangan shahar Zarqaynar ko'chasi 4-uy</t>
  </si>
  <si>
    <t xml:space="preserve"> XOSHIMOVA GULNOZA ZOXIDJONOVNA </t>
  </si>
  <si>
    <t>Наманганская область, Туракурганский район, Яндама ССГ, Кумидон МСГ, ул. Навбахор, дом 54</t>
  </si>
  <si>
    <t xml:space="preserve"> ATAXANOV ISLOM IBRAGIMOVICH </t>
  </si>
  <si>
    <t>MASHRAB MFY I.BUXORIY KO'CHASI 34-UY</t>
  </si>
  <si>
    <t>AA7133654</t>
  </si>
  <si>
    <t xml:space="preserve"> RAXIMOV QOBILJON BOTIRJON O‘G‘LI </t>
  </si>
  <si>
    <t xml:space="preserve"> SOATALIYEVA KAMOLAXON SHUXRATJON QIZI </t>
  </si>
  <si>
    <t>DAVLATOBOD TUMANI, 2-KICHIK TUMAN, 20-UY 34-XONADON</t>
  </si>
  <si>
    <t>AC2833772</t>
  </si>
  <si>
    <t xml:space="preserve"> UMAROVA SHAXZODA ERGASHEVNA </t>
  </si>
  <si>
    <t>НАМАНГАН ШАХАР ИХЛОС КУЧАСИ 1-БЕРК 6-УЙ</t>
  </si>
  <si>
    <t xml:space="preserve"> OTAXANOVA ZAYNABXON BAXTIYOR QIZI </t>
  </si>
  <si>
    <t>Наманганская область, Наманган г., Ёш Авлод, дом 18</t>
  </si>
  <si>
    <t>AB3078758</t>
  </si>
  <si>
    <t xml:space="preserve"> XUSANOVA SHOXISTA KOMILOVNA </t>
  </si>
  <si>
    <t>ТИНЧЛИК МФЙ, ЁШ АВЛОД КЎЧАСИ, uy:22</t>
  </si>
  <si>
    <t xml:space="preserve"> UBAYDULLAYEV AKRAMJON ABDULLAYEVICH </t>
  </si>
  <si>
    <t>Наманганская область, Наманган г., ул. Туракургон, дом 165в</t>
  </si>
  <si>
    <t xml:space="preserve"> UMAROV ZOXIDJON ZOKIR O‘G‘LI </t>
  </si>
  <si>
    <t>БАЙНАЛМИНАЛ МФЙ, ИТТИФОК, 5 ПР. ТУРАКУРГОН ЙУЛИ, uy:7</t>
  </si>
  <si>
    <t>AB7775323</t>
  </si>
  <si>
    <t xml:space="preserve"> ABDULLAYEVA MUNISA XAMIDULLAYEVNA </t>
  </si>
  <si>
    <t>NAMANGAN SHAHAR YAKKASADA MFY O'RIKZOR KO'CHA 21 UY</t>
  </si>
  <si>
    <t xml:space="preserve"> MAMADALIYEVA GULSHODAXON ODILJON QIZI </t>
  </si>
  <si>
    <t>ШАРҚ ТОНГ КЎЧА</t>
  </si>
  <si>
    <t>AB4356541</t>
  </si>
  <si>
    <t xml:space="preserve"> SHOKIROVA KAMOLA BAXTIYOR QIZI </t>
  </si>
  <si>
    <t>МАЖНУНТОЛ МФЙ, 3 ПР. БРАМАТУТСКАЯ ТУП-1, uy:34А</t>
  </si>
  <si>
    <t>AB5610528</t>
  </si>
  <si>
    <t xml:space="preserve"> RAXMATULLAYEVA ZARENA MUHAMMAD-QIZI </t>
  </si>
  <si>
    <t>DAVLATOBOD TUMANI 6-KICHIK TUMAN 48-UY 38-XONADON</t>
  </si>
  <si>
    <t xml:space="preserve"> ABDUSATTAROV BOBURMIRZO BAHODIR O‘G‘LI </t>
  </si>
  <si>
    <t>NAMANGAN SHAXAR, DAVLATOBOD TUMANI, ELABOD MFY</t>
  </si>
  <si>
    <t>НАМАНГАН Ш., ЧЕТ ЭЛ КАПИТАЛИ ИШТИРОКИДАГИ "HAMKORBANK" АТБ НАМАНГАН МИНТ.ФИЛИАЛИ</t>
  </si>
  <si>
    <t xml:space="preserve"> USMANOV SHAVKAT MIRMUSAYEVICH </t>
  </si>
  <si>
    <t>Наманганская область, Наманган г., ул. Туракургон, пр. 3, дом 5-уй 2-кв</t>
  </si>
  <si>
    <t xml:space="preserve"> AZAMATOV OTABEK QUYOSH O‘G‘LI </t>
  </si>
  <si>
    <t>ЧАМАНЗОР МФЙ, ЧАМАНЗОР, КОИНОТ, uy:7+8</t>
  </si>
  <si>
    <t xml:space="preserve"> ABDUSATTOROV FAXRIDDIN BAXODIRJON O‘G‘LI </t>
  </si>
  <si>
    <t>Наманганская область, Наманган г., Элабод, Улугбек туп-3, дом 7</t>
  </si>
  <si>
    <t>AB4115113</t>
  </si>
  <si>
    <t xml:space="preserve"> ERGASHEVA NAFOSAT ISKANDER KIZI </t>
  </si>
  <si>
    <t>NAMANGAN SHAHAR, ZILOL KO`CHASI 1-UY</t>
  </si>
  <si>
    <t>AA2697449</t>
  </si>
  <si>
    <t xml:space="preserve"> RASULOVA MUSLIMAXON ABDULXAMID QIZI </t>
  </si>
  <si>
    <t>Наманганская область, Наманган г., ул. Туракурган, дом 59</t>
  </si>
  <si>
    <t xml:space="preserve"> YULCHIYEV ABRORJON ISLOMJONOVICH </t>
  </si>
  <si>
    <t>ҒУРУМСАРОЙ ШФЙ, ЯНГИЧЕК МФЙ, ЯНГИЧЕК КЎЧАСИ, uy:0</t>
  </si>
  <si>
    <t xml:space="preserve"> JURAYEV DILMUROD KUDRAT O‘G‘LI </t>
  </si>
  <si>
    <t>NAMANGAN SHAHAR MAJNUNTOL MFY YANGI OBOD KO`CHASI 9 A TUPIK 5 UY</t>
  </si>
  <si>
    <t xml:space="preserve"> SOLIYEVA MADINA ABDUOLIMOVNA </t>
  </si>
  <si>
    <t>AD0475809</t>
  </si>
  <si>
    <t xml:space="preserve"> QO‘LDASHOV BUNYODJON BAXTIYOR O‘G‘LI </t>
  </si>
  <si>
    <t>ҒУРУМСАРОЙ ШФЙ, БОҒ МФЙ, ИСТИҚБОЛ КЎЧАСИ, uy:23</t>
  </si>
  <si>
    <t xml:space="preserve"> UBAYDULLAYEV MUSLIMJON ABDURASUL O‘G‘LI </t>
  </si>
  <si>
    <t>YANGIQO'RG'ON TUMANI NAVQUZOBOD QFY XADIKENT MFY</t>
  </si>
  <si>
    <t>AA2148464</t>
  </si>
  <si>
    <t xml:space="preserve"> MAMATSHAYEVA NAFISA SHARIFOVNA </t>
  </si>
  <si>
    <t>NAMANGAN SHAHAR, ZARBDOR KO'CHA 2-TUPIK 2-UY</t>
  </si>
  <si>
    <t xml:space="preserve"> XUSANOVA XULKARXON XAKIMOVNA </t>
  </si>
  <si>
    <t>ОРЗУ МФЙ, ОРЗУ КОТТЕДЖ КЎЧАСИ, uy:147</t>
  </si>
  <si>
    <t xml:space="preserve"> ABDUG‘ANIYEV ULUG‘BEK SHUXRAT O‘G‘LI </t>
  </si>
  <si>
    <t>Наманган шахар Давлатобод туман Орзу МФЙ</t>
  </si>
  <si>
    <t xml:space="preserve"> JO‘RAYEVA UMIDA ABDUVOXID QIZI </t>
  </si>
  <si>
    <t>DAVLATOBOD TUMANI 5A-KICHIK NOXIYA, 73-UY, 11-XONADON</t>
  </si>
  <si>
    <t>AA9929336</t>
  </si>
  <si>
    <t xml:space="preserve"> YUSUPOVA XANIFA ABDUVALIYEVNA </t>
  </si>
  <si>
    <t>Наманганская область, Наманган г., Ирвадон, Гулзор, дом 31</t>
  </si>
  <si>
    <t>AA6609649</t>
  </si>
  <si>
    <t xml:space="preserve"> MUXITDINOV KAMOLIDDIN TOXIROVICH </t>
  </si>
  <si>
    <t>Namanagan shahar ,Yangi Namangan tuman, Go`zal MFY Chamanzor ko`chasi 8-uy</t>
  </si>
  <si>
    <t xml:space="preserve"> ISMANOVA SEVARA A’ZAM QIZI </t>
  </si>
  <si>
    <t>AD0792268</t>
  </si>
  <si>
    <t xml:space="preserve"> AKRAMOV ZOKIR TOXIRJANOVICH </t>
  </si>
  <si>
    <t>Наманганская область, Наманган г., Уйчи туп-3, дом 5</t>
  </si>
  <si>
    <t>AA3402113</t>
  </si>
  <si>
    <t xml:space="preserve"> YULDASHEV AVAZ AZIZOVICH </t>
  </si>
  <si>
    <t>3-ўтиш йўли Жийдакапа кўчаси 8-уй</t>
  </si>
  <si>
    <t xml:space="preserve"> NABIDJANOVA DILOROM SIDDIKJANOVNA </t>
  </si>
  <si>
    <t xml:space="preserve"> TO‘RAXO‘JAYEV ASILBEK OYBEK O‘G‘LI </t>
  </si>
  <si>
    <t>NAMANGAN SHAHAR 2-O'TISH YO'LI SUFIZODA KO'CHASI 10A-UY</t>
  </si>
  <si>
    <t>AA4736100</t>
  </si>
  <si>
    <t xml:space="preserve"> TUROPOVA CHAMANGUL ALIJONOVNA </t>
  </si>
  <si>
    <t>МОМОХОН ҚФЙ, МОМОХОН МФЙ, АРИҚЁҚА КЎЧАСИ, uy:57</t>
  </si>
  <si>
    <t xml:space="preserve"> DARVISHEVA ZUXRA TOXIROVNA </t>
  </si>
  <si>
    <t>NAMANGAN SHAHAR, 5-PR, MARG`ILON KO`CHASI 19-UY</t>
  </si>
  <si>
    <t>XASANOV FAXRIDDIN ZAYNIDDINOVICH</t>
  </si>
  <si>
    <t>DAVLATOBOD TUMANI 3-KICHIK NOXIYA 59-UY 48-XONADON</t>
  </si>
  <si>
    <t>QOSIMOV AKMALJON ABDULAZIZ O‘G‘LI</t>
  </si>
  <si>
    <t>УРТА ГИРВОН МФЙ, М.БОКИБОЕВ, uy:19</t>
  </si>
  <si>
    <t>MANSUROV BAXROM ICHSMOIL O‘G‘LI</t>
  </si>
  <si>
    <t>NAMANGAN VILOYATI, UYCHI TUMANI, O'NXAYAT SHFY</t>
  </si>
  <si>
    <t>RADJABAYEVA MUKADDAS MAXAMADAMINOVNA</t>
  </si>
  <si>
    <t>NAMANGAN SHAHAR, DAVLATOBOD TUMANI, IRVADON, ISTIQBOL MFY, X.OLIMJON KO'CHA, 65-UY</t>
  </si>
  <si>
    <t>PULATOVA FARIDA KAMOLXONOVNA</t>
  </si>
  <si>
    <t>НАМАНГАН ШАХАР ДАЛАТОБОД 3-КИЧИК НОХИЯ 18-УЙ 17-ХОНАДОН</t>
  </si>
  <si>
    <t>SHERMATOV ABRORXON ANVAR O‘G‘LI</t>
  </si>
  <si>
    <t>NAMANGAN SHAXAR, 5-SOLI ADASHEV KO`CHASI, TUP-2, 15-UY</t>
  </si>
  <si>
    <t>AB0532605</t>
  </si>
  <si>
    <t>KUTBIDDINOV XASANBOY YOKUBJON O‘G‘LI</t>
  </si>
  <si>
    <t>NAMANGAN SHAXAR, 3-BOG`I ERAM KO`CHASI, 32-UY</t>
  </si>
  <si>
    <t>AA2083862</t>
  </si>
  <si>
    <t>MAMADALIYEV KOBIL KADIROVICH</t>
  </si>
  <si>
    <t>AC2604192</t>
  </si>
  <si>
    <t xml:space="preserve"> YULDASHEV AZIZBEK TOIR O‘G‘LI </t>
  </si>
  <si>
    <t>4-otish yo'li T.Po'lat ko'chasi 13-uy</t>
  </si>
  <si>
    <t xml:space="preserve"> TURAJANOV ANAS ERKINOVICH </t>
  </si>
  <si>
    <t>ФАРОВОН МФЙ, ПЛЕХАНОВ, uy:5/А</t>
  </si>
  <si>
    <t>AB3060919</t>
  </si>
  <si>
    <t xml:space="preserve"> KAYUMOV NODIRBEK BAXODIROVICH </t>
  </si>
  <si>
    <t>МЕХНАТОБОД МФЙ, ШАБОДА, uy:3</t>
  </si>
  <si>
    <t>AD0770633</t>
  </si>
  <si>
    <t xml:space="preserve"> SADIKOVA NODIRA NOSIRJANOVNA </t>
  </si>
  <si>
    <t>ТИНЧЛИК МФЙ, ОРОМГОХ КЎЧАСИ, uy:15</t>
  </si>
  <si>
    <t>AC0062139</t>
  </si>
  <si>
    <t xml:space="preserve"> SHERBAKOVA ANTANINA VALEREVNA </t>
  </si>
  <si>
    <t>DAVLATOBOD TUMANI YANGI TONG MFY 5-A KICHIK NOXIYA 11-UY 8-XONADON</t>
  </si>
  <si>
    <t>AC1472859</t>
  </si>
  <si>
    <t xml:space="preserve"> ZARIPOVA NIGORA ABDURASHIDOVNA </t>
  </si>
  <si>
    <t>ТУРАКУРГОН ШФЙ, ШАРК МФЙ, ГУЛИСТОН КЎЧАСИ, uy:59</t>
  </si>
  <si>
    <t>AB9185763</t>
  </si>
  <si>
    <t xml:space="preserve"> QODIROV OQILJON ASATILLAYEVICH </t>
  </si>
  <si>
    <t>УЙҒУР ҚФЙ, МАРҒИЗОР-1 МФЙ, МАРҒИЗОР КЎЧАСИ</t>
  </si>
  <si>
    <t xml:space="preserve"> UMAROVA JAMILA KAMOLJON QIZI </t>
  </si>
  <si>
    <t>Наманганская область, Чустский район, Чуст ГСГ, Сероб МСГ, ул. Чарогон, дом 9</t>
  </si>
  <si>
    <t>AA3488861</t>
  </si>
  <si>
    <t xml:space="preserve"> NE’MATULLAYEV BAXODIRJON MURODILLAYEVICH </t>
  </si>
  <si>
    <t>Наманганская область, Туракурганский район, Шаханд ССГ, Кашкаргузар МСГ, ул. Алишер Навоий, дом 165</t>
  </si>
  <si>
    <t xml:space="preserve"> ABDUG‘ANIYEVA FERUZAXON MIRG‘OLIB QIZI </t>
  </si>
  <si>
    <t>НАНАЙ ҚФЙ, ҚАЙРОҚИ МФЙ, НУРАФШОН КЎЧАСИ, uy:57</t>
  </si>
  <si>
    <t xml:space="preserve"> MIRZARAXIMOVA RAVZA GAFFAROVNA </t>
  </si>
  <si>
    <t>NAMANGAN SHAHAR 3-O'TISH YO'LI G'ALCHA KO'CHASI 12-UY</t>
  </si>
  <si>
    <t xml:space="preserve"> ABDUXALILOVA MA’MURA TURGUNBAYEVNA </t>
  </si>
  <si>
    <t>Наманганская область, Наманган г., Янгиланиш, дом 552</t>
  </si>
  <si>
    <t>AB8793510</t>
  </si>
  <si>
    <t xml:space="preserve"> TURSUNOV AZIZBEK TOXIR O‘G‘LI </t>
  </si>
  <si>
    <t>Наманганская область, Наманган г., 1 пр. Навоий, дом 11</t>
  </si>
  <si>
    <t>AA6910623</t>
  </si>
  <si>
    <t xml:space="preserve"> VALIYEVA SAODAT USUPDJANOVNA </t>
  </si>
  <si>
    <t>NAMANGAN SHAHAR DO`STLIK KO`CHASI 3-PR 7-UY</t>
  </si>
  <si>
    <t xml:space="preserve"> SULTANOV DILSHOD TOXIR O‘G‘LI </t>
  </si>
  <si>
    <t>SAMARQAND KO`CHASI 7-T 71-UY</t>
  </si>
  <si>
    <t>AA9066197</t>
  </si>
  <si>
    <t xml:space="preserve"> JO‘RAYEV ELDORBEK SOBIRJONOVICH </t>
  </si>
  <si>
    <t>NAMANGAN SHAHAR 2-PR SADRIDDIN AYNIY 15 UY</t>
  </si>
  <si>
    <t>AB0353837</t>
  </si>
  <si>
    <t xml:space="preserve"> XOLMIRZAYEV ISLOMBEK MUROD O‘G‘LI </t>
  </si>
  <si>
    <t>Наманганская область, Наманган г., Жийдакапа туп-13, дом 4</t>
  </si>
  <si>
    <t xml:space="preserve"> ISROILOV AXRORBEK IKROMJON O‘G‘LI </t>
  </si>
  <si>
    <t>NAMANGAN SHAHAR, UYCHI KO`CHASI 159-UY, 4-XONADON</t>
  </si>
  <si>
    <t xml:space="preserve"> SAYDULLAYEV IBROXIMJON IKROMJON O‘G‘LI </t>
  </si>
  <si>
    <t>DAVLATOBOD TUMANI, 1-KICHIK NOXIYA 11-UY, 23-UY</t>
  </si>
  <si>
    <t xml:space="preserve"> MUSAXANOV SHUXRATBEK XAKIMJON-O‘G‘LI </t>
  </si>
  <si>
    <t>OBI HAYOT MFY, MURABBIY KO`CHASI 14-UY</t>
  </si>
  <si>
    <t xml:space="preserve"> YO‘LDOSHEVA ZUXRAXON SAMIJON QIZI </t>
  </si>
  <si>
    <t>NAMANGAN VILOYATI UCHQO'RG'ON TUMANI QO'G'AY QFY</t>
  </si>
  <si>
    <t xml:space="preserve"> ZIYAVITDINOV ISLOMBEK ARIFJON O‘G‘LI </t>
  </si>
  <si>
    <t>Namangan shahar 2-kichik noxiya 22-uy 20-xonadon</t>
  </si>
  <si>
    <t xml:space="preserve"> INOMOVA GULNORA QODIROVNA </t>
  </si>
  <si>
    <t>NAMANGAN YUKSALISH MFY NAVQIRON KO'CHA 43 KV 41</t>
  </si>
  <si>
    <t>AA7882200</t>
  </si>
  <si>
    <t xml:space="preserve"> MAMADALIYEV XAYRULLO XAMIDULLO O‘G‘LI </t>
  </si>
  <si>
    <t xml:space="preserve"> ERGASHEVA SAYYORAXON RAXMATILLAYEVNA </t>
  </si>
  <si>
    <t xml:space="preserve"> SARIBAYEVA AZADAJAN BARATBAYEVNA </t>
  </si>
  <si>
    <t>5A-KICHIK NOXIYA 18-UY 43-XONADON</t>
  </si>
  <si>
    <t xml:space="preserve"> PAYZIYEVA HAYOTXON XUDAYBERDIYEVNA </t>
  </si>
  <si>
    <t>NAMANGAN SHAHAR DAVLATOBOD TUMANI 3-KICHIK TUMAN 28-UY 60-XONADON</t>
  </si>
  <si>
    <t xml:space="preserve"> XAMROXODJAYEV OYBEK OMONDILLO O‘G‘LI </t>
  </si>
  <si>
    <t>NAMANGAN SHAHAR, OROMGOX KO`CHASI 63-UY</t>
  </si>
  <si>
    <t xml:space="preserve"> YUSUPOVA MUNISA DOVUTOVNA </t>
  </si>
  <si>
    <t xml:space="preserve"> SHAMSIYEV BOBIR BOTIROVICH </t>
  </si>
  <si>
    <t>NAMANGAN SHAHAR, TOSHKENT KO`CHASI 8-T, 3-UY</t>
  </si>
  <si>
    <t xml:space="preserve"> ABDULLAYEV IBROXIMJON NASRITDIN O‘G‘LI </t>
  </si>
  <si>
    <t>NAMANGAN SHAHAR, MARG`ILON KO`CHASI 8-UY, 1-PR</t>
  </si>
  <si>
    <t xml:space="preserve"> RAXIMOVA ROXILA KAYUMDJANOVNA </t>
  </si>
  <si>
    <t>DAVLATOBOD TUMANI 2-OLMAZOR KO'CHA 18-UY</t>
  </si>
  <si>
    <t xml:space="preserve"> TURGUNOV BAXTIYER GAFURJANOVICH </t>
  </si>
  <si>
    <t>NAMANGAN SHAHAR, CHILIGIZOR KO'CHASI 27-UY</t>
  </si>
  <si>
    <t>AA6251713</t>
  </si>
  <si>
    <t xml:space="preserve"> ATAMIRZAYEVA MASHXURA MAMASOLIYEVNA </t>
  </si>
  <si>
    <t>Наманганская область, Наманган г., ул. Уйчи, дом 7, кв. 5</t>
  </si>
  <si>
    <t>AB0698903</t>
  </si>
  <si>
    <t xml:space="preserve"> JUMONALIYEV SHAXZODBEK ZOXIDJON O‘G‘LI </t>
  </si>
  <si>
    <t>НАВРЎЗОБОД ҚФЙ, ТИНЧЛИК МФЙ, ТИНЧЛИК КЎЧАСИ, uy:29</t>
  </si>
  <si>
    <t xml:space="preserve"> XODJAYEVA SURAYYO SHOKIRXONOVNA </t>
  </si>
  <si>
    <t>ULUG'BEK KO'CHASI 1-UY 30-XONADON</t>
  </si>
  <si>
    <t>AA2121962</t>
  </si>
  <si>
    <t xml:space="preserve"> HUSANOVA MAFTUNAXON XASANBOY QIZI </t>
  </si>
  <si>
    <t>МАЪРИФАТ МФЙ, КУКОНД ТУП-6, uy:3</t>
  </si>
  <si>
    <t>AB1233357</t>
  </si>
  <si>
    <t xml:space="preserve"> ILYASOVA SULTANIYE IBAZEROVNA </t>
  </si>
  <si>
    <t>3-KICHIK NOXIYA 36-UY 40-XONADON</t>
  </si>
  <si>
    <t xml:space="preserve"> JURAYEVA SADOKAT KOMILJON QIZI </t>
  </si>
  <si>
    <t>5A-KICHIK NOXIYA 28-UY 17-XONADON</t>
  </si>
  <si>
    <t xml:space="preserve"> OTAMIRZAYEV BOBURJON RAXMONJON O‘G‘LI </t>
  </si>
  <si>
    <t>НАМАНГАН ШАХАР БУРАМАТУТ КУЧАСИ 9-БЕРК 3 В-УЙ</t>
  </si>
  <si>
    <t xml:space="preserve"> XUSANOV KAMBARALI ALISHEROVICH </t>
  </si>
  <si>
    <t>NAMANGAN SHAHAR, L.OLIMOV KO'CHASI, 19-UY</t>
  </si>
  <si>
    <t>AB6060200</t>
  </si>
  <si>
    <t xml:space="preserve"> MAMADALIYEV ORIFJON KOSIMJON O‘G‘LI </t>
  </si>
  <si>
    <t>Наманганская область, Наманган г., А.Беруний, С.Айний, дом 15</t>
  </si>
  <si>
    <t xml:space="preserve"> XOLMATOVA DILDORA MURODJONOVNA </t>
  </si>
  <si>
    <t>NAMANGAN SHAHAR, LOLA MFY 56-UY 24/1-XONADON</t>
  </si>
  <si>
    <t>AA0494873</t>
  </si>
  <si>
    <t xml:space="preserve"> QODIROVA HULKARXON SOBITXON QIZI </t>
  </si>
  <si>
    <t>NAMANGAN SHAHAR, YANGI NAMANGAN TUMANI, AXSIKENT MFY, BULOQSOY KO'CHASI, 76-UY</t>
  </si>
  <si>
    <t xml:space="preserve"> AKMALJONOVA GULHAYOXON ILYOSBEK QIZI </t>
  </si>
  <si>
    <t>Наманганская область, Нарынский район, Кургонтепа ССГ, Сирмок МСГ, ул. Сирмок, дом 07</t>
  </si>
  <si>
    <t>AB0954906</t>
  </si>
  <si>
    <t xml:space="preserve"> ZOIROVA TABARRUK ABDUG‘APPOROVNA </t>
  </si>
  <si>
    <t>Наманганская область, Наманган г., 4-микрорайон, дом 32, кв. 3</t>
  </si>
  <si>
    <t xml:space="preserve"> ISAKOVA SHOIRA MARUFOVNA </t>
  </si>
  <si>
    <t>NAMANGAN SHAHAR OROMGOH KO'CHASI 31A-UY 2-XONADON</t>
  </si>
  <si>
    <t xml:space="preserve"> USMANOVA GAVXAR ZOKIROVNA </t>
  </si>
  <si>
    <t>МАЖНУНТОЛ МФЙ, ЯНГИОБОД ТУП-10, uy:16Б</t>
  </si>
  <si>
    <t>AA5685239</t>
  </si>
  <si>
    <t xml:space="preserve"> YUSUPOVA MADINA MAXMUDJON QIZI </t>
  </si>
  <si>
    <t>Наманганская область, Наманганский район, Тошбулок ГСГ, Муллакудинг МСГ, ул. Улугбек, дом 14</t>
  </si>
  <si>
    <t>AA5067269</t>
  </si>
  <si>
    <t xml:space="preserve"> SOXIBJANOV AZIMJON NASIMJON O‘G‘LI </t>
  </si>
  <si>
    <t>МАЪРИФАТ МФЙ, ҚЎҚОН КЎЧАСИ, uy:40</t>
  </si>
  <si>
    <t xml:space="preserve"> MUXITDINOVA SOXIBA VAXOBOVNA </t>
  </si>
  <si>
    <t>ДАМБОГ МФЙ, 2 ПР. ТАЛЛИН, uy:1</t>
  </si>
  <si>
    <t>AB4356584</t>
  </si>
  <si>
    <t xml:space="preserve"> SAYFIDDINOVA GULSHANOY XABIBULLA QIZI </t>
  </si>
  <si>
    <t>УЧКУН МФЙ, С.АДАШЕВ ТУП-23, uy:15А</t>
  </si>
  <si>
    <t xml:space="preserve"> TILLYABAYEVA MUNIRA SAYDULLAYEVNA </t>
  </si>
  <si>
    <t>NAMANGAN SHAXAR, SHARSHARA MFY, NURAVSHON KO`CHASI, 7-UY</t>
  </si>
  <si>
    <t>AC1350740</t>
  </si>
  <si>
    <t xml:space="preserve"> ALIYEVA SHAXLO ABIDOVNA </t>
  </si>
  <si>
    <t>NAMANGAN SHAHAR MARIFAT MFY 1-PR TEMIR KO'CHA 25 UY</t>
  </si>
  <si>
    <t>AB9632976</t>
  </si>
  <si>
    <t xml:space="preserve"> ABDULLAYEV BAXTIYOR JAPAROVICH </t>
  </si>
  <si>
    <t>NAMANGAN SHAHAR DO'STLIK MFY J.MANGUBERDI KO'CHASI 19-UY</t>
  </si>
  <si>
    <t xml:space="preserve"> SHERALIYEVA SHAHNOZA BOTIRBEK QIZI </t>
  </si>
  <si>
    <t>Наманганская область, Наманганский район, Нурафшон ССГ, Олахамак МСГ, ул. Бахор, дом 69</t>
  </si>
  <si>
    <t>AA1667800</t>
  </si>
  <si>
    <t xml:space="preserve"> YAKUBOVA FERUZA MAXAMMADOVNA </t>
  </si>
  <si>
    <t>AB8830064</t>
  </si>
  <si>
    <t xml:space="preserve"> SHARIPOVA DIANA AXMATJANOVNA </t>
  </si>
  <si>
    <t>YANGI NAMANGAN TUMANI, MINGCHINOR MFY, T.PO`LAT KO`CHASI 4-PR, 8-UY</t>
  </si>
  <si>
    <t xml:space="preserve"> ABDULMYANOV TIMUR RENATOVICH </t>
  </si>
  <si>
    <t>DAVLATOBOD TUMANI 3-KICHIK NOXIYA, 2-UY. 15-XONADON</t>
  </si>
  <si>
    <t xml:space="preserve"> TUXTABAYEV JAXONGIR-MIRZO BAXROM O‘G‘LI </t>
  </si>
  <si>
    <t>NAMANGAN SHAHAR KURASHXONA MFY Q.MAMARASULOV KO`CHASI 60-UY</t>
  </si>
  <si>
    <t xml:space="preserve"> MAMASOLIYEV ISMOIL RUSTAMJON O‘G‘LI </t>
  </si>
  <si>
    <t>ЁРКАТАЙ ҚФЙ, НАВБАХОР КЎЧАСИ, uy:-</t>
  </si>
  <si>
    <t xml:space="preserve"> MAKSUDOV ALISHER BAXROM O‘G‘LI </t>
  </si>
  <si>
    <t>Наманганская область, Наманган г., Шохимардонова туп-13, дом 3</t>
  </si>
  <si>
    <t xml:space="preserve"> ARSLANOV BAXTIYOR ALISHEROVICH </t>
  </si>
  <si>
    <t>Наманганская область, Наманган г., Саноат, дом 216</t>
  </si>
  <si>
    <t>AB1291069</t>
  </si>
  <si>
    <t xml:space="preserve"> RAZZAKOVA AZIZA ZOKIRJONOVNA </t>
  </si>
  <si>
    <t>Наманганская область, Уйчинский район, Унхаят ГСГ, Истиклол МСГ, ул. Шодиёна, дом 41</t>
  </si>
  <si>
    <t xml:space="preserve"> ISAKOV LUXMONJON SHAVKAT O‘G‘LI </t>
  </si>
  <si>
    <t>ФУРКАТ МФЙ, 2 ПР. ДУСТЛИК, uy:25-25А</t>
  </si>
  <si>
    <t xml:space="preserve"> ALIXONOVA SANOBAR ABDUSAMAD QIZI </t>
  </si>
  <si>
    <t>NAMANGAN SHAHAR ISTIQBOL MFY 4- KAMALAK 24-UY</t>
  </si>
  <si>
    <t xml:space="preserve"> JO‘RAYEVA MUXARAMXON G‘ULAMJANOVNA </t>
  </si>
  <si>
    <t>CHORTOQ AYLANMA YO'LI KO''CHASI, 2-UY, 15-XONADON</t>
  </si>
  <si>
    <t xml:space="preserve"> SAYDULLAYEVA OYDINA KARIM QIZI </t>
  </si>
  <si>
    <t>Наманганская область, Наманган г., ул. Намангансой, дом 93а</t>
  </si>
  <si>
    <t>AB6963222</t>
  </si>
  <si>
    <t xml:space="preserve"> USMANOVA VAZIRA DILMUROD QIZI </t>
  </si>
  <si>
    <t>C.Айний 83-3</t>
  </si>
  <si>
    <t xml:space="preserve"> XAKIMOVA FERUZA QUTPIDDINOVNA </t>
  </si>
  <si>
    <t>UYCHI TUMANI, SOKU MFY, SHODLIK KO`CHASI, 20-UY</t>
  </si>
  <si>
    <t xml:space="preserve"> BAZARBAYEV BOTIR GULAMOVICH </t>
  </si>
  <si>
    <t>GO'ZAL MFY CHAMANZOR KO'CHASI 37A-UY</t>
  </si>
  <si>
    <t xml:space="preserve"> ABDULMITINOVA E’ZOZAXON XUSAN QIZI </t>
  </si>
  <si>
    <t>TARAQQIYOT MFY, YANGIYER KO`CHASI 4-UY</t>
  </si>
  <si>
    <t xml:space="preserve"> XAITOVA KAMOLA TOXIROVNA </t>
  </si>
  <si>
    <t>DAVLATOBOD TUMAN O'RTA ROVUSTON MFY JAR KO'CHA 51 UY</t>
  </si>
  <si>
    <t xml:space="preserve"> MUXIDDINOVA NILUFAR TAXIROVNA </t>
  </si>
  <si>
    <t>NAMANGAN SHAHAR DAVLATOBOD TUMAN 5-KICHIK TUMAN 32-UY 36-XONADON</t>
  </si>
  <si>
    <t xml:space="preserve"> PIRMATOVA ZARINA KAMOLXON QIZI </t>
  </si>
  <si>
    <t>AA1127361</t>
  </si>
  <si>
    <t xml:space="preserve"> VAXABOV JALOLIDDIN MAMAT O'G'LI </t>
  </si>
  <si>
    <t xml:space="preserve"> XUSANOV UKTAMJON ZOKIRJON O‘G‘LI </t>
  </si>
  <si>
    <t>NAMANGAN SHAHAR, YOG'DU KO'CHASI, 1-UY, 42-XONADON</t>
  </si>
  <si>
    <t xml:space="preserve"> ISMATULLAYEV ELYORJON NEMATJONOVICH </t>
  </si>
  <si>
    <t>ОКСАРОЙ МФЙ, БУНЁДКОР (УЙЧИ Т), СОХИБКОР, uy:17</t>
  </si>
  <si>
    <t>AA6221437</t>
  </si>
  <si>
    <t xml:space="preserve"> QODIROVA MAXLIYOXON RAVSHAN QIZI </t>
  </si>
  <si>
    <t>Наманганская область, Наманган г., Галаба, дом 35</t>
  </si>
  <si>
    <t>AA1204785</t>
  </si>
  <si>
    <t xml:space="preserve"> KURBANOVA NAIMA XAKIM QIZI </t>
  </si>
  <si>
    <t>Б.МАШРАБ МФЙ, ИМОМ БУХОРИЙ КЎЧАСИ, uy:61</t>
  </si>
  <si>
    <t>AA9569614</t>
  </si>
  <si>
    <t xml:space="preserve"> ABDULLAYEV ILXOMJON INOMJON O‘G‘LI </t>
  </si>
  <si>
    <t>NAMANGAN SHAHAR G`UNCH MFY ORZU KO`CHASI 14 UY</t>
  </si>
  <si>
    <t>AB3686220</t>
  </si>
  <si>
    <t xml:space="preserve"> IBRAGIMOVA MUAZZAM TURSUNBAYEVNA </t>
  </si>
  <si>
    <t xml:space="preserve"> TURG‘UNOV ULUG‘BEK USMONALIYEVICH </t>
  </si>
  <si>
    <t>NAMANGAN SHAXAR, BOBURSHOX KO`CHASI, 145/1-UY</t>
  </si>
  <si>
    <t xml:space="preserve"> KODIRJANOV ELYORBEK ERKIN O'G'LI </t>
  </si>
  <si>
    <t>NAMANGAN SHAHAR MARG'ILON KO'CHASI 9-BERK 1-UY</t>
  </si>
  <si>
    <t xml:space="preserve"> ABDURAYIMOV AHROR BAHODIR O‘G‘LI </t>
  </si>
  <si>
    <t>NAMANGAN SHAHAR, BOBURSHOH KO`CHASI 96-UY, 38-XONADON</t>
  </si>
  <si>
    <t xml:space="preserve"> HABIBULLAYEV UMIDBEK ULUG‘BEK O‘G‘LI </t>
  </si>
  <si>
    <t>МАЪРИФАТ МФЙ, 1 ПР. ТЕРМИЗ, uy:19А</t>
  </si>
  <si>
    <t>AC2029797</t>
  </si>
  <si>
    <t xml:space="preserve"> ALIMOVA NIGORA YAKUBOVNA </t>
  </si>
  <si>
    <t>CHORTOQ SHAXARCHASI, DO`STLIK MFY, IBN SINO KO`CHASI</t>
  </si>
  <si>
    <t>AA1014570</t>
  </si>
  <si>
    <t xml:space="preserve"> BEKMURODOVA NILUFAR PO‘LATOVNA </t>
  </si>
  <si>
    <t>TO'RAQO'RG'ON TUMANI YETTIKON MFY</t>
  </si>
  <si>
    <t xml:space="preserve"> BAKIROVA SHAXLO OLIMJANOVNA </t>
  </si>
  <si>
    <t>NAMANGAN MINGCHINOR MFY OROMGOH KO'CHA 1-PR 35 UY</t>
  </si>
  <si>
    <t xml:space="preserve"> ERGASHEV XOJIAKBAR AKMAL O‘G‘LI </t>
  </si>
  <si>
    <t>NAMANGAN SHAHAR ZARAFSHON MFY ZARAFSHON KO'CHASI 9-UY</t>
  </si>
  <si>
    <t xml:space="preserve"> BARATOVA GULMIRA RAVSHANOVNA </t>
  </si>
  <si>
    <t>NAMANGAN SHAHAR MINGCHINOR MFY ANORZOR KO'CHA 17 UY 25 XONADON</t>
  </si>
  <si>
    <t>AB3929526</t>
  </si>
  <si>
    <t xml:space="preserve"> IBRAGIMOVA XAKIMA XASHIMJANOVNA </t>
  </si>
  <si>
    <t xml:space="preserve"> NIZOMOVA ZARIFA KAMOLIDDIN QIZI </t>
  </si>
  <si>
    <t>NAMANGAN SHAHAR SHISHAKI MFY ZARAFSHON KO'CHASI 12-UY</t>
  </si>
  <si>
    <t>AB7415162</t>
  </si>
  <si>
    <t xml:space="preserve"> USMANOV ISLOMJON ILXOMJON O‘G‘LI </t>
  </si>
  <si>
    <t>DAVLATOBOD TUMANI, 5-KICHIK NOXIYA 26-UY, 11-UY</t>
  </si>
  <si>
    <t xml:space="preserve"> SODIKOV ABDULLAJON ABDURASHID O‘G‘LI </t>
  </si>
  <si>
    <t>NAMANGAN SHAXAR, YUQORI G`IRVON MFY</t>
  </si>
  <si>
    <t xml:space="preserve"> XOMIDOVA NAIMAXON MAMADJANOVNA </t>
  </si>
  <si>
    <t>Наманганская область, Уйчинский район, Унхаят ГСГ, Обод МСГ, ул. Куркам, дом 62</t>
  </si>
  <si>
    <t>AB4552948</t>
  </si>
  <si>
    <t xml:space="preserve"> KAMALOVA FERUZA VOXIDOVNA </t>
  </si>
  <si>
    <t>NAMANGAN SHAXAR, BERUNIY KO`CHASI, 23-UY</t>
  </si>
  <si>
    <t xml:space="preserve"> DJURAYEV FARXOD XUSAN O‘G‘LI </t>
  </si>
  <si>
    <t>MA'RIFAT KO'CHASI 33-UY</t>
  </si>
  <si>
    <t xml:space="preserve"> AXMEDOVA ALFIYA MARATOVNA </t>
  </si>
  <si>
    <t>NAMANGAN SHAHAR, DAVLATABOD TUMANI, 6-KICHIK NOXIYA, 39-UY, 48-XONA</t>
  </si>
  <si>
    <t>AA2089747</t>
  </si>
  <si>
    <t xml:space="preserve"> XODJAYEVA NIGORA IBRAGIMOVNA </t>
  </si>
  <si>
    <t>NAMANGAN SHAHAR MINGCHINOR MFY SAMANDAR KO`CHASI 14-UY</t>
  </si>
  <si>
    <t>AA8193200</t>
  </si>
  <si>
    <t xml:space="preserve"> TURGUNOV TASHPULAT SOBIT O‘G‘LI </t>
  </si>
  <si>
    <t>AA6784470</t>
  </si>
  <si>
    <t>JURABAYEV AXMADJON MAXMUDJONOVICH</t>
  </si>
  <si>
    <t>NAMANGAN SHAXAR, LOLA MFY, SOHIBKO`R KO`CHASI, 29-UY</t>
  </si>
  <si>
    <t>ABDULLAJANOV DURBEK DILSHODJON O‘G‘LI</t>
  </si>
  <si>
    <t xml:space="preserve"> SULEYMANOVA BARNOXON MIRZAMAXMUD QIZI </t>
  </si>
  <si>
    <t>NAMANGAN SHAHAR, DAVLATOBOD TUMANI, 4-KICHIK NOXIYA, 2-UY, 6-XONADON</t>
  </si>
  <si>
    <t>AA1940911</t>
  </si>
  <si>
    <t xml:space="preserve"> RAXIMJONOVA IRODAXON TAKLIF QIZI </t>
  </si>
  <si>
    <t>Namangan shaxar G`uncha MFY</t>
  </si>
  <si>
    <t>AA5690701</t>
  </si>
  <si>
    <t xml:space="preserve"> SAITBAYEV BOBIR BAXODIR O‘G‘LI </t>
  </si>
  <si>
    <t>MINGCHINOR MFY</t>
  </si>
  <si>
    <t>AA4281893</t>
  </si>
  <si>
    <t xml:space="preserve"> YULDASHEVA XURSHIDAXON MAXMUDJONOVNA </t>
  </si>
  <si>
    <t>NAMANGAN SHAHAR DAVLATOBOD TUMANI 4-KICHIK NOXIYA 42-UY 6-XONADON</t>
  </si>
  <si>
    <t xml:space="preserve"> DJURABAYEVA DILDORA DJAXPAROVNA </t>
  </si>
  <si>
    <t>NAMANGAN SHAHAR DAVLATOBOD TUMANI 1-KICHIK NOHIYA 71-UY 41-XONADON</t>
  </si>
  <si>
    <t>AA0392585</t>
  </si>
  <si>
    <t xml:space="preserve"> KOMILOVA DILDORA TURGUNOVNA </t>
  </si>
  <si>
    <t>Namangan shahar Sharshara MFY</t>
  </si>
  <si>
    <t xml:space="preserve"> MAXMUDOV A’ZAMXON NOSIRJON O‘G‘LI </t>
  </si>
  <si>
    <t>Kurashxona MFY</t>
  </si>
  <si>
    <t>AA9941378</t>
  </si>
  <si>
    <t xml:space="preserve"> MAXMUDOV AKMALXON NOSIRJON O‘G‘LI </t>
  </si>
  <si>
    <t>AA9941978</t>
  </si>
  <si>
    <t xml:space="preserve"> ISMATULLAYEV MAJID JAMALITDINOVICH </t>
  </si>
  <si>
    <t>Namangan shahar MAJNUNTOL MFY</t>
  </si>
  <si>
    <t xml:space="preserve"> MUYDINOV ILXOM MAXMUDOVICH </t>
  </si>
  <si>
    <t>8-ўтиш йўли Чаманзор кўчаси 52-уй</t>
  </si>
  <si>
    <t xml:space="preserve"> AXMATJANOV ABRORXON IKROM O‘G‘LI </t>
  </si>
  <si>
    <t>CHILANGAR 6-UY</t>
  </si>
  <si>
    <t>AA8147571</t>
  </si>
  <si>
    <t xml:space="preserve"> NAJMIDDINOV MUHAMMADALI NAJMIDDIN O‘G‘LI </t>
  </si>
  <si>
    <t>Наманганская область, Чустский район, Огасарой ССГ, Огасарой МСГ, ул. Мустақиллик, дом 8</t>
  </si>
  <si>
    <t>AA3538920</t>
  </si>
  <si>
    <t xml:space="preserve"> YUSUFOV BUNYODBEK ULUG‘BEK O‘G‘LI </t>
  </si>
  <si>
    <t>НАВБАХОР МФЙ, 1-КИЧИК НОХИЯ, uy:71 xonadon:49</t>
  </si>
  <si>
    <t xml:space="preserve"> RAXIMOVA SHAXRIBONU SHOKIRJON QIZI </t>
  </si>
  <si>
    <t>Наманганская область, Наманган г., 1 пр. 2-Сохибкор, дом 12а</t>
  </si>
  <si>
    <t xml:space="preserve"> ERGASHEV SARDORBEK RAXIMBERDI O‘G‘LI </t>
  </si>
  <si>
    <t xml:space="preserve"> BUZRUKSHAYEV XUSANXON ZIYOVIDDIN O‘G‘LI </t>
  </si>
  <si>
    <t>NURAFSHON MFY QOZOG'MAYDONI 18 UY</t>
  </si>
  <si>
    <t>AA1530019</t>
  </si>
  <si>
    <t xml:space="preserve"> JABBAROV DAVRONBEK MAMADURAIMOVICH </t>
  </si>
  <si>
    <t>NAMANGAN SHAHAR OBI XAYOT MFY Z.YULDASHEV KO'CHASI 5-UY</t>
  </si>
  <si>
    <t>AA4940313</t>
  </si>
  <si>
    <t xml:space="preserve"> G‘OZIYEV DILMURODXON MAHMUDXON O‘G‘LI </t>
  </si>
  <si>
    <t>NAMANGAN SHAHAR DAVLATOBOD TUMANI GULOBOD MFY</t>
  </si>
  <si>
    <t xml:space="preserve"> RAXIMOV SHUKURJON SHOKIRJON O‘G‘LI </t>
  </si>
  <si>
    <t>NAMANGAN SHAHAR QUYI ROVUSTON MFY YANGIARIQ KO`CHASI 72-UY</t>
  </si>
  <si>
    <t xml:space="preserve"> RUZIBAYEV BATIR BAXODIRJONOVICH </t>
  </si>
  <si>
    <t>ЗАРКЕНТ МФЙ, ЗАРКЕНТ, НАВОИЙ, uy:17А</t>
  </si>
  <si>
    <t>AA9115015</t>
  </si>
  <si>
    <t xml:space="preserve"> KIMSANOV XAYOTJON OBLANAZOROVICH </t>
  </si>
  <si>
    <t xml:space="preserve"> QODIROVA NIGORA OLIMJONOVNA </t>
  </si>
  <si>
    <t>САЙРАМ ҚФЙ, ЕТТИКОН МФЙ, uy:Р\С</t>
  </si>
  <si>
    <t xml:space="preserve"> KAYUMOVA OZODA XAKIMOVNA </t>
  </si>
  <si>
    <t>NAMANGAN SHAXAR, SOLI ADSHEV KOCHASI, 88- A UY</t>
  </si>
  <si>
    <t xml:space="preserve"> XODJIYEV YO’SUNXON RUSTAMOVICH </t>
  </si>
  <si>
    <t>Наманганская область, Наманган г., ул. Баховидин Накшбандий, дом 16</t>
  </si>
  <si>
    <t xml:space="preserve"> MAMASADIKOV DOVUDXON KOMILJON O‘G‘LI </t>
  </si>
  <si>
    <t>NAMANGAN SHAHAR AFROSIYOB KO'CHASI 5-UY 36-XONADON</t>
  </si>
  <si>
    <t xml:space="preserve"> TURG‘UNOV TURG‘UNPO‘LOT YODGORJON O‘G‘LI </t>
  </si>
  <si>
    <t>Namangan shahar, 5A-kichik noxiya 11-uy, 25-xonadon</t>
  </si>
  <si>
    <t xml:space="preserve"> AXADOVA KAMOLA GAFUROVNA </t>
  </si>
  <si>
    <t>NAMANGAN SHAHAR SHARQ TONGI MFY A.SHUXIY KO'CHA 5-PR 5-UY</t>
  </si>
  <si>
    <t xml:space="preserve"> USMANOVA DURDONA RAXMON QIZI </t>
  </si>
  <si>
    <t>NAMANGAN SHAHAR MADANIY MAORIF MFY 1-XIDIRALIYEV KO'CHASI 13-UY</t>
  </si>
  <si>
    <t xml:space="preserve"> KAMOLIDDINOV MAQSUDJON MAKTUBJON O‘G‘LI </t>
  </si>
  <si>
    <t>NAMANGAN SHAHAR, DAVLATOBOD TUMANI, QUYI ROVUSTON MFY, HAMKOR KO'CHA, 155-UY</t>
  </si>
  <si>
    <t>AA4606091</t>
  </si>
  <si>
    <t xml:space="preserve"> AXUNOVA NOZIMA ASATULLAYEVNA </t>
  </si>
  <si>
    <t>NAMANGAN SHAHAR BO`STON MFY SHOXIMARDON KO'CHASI 45-UY</t>
  </si>
  <si>
    <t xml:space="preserve"> JURAYEVA KAROMAT MAXMUD QIZI </t>
  </si>
  <si>
    <t>НАМАНГАН ШАХАР НАВКАР КУЧАСИ 36-УЙ</t>
  </si>
  <si>
    <t xml:space="preserve"> SHARIPOV MUXAMMADJON KADIR O‘G‘LI </t>
  </si>
  <si>
    <t>SHERBULOQ MFY, BODOMZOR KO`CHASI 3-UY</t>
  </si>
  <si>
    <t xml:space="preserve"> ISOMIDDINOVA UMIDA ERGASHOVNA </t>
  </si>
  <si>
    <t>NAMANGAN SHAHAR BURAMATUT KO`CHASI 10-T 1-A UY</t>
  </si>
  <si>
    <t xml:space="preserve"> MIRZAYEVA GULXAYO IKROMJON QIZI </t>
  </si>
  <si>
    <t>NAMANGAN SHAXAR, MAJNUNTOL MFY, YANGIOBOD KO`CHASI, 10-BERK,35-UY</t>
  </si>
  <si>
    <t xml:space="preserve"> NIZAMOVA FARIDAXON G‘OFUR QIZI </t>
  </si>
  <si>
    <t>НАМАНГАН ШАХАР ГИРВОНСОЙ 31 Б-УЙ</t>
  </si>
  <si>
    <t>AA9370850</t>
  </si>
  <si>
    <t xml:space="preserve"> DADABOYEV ABDURAHMON ABDUQAHHOROVICH </t>
  </si>
  <si>
    <t>AA8852067</t>
  </si>
  <si>
    <t xml:space="preserve"> JANOBIDDINOV JAXONGIR SOBITXON O‘G‘LI </t>
  </si>
  <si>
    <t>Наманганская область, Наманган г., Оромгох МСГ, Афросиёб, дом 25А</t>
  </si>
  <si>
    <t xml:space="preserve"> DADAMIRZAYEV ABDIG‘OPPOR XALIMJONOVICH </t>
  </si>
  <si>
    <t>Ёркатай ССГ, Файзиобод МСГ, ул. Ферма, дом р/с</t>
  </si>
  <si>
    <t xml:space="preserve"> XOJIYEV SANJARBEK TOXIR O‘G‘LI </t>
  </si>
  <si>
    <t>NAMANGAN SHAHAR, QOQON KO'CHASI 8-BERK, 5-UY</t>
  </si>
  <si>
    <t>AA6754142</t>
  </si>
  <si>
    <t xml:space="preserve"> MIRZAKARIMOV MIRFOZIL MIROBID O‘G‘LI </t>
  </si>
  <si>
    <t xml:space="preserve"> PAZLIDINOVA SHAXNOZA MUXTARALIYEVNA </t>
  </si>
  <si>
    <t xml:space="preserve"> ATAXANOVA XOSIYATXON SAMATOVNA </t>
  </si>
  <si>
    <t>NAMANGAN SHAHAR, DAVLATOBOD TUMANI, YUQORI G'IRVON MFY, Q.NIYOZIY KO'CHA, 16-UY</t>
  </si>
  <si>
    <t xml:space="preserve"> YULDASHEVA XAYITXON ZOKIR QIZI </t>
  </si>
  <si>
    <t>АХСИКЕНТ МФЙ, К.ЕРМАТОВ ТУП-2, uy:5</t>
  </si>
  <si>
    <t>AB5400730</t>
  </si>
  <si>
    <t xml:space="preserve"> ISHONXODJAYEVA MUSLIMA YAKUBOVNA </t>
  </si>
  <si>
    <t>ДАВЛАТОБОД ТУМАНИ 1-КИЧИК НОХИЯ 51-УЙ 34-ХОНАДОН</t>
  </si>
  <si>
    <t xml:space="preserve"> BOLTABAYEVA FERUZA RAXIMDJANOVNA </t>
  </si>
  <si>
    <t>НАМАНГАН ШАХАР 1-УТИШ ЙУЛИ УЗБЕКИСТОН КУЧАСИ 13-УЙ</t>
  </si>
  <si>
    <t xml:space="preserve"> XOLMIRZAYEVA MUNAVVAR MAXMUDOVNA </t>
  </si>
  <si>
    <t>NAMANGAN SHAHAR UCHQUN MFY 7-SOLI ADASHEV KO`CHASI 1-UY</t>
  </si>
  <si>
    <t xml:space="preserve"> ABDUQAHHOROV DOSTONBEK MA’RUFJON O‘G‘LI </t>
  </si>
  <si>
    <t>ORZU MFY</t>
  </si>
  <si>
    <t>AB0833720</t>
  </si>
  <si>
    <t xml:space="preserve"> DJURAYEVA FERUZA UBAYDULLAYEVNA </t>
  </si>
  <si>
    <t>UCHQO`RG`ON TUMANI, BAXT QFY, KATTACHEK MFY</t>
  </si>
  <si>
    <t xml:space="preserve"> KURBANOV JAXONGIR ERKINOVICH </t>
  </si>
  <si>
    <t>НАМАНГАН ШАХАР ТУРАКУРГОН КУЧАСИ 40-УЙ</t>
  </si>
  <si>
    <t>AA6757377</t>
  </si>
  <si>
    <t xml:space="preserve"> MUSAXONZODA DILSHODAXON UMIDILLO QIZI </t>
  </si>
  <si>
    <t xml:space="preserve">vФУРКАТ МФЙ, 2-ДУСТЛИК, uy:21
</t>
  </si>
  <si>
    <t xml:space="preserve"> DOLIMIRZAYEVA MUXAYYO OMANBAYEVNA </t>
  </si>
  <si>
    <t>NAMANGAN SHAHAR NAVOIY KO'CHA</t>
  </si>
  <si>
    <t>AB0723242</t>
  </si>
  <si>
    <t xml:space="preserve"> INAMOVA NAFISA YUNUS QIZI </t>
  </si>
  <si>
    <t>НАМАНГАН ШАХАР Н.НОМОНГОНИЙ КУЧАСИ 14-УЙ 2-ХОНАДОН</t>
  </si>
  <si>
    <t>AA5444671</t>
  </si>
  <si>
    <t xml:space="preserve"> KOMILOV SARDORBEK TURG‘UNBOYEVICH </t>
  </si>
  <si>
    <t>Namangan shahar Oromgox MFY</t>
  </si>
  <si>
    <t>AB0068741</t>
  </si>
  <si>
    <t xml:space="preserve"> TOSHMATOVA HILOLA ZOKIR QIZI </t>
  </si>
  <si>
    <t>NAMANGAN SHAHAR 5-PR S.ADASHEV KO`CHASI2-BERK, 23-UY</t>
  </si>
  <si>
    <t xml:space="preserve"> XODJAYEV XUSAN ABDILMAJIT O‘G‘LI </t>
  </si>
  <si>
    <t>НАМАНГАН ШАХАР БОБУРШОХ КУЧАСИ 162-УЙ 19-ХОНАДОН</t>
  </si>
  <si>
    <t xml:space="preserve"> YUNUSOVA ZULXUMOR ABDUG‘APPOROVNA </t>
  </si>
  <si>
    <t xml:space="preserve"> TOJAXMEDOV DILSHODBEK YOQUBOVICH </t>
  </si>
  <si>
    <t>ЖИЙДАКАПА ҚФЙ, БАЛАНДАРИҚ МФЙ, ХАМКОР КЎЧАСИ, uy:15</t>
  </si>
  <si>
    <t xml:space="preserve"> MAMADJANOVA MUNIRA BOTIRJONOVNA </t>
  </si>
  <si>
    <t xml:space="preserve"> KUCHKAROV SHERZOD DILMURODOVICH </t>
  </si>
  <si>
    <t>NAMANGAN SHAHAR 5A-KICHIK NOHIYA 13-UY 20-XONADON</t>
  </si>
  <si>
    <t xml:space="preserve"> UMARXO‘JAYEVA XAFIZA MAMAT QIZI </t>
  </si>
  <si>
    <t>Наманганская область, Наманган г., ул. Мумтозбегим, дом 3, кв. 43</t>
  </si>
  <si>
    <t>AB9782143</t>
  </si>
  <si>
    <t xml:space="preserve"> ARTIKOV RAVSHAN XAKIMOVICH </t>
  </si>
  <si>
    <t>AA6061572</t>
  </si>
  <si>
    <t xml:space="preserve"> AXMADJANOV ASROR ASATILLAYEVICH </t>
  </si>
  <si>
    <t>Наманганская область, Наманган г., ул. Ирригатор, дом 2а, кв. 5</t>
  </si>
  <si>
    <t xml:space="preserve"> NEMATULLAYEVA MADINAXON XANJAR QIZI </t>
  </si>
  <si>
    <t>ОРОМГОХ МФЙ, ОРОМГОХ КЎЧАСИ, uy:4 xonadon:52</t>
  </si>
  <si>
    <t xml:space="preserve"> NURMATOV SARDOR OLIMJONOVICH </t>
  </si>
  <si>
    <t>YANGIQO'RG'ON TUMANI BESHBULOQ MFY</t>
  </si>
  <si>
    <t xml:space="preserve"> NURMATOVA XOLIDA ABDIKODIROVNA </t>
  </si>
  <si>
    <t>AB8411172</t>
  </si>
  <si>
    <t xml:space="preserve"> AXMADALIYEV ALISHER ABDULXAMITOVICH </t>
  </si>
  <si>
    <t xml:space="preserve"> DJAMALOVA MADINA KAMALDINOVNA </t>
  </si>
  <si>
    <t>Furqat MFY, Guliston ko`chasi</t>
  </si>
  <si>
    <t xml:space="preserve"> FAZLIDDINOV QOBILJON QODIRXON O‘G‘LI </t>
  </si>
  <si>
    <t>NAMANGAN SHAHAR DAVLATOBOD TUMANI QUYI ROVUSTON MFY HAMKOR KO'CHASI 80-UY</t>
  </si>
  <si>
    <t xml:space="preserve"> ERGASHEV DONIYOR XURSANALIYEVICH </t>
  </si>
  <si>
    <t>Namangan YUKSALISH MFY</t>
  </si>
  <si>
    <t>AA2314305</t>
  </si>
  <si>
    <t xml:space="preserve"> ABDUGANIYEVA NAIMA XAKIMJON QIZI </t>
  </si>
  <si>
    <t>Наманган шахар Зарбдор МФЙ, Янги кучаси 6-уй</t>
  </si>
  <si>
    <t>AB1629256</t>
  </si>
  <si>
    <t xml:space="preserve"> ATANIYAZOVA FIRUZAXON ABBASXANOVNA </t>
  </si>
  <si>
    <t>НАМАНГАН ШАХАР ФИРДАВСИЙ КУЧАСИ 2 А-УЙ</t>
  </si>
  <si>
    <t xml:space="preserve"> NASVALIYEV SOBIR RUZMATOVICH </t>
  </si>
  <si>
    <t>МАЪНАВИЯТ МФЙ, 7-МИНГЧИНОР КЎЧАСИ, uy:7 xonadon:66</t>
  </si>
  <si>
    <t xml:space="preserve"> MUXAMEDOVA ZILOLA MIRZAVASI QIZI </t>
  </si>
  <si>
    <t>ХАЛҚЛАР ДУСТЛИГИ МФЙ, 4-КИЧИК НОХИЯ, uy:1 xonadon:44</t>
  </si>
  <si>
    <t>AA3186306</t>
  </si>
  <si>
    <t xml:space="preserve"> MUZAFAROV AZIZBEK SAIDOVICH </t>
  </si>
  <si>
    <t>ГУЛШАН МФЙ, 1 ПР. АЛОКАЧИ, uy:5</t>
  </si>
  <si>
    <t xml:space="preserve"> NABIYEVA DILRABO IBRAGIMOVNA </t>
  </si>
  <si>
    <t>Наманганская область, Наманган г., 3 пр. Гулистон, дом 46</t>
  </si>
  <si>
    <t xml:space="preserve"> MAXMUDOV AZIMJON ABDUSAMI O‘G‘LI </t>
  </si>
  <si>
    <t>МАЖНУНТОЛ МФЙ, БУРАМАТУТ, uy:66</t>
  </si>
  <si>
    <t xml:space="preserve"> MAXMUDOV AZIZBEK MAXAMADJON O‘G‘LI </t>
  </si>
  <si>
    <t>Наманган вилояти Янгикургон тумани Говазон КФЙ Орол кучаси 52 уй</t>
  </si>
  <si>
    <t xml:space="preserve"> UBAYDULLAYEV FAZLIDDIN NURIDDIN O‘G‘LI </t>
  </si>
  <si>
    <t>ОЛМОС ШФЙ, ТОЙМАС-ОБОД МФЙ, МУСТАКИЛЛИК КЎЧАСИ, uy:Р/С</t>
  </si>
  <si>
    <t xml:space="preserve"> XAMIDULLAYEVA NIGORA MURODILLO QIZI </t>
  </si>
  <si>
    <t>NAMANGAN SHAHAR NAVBAHOR MFY 5-PRAY OLMAZOR KO`CHASI 36-UY</t>
  </si>
  <si>
    <t xml:space="preserve"> VALIYEVA JUMAGUL G‘ANIJON QIZI </t>
  </si>
  <si>
    <t>Наманганская область, Наманган г., 2-микрорайон, дом 3, кв. 21</t>
  </si>
  <si>
    <t xml:space="preserve"> ABDUAZIZOV ELMUROD SHAVKAT O‘G‘LI </t>
  </si>
  <si>
    <t>Наманганская область, Наманган г., ул. Пахтакор, дом 28а</t>
  </si>
  <si>
    <t xml:space="preserve"> KAYUMOVA MATLUBA TUYCHIBAYEVNA </t>
  </si>
  <si>
    <t>Наманганская область, Наманган г., Олимов, дом 14</t>
  </si>
  <si>
    <t xml:space="preserve"> NAJMITDINOVA RAXBAR YUSUPXANOVNA </t>
  </si>
  <si>
    <t>KOSIMOV 20</t>
  </si>
  <si>
    <t xml:space="preserve"> MAJIDOVA MUSLIMA PULATOVNA </t>
  </si>
  <si>
    <t>NAMANGAN SHAHAR DO`STLIK MFY 6 UY 25 XONADON</t>
  </si>
  <si>
    <t xml:space="preserve"> RAXIMOV JOBIRXON IZZATILLO O‘G‘LI </t>
  </si>
  <si>
    <t>NAMANGAN SHAHAR NURAFSHON MFY CHILGIZOR KO'CHASI 22-UY</t>
  </si>
  <si>
    <t>AA6107105</t>
  </si>
  <si>
    <t xml:space="preserve"> FAYZULLAYEVA MAFTUNA MAQSUDBEK QIZI </t>
  </si>
  <si>
    <t>NAMANGAN SHAHAR PR DO'STLIK 26-UY 15 XONADON</t>
  </si>
  <si>
    <t xml:space="preserve"> NURMIRZAYEVA SAIDA SADIKOVNA </t>
  </si>
  <si>
    <t>НАМАНГАН ШАХАР ЧАМАНЗОР 2-УЙ 14-ХОНАДОН</t>
  </si>
  <si>
    <t xml:space="preserve"> SOBIRJANOVA BARNOXON SOXIBJAMOL QIZI </t>
  </si>
  <si>
    <t>NAMANGAN SHAHAR DASHTBOG' MFY G'IRVONSOY KO'CHASI 26-A UY</t>
  </si>
  <si>
    <t>AA1956435</t>
  </si>
  <si>
    <t xml:space="preserve"> IMAMOV SARDOR SHERALIYEVICH </t>
  </si>
  <si>
    <t>NORIN TUMANI, XAQULLOBOD SHAHARCHASI, ULUG'BEK KO'CHASI, 243-UY</t>
  </si>
  <si>
    <t xml:space="preserve"> MAXMUDOVA DILNOZA ABDULBORI QIZI </t>
  </si>
  <si>
    <t xml:space="preserve"> RUSTAMOV SHAXZODBEK SHUXRATJON O‘G‘LI </t>
  </si>
  <si>
    <t xml:space="preserve">Dashtbog' MFY
</t>
  </si>
  <si>
    <t>AA1455609</t>
  </si>
  <si>
    <t xml:space="preserve"> ZOKIROVA FERUZAXON JAMALIDDINOVNA </t>
  </si>
  <si>
    <t xml:space="preserve"> NASIRDINOV MUROT TOYSHIBOYEVICH </t>
  </si>
  <si>
    <t xml:space="preserve"> KAXAROVA MUXAYYO PULATBAYEVNA </t>
  </si>
  <si>
    <t>NAMANGAN SHAHAR, YANGI NAMANAGAN TUMANI, AXSIKENT MFY, 6-O'TISH YO'LI, K.YORMATOV KO'CHASI, 22-UY</t>
  </si>
  <si>
    <t xml:space="preserve"> RASULOV SHOXRUXBEK G‘ULOMJON O‘G‘LI </t>
  </si>
  <si>
    <t xml:space="preserve"> NASRITDINOVA ZULFIYA TURDIALIYEVNA </t>
  </si>
  <si>
    <t>НАМАНГАН ШАХАР ЗИЛОЛ КУЧАСИ 12-УЙ</t>
  </si>
  <si>
    <t>MAXMUDOV ABDURASUL KAMBAROVICH</t>
  </si>
  <si>
    <t>NAMANGAN SHAHAR CHORSU MFY USMAN KAMOLOV KO`CHASI 27-UY</t>
  </si>
  <si>
    <t>SHOKIROVA SHAXNOZA TURSUNBAYEVNA</t>
  </si>
  <si>
    <t>NAMANGAN SHAHAR, YUKSALISH MFY, NAVQIRON KO'CHASI, 11-UY, 15-XONADON</t>
  </si>
  <si>
    <t>AA8193202</t>
  </si>
  <si>
    <t>MUXAMETOVA GULMIRA MUXAMET QIZI</t>
  </si>
  <si>
    <t>НАМАНГАН ШАХАР 5-ГУЛИСТОН 6-УТИШ ЙУЛИ 6-УЙ</t>
  </si>
  <si>
    <t>VOXIDJANOV ABDUVOXIDJON MUXAMMADJON UGLI</t>
  </si>
  <si>
    <t>NAMANGAN SHAHAR NAMANGANSOY KO`CHASI 1-PR 4-UY</t>
  </si>
  <si>
    <t xml:space="preserve">KODIRJANOV AMIRBEK BAXTIYOR O‘G‘LI </t>
  </si>
  <si>
    <t>МЕХНАТОБОД МФЙ, 1-БОГ КУЧА, uy:5</t>
  </si>
  <si>
    <t>AA9993749</t>
  </si>
  <si>
    <t>XUDAYBERDIYEV BURXONIDDIN ZAYNOBIDDIN O‘G‘LI</t>
  </si>
  <si>
    <t>NAMANGAN SHAHAR BAHOR MFY BESHKAPA KO'CHASI 3-A BERK 16-UY</t>
  </si>
  <si>
    <t>AA8942786</t>
  </si>
  <si>
    <t>PO‘LATOV ELBEK ORIFJON O‘G‘LI</t>
  </si>
  <si>
    <t>Namangan shahar G'uncha MFY</t>
  </si>
  <si>
    <t>AA8769206</t>
  </si>
  <si>
    <t>KUCHKAROVA FARIDA XASANBOY QIZI</t>
  </si>
  <si>
    <t>AB5299658</t>
  </si>
  <si>
    <t>JAMALOV MUXTORALI MAXMUDXANOVICH</t>
  </si>
  <si>
    <t>Namangan Shahar</t>
  </si>
  <si>
    <t>AB4114017</t>
  </si>
  <si>
    <t>YUSUPOV HOJIAKBAR ILHOMJON O‘G‘LI</t>
  </si>
  <si>
    <t>AA1483833</t>
  </si>
  <si>
    <t>ABDUKAYUMOVA ASILA USMONDJANOVNA</t>
  </si>
  <si>
    <t>NAMANGAN SHAHAR, N.NAMANGONIY KO`CHASI T-2, 12-UY</t>
  </si>
  <si>
    <t>IBROXIMOVA UMIDA RUSTAM QIZI</t>
  </si>
  <si>
    <t>DJURAYEVA IRODA ALISHER QIZI</t>
  </si>
  <si>
    <t>AA3562996</t>
  </si>
  <si>
    <t>TURGUNOV RAXIM XASANOVICH</t>
  </si>
  <si>
    <t>AB8809670</t>
  </si>
  <si>
    <t xml:space="preserve"> JALILOVA GAVXARXON ABDULLAYEVNA </t>
  </si>
  <si>
    <t>DAVLATOBOD TUMANI ELOBOD MFY</t>
  </si>
  <si>
    <t xml:space="preserve"> SAIDOVA NAZOKATXON AZIZXO‘JAYEVNA </t>
  </si>
  <si>
    <t>Наманганская область, Наманган г., пр-т Дустлик, дом 20, кв. 52</t>
  </si>
  <si>
    <t>AA2329743</t>
  </si>
  <si>
    <t xml:space="preserve"> NABIJONOV NOZIMJON NE’MATJON-O‘G‘LI </t>
  </si>
  <si>
    <t>NAMANGAN SHAHAR DAVLATOBOD TUMANI O`RTA G`IRVON MFY 43-UY</t>
  </si>
  <si>
    <t>AB6666629</t>
  </si>
  <si>
    <t xml:space="preserve"> MAMATXONOV OYBEK ERKIN O‘G‘LI </t>
  </si>
  <si>
    <t>DAVLATOBOD TUMANI 6-KICHIK TUMAN 34-UY 2-XONADON</t>
  </si>
  <si>
    <t xml:space="preserve"> TOJIBOYEV BAXROM JAXONGIR O‘G‘LI </t>
  </si>
  <si>
    <t>NAMANGAN SHAHAR DAVLATOBOD TUMANI 6-KICHIK NOXIYA 7-UY 33-XONADON</t>
  </si>
  <si>
    <t>AA3093258</t>
  </si>
  <si>
    <t xml:space="preserve"> RAXATALIYEVA SAIDA KARIMOVNA </t>
  </si>
  <si>
    <t>ДАВЛАТОБОД ТУМАНИ 3-КИЧИК НОХИЯ 13-УЙ 34-ХОНАДОН</t>
  </si>
  <si>
    <t>AB2550600</t>
  </si>
  <si>
    <t xml:space="preserve"> VALIYEV BAXODIR MAMADALIYEVICH </t>
  </si>
  <si>
    <t>ЮКОРИ ГИРВОН МФЙ, Х.ОЛИМЖОН, uy:1</t>
  </si>
  <si>
    <t xml:space="preserve"> XOLMIRZAYEVA GULNOZA AKRAM QIZI </t>
  </si>
  <si>
    <t>NAMANGAN SHAHAR, ZIYO KO'CHASI, 22 A-UY</t>
  </si>
  <si>
    <t>AB3688279</t>
  </si>
  <si>
    <t xml:space="preserve"> DEXQANOVA ROZIYAXON ISMOIL QIZI </t>
  </si>
  <si>
    <t>Наманганская область, Туракурганский район, Сайрам ССГ, Еттикон МСГ, ул. Гузал Диёр, дом 254</t>
  </si>
  <si>
    <t xml:space="preserve"> NISHONOV JAXONGIR IBIRAXIMOVICH </t>
  </si>
  <si>
    <t>ҚЎҒАЙ-ЎЛМАС ҚФЙ, ШАХРИХОНЧЕК МФЙ, ҒАЛАБА КЎЧАСИ, uy:55</t>
  </si>
  <si>
    <t>AA0447843</t>
  </si>
  <si>
    <t xml:space="preserve"> GANIYEVA DILNOZA SHAROBIDINOVNA </t>
  </si>
  <si>
    <t>Наманганская область, Наманганский район, Навбахор ССГ, Кукон кишлок МСГ, ул. Куконкишлок, дом 121</t>
  </si>
  <si>
    <t xml:space="preserve"> KURBANOVA NOZIMA ADXAMJANOVNA </t>
  </si>
  <si>
    <t>NAMANGAN SHAHAR DIYOR MFY NODIM KO`CHASI 12-UY</t>
  </si>
  <si>
    <t>AB7608654</t>
  </si>
  <si>
    <t xml:space="preserve"> TOXIROVA SHAXNOZA RAVSHAN QIZI </t>
  </si>
  <si>
    <t>НАМАНГАН ШАХАР 4-УТИШ ЙУЛИ УЗБЕКИСТОН КУЧАСИ 20-УЙ</t>
  </si>
  <si>
    <t xml:space="preserve"> KAMALOV MUXAMMADJON A’ZAM O‘G‘LI </t>
  </si>
  <si>
    <t>NAMANGAN SHAHAR 1-PR A.NAVOIY KO`CHASI 1-T 3-A UY</t>
  </si>
  <si>
    <t>AA9577762</t>
  </si>
  <si>
    <t xml:space="preserve"> XOLMATOVA YODGORA INOMJON QIZI </t>
  </si>
  <si>
    <t>ЯНГИҚЎРҒОН Ш., ВОДИЙ МФЙ, ЯНГИКУРГОН ШАХАРЧА ФУРКАТ МФЙ, uy:Р/С</t>
  </si>
  <si>
    <t xml:space="preserve"> TURGUNOV XIKMATILLO NEMATILLAYEVICH </t>
  </si>
  <si>
    <t>МАДАНИЙ МАОРИФ МФЙ, БАХМАЛ, 1 ТОР КЎЧАСИ</t>
  </si>
  <si>
    <t xml:space="preserve"> EGAMBERDIYEV BOBURMIRZO KOMILJON O‘G‘LI </t>
  </si>
  <si>
    <t>БУНЁДКОР МФЙ, МАШРАБ КЎЧАСИ, uy:60</t>
  </si>
  <si>
    <t>AC1826944</t>
  </si>
  <si>
    <t xml:space="preserve"> G‘OFUROV G‘IYOSIDDIN NASRIDDINOVICH </t>
  </si>
  <si>
    <t>Наманганская область, Наманганский район, Кумкургон ССГ, Кумкоргон МСГ, ул. Гузал, дом 118</t>
  </si>
  <si>
    <t>AA9371016</t>
  </si>
  <si>
    <t xml:space="preserve"> YUSUPOV AZIZBEK SAYFIDDIN O‘G‘LI </t>
  </si>
  <si>
    <t>AC1984226</t>
  </si>
  <si>
    <t xml:space="preserve"> NORMATOV JOXONGIR MURODILLAYEVICH </t>
  </si>
  <si>
    <t xml:space="preserve"> JAMALOVA SHAXLOXON XASANBOYEVNA </t>
  </si>
  <si>
    <t>AB7101894</t>
  </si>
  <si>
    <t xml:space="preserve"> ABDUXOLIKOVA MADINA RAXIM QIZI </t>
  </si>
  <si>
    <t>Buramatut</t>
  </si>
  <si>
    <t xml:space="preserve"> VAKKASOV XAYRULLO SAYFULLAXONOVICH </t>
  </si>
  <si>
    <t>ЧУСТ ШФЙ, МЕХНАТОБОД МФЙ, МЕХНАТОБОД КЎЧАСИ, uy:237</t>
  </si>
  <si>
    <t>AA1683100</t>
  </si>
  <si>
    <t xml:space="preserve"> USTAJANOVA SEVARA TULKUNOVNA </t>
  </si>
  <si>
    <t>DAVLATOBOD TUMANI 5-A KICHIK TUMAN 74-UY 12-XONADON</t>
  </si>
  <si>
    <t>AA1491040</t>
  </si>
  <si>
    <t xml:space="preserve"> AKBAROVA OKILA MINOVAROVNA </t>
  </si>
  <si>
    <t>NAMANGAN SHAHAR ALPOMISH MFY BURAMATUT KO'CHASI 40-UY</t>
  </si>
  <si>
    <t xml:space="preserve"> XOLIKOV AZIZBEK MIRABDULLA O‘G‘LI </t>
  </si>
  <si>
    <t>NAMANGAN SHAXAR, NAVRO`Z MFY, LOLAZOR KO`CHASI, 9-A UY</t>
  </si>
  <si>
    <t xml:space="preserve"> NASRETDINOVA NAIMA ZOKIROVNA </t>
  </si>
  <si>
    <t>NAMANGAN SHAHAR AXSI KO`CHASI 18A-BERK, 4-UY</t>
  </si>
  <si>
    <t xml:space="preserve"> SATVOLDIYEVA FERUZA ABDUMALIKOVNA </t>
  </si>
  <si>
    <t>БАРКАМОЛ МФЙ, ЎЗБЕКИСТОН КЎЧАСИ, uy:94</t>
  </si>
  <si>
    <t xml:space="preserve"> RAJABOVA DIYORA SHUXRATJON QIZI </t>
  </si>
  <si>
    <t>КАРКИДОН ШФЙ, ЛАЙЛАК УЯ МФЙ, ЁШЛАР КЎЧАСИ, uy:34</t>
  </si>
  <si>
    <t xml:space="preserve"> XUSANBOYEVA MASHXURA ABDUGANI QIZI </t>
  </si>
  <si>
    <t>НАВКЕНТ ҚФЙ, НАВКЕНТ МФЙ, НАВКЕНТ КЎЧАСИ, uy:Р/С</t>
  </si>
  <si>
    <t>AB4765918</t>
  </si>
  <si>
    <t xml:space="preserve"> MIRZAAZIMOVA JAYRONA ULUG‘BEK QIZI </t>
  </si>
  <si>
    <t>Наманганская область, Янгикурганский район, Навкент ССГ, Булокбоши МСГ, ул. Зилолсув, дом 39</t>
  </si>
  <si>
    <t xml:space="preserve"> FOZILOVA SHOXISTA ZOXID QIZI </t>
  </si>
  <si>
    <t>NAMANGAN SHAHAR, QUVONCH KO'CHA</t>
  </si>
  <si>
    <t xml:space="preserve"> MAMATXOJAYEVA DILOROM MAXARRAMXODJAYEVNA </t>
  </si>
  <si>
    <t>NAMANGAN SHAHAR KURASHXONA MFY ABDURAZZAQOV KO'CHA 3-TP 2 UY</t>
  </si>
  <si>
    <t xml:space="preserve"> SOBIRJANOVA ZULFIZAR VALIJON QIZI </t>
  </si>
  <si>
    <t>KOSONSOY TUMAN NAVBAHOR MFY BULOQ KO'CHA 208 UY</t>
  </si>
  <si>
    <t xml:space="preserve"> QOZOQOV MURODJON PO‘LATXONOVICH </t>
  </si>
  <si>
    <t>Наманагн шахар, И.Каримов кўчаси 21-уй 29-хонадон</t>
  </si>
  <si>
    <t xml:space="preserve"> MAMADALIYEV BAXODIR KOMILJONOVICH </t>
  </si>
  <si>
    <t>АХСИ ҚФЙ, ФАЙЗИОБОД МФЙ, uy:Р/С</t>
  </si>
  <si>
    <t xml:space="preserve"> XAKIMOVA NARGIZ RUSTAMOVNA </t>
  </si>
  <si>
    <t>Наманганская область, Наманган г., Оби-хает, дом 49</t>
  </si>
  <si>
    <t xml:space="preserve"> QAYUMOV JAVOHIR ABDUQAHHOR O‘G‘LI </t>
  </si>
  <si>
    <t>Chust tumani, Olmos, Toymasobod MFY</t>
  </si>
  <si>
    <t>AA6264282</t>
  </si>
  <si>
    <t xml:space="preserve"> TURSUNBAYEV JAVLONBEK TULQINBOY O‘G‘LI </t>
  </si>
  <si>
    <t>Наманганская область, Наманган г., ул. Наманган, дом 9А</t>
  </si>
  <si>
    <t>AA9641516</t>
  </si>
  <si>
    <t xml:space="preserve"> SHOKIROV XUSENBOY TUYCHIBOY O‘G‘LI </t>
  </si>
  <si>
    <t>NAMANGAN SHAHAR DASHTBOG' MFY SHEROZIY KO'CHA 10</t>
  </si>
  <si>
    <t xml:space="preserve"> XUDOYBERDIYEV AXRORBEK BAXTIYOR O‘G‘LI </t>
  </si>
  <si>
    <t xml:space="preserve"> ABDULLAYEV AZIM AXATXANOVICH </t>
  </si>
  <si>
    <t>Наманганская область, Наманган г., Бунедкор, Саноат, дом 78</t>
  </si>
  <si>
    <t>AB4637217</t>
  </si>
  <si>
    <t xml:space="preserve"> TURG‘UNOVA MAFTUNA ZOKIROVNA </t>
  </si>
  <si>
    <t>ЭЛАБОД МФЙ, ЭЛАБОД, УЛУГБЕК, uy:19</t>
  </si>
  <si>
    <t>AB1659359</t>
  </si>
  <si>
    <t xml:space="preserve"> KOMILJONOV FARXODJON OLIMJON O‘G‘LI </t>
  </si>
  <si>
    <t>TO'RAQO'RG'ON TUMAN FAYZIOBOD MFY</t>
  </si>
  <si>
    <t xml:space="preserve"> MAMADJANOV ZUXRIDDIN RUSTAMOVICH </t>
  </si>
  <si>
    <t>NAMANGAN SHAHAR M.RAXIMOV KO'CHASI T-1 UY-5</t>
  </si>
  <si>
    <t xml:space="preserve"> ABDULLAYEV MUXAMMAD-BOBUR MUXAMMADSOLI O‘G‘LI </t>
  </si>
  <si>
    <t>НАМАНГАН ШАХАР ЯНГИ ОБОД 5-БЕРК 4-УЙ</t>
  </si>
  <si>
    <t>AB5683914</t>
  </si>
  <si>
    <t xml:space="preserve"> MAMADALIYEV ODILJON OBID O‘G‘LI </t>
  </si>
  <si>
    <t>УЧКУН МФЙ, 4 ПР. С.АДАШЕВ, uy:68</t>
  </si>
  <si>
    <t xml:space="preserve"> MAMADALIYEV ORIFXON OBID O‘G‘LI </t>
  </si>
  <si>
    <t>ОБОД МФЙ, ОБОД, 2 ПР. ИЛГОР, uy:36</t>
  </si>
  <si>
    <t xml:space="preserve"> TOSHMUXAMMADOV JASURBEK ULUG‘BEK O‘G‘LI </t>
  </si>
  <si>
    <t>DAVLATOBOD TUMANI 1-KICHIK NOHIYA 28-UY 22-XONADON</t>
  </si>
  <si>
    <t>AA0501697</t>
  </si>
  <si>
    <t xml:space="preserve"> XOSHIMOVA MUNAVVAR MILIBAYEVNA </t>
  </si>
  <si>
    <t>NAMANGAN SHAHAR 1-PR CHORTOQ KO`CHASI 1-T 3-A UY</t>
  </si>
  <si>
    <t xml:space="preserve"> KAMBAROV DILSHODBEK RAVSHANOVICH </t>
  </si>
  <si>
    <t>Xidiraliyev kochasi</t>
  </si>
  <si>
    <t xml:space="preserve"> AXROROV BAXROMJON RUSTAM O‘G‘LI </t>
  </si>
  <si>
    <t>DAVLATOBOD TUMANI YUQORI G'IRVON MFY G'G'ULOM KO'CHASI 91-UY</t>
  </si>
  <si>
    <t>AB2661670</t>
  </si>
  <si>
    <t xml:space="preserve"> KODIROVA SEVARA ABDULLAJONOVNA </t>
  </si>
  <si>
    <t xml:space="preserve"> IBROXIMOV ELYOR ZUXRIDDIN O‘G‘LI </t>
  </si>
  <si>
    <t xml:space="preserve"> NABIJONOV AZIZJON AZAMJONOVICH </t>
  </si>
  <si>
    <t xml:space="preserve"> AZIMOVA MUXAYYO USMANOVNA </t>
  </si>
  <si>
    <t>DAVLATOBOD TUMANI 1-65-45</t>
  </si>
  <si>
    <t xml:space="preserve"> MIRAXIMSHAYEVA MAVJUDA KADIRJANOVNA </t>
  </si>
  <si>
    <t>ГУЛШАН МФЙ, ГУЛШАН, КУКУМБОЙ ШОХ,  uy:65</t>
  </si>
  <si>
    <t xml:space="preserve"> ABDUQAHHAROV ISLOMJON SADRIDDIN O‘G‘LI </t>
  </si>
  <si>
    <t>DAVLATOBOD TUMANI, GI`RVON MFY, MULLA AHMADJON KO`CHASI, 16-+UY</t>
  </si>
  <si>
    <t xml:space="preserve"> MAXAMMADUMAROV ISLOMBEK ODIL O‘G‘LI </t>
  </si>
  <si>
    <t>МИНГЧИНОР МФЙ, ИРРИГАТОР КЎЧАСИ,  uy:15</t>
  </si>
  <si>
    <t>AB0260172</t>
  </si>
  <si>
    <t xml:space="preserve"> ABDUMUTALIYEV AVAZXON AYUBXON O‘G‘LI </t>
  </si>
  <si>
    <t>УЧКУН МФЙ, ЧОРТОК ТУП-2,  uy:44</t>
  </si>
  <si>
    <t>AB2324690</t>
  </si>
  <si>
    <t xml:space="preserve"> TOXIROV AYUBXON ABDUMUTAL O‘G‘LI </t>
  </si>
  <si>
    <t>AA5724229</t>
  </si>
  <si>
    <t xml:space="preserve"> MAMADALIYEVA MUXABBAT SOBIROVNA </t>
  </si>
  <si>
    <t>CHORTOQ TUMAN SOY MFY S.RAXIMOV KO'CHA 55 UY</t>
  </si>
  <si>
    <t xml:space="preserve"> TOXIROV RUSTAM ABDUMUTALOVICH </t>
  </si>
  <si>
    <t>Наманганская область, Наманган г., мр-н 3, дом 46, кв. 8</t>
  </si>
  <si>
    <t>AB9606784</t>
  </si>
  <si>
    <t xml:space="preserve"> MURODOVA RANOXON G‘OFURJON QIZI </t>
  </si>
  <si>
    <t>Наманганская область, Туракурганский район, Сайрам ССГ, Чуст куприк МСГ, ул. М.Муминов, дом 419</t>
  </si>
  <si>
    <t xml:space="preserve"> ERGASHEV ISLOMJON XOLMATJON O‘G‘LI </t>
  </si>
  <si>
    <t>САЙРАМ ҚФЙ, ЧУСТ КУПРИК МФЙ,  uy:Р/С</t>
  </si>
  <si>
    <t xml:space="preserve"> UMARALIYEVA DILOROM XAYDARALIYEVNA </t>
  </si>
  <si>
    <t>Наманганская область, Наманган г., 1 пр. Темир йул туп-7, дом 5</t>
  </si>
  <si>
    <t xml:space="preserve"> ABDUOLIMOVA MAXSUDA INOBJON QIZI </t>
  </si>
  <si>
    <t>Наманганская область, Учкурганский район, Янгиобод ССГ, Янгиобод МСГ, ул. Янгиобод, дом 3</t>
  </si>
  <si>
    <t xml:space="preserve"> ZOXIDOV SOLOXIDDIN RASULIDDIN O‘G‘LI </t>
  </si>
  <si>
    <t>Наманганская область, Наманган г., ул. Комил Ёрматов, дом 22</t>
  </si>
  <si>
    <t xml:space="preserve"> NOSIROV MUXAMMADJON KOMIL O‘G‘LI </t>
  </si>
  <si>
    <t>ГУЛБОҒ МФЙ, 2 ПР. КИЗИЛ РОВОТ,  uy:9А</t>
  </si>
  <si>
    <t xml:space="preserve"> ALIYEVA SHARIPA MAXMUDOVNA </t>
  </si>
  <si>
    <t xml:space="preserve"> RAXIMOV SARDOR AKRAMJONOVICH </t>
  </si>
  <si>
    <t>NAMANGAN SHAHAR  UYCHI KO'CHASI 159 UY 4 HONADON</t>
  </si>
  <si>
    <t xml:space="preserve"> RAXMATULLOZODA ABDULAXAD ABDULLO O‘G‘LI </t>
  </si>
  <si>
    <t>АХСИКЕНТ МФЙ, К.ЕРМАТОВ,  uy:6</t>
  </si>
  <si>
    <t>AB6126821</t>
  </si>
  <si>
    <t xml:space="preserve"> RAXMATULLAYEV ALISHER ABDULLO O‘G‘LI </t>
  </si>
  <si>
    <t>AD0586539</t>
  </si>
  <si>
    <t xml:space="preserve"> G‘ULOMOV JASUR G‘OFURJON O‘G‘LI </t>
  </si>
  <si>
    <t>ЁРТЕПА ҚФЙ, КУЙМОЗОР МФЙ, ИСТИҚЛОЛ-1 КЎЧАСИ,  uy:Р/С</t>
  </si>
  <si>
    <t>AC0430463</t>
  </si>
  <si>
    <t xml:space="preserve"> PATTAYEV ZOXID SOBITOVICH </t>
  </si>
  <si>
    <t>ГУЛШАН МФЙ, МАШЪАЛ ТУП-1,  uy:6</t>
  </si>
  <si>
    <t xml:space="preserve"> ABDULLAYEVA MUXAYYO ABDUMAJID QIZI </t>
  </si>
  <si>
    <t xml:space="preserve">ЯНГИ НАМАНГАН ТУМАНИ ОРОМГОХ 33-УЙ 22-ХОНАДОН </t>
  </si>
  <si>
    <t xml:space="preserve"> RAXIMBERDIYEV SHAVKAT XASANBAYEVICH </t>
  </si>
  <si>
    <t xml:space="preserve">Наманган шахар Сувжувоз кучаси 3-БЕРК 4 А-уй </t>
  </si>
  <si>
    <t xml:space="preserve"> USMONOV ELBEK GAYRATOVICH </t>
  </si>
  <si>
    <t>NAMANGAN SHAXAR, BUBURSHOX KO`CHASI, 81-UY, 44-HONADON</t>
  </si>
  <si>
    <t xml:space="preserve"> NEGMATSHAYEVA FERUZA MUXAMMADJONOVNA </t>
  </si>
  <si>
    <t>Наманганская область, Наманган г., Самандар, дом 9</t>
  </si>
  <si>
    <t>AC2501483</t>
  </si>
  <si>
    <t xml:space="preserve"> MIRZAJONOVA ZARNIGOR MIRZODILOVNA </t>
  </si>
  <si>
    <t xml:space="preserve">NAMANGAN SHAHAR ZARKENT  MFY NURXON  KO'CHASI 10-UY  </t>
  </si>
  <si>
    <t>AA5720220</t>
  </si>
  <si>
    <t xml:space="preserve"> SAMATOVA SHAXNOZA KOMILOVNA </t>
  </si>
  <si>
    <t>NAMANGAN SHAHAR, 4-O'TISH YO'LI, T.PO'LAT KO'CHASI</t>
  </si>
  <si>
    <t>XOSHIMOV ABDURAXMON USMONJON O‘G‘LI</t>
  </si>
  <si>
    <t>ОРЗУ МФЙ, ОРЗУ КЎЧАСИ, uy:57</t>
  </si>
  <si>
    <t>OCHILOVA FARIDAXON KUDRAT QIZI</t>
  </si>
  <si>
    <t>ЯНГИ ТОНГ МФЙ, 5А-КИЧИК НОХИЯ, uy:48 xonadon:7</t>
  </si>
  <si>
    <t>MAMUTOV BEKIR SERVEROVICH</t>
  </si>
  <si>
    <t>DAVLATOBOD TUMANI, 5A-KICHIK TUMAN, 21-UY 1-XONADON</t>
  </si>
  <si>
    <t>MAMATXANOVA GULNORA TOLIBOVNA</t>
  </si>
  <si>
    <t>NAMANGAN SHAXAR, Q.MAMARASULOV KO`CHASI, 10-A UY</t>
  </si>
  <si>
    <t>SARMANOVA NILUFAR ILGAROVNA</t>
  </si>
  <si>
    <t>УЧКУН МФЙ, ЧОРТОК ТУП-2, uy:44</t>
  </si>
  <si>
    <t>AB9604451</t>
  </si>
  <si>
    <t>KAXXAROV AKBARJON TOXIRJON O‘G‘LI</t>
  </si>
  <si>
    <t>Наманганская область, Наманган г., 1 пр. Янги арик, дом 47</t>
  </si>
  <si>
    <t>AA6524784</t>
  </si>
  <si>
    <t>YUNUSOV SHAVKAT RASHIDXANOVICH</t>
  </si>
  <si>
    <t>NAMANGAN SHAHAR CHAMANZOR KO`CHASI 17-UY</t>
  </si>
  <si>
    <t>IKROMJANOV ILYOSBEK ISLOM O‘G‘LI</t>
  </si>
  <si>
    <t>NAMANGAN SHAXAR, SHISHAKI MFY, BARKAMOL KO`CHASI, 18-UY</t>
  </si>
  <si>
    <t>NURITDINOV ZAYNITDIN FAZLETDINOVICH</t>
  </si>
  <si>
    <t>NAMANGAN SHAXAR, YUQORI G`IRVON, QORI NIYOZIY KO`CHASI, 8-UY</t>
  </si>
  <si>
    <t>AA0857470</t>
  </si>
  <si>
    <t>MAMATOV ORIFJON MO‘YDINALIYEVICH</t>
  </si>
  <si>
    <t>Наманганская область, Чартакский район, Алихон ССГ, Бодомзор МСГ, ул. Мурувват, дом 20</t>
  </si>
  <si>
    <t>MAMADALIYEV MUXRIDDIN MAXAMADJON O‘G‘LI</t>
  </si>
  <si>
    <t>AKPAROVA MUATTARXON MAJID QIZI</t>
  </si>
  <si>
    <t>NAMANGAN SHAHAR SARDOR KO'CHASI 21-UY</t>
  </si>
  <si>
    <t>AA7133907</t>
  </si>
  <si>
    <t>ABDURAHIMOV ISLOMBEK SADRIDDIN O‘G‘LI</t>
  </si>
  <si>
    <t>NAMANGAN SHAHAR DAVLATOBOD TUMANI 6-KICHIK NOHIYA 10-UY 23-XONADON</t>
  </si>
  <si>
    <t xml:space="preserve"> KODIROVA MATLUBAXON ABDUMONONOVNA </t>
  </si>
  <si>
    <t>ГУЛБОҒ ҚФЙ, ФАРОВОН МФЙ, ОЙБЕК КЎЧАСИ,  uy:14</t>
  </si>
  <si>
    <t>AA1524440</t>
  </si>
  <si>
    <t xml:space="preserve"> ABDUMALIKOVA HABIBAXON ABDURASHID QIZI </t>
  </si>
  <si>
    <t>MINGBULOQ TUMANI, MOMOHON MFY, OLMAZOR KO`CHASI, 52-UY</t>
  </si>
  <si>
    <t xml:space="preserve"> G‘ULOMOV ABDULXAY XOSHIMJON O‘G‘LI </t>
  </si>
  <si>
    <t>MINGBULOQ TUMANI QO`SHQISHLOQ MFY YANGILANISH KO`CHASI 13-UY</t>
  </si>
  <si>
    <t xml:space="preserve"> MAMATKULOV BOXODIR ABDUVALIYEVICH </t>
  </si>
  <si>
    <t>Мингбулоқ тумани Кичик Жомашуй МФЙ Ал-Фарғоний кўчаси 70-уй</t>
  </si>
  <si>
    <t xml:space="preserve"> MIRZAMAXMUDOVA SABOXAT ABDURASHID QIZI </t>
  </si>
  <si>
    <t>ГУЛБОҒ ҚФЙ, ТОЛЛИҚ МФЙ,  uy:Р/С</t>
  </si>
  <si>
    <t>AB4413105</t>
  </si>
  <si>
    <t xml:space="preserve"> ZARIBOVA MALIKAXON QUVONDIQ QIZI </t>
  </si>
  <si>
    <t>MINGBULOQ TUMANI, JOMASHO SHAXARCHASI, NAVRO`Z KO`CHASI, 5-UY</t>
  </si>
  <si>
    <t xml:space="preserve"> ABDULLAYEV BAXTIYOR ASATILLAYEVICH </t>
  </si>
  <si>
    <t>MINGBULOQ TUMANI TOLLIQ  MFY NAVOIY KO`CHASI 6-UY</t>
  </si>
  <si>
    <t>AA2802655</t>
  </si>
  <si>
    <t xml:space="preserve"> PARPIYEV SHERZOD ILHOMOVICH </t>
  </si>
  <si>
    <t>AA7750537</t>
  </si>
  <si>
    <t xml:space="preserve"> XALIQOVA ZIYODA ABDURAXIMOVNA </t>
  </si>
  <si>
    <t>Мехнатобод ГСГ, Мехнатобод МСГ, ул. Дустлик, дом 16</t>
  </si>
  <si>
    <t xml:space="preserve"> DAVLATOVA NAZOKAT XAMIDJON QIZI </t>
  </si>
  <si>
    <t>Jomashuy shaharchasi Nihol ko'chasi 2-uy</t>
  </si>
  <si>
    <t xml:space="preserve"> YO‘LDOSHALIYEVA RA’NOXON TURSUNALI QIZI </t>
  </si>
  <si>
    <t>Мингбулоқ тумани Бешсерка МФЙ А.Темур кўчаси 4-уй</t>
  </si>
  <si>
    <t xml:space="preserve"> HAMRAQULOV DOSTONBEK ABDUMANNOP O‘G‘LI </t>
  </si>
  <si>
    <t>Mingbuloq tumani Mustaqillik MFY A. ko'chasi 10-uy</t>
  </si>
  <si>
    <t xml:space="preserve"> SATKULOVA NARGIZA NUMANJONOVNA </t>
  </si>
  <si>
    <t xml:space="preserve">Мингбулоқ тумани Қўриқобод МФЙ Тинчлик кўча </t>
  </si>
  <si>
    <t xml:space="preserve"> YAMINOVA SAIDA ORIFJONOVNA </t>
  </si>
  <si>
    <t xml:space="preserve">BIRLASHGAN MFY E.O'RMONOV KO'CHA </t>
  </si>
  <si>
    <t xml:space="preserve"> XAYDAROV FAZLIDDIN MAXKAMBOY O‘G‘LI </t>
  </si>
  <si>
    <t xml:space="preserve">MINGBULOQ TUMANI CHORDONA MFY </t>
  </si>
  <si>
    <t xml:space="preserve"> ULJABOYEVA HILOLA KAMOLIDDIN QIZI </t>
  </si>
  <si>
    <t xml:space="preserve">Мингбулоқ тумани Момохон МФЙ Стадион кўча </t>
  </si>
  <si>
    <t xml:space="preserve"> QODIRALIYEV DONIYOR DILSHOD O‘G‘LI </t>
  </si>
  <si>
    <t>Тўрақўрғон тумани Дукат МФЙ Бунёдкор кўчаси 145-уй</t>
  </si>
  <si>
    <t xml:space="preserve"> MASHRAPOVA DILNOZA SADIRDIN QIZI </t>
  </si>
  <si>
    <t>Мингбулоқ туман Баланд Гуртепа МФЙ Дўмса кўчаси 23-уй</t>
  </si>
  <si>
    <t>Шайхон МФЙ</t>
  </si>
  <si>
    <t>Сойча МФЙ</t>
  </si>
  <si>
    <t>Гузар МФЙ</t>
  </si>
  <si>
    <t>Сохибкор МФЙ</t>
  </si>
  <si>
    <t>Навбахор МФЙ</t>
  </si>
  <si>
    <t>Равот МФЙ</t>
  </si>
  <si>
    <t>Чак МФЙ</t>
  </si>
  <si>
    <t>AA8502684</t>
  </si>
  <si>
    <t>Замондош МФЙ</t>
  </si>
  <si>
    <t>Бўстон МФЙ</t>
  </si>
  <si>
    <t>Turg‘unov Hoshimjon Ishoqjonovich</t>
  </si>
  <si>
    <t>Raxmonov Sodiq Abdisalomovich</t>
  </si>
  <si>
    <t>Ширинбулоқ</t>
  </si>
  <si>
    <t>Abdurasulova Zeboxon Abdulaziz qizi</t>
  </si>
  <si>
    <t>Боғ МФЙ</t>
  </si>
  <si>
    <t>O‘rinboyeva Fotima 
Alisher qizi</t>
  </si>
  <si>
    <t>Қорасув МФЙ</t>
  </si>
  <si>
    <t>Abduraxmonov Adhamjon Abdujabbor o‘g‘li</t>
  </si>
  <si>
    <t>Янги шахар МФЙ</t>
  </si>
  <si>
    <t>Xoliqov Alisher Abduxoliqovich</t>
  </si>
  <si>
    <t>Тахтакўприк МФЙ</t>
  </si>
  <si>
    <t>Zokirova Gulmira Nematillayevna</t>
  </si>
  <si>
    <t>Узунқишлоқ МФЙ</t>
  </si>
  <si>
    <t>Ashurova Ra’no Akramjonovna</t>
  </si>
  <si>
    <t>Abdullayev Farhodjon Tohirjonovich</t>
  </si>
  <si>
    <t>Zokirova Fotima Ortiqboy qizi</t>
  </si>
  <si>
    <t>Қуқумбой МФЙ</t>
  </si>
  <si>
    <t>Ne’matillayev Nurmuhammad Abdurashid o‘g‘li</t>
  </si>
  <si>
    <t>Sharifxonov Baxodir Kamolovich</t>
  </si>
  <si>
    <t>Чорбоғ МФЙ</t>
  </si>
  <si>
    <t>Ismatullayeva Muyassarxon Mutalibxon qizi</t>
  </si>
  <si>
    <t>Истиқлол МФЙ</t>
  </si>
  <si>
    <t>Boltaboyev Furqat Sharofiddinovich</t>
  </si>
  <si>
    <t>Turgunova Saboxatjon Abdusattorovna</t>
  </si>
  <si>
    <t>Гўрмирон МФЙ</t>
  </si>
  <si>
    <t>Ahmadaliyev Bunyod Hamidullayevich</t>
  </si>
  <si>
    <t>Umarov Abrorjon Tohirjonovich</t>
  </si>
  <si>
    <t>AB6465441</t>
  </si>
  <si>
    <t>Yoqubjonov Eldorbek Shokirjonovich</t>
  </si>
  <si>
    <t>Haydarova Munojot Baxtiyorovna</t>
  </si>
  <si>
    <t>AA1949124</t>
  </si>
  <si>
    <t>Dadamirzayev Sherali Olimjon o‘g‘li</t>
  </si>
  <si>
    <t>Ширинбулоқ МФЙ</t>
  </si>
  <si>
    <t>AA7242011</t>
  </si>
  <si>
    <t>Hasanov Saidjalol Saidjamol o‘g‘li</t>
  </si>
  <si>
    <t xml:space="preserve">Isakov Boburxon Xasan o‘g‘li </t>
  </si>
  <si>
    <t>AA7423902</t>
  </si>
  <si>
    <t>Habibullayev A’zamjon Bahromjon o‘g‘li</t>
  </si>
  <si>
    <t>Muxammadiyev Xurshid Abdukaxorovich</t>
  </si>
  <si>
    <t>AB0205284</t>
  </si>
  <si>
    <t>Usmonaliyev Sardor Nurali o‘g‘li</t>
  </si>
  <si>
    <t>Asatullayev Ashrabxon Nematullaxon o‘g‘li</t>
  </si>
  <si>
    <t>Sayfiddinova Muxayyo Faxriddin qizi</t>
  </si>
  <si>
    <t>Sirojiddinov Davron Husniddin o‘g‘li</t>
  </si>
  <si>
    <t>O‘razaliyev Shohislom Abdumutal o‘g‘li</t>
  </si>
  <si>
    <t xml:space="preserve">Гўрмирон МФЙ </t>
  </si>
  <si>
    <t>Abdumalikova Madinabonu Rustamjon qizi</t>
  </si>
  <si>
    <t>Ёшлик МФЙ</t>
  </si>
  <si>
    <t>G‘aybullayeva Zilola Sayfulla qizi</t>
  </si>
  <si>
    <t>To‘raboyev Baxromjon Xasanboyevich</t>
  </si>
  <si>
    <t>Yangiqo'rg'on tuman Zarbdor MFY</t>
  </si>
  <si>
    <t>Baymirzayeva Iroda Shamshidinovna</t>
  </si>
  <si>
    <t>Ровот МФЙ</t>
  </si>
  <si>
    <t>Abduolimov Muxtorjon Mexmonjon o‘g‘li</t>
  </si>
  <si>
    <t>Baxromov Abrorjon Kahorjonovich</t>
  </si>
  <si>
    <t>Ифтихор МФЙ</t>
  </si>
  <si>
    <t>Abdurahimov Bobur Boqijon o‘g‘li</t>
  </si>
  <si>
    <t>Maxkamova Shaxnoza Muxamatjonovna</t>
  </si>
  <si>
    <t>Булоқбоши МФЙ</t>
  </si>
  <si>
    <t>Ahmadaliyev Farrux Faxridinovich</t>
  </si>
  <si>
    <t>Muydinov Inomjon Ibroximjonovich</t>
  </si>
  <si>
    <t>Чуст кўча МФЙ</t>
  </si>
  <si>
    <t>Abduvaxobov Shohruhbek Ikromjon o‘g‘li</t>
  </si>
  <si>
    <t>To‘raboyev Otabek Fazliddin o‘g‘li</t>
  </si>
  <si>
    <t>Олмазор МФЙ</t>
  </si>
  <si>
    <t>Turdimatov Bekzod Ahmadovich</t>
  </si>
  <si>
    <t>Сой бўйи МФЙ</t>
  </si>
  <si>
    <t>Sultonxonov Sobitxon Odilxon o‘g‘li</t>
  </si>
  <si>
    <t>Karimov Nodirbek Nosirjon o‘g‘li</t>
  </si>
  <si>
    <t>Боғ кўча МФЙ</t>
  </si>
  <si>
    <t>Karimov Bekmurod Hamidullayevich</t>
  </si>
  <si>
    <t>Parpiyeva Dilrabo Abduvaxobovna</t>
  </si>
  <si>
    <t>Хонқўрғон МФЙ</t>
  </si>
  <si>
    <t>Beknazarova Viloyat Fayzullayevna</t>
  </si>
  <si>
    <t>Xasanboyev Ergashjon Payzullajonovich</t>
  </si>
  <si>
    <t>Raximov Orif Obidjonovich</t>
  </si>
  <si>
    <t>Mahmudova Iqlima Ma’rufjon qizi</t>
  </si>
  <si>
    <t>Замонбош МФЙ</t>
  </si>
  <si>
    <t>Fozilov Shavkatjon Ibrohimjon o‘g‘li</t>
  </si>
  <si>
    <t>Namangan tuman Sho'rqo'rg'on MFY</t>
  </si>
  <si>
    <t>Namangan tuman Kichik Toshbuloq MFY</t>
  </si>
  <si>
    <t>AB4566347</t>
  </si>
  <si>
    <t>NAMANGAN TUMAN KATTA TOSHBULOQ MFY</t>
  </si>
  <si>
    <t>AD0361540</t>
  </si>
  <si>
    <t>AB0241364</t>
  </si>
  <si>
    <t>Namangan tumani Kichik Toshbuloq MFY</t>
  </si>
  <si>
    <t>Namangan tumani Katta Toshbuloq MFY</t>
  </si>
  <si>
    <t>AA1566057</t>
  </si>
  <si>
    <t>AA1499997</t>
  </si>
  <si>
    <t>AA6944652</t>
  </si>
  <si>
    <t>Namangan tumani Qoratepa MFY</t>
  </si>
  <si>
    <t>AA0684607</t>
  </si>
  <si>
    <t>Namangan tumani Mullakuding MFY</t>
  </si>
  <si>
    <t>AB8085860</t>
  </si>
  <si>
    <t>AB6842852</t>
  </si>
  <si>
    <t>AB4975071</t>
  </si>
  <si>
    <t>AC0631207</t>
  </si>
  <si>
    <t>TURAXANOVA MOXIDAXON ISMAILOVNA</t>
  </si>
  <si>
    <t>Namangan tumani Xo'jaqishloq MFY</t>
  </si>
  <si>
    <t>AB9708453</t>
  </si>
  <si>
    <t>AC0317631</t>
  </si>
  <si>
    <t>AB6959354</t>
  </si>
  <si>
    <t>SIDDIQOVA GULNOZA NURMUXAMMADOVNA</t>
  </si>
  <si>
    <t>AA5383846</t>
  </si>
  <si>
    <t>AB1623325</t>
  </si>
  <si>
    <t>AB6460457</t>
  </si>
  <si>
    <t>AA2453077</t>
  </si>
  <si>
    <t>Namangan tumani Qirg'izqo'rg'on MFY</t>
  </si>
  <si>
    <t>AB4771950</t>
  </si>
  <si>
    <t>AC0654777</t>
  </si>
  <si>
    <t>AC1300687</t>
  </si>
  <si>
    <t>AB0987588</t>
  </si>
  <si>
    <t>AA3760531</t>
  </si>
  <si>
    <t>TODJIBOYEVA SHAXODAT SHAVKATOVNA</t>
  </si>
  <si>
    <t>AB0331070</t>
  </si>
  <si>
    <t>НАМАНГАН Т., АТ ХАЛК БАНКИ TОШБУЛОК ФИЛИАЛИ</t>
  </si>
  <si>
    <t>НАМАНГАН Т., "АГРОБАНК" АТБ НАМАНГАН ФИЛИАЛИ</t>
  </si>
  <si>
    <t>DJURAYEV NOSIRJON ODILJONOVICH</t>
  </si>
  <si>
    <t>DEDAXANOVA IRODAXON ANVAR QIZI</t>
  </si>
  <si>
    <t>Namangan tuman Oqbuloq MFY</t>
  </si>
  <si>
    <t>AA8644525</t>
  </si>
  <si>
    <t>ABDUVALIYEVA DILOROMXON IKROMJON QIZI</t>
  </si>
  <si>
    <t>Namangan tuman Beshkapa MFY</t>
  </si>
  <si>
    <t>AA2410240</t>
  </si>
  <si>
    <t>MIRZAAXMEDOV MA’RUFJON A’ZAMJON O‘G‘LI</t>
  </si>
  <si>
    <t>НУРАФШОН ҚФЙ, БЕШКАПА МФЙ, ЯНГИХАЁТ КЎЧАСИ</t>
  </si>
  <si>
    <t>AB5122055</t>
  </si>
  <si>
    <t>MIRZAOLIMOVA MOXIZARXON MUXAMATKARIM QIZI</t>
  </si>
  <si>
    <t>NAMANGAN TUMANI, CHORBOG' MFY, BOG'ZOR KO'CHA 174-UY</t>
  </si>
  <si>
    <t>AB7779248</t>
  </si>
  <si>
    <t>MUYDINOVA FOTIMA XABIBULLAYEVNA</t>
  </si>
  <si>
    <t>Наманганская область, Наманганский район, Узбекистон ССГ, Элатан МСГ, ул. Элатан, дом 140</t>
  </si>
  <si>
    <t>AB4846680</t>
  </si>
  <si>
    <t>XAYDAROV G‘OFUR RAXMONALI UG‘LI</t>
  </si>
  <si>
    <t>ЎЗБЕКИСТОН ҚФЙ, ШЎРҚУРҒОН МФЙ, ТОШЙЎЛИ КЎЧАСИ, uy:Р/С</t>
  </si>
  <si>
    <t>UMURZAQOV XAMIDULLO XABIBULLAYEVICH</t>
  </si>
  <si>
    <t>RASULOVA SEVARA SODIQJONOVNA</t>
  </si>
  <si>
    <t>НАМАНГАН ТУМАНИ УЗБЕКИСТОН МФЙ ЯНГИ ОБОД КУЧАСИ 78-УЙ</t>
  </si>
  <si>
    <t>AB4076525</t>
  </si>
  <si>
    <t>AXMEDOV QUDRATBEK ELBEK O‘G‘LI</t>
  </si>
  <si>
    <t>NAMANGAN TUMANI</t>
  </si>
  <si>
    <t>RAXIMALIYEV JALOLIDDIN JAMOLIDDIN O‘G‘LI</t>
  </si>
  <si>
    <t>NAMANGAN TUMANI, SHO`RQO`RG`ON MFY, TOSH YO`LI KO`CHASI, 77-UY</t>
  </si>
  <si>
    <t>XABIBULLAYEV MUXRIDDIN XAMIDULLO O‘G‘LI</t>
  </si>
  <si>
    <t>ХОНОБОД ҚФЙ, ҚОРАТЕПА МФЙ</t>
  </si>
  <si>
    <t>RAXMATOVA MUYASSAR AXMADOVNA</t>
  </si>
  <si>
    <t>Namangan tuman Eshobod MFY</t>
  </si>
  <si>
    <t>AA0219831</t>
  </si>
  <si>
    <t>OMONOVA MUXAYYO SADRIDDINOVNA</t>
  </si>
  <si>
    <t>AB5297897</t>
  </si>
  <si>
    <t>ABDULLAYEV DAVRONBEK RAXMATULLA O‘G‘LI</t>
  </si>
  <si>
    <t>Наманган тумани Коратепа МФЙ</t>
  </si>
  <si>
    <t>AA7367010</t>
  </si>
  <si>
    <t>QOZOQOV DILSHOD MAXMUDJONOVICH</t>
  </si>
  <si>
    <t>NISHANOVA XILOLAXON TURGUNOVNA</t>
  </si>
  <si>
    <t>Namangan tuman Olaxamak MFY</t>
  </si>
  <si>
    <t>YUSUPOV AXROR AKMALJONOVICH</t>
  </si>
  <si>
    <t>NAMANGAN TUMANI G'ALCHA MFY</t>
  </si>
  <si>
    <t>RAZZAKOVA DILNOZAXON XAMIDJONOVNA</t>
  </si>
  <si>
    <t>BOYMIRZAYEVA SARVINOZ RAXMONALI QIZI</t>
  </si>
  <si>
    <t>ABDURAXMANOVA MUAZZAM OLIMJANOVNA</t>
  </si>
  <si>
    <t>Namangan tuman Ko'lbo'yi MFY</t>
  </si>
  <si>
    <t>TO‘LQINOVA MUXTARAM BAXROMJON QIZI</t>
  </si>
  <si>
    <t>AA0754830</t>
  </si>
  <si>
    <t>KUCHKAROVA GULMIRA XASANOVNA</t>
  </si>
  <si>
    <t>Namangan tuman Gukdirov MFY</t>
  </si>
  <si>
    <t>NISHANOV MIRABBOS OLIMJON O‘G‘LI</t>
  </si>
  <si>
    <t>AA1524161</t>
  </si>
  <si>
    <t>QOSIMOV ABDURASUL ARABBOY O‘G‘LI</t>
  </si>
  <si>
    <t>НУРАФШОН ҚФЙ, ҚОРАКЎЛ МФЙ, ЯНГИОБОД КЎЧАСИ, uy:58</t>
  </si>
  <si>
    <t>TOSHMATOV MANSURBEK AVAZBEKOVICH</t>
  </si>
  <si>
    <t>МИРИШКОР ҚФЙ, ТЕПА ҚИЁТ МФЙ, МИРИШКОР ҚФЙ</t>
  </si>
  <si>
    <t>AB6594084</t>
  </si>
  <si>
    <t>JURAYEV FAZLIDDIN SAYFITDINOVICH</t>
  </si>
  <si>
    <t>Наманганская область, Наманганский район, Узбекистон ССГ, Ок ер МСГ, ул. Эскон, дом 26</t>
  </si>
  <si>
    <t>AC0953238</t>
  </si>
  <si>
    <t>ASKAROV SAYDULLO AXMADJONOVICH</t>
  </si>
  <si>
    <t>AA8755146</t>
  </si>
  <si>
    <t>BANNAYEV ABDULNOSIR ABDULLAYEVICH</t>
  </si>
  <si>
    <t>AB3091297</t>
  </si>
  <si>
    <t>TADJIBOYEVA NOZIMA NURIDDINOVNA</t>
  </si>
  <si>
    <t>НАВБАХОР ?ФЙ, ГАЛЧА ?ФЙ, А.НАВОИЙ, uy:0</t>
  </si>
  <si>
    <t>MAMATVALIYEV ISOKJON BAXTIYOR O‘G‘LI</t>
  </si>
  <si>
    <t>ХОНОБОД ?ФЙ, НЎ?АЙ?ЎР?ОН МФЙ, ?ОРА ТУТ КЎЧАСИ</t>
  </si>
  <si>
    <t>AA0658880</t>
  </si>
  <si>
    <t>MAMADALIYEV ULUGBEK TURSUNPO‘LATOVICH</t>
  </si>
  <si>
    <t>Namangan tumani Navqiron MFY</t>
  </si>
  <si>
    <t>AA2284881</t>
  </si>
  <si>
    <t>RAFIKOV KAXRAMON XASANBAYEVICH</t>
  </si>
  <si>
    <t>NAMANGAN TUMANI IBRAT MFY YANGI ASR KO'CHA 75-UY</t>
  </si>
  <si>
    <t>AXMADALIYEVA DILDORA KOMILJONOVNA</t>
  </si>
  <si>
    <t>AA3225022</t>
  </si>
  <si>
    <t>XAYDAROVA MOXINUR MUTALLIYEVNA</t>
  </si>
  <si>
    <t>Namangan tuman Guldirov MFY</t>
  </si>
  <si>
    <t>AB4312593</t>
  </si>
  <si>
    <t>SADRIDDINOVA MUAZZAMXON FURQAT QIZI</t>
  </si>
  <si>
    <t>Namangan tumani Bozorboshi MFY</t>
  </si>
  <si>
    <t>AA2704014</t>
  </si>
  <si>
    <t>IKRAMOVA DURDONA MAXMUDJON KIZI</t>
  </si>
  <si>
    <t>AB5298888</t>
  </si>
  <si>
    <t>ERKINOV SALOXIDDIN OBIDJON O‘G‘LI</t>
  </si>
  <si>
    <t>Namangan tumani Sho'rqishloq MFY</t>
  </si>
  <si>
    <t>TILLABAYEVA SHOXISTA ABDULLAJONOVNA</t>
  </si>
  <si>
    <t>Namangan tumani Ibrat MFY</t>
  </si>
  <si>
    <t>TURDIYEV DONIYOR NURIDDINOVICH</t>
  </si>
  <si>
    <t>NAMANGAN VILOYATI NAMANGAN TUMANI O`LMAS QISHLOG`I</t>
  </si>
  <si>
    <t>AA6594993</t>
  </si>
  <si>
    <t>KAMOLIY HILOLAXON RAVSHANJON QIZI</t>
  </si>
  <si>
    <t>AB2171610</t>
  </si>
  <si>
    <t>XASANOV ILHOMJON IKROMJON O‘G‘LI</t>
  </si>
  <si>
    <t>AB4427739</t>
  </si>
  <si>
    <t>MAMATJANOVA SHAXZODA XASANBAYEVNA</t>
  </si>
  <si>
    <t>Pop tuman Xo'jaobod MFY</t>
  </si>
  <si>
    <t>Туман</t>
  </si>
  <si>
    <t>AA4224493</t>
  </si>
  <si>
    <t>1714/219-89650</t>
  </si>
  <si>
    <t>AA3033437</t>
  </si>
  <si>
    <t>AB1450092</t>
  </si>
  <si>
    <t>AA5069484</t>
  </si>
  <si>
    <t>AA3412420</t>
  </si>
  <si>
    <t>Pop tuman G'urumsaroy MFY</t>
  </si>
  <si>
    <t>Pop tuman Obod MFY Obod ko'cha</t>
  </si>
  <si>
    <t>Pop tuman Tuman MFY Yangixayot ko'chasi</t>
  </si>
  <si>
    <t>AB5372340</t>
  </si>
  <si>
    <t>AA8777667</t>
  </si>
  <si>
    <t>Pop tuman Sang Bog' ko'cha MFY</t>
  </si>
  <si>
    <t>AA3694161</t>
  </si>
  <si>
    <t>AA5468531</t>
  </si>
  <si>
    <t>1714/219-55427</t>
  </si>
  <si>
    <t>AA9397915</t>
  </si>
  <si>
    <t>1714/219-50223</t>
  </si>
  <si>
    <t>1714/219-49005</t>
  </si>
  <si>
    <t>AB9909737</t>
  </si>
  <si>
    <t>IMOMALIYEVA DILNAVOZ ABDUMAJID QIZI</t>
  </si>
  <si>
    <t>AC2744042</t>
  </si>
  <si>
    <t>AC1838172</t>
  </si>
  <si>
    <t>AB1820281</t>
  </si>
  <si>
    <t>AA0697767</t>
  </si>
  <si>
    <t>AA9815544</t>
  </si>
  <si>
    <t>AXMADJONOVA MUSHTARIY AXMADJONOVNA</t>
  </si>
  <si>
    <t>AA0746107</t>
  </si>
  <si>
    <t xml:space="preserve"> MUXTAROVA MAXPAROXON XABIBULLAYEVNA </t>
  </si>
  <si>
    <t>УЙҒУР ҚФЙ, УЛТАРМА МФЙ, САОДАТ КЎЧАСИ,  uy:Р/С</t>
  </si>
  <si>
    <t>AA5685371</t>
  </si>
  <si>
    <t xml:space="preserve"> ALIYEVA MASTURA ANVARJON-QIZI </t>
  </si>
  <si>
    <t>Pop tumani Ultarma MFY Al Farg'oniy ko'chasi 9-uy</t>
  </si>
  <si>
    <t xml:space="preserve"> YULDASHEVA MATLYUBA MAXKAMALIYEVNA </t>
  </si>
  <si>
    <t>AA5469323</t>
  </si>
  <si>
    <t xml:space="preserve"> MAMADALIYEVA ZULAYXO TURSINALIYEVNA </t>
  </si>
  <si>
    <t>Pop tumani Bog' ko'cha MFY Ziyo ko'chasi 12-uy</t>
  </si>
  <si>
    <t>AB4900683</t>
  </si>
  <si>
    <t xml:space="preserve"> ISLOMOV AZIZJON ALISHER O‘G‘LI </t>
  </si>
  <si>
    <t>POP TUMAN G'URUMSAROY MFY ISTIQLOL KO'CHA</t>
  </si>
  <si>
    <t>AA2183930</t>
  </si>
  <si>
    <t xml:space="preserve"> SULTONMURODOVA NARGIZA SULTONMURODOVNA </t>
  </si>
  <si>
    <t>Pop tuman Nurobod MFY Do'stlik ko'chasi</t>
  </si>
  <si>
    <t xml:space="preserve"> OCHILOV AZIZJON ZOXIDJON O‘G‘LI </t>
  </si>
  <si>
    <t>AA7625007</t>
  </si>
  <si>
    <t xml:space="preserve"> XAYDAROVA GULLOLA MURODJONOVNA </t>
  </si>
  <si>
    <t>Pop tumani Pillakash MFY Bog' ko'chasi 27 uy</t>
  </si>
  <si>
    <t xml:space="preserve"> MAMADALIYEVA FERUZA QAXRAMON QIZI </t>
  </si>
  <si>
    <t>Pop tumani g'urumsaroy qishlog'i Bog' MFY Mirishkor ko'chasi 117 uy</t>
  </si>
  <si>
    <t>AA6812926</t>
  </si>
  <si>
    <t xml:space="preserve"> RAXIMJONOV XUSRAVSHOX XASANBOY O‘G‘LI </t>
  </si>
  <si>
    <t>Pop tuman Iftixor MFY Shabboda ko'chasi 28 uy</t>
  </si>
  <si>
    <t xml:space="preserve"> AZAMALIYEVA SHOIRAXON SOBITALIYEVNA </t>
  </si>
  <si>
    <t>Pop tumani Chinor-2 MFY 22 uy</t>
  </si>
  <si>
    <t xml:space="preserve"> KARIMOVA SURAYYO AKRAMJON QIZI </t>
  </si>
  <si>
    <t>Pop tumani Bog' MFY Istiqlol ko'chasi 2 uy</t>
  </si>
  <si>
    <t>AB1094190</t>
  </si>
  <si>
    <t xml:space="preserve"> TUYCHIYEV G‘OLIBJON KOMILJONOVICH </t>
  </si>
  <si>
    <t>Pop tuman Marg'izor MFY</t>
  </si>
  <si>
    <t xml:space="preserve"> TUYCHIYEV DAVRANJON ISMAILJONOVICH </t>
  </si>
  <si>
    <t>СИРДАРЁ ҚФЙ, ТЕМИР ЙЎЛ МФЙ, БУНЁДКОР КЎЧАСИ,  uy:47</t>
  </si>
  <si>
    <t>AB5993675</t>
  </si>
  <si>
    <t xml:space="preserve"> O‘RISHEVA GULMIRA ERKINJONOVNA </t>
  </si>
  <si>
    <t>POP TUMAN YUKSALISH MFY ITTIFOQ KO'CHA 4 UY</t>
  </si>
  <si>
    <t xml:space="preserve"> TOJIBOYEVA MOHIRA AZIMJON QIZI </t>
  </si>
  <si>
    <t xml:space="preserve"> JO‘RAYEVA ZEBOXON BURGUTALI-QIZI </t>
  </si>
  <si>
    <t>Pop tuman A.Navoiy MFY Yog'du ko'chasi</t>
  </si>
  <si>
    <t xml:space="preserve"> ESONALIYEVA OYDIN MUSINALIYEVNA </t>
  </si>
  <si>
    <t>Наманганская область, Папский район, Гурумсарой ГСГ, Гурумсарой МСГ, ул. Камалак, дом 57</t>
  </si>
  <si>
    <t xml:space="preserve"> SADIRIDINOV JAXONGIR MUXAMADSHARIPOVICH </t>
  </si>
  <si>
    <t>Pop tuman Bog' ko'cha MFY Vatan ko'chasi 5-uy</t>
  </si>
  <si>
    <t xml:space="preserve"> TOJIBOYEV OYBEK YANDASHALI O‘G‘LI </t>
  </si>
  <si>
    <t>Pop tumani, Toshqo`rg`on MFY, Sohil ko`chasi, 2-uy</t>
  </si>
  <si>
    <t xml:space="preserve"> ERGASHOV RAMAZAN NOSIRJONOVICH </t>
  </si>
  <si>
    <t>Pop tumani Uyg'ur MFY Do'stlik ko'chasi 14-uy</t>
  </si>
  <si>
    <t>AA2197023</t>
  </si>
  <si>
    <t xml:space="preserve"> SOBITXONOVA ZAMIRAXON SOBITXON QIZI </t>
  </si>
  <si>
    <t>ЯНГИХАЁТ ҚФЙ, ХЎЖАОБОД МФЙ, БОҒ КЎЧАСИ,  uy:0</t>
  </si>
  <si>
    <t xml:space="preserve"> MADRAXIMOVA ZIYORATXON ZAYNOBIDDIN QIZI </t>
  </si>
  <si>
    <t>Pop tumani Chig'anoq MFY Istiqlol ko'chasi 53 uy</t>
  </si>
  <si>
    <t>1714/219-101716</t>
  </si>
  <si>
    <t xml:space="preserve"> JALOLOVA NOZIMA NODIRJON QIZI </t>
  </si>
  <si>
    <t>Pop tuman Uyg'ur MFY, O'zbekiston ko'chasi</t>
  </si>
  <si>
    <t xml:space="preserve"> YUSUFJONOVA SHOXIGUL SHOVKATJON QIZI </t>
  </si>
  <si>
    <t>Pop tuman O'rta Marg'izor MFY</t>
  </si>
  <si>
    <t xml:space="preserve"> JURAYEVA MAXFUZA YULDASHEVNA </t>
  </si>
  <si>
    <t xml:space="preserve"> QODIRALIYEV ABDULLAJON FARXODJON O‘G‘LI </t>
  </si>
  <si>
    <t>Pop tumani Sang qishlog'i Guzar MFY Ogaxiy ko'chasi 46 uy</t>
  </si>
  <si>
    <t>AA0641748</t>
  </si>
  <si>
    <t xml:space="preserve"> TURSUNOV ZOXIDJON RAXMATJON-O‘G‘LI </t>
  </si>
  <si>
    <t>Pop shahar Obod MFY Obod ko'chasi</t>
  </si>
  <si>
    <t xml:space="preserve"> XODJANAZAROV ABROR IMOMNAZAROVICH </t>
  </si>
  <si>
    <t>Pop tuman Kelachi MFY</t>
  </si>
  <si>
    <t xml:space="preserve"> MAXMUDOV FAZLIDDIN AXMADALIYEVICH </t>
  </si>
  <si>
    <t>ҒУРУМСАРОЙ ШФЙ, ЯНГИЧЕК МФЙ, ОЛТИН ЎРДА КЎЧАСИ,  uy:32</t>
  </si>
  <si>
    <t xml:space="preserve"> OBIDOVA ZILOLA SOBIRJON QIZI </t>
  </si>
  <si>
    <t xml:space="preserve">Pop tumani Uyg'ur qishlog'i Ittifoq MFY </t>
  </si>
  <si>
    <t xml:space="preserve"> VAQQOSOVA ZAYNABXON AYUBXON QIZI </t>
  </si>
  <si>
    <t>Pop tuman Yangiobod MFY</t>
  </si>
  <si>
    <t xml:space="preserve"> ELMIRZAYEV XAMID KOMILJONOVICH </t>
  </si>
  <si>
    <t>Pop tuman Pillakash MFY</t>
  </si>
  <si>
    <t xml:space="preserve"> XAKIMOV O‘TKIRJON KOMILJON-O‘G‘LI </t>
  </si>
  <si>
    <t>Pop tuman Pillakash MFY Istiqlol ko'chasi 21-uy</t>
  </si>
  <si>
    <t xml:space="preserve"> O‘LMASOV SARVARJON ANVARJON O‘G‘LI </t>
  </si>
  <si>
    <t>Pop tuman Mirishkor MFY</t>
  </si>
  <si>
    <t xml:space="preserve"> QODIROV SHUKURJON SHUXRATALI-O‘G‘LI </t>
  </si>
  <si>
    <t xml:space="preserve"> XAYITOVA MAFTUNA AXMADJONOVNA </t>
  </si>
  <si>
    <t>Pop tuman G'urumsaroy MFY Yoshlik ko'chasi</t>
  </si>
  <si>
    <t>AA1494867</t>
  </si>
  <si>
    <t xml:space="preserve"> BOYXONOVA MAFTUNA JO‘RAXON-QIZI </t>
  </si>
  <si>
    <t>ПАХТАОБОД ҚФЙ, ЭСКИ ТЎДА МФЙ, БОҒ КЎЧАСИ,  uy:0</t>
  </si>
  <si>
    <t xml:space="preserve"> QAMBAROV DONIYORBEK KENJABOY O‘G‘LI </t>
  </si>
  <si>
    <t xml:space="preserve"> SOLIYEV JAXONGIR YASHNARJON O‘G‘LI </t>
  </si>
  <si>
    <t>AD0472489</t>
  </si>
  <si>
    <t xml:space="preserve"> UMARXUJAYEV SARVAR MAXAMATSOLIYEVICH </t>
  </si>
  <si>
    <t>Pop tuman Ozod MFY O'zbekiston ko'chasi 17/2-uy</t>
  </si>
  <si>
    <t>AA0988962</t>
  </si>
  <si>
    <t xml:space="preserve"> RO‘ZMATOVA FOTIMAXON UMARJON QIZI </t>
  </si>
  <si>
    <t>Pop tumai G'urumsaroy qishlog'i Toshqo'rg'on MFY Fazogir ko'chasi 43-Uy</t>
  </si>
  <si>
    <t xml:space="preserve"> SIDIQOVA ZILOLAXON RAXIMJON QIZI </t>
  </si>
  <si>
    <t>Pop shaxar A.Qaxor MFY Do'stlik ko'chasi 1-Uy 6-Xonadon</t>
  </si>
  <si>
    <t xml:space="preserve"> NABIYEV AXRORJON ABDULLAYEVICH </t>
  </si>
  <si>
    <t>POP TUMANI NAVBAHOR MFY NAVBAHOR KO`CHASI 8-UY</t>
  </si>
  <si>
    <t>AB2960382</t>
  </si>
  <si>
    <t xml:space="preserve"> PIRMATOV QAXRAMON ERMAMAT-O‘G‘LI </t>
  </si>
  <si>
    <t>POP TUMANI</t>
  </si>
  <si>
    <t>AA0672083</t>
  </si>
  <si>
    <t xml:space="preserve"> MO‘SINALIYEV MUXIDDIN AXMADJON O‘G‘LI </t>
  </si>
  <si>
    <t>POP TUMANI BOG` MFY NIYOZIY KO`CHASI 7-UY</t>
  </si>
  <si>
    <t xml:space="preserve"> NISHONALIYEV BUNYOD SHOVKAT O‘G‘LI </t>
  </si>
  <si>
    <t>Pop tuman Yuqori chodakboshi MFY Sohil ko'chasi</t>
  </si>
  <si>
    <t xml:space="preserve"> NAZAROVA NARGIZA BOQIJONOVNA </t>
  </si>
  <si>
    <t>Наманганская область, Папский район, Гурумсарой ГСГ, Тошкургон МСГ, ул. А.Каххор, дом 16</t>
  </si>
  <si>
    <t>AA2433219</t>
  </si>
  <si>
    <t xml:space="preserve"> XIKMATALIYEV MOXIRJON UBAYDULLA O‘G‘LI </t>
  </si>
  <si>
    <t>Pop tumani Uyg'ur qishlog'i Tuman MFY Quvonch ko'chasi</t>
  </si>
  <si>
    <t xml:space="preserve"> SHERALIYEVA ZILOLA XASANOVNA </t>
  </si>
  <si>
    <t>Pop tuman Olmazor MFY</t>
  </si>
  <si>
    <t xml:space="preserve"> JO‘RAYEVA MAFTUNA O‘KTAMJON-QIZI </t>
  </si>
  <si>
    <t>Pop shaxar Mustaqillik MFY Fidokor ko'chasi 3-uy</t>
  </si>
  <si>
    <t xml:space="preserve"> TOPILJONOVA NAMUNA MUYDINJON QIZI </t>
  </si>
  <si>
    <t xml:space="preserve">НАМАНГАН ВИЛОЯТИ ПОП ТУМАНИ ГУРУМСОЙ МФЙ 17-УЙ </t>
  </si>
  <si>
    <t xml:space="preserve"> RAXIMOVA GULMIRA FARXODJON QIZI </t>
  </si>
  <si>
    <t>Pop tuman G'urumsaroy qishlog'i G'urumsaroy MFY Kamalak ko'chasi</t>
  </si>
  <si>
    <t>AA2432920</t>
  </si>
  <si>
    <t>Уйчи туман</t>
  </si>
  <si>
    <t>AB3872772</t>
  </si>
  <si>
    <t>AB5526001</t>
  </si>
  <si>
    <t>AB3917426</t>
  </si>
  <si>
    <t>AB4754496</t>
  </si>
  <si>
    <t>AB3923803</t>
  </si>
  <si>
    <t>AA3812327</t>
  </si>
  <si>
    <t>AA0585573</t>
  </si>
  <si>
    <t>AA8043574</t>
  </si>
  <si>
    <t>AB4275911</t>
  </si>
  <si>
    <t>AB1059107</t>
  </si>
  <si>
    <t>AA2174304</t>
  </si>
  <si>
    <t>AB8474585</t>
  </si>
  <si>
    <t>AA3463348</t>
  </si>
  <si>
    <t>AB2219888</t>
  </si>
  <si>
    <t>AA2765851</t>
  </si>
  <si>
    <t>AA6483696</t>
  </si>
  <si>
    <t>AB1701498</t>
  </si>
  <si>
    <t>AC0554547</t>
  </si>
  <si>
    <t>AA7822819</t>
  </si>
  <si>
    <t>AB3188031</t>
  </si>
  <si>
    <t>AA2525251</t>
  </si>
  <si>
    <t>AA2526182</t>
  </si>
  <si>
    <t>AA9024944</t>
  </si>
  <si>
    <t>AB0649158</t>
  </si>
  <si>
    <t>AA8587206</t>
  </si>
  <si>
    <t>AB9781488</t>
  </si>
  <si>
    <t>AB2216568</t>
  </si>
  <si>
    <t>AA1715224</t>
  </si>
  <si>
    <t>AC1089984</t>
  </si>
  <si>
    <t>AB1039383</t>
  </si>
  <si>
    <t>AA2174330</t>
  </si>
  <si>
    <t>AA7561642</t>
  </si>
  <si>
    <t>AA5686397</t>
  </si>
  <si>
    <t>AA4863909</t>
  </si>
  <si>
    <t>AB6611703</t>
  </si>
  <si>
    <t>AB7018167</t>
  </si>
  <si>
    <t>AB9333361</t>
  </si>
  <si>
    <t>TURDALIYEV ABDURASHID ABDUBANNAYEVICH</t>
  </si>
  <si>
    <t>AA2604007</t>
  </si>
  <si>
    <t>AA9398842</t>
  </si>
  <si>
    <t>AB2869669</t>
  </si>
  <si>
    <t>AA4637008</t>
  </si>
  <si>
    <t>BEKMURADOVA ADIBA YOQUBJON QIZI</t>
  </si>
  <si>
    <t>AC0424131</t>
  </si>
  <si>
    <t>AA1309901</t>
  </si>
  <si>
    <t>AA2322789</t>
  </si>
  <si>
    <t>AC0557378</t>
  </si>
  <si>
    <t>AB0331475</t>
  </si>
  <si>
    <t>AA0722695</t>
  </si>
  <si>
    <t>AC2297973</t>
  </si>
  <si>
    <t>AB3739233</t>
  </si>
  <si>
    <t>AC1090172</t>
  </si>
  <si>
    <t>AB7307341</t>
  </si>
  <si>
    <t>AB4713767</t>
  </si>
  <si>
    <t>AB4755742</t>
  </si>
  <si>
    <t>AA4008823</t>
  </si>
  <si>
    <t>OMANOV ZIYOVIDDIN ISLOMOVICH</t>
  </si>
  <si>
    <t>AA8309307</t>
  </si>
  <si>
    <t>AA2525527</t>
  </si>
  <si>
    <t>AC1095944</t>
  </si>
  <si>
    <t>AA3696451</t>
  </si>
  <si>
    <t>AB6643016</t>
  </si>
  <si>
    <t>AB1285314</t>
  </si>
  <si>
    <t>AA0870211</t>
  </si>
  <si>
    <t>AB0697054</t>
  </si>
  <si>
    <t>AB8216438</t>
  </si>
  <si>
    <t>AA2267610</t>
  </si>
  <si>
    <t>AB0554698</t>
  </si>
  <si>
    <t>AB7937096</t>
  </si>
  <si>
    <t>ISAQOVA FOTIMA ABDURAXMON QIZI</t>
  </si>
  <si>
    <t>AB5094500</t>
  </si>
  <si>
    <t>AA7014437</t>
  </si>
  <si>
    <t>AA3229849</t>
  </si>
  <si>
    <t>AA4445004</t>
  </si>
  <si>
    <t>BOLTIBOYEVA NASIBA JALOLDIN QIZI</t>
  </si>
  <si>
    <t>AB2224507</t>
  </si>
  <si>
    <t>AA3073002</t>
  </si>
  <si>
    <t>AB2193483</t>
  </si>
  <si>
    <t>AC2591971</t>
  </si>
  <si>
    <t>AA4396985</t>
  </si>
  <si>
    <t>AC1093882</t>
  </si>
  <si>
    <t>AA1217488</t>
  </si>
  <si>
    <t>AA8740064</t>
  </si>
  <si>
    <t>AB2551869</t>
  </si>
  <si>
    <t>AA9359229</t>
  </si>
  <si>
    <t>AC1134428</t>
  </si>
  <si>
    <t>AB7434236</t>
  </si>
  <si>
    <t>AA2321638</t>
  </si>
  <si>
    <t>AD0139892</t>
  </si>
  <si>
    <t>AA3896783</t>
  </si>
  <si>
    <t>AB2219176</t>
  </si>
  <si>
    <t>AA8297390</t>
  </si>
  <si>
    <t>AA1878279</t>
  </si>
  <si>
    <t>AA6812755</t>
  </si>
  <si>
    <t>AB2194385</t>
  </si>
  <si>
    <t>AC2825512</t>
  </si>
  <si>
    <t>AB2718549</t>
  </si>
  <si>
    <t>AA5442086</t>
  </si>
  <si>
    <t>AA8815233</t>
  </si>
  <si>
    <t>AB3255605</t>
  </si>
  <si>
    <t>AA7836692</t>
  </si>
  <si>
    <t>AB9511319</t>
  </si>
  <si>
    <t>AC2927562</t>
  </si>
  <si>
    <t>AB5039418</t>
  </si>
  <si>
    <t>AB2167506</t>
  </si>
  <si>
    <t>AA7014443</t>
  </si>
  <si>
    <t>AC0362889</t>
  </si>
  <si>
    <t>AA0699182</t>
  </si>
  <si>
    <t>AC0807950</t>
  </si>
  <si>
    <t>AA5688405</t>
  </si>
  <si>
    <t>AA2891830</t>
  </si>
  <si>
    <t>AA7902863</t>
  </si>
  <si>
    <t>AA1502760</t>
  </si>
  <si>
    <t>AA5982137</t>
  </si>
  <si>
    <t>AB5973380</t>
  </si>
  <si>
    <t>AB0509532</t>
  </si>
  <si>
    <t>AB8104405</t>
  </si>
  <si>
    <t>AB2660262</t>
  </si>
  <si>
    <t>AB1011298</t>
  </si>
  <si>
    <t>AA2183994</t>
  </si>
  <si>
    <t>AB2219160</t>
  </si>
  <si>
    <t>AC1089895</t>
  </si>
  <si>
    <t>AA0923052</t>
  </si>
  <si>
    <t>AA6620902</t>
  </si>
  <si>
    <t>AC1096047</t>
  </si>
  <si>
    <t>AA8001038</t>
  </si>
  <si>
    <t>AA2322251</t>
  </si>
  <si>
    <t>AB3678841</t>
  </si>
  <si>
    <t>AB1348821</t>
  </si>
  <si>
    <t>AA1448670</t>
  </si>
  <si>
    <t>AB1344462</t>
  </si>
  <si>
    <t>AB9525026</t>
  </si>
  <si>
    <t>"ТИФ МИЛЛИЙ БАНКИ" АЖ</t>
  </si>
  <si>
    <t xml:space="preserve"> Soliyev Maxsad Olimjanovich </t>
  </si>
  <si>
    <t>Navoiy mfy nabijonov ko'chasi 26-uy</t>
  </si>
  <si>
    <t>AA6784812</t>
  </si>
  <si>
    <t xml:space="preserve"> Abdurasulova Fotima Xakimjonovna </t>
  </si>
  <si>
    <t>Oyqiron mfy, o'zbekiston ko'chasi, 115-uy</t>
  </si>
  <si>
    <t xml:space="preserve"> Xakimov O‘tkirbek Akramovich </t>
  </si>
  <si>
    <t xml:space="preserve"> гулшан мфй, х.олимжон кўчаси,  uy:25</t>
  </si>
  <si>
    <t xml:space="preserve"> Maxmudova Nozimaxon Isomiddin qizi </t>
  </si>
  <si>
    <t>Сарой мфй маржон, дом 43</t>
  </si>
  <si>
    <t xml:space="preserve"> Sultanova Mukaddam Abdullayevna </t>
  </si>
  <si>
    <t>Sarkor mfy, idrok ko'chasi, 1-uy</t>
  </si>
  <si>
    <t>AB2552328</t>
  </si>
  <si>
    <t xml:space="preserve"> Abdurasulova Sevara Xomidjonovna </t>
  </si>
  <si>
    <t>Turiq mfy shalola ko'chasi 41-uy</t>
  </si>
  <si>
    <t xml:space="preserve"> Xonxo‘jayeva Zulayho Shakarbek qizi </t>
  </si>
  <si>
    <t>Damariq mfy mustaqillikni 20 yilligi ko'chasi 29-uy</t>
  </si>
  <si>
    <t xml:space="preserve"> Jabbarova Nozimaxon Botiraliyevna </t>
  </si>
  <si>
    <t xml:space="preserve">O'rikzor mfy </t>
  </si>
  <si>
    <t xml:space="preserve"> Nurmatov Olimjon Usmanovich </t>
  </si>
  <si>
    <t>Mustaqillik mfy nurli ko'chasi 52-uy</t>
  </si>
  <si>
    <t xml:space="preserve"> Akbarov Qaxramon Boxodirovich </t>
  </si>
  <si>
    <t>Namangan mfy guzar ko'chasi 5-uy</t>
  </si>
  <si>
    <t xml:space="preserve"> Imixonova Nodira Sayidburxon qizi </t>
  </si>
  <si>
    <t xml:space="preserve"> dexqonobod mfy, guliston ko'chasi, 51-uy </t>
  </si>
  <si>
    <t xml:space="preserve"> Ataxanov Akmal Maxkamovich </t>
  </si>
  <si>
    <t>Navbaxor mfy do'stlik ko'chasi 120-uy</t>
  </si>
  <si>
    <t xml:space="preserve"> Sarbarova Dilrabo Omonovna </t>
  </si>
  <si>
    <t>Chortoq tuman saroy mfy davlatov ko'chasi 5-uy</t>
  </si>
  <si>
    <t>AB8621658</t>
  </si>
  <si>
    <t xml:space="preserve"> Mallaboyeva Nafisa Akramovna </t>
  </si>
  <si>
    <t>Янгиобод мфй, дўстлик кўчаси,  uy:р/с</t>
  </si>
  <si>
    <t xml:space="preserve"> Mexmonov O‘tkir Alixodjayevich </t>
  </si>
  <si>
    <t>Алихон мфй, порлоқ кўчаси,  uy:30</t>
  </si>
  <si>
    <t xml:space="preserve"> Yodgoraliyev Rustam Xakimjon o‘g‘li </t>
  </si>
  <si>
    <t>Xayrli mfy oriyat ko'chasi 1-uy</t>
  </si>
  <si>
    <t>AA1753147</t>
  </si>
  <si>
    <t xml:space="preserve"> Qulmirzayev Uchqunjon Dolimirzayevich </t>
  </si>
  <si>
    <t>To'riq mfy xidoyat ko'chasi 1-uy</t>
  </si>
  <si>
    <t>AA2851839</t>
  </si>
  <si>
    <t xml:space="preserve"> Mamajanova Marg‘ubaxon Nosirjonovna </t>
  </si>
  <si>
    <t>O'zbekiston mfy, o'zbekiston ko'cha 1-uy</t>
  </si>
  <si>
    <t>AB7084111</t>
  </si>
  <si>
    <t xml:space="preserve"> Xamidov Murodjon Qaxramon o‘g‘li </t>
  </si>
  <si>
    <t>Oyqiron mfy o'qituvchilar ko'chasi48-uy</t>
  </si>
  <si>
    <t xml:space="preserve"> Bayitova Muxayyo Komiljanovna </t>
  </si>
  <si>
    <t xml:space="preserve"> dildosh mfy to'ralar ko'chasi 99-uy</t>
  </si>
  <si>
    <t>AA1448721</t>
  </si>
  <si>
    <t xml:space="preserve"> Buvamirzayev Xasanjon Odiljon o‘g‘li </t>
  </si>
  <si>
    <t xml:space="preserve">Dexqonobod mfy, yoshlik ko'chasi, 84-uy </t>
  </si>
  <si>
    <t xml:space="preserve"> Botiraliyev xumoyun Adxamirza o‘g‘li </t>
  </si>
  <si>
    <t>Багрикенглик мфй, ул. Бог, дом 14</t>
  </si>
  <si>
    <t>AB9416498</t>
  </si>
  <si>
    <t xml:space="preserve"> Mutaliyev Nodirbek Nematjanovich </t>
  </si>
  <si>
    <t>Дамарик мфй  мустакилликнинг 20 йиллиги, дом 5</t>
  </si>
  <si>
    <t xml:space="preserve"> Jo‘raboyeva Maftuna Sobirjon qizi </t>
  </si>
  <si>
    <t xml:space="preserve">Chortoq tumani sadoqat ko'chasi </t>
  </si>
  <si>
    <t>AD0606684</t>
  </si>
  <si>
    <t xml:space="preserve"> Umirzaqova Shoira To`lanovna </t>
  </si>
  <si>
    <t>Oromgoh mfy salomatlik ko'chasi 226-uy</t>
  </si>
  <si>
    <t>AC0430797</t>
  </si>
  <si>
    <t xml:space="preserve"> Maxmudova Nodira Valijon qizi </t>
  </si>
  <si>
    <t>Chortoq tumani namangan mfy iqbol ko'chasi 18-uy</t>
  </si>
  <si>
    <t>AB6229691</t>
  </si>
  <si>
    <t xml:space="preserve"> Xakimova Maftunaxon Xasanboy qizi </t>
  </si>
  <si>
    <t>Ойқирон шфй, боғ мфй, зилол кўчаси,  uy:115</t>
  </si>
  <si>
    <t>AC2347905</t>
  </si>
  <si>
    <t xml:space="preserve"> Madaminov Shoxijaxon Qutfidin o‘g‘li </t>
  </si>
  <si>
    <t>Короскон шфй, саркор мфй, чорвадор кўчаси</t>
  </si>
  <si>
    <t xml:space="preserve"> Pulatova Muxayyo Axmadaliyevna </t>
  </si>
  <si>
    <t xml:space="preserve">Дамарик мфй углонлар кучаси 124-уй </t>
  </si>
  <si>
    <t>AA1210012</t>
  </si>
  <si>
    <t>Қандиён</t>
  </si>
  <si>
    <t>AC0094875</t>
  </si>
  <si>
    <t>Навкент</t>
  </si>
  <si>
    <t>Поромон</t>
  </si>
  <si>
    <t>AA1574243</t>
  </si>
  <si>
    <t>Тошкент</t>
  </si>
  <si>
    <t>Заркент</t>
  </si>
  <si>
    <t>AC0711135</t>
  </si>
  <si>
    <t>Мамай</t>
  </si>
  <si>
    <t>AB4188370</t>
  </si>
  <si>
    <t>Ғалаба</t>
  </si>
  <si>
    <t>AC0876162</t>
  </si>
  <si>
    <t>Тиллатепа</t>
  </si>
  <si>
    <t>AA6735007</t>
  </si>
  <si>
    <t>AB6428027</t>
  </si>
  <si>
    <t>Водий</t>
  </si>
  <si>
    <t>AA5439190</t>
  </si>
  <si>
    <t>AB2193563</t>
  </si>
  <si>
    <t>Қорасув</t>
  </si>
  <si>
    <t>Боғ</t>
  </si>
  <si>
    <t>AA8077409</t>
  </si>
  <si>
    <t>AC2025476</t>
  </si>
  <si>
    <t>Бешбулоқ</t>
  </si>
  <si>
    <t>Сутлибулоқ</t>
  </si>
  <si>
    <t>AA5684151</t>
  </si>
  <si>
    <t>AB7675973</t>
  </si>
  <si>
    <t>AA7171339</t>
  </si>
  <si>
    <t>AA8949162</t>
  </si>
  <si>
    <t>AA1580776</t>
  </si>
  <si>
    <t>AB9509510</t>
  </si>
  <si>
    <t>AA5445780</t>
  </si>
  <si>
    <t>AA3230845</t>
  </si>
  <si>
    <t>AA9339201</t>
  </si>
  <si>
    <t>AB8816997</t>
  </si>
  <si>
    <t>AA2083838</t>
  </si>
  <si>
    <t>Ибрат</t>
  </si>
  <si>
    <t>AA9441151</t>
  </si>
  <si>
    <t>Хадикент</t>
  </si>
  <si>
    <t>AA2690024</t>
  </si>
  <si>
    <t>AB7210848</t>
  </si>
  <si>
    <t>AA4768755</t>
  </si>
  <si>
    <t>Қизилқиёқ</t>
  </si>
  <si>
    <t>AB7069472</t>
  </si>
  <si>
    <t>AC0267275</t>
  </si>
  <si>
    <t>Булоқбоши</t>
  </si>
  <si>
    <t>AA9339230</t>
  </si>
  <si>
    <t>AA2196508</t>
  </si>
  <si>
    <t>Зарбдор</t>
  </si>
  <si>
    <t>AA8460319</t>
  </si>
  <si>
    <t>AA2832954</t>
  </si>
  <si>
    <t>Юмалоқ тепа</t>
  </si>
  <si>
    <t>AB9988002</t>
  </si>
  <si>
    <t>AC2134462</t>
  </si>
  <si>
    <t>AC1069095</t>
  </si>
  <si>
    <t>AB4527185</t>
  </si>
  <si>
    <t>AA2678555</t>
  </si>
  <si>
    <t>Дехқонобод</t>
  </si>
  <si>
    <t>AB7725767</t>
  </si>
  <si>
    <t>AA1774078</t>
  </si>
  <si>
    <t>AA0494999</t>
  </si>
  <si>
    <t>AA0585057</t>
  </si>
  <si>
    <t>Жўрабоев Фозилжон</t>
  </si>
  <si>
    <t>Дустбоева Машхура</t>
  </si>
  <si>
    <t>AB7230401</t>
  </si>
  <si>
    <t>Эргашев Баходир</t>
  </si>
  <si>
    <t>Маматисмоилова Малохатхон</t>
  </si>
  <si>
    <t>AA2244233</t>
  </si>
  <si>
    <t>Йўлбарсова Муаттар</t>
  </si>
  <si>
    <t>Кораёнтоқ</t>
  </si>
  <si>
    <t>AD0502495</t>
  </si>
  <si>
    <t>Хакимов Илхомжон</t>
  </si>
  <si>
    <t>AB5367375</t>
  </si>
  <si>
    <t>Боймирзаев Ойбек</t>
  </si>
  <si>
    <t>AB5910177</t>
  </si>
  <si>
    <t>Мовлонов Достонали</t>
  </si>
  <si>
    <t>AB4558932</t>
  </si>
  <si>
    <t>Нажмиддинова Муборак</t>
  </si>
  <si>
    <t>Бунёткор</t>
  </si>
  <si>
    <t>AA3016534</t>
  </si>
  <si>
    <t>Усманов Мухаммадсодиқ</t>
  </si>
  <si>
    <t>AA6126314</t>
  </si>
  <si>
    <t>Хайдаралиев Қудратали</t>
  </si>
  <si>
    <t>Акрамов Дилмухаммад</t>
  </si>
  <si>
    <t>Жўрабоев Фахриддин</t>
  </si>
  <si>
    <t>AA8343017</t>
  </si>
  <si>
    <t>Одилов Қосимжон</t>
  </si>
  <si>
    <t>AA0587836</t>
  </si>
  <si>
    <t>Бойбуваева Дилбархон</t>
  </si>
  <si>
    <t>Саттаров Фарходжон</t>
  </si>
  <si>
    <t>Махмуджонов Жамшидбек</t>
  </si>
  <si>
    <t>AB4459571</t>
  </si>
  <si>
    <t>Абдубаннаева Аббосбек</t>
  </si>
  <si>
    <t>Шарқ юлдизи</t>
  </si>
  <si>
    <t>AB7104732</t>
  </si>
  <si>
    <t>Мўминова Дилафруз</t>
  </si>
  <si>
    <t>AB5222102</t>
  </si>
  <si>
    <t>Жўрабоев Отабек</t>
  </si>
  <si>
    <t>AB1684227</t>
  </si>
  <si>
    <t>Мавлонов Авдасбек</t>
  </si>
  <si>
    <t>Ровот</t>
  </si>
  <si>
    <t>Қосимова Мухаббат</t>
  </si>
  <si>
    <t>AA6222641</t>
  </si>
  <si>
    <t>Юсубжонов Хасанбой</t>
  </si>
  <si>
    <t>Сатимов Донёрбек</t>
  </si>
  <si>
    <t>Нематов Донёр</t>
  </si>
  <si>
    <t>Сой бўйи</t>
  </si>
  <si>
    <t>Ёқубов Алимардон</t>
  </si>
  <si>
    <t>Юсубжонова Сурайёхон</t>
  </si>
  <si>
    <t>AC1812237</t>
  </si>
  <si>
    <t>Авазова Мунира</t>
  </si>
  <si>
    <t>Баркамол</t>
  </si>
  <si>
    <t>AB4568625</t>
  </si>
  <si>
    <t>Рахманова Мадина</t>
  </si>
  <si>
    <t>Rovot MFY,</t>
  </si>
  <si>
    <t>AB6902049</t>
  </si>
  <si>
    <t>Холиқова Умида</t>
  </si>
  <si>
    <t>AB4056078</t>
  </si>
  <si>
    <t>Болтибоев Шухрат</t>
  </si>
  <si>
    <t>Қуйи қораполвон</t>
  </si>
  <si>
    <t>AB6708929</t>
  </si>
  <si>
    <t>Ахмаджонов Донёрбек</t>
  </si>
  <si>
    <t>AB0353635</t>
  </si>
  <si>
    <t>Султанова Муқаддам</t>
  </si>
  <si>
    <t>AA9502439</t>
  </si>
  <si>
    <t>Хасанова Рохила</t>
  </si>
  <si>
    <t>Гулустон</t>
  </si>
  <si>
    <t>Махмудов Мусохон</t>
  </si>
  <si>
    <t>Юксалиш</t>
  </si>
  <si>
    <t>AD0427107</t>
  </si>
  <si>
    <t>Рахимова Нулифар</t>
  </si>
  <si>
    <t>Саттаров Бахтиёр</t>
  </si>
  <si>
    <t>AA9926507</t>
  </si>
  <si>
    <t>Рустамова Дилдора</t>
  </si>
  <si>
    <t>Рустамова Мафтуна</t>
  </si>
  <si>
    <t>Юсупов Мухаммадолим</t>
  </si>
  <si>
    <t>Хайитбоева ирода</t>
  </si>
  <si>
    <t>Тогаева Халимахон</t>
  </si>
  <si>
    <t>AA6686671</t>
  </si>
  <si>
    <t>Темирова Нигорахон</t>
  </si>
  <si>
    <t>Эрназарова Гулмира</t>
  </si>
  <si>
    <t xml:space="preserve">Булоқбоши </t>
  </si>
  <si>
    <t>Нишанова Мунисхон</t>
  </si>
  <si>
    <t>Мирзаева Малохат</t>
  </si>
  <si>
    <t>Юқориқораёнтоқ</t>
  </si>
  <si>
    <t>AA2239779</t>
  </si>
  <si>
    <t>ТУРАКУРГОН Т., АТ ХАЛК БАНКИ TУРАКУРГОН ФИЛИАЛИ</t>
  </si>
  <si>
    <t>AB0407223</t>
  </si>
  <si>
    <t>ТУРАКУРГОН Т., "АГРОБАНК" АТБ ТУРАКУРГОН ФИЛИАЛИ</t>
  </si>
  <si>
    <t>AB5062905</t>
  </si>
  <si>
    <t>AB4694808</t>
  </si>
  <si>
    <t>AB5674997</t>
  </si>
  <si>
    <t>AA6620315</t>
  </si>
  <si>
    <t>AB6529485</t>
  </si>
  <si>
    <t>AA6549398</t>
  </si>
  <si>
    <t>1714/224-43551</t>
  </si>
  <si>
    <t>AA1509988</t>
  </si>
  <si>
    <t>AB9454854</t>
  </si>
  <si>
    <t>YULDASHOVA KAMOLA XASANBOYEVNA</t>
  </si>
  <si>
    <t>AA2083197</t>
  </si>
  <si>
    <t>To`raqo`rg`on tumani O`zbekiston MFY</t>
  </si>
  <si>
    <t>AA1852777</t>
  </si>
  <si>
    <t>AA7607125</t>
  </si>
  <si>
    <t>1714/224-50214</t>
  </si>
  <si>
    <t>ALIYEVA NAZOKATXON BOTIRJON QIZI</t>
  </si>
  <si>
    <t>AB5366467</t>
  </si>
  <si>
    <t>To`raqo`rg`on tumani Buramatut MFY</t>
  </si>
  <si>
    <t>AA6153383</t>
  </si>
  <si>
    <t>MIRZAYEVA MOHINUR IZATILLA QIZI</t>
  </si>
  <si>
    <t>AA2081604</t>
  </si>
  <si>
    <t>AD0383438</t>
  </si>
  <si>
    <t>1714/224-54978</t>
  </si>
  <si>
    <t>AA2945433</t>
  </si>
  <si>
    <t>AB6548640</t>
  </si>
  <si>
    <t>AB4694847</t>
  </si>
  <si>
    <t>To`raqo`rg`on tumani Sharq MFY</t>
  </si>
  <si>
    <t>AA8232860</t>
  </si>
  <si>
    <t>AB6365972</t>
  </si>
  <si>
    <t xml:space="preserve">TO'RAQO'RG'ON TUMANI </t>
  </si>
  <si>
    <t>AC0708555</t>
  </si>
  <si>
    <t>AB7298432</t>
  </si>
  <si>
    <t>AA5854538</t>
  </si>
  <si>
    <t>AB5027458</t>
  </si>
  <si>
    <t>AB3678300</t>
  </si>
  <si>
    <t>AA2010252</t>
  </si>
  <si>
    <t xml:space="preserve"> ABDULAZIZOVA NARGIZA ALIJON QIZI </t>
  </si>
  <si>
    <t xml:space="preserve"> QODIROV SARDORBEK USMONJON O‘G‘LI </t>
  </si>
  <si>
    <t>ТУРАКУРГОН ШФЙ, ШАРК МФЙ,</t>
  </si>
  <si>
    <t xml:space="preserve"> G‘OZIYEV LAZIZ ABDULLAYEVICH </t>
  </si>
  <si>
    <t>To`raqo`rg`on tumani Porosmon MFY</t>
  </si>
  <si>
    <t xml:space="preserve"> MAHKAMOVA IRODAXON YUSUPALI QIZI </t>
  </si>
  <si>
    <t xml:space="preserve">To'raqo'rg'on tumani ISVAXON MFY </t>
  </si>
  <si>
    <t xml:space="preserve"> BOLTABOYEVA MUNOJOTXON BOQIJONOVNA </t>
  </si>
  <si>
    <t>To'raqo'rg'on tumani Kujron MFY O'zbekiston ko'chasi 217-uy</t>
  </si>
  <si>
    <t xml:space="preserve"> QAYUMOVA MAXPIRATXON VOXIDJON QIZI </t>
  </si>
  <si>
    <t xml:space="preserve">To`raqo`rg`on tumani Toshkent mfy </t>
  </si>
  <si>
    <t>AB8609796</t>
  </si>
  <si>
    <t xml:space="preserve"> TOJIBAYEV ILXOMJON ATIQULLA O‘G‘LI </t>
  </si>
  <si>
    <t>AB1511620</t>
  </si>
  <si>
    <t xml:space="preserve"> AXMADALIYEVA GULNORA IBROHIMJONOVNA </t>
  </si>
  <si>
    <t xml:space="preserve">TO`RAQO`RG`ON TUMANI ISVAXON MFY </t>
  </si>
  <si>
    <t>AB9293287</t>
  </si>
  <si>
    <t xml:space="preserve"> RASULOVA GULBAXOR TOXIRJON QIZI </t>
  </si>
  <si>
    <t xml:space="preserve">To`raqo`rg`on tumani Kichik Qo`rg`oncha mfy </t>
  </si>
  <si>
    <t xml:space="preserve"> NO‘MONXONOV MUXTORXON SHOKIRXON O‘G‘LI </t>
  </si>
  <si>
    <t xml:space="preserve">To`raqo`rg`on tumani Fayziobod mfy </t>
  </si>
  <si>
    <t xml:space="preserve"> IBODULLAYEVA MASHXURA YUNUSALI QIZI </t>
  </si>
  <si>
    <t>TO`RAQO`RG`ON TUMANI QATAG`ON MFY BO`STON KO`CHASI 70-UY</t>
  </si>
  <si>
    <t xml:space="preserve"> KUZIBOYEVA GULMIRA ABDUXALILOVNA </t>
  </si>
  <si>
    <t>Наманганская область, Туракурганский район, Шаханд ССГ, ул. Бог, дом 24</t>
  </si>
  <si>
    <t xml:space="preserve"> QODIROVA MUXAYYO SAMIJONOVNA </t>
  </si>
  <si>
    <t xml:space="preserve">To`raqo`rg`on tumani Isvaxon MFY M.Mo'minov ko'chasi 77-uy </t>
  </si>
  <si>
    <t xml:space="preserve"> OTAJONOV BAXTIYOR O‘RINBAYEVICH </t>
  </si>
  <si>
    <t>To'raqo'rg'on tumani Isvahon mfy S.Rahimov ko'chasi 115-uy</t>
  </si>
  <si>
    <t xml:space="preserve"> YULDASHEV AZIZBEK ODILJON O‘G‘LI </t>
  </si>
  <si>
    <t>To'raqo'rg'on tumani, Istiqlol MFY (oldingi M.Qayumov MFY)</t>
  </si>
  <si>
    <t xml:space="preserve"> KAMBAROVA UMIDAXON TOLIBJONOVNA </t>
  </si>
  <si>
    <t xml:space="preserve">TO`RAQO`RG`ON TUMANI TURKISTON MFY </t>
  </si>
  <si>
    <t xml:space="preserve"> ABDULXAYEV ABDIMO‘MIN ABDURAYIMJON O‘G‘LI </t>
  </si>
  <si>
    <t>To'raqo'rg'on tumani, Yettikon MFY</t>
  </si>
  <si>
    <t xml:space="preserve"> RAXIMOVA GULNOZA XUSANBOY QIZI </t>
  </si>
  <si>
    <t xml:space="preserve"> XAYDAROV NODIRBEK BURXONIDINOVICH </t>
  </si>
  <si>
    <t>Наманганская область, Туракурганский район, Сайрам ССГ, Чуст куприк МСГ, ул. Истикбол, дом 86</t>
  </si>
  <si>
    <t xml:space="preserve"> QODIROVA MAXSUDAXON SAMIJONOVNA </t>
  </si>
  <si>
    <t>AB0740372</t>
  </si>
  <si>
    <t xml:space="preserve"> ABDURASULOV ABRORBEK ARABBAY O‘G‘LI </t>
  </si>
  <si>
    <t xml:space="preserve">To'raqo'rg'on tumani DUKAT MFY </t>
  </si>
  <si>
    <t xml:space="preserve"> YUNUSOVA MARG‘UBA SAYFUTDINOVNA </t>
  </si>
  <si>
    <t xml:space="preserve">To'raqo'rg'on tumani YORTEPA MFY </t>
  </si>
  <si>
    <t xml:space="preserve"> TO‘RABOYEVA ZILOLA ABDIRAXIMOVNA </t>
  </si>
  <si>
    <t>To'raqo'rg'on tumani, Majnuntol MFY</t>
  </si>
  <si>
    <t xml:space="preserve"> RAXMANOVA SABOXAT TOJIDDIN QIZI </t>
  </si>
  <si>
    <t>Sayram, Chust ko`prik MFY</t>
  </si>
  <si>
    <t xml:space="preserve"> XAKIMOV OYBEK BAXTIYOR O‘G‘LI </t>
  </si>
  <si>
    <t xml:space="preserve">To'raqo'rg'on tumani AXSI MFY </t>
  </si>
  <si>
    <t xml:space="preserve"> BOQIJONOV AKBARJON AKMALJON O‘G‘LI </t>
  </si>
  <si>
    <t>ЯНДАМА ҚФЙ, ОБОДОН МФЙ, МУСТАҚИЛЛИК КЎЧАСИ,  uy:19</t>
  </si>
  <si>
    <t>AB1191574</t>
  </si>
  <si>
    <t xml:space="preserve"> NIYOZOVA MASTURA MAXAMMADJONOVNA </t>
  </si>
  <si>
    <t xml:space="preserve">TO`RAQO`RG`ON TUMANI YORTEPA KO`CHA  MFY </t>
  </si>
  <si>
    <t xml:space="preserve"> EGAMBERDIYEV ULUG‘BEK FAZILITDINOVICH </t>
  </si>
  <si>
    <t>1714/224-119747</t>
  </si>
  <si>
    <t xml:space="preserve"> UBRAIMOV SHUXRATJON RAXIMBERDIYEVICH </t>
  </si>
  <si>
    <t>Тўрақўрғон туман Поросмон МФЙ,</t>
  </si>
  <si>
    <t xml:space="preserve"> SIDDIKOVA NAZOKAT XUSANBAYEVNA </t>
  </si>
  <si>
    <t xml:space="preserve">To`raqo`rg`on tumani Saroy mfy </t>
  </si>
  <si>
    <t xml:space="preserve"> MAMATKULOVA NIGORA ABDUSALOMOVNA </t>
  </si>
  <si>
    <t xml:space="preserve">To`raqo`rg`on tumani Qashqarguzar mfy </t>
  </si>
  <si>
    <t>AA4860995</t>
  </si>
  <si>
    <t xml:space="preserve"> USAROVA MA’SUDA ABDUSALOMOVNA </t>
  </si>
  <si>
    <t xml:space="preserve">To`raqo`rg`on tumani Bozorboshi mfy </t>
  </si>
  <si>
    <t xml:space="preserve"> YUSUPOVA MA'LUDA G'AYBULLAYEVNA </t>
  </si>
  <si>
    <t>To`raqo`rg`on tumani Qashqarguzar MFY</t>
  </si>
  <si>
    <t xml:space="preserve"> KORABAYEVA GULCHEXRA SHOKIRJONOVNA </t>
  </si>
  <si>
    <t xml:space="preserve">To'raqo'rg'on tumani YERMASJID MFY </t>
  </si>
  <si>
    <t xml:space="preserve"> MIRTOJIYEV MIRABDULLA MIRXAMIDOVICH </t>
  </si>
  <si>
    <t>Наманганская область, Туракурганский район, Туракургон ГСГ, Исвахон МСГ, ул. Чуст, дом 134</t>
  </si>
  <si>
    <t xml:space="preserve"> XASANOV ZOKIRJON TOXIR O‘G‘LI </t>
  </si>
  <si>
    <t xml:space="preserve">TO`RAQO`RG`ON TUMANI BAXT MFY </t>
  </si>
  <si>
    <t xml:space="preserve"> RAXMONOVA OYDIN ABDULBOQI QIZI </t>
  </si>
  <si>
    <t xml:space="preserve">To'raqo'rg'on tumani OZOD MFY </t>
  </si>
  <si>
    <t>1714/224-117231</t>
  </si>
  <si>
    <t xml:space="preserve"> SADULLAYEVA GULNORA ZOKIRJONOVNA </t>
  </si>
  <si>
    <t xml:space="preserve">To'raqo'rg'on tumani GULISTON MFY </t>
  </si>
  <si>
    <t xml:space="preserve"> XOLMIRZAYEVA FERUZA RAXMATJONOVNA </t>
  </si>
  <si>
    <t xml:space="preserve"> VAQQOSOV KARIMJON ILXOMJON O‘G‘LI </t>
  </si>
  <si>
    <t xml:space="preserve"> ASKAROVA NODIRA SOLIBAYEVNA </t>
  </si>
  <si>
    <t xml:space="preserve">To'raqo'rg'on tumani MAJNUNTOL MFY </t>
  </si>
  <si>
    <t>AA7612706</t>
  </si>
  <si>
    <t xml:space="preserve"> SATTOROVA GULASAL BAXTIYORJON QIZI </t>
  </si>
  <si>
    <t xml:space="preserve">To`raqo`rg`on tumani Birlashgan mfy </t>
  </si>
  <si>
    <t xml:space="preserve"> G‘OYIBBOYEVA GULMIRA ORTIQALIYEVNA </t>
  </si>
  <si>
    <t xml:space="preserve">To`raqo`rg`on tumani CHust-ko'prik MFY M.Mo'minov ko'chasi 130-uy </t>
  </si>
  <si>
    <t>AC0149945</t>
  </si>
  <si>
    <t xml:space="preserve"> ISOQJONOV ILXOMJON FARXODJON O‘G‘LI </t>
  </si>
  <si>
    <t>To`raqo`rg`on tumani ISTIQLOL MFY OQTOSH KO'CHASI 36-UY</t>
  </si>
  <si>
    <t xml:space="preserve"> AXMADALIYEVA YORQINOY BAXROMJONOVNA </t>
  </si>
  <si>
    <t xml:space="preserve"> NABIJONOVA MUNAJAT BAXODIR QIZI </t>
  </si>
  <si>
    <t>To'raqo'rg'on tumani, Zarbdor MFY</t>
  </si>
  <si>
    <t xml:space="preserve"> XOLQO‘ZIYEVA MANZURA YUNUSJONOVNA </t>
  </si>
  <si>
    <t xml:space="preserve">TO`RAQO`RG`ON TUMANI KATTA QO`RG`ONCHA  MFY </t>
  </si>
  <si>
    <t xml:space="preserve"> MATVALIYEV QAYUM ABDUQODIROVICH </t>
  </si>
  <si>
    <t>ШАХАНД ҚФЙ, ПАСТ МУГУЛТОЙ МФЙ,  uy:Р/С</t>
  </si>
  <si>
    <t xml:space="preserve"> XOLMATOV G‘OLIBJON OBIDJON O‘G‘LI </t>
  </si>
  <si>
    <t>To'raqo'rg'on tumani, Yortepa ko'cha MFY</t>
  </si>
  <si>
    <t xml:space="preserve"> JO‘RAYEV SARDOR BOSITXON O‘G‘LI </t>
  </si>
  <si>
    <t>Наманганская область, Туракурганский район, Туракургон ГСГ, Туркистон МСГ, ул. Огаликлар, дом 14</t>
  </si>
  <si>
    <t xml:space="preserve"> MO‘MINOV SHOXRUX ABDUQODIR O‘G‘LI </t>
  </si>
  <si>
    <t>Тўрақўрғон шаҳар Шарқ МФЙ, Хақиқат кўчаси 7 уй</t>
  </si>
  <si>
    <t>AA8634547</t>
  </si>
  <si>
    <t xml:space="preserve"> EGAMBERDIYEVA SAYYORA MUTALIMOVNA </t>
  </si>
  <si>
    <t xml:space="preserve">TO`RAQO`RG`ON TUMANI OBOD MFY </t>
  </si>
  <si>
    <t xml:space="preserve"> EGAMOVA GO‘ZAL OMONJONOVNA </t>
  </si>
  <si>
    <t>NAMANGAN VILOYATI, TO'RAQO'RG'ON TUMANI, BEKOBOD MFY</t>
  </si>
  <si>
    <t xml:space="preserve"> ABDIRAIMOV JAXONGIRXON QOSIMXON O‘G‘LI </t>
  </si>
  <si>
    <t>Наманганская область, Туракурганский район, Туракургон ГСГ, Туркистон МСГ, ул. Ф.Хужаев, дом 22</t>
  </si>
  <si>
    <t xml:space="preserve"> FAXRIDINOVA ZULFIYA MAXAMADOVNA </t>
  </si>
  <si>
    <t>CHORBOG` MFY, TOSHLOQ KO`CHASI 46-UY</t>
  </si>
  <si>
    <t>AA0787265</t>
  </si>
  <si>
    <t xml:space="preserve"> MAXMUDOV DONIYOR BAXTIYOR O‘G‘LI </t>
  </si>
  <si>
    <t>To`raqo`rg`on shahri, Isvaxon MFY</t>
  </si>
  <si>
    <t xml:space="preserve"> IBRAGIMOVA NIGORA KARIMJONOVNA </t>
  </si>
  <si>
    <t>To`raqo`rg`on tumani Chust-ko'prik mfy bog'-ko'cha 152-UY</t>
  </si>
  <si>
    <t xml:space="preserve"> IMATDINOVA ZULFIRA ABDUNAZAROVNA </t>
  </si>
  <si>
    <t xml:space="preserve"> BOZOROV BOBURJON TOJIBOYEVICH </t>
  </si>
  <si>
    <t>БУРАМАТУТ ҚФЙ, МОЗОРКУХНА МФЙ, ТЕГИРМОНБОШИ КЎЧАСИ</t>
  </si>
  <si>
    <t>AA6473989</t>
  </si>
  <si>
    <t xml:space="preserve"> RAXMONBERDIYEVA MUYASSARXON VOXIDJONOVNA </t>
  </si>
  <si>
    <t xml:space="preserve">TO`RAQO`RG`ON TUMANI SOXIBKOR MFY </t>
  </si>
  <si>
    <t xml:space="preserve"> RAXMATULLAYEV ALISHER MUXIDDINOVICH </t>
  </si>
  <si>
    <t xml:space="preserve">To'raqo'rg'on tumani BEKOBOD MFY </t>
  </si>
  <si>
    <t>AA0908740</t>
  </si>
  <si>
    <t xml:space="preserve"> SAYDUMAROVA AZIZAXON QUTBIDDIN QIZI </t>
  </si>
  <si>
    <t xml:space="preserve">To'raqo'rg'on tumani Porosmon MFY </t>
  </si>
  <si>
    <t xml:space="preserve"> NURMATOV ABRORJON RASULJONOVICH </t>
  </si>
  <si>
    <t xml:space="preserve"> MO‘YDINOV TO‘LQINJON XAKIMJON O‘G‘LI </t>
  </si>
  <si>
    <t>To'raqo'rg'on shahri, Isvaxon MFY</t>
  </si>
  <si>
    <t xml:space="preserve"> NASIROV ALLAYOR ATIKULLAYEVICH </t>
  </si>
  <si>
    <t>To'raqo'rg'on tumani Qashqarguzar mfy A.Navoi ko'chasi 23-uy</t>
  </si>
  <si>
    <t xml:space="preserve"> ATAXANOVA FOTIMA TALIBJONOVNA </t>
  </si>
  <si>
    <t xml:space="preserve">TO`RAQO`RG`ON TUMANI QUYMOZOR MFY </t>
  </si>
  <si>
    <t xml:space="preserve"> BANNAYEV ODIL OLIMJONOVICH </t>
  </si>
  <si>
    <t>To'raqo'rg'on tumani, Soxibkor MFY, X.Amirov ko'chasi, 90-uy</t>
  </si>
  <si>
    <t xml:space="preserve"> IBRAGIMOVA AZIZA SOLMONJONOVNA </t>
  </si>
  <si>
    <t>To`raqo`rg`on tumani Bozorboshi MFY</t>
  </si>
  <si>
    <t>AA2776672</t>
  </si>
  <si>
    <t xml:space="preserve"> AKBAROV AZAMAT ALISHEROVICH </t>
  </si>
  <si>
    <t>ТУРАКУРГОН ШФЙ, ИСВАХОН МФЙ, ЯНГИАВЛОД КЎЧАСИ,  uy:Р/С</t>
  </si>
  <si>
    <t xml:space="preserve"> RAXMATULLAYEVA ZAMIRA OLIMJONOVNA </t>
  </si>
  <si>
    <t xml:space="preserve">NAMANGAN VILOYAT TO'RAQO'RG'ON TUMANI NAYMANCHA MFY TERAKZOR KO'CHASI </t>
  </si>
  <si>
    <t xml:space="preserve"> ISHAQOVA DILFUZA HAKIMJONOVNA </t>
  </si>
  <si>
    <t xml:space="preserve">To'raqo'rg'on tumani FAYZIOBOD MFY </t>
  </si>
  <si>
    <t xml:space="preserve"> XUDAYBERDIYEV BOTIRJON ABDURAXMONOVICH </t>
  </si>
  <si>
    <t xml:space="preserve">TO`RAQO`RG`ON TUMANI BURAMATUT  MFY </t>
  </si>
  <si>
    <t xml:space="preserve"> MIRZAXMEDOVA MUXAYYO MIRZAAKRAMOVNA </t>
  </si>
  <si>
    <t>TO`RAQO`RG`ON TUMANI OBODON  MFY</t>
  </si>
  <si>
    <t xml:space="preserve"> O‘KTAMOV BAXROMJON KARIMJON O‘G‘LI </t>
  </si>
  <si>
    <t xml:space="preserve">To'raqo'rg'on tumani OBODON MFY </t>
  </si>
  <si>
    <t xml:space="preserve"> RAXMONOV ELMUROD IKROMJON O‘G‘LI </t>
  </si>
  <si>
    <t>Наманганская область, Туракурганский район, Ахси ССГ, Ахси МСГ, ул. Иттифок, дом 527</t>
  </si>
  <si>
    <t xml:space="preserve"> SULTONOV SORDOR SOLOXIDDIN O‘G‘LI </t>
  </si>
  <si>
    <t>Наманганская область, Туракурганский район, Шаханд ССГ, Кашкаргузар МСГ, ул. Алишер Навоий, дом 10</t>
  </si>
  <si>
    <t xml:space="preserve"> IBROXIMOV AKROMJON AXMATJONOVICH </t>
  </si>
  <si>
    <t xml:space="preserve">To`raqo`rg`on tumani O`rda mfy </t>
  </si>
  <si>
    <t>1714/224-97425</t>
  </si>
  <si>
    <t xml:space="preserve"> YUSUBJANOVA MAXBUBAXON ABDULXODIYEVNA </t>
  </si>
  <si>
    <t>To'raqo'rg'on tumani, Ibrat MFY</t>
  </si>
  <si>
    <t>AB0513517</t>
  </si>
  <si>
    <t xml:space="preserve"> BOZOROVA MUSLIMA MA'RUFJONOVNA  </t>
  </si>
  <si>
    <t xml:space="preserve">To'raqo'rg'on tumani TOSHKENT MFY </t>
  </si>
  <si>
    <t xml:space="preserve"> XASANBOYEV XUSNIDDIN BAXTIYOR O‘G‘LI </t>
  </si>
  <si>
    <t xml:space="preserve">TO`RAQO`RG`ON TUMANI MOZORKO`XNA  MFY </t>
  </si>
  <si>
    <t>AA6508307</t>
  </si>
  <si>
    <t xml:space="preserve"> NIZOMOV RIVOJIDDIN SHAXOBITDINOVICH </t>
  </si>
  <si>
    <t>ТУРАКУРГОН ШФЙ, ЯНГИОБОД МФЙ, АЛИШЕР НАВОИЙ КЎЧАСИ</t>
  </si>
  <si>
    <t>AA9528043</t>
  </si>
  <si>
    <t>AA3662213</t>
  </si>
  <si>
    <t>Умаров Зоирбек Муроталиевич</t>
  </si>
  <si>
    <t>AC1838094</t>
  </si>
  <si>
    <t>1714/216-78808</t>
  </si>
  <si>
    <t>AC0390630</t>
  </si>
  <si>
    <t>Мамадалиев Элёрбек Абдуназарович</t>
  </si>
  <si>
    <t>AC1074326</t>
  </si>
  <si>
    <t>AB8943500</t>
  </si>
  <si>
    <t>AB4174338</t>
  </si>
  <si>
    <t xml:space="preserve">Икромова Наргиза Рустамжоновна </t>
  </si>
  <si>
    <t>AA6686512</t>
  </si>
  <si>
    <t>AB6633690</t>
  </si>
  <si>
    <t>AA6405717</t>
  </si>
  <si>
    <t>AA1891273</t>
  </si>
  <si>
    <t>AB0525963</t>
  </si>
  <si>
    <t>AA4659183</t>
  </si>
  <si>
    <t>AB4701171</t>
  </si>
  <si>
    <t xml:space="preserve">Ахмедова Насима Муроджоновна </t>
  </si>
  <si>
    <t>AB6546659</t>
  </si>
  <si>
    <t>Исманов Ғолибжон Марипалиевич</t>
  </si>
  <si>
    <t>AB6247015</t>
  </si>
  <si>
    <t xml:space="preserve"> MINGBOYEVA NAZOKAT MAXAMMADJONOVNA </t>
  </si>
  <si>
    <t>TO'DA MFY</t>
  </si>
  <si>
    <t xml:space="preserve"> TO‘LQINOV JAHONGIR MUZAFFAR O‘G‘LI </t>
  </si>
  <si>
    <t>NORIN TUMANI TOSHLOQ MFY</t>
  </si>
  <si>
    <t>АТБ "КИШЛОК КУРИЛИШ БАНК"</t>
  </si>
  <si>
    <t xml:space="preserve"> TOSHPO‘LATOV BAXRIDDIN ABDIRASHIDOVICH </t>
  </si>
  <si>
    <t>NORIN TUMANI TO'DA MFY</t>
  </si>
  <si>
    <t xml:space="preserve"> MAMAJONOV ANVAR ODILOVICH </t>
  </si>
  <si>
    <t>КАТТА ОҚТОВЛИҚ МФЙ</t>
  </si>
  <si>
    <t>AA1758178</t>
  </si>
  <si>
    <t xml:space="preserve"> MUXAMEDOVA GULNORA MAXMUDOVNA </t>
  </si>
  <si>
    <t>YAYDOQ MFY</t>
  </si>
  <si>
    <t xml:space="preserve"> TASHPULATOV BAXROM URINBAYEVICH </t>
  </si>
  <si>
    <t>SOYBO'YI MFY</t>
  </si>
  <si>
    <t xml:space="preserve"> OLIMOV O‘TKIRBEK ABDUKARIMOVICH </t>
  </si>
  <si>
    <t>QOSHCHEK MFY</t>
  </si>
  <si>
    <t>AB9689396</t>
  </si>
  <si>
    <t xml:space="preserve"> SULTONXO‘JAYEV MANSURXO‘JA MAMIRXO‘JA O‘G‘LI </t>
  </si>
  <si>
    <t>NORIN TUMANI YANGI TONG MFY</t>
  </si>
  <si>
    <t xml:space="preserve"> MAMATOVA SHAXNOZA ZOXIDJON QIZI </t>
  </si>
  <si>
    <t xml:space="preserve">НОРИН ТУМАНИ ЯНГИ ФАРГОНА МФЙ ЯНГИ ДИЁР КУЧАСИ 39-УЙ </t>
  </si>
  <si>
    <t>AB0168974</t>
  </si>
  <si>
    <t xml:space="preserve"> TOLIBJONOV JASURBEK NURALIYEVICH </t>
  </si>
  <si>
    <t>NORIN TUMANI TO'LQIN MFY</t>
  </si>
  <si>
    <t>AA1067081</t>
  </si>
  <si>
    <t xml:space="preserve"> MADALIYEV SHAVKAT MIRZAXOMIDOVICH </t>
  </si>
  <si>
    <t>NORIN TUMANI KATTA OQTOVLIQ MFY</t>
  </si>
  <si>
    <t>AB4067698</t>
  </si>
  <si>
    <t xml:space="preserve"> ABDURAZZAKOVA ZOXIDAXON OBIDJONOVNA </t>
  </si>
  <si>
    <t>Qozoqovul MFY</t>
  </si>
  <si>
    <t>AB3691359</t>
  </si>
  <si>
    <t xml:space="preserve"> BOYMURODOVA FARANGIS DILMUROD QIZI </t>
  </si>
  <si>
    <t>Наманганская область, Нарынский район, Кургонтепа ССГ, Катта Октовлик МСГ, ул. Кушчи, дом 55</t>
  </si>
  <si>
    <t xml:space="preserve"> MAMASODIQOVA SHOIRAXON RAXMONALIYEVNA </t>
  </si>
  <si>
    <t>Navoiy MFY</t>
  </si>
  <si>
    <t xml:space="preserve"> BOZAROVA NILUFAR ABDUSALOMOVNA </t>
  </si>
  <si>
    <t xml:space="preserve"> ABDULAZIZOV ABBOS OYBEK O‘G‘LI </t>
  </si>
  <si>
    <t>QOZOQOVUL MFY</t>
  </si>
  <si>
    <t xml:space="preserve"> SHAMSIDDINOV SHAVKAT MUXAMMADJONOVICH </t>
  </si>
  <si>
    <t xml:space="preserve"> YUSUPOVA MADINAXON ABDUG‘ANI QIZI </t>
  </si>
  <si>
    <t>NORIN TUMANI QURAMA MFY</t>
  </si>
  <si>
    <t>AA5468927</t>
  </si>
  <si>
    <t>1714/216-676898</t>
  </si>
  <si>
    <t xml:space="preserve"> MO‘MINJONOV BOBURJON IKROMJON O‘G‘LI </t>
  </si>
  <si>
    <t>Наманганская область, Нарынский район, Туда ССГ, Кушарик МСГ, ул. Чегара, дом 141</t>
  </si>
  <si>
    <t xml:space="preserve"> VOXIDOV SHOXRUXBEK SHUXRATBEK O‘G‘LI </t>
  </si>
  <si>
    <t>NORIN TUMANI XO`JAQO`RG`ONCHA MFY</t>
  </si>
  <si>
    <t>AB0900293</t>
  </si>
  <si>
    <t xml:space="preserve"> ABDURASHIDOVA ZILOLAXON ABDULATIF QIZI </t>
  </si>
  <si>
    <t xml:space="preserve"> AXMEDOVA UMIDAXON MAMADALIYEVNA </t>
  </si>
  <si>
    <t>NORIN TUMANI, UCHTEPA MFY, BILLUR KO'CHASI 32-UY</t>
  </si>
  <si>
    <t xml:space="preserve"> OBAKIRIYEV AKMALJON ILXOMJON O‘G‘LI </t>
  </si>
  <si>
    <t>NORIN TUMANI TOSHLOQ MFY MUSTAQILLIK KO'CHASI 28-UY</t>
  </si>
  <si>
    <t>AA4713404</t>
  </si>
  <si>
    <t xml:space="preserve"> MO‘MINOV SHUXRAT MAXAMMADALIYEVICH </t>
  </si>
  <si>
    <t>НАВОИЙ МФЙ НАВОИЙ КУЧА 66</t>
  </si>
  <si>
    <t xml:space="preserve"> MAMAJONOVA FOTIMAXON RASULJONOVNA </t>
  </si>
  <si>
    <t>TEGIRMONBOSHI MFY</t>
  </si>
  <si>
    <t>AA1717473</t>
  </si>
  <si>
    <t xml:space="preserve"> AHMEDOVA MOXIDIL NOSIRJON QIZI </t>
  </si>
  <si>
    <t>NORIN TUMANI SIRMOQ MFY</t>
  </si>
  <si>
    <t xml:space="preserve"> ABDULLAYEVA GULZIRA BAHODIR QIZI </t>
  </si>
  <si>
    <t xml:space="preserve">НОРИН ТУМАНИ КУРГОНЧА МФЙ ОБОД КУЧАСИ 42-УЙ </t>
  </si>
  <si>
    <t xml:space="preserve"> JO‘RAYEV XAYRULLO SAIDJONOVICH </t>
  </si>
  <si>
    <t>МАРҒИЗОР ҚФЙ, ҚЎРҒОНЧА МФЙ, БОБУР КЎЧАСИ,  uy:Р/С</t>
  </si>
  <si>
    <t xml:space="preserve"> KARIMOVA SURAYYO IKRAMJON QIZI </t>
  </si>
  <si>
    <t>NORIN TUMANI TOSHLOQ QFY TO'LQIN MFY</t>
  </si>
  <si>
    <t xml:space="preserve"> ERALIYEV AVAZBEK ADXAMJON O‘G‘LI </t>
  </si>
  <si>
    <t>NORIN TUMANI, TO`LQIN MFY, NAVRO`Z KO`CHASI, 20-UY</t>
  </si>
  <si>
    <t xml:space="preserve"> XOJIMURODOVA SAYYORAXON URMONJONOVNA </t>
  </si>
  <si>
    <t xml:space="preserve">NORIN TUMAN SUZAQOVUL MFY O'RTA SUZAQOVUL KO'CHA 49 </t>
  </si>
  <si>
    <t>KA1079498</t>
  </si>
  <si>
    <t xml:space="preserve"> AXMADJONOV IQBOLJON ILXOMJON O‘G‘LI </t>
  </si>
  <si>
    <t>NORIN TUMANI YANGITONG MFY</t>
  </si>
  <si>
    <t xml:space="preserve"> MADAMINOVA MUZIFA SHUKURULLO QIZI </t>
  </si>
  <si>
    <t>Наманганская область, Нарынский район, Хаккулобод ГСГ, Фуркат МСГ, ул. Мирзо Улугбек, дом 408</t>
  </si>
  <si>
    <t xml:space="preserve"> SHAROBIDDINOV SARDORBEK ZAFARJON O‘G‘LI </t>
  </si>
  <si>
    <t xml:space="preserve">НОРИН ТУМАНИ УЧТЕПА МФЙ А.ТЕМУР КУЧАСИ 8-УЙ </t>
  </si>
  <si>
    <t xml:space="preserve"> MUXTAROV JASURBEK UMATALI O‘G‘LI </t>
  </si>
  <si>
    <t>furqat mfy</t>
  </si>
  <si>
    <t>AA6124047</t>
  </si>
  <si>
    <t xml:space="preserve"> UZAKOVA AZIZAXON XASANBOYEVNA </t>
  </si>
  <si>
    <t>NORIN TUMANI KATTA YAYDOQ MFY, G'.G'ULOM KO'CHASI</t>
  </si>
  <si>
    <t xml:space="preserve"> MO‘MINOVA YULDUZXON ORIFOVNA </t>
  </si>
  <si>
    <t>NORIN TUMANI, YAYDOQ MFY, TULPOR KO'CHASI</t>
  </si>
  <si>
    <t xml:space="preserve"> TO‘LASHEV MUXIDDIN NURIDDIN O‘G‘LI </t>
  </si>
  <si>
    <t>NORIN TUMANI SHAXIDMOZOR MFY J.TURG'UNOV KO'CHASI 10-UY</t>
  </si>
  <si>
    <t xml:space="preserve"> QUCHQAROV SHUXRATJON TAVAKALJON O‘G‘LI </t>
  </si>
  <si>
    <t>NORIN TUMANI, ZARBDOR MFY, NAVBAXOR KO'CHASI 48-UY</t>
  </si>
  <si>
    <t xml:space="preserve"> XUDOYBERDIYEV MUZAFFAR AKBARALIYEVICH </t>
  </si>
  <si>
    <t>KO'KMOZOR MFY</t>
  </si>
  <si>
    <t xml:space="preserve"> XAKIMOV NODIRBEK VALIJON O‘G‘LI </t>
  </si>
  <si>
    <t>Boyovul MFY</t>
  </si>
  <si>
    <t xml:space="preserve"> BERDIQULOVA SHOIRAXON RAXMATULLA QIZI </t>
  </si>
  <si>
    <t xml:space="preserve"> ESHMATOV A’ZAMJON AZIMJONOVICH </t>
  </si>
  <si>
    <t>NORIN TUMANI KATTA YAYDOQ MFY, A.MAVLONOV KO'CHASI</t>
  </si>
  <si>
    <t>AA2648436</t>
  </si>
  <si>
    <t xml:space="preserve"> ALIJONOV XUSNIDDIN MUXIDDIN O‘G‘LI </t>
  </si>
  <si>
    <t>NORIN TUMANI TO'DA MFY UZUMZOR KO'CHASI 46-UY</t>
  </si>
  <si>
    <t>1714/216-111461</t>
  </si>
  <si>
    <t xml:space="preserve"> MAMADALIYEV SAMANDAR SHOKIRJONOVICH </t>
  </si>
  <si>
    <t>OTBOZOR MFY</t>
  </si>
  <si>
    <t xml:space="preserve"> TURGUNOVA UMIDAXON BAXRAMOVNA </t>
  </si>
  <si>
    <t>BO'STON MFY</t>
  </si>
  <si>
    <t>AA2084611</t>
  </si>
  <si>
    <t xml:space="preserve"> RAXMONOV ABBOS ANVARJONOVICH </t>
  </si>
  <si>
    <t>Наманганская область, Нарынский район, Учтепа ССГ, Учтепа МСГ, ул. Дустлик, дом 143</t>
  </si>
  <si>
    <t>AA2689254</t>
  </si>
  <si>
    <t xml:space="preserve"> SOLIYEVA MATLUBAXON NABIJONOVNA </t>
  </si>
  <si>
    <t>NORIN TUMANI, TOSHLOQ MFY, ALISHER NAVOIY KO`CHASI, 2-UY</t>
  </si>
  <si>
    <t>AB2856612</t>
  </si>
  <si>
    <t xml:space="preserve"> TOSHTEMIROV G‘IYOSBEK ODILJON O‘G‘LI </t>
  </si>
  <si>
    <t>NORIN TUMANI NAYMANOBOD MFY ZAMONDOSH KO`CHASI 6-UY</t>
  </si>
  <si>
    <t>AA9735074</t>
  </si>
  <si>
    <t xml:space="preserve"> ERGASHEV G‘AYRATJON ORIBJONOVICH </t>
  </si>
  <si>
    <t>KATTA YAYDOQ MFY</t>
  </si>
  <si>
    <t>AB2358707</t>
  </si>
  <si>
    <t xml:space="preserve"> UBAYDULLAYEV XURSHIDBEK NE’MATJON O‘G‘LI </t>
  </si>
  <si>
    <t>ҚЎРҒОНТЕПА ҚФЙ, СИРМОҚ МФЙ, СИРМОҚ КЎЧАСИ,  uy:4</t>
  </si>
  <si>
    <t>AA1673446</t>
  </si>
  <si>
    <t xml:space="preserve"> MIRZABOYEVA TURGUNOY MUXAMADTOJIYEVNA </t>
  </si>
  <si>
    <t>NORIN TUMANI PASTKI CHO'JA MFY OLCHAZOR 1 KO'CHASI</t>
  </si>
  <si>
    <t>AA8342089</t>
  </si>
  <si>
    <t xml:space="preserve"> ERGASHEV SARDORBEK OTAJON O‘G‘LI </t>
  </si>
  <si>
    <t>ПАХТАҚИШЛОҚ ҚФЙ, ДЎМАР МФЙ, ЖАЙХУН КЎЧАСИ,  uy:64</t>
  </si>
  <si>
    <t xml:space="preserve"> ABDURASHIDOV KAMOLIDDIN G‘AYRATJON O‘G‘LI </t>
  </si>
  <si>
    <t>ЯЙДОҚ МФЙ</t>
  </si>
  <si>
    <t xml:space="preserve"> NO‘MONOV ELYORBEK MAVLONBEK O‘G‘LI </t>
  </si>
  <si>
    <t>NORIN TUMANI OTBOZOR MFY</t>
  </si>
  <si>
    <t xml:space="preserve"> JALILOV ABDULAZIZ ABDUHAMID O‘G‘LI </t>
  </si>
  <si>
    <t>NORIN TUMANI QO'SHARIQ MFY CHEGARA KO'CHASI 97-UY</t>
  </si>
  <si>
    <t xml:space="preserve"> SOBIRJONOV MAXMUDBEK RAVSHANBEK O‘G‘LI </t>
  </si>
  <si>
    <t>Наманганская область, Нарынский район, Пахтакишлок ССГ, Шурарик МСГ, ул. Юксалиш, дом 83</t>
  </si>
  <si>
    <t xml:space="preserve"> ISMOILOVA SHAIRAXON ABDUMUTALIBOVNA </t>
  </si>
  <si>
    <t>Boyovul mfy</t>
  </si>
  <si>
    <t xml:space="preserve"> RAXIMOVA ZARIPAXON ABDUKARIMOVNA </t>
  </si>
  <si>
    <t>To'da MFY</t>
  </si>
  <si>
    <t>AB6546477</t>
  </si>
  <si>
    <t xml:space="preserve"> XASANBOYEV BOBURBEK SHUXRATJON O‘G‘LI </t>
  </si>
  <si>
    <t>Norin tuman Qo'shariq MFY</t>
  </si>
  <si>
    <t xml:space="preserve"> NU’MONOV AZIZBEK BAXTIYORJON O‘G‘LI </t>
  </si>
  <si>
    <t>NORIN TUMANI UCHTEPA MFY OBOD KO'CHA 128-UY</t>
  </si>
  <si>
    <t>AA2676283</t>
  </si>
  <si>
    <t xml:space="preserve"> O‘ROLOVA ZARNIGOR NOZIMJON QIZI </t>
  </si>
  <si>
    <t xml:space="preserve">НОРИН ТУМАНИ КУКМАЗОР МФЙ ИСТИКЛОЛ 6-КУЧАСИ 35-УЙ </t>
  </si>
  <si>
    <t>AB3528220</t>
  </si>
  <si>
    <t xml:space="preserve"> BAKIROVA DILMIRA RAXIMBERDIYEVNA </t>
  </si>
  <si>
    <t xml:space="preserve">NORIN TUMANI NORINKAPA QFY HAJINTOL MFY </t>
  </si>
  <si>
    <t>AA1385780</t>
  </si>
  <si>
    <t xml:space="preserve"> AXMEDOVA DILNOZA RAXIMJONOVNA </t>
  </si>
  <si>
    <t>Наманганская область, Нарынский район, Тошлок ССГ, Буритепа МСГ, ул. Хакикат, дом 57</t>
  </si>
  <si>
    <t>AB6665588</t>
  </si>
  <si>
    <t xml:space="preserve"> TOSHMATOVA SARVINOZ ABDUQAXOROVNA </t>
  </si>
  <si>
    <t xml:space="preserve"> KARIMOVA MAXFORAXON KOMILJONOVNA </t>
  </si>
  <si>
    <t>ҚЎШАРИҚ МФЙ</t>
  </si>
  <si>
    <t>AA1526813</t>
  </si>
  <si>
    <t xml:space="preserve"> MADALIYEV OTABEK DILSHODBEK O‘G‘LI </t>
  </si>
  <si>
    <t>NORIN TUMANI YANGITONG MFY O'ZBEKISTON KO'CHA</t>
  </si>
  <si>
    <t xml:space="preserve"> MAHKAMOV MASHRABJON HUSANBOY O‘G‘LI </t>
  </si>
  <si>
    <t xml:space="preserve">НОРИН ТУМАНИ КАТТА ЁЙДАК МФЙ Г.ГУЛОМ КУЧАСИ 117-УЙ </t>
  </si>
  <si>
    <t>AB9023496</t>
  </si>
  <si>
    <t xml:space="preserve"> YULDASHEV SOXIBJON YUSUPOVICH </t>
  </si>
  <si>
    <t>AB3556902</t>
  </si>
  <si>
    <t xml:space="preserve"> MAXMUDOVA NARGIZA ADXAMJONOVNA </t>
  </si>
  <si>
    <t xml:space="preserve"> BOYMURODOVA SOJIRA JURAMIRZAYEVNA </t>
  </si>
  <si>
    <t xml:space="preserve">NORIN TUMANI CHO'JA QISHLOG'I PASTKI CHO'JA MFY NAVOIY KO'CHASI 127-UY </t>
  </si>
  <si>
    <t xml:space="preserve"> ABDUG‘ANIYEVA YORQINOY ORIFJON QIZI </t>
  </si>
  <si>
    <t xml:space="preserve">НОРИН ТУМАНИ ШАХИД МОЗОР МФЙ УЗБЕКИСТОН КУЧАСИ 120-УЙ </t>
  </si>
  <si>
    <t>AA5798722</t>
  </si>
  <si>
    <t xml:space="preserve"> VALIYEVA MUQADDASXON G‘ANIJON QIZI </t>
  </si>
  <si>
    <t>NORIN TUMANI, CHANGITMA MFY, MUSTAQILLIK KO'CHASI 257-UY</t>
  </si>
  <si>
    <t>AB8452888</t>
  </si>
  <si>
    <t xml:space="preserve"> MAMATKULOVA GULXAYO ULUG‘BEKOVNA </t>
  </si>
  <si>
    <t>ТОШЛОҚ ҚФЙ, ҚИЗИЛТОВ МФЙ, БАХОРИСТОН КЎЧАСИ,  uy:25</t>
  </si>
  <si>
    <t>AA6173579</t>
  </si>
  <si>
    <t xml:space="preserve"> ABDURAYIMOV LAZIZBEK OBIDJON O‘G‘LI </t>
  </si>
  <si>
    <t>ХАҚҚУЛОБОД ШФЙ, НАВОИЙ МФЙ, ТЎҚИМАЧИЛАР КЎЧАСИ</t>
  </si>
  <si>
    <t xml:space="preserve"> TAJIBOYEV ELMUROD MAXMUDJONOVICH </t>
  </si>
  <si>
    <t>NAMANGAN VILOYATI NORIN  TUMANI NORINKAPA QFY XO`JAQO`RG`ONCHA MFY</t>
  </si>
  <si>
    <t xml:space="preserve"> XOLMIRZAYEV AHRORBEK ORIBJON O‘G‘LI </t>
  </si>
  <si>
    <t>ТОШЛОҚ ҚФЙ, ТОШЛОҚ ҚФЙ, МУСТАҚИИЛИК КЎЧАСИ,  uy:Р/С</t>
  </si>
  <si>
    <t>AC1599434</t>
  </si>
  <si>
    <t xml:space="preserve"> XUSANOV BOBUR NAZIRJONOVICH </t>
  </si>
  <si>
    <t>NORIN TUMANI OTBOZOR MFY A.SHAMSHIDDINOV KO'CHASI</t>
  </si>
  <si>
    <t>AA1762301</t>
  </si>
  <si>
    <t xml:space="preserve"> ASRONOVA NASIBA KARIMOVNA </t>
  </si>
  <si>
    <t>SUZOQOVUL MFY</t>
  </si>
  <si>
    <t>AD0934220</t>
  </si>
  <si>
    <t xml:space="preserve"> SULTONOVA MUKADDAM KOMILJONOVNA </t>
  </si>
  <si>
    <t>O'ZBEKISTON MFY</t>
  </si>
  <si>
    <t xml:space="preserve"> NABIYEV MUZAFFAR MUXTORJON O‘G‘LI </t>
  </si>
  <si>
    <t>NORIN TUMANI, XAQULOBOD SHAXARCHASI, KATTA YAYDOQ MFY, G`.G`ULOM KO`CHASI 40-UY</t>
  </si>
  <si>
    <t>AB0832991</t>
  </si>
  <si>
    <t xml:space="preserve"> YULDASHEV BEKPO‘LAT ISROILOVICH </t>
  </si>
  <si>
    <t>ПАХТАҚИШЛОҚ ҚФЙ, ДЎМАР МФЙ, ШАРҚ КЎЧАСИ,  uy:46</t>
  </si>
  <si>
    <t xml:space="preserve"> DEHQONOV ABRORJON OLIMJON O‘G‘LI </t>
  </si>
  <si>
    <t xml:space="preserve">NORIN TUMANI RAVOT MFY RAVOT KO`CHASI </t>
  </si>
  <si>
    <t xml:space="preserve"> UZOQBOYEV XOJIAKBAR QOBULJON O‘G‘LI </t>
  </si>
  <si>
    <t>NORIN TUMANI, RAVOT MFY, RAVOT KO`CHASI, 137-UY</t>
  </si>
  <si>
    <t xml:space="preserve"> RAXIMOV RAVSHANBEK SOBIRJONOVICH </t>
  </si>
  <si>
    <t>МАРҒИЗОР ҚФЙ, ҚЎРҒОНЧА МФЙ, ОБОД КЎЧАСИ,  uy:30Б</t>
  </si>
  <si>
    <t xml:space="preserve"> QODIROVA SHIRINOY QAXRAMON QIZI </t>
  </si>
  <si>
    <t>NAMANGAN VILOYATI, NORIN TUMANI, FURQAT MFY, M.ULUG'BEK KO'CHASI, 177-UY</t>
  </si>
  <si>
    <t>AD0634818</t>
  </si>
  <si>
    <t xml:space="preserve"> MAMAJONOVA SURAYYO TOJIBOYEVNA </t>
  </si>
  <si>
    <t>ДЎСТЛИК МФЙ</t>
  </si>
  <si>
    <t xml:space="preserve"> SOBIRJONOV XASANBOY ZAFARJON O‘G‘LI </t>
  </si>
  <si>
    <t>NORIN TUMANI SHO'RARIQ MFY</t>
  </si>
  <si>
    <t xml:space="preserve"> QADIROVA RA’NOXON SODIKJON QIZI </t>
  </si>
  <si>
    <t>ETTIQASHQA MFY</t>
  </si>
  <si>
    <t>AA3615263</t>
  </si>
  <si>
    <t xml:space="preserve"> NISHONOVA NAFISAXON USMONALIYEVNA </t>
  </si>
  <si>
    <t>Otbozor MFY</t>
  </si>
  <si>
    <t>AB4025095</t>
  </si>
  <si>
    <t xml:space="preserve"> MAMARAXIMOVA NARGIZA TOJIBOYEVNA </t>
  </si>
  <si>
    <t>NORIN TUMANI XO'JABOD MFY OBIXAYOT KO'CHASI</t>
  </si>
  <si>
    <t xml:space="preserve"> MAMADALIYEVA DURDONA AKBARALI QIZI </t>
  </si>
  <si>
    <t>AA2988558</t>
  </si>
  <si>
    <t xml:space="preserve"> QAHHOROV SARDORBEK ABDULXODI O‘G‘LI </t>
  </si>
  <si>
    <t>УЧТЕПА ҚФЙ, ЮҚОРИ ЧЎЖА МФЙ, ҚУРБОН ОТА КЎЧАСИ,  uy:10</t>
  </si>
  <si>
    <t>AA1849811</t>
  </si>
  <si>
    <t xml:space="preserve"> KATTAXO‘JOYEV JAVLON ABDULLOZIZOVICH </t>
  </si>
  <si>
    <t xml:space="preserve">NORIN TUMANI YUQORI CHO'JA MFY </t>
  </si>
  <si>
    <t xml:space="preserve"> ERKINOVA GULXAYO TULKINOVNA </t>
  </si>
  <si>
    <t xml:space="preserve">NORIN TUMANI UCHTEPA MFY </t>
  </si>
  <si>
    <t xml:space="preserve"> QODIROV FARXOD SHAVKATOVICH </t>
  </si>
  <si>
    <t>NORIN TUMAN QIZILTOV MFY QORINIYOZIY KO'CHA 7 UY</t>
  </si>
  <si>
    <t>AA5826667</t>
  </si>
  <si>
    <t xml:space="preserve"> ABDULLAYEV AXRORBEK ANVARJON O‘G‘LI </t>
  </si>
  <si>
    <t>УЧТЕПА ҚФЙ, ПАСТКИ ЧЎЖА МФЙ, НАВОИЙ КЎЧАСИ</t>
  </si>
  <si>
    <t xml:space="preserve"> KARIMOV SHERZOD ABDUVOSIYEVICH </t>
  </si>
  <si>
    <t>NORIN TUMAN SIRMOQ MFY SIRMOQ KO'CHA</t>
  </si>
  <si>
    <t>AB9406753</t>
  </si>
  <si>
    <t xml:space="preserve"> USMONOVA GULNOZA ABDURASHID QIZI </t>
  </si>
  <si>
    <t>NAMANGAN VILOYATI, NORIN TUMANI, TO'LQIN MFY</t>
  </si>
  <si>
    <t xml:space="preserve"> RASULOV XOJIAKBAR TOJIAXMAD O‘G‘LI </t>
  </si>
  <si>
    <t>NORIN TUMANI QORATERI MFY</t>
  </si>
  <si>
    <t xml:space="preserve"> ABDURAHMONOVA DURDONAXON SHAVKATBEK QIZI </t>
  </si>
  <si>
    <t>ZARBDOR MFY</t>
  </si>
  <si>
    <t>AC3015856</t>
  </si>
  <si>
    <t>РОВОТ ШФЙ, ХОЖИОБОД МФЙ, ЯНГИ ЙЎЛ КЎЧАСИ,  uy:Р\С</t>
  </si>
  <si>
    <t>AB6891568</t>
  </si>
  <si>
    <t>AA1937131</t>
  </si>
  <si>
    <t>AB5492821</t>
  </si>
  <si>
    <t>AA6694861</t>
  </si>
  <si>
    <t>QAZAQOVA MUYASSAR DADAXANOVNA</t>
  </si>
  <si>
    <t>AB3474452</t>
  </si>
  <si>
    <t>AKBAROVA NODIRA TURSUNBOYEVNA</t>
  </si>
  <si>
    <t>AB9398898</t>
  </si>
  <si>
    <t>AA4009262</t>
  </si>
  <si>
    <t>AA9479994</t>
  </si>
  <si>
    <t>AA6107484</t>
  </si>
  <si>
    <t>AD0122767</t>
  </si>
  <si>
    <t>AB4702146</t>
  </si>
  <si>
    <t>AA2322940</t>
  </si>
  <si>
    <t>AA8415186</t>
  </si>
  <si>
    <t>AB6753211</t>
  </si>
  <si>
    <t>AA8643467</t>
  </si>
  <si>
    <t>AB6167671</t>
  </si>
  <si>
    <t>A’LOXONOVA ZILOLA A’ZAMJON QIZI</t>
  </si>
  <si>
    <t>AA5689183</t>
  </si>
  <si>
    <t>AD0079925</t>
  </si>
  <si>
    <t>AA2253014</t>
  </si>
  <si>
    <t>AB2872408</t>
  </si>
  <si>
    <t>AC0296129</t>
  </si>
  <si>
    <t>AB4740293</t>
  </si>
  <si>
    <t>AA0681766</t>
  </si>
  <si>
    <t>AB2944923</t>
  </si>
  <si>
    <t>KARIMOVA MOXIRA ABDIQAYUMOVNA</t>
  </si>
  <si>
    <t>AA5069030</t>
  </si>
  <si>
    <t>AA2661667</t>
  </si>
  <si>
    <t xml:space="preserve"> SATTAROV RAVSHANBEK RUSTAMJONOVICH </t>
  </si>
  <si>
    <t xml:space="preserve">НАМАНГАН ШАХАР УЙЧИ ТУМАНИ БОГ КУЧАСИ 71-УЙ </t>
  </si>
  <si>
    <t xml:space="preserve"> YO‘LDASHEV MANSUR XOSHIMJONOVICH </t>
  </si>
  <si>
    <t>ЁРҚЎРҒОН ҚФЙ, А.МУРАДОВ КЎЧАСИ,  uy:Р\С</t>
  </si>
  <si>
    <t xml:space="preserve"> G‘ANIYEV ULUG‘BEK QODIRALIYEVICH </t>
  </si>
  <si>
    <t>UYCHI TUMANI G`AYRAT  MFY YUKSALISH  KO'CHASI 71-UY</t>
  </si>
  <si>
    <t xml:space="preserve"> TURSUNOV NODIRBEK NEMATILLAYEVICH </t>
  </si>
  <si>
    <t>UYCHI TUMANI, O`NHAYOT SHFY, OBOD MFY, A.TEMUR KO`CHASI, 13-UY</t>
  </si>
  <si>
    <t xml:space="preserve"> MAMATXONOV QOBULJON ABDULXOFIZ O‘G‘LI </t>
  </si>
  <si>
    <t>ЖИЙДАКАПА ҚФЙ, ДЎСТЛИК МФЙ, ЯНГИОБОД  КЎЧАСИ,  uy:Р/С</t>
  </si>
  <si>
    <t>AB1110555</t>
  </si>
  <si>
    <t xml:space="preserve"> ABDUQAXXOROVA MAXFUZA ABDUVOXID QIZI </t>
  </si>
  <si>
    <t>ЖИЙДАКАПА ҚФЙ, БАЛАНДАРИҚ МФЙ, ҚИЗИЛОЙ КЎЧАСИ,  uy:Р\С</t>
  </si>
  <si>
    <t xml:space="preserve"> YUNUSOVA KOMILA INOMADINOVNA </t>
  </si>
  <si>
    <t>NAMANGAN VILOYATI UYCHI TUMANI XURRIYAT MFY NAVBAXOR KO'CHASI</t>
  </si>
  <si>
    <t xml:space="preserve"> BADALOVA GULCHEXRA NEMATULLAYEVNA </t>
  </si>
  <si>
    <t xml:space="preserve">УЙЧИ ТУМАНИ ГУМБАЗ МФЙ БОГ КУЧАСИ 55-УЙ </t>
  </si>
  <si>
    <t>AB1345080</t>
  </si>
  <si>
    <t xml:space="preserve"> MAMATOV ORIBJON TOSHPULATOVICH </t>
  </si>
  <si>
    <t>УЙЧИ ШФЙ, БЕРУНИЙ МФЙ, АБУ РАЙХОН БЕРУНИЙ КЎЧАСИ,  uy:20 xonadon:11</t>
  </si>
  <si>
    <t>AA4388317</t>
  </si>
  <si>
    <t xml:space="preserve"> MAMATQULOVA NIGORA NORMIRZAYEVNA </t>
  </si>
  <si>
    <t>UYCHI TUMAN QASHQAR MFY QASHQAR KO'CHA 10-UY</t>
  </si>
  <si>
    <t>AB9544847</t>
  </si>
  <si>
    <t xml:space="preserve"> SHARIFBOYEV UMIDJON RAXMATILLA O‘G‘LI </t>
  </si>
  <si>
    <t>РОВОТ ШФЙ, ҚИЗИЛРОВОТ КЎЧАСИ,  uy:-</t>
  </si>
  <si>
    <t xml:space="preserve"> ABBASOV ULUG‘BEK ABDIMAJITOVICH </t>
  </si>
  <si>
    <t>UYCHI TUMAN XO'JAOBOD MFY ISTIQLOL KO'CHA</t>
  </si>
  <si>
    <t>AB8870234</t>
  </si>
  <si>
    <t xml:space="preserve"> XAYRULLAYEV BOBIRMIRZO FAYZULLO O‘G‘LI </t>
  </si>
  <si>
    <t>ЁРҚЎРҒОН ҚФЙ, ХАМЗАОБОД КЎЧАСИ,  uy:-</t>
  </si>
  <si>
    <t>AA6501111</t>
  </si>
  <si>
    <t xml:space="preserve"> TOSHPULATOVA FERUZA FARPILAYEVNA </t>
  </si>
  <si>
    <t>УЙЧИ ҚФЙ, ЖАЙХУН КЎЧАСИ,  uy:-</t>
  </si>
  <si>
    <t xml:space="preserve"> KARIMOV OYBEK ABDULMAMATOVICH </t>
  </si>
  <si>
    <t xml:space="preserve">UYCHI TUMANI JIYDAKAPA MFY BOG' KO'CHA </t>
  </si>
  <si>
    <t xml:space="preserve"> DAVRANOVA NODIRAXON TURSUNALIYEVNA </t>
  </si>
  <si>
    <t xml:space="preserve">UYCHI TUMANI </t>
  </si>
  <si>
    <t xml:space="preserve"> TO‘XTAMIRZAYEV MURODJON RUSTAMJON O‘G‘LI </t>
  </si>
  <si>
    <t>ЖИЙДАКАПА ҚФЙ, БАЛАНДАРИҚ МФЙ, ДЎСТЛИК КЎЧАСИ,  uy:Р/С</t>
  </si>
  <si>
    <t xml:space="preserve"> DJURAYEVA MAFTUNA NOSIRJON QIZI </t>
  </si>
  <si>
    <t xml:space="preserve">Birlashkan </t>
  </si>
  <si>
    <t xml:space="preserve"> ABDULLAYEV MANSURBEK XABIBILLA O‘G‘LI </t>
  </si>
  <si>
    <t>UYCHI TUMANI NAVOIY  MFY NAVOIY KO'CHASI</t>
  </si>
  <si>
    <t xml:space="preserve"> ORTIQOV ELYOR ALISHEROVICH </t>
  </si>
  <si>
    <t>UYCHI TUMAN YORKATAY MFY ISTIQLOL KO'CHA 23-UY</t>
  </si>
  <si>
    <t xml:space="preserve"> ABDULLAYEVA NILUFAR AXMADJANOVNA </t>
  </si>
  <si>
    <t>NAMANGAN VILOYATI UYCHI TUMANI MUSTAQILLIK MFY FIDOKOR KO'CHASI-46</t>
  </si>
  <si>
    <t xml:space="preserve"> ORIPOV BAXODIR MARUPXONOVICH </t>
  </si>
  <si>
    <t>uychi tumani</t>
  </si>
  <si>
    <t>AA1081705</t>
  </si>
  <si>
    <t xml:space="preserve"> AXMEDOVA TO‘XTAXON MAXAMADABDULLAYEVNA </t>
  </si>
  <si>
    <t>UYCHI TUMANI  OQTOSH MFY BAROKAT KO'CHASI</t>
  </si>
  <si>
    <t xml:space="preserve"> FAZLIDDINOV ZUXRIDDIN TOJIAXMAD O‘G‘LI </t>
  </si>
  <si>
    <t>ЖИЙДАКАПА ҚФЙ, БАЛАНДАРИҚ МФЙ, ЯНГИ  КЎЧАСИ</t>
  </si>
  <si>
    <t xml:space="preserve"> MAMADALIYEVA MUXABBATXON SULTANOVNA </t>
  </si>
  <si>
    <t xml:space="preserve"> XO‘JAYEVA KAMOLA SHOKIRALIYEVNA </t>
  </si>
  <si>
    <t>AA6624464</t>
  </si>
  <si>
    <t xml:space="preserve"> MAMADALIYEV QOBUL QODIRJANOVICH </t>
  </si>
  <si>
    <t>NAMANGAN VILOYATI UYCHI TUMANI GULBOG' MFY GULBOG'-4 KO'CHASI 19-UY</t>
  </si>
  <si>
    <t xml:space="preserve"> NOSIROV KAMOLIDDIN MUXAMMADJONOVICH </t>
  </si>
  <si>
    <t>UYCHI TUMANI BO'STON KO'CHA SHAFTOLI KO'CHASI</t>
  </si>
  <si>
    <t xml:space="preserve"> QUTBIDDINOV ANVARJON ALISHER O‘G‘LI </t>
  </si>
  <si>
    <t xml:space="preserve"> URINBOYEV RASULJON SHARIFJON O‘G‘LI </t>
  </si>
  <si>
    <t>UYCHI TUMANI MIRZAROVOT MFY</t>
  </si>
  <si>
    <t xml:space="preserve"> MADRAXIMOV JAXONGIR RAXIMJON O‘G‘LI </t>
  </si>
  <si>
    <t>ҒАЙРАТ ҚФЙ, ИТТИФОҚ МФЙ, ШИФОКОР КЎЧАСИ,  uy:46</t>
  </si>
  <si>
    <t>AA1938137</t>
  </si>
  <si>
    <t xml:space="preserve"> BOLTABOYEVA OYGUL IKROM QIZI </t>
  </si>
  <si>
    <t>Uychi t Balandariq mfy Tadbirkor kocha</t>
  </si>
  <si>
    <t xml:space="preserve"> SHERALIYEVA DILDORA RASHIDOVNA </t>
  </si>
  <si>
    <t>UYCHI TUMANI BALANARIQ MFY HAMKOR KO`CHASI 36-UY</t>
  </si>
  <si>
    <t xml:space="preserve"> QUCHQOROV AZIZBEK ADHAMJON O‘G‘LI </t>
  </si>
  <si>
    <t>BALANDARIQ MFY</t>
  </si>
  <si>
    <t xml:space="preserve"> TURSUNOVA NOZIMA XASANBOY QIZI </t>
  </si>
  <si>
    <t>YORQO'RG'ON</t>
  </si>
  <si>
    <t xml:space="preserve"> QODIROVA FERUZA SADRIDDINOVNA </t>
  </si>
  <si>
    <t>UYCHI TUMAN BOG' MFY BERUNIY KO'CHA 67-UY 12-HONADON</t>
  </si>
  <si>
    <t xml:space="preserve"> RAXMANOVA SANOBARXON XABIBULLAYEVNA </t>
  </si>
  <si>
    <t>NAMANGAN VILOYATI, UYCHI TUMANI, DEXQON MFY, DEXQON KO'CHASI</t>
  </si>
  <si>
    <t xml:space="preserve"> XOJIYEVA DONAXON ZOKIRJANOVNA </t>
  </si>
  <si>
    <t>NAMANGAN VILOYATI UYCHI TUMANI BOG' KO'CHA MFY</t>
  </si>
  <si>
    <t xml:space="preserve"> SOLIYEV NURIDDIN RIVOJIDINOVICH </t>
  </si>
  <si>
    <t>Uychi t qorgoncha mfy Bobir kocha</t>
  </si>
  <si>
    <t xml:space="preserve"> MAMADALIYEVA XURSHIDA UBAYDULLAYEVNA </t>
  </si>
  <si>
    <t>Наманганская область, Уйчинский район, Гайрат ССГ, Гайрат МСГ, ул. Ойбулок, дом 174</t>
  </si>
  <si>
    <t xml:space="preserve"> JALILOVA MUXTASAR KARIMJONOVNA </t>
  </si>
  <si>
    <t>Uychi t Yangichek mfy Dostlik kocha</t>
  </si>
  <si>
    <t xml:space="preserve"> TO‘RABOYEVA DILNOZA MUHAMMADTOHIROVNA </t>
  </si>
  <si>
    <t>UYCHI TUMANI DEHQON  MFY DEHQON  KO'CHASI 60-UY</t>
  </si>
  <si>
    <t xml:space="preserve"> SHARIFJONOVA NAIMA YUSUFJON QIZI </t>
  </si>
  <si>
    <t>УЙЧИ ҚФЙ, СОКУ МФЙ, ШОДЛИК КЎЧАСИ,  uy:8</t>
  </si>
  <si>
    <t xml:space="preserve"> ABDIKODIROVA GULJAXON G‘AVSIDDINOVNA </t>
  </si>
  <si>
    <t>UYCHI TUMANI OBOD MFY OZOD KO'CHA 48-UY</t>
  </si>
  <si>
    <t xml:space="preserve"> G‘OFUROVA ZILOLAXON XOSHIMJONOVNA </t>
  </si>
  <si>
    <t>UYCHI TUMANI BERUNIY MFY</t>
  </si>
  <si>
    <t xml:space="preserve"> MIRZAMAXMUDOVA NODIRAXON TO‘XTASINOVNA </t>
  </si>
  <si>
    <t>UYCHI TUMANI OLMURUT MFY SHODLIK KO'CHA</t>
  </si>
  <si>
    <t xml:space="preserve"> YULDASHEVA YOQUTXON MIRZAABDULLAYEVNA </t>
  </si>
  <si>
    <t>UYCHI TUMANI SHIFOKOR MFY NODIRA KO'CHA 10-UY</t>
  </si>
  <si>
    <t xml:space="preserve"> MIRZAYEV MUXTORJON MAMADJANOVICH </t>
  </si>
  <si>
    <t>Наманганская область, Уйчинский район, Уйчи ГСГ, Навоий МСГ, ул. Фуркат, дом 26</t>
  </si>
  <si>
    <t xml:space="preserve"> QODIROV MUXAMMADJON MAXKAMJONOVICH </t>
  </si>
  <si>
    <t xml:space="preserve">Uychi tumani </t>
  </si>
  <si>
    <t xml:space="preserve"> ISAQOVA GULNORA ORTIQBOY QIZI </t>
  </si>
  <si>
    <t xml:space="preserve"> TURG‘UNBOYEV VALIJON ALIJON O‘G‘LI </t>
  </si>
  <si>
    <t>UYCHI TUMAN G'AYRAT MFY YUKSALISH KO'CHA 72 UY</t>
  </si>
  <si>
    <t>AA0473142</t>
  </si>
  <si>
    <t xml:space="preserve"> QOSIMOVA MAXLIYOXON AVAZBEK QIZI </t>
  </si>
  <si>
    <t>Наманганская область, Уйчинский район, Бог куча МСГ, ул. Ёшлик, дом 47</t>
  </si>
  <si>
    <t>AD0829821</t>
  </si>
  <si>
    <t xml:space="preserve"> JALILOV ELMUROD ORIPJONOVICH </t>
  </si>
  <si>
    <t>UYCHI TUMANI, YURLI DIYOR, MUBORAK</t>
  </si>
  <si>
    <t xml:space="preserve"> RASULOV FURKATJON ALISHEROVICH </t>
  </si>
  <si>
    <t>ЁРҚЎРҒОН ҚФЙ, ОҚТОШ МФЙ, ҚИЗИЛОЙ КЎЧАСИ,  uy:Р/С</t>
  </si>
  <si>
    <t xml:space="preserve"> TURSUNOVA MADINA MURODILLA QIZI </t>
  </si>
  <si>
    <t>UYCHI TUMAN QASHQAR MFY AMIR TEMUR KO'CHA 24-UY</t>
  </si>
  <si>
    <t xml:space="preserve"> AXMEDOV DAVLATALI ERKINOVICH </t>
  </si>
  <si>
    <t>Наманганская область, Уйчинский район, Унхаят ГСГ, Истиклол МСГ, ул. Амир Темур, дом 31</t>
  </si>
  <si>
    <t>AC1076582</t>
  </si>
  <si>
    <t xml:space="preserve"> YUSUPOV SHAVKATJON SAYPIDDIN O‘G‘LI </t>
  </si>
  <si>
    <t>МАШАД ҚФЙ, МАШАД МФЙ, СОБИР РАХИМОВ КЎЧАСИ,  uy:82</t>
  </si>
  <si>
    <t xml:space="preserve"> BANNANOV BEKZODBEK OLIMJON O‘G‘LI </t>
  </si>
  <si>
    <t xml:space="preserve">UYCHI TUMANI OQTOSH MFY </t>
  </si>
  <si>
    <t xml:space="preserve"> G‘ULOMOV IBROXIM INOMJONOVICH </t>
  </si>
  <si>
    <t>AB8408585</t>
  </si>
  <si>
    <t xml:space="preserve"> XASANOV QODIR ABDULBOQIYEVICH </t>
  </si>
  <si>
    <t xml:space="preserve"> XOLMIRZAYEVA DILDORA MUXAMMADJONOVNA </t>
  </si>
  <si>
    <t>UYCHI TUMANI OQTOSH MFY</t>
  </si>
  <si>
    <t xml:space="preserve"> KOMILOVA MAXFUZA ABDUSALOMOVNA </t>
  </si>
  <si>
    <t>UYCHI TUMANI, EZGULIK MFY, AMIR TEMUR KO`CHASI, 77-UY</t>
  </si>
  <si>
    <t xml:space="preserve"> AXMADJONOV DILSHODBEK MUXIDDIN O‘G‘LI </t>
  </si>
  <si>
    <t>УЙЧИ ШФЙ, ШИФОКОР МФЙ, ФАБРИКА КЎЧАСИ,  uy:26</t>
  </si>
  <si>
    <t xml:space="preserve"> MULLABOYEV MIRZOXID UMARJON O‘G‘LI </t>
  </si>
  <si>
    <t xml:space="preserve"> O‘ROLOV DILMUROD ABDULXAMIDOVICH </t>
  </si>
  <si>
    <t xml:space="preserve"> ISMATOVA MUXARRAMXON IZATILLAYEVNA </t>
  </si>
  <si>
    <t>UYCHI TUMAN GULBOG' MFY GULBOG' KO'CHA 47-UY</t>
  </si>
  <si>
    <t xml:space="preserve"> JAKBARALIYEV JAHONGIR JAKBARALI O‘G‘LI </t>
  </si>
  <si>
    <t>UYCHI TUMANI, OVCHIBULOIQ MFY, ASRDOSH KO'CHASI 114-UY</t>
  </si>
  <si>
    <t xml:space="preserve"> JAFARALIYEV JAHONGIR ABSAMAD O‘G‘LI </t>
  </si>
  <si>
    <t xml:space="preserve"> RUZIYEVA MUXAYYO DEXQONBOYEVNA </t>
  </si>
  <si>
    <t xml:space="preserve"> ABDUNABIYEVA NARGIZA AVAZ QIZI </t>
  </si>
  <si>
    <t>Uychi tuman, Jiydakapa QFY, Dehqon MFY, Dehqon ko'chasi, 80-uy</t>
  </si>
  <si>
    <t xml:space="preserve"> USUBJONOV FURQAT BAXRIDDIN O‘G‘LI </t>
  </si>
  <si>
    <t>UYCHI TUMANI DO'STLIK  MFY MEXIR YOLI KO'CHASI</t>
  </si>
  <si>
    <t xml:space="preserve"> MUYDINOVA XIDOYAT XAMITBOYEVNA </t>
  </si>
  <si>
    <t>UYCHI TUMANI GULZOR  MFY ZAFARDIYOR KO'CHASI</t>
  </si>
  <si>
    <t xml:space="preserve"> BOYXANOV SHUXRAT SHOKIRJONOVICH </t>
  </si>
  <si>
    <t xml:space="preserve"> XOLMIRZAYEVA ODINA AXMADJONOVNA </t>
  </si>
  <si>
    <t>UYCHI TUMANI MUBORAK  MFY NURLIDIYOR KO'CHASI</t>
  </si>
  <si>
    <t xml:space="preserve"> MAXKAMOV ILXOM ABDUVAXOBOVICH </t>
  </si>
  <si>
    <t xml:space="preserve">NAMANGAN VILOYATI, UYCHI TUMANI,OQTOSH MFY,XAMZAOBOD KO'CHASI, </t>
  </si>
  <si>
    <t>AA3799799</t>
  </si>
  <si>
    <t xml:space="preserve"> TURDIMATOV SANJARBEK XAKIMBOYEVICH </t>
  </si>
  <si>
    <t>UYCHI TUMANI DO'SLIK  MFY YOSHLIK KO'CHASI</t>
  </si>
  <si>
    <t xml:space="preserve"> TURSUNOVA OSIYOXON ABDURAXMONOVNA </t>
  </si>
  <si>
    <t>UYCHI TUMANI OBOD MFY</t>
  </si>
  <si>
    <t xml:space="preserve"> BOQIYEV BOBIRJON G‘OFURJON O‘G‘LI </t>
  </si>
  <si>
    <t>Uychi tumani</t>
  </si>
  <si>
    <t xml:space="preserve"> BOSITOV ADHAMJON ABDUVOXID O‘G‘LI </t>
  </si>
  <si>
    <t>AB4993778</t>
  </si>
  <si>
    <t xml:space="preserve"> ABDURAXMANOV MUZAFFAR BAXROM O‘G‘LI </t>
  </si>
  <si>
    <t>УЙЧИ ШФЙ, НАВОИЙ МФЙ, И.АСКАРЖОН КЎЧАСИ,  uy:Р\С</t>
  </si>
  <si>
    <t xml:space="preserve"> ZIYATOVA UMIDA ABDUMUTALLI QIZI </t>
  </si>
  <si>
    <t>MEXNATOBOD KO`CHASI 85 UY</t>
  </si>
  <si>
    <t>AD0815899</t>
  </si>
  <si>
    <t xml:space="preserve"> BAXRIDDINOV OLIMJON KOMILJON O‘G‘LI </t>
  </si>
  <si>
    <t xml:space="preserve"> ABDUMUTALLIYEVA MOHIGUL ANVARJONOVNA </t>
  </si>
  <si>
    <t>AA7850673</t>
  </si>
  <si>
    <t xml:space="preserve"> TO‘XTAMIRZAYEV AZIZBEK A’ZAMJON O‘G‘LI </t>
  </si>
  <si>
    <t>UYCHI TUMANI JIYDAKAPA QFY DEHQON  MFY PAXTAKOR  KO'CHASI 11-UY</t>
  </si>
  <si>
    <t xml:space="preserve"> TO‘RAYEVA SHAXNOZA ZOKIRJON QIZI </t>
  </si>
  <si>
    <t xml:space="preserve"> MUYDINOV ODIL XAMITBAYEVICH </t>
  </si>
  <si>
    <t xml:space="preserve">UYCHI TUMANI GULZOR MFY </t>
  </si>
  <si>
    <t xml:space="preserve"> MIRZAYEVA MADINAXON AZIMJON QIZI </t>
  </si>
  <si>
    <t>Uychi tuman Qo'rg'oncha MFY Bobur ko'cha 69-uy</t>
  </si>
  <si>
    <t xml:space="preserve"> YOQUBJONOV BEXZOD ALIJON O‘G‘LI </t>
  </si>
  <si>
    <t xml:space="preserve"> QODIROVA YULDUZ G‘OFURJONOVNA </t>
  </si>
  <si>
    <t>UYCHI TUMAN DEXQONOBOD MFY DEXQONOBOD KO'CHA 8-UY</t>
  </si>
  <si>
    <t xml:space="preserve"> MADRAXIMOVA GULYORA XOSHIMBOYEVNA </t>
  </si>
  <si>
    <t>UYCHI TUMANI QO'RG'ONCHA MFY MUQUMIY KO'CHASI</t>
  </si>
  <si>
    <t xml:space="preserve"> ORZIBAYEVA NIGORA IBRAYIMJONOVNA </t>
  </si>
  <si>
    <t>UYCHI TUMANI UMID  KO'CHA YOSHLIK  KO'CHASI</t>
  </si>
  <si>
    <t>AB6331707</t>
  </si>
  <si>
    <t xml:space="preserve"> URUNBAYEVA MADINAXON AKMALJON QIZI </t>
  </si>
  <si>
    <t xml:space="preserve"> MAXMUDOV RAVSHAN ISMOILJON O‘G‘LI </t>
  </si>
  <si>
    <t>UYCHI TUMANI GUMBAZ MFY CHEK KO'CHASI 23-UY</t>
  </si>
  <si>
    <t xml:space="preserve"> TURABOYEVA DILSHODA BAHODIROVNA </t>
  </si>
  <si>
    <t>UYCHI TUMANI SHAFTOLI  KO'CHA CHINOR KO'CHASI</t>
  </si>
  <si>
    <t xml:space="preserve"> RAXMATULLAYEVA SAYYORA ABDUQODIROVNA </t>
  </si>
  <si>
    <t>UYCHI TUMANI YANGICHEK MFY</t>
  </si>
  <si>
    <t>AA3490340</t>
  </si>
  <si>
    <t xml:space="preserve"> XOSHIMJONOV XOTAMJON XAMIDJON O‘G‘LI </t>
  </si>
  <si>
    <t>Наманганская область, Уйчинский район, Ёркатай ССГ, Гумбаз МСГ, ул. Чек, дом 48</t>
  </si>
  <si>
    <t xml:space="preserve"> ABDULLAYEV MUXAMMADSIDDIQ MUXAMMADJON O‘G‘LI </t>
  </si>
  <si>
    <t>UYCHI TUMANI JIYDAKAPA QFY  DO`STLIK MFY J`OSHQIN K`OCHASI 9-UY</t>
  </si>
  <si>
    <t>AB0156896</t>
  </si>
  <si>
    <t xml:space="preserve"> NAJMIDDINOVA SOXIBA MURODILLAYEVNA </t>
  </si>
  <si>
    <t>Uychi ruymani Navoiy mfy</t>
  </si>
  <si>
    <t xml:space="preserve"> SOLIYEVA MUQADDAM AHADJANOVNA </t>
  </si>
  <si>
    <t xml:space="preserve"> TURG‘UNBOYEV MUXAMMADJON RUSTAMJON O‘G‘LI </t>
  </si>
  <si>
    <t>ЁРҚЎРҒОН ҚФЙ, ОҚТОШ МФЙ, ЎЗБЕКИСТОН КЎЧАСИ,  uy:-</t>
  </si>
  <si>
    <t xml:space="preserve"> MUTALOVA GAVXARXON BOYDADAYEVNA </t>
  </si>
  <si>
    <t>UYCHI TUMANI, YO`RQO`RG`ON QISHLOG`I, TEPASAROY MFY, NAMUNA KO`CHASI</t>
  </si>
  <si>
    <t xml:space="preserve"> ABDIQODIROV AKMALJON ALIJONOVICH </t>
  </si>
  <si>
    <t>Uychi tuman Obod MFY Ozod ko'cha 46-uy</t>
  </si>
  <si>
    <t xml:space="preserve"> BOLTABAYEV ISLOM ABDUMAJITOVICH </t>
  </si>
  <si>
    <t>БИРЛАШГАН ҚФЙ, ЎЗБЕКИСТОН КЎЧАСИ,  uy:Р/С</t>
  </si>
  <si>
    <t xml:space="preserve"> ISMAILOVA GULJAHON UMIRZAQOVNA </t>
  </si>
  <si>
    <t>ЎНХАЯТ ШФЙ, ИСТИҚЛОЛ МФЙ, ИСЛОМОБОД КЎЧАСИ</t>
  </si>
  <si>
    <t xml:space="preserve"> SIDDIQOVA GULLOLA ILXOMJON QIZI </t>
  </si>
  <si>
    <t>O‘SAROV IKROMJON RAXIMJON O‘G‘LI</t>
  </si>
  <si>
    <t>ҚЎҒАЙ-ЎЛМАС ҚФЙ, ҚЎҒАЙ - ЎЛМАС МФЙ, ПАХТАКОР КЎЧАСИ, uy:Р/С</t>
  </si>
  <si>
    <t>SODIKJONOVA MAXLIYOXON ABDUVAXOB QIZI</t>
  </si>
  <si>
    <t>Yoshlik MFY Andijon ko'cha</t>
  </si>
  <si>
    <t>G‘ANIYEVA VASILA ADXAMJON QIZI</t>
  </si>
  <si>
    <t>BAXT MFY</t>
  </si>
  <si>
    <t>G‘OFURJONOVA DILNOZA XAMIDJANOVNA</t>
  </si>
  <si>
    <t>Norin MFY Norin ko'chasi 83-uy</t>
  </si>
  <si>
    <t>TURG‘UNOV SARDORBEK USIBJON O‘G‘LI</t>
  </si>
  <si>
    <t>Наманганская область, Учкурганский район, Узбекистон ССГ, Мустакиллик МСГ, ул. Янги, дом 14</t>
  </si>
  <si>
    <t>MAMAJONOV ILYOSBEK ILG‘ORJON O‘G‘LI</t>
  </si>
  <si>
    <t>UCHQORG'ON TUMAN, QOZAQO'VUL MFY</t>
  </si>
  <si>
    <t>ISOMIDDINOV OYBEK NURMAMAT O‘G‘LI</t>
  </si>
  <si>
    <t>NAMANGAN VILOYATI UCHQO`RG`ON TUMANI O`LJATO`PI MFY MUSTAQILLIK KO'CHASI 18-UY</t>
  </si>
  <si>
    <t>ESHENKULOVA XILOLA ALIMOVNA</t>
  </si>
  <si>
    <t>Farg'ona MFY, Qurbonaliyev ko'chasi 103/25</t>
  </si>
  <si>
    <t>YO‘LDASHEVA MUXABBAT MAMADALIYEVNA</t>
  </si>
  <si>
    <t>GULISTON MFY GULISTON 3</t>
  </si>
  <si>
    <t>BEXODJAYEV MAXKAM ABDUVALIYEVICH</t>
  </si>
  <si>
    <t>GULISTON MFY F.QOZOQOV 19</t>
  </si>
  <si>
    <t>ISMOILOVA DILNOZA ILHOMJON QIZI</t>
  </si>
  <si>
    <t>UCHQO'RG'ON TUMAN,ISLOMOBOD MFY</t>
  </si>
  <si>
    <t>MAMAJANOVA SAIDA FARXODOVNA</t>
  </si>
  <si>
    <t>Uchqo'rg'on tuman, Kattachek MFY, Do'stlik ko'cha</t>
  </si>
  <si>
    <t>AA8147125</t>
  </si>
  <si>
    <t>IMOMALIYEVA SAIDA SAXOBITDINOVNA</t>
  </si>
  <si>
    <t>Soxil MFY Shaaf ko'cha 25-uy</t>
  </si>
  <si>
    <t>MAMATQULOV ZOIRJON YAKUBJANOVICH</t>
  </si>
  <si>
    <t>Наманганская область, Учкурганский район, Янгиобод ССГ, Янгиобод МСГ, ул. Кукон, дом 60</t>
  </si>
  <si>
    <t>AB8555045</t>
  </si>
  <si>
    <t>PULATOVA MUYASSAR BAXRIDINOVNA</t>
  </si>
  <si>
    <t>Uchqo'rg'on tuman, Qurg'oncha MFY</t>
  </si>
  <si>
    <t>UMAROVA MAXFUZA JALOLIDINOVNA</t>
  </si>
  <si>
    <t>Uchqo'rg'on tumani, Bog'ko'cha MFY</t>
  </si>
  <si>
    <t>KARIMOVA SAODATXON EGAMBERDIYEVNA</t>
  </si>
  <si>
    <t>Yabgiyer QFY</t>
  </si>
  <si>
    <t>USMANOVA NIGORA ILXOMJONOVNA</t>
  </si>
  <si>
    <t>Ko'prikboshi MFY, Olmazor ko'chasi</t>
  </si>
  <si>
    <t>MAMATJANOV XAKIMJON XOSHIMJANOVICH</t>
  </si>
  <si>
    <t>S.Ayniy ko'cha</t>
  </si>
  <si>
    <t>ERGASHEVA DILDORA OBIDJANOVNA</t>
  </si>
  <si>
    <t>Наманганская область, Учкурганский район, Учкургон ГСГ, Ёркин-хаёт МСГ, ул. Тукимачи, дом 14</t>
  </si>
  <si>
    <t>SULTANOVA FERUZA AKBAROVNA</t>
  </si>
  <si>
    <t xml:space="preserve">	UZBEKISTON QFY, MUSTAQILLIK MFY</t>
  </si>
  <si>
    <t>AXRAROVA SURAYYO MAXAMATSHEROVNA</t>
  </si>
  <si>
    <t>Navrus12</t>
  </si>
  <si>
    <t>AXMEDOV DONIYOR SHAVKAT O‘G‘LI</t>
  </si>
  <si>
    <t>Shodlik MFY Shukuhli ko'cha 127-uy</t>
  </si>
  <si>
    <t>TOJIMIRZAYEVA DILBARXON BAXRIDINOVNA</t>
  </si>
  <si>
    <t>Uchqo'rg'on shahar Yangiobod ko'cha</t>
  </si>
  <si>
    <t xml:space="preserve">	DAVLATOV UTKIR XOSHIMJON O‘G‘LI</t>
  </si>
  <si>
    <t>Наманганская область, Учкурганский район, Кугай ССГ, Исломобод МСГ, ул. Мустакиллик, дом 13</t>
  </si>
  <si>
    <t>AA7357921</t>
  </si>
  <si>
    <t>USMANJANOV ABBOSBEK AKRAMJON O‘G‘LI</t>
  </si>
  <si>
    <t>Наманганская область, Учкурганский район, Узбекистон ССГ, Тинчлик МСГ, ул. Навбахор, дом 9</t>
  </si>
  <si>
    <t>ATAMIRZAYEV JAMSHID JO‘RABOY O‘G‘LI</t>
  </si>
  <si>
    <t>Наманганская область, Учкурганский район, Учкургон ГСГ, Чек МСГ, ул. Ибн-Сино, дом 29</t>
  </si>
  <si>
    <t>SADIKOV MIRJALOL ZAXIDJONOVICH</t>
  </si>
  <si>
    <t>УЧҚЎРҒОН Ш., СОХИЛ МФЙ, НИХОЛ -2 ДАХАСИ, uy:Р/С</t>
  </si>
  <si>
    <t>NURDINBAYEVA MUSHTARIY ZOXIDJON QIZI</t>
  </si>
  <si>
    <t>РОВОТ ШФЙ, ЯНГИ ХАЁТ МФЙ, БАХТ КЎЧАСИ, uy:127</t>
  </si>
  <si>
    <t>IMOMOVA DILBAR TOXIROVNA</t>
  </si>
  <si>
    <t>UCHQO`RG`ON TUMANI, YASHIQ MFY</t>
  </si>
  <si>
    <t>O‘TANOVA ZILOLA ASHIRBAYEVNA</t>
  </si>
  <si>
    <t>UCHQO'RG'ON TUMANI</t>
  </si>
  <si>
    <t>AB8418987</t>
  </si>
  <si>
    <t>ABDULLAYEV SHAMSIDIN YARIBEKOVICH</t>
  </si>
  <si>
    <t>AB2331318</t>
  </si>
  <si>
    <t>YAKUBOVA NODIRAXON ABDUSATTOR QIZI</t>
  </si>
  <si>
    <t>Наманганская область, Учкурганский район, Учкургон ГСГ, Туркистон МСГ, ул. Туркистон-2, дом 32</t>
  </si>
  <si>
    <t xml:space="preserve">KURBONOVA NOZILA SHAVKATOVNA	</t>
  </si>
  <si>
    <t>Xamza1t2</t>
  </si>
  <si>
    <t>XASANOVA GAVXARXON ERKINOVNA</t>
  </si>
  <si>
    <t xml:space="preserve">	УЧКУРГОН ТУМАНИ ЭШОНТУПИ МФЙ 3-УЙ</t>
  </si>
  <si>
    <t>AC0825652</t>
  </si>
  <si>
    <t>USMANOVA YORKINOY MAXAMADJONOVNA</t>
  </si>
  <si>
    <t>Shodlik MFY Shukuhli ko'cha 44-uy</t>
  </si>
  <si>
    <t>RUSTAMOV SHAVKAT AVAZXONOVICH</t>
  </si>
  <si>
    <t xml:space="preserve">	Qo'g'ay QFY Qo'rg'oncha MFY</t>
  </si>
  <si>
    <t>OLIMOVA XAMIDAXON NOZIMJON QIZI</t>
  </si>
  <si>
    <t xml:space="preserve">	FARG'ONA MFY NAVQIRON KO'CHASI</t>
  </si>
  <si>
    <t>ERGASHALIYEV JAMSHIDBEK ABDULLAJON O‘G‘LI</t>
  </si>
  <si>
    <t>Учқўрғон туман Янгиобод МФЙ,</t>
  </si>
  <si>
    <t xml:space="preserve">	KARIMOV ABDULVOHID XOSHIMJON O‘G‘LI</t>
  </si>
  <si>
    <t>Учкурганский район, Кайки ССГ, Узункуча МСГ, ул. Янгихаёт, дом 3</t>
  </si>
  <si>
    <t>DOLIMOVA MAXLIYO ADXAMJONOVNA</t>
  </si>
  <si>
    <t>UZUNKO'CHA MFY</t>
  </si>
  <si>
    <t>KARIMOV SARDOR RAXIMJON O‘G‘LI</t>
  </si>
  <si>
    <t>Учкурганский район, Учкургон ГСГ, Туркистон МСГ, ул. Туракургон, дом 4</t>
  </si>
  <si>
    <t>ERGASHEVA GULLOLA ABDUVOXID QIZI</t>
  </si>
  <si>
    <t>Qo'g'ay QFY</t>
  </si>
  <si>
    <t>BURXONOVA ZULXUMOR ATAVALI QIZI</t>
  </si>
  <si>
    <t>UCHQORG'ON TUMANI</t>
  </si>
  <si>
    <t>UMAROVA MUYASSARXON XAYDARALIYEVNA</t>
  </si>
  <si>
    <t>Учкурганский район, Узбекистон ССГ, Истикбол МСГ, ул. Нурли йул, дом 63</t>
  </si>
  <si>
    <t>MIRZABOYEVA MANZURAXON SODIKOVNA</t>
  </si>
  <si>
    <t>UCHQO'RG'ON TUMAN, KAMUNA MFY.</t>
  </si>
  <si>
    <t>KORABOYEVA GULCHEXRA XURSANALIYEVNA</t>
  </si>
  <si>
    <t>Ko'chaboshi MFY Behsqo'rg'on ko'cha</t>
  </si>
  <si>
    <t>MIRZALIYEVA SHAROFAT ABDURAXIMOVNA</t>
  </si>
  <si>
    <t xml:space="preserve">	Sholdirama MFY</t>
  </si>
  <si>
    <t>AXMADJONOV ABRORBEK ABDULLAJON O‘G‘LI</t>
  </si>
  <si>
    <t>TOSHMATOVA JAMILA ABDUXALILOVNA</t>
  </si>
  <si>
    <t>Qayqi QFY Do'stlik MFY</t>
  </si>
  <si>
    <t>JO‘RAYEVA SHAXZODAXON JAXONGIR QIZI</t>
  </si>
  <si>
    <t>ҚАЙҚИ ҚФЙ, ШОДЛИК МФЙ, ҚАЙҚИ КЎЧАСИ, uy:52</t>
  </si>
  <si>
    <t>SAFAROVA ZULAYXO SOBIRJONOVNA</t>
  </si>
  <si>
    <t>UCHQO'RG'ON TUMAN, QO'G'AY O'LMAS MFY</t>
  </si>
  <si>
    <t>RUZIMATOVA UMIDAXON MIRZAKARIMOVNA</t>
  </si>
  <si>
    <t>Norin MFY Qayqi ko'chasi</t>
  </si>
  <si>
    <t>USMANOVA DILAFRUZ XASANBOYEVNA</t>
  </si>
  <si>
    <t xml:space="preserve">	Qo'g'ay-o'lmas QFY</t>
  </si>
  <si>
    <t>SAFAROVA ZILOLA ABDURAXIMOVNA</t>
  </si>
  <si>
    <t>UCHQO'RG'ON TUMAN, QO'G'AY MFY</t>
  </si>
  <si>
    <t>QODIROV NIZOMJON AXMADALIYEVICH</t>
  </si>
  <si>
    <t xml:space="preserve">	UCHQO'RG'ON TUMAN, UCHYO'G'OCH MFY, SABOT KO'CHA</t>
  </si>
  <si>
    <t>AA5662881</t>
  </si>
  <si>
    <t>G‘AYBULLAYEV ABDURASUL XABIBILLA O‘G‘LI</t>
  </si>
  <si>
    <t xml:space="preserve">	UCHQO'RG'ON TUMAN, FARG'ONA MFY, SHAODLIK MASSIVI</t>
  </si>
  <si>
    <t>AA6052587</t>
  </si>
  <si>
    <t xml:space="preserve">TOSHXODJAYEVA BOG‘DAGUL MAMADALIYEVNA
STIR	</t>
  </si>
  <si>
    <t xml:space="preserve">	Dexqonobod MFY G'alaba ko'cha</t>
  </si>
  <si>
    <t>YUSUPOVA NASIBA ERGASHOVNA</t>
  </si>
  <si>
    <t>NAMANGAN VILOYATI, UCHQO'RG'ON TUMANI, KATTACHEK MFY, DO'STLIK 1 KO'CHASI, 83-UY</t>
  </si>
  <si>
    <t>NAJMIDDINOV BAXODIR TURSUNPULATOVICH</t>
  </si>
  <si>
    <t>O'rdabog' MFY Xurlik ko'chasi</t>
  </si>
  <si>
    <t>ZOKIROV SANJARBEK SOXIBJON O‘G‘LI</t>
  </si>
  <si>
    <t>G‘OFUROV FARXOD ABDULAZIZOVICH</t>
  </si>
  <si>
    <t>UCHQO`RG`ON TUMANI, QO`GAY MFY, NAVRO`Z KO`CHASI, 32-UY</t>
  </si>
  <si>
    <t>KARIMOVA SANOBAR AKRAMOVNA</t>
  </si>
  <si>
    <t>ISLOMOBOD MFY ISLOMOBOD KO'CHA</t>
  </si>
  <si>
    <t>ERGASHEV IBROXIMJON NURXONOVICH</t>
  </si>
  <si>
    <t>Farg'ona MFY Farg'ona ko'cha</t>
  </si>
  <si>
    <t>ASHUROVA NARGIZA XIKMATULLA QIZI</t>
  </si>
  <si>
    <t>O'rdabog' MFY Lutfiy ko'cha 10-uy</t>
  </si>
  <si>
    <t>AB8279056</t>
  </si>
  <si>
    <t xml:space="preserve">	MUXIDDINOVA UMIDA ABDUBOKI QIZI</t>
  </si>
  <si>
    <t xml:space="preserve">	ULUG'BEK MFY TO'MARIS KO'CHASI</t>
  </si>
  <si>
    <t>RAXIMOV XUSAN NURMAMATOVICH</t>
  </si>
  <si>
    <t>Yangiyer QFY</t>
  </si>
  <si>
    <t>XOJAXANOVA MATLUBA TURSUNBAYEVNA</t>
  </si>
  <si>
    <t>Dexqanobod MFY Islomobod ko'cha</t>
  </si>
  <si>
    <t>AXMEDOVA MUBORAKXON ABDUVAITOVNA</t>
  </si>
  <si>
    <t>Uchqo'rg'on tumani, Qo'g'ay MFY, Mexriobod ko'chasi 9-uy</t>
  </si>
  <si>
    <t xml:space="preserve">	KARIMOVA NILUFARXON DILSHOD QIZI</t>
  </si>
  <si>
    <t>Uchko'prik MFY Yoshlik ko'cha</t>
  </si>
  <si>
    <t>AA3995884</t>
  </si>
  <si>
    <t>AB1998201</t>
  </si>
  <si>
    <t>ҒОВА ШФЙ, ГОВАСОЙ СОХИЛИ МФЙ, МУСТАКИЛЛИК КЎЧАСИ,  uy:Р/С</t>
  </si>
  <si>
    <t>AA3384587</t>
  </si>
  <si>
    <t>AA4179987</t>
  </si>
  <si>
    <t>AB0649551</t>
  </si>
  <si>
    <t xml:space="preserve"> ABDULLAYEVA NOILA ANORBOYEVNA </t>
  </si>
  <si>
    <t>Baliqchi MFY Inoyat ko'chasi 68-uy</t>
  </si>
  <si>
    <t>AA7606795</t>
  </si>
  <si>
    <t>AA4802598</t>
  </si>
  <si>
    <t xml:space="preserve"> XASANBOYEVA MAXLIYO TOXIRJONOVNA </t>
  </si>
  <si>
    <t>CHUST TUMANI, VARZIK, QAL'AI POYON MFY, MADRASA KO'CHASI,12-UY</t>
  </si>
  <si>
    <t xml:space="preserve"> VALIYEV ABBOSJON RAXMONJON O‘G‘LI </t>
  </si>
  <si>
    <t>AA3861476</t>
  </si>
  <si>
    <t>AC0525019</t>
  </si>
  <si>
    <t>AB3352726</t>
  </si>
  <si>
    <t>AB1170957</t>
  </si>
  <si>
    <t>AB8288062</t>
  </si>
  <si>
    <t>AB9956214</t>
  </si>
  <si>
    <t>AA4077606</t>
  </si>
  <si>
    <t>AA9066489</t>
  </si>
  <si>
    <t xml:space="preserve"> QUDRATOVA ZUXRA AXMATALIYEVNA </t>
  </si>
  <si>
    <t>AA2915219</t>
  </si>
  <si>
    <t>Chust shahar Bofanda MFY Bofanda ko'chasi 6-uy</t>
  </si>
  <si>
    <t>AB1229500</t>
  </si>
  <si>
    <t>AB5828896</t>
  </si>
  <si>
    <t>AB7328220</t>
  </si>
  <si>
    <t>AA2673571</t>
  </si>
  <si>
    <t>AB1081362</t>
  </si>
  <si>
    <t xml:space="preserve"> VALIJONOV CHINGIZ ISROIL O‘G‘LI </t>
  </si>
  <si>
    <t>Chust tuman Olmos Munchoqtepa MFY Obod-1 ko`chasi</t>
  </si>
  <si>
    <t xml:space="preserve"> ABDURAXMONOV NO‘MONJON ISMOIL O‘G‘LI </t>
  </si>
  <si>
    <t>ЧУСТ ШФЙ, ПАНСАДА МФЙ, ҚИЗИЛ КАРВОН КЎЧАСИ</t>
  </si>
  <si>
    <t>AA4834100</t>
  </si>
  <si>
    <t>AB1752452</t>
  </si>
  <si>
    <t>AA1329122</t>
  </si>
  <si>
    <t xml:space="preserve"> BOZOROVA FERUZA MUTALIBOVNA </t>
  </si>
  <si>
    <t>AB6610222</t>
  </si>
  <si>
    <t>AB5600376</t>
  </si>
  <si>
    <t>AA3845130</t>
  </si>
  <si>
    <t>AB1072949</t>
  </si>
  <si>
    <t>AB0444138</t>
  </si>
  <si>
    <t>AB2857842</t>
  </si>
  <si>
    <t>AA0940228</t>
  </si>
  <si>
    <t>AC0960096</t>
  </si>
  <si>
    <t>AA0943964</t>
  </si>
  <si>
    <t xml:space="preserve"> RISKIMBAYEVA HILOLA IQBOLJON QIZI </t>
  </si>
  <si>
    <t>Chust tuman Yorqishloq MFY Barkamol avlod ko`chasi 55-uy</t>
  </si>
  <si>
    <t>AB5331993</t>
  </si>
  <si>
    <t>AB6607462</t>
  </si>
  <si>
    <t>AA5172700</t>
  </si>
  <si>
    <t>AA1891661</t>
  </si>
  <si>
    <t>AB1033189</t>
  </si>
  <si>
    <t>AA6759206</t>
  </si>
  <si>
    <t>QUYI KARNON MFY MUSTAQILLIK KO'CHA</t>
  </si>
  <si>
    <t>AA0440488</t>
  </si>
  <si>
    <t>AA3811702</t>
  </si>
  <si>
    <t>AB0683667</t>
  </si>
  <si>
    <t>AA8217373</t>
  </si>
  <si>
    <t>AB0757280</t>
  </si>
  <si>
    <t>AB0029767</t>
  </si>
  <si>
    <t>AA9315176</t>
  </si>
  <si>
    <t>AB4549283</t>
  </si>
  <si>
    <t>AD0238757</t>
  </si>
  <si>
    <t>ABDURAXIMOVA GULMIRA OLIMJONOVNA</t>
  </si>
  <si>
    <t>AB3073863</t>
  </si>
  <si>
    <t>AA1670280</t>
  </si>
  <si>
    <t>AC1729628</t>
  </si>
  <si>
    <t>AD0170554</t>
  </si>
  <si>
    <t>ABDULLAYEVA SHAXLO AKBAROVNA</t>
  </si>
  <si>
    <t>AB1515125</t>
  </si>
  <si>
    <t>MUXIDINOVA MADINA SAIDJON QIZI</t>
  </si>
  <si>
    <t>AA5829507</t>
  </si>
  <si>
    <t>AA0581973</t>
  </si>
  <si>
    <t>AB4216195</t>
  </si>
  <si>
    <t>AA5094267</t>
  </si>
  <si>
    <t>AB3643911</t>
  </si>
  <si>
    <t xml:space="preserve">Chust tumani, Varzik, Bolo MFY, Pushtibog' ko'chasi, 38-uy </t>
  </si>
  <si>
    <t>AB3907569</t>
  </si>
  <si>
    <t xml:space="preserve"> OKTAMOV MUZAFFAR XALIMJONOVICH </t>
  </si>
  <si>
    <t>Olmos ShFY, Qorakapa MFY, Katta ariq ko'chasi, 9 uy</t>
  </si>
  <si>
    <t xml:space="preserve"> YAKUBOV AZIZ AXMATOVICH </t>
  </si>
  <si>
    <t>Karkidon ShFY, Yutmos MFY, Tashabbus ko'chasi, 13 uy</t>
  </si>
  <si>
    <t xml:space="preserve"> ERGASHEV ABROR ABDULXAMIDOVICH </t>
  </si>
  <si>
    <t>Chust tuman Yangi hayot MFY Oqqir ko`chasi 3-uy</t>
  </si>
  <si>
    <t xml:space="preserve"> ERGASHEV LUTFILLA NOMOZALIYEVICH </t>
  </si>
  <si>
    <t>Chust tuman Olmos Munchoqtepa MFY Zilol ko`chasi</t>
  </si>
  <si>
    <t>AB9912558</t>
  </si>
  <si>
    <t xml:space="preserve"> MAXMUDOV ANVARJON KAMOLOVICH </t>
  </si>
  <si>
    <t>ХИСОРАК ШФЙ, ХИСОРАК МФЙ, ХИСОРАК ШФЙ ХИСАРАК МФЙ, ХИСОРАК,  uy:Р/С</t>
  </si>
  <si>
    <t xml:space="preserve"> USMONOVA DURDONA ZAFARJON QIZI </t>
  </si>
  <si>
    <t xml:space="preserve"> Yettiqo'rg'on MFY Guliston ko'chasi</t>
  </si>
  <si>
    <t xml:space="preserve"> ASKARJONOV ABDULLAJON ASKARJON O‘G‘LI </t>
  </si>
  <si>
    <t xml:space="preserve">Chust tuman Karkidon  QFY,  laylakya MFY </t>
  </si>
  <si>
    <t xml:space="preserve"> RAXIMOVA GULBAXOR SHUKURJANOVNA </t>
  </si>
  <si>
    <t>Chust shahri Dehqonobod MFY, A.Mullaboyev ko'chasi 77-uy</t>
  </si>
  <si>
    <t xml:space="preserve"> AYUBJONOV DOSTON RUSTAM O‘G‘LI </t>
  </si>
  <si>
    <t xml:space="preserve">Chust tuman Baymoq MFY, Yangiobod ko'chasi </t>
  </si>
  <si>
    <t xml:space="preserve"> JO‘RAYEVA RAYHONA MELIBOY QIZI </t>
  </si>
  <si>
    <t>SARQAMISH MIRZAOBOD MFY MUSTAQILLIK KO'CHA 77-UY</t>
  </si>
  <si>
    <t xml:space="preserve"> PARPIYEVA DILOBAR ABDUMANNOYEVNA </t>
  </si>
  <si>
    <t>NAMANGAN VILOYATI, CHUST TUMANI, BAYMOQ MFY</t>
  </si>
  <si>
    <t>AA1009354</t>
  </si>
  <si>
    <t xml:space="preserve"> DADABOYEV SUXROB MANSURJONOVICH </t>
  </si>
  <si>
    <t>КАРНОН ШФЙ, ҚУЙИ КАРНОН МФЙ, ОҚ ТИКАН КЎЧАСИ,  uy:12</t>
  </si>
  <si>
    <t xml:space="preserve"> SOLIJONOVA UMIDA SOXIBJONOVNA </t>
  </si>
  <si>
    <t xml:space="preserve">Chust tuman  Olmos SHFY Birlik  MFY Q.Niyoziy  ko'chasi </t>
  </si>
  <si>
    <t xml:space="preserve"> ZAYLIDINOV ELYOR SHAROPIDINOVICH </t>
  </si>
  <si>
    <t>Chust tumani, Baymoq MFY, Namuna ko'chasi, 8-uy</t>
  </si>
  <si>
    <t xml:space="preserve"> FATXULLAYEV ABRORJON ABDURASHID O‘G‘LI </t>
  </si>
  <si>
    <t>Chust tuman Serob MFY, Paxta ko'chasi 1-uy</t>
  </si>
  <si>
    <t xml:space="preserve"> TURSUNOV RAVSHAN ABDURASHIDOVICH </t>
  </si>
  <si>
    <t>NAMANGAN VILOYATI, CHUST TUMANI, SHUVAR MFY</t>
  </si>
  <si>
    <t xml:space="preserve"> IMOMNAZAROVA MAFTUNA RAYIMBERDIYEVNA </t>
  </si>
  <si>
    <t>Chust tumani, Varzik, Maydon MFY, Shag'allasun ko'chasi, 40-uy</t>
  </si>
  <si>
    <t xml:space="preserve"> XAJIMATOVA MAKTUBAXON ABDIRASILOVNA </t>
  </si>
  <si>
    <t>Chust tumani, Toshqo'rg'on MFY</t>
  </si>
  <si>
    <t xml:space="preserve"> SOLIJONOV OLIMJON AXMADJON O‘G‘LI </t>
  </si>
  <si>
    <t>КАРКИДОН ШФЙ, ЙЎТМОС МФЙ, ХАМИД ОЛИМЖОН КЎЧАСИ,  uy:Р/С</t>
  </si>
  <si>
    <t xml:space="preserve"> MULLABOYEVA SAIDA VAXOBJONOVNA </t>
  </si>
  <si>
    <t>Baymoq MFY Olmazor ko'cha 17-uy</t>
  </si>
  <si>
    <t xml:space="preserve"> BAYBAYEVA MUXLISA DAMINOVNA </t>
  </si>
  <si>
    <t>Chust shaxar Do'zanda MFY Muqumiy ko'chasi 96-uy</t>
  </si>
  <si>
    <t xml:space="preserve"> RAHMONOVA ODINA FARXODJONOVNA </t>
  </si>
  <si>
    <t>Chust tuman Mashxad MFY, Shovlabuloq ko'chasi 57-uy</t>
  </si>
  <si>
    <t xml:space="preserve"> JO‘RAYEVA RUXSHONA RASHIDJON QIZI </t>
  </si>
  <si>
    <t xml:space="preserve"> YULDASHEVA SANOATJON ABDULLOJONOVNA </t>
  </si>
  <si>
    <t>Chust tuman Varzik qoshlog'i Yangichak MFY Siyob ko'chasi</t>
  </si>
  <si>
    <t xml:space="preserve"> ABBASOVA DILDORA TUXTASINOVNA </t>
  </si>
  <si>
    <t>ЧУСТ ШФЙ, ДЕХҚОНОБОД МФЙ, БИБИОНА КЎЧАСИ,  uy:6</t>
  </si>
  <si>
    <t xml:space="preserve"> AKBAROV BEKZOD O‘TKIROVICH </t>
  </si>
  <si>
    <t>Ko'ktosh MFY Yangixayot ko'chasi 1-uy</t>
  </si>
  <si>
    <t xml:space="preserve"> TURSINOVA UMIDA SHERMAMAT QIZI </t>
  </si>
  <si>
    <t>Quyi Karnon MFY Mustaqillik ko'chasi 27-uy</t>
  </si>
  <si>
    <t>AA9066194</t>
  </si>
  <si>
    <t xml:space="preserve"> BUZRUKXONOVA FAROGATXON MUNAVAROVNA </t>
  </si>
  <si>
    <t>Do'stlik MFY Yani yo'l ko'chasi 84-uy</t>
  </si>
  <si>
    <t>AA1009567</t>
  </si>
  <si>
    <t xml:space="preserve"> TO‘LANBOYEVA HUSNIYA JASUR QIZI </t>
  </si>
  <si>
    <t xml:space="preserve">Chust tuman Sarimsoqtepa MFY, </t>
  </si>
  <si>
    <t xml:space="preserve"> KOLONBOYEV MAVLONJON LATIBJONOVICH </t>
  </si>
  <si>
    <t>Chust tuman Sarqamish-Mirzaobod MFY Tarannum ko`chasi</t>
  </si>
  <si>
    <t>AB3663013</t>
  </si>
  <si>
    <t xml:space="preserve"> ZOKIROV NODIR MUSINJON O‘G‘LI </t>
  </si>
  <si>
    <t>Karnon Yangiobod MFYDo'stlik ko'cha 43-uy</t>
  </si>
  <si>
    <t xml:space="preserve"> SAMAYEVA XUSNORA MUMINJON QIZI </t>
  </si>
  <si>
    <t xml:space="preserve"> ISANOV JAMSHID UMAROVICH </t>
  </si>
  <si>
    <t>CHUST SHAHAR SEROB MFY IPAK YO'LI KO'CHASI 34-UY</t>
  </si>
  <si>
    <t>AA6428425</t>
  </si>
  <si>
    <t xml:space="preserve"> SUYUMOV ABDUJABBOR ABDURASULOVICH </t>
  </si>
  <si>
    <t>ОЛМОС ШФЙ, МУНЧОҚТЕПА МФЙ, МУНЧОҚТЕПА КЎЧАСИ,  uy:Р/С</t>
  </si>
  <si>
    <t xml:space="preserve"> SAYDAXMEDOV MAXSUT ISMOILOVICH </t>
  </si>
  <si>
    <t>Chust tuman Do'stlik MFY Zafar Diyor ko'chasi</t>
  </si>
  <si>
    <t xml:space="preserve"> SHAYDULLAYEVA GULCHEXRA SHERQO‘ZIYEVNA </t>
  </si>
  <si>
    <t>Chust tuman Birlik MFY Ziyolilar ko`chasi 113-uy</t>
  </si>
  <si>
    <t xml:space="preserve"> ABDULLAYEV NURIDDIN FAXRIDDIN O‘G‘LI </t>
  </si>
  <si>
    <t>Chust shahri Pansada MFY, B.Mashrab ko'chasi 29-uy</t>
  </si>
  <si>
    <t xml:space="preserve"> QANOXATOVA IRODAXON TOLIPOVNA </t>
  </si>
  <si>
    <t>Sarqamish-Mirzaobod MFY Mustaqillik ko'chasi 75-uy</t>
  </si>
  <si>
    <t xml:space="preserve"> MIRSAIDOVA SAIDA XAMIT QIZI </t>
  </si>
  <si>
    <t>Do'stlik MFY Chustiy ko'chasi 4-uy</t>
  </si>
  <si>
    <t>AA0795610</t>
  </si>
  <si>
    <t xml:space="preserve"> OTAJONOV ALIAKBAR IBRAGIMOVICH </t>
  </si>
  <si>
    <t>Toymosobod MFY Visol ko'chasi 4-uy</t>
  </si>
  <si>
    <t>AA9029191</t>
  </si>
  <si>
    <t xml:space="preserve"> ABDIVALIYEV ROXMONALI ISMONALIYEVICH </t>
  </si>
  <si>
    <t>Chust tuman Buloqboshi MFY</t>
  </si>
  <si>
    <t>AA8029570</t>
  </si>
  <si>
    <t xml:space="preserve"> TOJIBOYEVA MUATTAR XOLDORJON QIZI </t>
  </si>
  <si>
    <t>Наманганская область, Чустский район, Чуст ГСГ, Яккабулок МСГ, ул. Мехнатобод, дом Р/С</t>
  </si>
  <si>
    <t xml:space="preserve"> SIDIKOV ABDULAZIZ RAXMONJONOVICH </t>
  </si>
  <si>
    <t>KARKIDON, YUTMOS MFY</t>
  </si>
  <si>
    <t xml:space="preserve"> NOZIMOV MUYIDIN SOLIJONOVICH </t>
  </si>
  <si>
    <t>AXCHA KO'CHA MFY OBIHAYOT KO'CHA 16-UY</t>
  </si>
  <si>
    <t xml:space="preserve"> SHARIPOV PULOTJON AMONJONOVICH </t>
  </si>
  <si>
    <t>Chust shaxar Bibiona   MFYBibiona   ko'chasi 40-uy</t>
  </si>
  <si>
    <t xml:space="preserve"> LUTFIDDINOVA MAXLIYO SALOXIDDIN QIZI </t>
  </si>
  <si>
    <t>DO'ZANDA MFY UCHQUN KO'CHA 62-UY</t>
  </si>
  <si>
    <t xml:space="preserve"> MAMARAZOKOVA NAFISA MAVRUTALI QIZI </t>
  </si>
  <si>
    <t>Chust tuman Yangiobod  MFY Do'stlik  ko'chasi  100-uy</t>
  </si>
  <si>
    <t xml:space="preserve"> SULAYMANOVA SADOKAT ABDIRAXMONOVNA </t>
  </si>
  <si>
    <t>BAYMOQ, ISTIQLOL MFY, DEXQONOBOD KO'CHASI 3-UY</t>
  </si>
  <si>
    <t xml:space="preserve"> KUCHKAROVA MUKADDAS TURDALIYEVNA </t>
  </si>
  <si>
    <t>Chust tuman Bozorboshi MFY San'at ko`chasi 35-uy</t>
  </si>
  <si>
    <t xml:space="preserve"> EGAMBERDIYEV XUMOYUNBEK SHAVKATJON O‘G‘LI </t>
  </si>
  <si>
    <t xml:space="preserve"> ZARIBOV AMIRXON SHUHRAT O‘G‘LI </t>
  </si>
  <si>
    <t>Ko'cha MFY Guliston ko'chasi 32-uy</t>
  </si>
  <si>
    <t xml:space="preserve"> TOHIRJONOV MAHMUDJON SOBITJON O‘G‘LI </t>
  </si>
  <si>
    <t>Наманганская область, Чустский район, Карнон ГСГ, Тошкургон МСГ, ул. Хамид Олимжон, дом 46</t>
  </si>
  <si>
    <t xml:space="preserve"> ROXATOVA QIZLARXON ASKARALI QIZI </t>
  </si>
  <si>
    <t>Chust tuman Olmos Toymasobod MFY</t>
  </si>
  <si>
    <t>AC2343982</t>
  </si>
  <si>
    <t xml:space="preserve"> PULATOVA NARGIZA ABDUGAFOROVNA </t>
  </si>
  <si>
    <t>VARZIK, MAYDON MFY MADANIYAT KO'CHASI 44 UY</t>
  </si>
  <si>
    <t xml:space="preserve"> ABULAYEVA PARIDAJON XASANBOYEVNA  </t>
  </si>
  <si>
    <t xml:space="preserve">CHUST TUMANI </t>
  </si>
  <si>
    <t xml:space="preserve"> ERGASHEV SHOHRUH ALISHER O‘G‘LI </t>
  </si>
  <si>
    <t>BAYMOQ, DAMOBOD MFY, YOSHLIK KO'CHASI 1-UY</t>
  </si>
  <si>
    <t>AA4319061</t>
  </si>
  <si>
    <t xml:space="preserve"> KAMOLOV ZOKIRXON RAXMONXONOVICH </t>
  </si>
  <si>
    <t>QIZILTEPA MFY NAVBAHOR KO`CHA  33-UY</t>
  </si>
  <si>
    <t xml:space="preserve"> ISLOMOV RIZOXUJA KOMILXON O‘G‘LI </t>
  </si>
  <si>
    <t xml:space="preserve">Chust tuman QIZILTEPA MFY Bunyodkor kochasi 22-uy </t>
  </si>
  <si>
    <t>AA8041829</t>
  </si>
  <si>
    <t xml:space="preserve"> AXMADJONOV BURXONJON TULAMBOY O‘G‘LI </t>
  </si>
  <si>
    <t>Наманганская область, Чустский район, Хисорак ГСГ, Хисорак МСГ, ул. Бахт, дом 56</t>
  </si>
  <si>
    <t xml:space="preserve"> YUSUBOV SHOKIRJON SHUKURJON O‘G‘LI </t>
  </si>
  <si>
    <t>Chust shaxar Kamarsada MFY Madaniyat  ko'chasi 2-uy</t>
  </si>
  <si>
    <t xml:space="preserve"> AZIZOV DAVRON XAFIZJONOVICH </t>
  </si>
  <si>
    <t>Наманганская область, Чустский район, Чуст ГСГ, Мустакиллик МСГ, ул. Мингбодом, дом 31</t>
  </si>
  <si>
    <t xml:space="preserve"> MIRZANAZAROV JAXONGIR SHUKURJONOVICH </t>
  </si>
  <si>
    <t>Chust tumani, Olmos, Munchoqtepa MFY, Furqat ko'chasi, 64-uy</t>
  </si>
  <si>
    <t xml:space="preserve"> VOXOBJONOV ERKINJON NODIRJON O‘G‘LI </t>
  </si>
  <si>
    <t>Chust tuman Olmos Birlik MFY Yosh avlod ko`chasi</t>
  </si>
  <si>
    <t xml:space="preserve"> MIRZALIYEVA MUSHARRAF ABDUVALIYEVNA </t>
  </si>
  <si>
    <t>Chust tumani, Shurkent, Yorqishloq MFY, Madaniyat ko'chasi, 109-uy</t>
  </si>
  <si>
    <t xml:space="preserve"> YAKUBOVA DILNOZA UMARJONOVNA </t>
  </si>
  <si>
    <t>Chust tumani Zvudqand MFY, Shukrona ko'chasi 30-uy</t>
  </si>
  <si>
    <t xml:space="preserve"> ABDURAXMONOV ABDURASHID JALOLDINOVICH </t>
  </si>
  <si>
    <t xml:space="preserve">Chust tuman  Varzik  SHFY Qal'ai poyon MFY </t>
  </si>
  <si>
    <t>AA6377555</t>
  </si>
  <si>
    <t xml:space="preserve"> ZOKIROVA TANZILA NASIBILLOJONOVNA </t>
  </si>
  <si>
    <t xml:space="preserve">Chust tuman Karnon  SHFY Yuqori Karnon MFY G'ova ko'chasi </t>
  </si>
  <si>
    <t>AA9967516</t>
  </si>
  <si>
    <t xml:space="preserve"> VOXIDOVA ZAXRO ODILOVNA </t>
  </si>
  <si>
    <t>Chust tuman G'ova Tinchlik MFY Tinchlik ko`chasi 47-uy</t>
  </si>
  <si>
    <t xml:space="preserve"> NIYAZOV IBROXIM YUSUPJONOVICH </t>
  </si>
  <si>
    <t>ЧУСТ ШФЙ, СЕРОБ МФЙ, МАДАНИЯТ КЎЧАСИ,  uy:9</t>
  </si>
  <si>
    <t xml:space="preserve"> SOBIRXONOV ABDULBOSITXON TOXIRXON O‘G‘LI </t>
  </si>
  <si>
    <t>NAMANGAN CHUST TUMAN XSORAY MFY BAXT KO'CHA 135</t>
  </si>
  <si>
    <t xml:space="preserve"> KO‘PAYSINALIYEV MIRZOHID NOSIRALI O‘G‘LI </t>
  </si>
  <si>
    <t xml:space="preserve">Chust shaxar Olmos SHFY Shuvar MFYGuliston ko'chasi </t>
  </si>
  <si>
    <t xml:space="preserve"> OBIDJONOV XAMIDULLO OMONJON O‘G‘LI </t>
  </si>
  <si>
    <t>ОЛМОС ШФЙ, ҚОРАКАПА МФЙ, ОЛМОС ШФЙ, СУЛАЙМАНОВ</t>
  </si>
  <si>
    <t xml:space="preserve"> RUSTAMOVA MADINA JALOLIDDIN QIZI </t>
  </si>
  <si>
    <t>Yorqishloq MFY Madniyat ko'chasi 61-uy</t>
  </si>
  <si>
    <t xml:space="preserve"> KAXXAROVA MASHXURA BAXRAMOVNA </t>
  </si>
  <si>
    <t>KARKIDON, YUTMOS MFY, TASHABBUS KO'CHASI 162-UY</t>
  </si>
  <si>
    <t xml:space="preserve"> NIYAZOVA NILUFAR ABDINAZAROVNA </t>
  </si>
  <si>
    <t xml:space="preserve">Chust tuman Chustnon QFY Shoyon MFY </t>
  </si>
  <si>
    <t xml:space="preserve"> ULKANOVA MA’MURA G‘AFURJON QIZI </t>
  </si>
  <si>
    <t>Yangiobod MFY Birlik ko'chasi 62-uy</t>
  </si>
  <si>
    <t xml:space="preserve"> USMONOV DAVRONBOY BAROTJON O‘G‘LI </t>
  </si>
  <si>
    <t>VARZIK, BOLO MFY, YUQORI KANAL KO'CHASI, 241-UY</t>
  </si>
  <si>
    <t xml:space="preserve"> AXMADJONOVA MUSLIMA ISMOILJONOVNA </t>
  </si>
  <si>
    <t>SEROB MFY, ISTIQLOL KO'CHASI</t>
  </si>
  <si>
    <t>AB4199322</t>
  </si>
  <si>
    <t xml:space="preserve"> O‘RINBOYEV XASANBOY SOLIJONOVICH </t>
  </si>
  <si>
    <t>Sarqamish-Mirzaobod MFY Mustaqillik ko'chasi 32-uy</t>
  </si>
  <si>
    <t>AA6750629</t>
  </si>
  <si>
    <t xml:space="preserve"> ZIYOYEV ILXOM SIROJIDINOVICH </t>
  </si>
  <si>
    <t>VARZIK, Q.POYON MFY MADRASA KO'CHAS 60 UY</t>
  </si>
  <si>
    <t xml:space="preserve"> QAMBAROV MADIYOR MAXSUDJON O‘G‘LI </t>
  </si>
  <si>
    <t>Chust tumani Karkidon Bog'ormos MFY Hamid Olimjon ko`chasi</t>
  </si>
  <si>
    <t xml:space="preserve"> AXUNOVA SEVARA SAYFULLAYEVNA </t>
  </si>
  <si>
    <t xml:space="preserve">Chust tuman Karkidon SHFY Yotmos MFY </t>
  </si>
  <si>
    <t xml:space="preserve"> SULEYMANOV OTABEK BURXONOVICH </t>
  </si>
  <si>
    <t>Chust shahri Zarafshon MFY, Paxta ko'chasi 16-uy</t>
  </si>
  <si>
    <t xml:space="preserve"> MEXMONOVA SAYYORA ABDULLAYEVNA </t>
  </si>
  <si>
    <t>Chust tuman  Qiziltepa MFY  Norxo'jayev  ko'chasi 46-uy</t>
  </si>
  <si>
    <t>AA2054778</t>
  </si>
  <si>
    <t xml:space="preserve"> ABDULLAYEV SARDOR SIDIQJONOVICH </t>
  </si>
  <si>
    <t>XISARAK, SARIMSOQTEPA MFY CHAMANZOR KO'CHASI 54 UY</t>
  </si>
  <si>
    <t xml:space="preserve"> ISOMADINOVA MUAZZAM BURXON QIZI </t>
  </si>
  <si>
    <t>Chust shaxar Serob  MFY Kamarsada  ko'chasi 3-uy</t>
  </si>
  <si>
    <t>AA4132854</t>
  </si>
  <si>
    <t>Наманганская область, Чустский район, Огасарой ССГ, Баликчи МСГ, ул. Навбахор, дом 58</t>
  </si>
  <si>
    <t xml:space="preserve"> TEMIROV ELYOR ABDUKARIMOVICH </t>
  </si>
  <si>
    <t>Chust tuman Karkidon SHFY Ko'ktosh MFY Mustaqillik  ko'chasi 75-uy</t>
  </si>
  <si>
    <t xml:space="preserve"> FARHODOV NODIRBEK DAVRONBEK O‘G‘LI </t>
  </si>
  <si>
    <t>Chust tumani, Varzik, Pilol MFY, Istedot ko'chasi, 66-uy</t>
  </si>
  <si>
    <t xml:space="preserve"> AZIMOV RAVSHAN MAXMUDOVICH </t>
  </si>
  <si>
    <t>Chust tuman Tepaqo'rg'on  SHFY Shurkent MFY</t>
  </si>
  <si>
    <t>AA4023467</t>
  </si>
  <si>
    <t xml:space="preserve"> IBRAGIMOV SHEXROZBEK TO‘LQINJON O‘G‘LI </t>
  </si>
  <si>
    <t>AA2209194</t>
  </si>
  <si>
    <t xml:space="preserve"> IKROMOVA GULRUX AXATJON QIZI </t>
  </si>
  <si>
    <t>KARNON, MASHXAD MFY, GUZAR KO'CHASI</t>
  </si>
  <si>
    <t xml:space="preserve"> ABDURAXIMOV SADULLA NABIYEVICH </t>
  </si>
  <si>
    <t>Namangan viloyati, Chust tumani, G'ova ShFY, Tinchlik MFY, Baxt ko'chasi, 29 uy</t>
  </si>
  <si>
    <t xml:space="preserve"> YULDASHEV XALIMJON ODILJONOVICH </t>
  </si>
  <si>
    <t>BAYMOQ, ISTIQLOL MFY MUSTAQILLIK KO'CHASI</t>
  </si>
  <si>
    <t>AC0206324</t>
  </si>
  <si>
    <t xml:space="preserve"> BOQIJONOV QILICHBEK ABDURASHID O‘G‘LI </t>
  </si>
  <si>
    <t>Ko'cha MFY Guliston ko'chasi 39-uy</t>
  </si>
  <si>
    <t xml:space="preserve"> YAKUBOVA DILSHODA UMARJONOVNA </t>
  </si>
  <si>
    <t>Chust tumani Axcha qishlog'i Zvudqand MFY, Shukrona ko'chasi 19-uy</t>
  </si>
  <si>
    <t>AA7779714</t>
  </si>
  <si>
    <t xml:space="preserve"> JURAYEV AZIZJON MUYDINOVICH </t>
  </si>
  <si>
    <t xml:space="preserve"> OBIDJONOVA ZARINA RUSTAMXON QIZI </t>
  </si>
  <si>
    <t>Chust tuman Varzik SHFY Yangichak Donur ko'chasi 18-uy</t>
  </si>
  <si>
    <t>AA5610970</t>
  </si>
  <si>
    <t xml:space="preserve"> GAIPOVA MUYASSAR RAXMONJONOVNA </t>
  </si>
  <si>
    <t xml:space="preserve"> AXMADJONOV SHAXBOZ KOMILJON O‘G‘LI </t>
  </si>
  <si>
    <t>DO'STLIK MFY, ZAFAR DIYOR KO'CHASI</t>
  </si>
  <si>
    <t>AB9162368</t>
  </si>
  <si>
    <t xml:space="preserve"> ERMATOV FAZLIDDIN NURMAMATOVICH </t>
  </si>
  <si>
    <t>Sarqamish-Mirzaobod MFY Navro'z ko'chasi 15-uy</t>
  </si>
  <si>
    <t>AB8630118</t>
  </si>
  <si>
    <t xml:space="preserve"> TUXTASINOV DONIYOR XOSHIMJONOVICH </t>
  </si>
  <si>
    <t>Chust tuman Tepaqo'rg'on MFY G'ulshan ko'chsi 10- uy</t>
  </si>
  <si>
    <t>Toymasobod MFY Obod ko'chasi 24-uy</t>
  </si>
  <si>
    <t xml:space="preserve"> MIRZANAZAROVA LOLAXON SHUKURJONOVNA </t>
  </si>
  <si>
    <t>Chust tuman Olmos Buloqboshi MFY Ohunboboyev ko`chasi 17-uy</t>
  </si>
  <si>
    <t xml:space="preserve"> DJURAYEVA NODIRA XOMIDJONOVNA </t>
  </si>
  <si>
    <t>VARZIK, PALOL MFY  SHAMSHOD KO'CHASI 52 UY</t>
  </si>
  <si>
    <t>AA8980772</t>
  </si>
  <si>
    <t xml:space="preserve"> NISHONOVA MUSLIMA QODIRJONOVNA </t>
  </si>
  <si>
    <t>Qaraqo'rg'on MFY Oromgox ko'cgasi 40-uy</t>
  </si>
  <si>
    <t>AB9498603</t>
  </si>
  <si>
    <t xml:space="preserve"> NABIJONOVA ZULAYHO TO‘LQINBOY QIZI </t>
  </si>
  <si>
    <t>GULISTON MFY CHAKOB KO'CHASI 29 UY</t>
  </si>
  <si>
    <t xml:space="preserve"> GOYIPOV UMIDJON GULOMJONOVICH </t>
  </si>
  <si>
    <t>ОЛМОС ШФЙ, ҚОРАКАПА МФЙ, МУСТАКИЛЛИК КЎЧАСИ</t>
  </si>
  <si>
    <t>G'OVA, YUQORI MFY, SO'LIM KO'CHASI</t>
  </si>
  <si>
    <t xml:space="preserve"> XOMIDJONOVA XUSNOBOD QOBILJON QIZI </t>
  </si>
  <si>
    <t>Chust tumani Kuyi Karnon MFY Bog'ishamol ko'cgasi 31-uy</t>
  </si>
  <si>
    <t>AB2004843</t>
  </si>
  <si>
    <t xml:space="preserve"> QURBONOVA O‘G‘ILOY RAIMJON QIZI </t>
  </si>
  <si>
    <t>Chust tuman Varzik qishlog'i Yangichak MFY</t>
  </si>
  <si>
    <t xml:space="preserve"> USMANOVA DILFUZA MAXAMADOVNA </t>
  </si>
  <si>
    <t xml:space="preserve"> TOJIBOYEVA SHAXZODA XOLDORJON QIZI </t>
  </si>
  <si>
    <t>ЧУСТ ШФЙ, ЗАРАФШОН МФЙ, ЧУСТ ШФЙ ЗАРАФШОН МФЙ, О.ЖАЛОЛ,  uy:32</t>
  </si>
  <si>
    <t xml:space="preserve"> DAMINOVA SHOXISTA SOBIDOVNA </t>
  </si>
  <si>
    <t>ВАРЗИК ШФЙ, ҚАЛЪАЙИ ПОЁН МФЙ, ИБН СИНО КЎЧАСИ,  uy:Р/С</t>
  </si>
  <si>
    <t>AB4240930</t>
  </si>
  <si>
    <t xml:space="preserve"> HAYDAROV HUSHNUD BUNYODJON O‘G‘LI </t>
  </si>
  <si>
    <t xml:space="preserve">Chust tuman Karkidon SHFY Laylak-uya MFY Chust ko'chasi </t>
  </si>
  <si>
    <t>AB3405871</t>
  </si>
  <si>
    <t xml:space="preserve"> YUSUPOVA MOXIRA MANSUROVNA </t>
  </si>
  <si>
    <t xml:space="preserve">Chust shahri Navbahor MFY, Chamanzor ko'chasi </t>
  </si>
  <si>
    <t xml:space="preserve"> TOSHPULATOVA SHIRMONOY AZIZJONOVNA </t>
  </si>
  <si>
    <t>Chust tumani Istiqlol MFY, O'rikzor ko'chasi 32-uy</t>
  </si>
  <si>
    <t>AB7176207</t>
  </si>
  <si>
    <t xml:space="preserve"> TURSINOVA FERUZA ORIPJONOVNA </t>
  </si>
  <si>
    <t>CHUST TUMANI, SHOYON QFY, YANGIOBOD KO'CHASI 40-UY</t>
  </si>
  <si>
    <t>AA3503916</t>
  </si>
  <si>
    <t>УЧКУРГОН Т., АТБ "КИШЛОК КУРИЛИШ БАНК"НИНГ УЧКУРГОН ФИЛИАЛИ</t>
  </si>
  <si>
    <t>AA9339675</t>
  </si>
  <si>
    <t>AA2075286</t>
  </si>
  <si>
    <t>AA1942443</t>
  </si>
  <si>
    <t>AB9981375</t>
  </si>
  <si>
    <t>AB5199788</t>
  </si>
  <si>
    <t>AB0529651</t>
  </si>
  <si>
    <t>AB4459605</t>
  </si>
  <si>
    <t>AB6235217</t>
  </si>
  <si>
    <t>AB7841955</t>
  </si>
  <si>
    <t>AA8225752</t>
  </si>
  <si>
    <t>AA2267749</t>
  </si>
  <si>
    <t>AA5684467</t>
  </si>
  <si>
    <t>AD0387732</t>
  </si>
  <si>
    <t>AA1931701</t>
  </si>
  <si>
    <t>AB5551435</t>
  </si>
  <si>
    <t>AB5989188</t>
  </si>
  <si>
    <t>AA6880015</t>
  </si>
  <si>
    <t>AA2084244</t>
  </si>
  <si>
    <t>AB7546692</t>
  </si>
  <si>
    <t>AA7449767</t>
  </si>
  <si>
    <t>AA1992585</t>
  </si>
  <si>
    <t>MAXMUDOVA IRODA MARIPJON QIZI</t>
  </si>
  <si>
    <t>AA0508386</t>
  </si>
  <si>
    <t>AA5370221</t>
  </si>
  <si>
    <t>TOXIRJONOVA SHAXNOZA ZOXIDJON QIZI</t>
  </si>
  <si>
    <t>AC0492025</t>
  </si>
  <si>
    <t>AA3362489</t>
  </si>
  <si>
    <t>AA9149821</t>
  </si>
  <si>
    <t>AB5665622</t>
  </si>
  <si>
    <t>AA1452958</t>
  </si>
  <si>
    <t>AB4974737</t>
  </si>
  <si>
    <t>AA5066959</t>
  </si>
  <si>
    <t>NISHANOVA SHAXZODAXON TOXIRJON QIZI</t>
  </si>
  <si>
    <t>AB5995754</t>
  </si>
  <si>
    <t>AA4987703</t>
  </si>
  <si>
    <t>AB9454386</t>
  </si>
  <si>
    <t>AA4550888</t>
  </si>
  <si>
    <t>УЧКУРГОН Т., "ТИФ МИЛЛИЙ БАНКИ" АЖ УЧКУРГОН ФИЛИАЛИ</t>
  </si>
  <si>
    <t>AA3071201</t>
  </si>
  <si>
    <t>AA1877346</t>
  </si>
  <si>
    <t>MUQADDASOVA GULXAYO XASANBOY QIZI</t>
  </si>
  <si>
    <t>AA6372171</t>
  </si>
  <si>
    <t>AB1020584</t>
  </si>
  <si>
    <t>AA1515886</t>
  </si>
  <si>
    <t>AC2123768</t>
  </si>
  <si>
    <t>AB9031407</t>
  </si>
  <si>
    <t>AC0361284</t>
  </si>
  <si>
    <t>AB4460410</t>
  </si>
  <si>
    <t>AA4986840</t>
  </si>
  <si>
    <t>AB4722882</t>
  </si>
  <si>
    <t>УЧКУРГОН Т., АТ ХАЛК БАНКИ УЧКУРГОН ФИЛИАЛИ</t>
  </si>
  <si>
    <t>AB0999760</t>
  </si>
  <si>
    <t>AA7228619</t>
  </si>
  <si>
    <t>AB6635943</t>
  </si>
  <si>
    <t>AB5386328</t>
  </si>
  <si>
    <t>AA7286621</t>
  </si>
  <si>
    <t>AB1591581</t>
  </si>
  <si>
    <t>ESHONXODJAYEV YAXYOXON SOBITXANOVICH</t>
  </si>
  <si>
    <t>AB1020009</t>
  </si>
  <si>
    <t>KOSIMOV ISMOIL URAYIMJANOVICH</t>
  </si>
  <si>
    <t>AB2331922</t>
  </si>
  <si>
    <t>AB1725751</t>
  </si>
  <si>
    <t>AA2172823</t>
  </si>
  <si>
    <t>AA1211217</t>
  </si>
  <si>
    <t>AA5684474</t>
  </si>
  <si>
    <t>AA2689350</t>
  </si>
  <si>
    <t>AA3713935</t>
  </si>
  <si>
    <t>AA5660107</t>
  </si>
  <si>
    <t>SAYDULLAYEVA DILAFRUZ ANVARBEK QIZI</t>
  </si>
  <si>
    <t>AB0796239</t>
  </si>
  <si>
    <t>AB0340647</t>
  </si>
  <si>
    <t>AA2205259</t>
  </si>
  <si>
    <t>AA2169197</t>
  </si>
  <si>
    <t>AA2267292</t>
  </si>
  <si>
    <t>AB1159410</t>
  </si>
  <si>
    <t>AB2139866</t>
  </si>
  <si>
    <t>AB3329962</t>
  </si>
  <si>
    <t>AA2768134</t>
  </si>
  <si>
    <t>AA9232325</t>
  </si>
  <si>
    <t>AA6457192</t>
  </si>
  <si>
    <t>AB6369048</t>
  </si>
  <si>
    <t>AB5066206</t>
  </si>
  <si>
    <t>Шу жумладан</t>
  </si>
  <si>
    <t>Давлат бюджети ҳисобидан даромади юқори бўлмаган ва уй-жой шароитларини яхшилашга муҳтож бўлган шахсларга ипотека кредити бўйича дастлабки бадал ва фоиз тўловларининг бир қисмини қоплаш учун 2020-2021 йилларда ҳамда 2022 йил 01 июн холатига тўлаб берилган субсидиялар тўғрисида</t>
  </si>
  <si>
    <t>МАЪЛУМОТ</t>
  </si>
  <si>
    <t>минг сўм</t>
  </si>
  <si>
    <t>минг сумда</t>
  </si>
  <si>
    <t>Туман (шаҳар)</t>
  </si>
  <si>
    <t>Жисмоний шахс ФИО</t>
  </si>
  <si>
    <t>Жисмоний шахс СТИР</t>
  </si>
  <si>
    <r>
      <t xml:space="preserve">Паспорт маълумотлари </t>
    </r>
    <r>
      <rPr>
        <b/>
        <i/>
        <sz val="16"/>
        <rFont val="Arial"/>
        <family val="2"/>
        <charset val="204"/>
      </rPr>
      <t xml:space="preserve">(серия ва рақами) </t>
    </r>
  </si>
  <si>
    <t>Шахсий идентификация рақами (ПИНФЛ)</t>
  </si>
  <si>
    <t>ПИНФЛнинг биринчи рақами</t>
  </si>
  <si>
    <t>ПИНФЛдаги рақамлар сони</t>
  </si>
  <si>
    <t>Туғулган кун</t>
  </si>
  <si>
    <t>Туғулган ой</t>
  </si>
  <si>
    <t>Туғулган йил</t>
  </si>
  <si>
    <t>Жами тўланган субсидия</t>
  </si>
  <si>
    <r>
      <t xml:space="preserve">Субсидия мақсади 
</t>
    </r>
    <r>
      <rPr>
        <i/>
        <sz val="16"/>
        <rFont val="Arial"/>
        <family val="2"/>
        <charset val="204"/>
      </rPr>
      <t>(квартира сотиб олиш ёки якка тартибдаги уй-жойни қуриш ва реконструкция қилиш учун)</t>
    </r>
  </si>
  <si>
    <t>Сотиб олинган квартиралар ҳамда қуриш ва реконструкция қилинган якка тартибдаги уй-жойлар</t>
  </si>
  <si>
    <t>Бошланғич бадал учун</t>
  </si>
  <si>
    <t>Фоиз тўловлари учун</t>
  </si>
  <si>
    <t>А</t>
  </si>
  <si>
    <t>Кадастр рақами</t>
  </si>
  <si>
    <t>Рўйҳатга олиган сана</t>
  </si>
  <si>
    <t>Вилоят бўйича жами</t>
  </si>
  <si>
    <t>Наманган шахар жами</t>
  </si>
  <si>
    <t xml:space="preserve">Наманган вилояти  </t>
  </si>
  <si>
    <t xml:space="preserve">Наманган шахар </t>
  </si>
  <si>
    <t>Абдуқаюмов Искандар Абдуқаххор ўғли</t>
  </si>
  <si>
    <t>АА5889422</t>
  </si>
  <si>
    <t>Квартира сотиб олиш учун</t>
  </si>
  <si>
    <t>16:12:01:01:09:5663:0001:019</t>
  </si>
  <si>
    <t>Мирзаев Хусан Хусниддинович</t>
  </si>
  <si>
    <t>АА9627346</t>
  </si>
  <si>
    <t>16:12:01:01:01:7398:0001:060</t>
  </si>
  <si>
    <t>Мадалиева Гулёра Шухратовна</t>
  </si>
  <si>
    <t>АА9719190</t>
  </si>
  <si>
    <t>16:12:03:01:01:3337:0001:033</t>
  </si>
  <si>
    <t>Вохидов Нурмухаммадбобир Акбаржон ўғли</t>
  </si>
  <si>
    <t>АВ0069402</t>
  </si>
  <si>
    <t>33012904960046</t>
  </si>
  <si>
    <t>16:12:01:01:08:5295:0001:006</t>
  </si>
  <si>
    <t xml:space="preserve">Халилов Қобилжон Комилжон угли </t>
  </si>
  <si>
    <t>AВ7342005</t>
  </si>
  <si>
    <t>30408932190030</t>
  </si>
  <si>
    <t xml:space="preserve">Яхёев Абдулазиз Яхё ўғли </t>
  </si>
  <si>
    <t>AA7601228</t>
  </si>
  <si>
    <t>30409905960052</t>
  </si>
  <si>
    <t>16:12:01:01:03:5759:0001:011</t>
  </si>
  <si>
    <t>Эгамбердиева Мадина Бахром қизи</t>
  </si>
  <si>
    <t>AA5138026</t>
  </si>
  <si>
    <t>16:12:01:02:01:5576:0001:016</t>
  </si>
  <si>
    <t>Тургунов Акрамжон Кудратилло угли</t>
  </si>
  <si>
    <t>AB1682805</t>
  </si>
  <si>
    <t>16:12:01:01:08:5670:0001:057</t>
  </si>
  <si>
    <t>Ғофуров Музаффар Икромжон ўғли</t>
  </si>
  <si>
    <t>АВ1285342</t>
  </si>
  <si>
    <t>31611922150036</t>
  </si>
  <si>
    <t>16:12:02:01:02:4315:0001:005</t>
  </si>
  <si>
    <t>Носирова Сохиба Маансуровна</t>
  </si>
  <si>
    <t>АВ3104068</t>
  </si>
  <si>
    <t>40112882170019</t>
  </si>
  <si>
    <t>16:12:01:01:01:7830:0001:016</t>
  </si>
  <si>
    <t>Казакбоев Хусниддин Хабибулло ўгли</t>
  </si>
  <si>
    <t>AA5231834</t>
  </si>
  <si>
    <t>32810905960021</t>
  </si>
  <si>
    <t>16:12:01:01:01:7830:0001:013</t>
  </si>
  <si>
    <t xml:space="preserve">Шамсиддинова Жамила Равшановна </t>
  </si>
  <si>
    <t>AB5236830</t>
  </si>
  <si>
    <t>41403862070023</t>
  </si>
  <si>
    <t>16:12:03:01:01:3360:0001:033</t>
  </si>
  <si>
    <t>Қодиров Махмуджон Ахмад ўғли</t>
  </si>
  <si>
    <t>AА7272755</t>
  </si>
  <si>
    <t>32005932090063</t>
  </si>
  <si>
    <t>16:12:01:01:03:5066:0001:026</t>
  </si>
  <si>
    <t xml:space="preserve">Муминова Охиста Абдурашидовна </t>
  </si>
  <si>
    <t>AA3469024</t>
  </si>
  <si>
    <t>40801885880026</t>
  </si>
  <si>
    <t>Мамадраимова Сабохат Мамтолибовна</t>
  </si>
  <si>
    <t>АА6842574</t>
  </si>
  <si>
    <t>40607892160137</t>
  </si>
  <si>
    <t>16:12:03:01:01:3337:0001:012</t>
  </si>
  <si>
    <t>Тожибоев Акмалжон Алишерович</t>
  </si>
  <si>
    <t>AС1453133</t>
  </si>
  <si>
    <t>32412852140088</t>
  </si>
  <si>
    <t>16:12:02:01:02:4315:0001:003</t>
  </si>
  <si>
    <t xml:space="preserve">Махмудова Зулфия Хомитовна </t>
  </si>
  <si>
    <t>АВ9151478</t>
  </si>
  <si>
    <t>41109792180026</t>
  </si>
  <si>
    <t>16:12:01:01:08:5670:0001:010</t>
  </si>
  <si>
    <t>Ўринбоев Хуршидбек Улугбекович</t>
  </si>
  <si>
    <t>AA9921015</t>
  </si>
  <si>
    <t>32508902110023</t>
  </si>
  <si>
    <t>Мухитдинова Дилноза Ғовсиддиновна</t>
  </si>
  <si>
    <t>AB0755728</t>
  </si>
  <si>
    <t>41310862090079</t>
  </si>
  <si>
    <t>16:12:01:01:08:5670:0001:082</t>
  </si>
  <si>
    <t xml:space="preserve">Эралиева Севара Тахировна </t>
  </si>
  <si>
    <t>AD0482720</t>
  </si>
  <si>
    <t>41210842170088</t>
  </si>
  <si>
    <t>16:12:01:01:08:5670:0001:078</t>
  </si>
  <si>
    <t>Камбаралиева Дилдора Арифовна</t>
  </si>
  <si>
    <t>AA1933283</t>
  </si>
  <si>
    <t>40407862070022</t>
  </si>
  <si>
    <t>16:12:01:01:03:5670:0001:004</t>
  </si>
  <si>
    <t>Адашева Ширин Мамуровна</t>
  </si>
  <si>
    <t>АС1233867</t>
  </si>
  <si>
    <t>42410885960029</t>
  </si>
  <si>
    <t>16:12:02:01:02:4315:0001:021</t>
  </si>
  <si>
    <t xml:space="preserve">Хомидов Шохрухмирзо Абдурашид угли </t>
  </si>
  <si>
    <t>AA4659418</t>
  </si>
  <si>
    <t>31605952140011</t>
  </si>
  <si>
    <t>16:12:01:01:08:5670:0001:041</t>
  </si>
  <si>
    <t>Зайнитдинов Фатхитдин Фазлитдин угли</t>
  </si>
  <si>
    <t>AA1538332</t>
  </si>
  <si>
    <t>31306912170045</t>
  </si>
  <si>
    <t>16:12:01:01:01:7398:0001:029</t>
  </si>
  <si>
    <t xml:space="preserve">Сотиболдиева Севарахон Каримжон кизи </t>
  </si>
  <si>
    <t>АА0622484</t>
  </si>
  <si>
    <t>42412955950028</t>
  </si>
  <si>
    <t>16:12:01:01:03:5759:0001:024</t>
  </si>
  <si>
    <t>Ахмедова Ферузахон Азамат кизи</t>
  </si>
  <si>
    <t>AА8845127</t>
  </si>
  <si>
    <t>42203902170118</t>
  </si>
  <si>
    <t>16:12:01:01:03:5760:0001:010</t>
  </si>
  <si>
    <t>Комилова Дилрабо Иззатилла кизи</t>
  </si>
  <si>
    <t>АА0584745</t>
  </si>
  <si>
    <t>40712872110085</t>
  </si>
  <si>
    <t>16:12:01:01:08:5760:0001:033</t>
  </si>
  <si>
    <t xml:space="preserve">Ўктамов Шохбоз Таваккал угли </t>
  </si>
  <si>
    <t>AA2675905</t>
  </si>
  <si>
    <t>31007915900012</t>
  </si>
  <si>
    <t>Азизова Нигорахон Комилжоновна</t>
  </si>
  <si>
    <t>AA2521795</t>
  </si>
  <si>
    <t>41204852100043</t>
  </si>
  <si>
    <t>16:12:03:01:01:3359:0001:008</t>
  </si>
  <si>
    <t>Мамаджанова Хуршида Мухамммад кизи</t>
  </si>
  <si>
    <t>АС0561363</t>
  </si>
  <si>
    <t>16:12:01:01:03:5066:0001:041</t>
  </si>
  <si>
    <t xml:space="preserve">Хашимова Гулмира Дамировна </t>
  </si>
  <si>
    <t>АА8400115</t>
  </si>
  <si>
    <t>16:12:01:01:08:5670:0001:035</t>
  </si>
  <si>
    <t xml:space="preserve">Саримсакова Дилафруз Мухамммаджановна </t>
  </si>
  <si>
    <t>АА1981625</t>
  </si>
  <si>
    <t>41306892150036</t>
  </si>
  <si>
    <t>16:12:01:01:01:7835:0001:049</t>
  </si>
  <si>
    <t>Абдуллаев Нуритдин Валиевич</t>
  </si>
  <si>
    <t>АВ5072792</t>
  </si>
  <si>
    <t>33011862170145</t>
  </si>
  <si>
    <t>16:12:01:01:01:7835:0001:051</t>
  </si>
  <si>
    <t xml:space="preserve">Бурхонова Муножатхон Махмуджоновна  </t>
  </si>
  <si>
    <t>АВ9518886</t>
  </si>
  <si>
    <t>41004832150011</t>
  </si>
  <si>
    <t>16:12:03:01:01:0077:0001:015</t>
  </si>
  <si>
    <t>Мухторжонов Давронбек Бахтиёр угли</t>
  </si>
  <si>
    <t>АА5430098</t>
  </si>
  <si>
    <t>16:12:03:01:01:3347:0001:033</t>
  </si>
  <si>
    <t>Зокиржонова Назира Шукрулло кизи</t>
  </si>
  <si>
    <t>АВ7482228</t>
  </si>
  <si>
    <t>40409922090049</t>
  </si>
  <si>
    <t>16:12:01:01:03:5759:0001:022</t>
  </si>
  <si>
    <t>Юсупова Дилором Жабборовна</t>
  </si>
  <si>
    <t>AB7115234</t>
  </si>
  <si>
    <t>41012862170156</t>
  </si>
  <si>
    <t>16:12:03:01:01:3359:0001:012</t>
  </si>
  <si>
    <t>Юлдашева Нигора Алишеровна</t>
  </si>
  <si>
    <t>AC1150966</t>
  </si>
  <si>
    <t>41503795960063</t>
  </si>
  <si>
    <t>16:12:01:01:08:5670:0001:006</t>
  </si>
  <si>
    <t xml:space="preserve">Колонова Сайёра Хурсаналиевна </t>
  </si>
  <si>
    <t>АВ3692322</t>
  </si>
  <si>
    <t>43103712170108</t>
  </si>
  <si>
    <t>16:12:03:01:01:3468:0001:025</t>
  </si>
  <si>
    <t>Алибердиева Адиба Шухратжон кизи</t>
  </si>
  <si>
    <t>АВ4198620</t>
  </si>
  <si>
    <t>42311925970010</t>
  </si>
  <si>
    <t>16:12:01:01:03:5760:0001:006</t>
  </si>
  <si>
    <t xml:space="preserve">Турева Зухра Ражабоевна </t>
  </si>
  <si>
    <t>АА1387422</t>
  </si>
  <si>
    <t>41612782120028</t>
  </si>
  <si>
    <t>16:12:01:01:01:7861:0001:020</t>
  </si>
  <si>
    <t>Акбаров Аъзамжон Ахат угли</t>
  </si>
  <si>
    <t>АВ3701143</t>
  </si>
  <si>
    <t>32111902170027</t>
  </si>
  <si>
    <t>16:12:03:01:01:3359:0001:004</t>
  </si>
  <si>
    <t xml:space="preserve">Нуралиева Лайло Хабибуллаевна </t>
  </si>
  <si>
    <t>AB2238532</t>
  </si>
  <si>
    <t>40609912180017</t>
  </si>
  <si>
    <t>16:12:03:01:01:3337:0001:030</t>
  </si>
  <si>
    <t>Комолхонова Одинахон Обидхон кизи</t>
  </si>
  <si>
    <t>АА1298928</t>
  </si>
  <si>
    <t>40511935960023</t>
  </si>
  <si>
    <t>16:12:03:01:01:3336:0001:033</t>
  </si>
  <si>
    <t>Қурбонов Махмиджон Хасанбой ўғли</t>
  </si>
  <si>
    <t>АА9508606</t>
  </si>
  <si>
    <t>30111905870041</t>
  </si>
  <si>
    <t>16:12:01:01:03:5759:0001:029</t>
  </si>
  <si>
    <t>Абдурахмонов Азимжон Вохиджон угли</t>
  </si>
  <si>
    <t>АА1563120</t>
  </si>
  <si>
    <t>33110952090018</t>
  </si>
  <si>
    <t>16:12:03:01:01:3347:0001:029</t>
  </si>
  <si>
    <t xml:space="preserve">Бойдедаев Мухаммадбобур Баходир угли </t>
  </si>
  <si>
    <t>АА3352745</t>
  </si>
  <si>
    <t>30806932090037</t>
  </si>
  <si>
    <t>16:12:01:01:01:7808:0001:014</t>
  </si>
  <si>
    <t xml:space="preserve">Имомов Рахимжон Хабибжонович </t>
  </si>
  <si>
    <t>АА2987433</t>
  </si>
  <si>
    <t>32009882180063</t>
  </si>
  <si>
    <t>16:12:03:01:01:3336:0001:028</t>
  </si>
  <si>
    <t xml:space="preserve">Абдурахмонов Отабек Боходир угли </t>
  </si>
  <si>
    <t>AB0870083</t>
  </si>
  <si>
    <t>31803922130026</t>
  </si>
  <si>
    <t>16:12:03:01:01:0077:0001:016</t>
  </si>
  <si>
    <t>Юлдашев Алишер Махмуджонович</t>
  </si>
  <si>
    <t>АА8766463</t>
  </si>
  <si>
    <t>32901902170011</t>
  </si>
  <si>
    <t>16:12:03:01:01:3347:0001:032</t>
  </si>
  <si>
    <t xml:space="preserve">Акбарова Нилуфар Рахмоналиевна </t>
  </si>
  <si>
    <t>АВ1091064</t>
  </si>
  <si>
    <t>41801852150038</t>
  </si>
  <si>
    <t>16:12:03:01:08:5295:0001:057</t>
  </si>
  <si>
    <t xml:space="preserve">Бузрукшаев Акмал Икрамович </t>
  </si>
  <si>
    <t>АС0185261</t>
  </si>
  <si>
    <t>31603882170117</t>
  </si>
  <si>
    <t>16:12:01:01:08:7808:0001:010</t>
  </si>
  <si>
    <t xml:space="preserve">Қодирова Гулноза Қодиржоновна </t>
  </si>
  <si>
    <t>AB6398336</t>
  </si>
  <si>
    <t>41706872130032</t>
  </si>
  <si>
    <t>16:12:01:09:08:5710:0001:025</t>
  </si>
  <si>
    <t xml:space="preserve">Абдурахимова Мадинахон Рустамжоновна </t>
  </si>
  <si>
    <t>АА2796893</t>
  </si>
  <si>
    <t>43108952090067</t>
  </si>
  <si>
    <t>16:12:03:01:01:3336:0001:024</t>
  </si>
  <si>
    <t xml:space="preserve">Эргашева Мухлиса Абдулхаевна </t>
  </si>
  <si>
    <t>АА5246555</t>
  </si>
  <si>
    <t>41707896560012</t>
  </si>
  <si>
    <t>16:12:01:01:08:5670:0001:032</t>
  </si>
  <si>
    <t xml:space="preserve">Мухторова Манзурахон Маъруфжон кизи </t>
  </si>
  <si>
    <t>АВ4560061</t>
  </si>
  <si>
    <t>42412912130036</t>
  </si>
  <si>
    <t>16:12:03:01:01:3336:0001:030</t>
  </si>
  <si>
    <t xml:space="preserve">Қодиров Жамшидбек Мухиддин угли </t>
  </si>
  <si>
    <t>АА5487150</t>
  </si>
  <si>
    <t>30304932110024</t>
  </si>
  <si>
    <t>16:12:01:01:01:7886:0001:020</t>
  </si>
  <si>
    <t xml:space="preserve">Абдуллаев Мансуржон Хуснимухаммад угли </t>
  </si>
  <si>
    <t>АА6550736</t>
  </si>
  <si>
    <t>30812902160017</t>
  </si>
  <si>
    <t>16:12:01:01:08:5670:0001:011</t>
  </si>
  <si>
    <t xml:space="preserve">Ёкубжонов Жохонгир Одилжон  угли </t>
  </si>
  <si>
    <t>AA8119675</t>
  </si>
  <si>
    <t>31901922150087</t>
  </si>
  <si>
    <t>16:12:02:01:02:3814:0001:007</t>
  </si>
  <si>
    <t xml:space="preserve">Сулаймонов Ёкубжон Мамуталиевич </t>
  </si>
  <si>
    <t>АА5292618</t>
  </si>
  <si>
    <t>32803892130065</t>
  </si>
  <si>
    <t>16:12:01:01:01:7861:0001:012</t>
  </si>
  <si>
    <t xml:space="preserve">Валижанов Баходир Алижон угли </t>
  </si>
  <si>
    <t>AA1468231</t>
  </si>
  <si>
    <t>31505955870017</t>
  </si>
  <si>
    <t>16:12:01:01:01:7760:0001:037</t>
  </si>
  <si>
    <t>Жалолиддинова Хуршида Жалолиддин қизи</t>
  </si>
  <si>
    <t>АА9277722</t>
  </si>
  <si>
    <t>41412872140024</t>
  </si>
  <si>
    <t>16:12:01:01:01:7398:0001:057</t>
  </si>
  <si>
    <t xml:space="preserve">Рахмонова Нигора Хусанбоевна </t>
  </si>
  <si>
    <t>АС0298531</t>
  </si>
  <si>
    <t>42111862140017</t>
  </si>
  <si>
    <t>16:12:01:01:08:5670:0001:018</t>
  </si>
  <si>
    <t xml:space="preserve">Охунов Аъзамжон Анасхон угли </t>
  </si>
  <si>
    <t>АА7902220</t>
  </si>
  <si>
    <t>32812915960024</t>
  </si>
  <si>
    <t>16:12:01:01:09:5710:0001:043</t>
  </si>
  <si>
    <t xml:space="preserve">Октаброва Сарвиноз Алишер кизи </t>
  </si>
  <si>
    <t>АС1749903</t>
  </si>
  <si>
    <t>16:12:01:01:03:5759:0001:038</t>
  </si>
  <si>
    <t xml:space="preserve">Ганиева Дилноза Садриддин кизи </t>
  </si>
  <si>
    <t>АВ4083674</t>
  </si>
  <si>
    <t>40505912170048</t>
  </si>
  <si>
    <t>16:12:01:01:15:5605:0001:007</t>
  </si>
  <si>
    <t xml:space="preserve">Иловиддинова Нозигул Маъруфжоновна </t>
  </si>
  <si>
    <t>AA5228253</t>
  </si>
  <si>
    <t>41906882110044</t>
  </si>
  <si>
    <t>16:12:03:01:15:3336:0001:015</t>
  </si>
  <si>
    <t xml:space="preserve">Ахмедов Сохибжон Акрам угли </t>
  </si>
  <si>
    <t>AВ4379712</t>
  </si>
  <si>
    <t>30812912170112</t>
  </si>
  <si>
    <t>16:12:01:01:01:7760:0001:001</t>
  </si>
  <si>
    <t xml:space="preserve">Миркамолова Шохида Фуркатжон кизи </t>
  </si>
  <si>
    <t>AA8678028</t>
  </si>
  <si>
    <t>16:12:01:01:03:5759:0001:030</t>
  </si>
  <si>
    <t xml:space="preserve">Утанов Анваржон Алижон угли  </t>
  </si>
  <si>
    <t>AB4303115</t>
  </si>
  <si>
    <t>31605912150065</t>
  </si>
  <si>
    <t>16:12:03:01:03:3359:0001:010</t>
  </si>
  <si>
    <t xml:space="preserve">Абдужаббарова Гулнора Абдужаббор кизи </t>
  </si>
  <si>
    <t>AВ4244710</t>
  </si>
  <si>
    <t>40102852160014</t>
  </si>
  <si>
    <t>16:12:02:01:02:4315:0001:012</t>
  </si>
  <si>
    <t xml:space="preserve">Иномова Шохиста Шахобиддиновна </t>
  </si>
  <si>
    <t>AВ4035979</t>
  </si>
  <si>
    <t>42209822130027</t>
  </si>
  <si>
    <t>16:12:01:01:03:5760:0001:009</t>
  </si>
  <si>
    <t xml:space="preserve">Кадирова Нодира Кадировна </t>
  </si>
  <si>
    <t>АВ5129841</t>
  </si>
  <si>
    <t>16:12:01:01:15:5605:0001:025</t>
  </si>
  <si>
    <t>Рахимжанова Мадина Рустамжон кизи</t>
  </si>
  <si>
    <t>AA0995660</t>
  </si>
  <si>
    <t>16:12:01:01:15:5605:0001:017</t>
  </si>
  <si>
    <t xml:space="preserve">Фазлиева Адолатхон Жомолхоновна </t>
  </si>
  <si>
    <t>AB8100552</t>
  </si>
  <si>
    <t>16:12:01:01:08:5670:0001:068</t>
  </si>
  <si>
    <t xml:space="preserve">Инамова Шахноза Хамидовна </t>
  </si>
  <si>
    <t>AB9478737</t>
  </si>
  <si>
    <t>16:12:01:01:01:7830:0001:023</t>
  </si>
  <si>
    <t xml:space="preserve">Алимжанов Элёрбек Ёдгорбек угли </t>
  </si>
  <si>
    <t>АВ7564963</t>
  </si>
  <si>
    <t>32009922170212</t>
  </si>
  <si>
    <t>16:12:01:01:15:5605:0001:030</t>
  </si>
  <si>
    <t>Кодирова Мухайё Турсунбевна</t>
  </si>
  <si>
    <t>АВ2358866</t>
  </si>
  <si>
    <t>16:12:03:01:11:3336:0001:031</t>
  </si>
  <si>
    <t xml:space="preserve">Жураев Исломбек Кодир угли </t>
  </si>
  <si>
    <t>АА5299153</t>
  </si>
  <si>
    <t>16:12:01:01:15:5605:0001:027</t>
  </si>
  <si>
    <t xml:space="preserve">Турсунова Гулхаё Дилмуродовна </t>
  </si>
  <si>
    <t>АВ5602931</t>
  </si>
  <si>
    <t>42003912120024</t>
  </si>
  <si>
    <t>16:12:01:01:01:7830:0001:008</t>
  </si>
  <si>
    <t xml:space="preserve">Нажмиддинов Жобир Зокирович </t>
  </si>
  <si>
    <t>АА6559990</t>
  </si>
  <si>
    <t>31711792170139</t>
  </si>
  <si>
    <t>16:12:03:01:01:3337:0001:009</t>
  </si>
  <si>
    <t>Купайсинова Наргиза Тўхтапўлатовна</t>
  </si>
  <si>
    <t>АВ1710674</t>
  </si>
  <si>
    <t>41910810222028</t>
  </si>
  <si>
    <t>16:12:01:01:01:7835:0001:041</t>
  </si>
  <si>
    <t xml:space="preserve">Холмирзаева Умида Курбонбоевна </t>
  </si>
  <si>
    <t>АВ6584399</t>
  </si>
  <si>
    <t>40101802090023</t>
  </si>
  <si>
    <t>16:12:03:01:01:3468:0001:032</t>
  </si>
  <si>
    <t xml:space="preserve">Фахритдинова Манзура Абдурашидовна </t>
  </si>
  <si>
    <t>АВ0331074</t>
  </si>
  <si>
    <t>42408812090107</t>
  </si>
  <si>
    <t>16:12:03:01:01:3359:0001:007</t>
  </si>
  <si>
    <t xml:space="preserve">Умарова София Шокиржановна </t>
  </si>
  <si>
    <t>АА9741211</t>
  </si>
  <si>
    <t>41004782170204</t>
  </si>
  <si>
    <t>16:12:03:01:01:3468:0001:031</t>
  </si>
  <si>
    <t>Сайфиддинова Исохон Мусохон</t>
  </si>
  <si>
    <t>АА9881766</t>
  </si>
  <si>
    <t>16:12:03:01:01:3360:0001:018</t>
  </si>
  <si>
    <t xml:space="preserve">Таджибаева Мунаввар Садриддиновна </t>
  </si>
  <si>
    <t>АА2774252</t>
  </si>
  <si>
    <t>16:12:03:01:01:3360:0001:021</t>
  </si>
  <si>
    <t xml:space="preserve">Якубжанов Мухиддин Абдурахмон угли </t>
  </si>
  <si>
    <t>АВ0396485</t>
  </si>
  <si>
    <t>31508905940028</t>
  </si>
  <si>
    <t>16:12:03:01:15:5605:0001:020</t>
  </si>
  <si>
    <t xml:space="preserve">Курбонова Мукаддамхон Косимовна </t>
  </si>
  <si>
    <t>АА8234707</t>
  </si>
  <si>
    <t>16:12:01:01:01:7835:0001:057</t>
  </si>
  <si>
    <t>Ахмадалиева Муаттар Мамадали кизи</t>
  </si>
  <si>
    <t>АС1359124</t>
  </si>
  <si>
    <t>42807932170092</t>
  </si>
  <si>
    <t>16:12:03:01:01:3360:0001:003</t>
  </si>
  <si>
    <t xml:space="preserve">Эргашева Шоира Нурмухаммадовна </t>
  </si>
  <si>
    <t>АА2671044</t>
  </si>
  <si>
    <t>42906882150014</t>
  </si>
  <si>
    <t>16:12:01:01:15:5605:0001:006</t>
  </si>
  <si>
    <t>Максудова Муборак Таджитдиновна</t>
  </si>
  <si>
    <t>АА1763963</t>
  </si>
  <si>
    <t>40605722170075</t>
  </si>
  <si>
    <t>16:12:01:01:15:5605:0001:029</t>
  </si>
  <si>
    <t xml:space="preserve">Дадабоева Мохира Шамсиддинова </t>
  </si>
  <si>
    <t>АВ4589688</t>
  </si>
  <si>
    <t>41006872110024</t>
  </si>
  <si>
    <t>16:12:03:01:01:3337:0001:029</t>
  </si>
  <si>
    <t xml:space="preserve">Ходжамназарова Гавхар Юсупжановна  </t>
  </si>
  <si>
    <t>АА3937007</t>
  </si>
  <si>
    <t>42409752170159</t>
  </si>
  <si>
    <t>16:12:03:01:01:3469:0001:014</t>
  </si>
  <si>
    <t xml:space="preserve">Рахимова Наргиза Нурматовна </t>
  </si>
  <si>
    <t>АА2650301</t>
  </si>
  <si>
    <t>16:12:01:01:08:5670:0001:036</t>
  </si>
  <si>
    <t xml:space="preserve">Кохорова Феруза Тохиржоновна </t>
  </si>
  <si>
    <t>АВ2144583</t>
  </si>
  <si>
    <t>16:12:01:01:03:5670:0001:014</t>
  </si>
  <si>
    <t xml:space="preserve">Сотимов Музаффар Муроджонович </t>
  </si>
  <si>
    <t>АА3916419</t>
  </si>
  <si>
    <t>16:12:03:01:01:3468:0001:035</t>
  </si>
  <si>
    <t xml:space="preserve">Миртаева Шохсанам Гуломжоновна </t>
  </si>
  <si>
    <t>AC0029882</t>
  </si>
  <si>
    <t>16:12:01:01:03:5759:0001:020</t>
  </si>
  <si>
    <t xml:space="preserve">Абдуллаева Умида Махамадалиевна </t>
  </si>
  <si>
    <t>АВ1751638</t>
  </si>
  <si>
    <t>16:12:01:01:03:5760:0001:005</t>
  </si>
  <si>
    <t xml:space="preserve">Юсупов Музаффар Орифжонович </t>
  </si>
  <si>
    <t>АА2316513</t>
  </si>
  <si>
    <t>31801905970014</t>
  </si>
  <si>
    <t>16:12:03:01:01:3469:0001:028</t>
  </si>
  <si>
    <t xml:space="preserve">Холикова Нозима Рахмонжоновна </t>
  </si>
  <si>
    <t>АВ4577112</t>
  </si>
  <si>
    <t>16:12:01:01:01:7835:0001:058</t>
  </si>
  <si>
    <t xml:space="preserve">Убайдуллаев Жамшидбек Хасан угли </t>
  </si>
  <si>
    <t>АВ6932594</t>
  </si>
  <si>
    <t>16:12:03:01:01:0077:0001:031</t>
  </si>
  <si>
    <t xml:space="preserve">Убайдуллаев Жахонгир Хасан угли </t>
  </si>
  <si>
    <t>АА2317266</t>
  </si>
  <si>
    <t>16:12:03:01:01:0077:0001:032</t>
  </si>
  <si>
    <t xml:space="preserve">Бокиева Шахноза Илхомжановна </t>
  </si>
  <si>
    <t>АА1990153</t>
  </si>
  <si>
    <t>16:12:01:01:03:5804:0001:040</t>
  </si>
  <si>
    <t xml:space="preserve">Жалилов Абдулло Халимбаевич </t>
  </si>
  <si>
    <t>АА5172577</t>
  </si>
  <si>
    <t>31002872090037</t>
  </si>
  <si>
    <t>16:12:03:01:01:0077:0001:010</t>
  </si>
  <si>
    <t xml:space="preserve">Абдулазизов Абдували Абдусамад угли </t>
  </si>
  <si>
    <t>АА9257685</t>
  </si>
  <si>
    <t>16:12:03:01:01:3359:0001:003</t>
  </si>
  <si>
    <t xml:space="preserve">Дедабаева Хулкар Мажидовна </t>
  </si>
  <si>
    <t>АС2591559</t>
  </si>
  <si>
    <t>16:12:03:01:01:3336:0001:040</t>
  </si>
  <si>
    <t xml:space="preserve">Ганижонова Муштарийбегим Акрамжон кизи </t>
  </si>
  <si>
    <t>АА9866622</t>
  </si>
  <si>
    <t>16:12:03:01:01:3337:0001:010</t>
  </si>
  <si>
    <t xml:space="preserve">Рахимов Мирзохид Якубжон угли </t>
  </si>
  <si>
    <t>AB4465003</t>
  </si>
  <si>
    <t>16:12:03:01:01:3336:0001:002</t>
  </si>
  <si>
    <t xml:space="preserve">Алимкулов Рустамжон Содикжонович </t>
  </si>
  <si>
    <t>AB6360107</t>
  </si>
  <si>
    <t>16:12:03:01:01:6213:0001:009</t>
  </si>
  <si>
    <t xml:space="preserve">Собиржанова Одинахон Шухрат кизи </t>
  </si>
  <si>
    <t>АВ6675592</t>
  </si>
  <si>
    <t>16:12:01:01:08:5670:0001:059</t>
  </si>
  <si>
    <t xml:space="preserve">Махмуджонова Дурдона Иброхим кизи </t>
  </si>
  <si>
    <t>АА7827143</t>
  </si>
  <si>
    <t>16:12:02:01:01:3296:0001:007</t>
  </si>
  <si>
    <t xml:space="preserve">Рустамов Дилшоджон Исломалиевич </t>
  </si>
  <si>
    <t>AB5340251</t>
  </si>
  <si>
    <t xml:space="preserve">Юлчиева Дилноза Нормирзаевна </t>
  </si>
  <si>
    <t>АВ0950429</t>
  </si>
  <si>
    <t>16:12:03:01:01:0077:0001:024</t>
  </si>
  <si>
    <t xml:space="preserve">Дедабаев Ботиржон Толибжон угли </t>
  </si>
  <si>
    <t>АВ0993107</t>
  </si>
  <si>
    <t>16:12:02:01:02:3814:0001:018</t>
  </si>
  <si>
    <t xml:space="preserve">Махкамова Наргиза Рустамжоновна </t>
  </si>
  <si>
    <t>АВ3304054</t>
  </si>
  <si>
    <t>16:12:03:01:01:6213:0001:028</t>
  </si>
  <si>
    <t xml:space="preserve">Жамалов Мухаммад Абдурашидович </t>
  </si>
  <si>
    <t>АВ7256687</t>
  </si>
  <si>
    <t>16:12:03:01:01:3360:0001:010</t>
  </si>
  <si>
    <t xml:space="preserve">Абдуллажанова Шахзодабегим Ориф кизи </t>
  </si>
  <si>
    <t>АВ36922347</t>
  </si>
  <si>
    <t>16:12:03:01:01:3468:0001:040</t>
  </si>
  <si>
    <t xml:space="preserve">Ахмаджанова Манзура Умаржановна </t>
  </si>
  <si>
    <t>АВ9109556</t>
  </si>
  <si>
    <t>16:12:03:01:01:3468:0001:016</t>
  </si>
  <si>
    <t xml:space="preserve">Собитова Шахноза Аюбхон кизи </t>
  </si>
  <si>
    <t>АВ0725149</t>
  </si>
  <si>
    <t>Кўчмас мулк обьектларига бўлган хуқуқларнинг  давлат ресстридан топилмади</t>
  </si>
  <si>
    <t xml:space="preserve">Абдурахмонов Илхом Абдурахимович </t>
  </si>
  <si>
    <t>АА2388974</t>
  </si>
  <si>
    <t>16:12:01:01:15:5605:0001:005</t>
  </si>
  <si>
    <t xml:space="preserve">Маматова МУхайё Одилхановна </t>
  </si>
  <si>
    <t>АВ5972305</t>
  </si>
  <si>
    <t>16:12:03:01:01:3359:0001:038</t>
  </si>
  <si>
    <t xml:space="preserve">Оминова Махтума Мукимжон кизи </t>
  </si>
  <si>
    <t>AB0040346</t>
  </si>
  <si>
    <t>16:12:03:01:01:3468:0001:034</t>
  </si>
  <si>
    <t xml:space="preserve">Абдуганиева Нилуфар Салим кизи </t>
  </si>
  <si>
    <t>АА6872859</t>
  </si>
  <si>
    <t>16:12:01:01:03:5760:0001:016</t>
  </si>
  <si>
    <t xml:space="preserve">Ахмаджанов Акбаржон икром угли </t>
  </si>
  <si>
    <t>АВ5511390</t>
  </si>
  <si>
    <t>16:12:01:01:01:7835:0001:040</t>
  </si>
  <si>
    <t xml:space="preserve">Алимов Бахтиёр Боходир угли </t>
  </si>
  <si>
    <t>АВ0865900</t>
  </si>
  <si>
    <t>16:12:03:01:01:3336:0001:012</t>
  </si>
  <si>
    <t xml:space="preserve">Валиева Гулчехра Мамуржон кизи </t>
  </si>
  <si>
    <t>АА5916173</t>
  </si>
  <si>
    <t>16:12:01:01:03:5759:0001:021</t>
  </si>
  <si>
    <t xml:space="preserve">Хакимова Дилрабо Зухриддиновна </t>
  </si>
  <si>
    <t>АС2180717</t>
  </si>
  <si>
    <t>41609862110015</t>
  </si>
  <si>
    <t>16:12:02:01:02:3148:0001:039</t>
  </si>
  <si>
    <t xml:space="preserve">Султанова Мадина Абдулмуталлиб кизи </t>
  </si>
  <si>
    <t>АА7853412</t>
  </si>
  <si>
    <t>41707952130063</t>
  </si>
  <si>
    <t>16:12:01:01:01:7398:0001:038</t>
  </si>
  <si>
    <t>Махмудов Абдубанно Азам угли</t>
  </si>
  <si>
    <t>АА7133781</t>
  </si>
  <si>
    <t>16:12:01:01:03:5760:0001:018</t>
  </si>
  <si>
    <t xml:space="preserve">Усманова Муслима Махмуд кизи </t>
  </si>
  <si>
    <t>АА2189029</t>
  </si>
  <si>
    <t>42307932170073</t>
  </si>
  <si>
    <t>16:12:01:01:03:5135:0001:011</t>
  </si>
  <si>
    <t xml:space="preserve">Эргашева Дурдона Садриддиновна </t>
  </si>
  <si>
    <t>АВ8037679</t>
  </si>
  <si>
    <t>16:12:01:01:03:5759:0001:002</t>
  </si>
  <si>
    <t xml:space="preserve">Садриддинов Аброрхон Умархон угли </t>
  </si>
  <si>
    <t>АА1017784</t>
  </si>
  <si>
    <t>16:12:01:01:03:5759:0001:015</t>
  </si>
  <si>
    <t xml:space="preserve">Абдурахмонова Гулчехра Азамовна </t>
  </si>
  <si>
    <t>АВ3929316</t>
  </si>
  <si>
    <t>16:12:03:01:01:3359:0001:028</t>
  </si>
  <si>
    <t xml:space="preserve">Араббаев Равшанбек Акрам угли </t>
  </si>
  <si>
    <t>АВ2546550</t>
  </si>
  <si>
    <t>32201912160115</t>
  </si>
  <si>
    <t>16:12:01:01:03:5759:0001:036</t>
  </si>
  <si>
    <t xml:space="preserve">Абдухалилова Буойша Абдусаттаровна </t>
  </si>
  <si>
    <t>АА1849349</t>
  </si>
  <si>
    <t>42309852160013</t>
  </si>
  <si>
    <t>16:12:02:01:02:3813:0001:010</t>
  </si>
  <si>
    <t xml:space="preserve">Ахмаджанов Абдулазиз Абдулло угли </t>
  </si>
  <si>
    <t>АА6125190</t>
  </si>
  <si>
    <t>16:12:01:01:01:7398:0001:083</t>
  </si>
  <si>
    <t xml:space="preserve">Каримова Нилуфар Рафикджановна </t>
  </si>
  <si>
    <t>АВ7605517</t>
  </si>
  <si>
    <t>16:12:03:01:01:0077:0001:002</t>
  </si>
  <si>
    <t xml:space="preserve">Холмирзаева Салима Файзуллаевна </t>
  </si>
  <si>
    <t>АА0547498</t>
  </si>
  <si>
    <t>41312872170132</t>
  </si>
  <si>
    <t>16:12:03:01:01:3359:0001:018</t>
  </si>
  <si>
    <t xml:space="preserve">Иркинжонов Бобиржон фазлитдин угли </t>
  </si>
  <si>
    <t>АВ4104358</t>
  </si>
  <si>
    <t>16:12:01:01:03:5759:0001:008</t>
  </si>
  <si>
    <t xml:space="preserve">Бобожанова Зилола Эркиновна </t>
  </si>
  <si>
    <t>АА6903647</t>
  </si>
  <si>
    <t>16:12:01:01:03:5760:0001:011</t>
  </si>
  <si>
    <t xml:space="preserve">Мамадалиев Салимжон Артикбаевич </t>
  </si>
  <si>
    <t>АВ3803315</t>
  </si>
  <si>
    <t>16:12:03:01:01:3468:0001:028</t>
  </si>
  <si>
    <t xml:space="preserve">Кодиров Икромжон Адхам угли </t>
  </si>
  <si>
    <t>АВ17677977</t>
  </si>
  <si>
    <t>16:12:01:01:03:5760:0001:020</t>
  </si>
  <si>
    <t xml:space="preserve">Абдуллаева Дилафруз Зокир кизи </t>
  </si>
  <si>
    <t>АА3047444</t>
  </si>
  <si>
    <t>16:12:03:01:01:3337:0001:001</t>
  </si>
  <si>
    <t xml:space="preserve">Пайзибаева Шахноза Окилжоновна </t>
  </si>
  <si>
    <t>АВ0844329</t>
  </si>
  <si>
    <t>16:12:03:01:01:3336:0001:004</t>
  </si>
  <si>
    <t xml:space="preserve">Исаков Боиржон Туйчибой угли </t>
  </si>
  <si>
    <t>AA4474301</t>
  </si>
  <si>
    <t>16:12:03:01:01:3469:0001:038</t>
  </si>
  <si>
    <t xml:space="preserve">Мирзаева Зилола Мухаммаджон кизи </t>
  </si>
  <si>
    <t>АА1850976</t>
  </si>
  <si>
    <t xml:space="preserve">Убайдуллаев Анвар Адхам угли </t>
  </si>
  <si>
    <t>АВ6133953</t>
  </si>
  <si>
    <t>33008922170096</t>
  </si>
  <si>
    <t>16:12:01:01:03:5759:0001:027</t>
  </si>
  <si>
    <t xml:space="preserve">Лутпиллаева Мохира Юсуфовна </t>
  </si>
  <si>
    <t>АВ8905739</t>
  </si>
  <si>
    <t>16:12:02:01:02:4315:0001:023</t>
  </si>
  <si>
    <t xml:space="preserve">Каримова Турсуной Абдунаби кизи </t>
  </si>
  <si>
    <t>АС0029882</t>
  </si>
  <si>
    <t>40212942160016</t>
  </si>
  <si>
    <t>16:12:01:01:15:5605:0001:003</t>
  </si>
  <si>
    <t xml:space="preserve">Сабирдинова Сайёра Мухаммад кизи </t>
  </si>
  <si>
    <t>АА7354082</t>
  </si>
  <si>
    <t>16:12:01:01:03:5759:0001:019</t>
  </si>
  <si>
    <t xml:space="preserve">Казакова МАдина Олимовна </t>
  </si>
  <si>
    <t>АА2012669</t>
  </si>
  <si>
    <t>16:12:03:01:01:3337:0001:035</t>
  </si>
  <si>
    <t xml:space="preserve">Абдурахимова Нодирахон Бахтиёр кизи </t>
  </si>
  <si>
    <t>АА3216077</t>
  </si>
  <si>
    <t>42510922170012</t>
  </si>
  <si>
    <t>16:12:01:01:03:5760:0001:008</t>
  </si>
  <si>
    <t xml:space="preserve">Минаева Гулчехра Тоировна </t>
  </si>
  <si>
    <t>АС0847588</t>
  </si>
  <si>
    <t>16:12:02:01:02:3814:0001:016</t>
  </si>
  <si>
    <t>Тухтасинов Элдор Рустамович</t>
  </si>
  <si>
    <t>АА2946637</t>
  </si>
  <si>
    <t>31609882180028</t>
  </si>
  <si>
    <t>16:12:01:01:15:5605:0001:028</t>
  </si>
  <si>
    <t xml:space="preserve">Хожиева Маликахон Ахмад угли </t>
  </si>
  <si>
    <t>AB8057371</t>
  </si>
  <si>
    <t>16:12:01:01:08:5670:0001:028</t>
  </si>
  <si>
    <t xml:space="preserve">Абдуллаев Жахонгир Илхомович </t>
  </si>
  <si>
    <t>АА1530041</t>
  </si>
  <si>
    <t>30803852170014</t>
  </si>
  <si>
    <t>16:12:01:01:01:7886:0001:076</t>
  </si>
  <si>
    <t xml:space="preserve">Каримова Ёкутхон Анвархон кизи </t>
  </si>
  <si>
    <t>АА7801278</t>
  </si>
  <si>
    <t>16:12:03:01:01:3468:0001:024</t>
  </si>
  <si>
    <t xml:space="preserve">Исматуллаев Анваржон Нематжон угли </t>
  </si>
  <si>
    <t>АВ5425152</t>
  </si>
  <si>
    <t>16:12:02:01:02:4315:0001:007</t>
  </si>
  <si>
    <t xml:space="preserve">Рузиев Дилшоджон Мираабдурайимович </t>
  </si>
  <si>
    <t>АА8000801</t>
  </si>
  <si>
    <t>30110722170068</t>
  </si>
  <si>
    <t>16:12:01:01:03:5759:0001:026</t>
  </si>
  <si>
    <t xml:space="preserve">Раззакова Малохатхон Тухтамирзаевна </t>
  </si>
  <si>
    <t>АС1192926</t>
  </si>
  <si>
    <t>16:12:01:01:01:7835:0001:028</t>
  </si>
  <si>
    <t xml:space="preserve">Бектемирова Наргизахон Мукимовна </t>
  </si>
  <si>
    <t>АС0311632</t>
  </si>
  <si>
    <t>16:12:03:01:01:3359:0001:021</t>
  </si>
  <si>
    <t xml:space="preserve">Исабаева Нилуфар Олимовна </t>
  </si>
  <si>
    <t>АА2382914</t>
  </si>
  <si>
    <t>16:12:01:01:01:7830:0001:011</t>
  </si>
  <si>
    <t xml:space="preserve">Пазилов Бахром Баходирович </t>
  </si>
  <si>
    <t>АА26997316</t>
  </si>
  <si>
    <t>16:12:03:01:01:0077:0001:009</t>
  </si>
  <si>
    <t>Мирахмедов Сардорбек Садикович</t>
  </si>
  <si>
    <t>АА7902035</t>
  </si>
  <si>
    <t>16:12:03:01:01:3337:0001:028</t>
  </si>
  <si>
    <t>Хожиматов Фотих Хабибулло</t>
  </si>
  <si>
    <t>АА2496737</t>
  </si>
  <si>
    <t>16:12:01:01:08:5670:0001:083</t>
  </si>
  <si>
    <t xml:space="preserve"> Каюмов Абдурасул Кудрат угли</t>
  </si>
  <si>
    <t>АА6065767</t>
  </si>
  <si>
    <t>32707952170106</t>
  </si>
  <si>
    <t>16:12:01:01:01:7830:0001:020</t>
  </si>
  <si>
    <t>Бойматов Азиз Мухторжонович</t>
  </si>
  <si>
    <t>АА4224583</t>
  </si>
  <si>
    <t>30610892120013</t>
  </si>
  <si>
    <t>16:12:01:01:01:7808:0001:078</t>
  </si>
  <si>
    <t>Хошимов Зухриддин Хошимович</t>
  </si>
  <si>
    <t>АВ2324397</t>
  </si>
  <si>
    <t>32901912150014</t>
  </si>
  <si>
    <t>16:12:02:01:02:4419:0001:029</t>
  </si>
  <si>
    <t>Турсунов Музаффар Муроджон угли</t>
  </si>
  <si>
    <t>АС0885994</t>
  </si>
  <si>
    <t>16:12:01:01:08:5670:0001:029</t>
  </si>
  <si>
    <t>Пулатова Малика Ферусбековна</t>
  </si>
  <si>
    <t>AA4813835</t>
  </si>
  <si>
    <t>40404922170010</t>
  </si>
  <si>
    <t>16:12:01:01:01:7760:0001:017</t>
  </si>
  <si>
    <t>Рахимов Дилшод Азимжон угли</t>
  </si>
  <si>
    <t>АВ7187395</t>
  </si>
  <si>
    <t>32112955880028</t>
  </si>
  <si>
    <t>16:12:03:01:01:0077:0001:013</t>
  </si>
  <si>
    <t>Охунжанов Азизбек Валихон угли</t>
  </si>
  <si>
    <t>АА5139469</t>
  </si>
  <si>
    <t>30810932160106</t>
  </si>
  <si>
    <t>16:12:01:01:03:5759:0001:007</t>
  </si>
  <si>
    <t>Жураева Асила Тохировна</t>
  </si>
  <si>
    <t>АА8189934</t>
  </si>
  <si>
    <t>42201852170015</t>
  </si>
  <si>
    <t>16:12:03:01:01:3360:0001:039</t>
  </si>
  <si>
    <t xml:space="preserve">Мусабаева Феруза Хашимовна </t>
  </si>
  <si>
    <t>АВ9244898</t>
  </si>
  <si>
    <t>40508842170023</t>
  </si>
  <si>
    <t>16:12:03:01:01:3359:0001:030</t>
  </si>
  <si>
    <t>Байханбаева Шохиста Акрамовна</t>
  </si>
  <si>
    <t>АА8146924</t>
  </si>
  <si>
    <t>40902895960079</t>
  </si>
  <si>
    <t>16:12:03:01:01:3359:0001:033</t>
  </si>
  <si>
    <t>Тошмухамедова Мохигул Акрамжон кизи</t>
  </si>
  <si>
    <t>АВ2200948</t>
  </si>
  <si>
    <t>42805922200046</t>
  </si>
  <si>
    <t>16:12:03:01:01:3348:0001:032</t>
  </si>
  <si>
    <t>Юнусова Дилноза Исмалжановна</t>
  </si>
  <si>
    <t>АА4040043</t>
  </si>
  <si>
    <t>43006882170151</t>
  </si>
  <si>
    <t>16:12:03:01:01:3337:0001:039</t>
  </si>
  <si>
    <t>Гайиббаева Нозима Пазлитдиновна</t>
  </si>
  <si>
    <t>АС0946713</t>
  </si>
  <si>
    <t>42712852170173</t>
  </si>
  <si>
    <t>16:12:03:01:01:3468:0001:006</t>
  </si>
  <si>
    <t>Маткаримова Барно Турдали кизи</t>
  </si>
  <si>
    <t>АА3203150</t>
  </si>
  <si>
    <t>42812922170129</t>
  </si>
  <si>
    <t>16:12:01:01:01:7861:0001:034</t>
  </si>
  <si>
    <t>Абдуллаева Шахноза Кодировна</t>
  </si>
  <si>
    <t>АА6754849</t>
  </si>
  <si>
    <t>42601892170086</t>
  </si>
  <si>
    <t>16:12:02:01:02:4315:0001:004</t>
  </si>
  <si>
    <t>Ходжаев Ахрор Ғнишер ўғли</t>
  </si>
  <si>
    <t>АА2139240</t>
  </si>
  <si>
    <t>32111902170010</t>
  </si>
  <si>
    <t>16:12:01:01:08:5760:0001:053</t>
  </si>
  <si>
    <t>Суярова Дилором Жамоидиновна</t>
  </si>
  <si>
    <t>АА8418577</t>
  </si>
  <si>
    <t>41505885870021</t>
  </si>
  <si>
    <t>16:12:02:01:02:4315:0001:015</t>
  </si>
  <si>
    <t>Эргашев Мансурбек Муроджонович</t>
  </si>
  <si>
    <t>АА2189032</t>
  </si>
  <si>
    <t>30208902170033</t>
  </si>
  <si>
    <t>16:12:03:01:01:3336:0001:008</t>
  </si>
  <si>
    <t>Имеджанов Абдулазиз Абдуллаевич</t>
  </si>
  <si>
    <t>АА6878691</t>
  </si>
  <si>
    <t>30408892170037</t>
  </si>
  <si>
    <t>16:12:01:01:03:5760:0001:002</t>
  </si>
  <si>
    <t>Собирова Умида Хуснитдин кизи</t>
  </si>
  <si>
    <t>АВ4280050</t>
  </si>
  <si>
    <t>41705915880015</t>
  </si>
  <si>
    <t>16:12:03:01:01:0077:0001:018</t>
  </si>
  <si>
    <t>Омонбоев Анзор Махаммадввали ўғли</t>
  </si>
  <si>
    <t>557306831</t>
  </si>
  <si>
    <t>АА1983596</t>
  </si>
  <si>
    <t>30704942160037</t>
  </si>
  <si>
    <t>16:12:01:01:03:5760:0001:003</t>
  </si>
  <si>
    <t>Жамалова Дилафруз Комилжон кизи</t>
  </si>
  <si>
    <t>АА8031159</t>
  </si>
  <si>
    <t>42704912170081</t>
  </si>
  <si>
    <t>16:12:01:01:01:7861:0001:018</t>
  </si>
  <si>
    <t>Турсунбоева Сожидахон Илхомжоновна</t>
  </si>
  <si>
    <t>АВ0986570</t>
  </si>
  <si>
    <t>42707905980018</t>
  </si>
  <si>
    <t>16:12:01:01:01:7830:0001:024</t>
  </si>
  <si>
    <t xml:space="preserve">Юлдашев Боситхон Аъзам угли </t>
  </si>
  <si>
    <t>АС1615527</t>
  </si>
  <si>
    <t>30706905960025</t>
  </si>
  <si>
    <t xml:space="preserve">Юлдашев Мухаммад Али Умар угли </t>
  </si>
  <si>
    <t>АВ3097482</t>
  </si>
  <si>
    <t>31901962170058</t>
  </si>
  <si>
    <t>16:12:01:01:08:5670:0001:086</t>
  </si>
  <si>
    <t xml:space="preserve">Абдураззакова Юлдузхон Эргашалиевна </t>
  </si>
  <si>
    <t>АВ4024281</t>
  </si>
  <si>
    <t>42504911320014</t>
  </si>
  <si>
    <t>16:12:01:01:08:5670:0001:014</t>
  </si>
  <si>
    <t>Холмирзаева Гулчехрахон Иброхим кизи</t>
  </si>
  <si>
    <t>АС0145848</t>
  </si>
  <si>
    <t>42508912170036</t>
  </si>
  <si>
    <t>16:12:03:01:01:3469:0001:033</t>
  </si>
  <si>
    <t xml:space="preserve">Хусанов Дилмурод Тоиржонович </t>
  </si>
  <si>
    <t>АА8056083</t>
  </si>
  <si>
    <t>30111892180044</t>
  </si>
  <si>
    <t>16:12:03:01:01:3337:0001:034</t>
  </si>
  <si>
    <t>Ганижанов Отабек Муминжон угли</t>
  </si>
  <si>
    <t>АВ6406984</t>
  </si>
  <si>
    <t>30202922170084</t>
  </si>
  <si>
    <t>16:12:03:01:01:0077:0001:033</t>
  </si>
  <si>
    <t xml:space="preserve">Ахмедова София Кучкаровна </t>
  </si>
  <si>
    <t>АС0098748</t>
  </si>
  <si>
    <t>41808602170137</t>
  </si>
  <si>
    <t>16:12:03:01:01:0077:0001:007</t>
  </si>
  <si>
    <t xml:space="preserve">Умарова Гузалхон Мирзаабдурайимовна </t>
  </si>
  <si>
    <t>АВ4554406</t>
  </si>
  <si>
    <t>40706715950037</t>
  </si>
  <si>
    <t>16:12:01:01:03:5759:0001:006</t>
  </si>
  <si>
    <t xml:space="preserve">Ибрагимов Дониёр Бахтиёр угли </t>
  </si>
  <si>
    <t>AB6414375</t>
  </si>
  <si>
    <t>31509915980026</t>
  </si>
  <si>
    <t>16:12:01:01:03:5760:0001:012</t>
  </si>
  <si>
    <t xml:space="preserve">Сайфутдинов Фахриддин Насриддинович </t>
  </si>
  <si>
    <t>АА2359502</t>
  </si>
  <si>
    <t>31110715870039</t>
  </si>
  <si>
    <t>16:12:03:01:01:6213:0001:027</t>
  </si>
  <si>
    <t xml:space="preserve">Уринбаева Фазилатхон Ибрагимжановна </t>
  </si>
  <si>
    <t>АС0905596</t>
  </si>
  <si>
    <t>40103832170065</t>
  </si>
  <si>
    <t>16:12:01:01:03:5760:0001:001</t>
  </si>
  <si>
    <t xml:space="preserve">Мирзавалиев Шарофиддин Шахобиддинович </t>
  </si>
  <si>
    <t>АВ0541121</t>
  </si>
  <si>
    <t>31907902180013</t>
  </si>
  <si>
    <t>16:12:03:01:01:3336:0001:001</t>
  </si>
  <si>
    <t>Мамарасулова Матлубахон Хайдаралиевна</t>
  </si>
  <si>
    <t>АА2368527</t>
  </si>
  <si>
    <t>41408802190014</t>
  </si>
  <si>
    <t>16:12:03:01:01:3336:0001:029</t>
  </si>
  <si>
    <t xml:space="preserve">Абидова Мастура Эркиновна </t>
  </si>
  <si>
    <t>АВ6589981</t>
  </si>
  <si>
    <t>41210822170147</t>
  </si>
  <si>
    <t>16:12:03:01:01:3337:0001:005</t>
  </si>
  <si>
    <t xml:space="preserve">Маллабаева Матлуба Маматовна </t>
  </si>
  <si>
    <t>АА9100022</t>
  </si>
  <si>
    <t>40602905960029</t>
  </si>
  <si>
    <t>16:12:03:01:01:3337:0001:042</t>
  </si>
  <si>
    <t>Тураханов Музаффар Джабирович</t>
  </si>
  <si>
    <t>АВ9795131</t>
  </si>
  <si>
    <t>31901822170066</t>
  </si>
  <si>
    <t>16:12:01:01:03:5804:0001:021</t>
  </si>
  <si>
    <t xml:space="preserve">Улугбоев Исфандиёр Иномжон угли </t>
  </si>
  <si>
    <t>АА2658226</t>
  </si>
  <si>
    <t>30903922180036</t>
  </si>
  <si>
    <t>16:12:01:01:08:5670:0001:087</t>
  </si>
  <si>
    <t>Мирзаолимов Илхом Одилжанович</t>
  </si>
  <si>
    <t>АА3113231</t>
  </si>
  <si>
    <t>30511882170068</t>
  </si>
  <si>
    <t>16:12:03:01:01:3359:0001:001</t>
  </si>
  <si>
    <t>Исмаилов Шавкат Исмаилжанович</t>
  </si>
  <si>
    <t>АВ5679206</t>
  </si>
  <si>
    <t>30308852100116</t>
  </si>
  <si>
    <t>16:12:01:01:01:7835:0001:032</t>
  </si>
  <si>
    <t>Рустамов Фаррух Султоналиевич</t>
  </si>
  <si>
    <t>АВ4586819</t>
  </si>
  <si>
    <t>30405912110048</t>
  </si>
  <si>
    <t>16:12:03:01:01:3336:0001:018</t>
  </si>
  <si>
    <t>Усмонов Ислом Икромович</t>
  </si>
  <si>
    <t>АА8383747</t>
  </si>
  <si>
    <t>30208842170092</t>
  </si>
  <si>
    <t>16:12:01:01:01:7808:0001:017</t>
  </si>
  <si>
    <t>Норматова Муаттар Ботиралиевна</t>
  </si>
  <si>
    <t>АА2035257</t>
  </si>
  <si>
    <t>41906882120034</t>
  </si>
  <si>
    <t>16:12:03:01:01:3359:0001:026</t>
  </si>
  <si>
    <t>Сатторий Ойзода Абдужаббор кизи</t>
  </si>
  <si>
    <t>АА9855193</t>
  </si>
  <si>
    <t>41802902150013</t>
  </si>
  <si>
    <t>16:12:01:01:03:5000:0001:047</t>
  </si>
  <si>
    <t>Шарипова Гулмира   Каримжановна</t>
  </si>
  <si>
    <t>АВ7594821</t>
  </si>
  <si>
    <t>42911822100019</t>
  </si>
  <si>
    <t>16:12:01:01:03:5759:0001:012</t>
  </si>
  <si>
    <t>Тургунова Хуршида  Абдулхамидова</t>
  </si>
  <si>
    <t>АА9339215</t>
  </si>
  <si>
    <t>42903862170147</t>
  </si>
  <si>
    <t>16:12:03:01:01:3337:0001:022</t>
  </si>
  <si>
    <t>Юлдашева Мастона Мухибиллаевна</t>
  </si>
  <si>
    <t>АА3673234</t>
  </si>
  <si>
    <t>41111882190068</t>
  </si>
  <si>
    <t>16:12:01:01:09:5710:0001:024</t>
  </si>
  <si>
    <t>Эркинова Ёкутхон Шукуржоновна</t>
  </si>
  <si>
    <t>АА8923615</t>
  </si>
  <si>
    <t>42311892110019</t>
  </si>
  <si>
    <t>16:12:01:01:09:5710:0001:050</t>
  </si>
  <si>
    <t>Бадалбоев Сирожиддин Садриддин угли</t>
  </si>
  <si>
    <t>АА7133999</t>
  </si>
  <si>
    <t>30302952170101</t>
  </si>
  <si>
    <t>16:12:01:01:09:5710:0001:019</t>
  </si>
  <si>
    <t>Абидов Мирзомузаффар Миркомил угли</t>
  </si>
  <si>
    <t>АВ1788999</t>
  </si>
  <si>
    <t>30207905960061</t>
  </si>
  <si>
    <t>16:12:01:01:01:3348:0001:031</t>
  </si>
  <si>
    <t>Саидова Хурлика Азизхужаевна</t>
  </si>
  <si>
    <t>АА1996742</t>
  </si>
  <si>
    <t>41411812100038</t>
  </si>
  <si>
    <t>16:12:03:01:01:3348:0001:005</t>
  </si>
  <si>
    <t>Турдиматова Шохсанам Дилшод кизи</t>
  </si>
  <si>
    <t>АВ7765240</t>
  </si>
  <si>
    <t>40512922110041</t>
  </si>
  <si>
    <t>16:12:01:01:15:5605:0001:018</t>
  </si>
  <si>
    <t>Муминова Муборак Беляловна</t>
  </si>
  <si>
    <t>511506314</t>
  </si>
  <si>
    <t>АА5662873</t>
  </si>
  <si>
    <t>42411882150011</t>
  </si>
  <si>
    <t>16:12:01:01:01:7835:0001:063</t>
  </si>
  <si>
    <t>Тоштемирова Иродахон Соаталиевна</t>
  </si>
  <si>
    <t>АА9717278</t>
  </si>
  <si>
    <t>42208772120045</t>
  </si>
  <si>
    <t>16:12:01:01:01:7886:0001:079</t>
  </si>
  <si>
    <t xml:space="preserve">Каримов Юсуфжон Вахобжон угли </t>
  </si>
  <si>
    <t>АА3770418</t>
  </si>
  <si>
    <t>33001965960086</t>
  </si>
  <si>
    <t>16:12:02:01:02:3814:0001:020</t>
  </si>
  <si>
    <t>Махкамова Зебинисо Маматазизовна</t>
  </si>
  <si>
    <t>АА2682612</t>
  </si>
  <si>
    <t>41109872170071</t>
  </si>
  <si>
    <t>16:12:03:01:01:3347:0001:018</t>
  </si>
  <si>
    <t>Жамалов Пулат Муминхонович</t>
  </si>
  <si>
    <t>АВ0462410</t>
  </si>
  <si>
    <t>30712862120019</t>
  </si>
  <si>
    <t>16:12:03:01:01:3468:0001:012</t>
  </si>
  <si>
    <t xml:space="preserve">Ортиков Шамсиддин Фахриддин угли </t>
  </si>
  <si>
    <t>АА6610669</t>
  </si>
  <si>
    <t>31312922210053</t>
  </si>
  <si>
    <t>16:12:02:01:02:4315:0001:001</t>
  </si>
  <si>
    <t xml:space="preserve">Акбаров Абдулазиз Носир угли </t>
  </si>
  <si>
    <t>АА8325765</t>
  </si>
  <si>
    <t>32012975960059</t>
  </si>
  <si>
    <t>16:12:03:01:01:3348:0001:039</t>
  </si>
  <si>
    <t xml:space="preserve">Отамирзаев Жобирхон Зокиржон угли </t>
  </si>
  <si>
    <t>АВ5028484</t>
  </si>
  <si>
    <t>31702922090054</t>
  </si>
  <si>
    <t>16:12:03:01:01:3359:0001:009</t>
  </si>
  <si>
    <t xml:space="preserve">Болтабоев Алишер Исроил угли </t>
  </si>
  <si>
    <t>АВ4252254</t>
  </si>
  <si>
    <t>32405912140014</t>
  </si>
  <si>
    <t>16:12:03:01:01:0077:0001:014</t>
  </si>
  <si>
    <t xml:space="preserve">Юсупжанова Мадинахон Олимжон кизи </t>
  </si>
  <si>
    <t>АВ7681722</t>
  </si>
  <si>
    <t>42906912170034</t>
  </si>
  <si>
    <t>16:12:01:01:15:5605:0001:014</t>
  </si>
  <si>
    <t xml:space="preserve">Эркинбоева Сохибахон Шохрухмирзаевна </t>
  </si>
  <si>
    <t>АА5446150</t>
  </si>
  <si>
    <t>42212792150063</t>
  </si>
  <si>
    <t>16:12:01:01:01:7398:0001:018</t>
  </si>
  <si>
    <t xml:space="preserve">Косимов Бахтиёр Хайдарович </t>
  </si>
  <si>
    <t>АА9277808</t>
  </si>
  <si>
    <t>32609795890020</t>
  </si>
  <si>
    <t>16:12:01:01:01:7835:0001:046</t>
  </si>
  <si>
    <t xml:space="preserve">Каримов Зафаржон Зарифжонович </t>
  </si>
  <si>
    <t>АВ9357654</t>
  </si>
  <si>
    <t>30208852130091</t>
  </si>
  <si>
    <t>16:12:01:01:09:5710:0001:005</t>
  </si>
  <si>
    <t xml:space="preserve">Олимова Шахлохон Ғайратовна </t>
  </si>
  <si>
    <t>АВ2578762</t>
  </si>
  <si>
    <t>42605862130058</t>
  </si>
  <si>
    <t>16:12:01:01:09:5710:0001:042</t>
  </si>
  <si>
    <t xml:space="preserve">Абдуллаева Нилуфар Садикжановна </t>
  </si>
  <si>
    <t>АС1071990</t>
  </si>
  <si>
    <t>41307832140117</t>
  </si>
  <si>
    <t>16:12:01:01:01:7076:0001:022</t>
  </si>
  <si>
    <t xml:space="preserve">Жамолдинов Сарвар Азимжонович </t>
  </si>
  <si>
    <t>АВ1233622</t>
  </si>
  <si>
    <t>31106852150046</t>
  </si>
  <si>
    <t>16:12:01:01:15:5605:0001:016</t>
  </si>
  <si>
    <t xml:space="preserve">Дадамирзаев Хусанбой Нозимжон угли </t>
  </si>
  <si>
    <t>АА6486844</t>
  </si>
  <si>
    <t>32506922150074</t>
  </si>
  <si>
    <t>16:12:03:01:01:3348:0001:019</t>
  </si>
  <si>
    <t xml:space="preserve">Парпибаев Ботирали Рахимжон угли </t>
  </si>
  <si>
    <t>АВ0694055</t>
  </si>
  <si>
    <t>30503912150058</t>
  </si>
  <si>
    <t>16:12:03:01:01:3469:0001:015</t>
  </si>
  <si>
    <t xml:space="preserve">Нурматов Улугбек Дониёр угли </t>
  </si>
  <si>
    <t>АВ1171795</t>
  </si>
  <si>
    <t>30211922170019</t>
  </si>
  <si>
    <t>16:12:01:01:01:7835:0001:031</t>
  </si>
  <si>
    <t xml:space="preserve">Эралиева Феруза Касимовна </t>
  </si>
  <si>
    <t>АА3503697</t>
  </si>
  <si>
    <t>40311882100088</t>
  </si>
  <si>
    <t>16:12:02:01:01:3296:0001:012</t>
  </si>
  <si>
    <t xml:space="preserve">Абдугаппаров Бахромжон Бахтиёр угли </t>
  </si>
  <si>
    <t>АВ4538425</t>
  </si>
  <si>
    <t>31211912150011</t>
  </si>
  <si>
    <t>16:12:03:01:01:3337:0001:018</t>
  </si>
  <si>
    <t xml:space="preserve">Абдусаламов Хасанжон Сохибжон угли </t>
  </si>
  <si>
    <t>AB1952186</t>
  </si>
  <si>
    <t>31402912130039</t>
  </si>
  <si>
    <t>16:12:01:01:09:5710:0001:022</t>
  </si>
  <si>
    <t>Жураханова Озода Абдусамат кизи</t>
  </si>
  <si>
    <t>АВ8393009</t>
  </si>
  <si>
    <t>41608975960067</t>
  </si>
  <si>
    <t>16:12:03:01:01:3359:0001:029</t>
  </si>
  <si>
    <t>Обиджанова Нилуфар Мамаджановна</t>
  </si>
  <si>
    <t>АВ4350047</t>
  </si>
  <si>
    <t>42804872090024</t>
  </si>
  <si>
    <t>16:12:03:01:01:3336:0001:036</t>
  </si>
  <si>
    <t xml:space="preserve">Ахмаджонова Кизлархон Кобилжон Кизи </t>
  </si>
  <si>
    <t>АА6039586</t>
  </si>
  <si>
    <t>41704912170064</t>
  </si>
  <si>
    <t>16:12:01:01:09:5710:0001:020</t>
  </si>
  <si>
    <t>Сирожитдинов Аббас Обидович</t>
  </si>
  <si>
    <t>АВ6614713</t>
  </si>
  <si>
    <t>31602872170092</t>
  </si>
  <si>
    <t>16:12:01:01:01:7398:0001:050</t>
  </si>
  <si>
    <t>Олимов Хусанбой Пахлавонович</t>
  </si>
  <si>
    <t>АВ8070662</t>
  </si>
  <si>
    <t>32406842100026</t>
  </si>
  <si>
    <t>16:12:01:01:08:5295:0001:059</t>
  </si>
  <si>
    <t>Уралова Журахон Абдусаломова</t>
  </si>
  <si>
    <t>АА0550408</t>
  </si>
  <si>
    <t>40812872150109</t>
  </si>
  <si>
    <t>16:12:03:01:01:3348:0001:041</t>
  </si>
  <si>
    <t>Жумакулова Гулхида Гуламовна</t>
  </si>
  <si>
    <t>АА9616284</t>
  </si>
  <si>
    <t>41506872110050</t>
  </si>
  <si>
    <t>16:12:03:01:01:3359:0001:016</t>
  </si>
  <si>
    <t>Зокиров Фахриддин Мухамаджонович</t>
  </si>
  <si>
    <t>АА5469149</t>
  </si>
  <si>
    <t>31812832120012</t>
  </si>
  <si>
    <t>16:12:01:01:01:7835:0001:036</t>
  </si>
  <si>
    <t>Пайзиев Дониёр Илхомжонович</t>
  </si>
  <si>
    <t>АА3160109</t>
  </si>
  <si>
    <t>30305852120034</t>
  </si>
  <si>
    <t>16:12:03:01:01:3337:0001:027</t>
  </si>
  <si>
    <t>Имамов Мухаммадазиз Илхомжон угли</t>
  </si>
  <si>
    <t>АА2059182</t>
  </si>
  <si>
    <t>32706912160014</t>
  </si>
  <si>
    <t>16:12:01:01:01:7835:0001:054</t>
  </si>
  <si>
    <t xml:space="preserve">Бузрукшаев Улугбек Зиявуддин угли </t>
  </si>
  <si>
    <t>АА2077182</t>
  </si>
  <si>
    <t>32801922170083</t>
  </si>
  <si>
    <t>16:12:01:01:01:7398:0001:017</t>
  </si>
  <si>
    <t xml:space="preserve">Атамирзаев Исломжон Абдувахоб угли </t>
  </si>
  <si>
    <t>AА6499889</t>
  </si>
  <si>
    <t>31511922150028</t>
  </si>
  <si>
    <t>16:12:01:01:03:5759:0001:009</t>
  </si>
  <si>
    <t xml:space="preserve">Абдулхамидов Миржалол Козимжон угли </t>
  </si>
  <si>
    <t>AA2604444</t>
  </si>
  <si>
    <t>31404912110048</t>
  </si>
  <si>
    <t>16:12:01:01:08:5670:0001:015</t>
  </si>
  <si>
    <t xml:space="preserve">Дадажанова Гулмира Хошимжановна </t>
  </si>
  <si>
    <t>AB4638751</t>
  </si>
  <si>
    <t>40912832090022</t>
  </si>
  <si>
    <t>16:12:01:01:01:7835:0001:061</t>
  </si>
  <si>
    <t xml:space="preserve">Усманова Саодат Илхомовна </t>
  </si>
  <si>
    <t>АВ7426201</t>
  </si>
  <si>
    <t>40807905870015</t>
  </si>
  <si>
    <t>16:12:02:01:01:3215:0001:047</t>
  </si>
  <si>
    <t xml:space="preserve">Ходжиматов Умиджон Мухаммадшокирович </t>
  </si>
  <si>
    <t>AA3387545</t>
  </si>
  <si>
    <t>31711882170018</t>
  </si>
  <si>
    <t>16:12:01:01:01:7835:0001:029</t>
  </si>
  <si>
    <t xml:space="preserve">Абдуллаев Нурбек Абдулахадович </t>
  </si>
  <si>
    <t>AA6874110</t>
  </si>
  <si>
    <t>30706895960034</t>
  </si>
  <si>
    <t>16:12:03:01:01:3359:0001:027</t>
  </si>
  <si>
    <t xml:space="preserve">Ғозиева Махлиё Абдусаттаровна </t>
  </si>
  <si>
    <t>AA5983858</t>
  </si>
  <si>
    <t>41002842130018</t>
  </si>
  <si>
    <t>16:12:02:01:02:4315:0001:010</t>
  </si>
  <si>
    <t xml:space="preserve">Хакимов Абдулбосит Сардор угли </t>
  </si>
  <si>
    <t>AC0346326</t>
  </si>
  <si>
    <t>30605932150028</t>
  </si>
  <si>
    <t>16:12:03:01:01:3359:0001:023</t>
  </si>
  <si>
    <t xml:space="preserve">Хайдарова Зулайхо Мамаджановна </t>
  </si>
  <si>
    <t>AB1686586</t>
  </si>
  <si>
    <t>42501742200029</t>
  </si>
  <si>
    <t>16:12:03:01:01:3337:0001:016</t>
  </si>
  <si>
    <t xml:space="preserve">Норбоев Дилшодбек Вохобжон угли </t>
  </si>
  <si>
    <t>АА0673490</t>
  </si>
  <si>
    <t>30611955950017</t>
  </si>
  <si>
    <t>16:12:03:01:01:6213:0001:025</t>
  </si>
  <si>
    <t xml:space="preserve">Исмаилова Нозима Абдугаппоровна </t>
  </si>
  <si>
    <t>АВ7794043</t>
  </si>
  <si>
    <t>42003862140123</t>
  </si>
  <si>
    <t>16:12:01:01:01:7861:0001:033</t>
  </si>
  <si>
    <t xml:space="preserve">Кадирова Наргиза Гайбуллаевна </t>
  </si>
  <si>
    <t>АА2868489</t>
  </si>
  <si>
    <t>40808882170062</t>
  </si>
  <si>
    <t>16:12:03:01:01:3337:0001:032</t>
  </si>
  <si>
    <t xml:space="preserve">Эгамбердиева Нигора Хабибуллаевна </t>
  </si>
  <si>
    <t>АА2010443</t>
  </si>
  <si>
    <t>40801772070031</t>
  </si>
  <si>
    <t>16:12:01:01:08:5670:0001:074</t>
  </si>
  <si>
    <t xml:space="preserve">Саттарова Ирода Абдиназарова </t>
  </si>
  <si>
    <t>АС1984130</t>
  </si>
  <si>
    <t>41206935940041</t>
  </si>
  <si>
    <t>16:12:01:01:15:5605:0001:009</t>
  </si>
  <si>
    <t xml:space="preserve">Нишанбаева Сайёра Матлобиддин кизи </t>
  </si>
  <si>
    <t>АВ7703263</t>
  </si>
  <si>
    <t>40706912150049</t>
  </si>
  <si>
    <t>16:12:01:01:03:5759:0001:037</t>
  </si>
  <si>
    <t>Алимбаев Казимжон Мамасодикович</t>
  </si>
  <si>
    <t>АВ3471179</t>
  </si>
  <si>
    <t xml:space="preserve">Корабаева Шахноза Эргашалиевна </t>
  </si>
  <si>
    <t>АВ0443555</t>
  </si>
  <si>
    <t>42510822180063</t>
  </si>
  <si>
    <t>16:12:03:01:01:3336:0001:032</t>
  </si>
  <si>
    <t xml:space="preserve">Исакова Гулмира Косимжановна </t>
  </si>
  <si>
    <t>АА7083550</t>
  </si>
  <si>
    <t>42209892160072</t>
  </si>
  <si>
    <t>16:12:02:01:01:3296:0001:008</t>
  </si>
  <si>
    <t xml:space="preserve">Хайдарова Гулхаё Ботиржон кизи </t>
  </si>
  <si>
    <t>АА7853319</t>
  </si>
  <si>
    <t>42810912110016</t>
  </si>
  <si>
    <t>16:12:03:01:01:0077:0001:025</t>
  </si>
  <si>
    <t xml:space="preserve">Саламов Даврон Мухаммадалиевич </t>
  </si>
  <si>
    <t>АА1263537</t>
  </si>
  <si>
    <t>30904882150046</t>
  </si>
  <si>
    <t>16:12:01:01:08:5670:0001:007</t>
  </si>
  <si>
    <t xml:space="preserve">Абдурахмонов Давронбек Лукмонжон угли </t>
  </si>
  <si>
    <t>АА2701229</t>
  </si>
  <si>
    <t>32412942160031</t>
  </si>
  <si>
    <t>16:12:01:01:03:5759:0001:003</t>
  </si>
  <si>
    <t>Рашидова Нодира Хабибуллаевна</t>
  </si>
  <si>
    <t>АВ5551216</t>
  </si>
  <si>
    <t>41109872190020</t>
  </si>
  <si>
    <t>16:12:02:01:02:4315:0001:017</t>
  </si>
  <si>
    <t>Юсупбаева Мунис Султонмирзаевна</t>
  </si>
  <si>
    <t>АА8766008</t>
  </si>
  <si>
    <t>40808882160010</t>
  </si>
  <si>
    <t>16:12:01:01:03:5759:0001:017</t>
  </si>
  <si>
    <t>Расилжан Кизи Шахноза</t>
  </si>
  <si>
    <t>АС2463536</t>
  </si>
  <si>
    <t>40503922060010</t>
  </si>
  <si>
    <t>16:12:01:01:01:7076:0001:029</t>
  </si>
  <si>
    <t xml:space="preserve">Юсупова Нигора Нематджоновна </t>
  </si>
  <si>
    <t>АА5834858</t>
  </si>
  <si>
    <t>40704892110064</t>
  </si>
  <si>
    <t>16:12:03:01:01:3337:0001:026</t>
  </si>
  <si>
    <t>Дадабоев Бургутали Абдуганиевич</t>
  </si>
  <si>
    <t>АА1888974</t>
  </si>
  <si>
    <t>30911895890014</t>
  </si>
  <si>
    <t>16:12:01:01:03:5759:0001:035</t>
  </si>
  <si>
    <t>Абдугопирова Феруза Акрамжон кизи</t>
  </si>
  <si>
    <t>АВ1833133</t>
  </si>
  <si>
    <t>16:12:01:01:03:5760:0001:013</t>
  </si>
  <si>
    <t>Шарипов Шокиржон Содикали угли</t>
  </si>
  <si>
    <t>АВ4972906</t>
  </si>
  <si>
    <t>30812902090017</t>
  </si>
  <si>
    <t>16:12:03:01:01:3337:0001:013</t>
  </si>
  <si>
    <t>Кобилов Хуршид Журабаевич</t>
  </si>
  <si>
    <t>АА8512838</t>
  </si>
  <si>
    <t>31112862180032</t>
  </si>
  <si>
    <t xml:space="preserve">Каххорова Нигора Мусахановна </t>
  </si>
  <si>
    <t>АА0959930</t>
  </si>
  <si>
    <t>40303875880013</t>
  </si>
  <si>
    <t>16:12:03:01:01:3468:0001:013</t>
  </si>
  <si>
    <t xml:space="preserve">Юсуфжанова Зебинисо Хусанбой кизи </t>
  </si>
  <si>
    <t>АА8187120</t>
  </si>
  <si>
    <t>42801905960024</t>
  </si>
  <si>
    <t>16:12:01:02:02:7694:0001:038</t>
  </si>
  <si>
    <t>Абдурахмонова Ферузабону Авазхон кизи</t>
  </si>
  <si>
    <t>АА0686333</t>
  </si>
  <si>
    <t>42410945880025</t>
  </si>
  <si>
    <t>16:12:03:01:01:6213:0001:008</t>
  </si>
  <si>
    <t>Нуритдинова Хуршида Нуридиновна</t>
  </si>
  <si>
    <t>АА7889197</t>
  </si>
  <si>
    <t>42308832120049</t>
  </si>
  <si>
    <t>16:12:03:01:01:3336:0001:006</t>
  </si>
  <si>
    <t>Мамашаев Мухамаджон  Оруф угли</t>
  </si>
  <si>
    <t>АА7134405</t>
  </si>
  <si>
    <t>30803902170034</t>
  </si>
  <si>
    <t>16:12:03:01:01:3360:0001:037</t>
  </si>
  <si>
    <t xml:space="preserve">Абдурашитова Мухайёхон Олим кизи </t>
  </si>
  <si>
    <t>АВ1093029</t>
  </si>
  <si>
    <t>16:12:03:01:01:3469:0001:008</t>
  </si>
  <si>
    <t xml:space="preserve">Кодирова Камола Анвар кизи </t>
  </si>
  <si>
    <t>АВ78380888</t>
  </si>
  <si>
    <t>42903955940046</t>
  </si>
  <si>
    <t>16:12:02:01:01:3215:0001:032</t>
  </si>
  <si>
    <t xml:space="preserve">Байдадаева Гулрух Худойбердиевна </t>
  </si>
  <si>
    <t>АС2685630</t>
  </si>
  <si>
    <t>42404852160064</t>
  </si>
  <si>
    <t>16:12:01:01:01:7835:0001:053</t>
  </si>
  <si>
    <t xml:space="preserve">Хомиджонов Аброржон Олимжон угли </t>
  </si>
  <si>
    <t>АВ0531485</t>
  </si>
  <si>
    <t>30611902150039</t>
  </si>
  <si>
    <t>16:12:02:01:02:4315:0001:011</t>
  </si>
  <si>
    <t xml:space="preserve">Абдулазизов Абдубакир Абдукарим угли </t>
  </si>
  <si>
    <t>АА9854579</t>
  </si>
  <si>
    <t>31904902150044</t>
  </si>
  <si>
    <t>16:12:01:01:01:7835:0001:044</t>
  </si>
  <si>
    <t>Садирова Муножат Фазлидиновна</t>
  </si>
  <si>
    <t>АВ8640711</t>
  </si>
  <si>
    <t>16:12:01:01:03:5759:0001:005</t>
  </si>
  <si>
    <t xml:space="preserve">Ибрагимова Маргуба Ахмаджановна </t>
  </si>
  <si>
    <t>АВ9782231</t>
  </si>
  <si>
    <t>40702812170189</t>
  </si>
  <si>
    <t>16:12:03:01:01:3468:0001:001</t>
  </si>
  <si>
    <t xml:space="preserve">Машрабжонова Лайло Фарходжон кизи </t>
  </si>
  <si>
    <t>АС2176065</t>
  </si>
  <si>
    <t>42801922130044</t>
  </si>
  <si>
    <t>16:12:03:01:01:3336:0001:042</t>
  </si>
  <si>
    <t xml:space="preserve">Мухитдинов Аюбхон Муртазоевич </t>
  </si>
  <si>
    <t>АВ4939225</t>
  </si>
  <si>
    <t>32710842170089</t>
  </si>
  <si>
    <t>16:12:03:01:01:3468:0001:037</t>
  </si>
  <si>
    <t xml:space="preserve">Давлаталиева Зарина Аскаралиевна  </t>
  </si>
  <si>
    <t>АА0542275</t>
  </si>
  <si>
    <t>41709965950012</t>
  </si>
  <si>
    <t>16:12:02:01:02:4315:0001:008</t>
  </si>
  <si>
    <t xml:space="preserve">Тулкинова Гулхаё Бахтиёр кизи </t>
  </si>
  <si>
    <t>АВ0592878</t>
  </si>
  <si>
    <t>42207932140033</t>
  </si>
  <si>
    <t>16:12:03:01:01:3360:0001:015</t>
  </si>
  <si>
    <t>Бобоев Содикжон Тожиддин угли</t>
  </si>
  <si>
    <t>АВ4028272</t>
  </si>
  <si>
    <t>30408922140177</t>
  </si>
  <si>
    <t>16:12:01:01:01:7808:0001:048</t>
  </si>
  <si>
    <t>Иброхимов Мансуржон Маъруфжон угли</t>
  </si>
  <si>
    <t>АА1788515</t>
  </si>
  <si>
    <t>16.12.01.01.08.5670.0001.052</t>
  </si>
  <si>
    <t>Нематуллаев Хусниддин Хомиддин угли</t>
  </si>
  <si>
    <t>AA0769967</t>
  </si>
  <si>
    <t>16.12.03.01.01.3360.0001.036</t>
  </si>
  <si>
    <t xml:space="preserve">Эргашев Баходир Бахромжон угли </t>
  </si>
  <si>
    <t>AA9632666</t>
  </si>
  <si>
    <t>30408922110068</t>
  </si>
  <si>
    <t>16.12.03.01.01.3348.0001.037</t>
  </si>
  <si>
    <t xml:space="preserve">Буранова Гулбахор Тахировна </t>
  </si>
  <si>
    <t>АВ0870172</t>
  </si>
  <si>
    <t>40712832150047</t>
  </si>
  <si>
    <t>16.12.03.01.01.0077.0001.037</t>
  </si>
  <si>
    <t xml:space="preserve">Абдукаримова Гулноз Абсатаровна </t>
  </si>
  <si>
    <t>AA8605092</t>
  </si>
  <si>
    <t>41504822170107</t>
  </si>
  <si>
    <t>16.12.03.01.01.3336.0001.037</t>
  </si>
  <si>
    <t>Тожибоев Нозимжон Абдусаломович</t>
  </si>
  <si>
    <t>AA4447263</t>
  </si>
  <si>
    <t>30112792150076</t>
  </si>
  <si>
    <t>16.12.03.01.01.6213.0001.012</t>
  </si>
  <si>
    <t>Исакова Дилмира Кобулжоновна</t>
  </si>
  <si>
    <t>AB8729262</t>
  </si>
  <si>
    <t>41301872190011</t>
  </si>
  <si>
    <t>16.12.03.01.01.3469.0001.034</t>
  </si>
  <si>
    <t>Ахмедов Бахром Хакимович</t>
  </si>
  <si>
    <t>AA4827418</t>
  </si>
  <si>
    <t>31009892180113</t>
  </si>
  <si>
    <t>16.12.03.01.01.3359.0001.006</t>
  </si>
  <si>
    <t xml:space="preserve">Шарипбаева Раъно Ботир кизи </t>
  </si>
  <si>
    <t>AA8851902</t>
  </si>
  <si>
    <t>42201995960014</t>
  </si>
  <si>
    <t>16.12.03.01.01.3469.0001.031</t>
  </si>
  <si>
    <t xml:space="preserve">Турсунов Бахромжон Адхамжон угли </t>
  </si>
  <si>
    <t>AA0566210</t>
  </si>
  <si>
    <t>30308955880032</t>
  </si>
  <si>
    <t>16.12.03.01.01.3359.0001.039</t>
  </si>
  <si>
    <t xml:space="preserve">Шерматова Шахзода Асатиллаевна </t>
  </si>
  <si>
    <t>АА6560023</t>
  </si>
  <si>
    <t>41805882110026</t>
  </si>
  <si>
    <t>16.12.01.01.08.5670.0001.064</t>
  </si>
  <si>
    <t>Уринбоева Махбуба Алишер кизи</t>
  </si>
  <si>
    <t>AB7450090</t>
  </si>
  <si>
    <t>42507912090113</t>
  </si>
  <si>
    <t>16.12.01.01.01.7835.0001.056</t>
  </si>
  <si>
    <t xml:space="preserve">Сиддикова Севара Турдиматовна </t>
  </si>
  <si>
    <t>AC825312</t>
  </si>
  <si>
    <t>41503852150079</t>
  </si>
  <si>
    <t>16.12.01.01.01.7835.0001.059</t>
  </si>
  <si>
    <t>Васиев Акмал Хакимжонович</t>
  </si>
  <si>
    <t>AA4427792</t>
  </si>
  <si>
    <t>32811845940010</t>
  </si>
  <si>
    <t>16.12.01.01.01.7835.0001.062</t>
  </si>
  <si>
    <t>Турсунова Муаззамхон Мухаммад кизи</t>
  </si>
  <si>
    <t>AA3937025</t>
  </si>
  <si>
    <t>42803965960053</t>
  </si>
  <si>
    <t>16.12.01.01.09.5710.0001.040</t>
  </si>
  <si>
    <t xml:space="preserve">Абдурахмонов Абдулазиз Абдужалил угли </t>
  </si>
  <si>
    <t>АВ2661997</t>
  </si>
  <si>
    <t>30803912090041</t>
  </si>
  <si>
    <t>16.12.03.01.01.3336.0001.038</t>
  </si>
  <si>
    <t xml:space="preserve">Кодирова Наргиза Равшановна </t>
  </si>
  <si>
    <t>АА6917736</t>
  </si>
  <si>
    <t>42301902110010</t>
  </si>
  <si>
    <t>16.12.01.01.01.7835.0001.030</t>
  </si>
  <si>
    <t>Муминова Айчурек Муродали кизи</t>
  </si>
  <si>
    <t>АС2825518</t>
  </si>
  <si>
    <t>41012952100012</t>
  </si>
  <si>
    <t>16.12.02.01.02.4315.0001.016</t>
  </si>
  <si>
    <t xml:space="preserve">Тожибоева Махбуба Назиржоновна </t>
  </si>
  <si>
    <t>АА2679329</t>
  </si>
  <si>
    <t>16.12.01.01.03.5760.0001.019</t>
  </si>
  <si>
    <t xml:space="preserve">Жумабаева Мухайё  Мамасоли кизи </t>
  </si>
  <si>
    <t>АС1465141</t>
  </si>
  <si>
    <t>41609922150061</t>
  </si>
  <si>
    <t>16.12.02.01.01.3215.0001.023</t>
  </si>
  <si>
    <t xml:space="preserve">Норинов Музаффар Рамонжоновичга </t>
  </si>
  <si>
    <t>АА7859180</t>
  </si>
  <si>
    <t>30111895970037</t>
  </si>
  <si>
    <t>16.12.03.01.01.3469.0001.037</t>
  </si>
  <si>
    <t xml:space="preserve">Мамаджонова Нигорахон Мусаевна </t>
  </si>
  <si>
    <t>АА2391790</t>
  </si>
  <si>
    <t>42105832140059</t>
  </si>
  <si>
    <t>16.12.01.01.01.7835.0001.052</t>
  </si>
  <si>
    <t xml:space="preserve">Парпибоева Гавхархон Хабибуллаевна </t>
  </si>
  <si>
    <t>АВ8965405</t>
  </si>
  <si>
    <t>16.12.01.01.01.7398.0001.042</t>
  </si>
  <si>
    <t>Нишонов Акбаржон Мухаммаджоновичга</t>
  </si>
  <si>
    <t>АА2096404</t>
  </si>
  <si>
    <t>16.12.03.01.01.6213.0001.036</t>
  </si>
  <si>
    <t>Одашов Бобуржон Икромжон угли</t>
  </si>
  <si>
    <t>АА2189190</t>
  </si>
  <si>
    <t>30304942110090</t>
  </si>
  <si>
    <t>16.12.02.01.02.3814.0001.009</t>
  </si>
  <si>
    <t xml:space="preserve">Махкамов Хайрулло Абдумуталлиевич </t>
  </si>
  <si>
    <t>АА3800997</t>
  </si>
  <si>
    <t>30301892100043</t>
  </si>
  <si>
    <t>16.12.01.01.09.5710.0001.011</t>
  </si>
  <si>
    <t xml:space="preserve">Шарипова Саодатхон Комилжон кизи </t>
  </si>
  <si>
    <t>АС1566177</t>
  </si>
  <si>
    <t>42812932100071</t>
  </si>
  <si>
    <t>16.12.02.01.02.3813.0001.009</t>
  </si>
  <si>
    <t xml:space="preserve">Нематуллаев Ботиржон Мурадиллаевич </t>
  </si>
  <si>
    <t>АВ0590183</t>
  </si>
  <si>
    <t>31010832130039</t>
  </si>
  <si>
    <t>16.12.01.01.09.5710.0001.003</t>
  </si>
  <si>
    <t xml:space="preserve">Камбаралиев Маъруфжон Муроталиевич </t>
  </si>
  <si>
    <t>АВ0950419</t>
  </si>
  <si>
    <t>30108905900023</t>
  </si>
  <si>
    <t>16.12.01.01.01.7835.0001.026</t>
  </si>
  <si>
    <t xml:space="preserve">Алиев Зоир Рустамжанович </t>
  </si>
  <si>
    <t>АВ8507020</t>
  </si>
  <si>
    <t>31301872170010</t>
  </si>
  <si>
    <t>16.12.01.01.01.7886.0001.075</t>
  </si>
  <si>
    <t xml:space="preserve">Шарипова Сайёра Фарход кизи </t>
  </si>
  <si>
    <t>617790234</t>
  </si>
  <si>
    <t>АС2038728</t>
  </si>
  <si>
    <t>42308922170125</t>
  </si>
  <si>
    <t>16.12.03.01.01.0077.0001.008</t>
  </si>
  <si>
    <t xml:space="preserve">Исроилова Гулмира Мухаммадсолиевна </t>
  </si>
  <si>
    <t>АВ9435661</t>
  </si>
  <si>
    <t>40309862090146</t>
  </si>
  <si>
    <t>16.12.03.01.01.3359.0001.014</t>
  </si>
  <si>
    <t xml:space="preserve">Дадабаев Жобирхон Жалолитдин угли </t>
  </si>
  <si>
    <t>АВ6633943</t>
  </si>
  <si>
    <t>30211912170120</t>
  </si>
  <si>
    <t>16.12.02.01.02.3814.0001.017</t>
  </si>
  <si>
    <t xml:space="preserve">Исроилова Азизахон Маматкаримовна  </t>
  </si>
  <si>
    <t>АС1107119</t>
  </si>
  <si>
    <t>16.12.03.01.01.6213.0001.031</t>
  </si>
  <si>
    <t xml:space="preserve">Каримжанов Тохиржон Жамолдин угли </t>
  </si>
  <si>
    <t>32712922170037</t>
  </si>
  <si>
    <t>16.12.01.01.08.5670.0001.080</t>
  </si>
  <si>
    <t xml:space="preserve">Давронова Мохидил Нозимжон кизи </t>
  </si>
  <si>
    <t>АВ2550001</t>
  </si>
  <si>
    <t>42211922110027</t>
  </si>
  <si>
    <t>16.12.01.01.01.7835.0001.035</t>
  </si>
  <si>
    <t xml:space="preserve">Тожибоева Гулмира Неъматовна </t>
  </si>
  <si>
    <t>АА5688839</t>
  </si>
  <si>
    <t>41407812090048</t>
  </si>
  <si>
    <t>16.12.03.01.01.3360.0001.032</t>
  </si>
  <si>
    <t xml:space="preserve">Муталлиев Жамолиддин Аълохонович </t>
  </si>
  <si>
    <t>АА8125863</t>
  </si>
  <si>
    <t>32404892090041</t>
  </si>
  <si>
    <t>16.12.01.01.08.5670.0001.063</t>
  </si>
  <si>
    <t xml:space="preserve">Абдурахмонова Дилноза Абдуллажановна </t>
  </si>
  <si>
    <t>631719534</t>
  </si>
  <si>
    <t>АА9700595</t>
  </si>
  <si>
    <t>40908802160015</t>
  </si>
  <si>
    <t>16.12.01.01.01.7886.0001.082</t>
  </si>
  <si>
    <t xml:space="preserve">Хожимуродова Саида Мамасодиковни </t>
  </si>
  <si>
    <t>АВ8934100</t>
  </si>
  <si>
    <t>41305772110016</t>
  </si>
  <si>
    <t>16.12.01.01.01.7861.0001.036</t>
  </si>
  <si>
    <t xml:space="preserve">Эргашев Азизбек Муминжонович </t>
  </si>
  <si>
    <t>АВ0061973</t>
  </si>
  <si>
    <t>30407905880035</t>
  </si>
  <si>
    <t>16.12.03.01.01.3348.0001.046</t>
  </si>
  <si>
    <t xml:space="preserve">Адашева Гулжахон Мухаммаджановна </t>
  </si>
  <si>
    <t>АА1986790</t>
  </si>
  <si>
    <t>41801922110016</t>
  </si>
  <si>
    <t>16.12.01.01.03.5760.0001.017</t>
  </si>
  <si>
    <t xml:space="preserve">Адхамова Махлиё Тохиржановна </t>
  </si>
  <si>
    <t>АВ5521164</t>
  </si>
  <si>
    <t>42512912130068</t>
  </si>
  <si>
    <t>16.12.03.01.01.3469.0001.007</t>
  </si>
  <si>
    <t>Махмудов Юсуфбек Бахром угли</t>
  </si>
  <si>
    <t>АВ6806181</t>
  </si>
  <si>
    <t>32606922170125</t>
  </si>
  <si>
    <t>16.12.01.01.08.5670.0001.051</t>
  </si>
  <si>
    <t>Икромов Дилмурод Аббосали угли</t>
  </si>
  <si>
    <t>АА5056689</t>
  </si>
  <si>
    <t>31909915870150</t>
  </si>
  <si>
    <t>16:12:01:01:01:7835:0001:023</t>
  </si>
  <si>
    <t>Хожидадаев Хусанбой Охундедеевич</t>
  </si>
  <si>
    <t>АС1691301</t>
  </si>
  <si>
    <t>30207842090016</t>
  </si>
  <si>
    <t>16.12.01.01.08.5670.0001.054</t>
  </si>
  <si>
    <t>Шомирзаева Наргиза Хафизовна</t>
  </si>
  <si>
    <t>АА9502040</t>
  </si>
  <si>
    <t>41607872170025</t>
  </si>
  <si>
    <t>16.12.01.01.08.5670.0001.050</t>
  </si>
  <si>
    <t>Шоюсупова Шаходат Азизовна</t>
  </si>
  <si>
    <t>АА9926198</t>
  </si>
  <si>
    <t>40111702180478</t>
  </si>
  <si>
    <t>16.12.03.01.01.0077.0001.026</t>
  </si>
  <si>
    <t>Давлатов Исроилжон Рахимджанович</t>
  </si>
  <si>
    <t>АА4457364</t>
  </si>
  <si>
    <t>31012702170031</t>
  </si>
  <si>
    <t>16.12.03.01.01.0077.0001.023</t>
  </si>
  <si>
    <t>Тошмирзаев Музаффар Махкамбой угли</t>
  </si>
  <si>
    <t>АА9541934</t>
  </si>
  <si>
    <t>32504902110045</t>
  </si>
  <si>
    <t>16.12.01.02.01.5576.0001.012</t>
  </si>
  <si>
    <t>Нуриддинова Гулбахор Бахтиёр кизи</t>
  </si>
  <si>
    <t>АА4295788</t>
  </si>
  <si>
    <t>Толибжанова Сайёра Рустамовна</t>
  </si>
  <si>
    <t>АВ5416263</t>
  </si>
  <si>
    <t>41905872140052</t>
  </si>
  <si>
    <t>16.12.01.01.03.5759.0001.016</t>
  </si>
  <si>
    <t>Абдулбокиев Илхомжон Аюбхон угли</t>
  </si>
  <si>
    <t>АА2167919</t>
  </si>
  <si>
    <t>30603915870028</t>
  </si>
  <si>
    <t>16.12.01.01.01.7886.0001.052</t>
  </si>
  <si>
    <t>Гофурова Нигора Абдужаббор кизи</t>
  </si>
  <si>
    <t>АВ7126885</t>
  </si>
  <si>
    <t>Нугмонова Рохат Нематхановна</t>
  </si>
  <si>
    <t>АВ1514561</t>
  </si>
  <si>
    <t>42008742090064</t>
  </si>
  <si>
    <t>16.12.03.01.01.0077.0001.001</t>
  </si>
  <si>
    <t>Махаммадиброхимова Нигора Махмуджон кизи</t>
  </si>
  <si>
    <t>АА1817454</t>
  </si>
  <si>
    <t>40601952150010</t>
  </si>
  <si>
    <t>16.12.03.01.01.3337.0001.041</t>
  </si>
  <si>
    <t>Абдуллаева Дилафруз Алишер кизи</t>
  </si>
  <si>
    <t>АВ4292538</t>
  </si>
  <si>
    <t>42710932140034</t>
  </si>
  <si>
    <t>16.12.01.01.01.7398.0001.020</t>
  </si>
  <si>
    <t>Рахимов Икбол Махсуджонович</t>
  </si>
  <si>
    <t>АА4390232</t>
  </si>
  <si>
    <t>30707905980015</t>
  </si>
  <si>
    <t>16.12.03.01.01.3336.0001.034</t>
  </si>
  <si>
    <t>Мамажонов Комилжон Исомиддин угли</t>
  </si>
  <si>
    <t>АВ0608644</t>
  </si>
  <si>
    <t>30803922190087</t>
  </si>
  <si>
    <t>16.12.03.01.01.3337.0001.037</t>
  </si>
  <si>
    <t>Тожибоева Дилшода Мухаммадюсуф кизи</t>
  </si>
  <si>
    <t>АВ2688952</t>
  </si>
  <si>
    <t>41310902160023</t>
  </si>
  <si>
    <t>16.12.01.01.03.5737.0001.052</t>
  </si>
  <si>
    <t>Тургунбоева Гулхаё Йигитали кизи</t>
  </si>
  <si>
    <t>568304282</t>
  </si>
  <si>
    <t>АС2872853</t>
  </si>
  <si>
    <t>41807955900039</t>
  </si>
  <si>
    <t>16.12.02.01.01.3296.0001.023</t>
  </si>
  <si>
    <t xml:space="preserve">Абдурахимов Шохбек Шухратжон угли </t>
  </si>
  <si>
    <t>АВ5177222</t>
  </si>
  <si>
    <t>16.12.03.01.01.3360.0001.007</t>
  </si>
  <si>
    <t xml:space="preserve">Саттарова Нилуфар Катибжановна </t>
  </si>
  <si>
    <t>АА3949858</t>
  </si>
  <si>
    <t>42110812150016</t>
  </si>
  <si>
    <t>16.12.03.01.01.3359.0001.042</t>
  </si>
  <si>
    <t xml:space="preserve">Махкамов Муроджон Мухамматович </t>
  </si>
  <si>
    <t>АА8736876</t>
  </si>
  <si>
    <t>31102915960027</t>
  </si>
  <si>
    <t>16:12:02:01:02:3813:0001:005</t>
  </si>
  <si>
    <t xml:space="preserve">Кодиров Шерзодбек Абдулносир угли </t>
  </si>
  <si>
    <t>АА6227247</t>
  </si>
  <si>
    <t>30806932130137</t>
  </si>
  <si>
    <t>16.12.02.01.02.3814.0001.005</t>
  </si>
  <si>
    <t xml:space="preserve">Мирзаев Боходир Шокиржонович </t>
  </si>
  <si>
    <t>АА3352666</t>
  </si>
  <si>
    <t>32001902140035</t>
  </si>
  <si>
    <t>16.12.01.01.08.5863.0001.052</t>
  </si>
  <si>
    <t>Нуриддинов Бекзод Одилхонович</t>
  </si>
  <si>
    <t>АА0805163</t>
  </si>
  <si>
    <t>16.12.01.01.03.5759.0001.025</t>
  </si>
  <si>
    <t xml:space="preserve">Боходиров Шахзод Бахромович </t>
  </si>
  <si>
    <t>АВ4460188</t>
  </si>
  <si>
    <t>30211912120024</t>
  </si>
  <si>
    <t>16.12.01.01.08.5670.0001.061</t>
  </si>
  <si>
    <t xml:space="preserve">Иминжанов Комилжон Рустамжон угли </t>
  </si>
  <si>
    <t>АА5684304</t>
  </si>
  <si>
    <t>30212932140087</t>
  </si>
  <si>
    <t>16.12.01.02.02.5726.0001.014</t>
  </si>
  <si>
    <t>Нуриддинов Маьсумхон Мухаммад угли</t>
  </si>
  <si>
    <t>AC0963135</t>
  </si>
  <si>
    <t>32305932170289</t>
  </si>
  <si>
    <t>16.12.03.01.01.0077.0001.002</t>
  </si>
  <si>
    <t>Матмусаев Акмал Мухамматюсуп угли</t>
  </si>
  <si>
    <t>AD1027583</t>
  </si>
  <si>
    <t>30108932170189</t>
  </si>
  <si>
    <t>16.12.01.01.08.5863.0001.001</t>
  </si>
  <si>
    <t xml:space="preserve">Хамидов Дилмуроджон Адхамжон угли </t>
  </si>
  <si>
    <t>АА8932549</t>
  </si>
  <si>
    <t>31410932170025</t>
  </si>
  <si>
    <t>16.12.01.01.01.7861.0001.014</t>
  </si>
  <si>
    <t xml:space="preserve">Муродов Рустам Назирхонович </t>
  </si>
  <si>
    <t>АА0785794</t>
  </si>
  <si>
    <t>31410852190084</t>
  </si>
  <si>
    <t>16.12.03.01.01.0077.0001.019</t>
  </si>
  <si>
    <t>Худайбердиева Ойнура Мирзохид кизи</t>
  </si>
  <si>
    <t>АА3177866</t>
  </si>
  <si>
    <t>42801975950026</t>
  </si>
  <si>
    <t>16:12:03:01:01:3348:0001:017</t>
  </si>
  <si>
    <t xml:space="preserve">Саматханов Мухаммадбобурхон Абдукодирхон угли </t>
  </si>
  <si>
    <t>АА2116143</t>
  </si>
  <si>
    <t>32804912190096</t>
  </si>
  <si>
    <t>16:12:03:01:01:3360:0001:038</t>
  </si>
  <si>
    <t xml:space="preserve">Исроилов Дилшод Мухитдинович </t>
  </si>
  <si>
    <t>АА7280453</t>
  </si>
  <si>
    <t>31207892170042</t>
  </si>
  <si>
    <t>16:12:01:02:01:5788:0001:015</t>
  </si>
  <si>
    <t>Каримова Феруза Абдуганиевна</t>
  </si>
  <si>
    <t>AB6392548</t>
  </si>
  <si>
    <t>43105832140021</t>
  </si>
  <si>
    <t>16:12:03:01:01:3469:0001:018</t>
  </si>
  <si>
    <t>Валиев Миржалол Абдугани угли</t>
  </si>
  <si>
    <t>AB0916296</t>
  </si>
  <si>
    <t>30807922140022</t>
  </si>
  <si>
    <t>16:12:03:01:01:3469:0001:017</t>
  </si>
  <si>
    <t>Мамасодиқова Адиба Икромжон қизи</t>
  </si>
  <si>
    <t>AB1753283</t>
  </si>
  <si>
    <t>16:12:01:01:03:5760:0001:007</t>
  </si>
  <si>
    <t>Қосимова Зулфизар Маъмуржоновна</t>
  </si>
  <si>
    <t>АА7419374</t>
  </si>
  <si>
    <t>16:12:02:01:02:3641:0001:011</t>
  </si>
  <si>
    <t>Насридинова Камола Абдижаббаровна</t>
  </si>
  <si>
    <t>AA1028649</t>
  </si>
  <si>
    <t>16:12:03:01:01:3359:0001:005</t>
  </si>
  <si>
    <t>Исанбаева Гулчехра Қодировна</t>
  </si>
  <si>
    <t>АА1485535</t>
  </si>
  <si>
    <t>16:12:01:02:02:5726:0001:017</t>
  </si>
  <si>
    <t>Шарипов Рахматулло Зокир ўғли</t>
  </si>
  <si>
    <t>АА8769957</t>
  </si>
  <si>
    <t>16:12:02:01:01:3296:0001:016</t>
  </si>
  <si>
    <t>Собиров Хумоюнмирзо Бахтиёр угли</t>
  </si>
  <si>
    <t>АА6753951</t>
  </si>
  <si>
    <t>16:12:03:01:01:3360:0001:004</t>
  </si>
  <si>
    <t>Собитова Махлиё Мажид кизи</t>
  </si>
  <si>
    <t>AC0068993</t>
  </si>
  <si>
    <t>16:12:01:01:08:5295:0001:025</t>
  </si>
  <si>
    <t>Юлдашева Наргиза Аюбхановна</t>
  </si>
  <si>
    <t>АА2849654</t>
  </si>
  <si>
    <t>16:12:01:01:01:7861:0001:017</t>
  </si>
  <si>
    <t>Хайдаров Нодирбек Кодиржонович</t>
  </si>
  <si>
    <t>АВ6927141</t>
  </si>
  <si>
    <t>16:12:03:01:01:3469:0001:029</t>
  </si>
  <si>
    <t>Кодиралиева Дилафруз Тохиржон кизи</t>
  </si>
  <si>
    <t>АС0331604</t>
  </si>
  <si>
    <t>16:12:03:01:01:3469:0001:030</t>
  </si>
  <si>
    <t>Усманов Улугбек Абдухалилович</t>
  </si>
  <si>
    <t>АВ1831673</t>
  </si>
  <si>
    <t>32306902200012</t>
  </si>
  <si>
    <t>Юлдашева Шохиста Тошпулатовна</t>
  </si>
  <si>
    <t>АА9083000</t>
  </si>
  <si>
    <t>16:12:02:01:02:3641:0001:012</t>
  </si>
  <si>
    <t>Хакимова Мохигул Мирзавохид қизи</t>
  </si>
  <si>
    <t>АА1986734</t>
  </si>
  <si>
    <t>16:12:01:01:01:7079:0001:006</t>
  </si>
  <si>
    <t>Каримова Матлубахон Гуломовна</t>
  </si>
  <si>
    <t>АВ7370076</t>
  </si>
  <si>
    <t>16:12:03:01:01:3348:0001:035</t>
  </si>
  <si>
    <t>Тожибоев Хабибулло Лутпилло уғли</t>
  </si>
  <si>
    <t>АВ0883183</t>
  </si>
  <si>
    <t>16:12:03:01:01:3336:0001:019</t>
  </si>
  <si>
    <t>Азибоев Алишер Хусан ўғли</t>
  </si>
  <si>
    <t>AB0245264</t>
  </si>
  <si>
    <t>30103915960034</t>
  </si>
  <si>
    <t>16:12:03:01:01:3337:0001:036</t>
  </si>
  <si>
    <t>Ғаниев Исломжон Исмоил ўғли</t>
  </si>
  <si>
    <t>АА2209384</t>
  </si>
  <si>
    <t>16:12:02:01:02:3813:0001:007</t>
  </si>
  <si>
    <t>Мирзакаримова Саодат Иброхимовна</t>
  </si>
  <si>
    <t>АВ7920331</t>
  </si>
  <si>
    <t>16:12:03:01:01:0077:0001:039</t>
  </si>
  <si>
    <t>Жураева Гулноза Анваровна</t>
  </si>
  <si>
    <t>АВ0339157</t>
  </si>
  <si>
    <t>16:12:03:01:01:3336:0001:009</t>
  </si>
  <si>
    <t>Рахманов Мухаммаджон Одил ўғли</t>
  </si>
  <si>
    <t>АВ1926845</t>
  </si>
  <si>
    <t>16:12:03:01:01:3468:0001:027</t>
  </si>
  <si>
    <t>Мухитдинов Бахромжон Абдуманнобович</t>
  </si>
  <si>
    <t>АА2054437</t>
  </si>
  <si>
    <t>16:12:01:01:01:7761:0001:092</t>
  </si>
  <si>
    <t>Ғойиббоева Райхоной Ахмаджоновна</t>
  </si>
  <si>
    <t>АВ5176238</t>
  </si>
  <si>
    <t>16:12:01:01:01:7761:0001:093</t>
  </si>
  <si>
    <t xml:space="preserve">Азизова Шохиста Комилжон қизи </t>
  </si>
  <si>
    <t>АВ2139869</t>
  </si>
  <si>
    <t>16:12:01:01:01:7830:0001:019</t>
  </si>
  <si>
    <t>Исакова Насибахон Мухаммадамин кизи</t>
  </si>
  <si>
    <t>АС2690474</t>
  </si>
  <si>
    <t>16:12:01:01:01:7398:0001:015</t>
  </si>
  <si>
    <t>Азизова Карима Абдуллахановна</t>
  </si>
  <si>
    <t>АА1895433</t>
  </si>
  <si>
    <t>41203882170040</t>
  </si>
  <si>
    <t>16:12:02:01:02:4419:0001:007</t>
  </si>
  <si>
    <t>Умарова Дилрабо Олимжоновна</t>
  </si>
  <si>
    <t>АВ1728212</t>
  </si>
  <si>
    <t>16:12:01:01:01:7761:0001:019</t>
  </si>
  <si>
    <t>Азизов Аброржон Акмал угли</t>
  </si>
  <si>
    <t>АА6839302</t>
  </si>
  <si>
    <t>32807912170060</t>
  </si>
  <si>
    <t>16:12:01:01:0167852:0001:011</t>
  </si>
  <si>
    <t>Комилов Миразизбек Содикжонович</t>
  </si>
  <si>
    <t>АВ7904486</t>
  </si>
  <si>
    <t>16:12:01:01:01:7861:0001:037</t>
  </si>
  <si>
    <t>Усманова Санобар Гапуровна</t>
  </si>
  <si>
    <t>АА8953283</t>
  </si>
  <si>
    <t>40912695960029</t>
  </si>
  <si>
    <t>16:12:03:01:01:3469:0001:009</t>
  </si>
  <si>
    <t>Мусаев Акмал Азимович</t>
  </si>
  <si>
    <t>АА1996255</t>
  </si>
  <si>
    <t>16:12:01:01:01:7861:0001:028</t>
  </si>
  <si>
    <t>Каримов Бахромжон Гаффоржонович</t>
  </si>
  <si>
    <t>АВ3752801</t>
  </si>
  <si>
    <t>32602912120020</t>
  </si>
  <si>
    <t>16:12:02:01:02:3814:0001:010</t>
  </si>
  <si>
    <t xml:space="preserve">Камбаралиев Жакбарали Имомали угли </t>
  </si>
  <si>
    <t>АВ4707237</t>
  </si>
  <si>
    <t>32109912180028</t>
  </si>
  <si>
    <t>16:12:03:01:01:4369:0001:021</t>
  </si>
  <si>
    <t>Мамажонов Ислом Шавкатжон угли</t>
  </si>
  <si>
    <t>АВ0428416</t>
  </si>
  <si>
    <t>30103932100039</t>
  </si>
  <si>
    <t>16:12:01:01:01:5760:0001:015</t>
  </si>
  <si>
    <t>Юлдашев Отабек Комилжонович</t>
  </si>
  <si>
    <t>АА9539607</t>
  </si>
  <si>
    <t>30904902180028</t>
  </si>
  <si>
    <t>16:12:03:01:01:3337:0001:024</t>
  </si>
  <si>
    <t xml:space="preserve">Шокирова Раъно Носиржановна </t>
  </si>
  <si>
    <t>AB0180692</t>
  </si>
  <si>
    <t>42408762170122</t>
  </si>
  <si>
    <t>16:12:01:01:01:7886:0001:019</t>
  </si>
  <si>
    <t>Ризаев Хасан Анварович</t>
  </si>
  <si>
    <t>АС0670708</t>
  </si>
  <si>
    <t>32905852070016</t>
  </si>
  <si>
    <t>16:12:03:01:01:3348:0001:002</t>
  </si>
  <si>
    <t xml:space="preserve">Нуридинов Улуғбек Шикирлаевич </t>
  </si>
  <si>
    <t>АС0526763</t>
  </si>
  <si>
    <t>30703822170012</t>
  </si>
  <si>
    <t>16:12:01:01:01:7852:0001:014</t>
  </si>
  <si>
    <t>Сайфуллаев Зокиржон Бахтиёр</t>
  </si>
  <si>
    <t>АА5906790</t>
  </si>
  <si>
    <t>32607952170042</t>
  </si>
  <si>
    <t>16:12:03:01:01:6213:0001:030</t>
  </si>
  <si>
    <t>Абдувохидов Элёр Бахтиёрович</t>
  </si>
  <si>
    <t>АА9568470</t>
  </si>
  <si>
    <t>32205902170078</t>
  </si>
  <si>
    <t>16:12:01:01:09:6368:0001:027</t>
  </si>
  <si>
    <t xml:space="preserve">Юсупов Жахонгир Авазович </t>
  </si>
  <si>
    <t>АА1015961</t>
  </si>
  <si>
    <t>16:12:01:01:01:7808:0001:027</t>
  </si>
  <si>
    <t xml:space="preserve">Муминов Жахонгир Жалолхон ўғли </t>
  </si>
  <si>
    <t>АВ0955112</t>
  </si>
  <si>
    <t>16:12:01:01:01:7808:0001:004</t>
  </si>
  <si>
    <t>Абдурахимова Мохира Махмудовна</t>
  </si>
  <si>
    <t>АА6050961</t>
  </si>
  <si>
    <t>40811822070034</t>
  </si>
  <si>
    <t>16:12:01:01:01:7886:0001:013</t>
  </si>
  <si>
    <t>Бахридинова Наргиза Нематиллоевна</t>
  </si>
  <si>
    <t>АА9002060</t>
  </si>
  <si>
    <t>42512892180044</t>
  </si>
  <si>
    <t>16:12:02:01:02:4462:0001:002</t>
  </si>
  <si>
    <t xml:space="preserve">Абдусатторова Муножат Абдувохидовна </t>
  </si>
  <si>
    <t>АА2701242</t>
  </si>
  <si>
    <t>41010882160140</t>
  </si>
  <si>
    <t>16:12:01:01:03:5759:0001:010</t>
  </si>
  <si>
    <t xml:space="preserve">Махмудов Носирхон Максудхон угли </t>
  </si>
  <si>
    <t>АВ7111343</t>
  </si>
  <si>
    <t>32308932190011</t>
  </si>
  <si>
    <t>16:12:02:01:01:3269:0001:006</t>
  </si>
  <si>
    <t xml:space="preserve">Ахмедова Хуснида Мансурхоновна </t>
  </si>
  <si>
    <t>АВ2571065</t>
  </si>
  <si>
    <t>40605872120090</t>
  </si>
  <si>
    <t>16:12:02:01:02:3814:0001:019</t>
  </si>
  <si>
    <t>Убрахимджанова Эътибор Сабитхановна</t>
  </si>
  <si>
    <t>42407795880022</t>
  </si>
  <si>
    <t>16:12:03:01:01:0077:0001:005</t>
  </si>
  <si>
    <t xml:space="preserve"> Шарипов Абдулло Малик угли </t>
  </si>
  <si>
    <t>АВ0273973</t>
  </si>
  <si>
    <t>31204942170119</t>
  </si>
  <si>
    <t>16:12:03:01:01:3347:0001:036</t>
  </si>
  <si>
    <t>Каримова Мукаддас Акмаловна</t>
  </si>
  <si>
    <t>41912852170134</t>
  </si>
  <si>
    <t>16:12:01:01:03:5759:0001:040</t>
  </si>
  <si>
    <t>Сайфиддинов Исроилжон Илхомжон угли</t>
  </si>
  <si>
    <t>31712912170107</t>
  </si>
  <si>
    <t>16:12:03:01:01:3347:0001:026</t>
  </si>
  <si>
    <t>Райимжанов Аббосбек Музаффар угли</t>
  </si>
  <si>
    <t>32408995870023</t>
  </si>
  <si>
    <t>16:12:02:01:01:3296:0001:026</t>
  </si>
  <si>
    <t>Кадиров Давронбек Бахромбекович</t>
  </si>
  <si>
    <t>31108842090143</t>
  </si>
  <si>
    <t>16:12603:01:01:3348:0001:029</t>
  </si>
  <si>
    <t>Турсунбаева Муаттар Акрам кизи</t>
  </si>
  <si>
    <t>40806932170149</t>
  </si>
  <si>
    <t>16:12:01:01:01:7885:0001:032</t>
  </si>
  <si>
    <t>Хамралиева Нигорахон Турсунбоевна</t>
  </si>
  <si>
    <t>43001702160044</t>
  </si>
  <si>
    <t>16:12:03:01:01:3360:0001:030</t>
  </si>
  <si>
    <t xml:space="preserve">Исакова Дилафруз Иномжановна </t>
  </si>
  <si>
    <t>АС17884180</t>
  </si>
  <si>
    <t>40403852150037</t>
  </si>
  <si>
    <t>16:12:02:01:02:3813:0001:008</t>
  </si>
  <si>
    <t>Артиков Хусан Мусаевич</t>
  </si>
  <si>
    <t>АВ2911022</t>
  </si>
  <si>
    <t>31307842170062</t>
  </si>
  <si>
    <t>16:12:01:01:08:5295:0001:048</t>
  </si>
  <si>
    <t xml:space="preserve">Рузибаев Алишер Азимджанович </t>
  </si>
  <si>
    <t>АА0079028</t>
  </si>
  <si>
    <t>32710772070033</t>
  </si>
  <si>
    <t>16:12:03:01:01:3360:0001:019</t>
  </si>
  <si>
    <t xml:space="preserve">Асиханова Нигора Назимовна </t>
  </si>
  <si>
    <t>АА7133309</t>
  </si>
  <si>
    <t>40512842070021</t>
  </si>
  <si>
    <t>16:12:01:01:08:5670:0001:019</t>
  </si>
  <si>
    <t xml:space="preserve">Садретдинова Комила Анвар кизи </t>
  </si>
  <si>
    <t>АВ8505823</t>
  </si>
  <si>
    <t>41710962170033</t>
  </si>
  <si>
    <t>16:12:03:01:01:0077:0001:038</t>
  </si>
  <si>
    <t xml:space="preserve">Мавлянова Элвина Олимовна </t>
  </si>
  <si>
    <t>АА6863300</t>
  </si>
  <si>
    <t>42504832070081</t>
  </si>
  <si>
    <t>16:12:03:01:01:3359:0001:011</t>
  </si>
  <si>
    <t xml:space="preserve">Тухтабаева Муяссар Хамидовна </t>
  </si>
  <si>
    <t>АА3937045</t>
  </si>
  <si>
    <t>41610882170073</t>
  </si>
  <si>
    <t>16:12:02:01:01:3296:0001:018</t>
  </si>
  <si>
    <t>Нуронова Сайёра Абдузамон қизи</t>
  </si>
  <si>
    <t>АА2032564</t>
  </si>
  <si>
    <t>41107952180017</t>
  </si>
  <si>
    <t>16:12:03:01:01:3468:0001:017</t>
  </si>
  <si>
    <t>Артиков Аюбхон Мусо угли</t>
  </si>
  <si>
    <t>31601915960036</t>
  </si>
  <si>
    <t>16:12:01:01:08:5295:0001:058</t>
  </si>
  <si>
    <t>Турабаева Гулмира Мухтор кизи</t>
  </si>
  <si>
    <t>АА0857089</t>
  </si>
  <si>
    <t>42003905960015</t>
  </si>
  <si>
    <t>16:12:03:01:01:0077:0001:011</t>
  </si>
  <si>
    <t xml:space="preserve">Рустамов Назиржон Абдувахобович </t>
  </si>
  <si>
    <t>31202852110061</t>
  </si>
  <si>
    <t>16:12:03:01:01:3360:0001:023</t>
  </si>
  <si>
    <t>Абдуллаев Равшан Икрамович</t>
  </si>
  <si>
    <t>АА3302924</t>
  </si>
  <si>
    <t>31505895960032</t>
  </si>
  <si>
    <t>16:12:03:01:01:3360:0001:026</t>
  </si>
  <si>
    <t>Турсунбоев Жавохир Бахтиёр ўғли</t>
  </si>
  <si>
    <t>АВ5675210</t>
  </si>
  <si>
    <t>50302005950034</t>
  </si>
  <si>
    <t>16:12:03:01:01:3468:0001:004</t>
  </si>
  <si>
    <t>Ботирхўжаев Улуғхўжа Таваккалхўжа ўғли</t>
  </si>
  <si>
    <t>АА7853428</t>
  </si>
  <si>
    <t>32205902100093</t>
  </si>
  <si>
    <t>16:12:03:01:01:3468:0001:019</t>
  </si>
  <si>
    <t>Абдураимова Ханифа Гапуржановна</t>
  </si>
  <si>
    <t>41301702170031</t>
  </si>
  <si>
    <t>16:12:01:01:03:5737:0001:057</t>
  </si>
  <si>
    <t>Саидахмедова Рислигой Иброхимжон кизи</t>
  </si>
  <si>
    <t>АС3022026</t>
  </si>
  <si>
    <t>42107902150052</t>
  </si>
  <si>
    <t>16:12:02:01:02:4419:0001:036</t>
  </si>
  <si>
    <t>Хонхусанов Бахромжон Абдулхусан угли</t>
  </si>
  <si>
    <t>АА4005076</t>
  </si>
  <si>
    <t>33108902150051</t>
  </si>
  <si>
    <t>16:12:03:01:01:3359:0001:024</t>
  </si>
  <si>
    <t>Нишонова Нозима Каримжоновна</t>
  </si>
  <si>
    <t>АА3500538</t>
  </si>
  <si>
    <t>42810882170054</t>
  </si>
  <si>
    <t>16:12:03:01:01:3337:0001:023</t>
  </si>
  <si>
    <t>Маврулова Дилдора Абдугаппоровна</t>
  </si>
  <si>
    <t>АВ3566899</t>
  </si>
  <si>
    <t>41403852150092</t>
  </si>
  <si>
    <t>16:12:03:01:01:3348:0001:008</t>
  </si>
  <si>
    <t>Мирзаева Дилноза Абдурашидовна</t>
  </si>
  <si>
    <t>АВ4698294</t>
  </si>
  <si>
    <t>42307872140017</t>
  </si>
  <si>
    <t>16:12:03:01:01:3469:0001:016</t>
  </si>
  <si>
    <t>Дадаханова Нодира Шокир қизи</t>
  </si>
  <si>
    <t>АА1279027</t>
  </si>
  <si>
    <t>42405955960041</t>
  </si>
  <si>
    <t>16:12:01:01:08:5670:0001:173</t>
  </si>
  <si>
    <t>Садриддинова Шохсанам Махмуджон қизи</t>
  </si>
  <si>
    <t>АА9477175</t>
  </si>
  <si>
    <t>42412932140037</t>
  </si>
  <si>
    <t>16:12:03:01:01:3469:0001:019</t>
  </si>
  <si>
    <t>Абдурахимова Хуснида Илхомжановна</t>
  </si>
  <si>
    <t>АС1081208</t>
  </si>
  <si>
    <t>42605872160063</t>
  </si>
  <si>
    <t>16:12:01:01:03:5737:0001:043</t>
  </si>
  <si>
    <t>Кариева Лола Хафизовна</t>
  </si>
  <si>
    <t>АА8518668</t>
  </si>
  <si>
    <t>42701852170034</t>
  </si>
  <si>
    <t>16:12:03:01:01:3359:0001:019</t>
  </si>
  <si>
    <t>Вахабова Гулнора Носировна</t>
  </si>
  <si>
    <t>АА4295773</t>
  </si>
  <si>
    <t>42202862170178</t>
  </si>
  <si>
    <t>16:12:01:01:08:5295:0001:013</t>
  </si>
  <si>
    <t>Абидов Исломжон Иброхимжанович</t>
  </si>
  <si>
    <t>АВ4416797</t>
  </si>
  <si>
    <t>31007915870034</t>
  </si>
  <si>
    <t>16:12:03:01:01:3360:0001:012</t>
  </si>
  <si>
    <t>Маткаримова Салтанат Мамат кизи</t>
  </si>
  <si>
    <t>42107932170228</t>
  </si>
  <si>
    <t>16:12:01:01:01:7761:0001:078</t>
  </si>
  <si>
    <t>Ахмадалиева Гузал Тохиржоновна</t>
  </si>
  <si>
    <t>42109872120079</t>
  </si>
  <si>
    <t>16:12:03:01:01:3468:0001:029</t>
  </si>
  <si>
    <t>Мухитдинов Азизбек Комилжон ўгли</t>
  </si>
  <si>
    <t>33008915960013</t>
  </si>
  <si>
    <t>16:12:01:01:01:7761:0001:074</t>
  </si>
  <si>
    <t>Вохидова Хонзодабегим Акбаржон кизи</t>
  </si>
  <si>
    <t>42901932170127</t>
  </si>
  <si>
    <t>16:12:01:01:01:7761:0001:126</t>
  </si>
  <si>
    <t>Маматханова Шохсанам Мадаминхужа қизи</t>
  </si>
  <si>
    <t>АА9022347</t>
  </si>
  <si>
    <t>42701942170090</t>
  </si>
  <si>
    <t>16:12:01:01:01:3336:0001:035</t>
  </si>
  <si>
    <t>Нурмирзаев Абдуносир Рахимович</t>
  </si>
  <si>
    <t>АС0905418</t>
  </si>
  <si>
    <t>30810802170163</t>
  </si>
  <si>
    <t>16:12:03:01:01:0077:0001:030</t>
  </si>
  <si>
    <t>Абдурахманова Мохигул Наим қизи</t>
  </si>
  <si>
    <t>АВ9509253</t>
  </si>
  <si>
    <t>40709952170134</t>
  </si>
  <si>
    <t>16:12:01:01:03:5759:0001:028</t>
  </si>
  <si>
    <t>Қосимова Дилдора Абдухолиқовна</t>
  </si>
  <si>
    <t>АВ6505348</t>
  </si>
  <si>
    <t>41503862190074</t>
  </si>
  <si>
    <t>16:12:01:02:01:5787:0001:015</t>
  </si>
  <si>
    <t>Хожиқўзиев Нуриддин Тулкинович</t>
  </si>
  <si>
    <t>АВ1925164</t>
  </si>
  <si>
    <t>31709762100011</t>
  </si>
  <si>
    <t>16:12:01:01:08:5295:0001:029</t>
  </si>
  <si>
    <t>Дедабаев Адхам Аюб угли</t>
  </si>
  <si>
    <t>АА3503015</t>
  </si>
  <si>
    <t>30102902170089</t>
  </si>
  <si>
    <t>16:12:03:01:01:3348:0001:010</t>
  </si>
  <si>
    <t>Киргизова Нилуфар Зухритдиновна</t>
  </si>
  <si>
    <t>АВ6203692</t>
  </si>
  <si>
    <t>40704832100096</t>
  </si>
  <si>
    <t>16:12:01:01:01:7761:0001:122</t>
  </si>
  <si>
    <t>Гаппаров Мухаммадолим Салохиддин угли</t>
  </si>
  <si>
    <t>АВ3688713</t>
  </si>
  <si>
    <t>33005935960025</t>
  </si>
  <si>
    <t>16:12:03:01:01:3337:0001:007</t>
  </si>
  <si>
    <t>Акбарова Мухайё Исломбек кизи</t>
  </si>
  <si>
    <t>АА2373060</t>
  </si>
  <si>
    <t>41306915880014</t>
  </si>
  <si>
    <t>16:12:03:01:01:3359:0001:002</t>
  </si>
  <si>
    <t>Акрамов Бобир Имомали угли</t>
  </si>
  <si>
    <t>АА6338502</t>
  </si>
  <si>
    <t>16:12:03:01:01:6213:0001:010</t>
  </si>
  <si>
    <t>Махкамова Махфуза Марупалиевна</t>
  </si>
  <si>
    <t>АВ0145806</t>
  </si>
  <si>
    <t>41707712150029</t>
  </si>
  <si>
    <t>16:12:01:01:03:5759:0001:004</t>
  </si>
  <si>
    <t>Жалалов Авазбек Шариф угли</t>
  </si>
  <si>
    <t>AD1287313</t>
  </si>
  <si>
    <t>31004952170020</t>
  </si>
  <si>
    <t>16:12:01:01:01:7861:0001:009</t>
  </si>
  <si>
    <t>Жалалов Анваржон Шариф угли</t>
  </si>
  <si>
    <t>АА6062896</t>
  </si>
  <si>
    <t>30803985960016</t>
  </si>
  <si>
    <t>16:12:01:01:01:7861:0001:008</t>
  </si>
  <si>
    <t>Эргашова Дилроба Нумонжоновна</t>
  </si>
  <si>
    <t>АВ1750137</t>
  </si>
  <si>
    <t>41904822110015</t>
  </si>
  <si>
    <t>16:12:01:01:01:7761:0001:119</t>
  </si>
  <si>
    <t>Сотиболдиева Ёқутхон Абдусаматовна</t>
  </si>
  <si>
    <t>40801722190024</t>
  </si>
  <si>
    <t>16:12:01:01:01:7761:0001:101</t>
  </si>
  <si>
    <t>Мирзаева Дилсуз Махмуджоновна</t>
  </si>
  <si>
    <t>42903892110021</t>
  </si>
  <si>
    <t>16:12:01:01:03:5737:0001:016</t>
  </si>
  <si>
    <t>Алиханова Зулхумор Тухтасиновна</t>
  </si>
  <si>
    <t>40309772140030</t>
  </si>
  <si>
    <t>16:12:03:01:01:3468:0001:030</t>
  </si>
  <si>
    <t>Обиддинов Обид Собитбаевич</t>
  </si>
  <si>
    <t>32908822090032</t>
  </si>
  <si>
    <t>16:12:03:01:01:3469:0001:023</t>
  </si>
  <si>
    <t>Жалалов Улугбек Шарифович</t>
  </si>
  <si>
    <t>31508872170051</t>
  </si>
  <si>
    <t>16:12:01:01:01:7761:0001:097</t>
  </si>
  <si>
    <t>Махмудова Нилуфар Мухаммаджонова</t>
  </si>
  <si>
    <t>АВ3435698</t>
  </si>
  <si>
    <t>42712742070028</t>
  </si>
  <si>
    <t>16:12:03:01:01:3360:0001:041</t>
  </si>
  <si>
    <t>Хабибрахманова Хуршида Маратовна</t>
  </si>
  <si>
    <t>АА8683629</t>
  </si>
  <si>
    <t>42211895960010</t>
  </si>
  <si>
    <t>16:12:01:01:01:7886:0001:044</t>
  </si>
  <si>
    <t>Турсуналиева Дилоромхон Шермамат кизи</t>
  </si>
  <si>
    <t>АD0156364</t>
  </si>
  <si>
    <t>40203975900025</t>
  </si>
  <si>
    <t>16:12:01:01:08:5295:0001:039</t>
  </si>
  <si>
    <t>Нишонова Гузалой Кодиралиевна</t>
  </si>
  <si>
    <t>41901852110055</t>
  </si>
  <si>
    <t>16:12:01:01:01:7761:0001:018</t>
  </si>
  <si>
    <t>Жураева Махлиё Сохиб кизи</t>
  </si>
  <si>
    <t>АВ0124479</t>
  </si>
  <si>
    <t>41506922170205</t>
  </si>
  <si>
    <t>16:12:03:01:01:3468:0001:038</t>
  </si>
  <si>
    <t>Мирзаабдурайимова Нилуфар Дилшоджон кизи</t>
  </si>
  <si>
    <t>АА7284186</t>
  </si>
  <si>
    <t>41901985950021</t>
  </si>
  <si>
    <t>16:12:03:01:01:3469:0001:005</t>
  </si>
  <si>
    <t>Жамалов Адхамжон Рахматилло угли</t>
  </si>
  <si>
    <t>АА5800099</t>
  </si>
  <si>
    <t>32905942140034</t>
  </si>
  <si>
    <t>16:12:03:01:01:3359:0001:041</t>
  </si>
  <si>
    <t xml:space="preserve">Муминов Лазиз Одилович </t>
  </si>
  <si>
    <t>АА4834332</t>
  </si>
  <si>
    <t>32003892170041</t>
  </si>
  <si>
    <t>16:12:01:01:01:7861:0001:027</t>
  </si>
  <si>
    <t>Валижанов Линур Ибрагимжонович</t>
  </si>
  <si>
    <t>АА77446159</t>
  </si>
  <si>
    <t>30101902170048</t>
  </si>
  <si>
    <t>16:12:03:01:01:3469:0001:011</t>
  </si>
  <si>
    <t>Тухтасинов Одилжон Ёкубжон угли</t>
  </si>
  <si>
    <t>АА2020129</t>
  </si>
  <si>
    <t>32706932170318</t>
  </si>
  <si>
    <t>16:12:03:01:01:3348:0001:030</t>
  </si>
  <si>
    <t xml:space="preserve">Баязитов Дамир Рафкатович </t>
  </si>
  <si>
    <t>АА2650007</t>
  </si>
  <si>
    <t>32812902170034</t>
  </si>
  <si>
    <t>16:12:03:01:01:3348:0001:042</t>
  </si>
  <si>
    <t>Жакбарова Маргуба Иззатиллаевна</t>
  </si>
  <si>
    <t>АВ2133143</t>
  </si>
  <si>
    <t>42108895870026</t>
  </si>
  <si>
    <t>16:12:03:01:01:3360:0001:027</t>
  </si>
  <si>
    <t>Эрманбетова Шохсанам Бозорбоевна</t>
  </si>
  <si>
    <t>АА2315490</t>
  </si>
  <si>
    <t>42503852160062</t>
  </si>
  <si>
    <t>16:12:03:01:01:3468:0001:041</t>
  </si>
  <si>
    <t>Парпиева Феруза Махмудовна</t>
  </si>
  <si>
    <t>АА0426724</t>
  </si>
  <si>
    <t>43011872170024</t>
  </si>
  <si>
    <t>16:12:01:01:03:5804:0001:012</t>
  </si>
  <si>
    <t>Махмудова Умида Мўминжановна</t>
  </si>
  <si>
    <t>АВ0556005</t>
  </si>
  <si>
    <t>40410892090030</t>
  </si>
  <si>
    <t>16:12:03:01:01:3469:0001:010</t>
  </si>
  <si>
    <t>Иминов Бунёд Ахмаджанович</t>
  </si>
  <si>
    <t>АА6061469</t>
  </si>
  <si>
    <t>33010832170134</t>
  </si>
  <si>
    <t>16:12:01:01:01:7861:0001:039</t>
  </si>
  <si>
    <t>Садикова Нодира Носировна</t>
  </si>
  <si>
    <t>АА8077576</t>
  </si>
  <si>
    <t>42010895960022</t>
  </si>
  <si>
    <t>16:12:03:01:01:3347:0001:035</t>
  </si>
  <si>
    <t>Рахманов Акмалжон Шамсиддинович</t>
  </si>
  <si>
    <t>АА4217359</t>
  </si>
  <si>
    <t>31710852110012</t>
  </si>
  <si>
    <t>16:12:01:02:02:5726:0001:013</t>
  </si>
  <si>
    <t>Мадаминова Сайёра Абдурахмадовна</t>
  </si>
  <si>
    <t>АА1485560</t>
  </si>
  <si>
    <t>42703772150039</t>
  </si>
  <si>
    <t>16:12:03:01:01:3347:0001:023</t>
  </si>
  <si>
    <t>Мамажонов Ахмадали Мамадалиевич</t>
  </si>
  <si>
    <t>АА4912060</t>
  </si>
  <si>
    <t>32705892190017</t>
  </si>
  <si>
    <t>16:12:01:01:01:7761:0001:125</t>
  </si>
  <si>
    <t>Эгамбердиева Дилноза Хуснитдиновна</t>
  </si>
  <si>
    <t>АВ4035325</t>
  </si>
  <si>
    <t>41303912140042</t>
  </si>
  <si>
    <t>16:12:01:01:01:7886:0001:059</t>
  </si>
  <si>
    <t>Рахмонов Уткир Мамуржонович</t>
  </si>
  <si>
    <t>АВ8755361</t>
  </si>
  <si>
    <t>31201862160091</t>
  </si>
  <si>
    <t>16:12:03:01:01:6213:0001:017</t>
  </si>
  <si>
    <t>Тожибоева Гузал Содикжоновна</t>
  </si>
  <si>
    <t>АА5685268</t>
  </si>
  <si>
    <t>42502872160056</t>
  </si>
  <si>
    <t>16:12:01:01:01:7079:0001:003</t>
  </si>
  <si>
    <t>Гофурова Дилфуза Ахмаджановна</t>
  </si>
  <si>
    <t>АВ2201773</t>
  </si>
  <si>
    <t>42507752140021</t>
  </si>
  <si>
    <t>16:12:03:01:01:3348:0001:038</t>
  </si>
  <si>
    <t>Алижонов Мухаммадали Хусниддин угли</t>
  </si>
  <si>
    <t>АВ8664344</t>
  </si>
  <si>
    <t>30301942120043</t>
  </si>
  <si>
    <t>16:12:03:01:01:3468:0001:007</t>
  </si>
  <si>
    <t>Абдурахмонова Зулфия Абдурахим кизи</t>
  </si>
  <si>
    <t>АА7333278</t>
  </si>
  <si>
    <t>40502922160018</t>
  </si>
  <si>
    <t>16:12:01:01:01:7079:0001:001</t>
  </si>
  <si>
    <t>Мирзаахмедова Дилнозахон Юсуфжоновна</t>
  </si>
  <si>
    <t>АА0494856</t>
  </si>
  <si>
    <t>40612875950010</t>
  </si>
  <si>
    <t>16:12:03:01:01:3469:0001:027</t>
  </si>
  <si>
    <t>Дарвишалиева Махлиё Рустамали кизи</t>
  </si>
  <si>
    <t>АА5898223</t>
  </si>
  <si>
    <t>42304952200025</t>
  </si>
  <si>
    <t>16:12:02:01:02:3813:0001:004</t>
  </si>
  <si>
    <t>Мирзахмедов Алишер Шокиржон угли</t>
  </si>
  <si>
    <t>АВ7563675</t>
  </si>
  <si>
    <t>31110932170039</t>
  </si>
  <si>
    <t>16:12:03:01:01:3347:0001:019</t>
  </si>
  <si>
    <t>Шарафиддинов Аъзамжон Усмонжон угли</t>
  </si>
  <si>
    <t>АА8548262</t>
  </si>
  <si>
    <t>30103912100011</t>
  </si>
  <si>
    <t>16:12:03:01:01:6213:0001:039</t>
  </si>
  <si>
    <t>Мамаджанов Бахтиёр Якубжон угли</t>
  </si>
  <si>
    <t>АС0470397</t>
  </si>
  <si>
    <t>31103932090027</t>
  </si>
  <si>
    <t>16:12:03:01:01:3347:0001:020</t>
  </si>
  <si>
    <t>Мамадалиев Мухаммад Кадирович</t>
  </si>
  <si>
    <t>АА6050822</t>
  </si>
  <si>
    <t>32604892170057</t>
  </si>
  <si>
    <t>16:12:01:01:01:5759:0001:018</t>
  </si>
  <si>
    <t>Миркамалова Сайёра Мухаммадалиевна</t>
  </si>
  <si>
    <t>АС1653863</t>
  </si>
  <si>
    <t>42105772170019</t>
  </si>
  <si>
    <t>16:12:01:01:01:7761:0001:013</t>
  </si>
  <si>
    <t>Турсунова Назира Ахмадовна</t>
  </si>
  <si>
    <t>АС0311694</t>
  </si>
  <si>
    <t>42407802170197</t>
  </si>
  <si>
    <t>16:12:01:01:01:7761:0001:014</t>
  </si>
  <si>
    <t>Каримова Замира Мамасалиевна</t>
  </si>
  <si>
    <t>АА9508601</t>
  </si>
  <si>
    <t>40205725870015</t>
  </si>
  <si>
    <t>16:12:01:01:01:7761:0001:120</t>
  </si>
  <si>
    <t>Рахимов Файзулло Хусанбой угли</t>
  </si>
  <si>
    <t>АА1329080</t>
  </si>
  <si>
    <t>30103955970022</t>
  </si>
  <si>
    <t>16:12:03:01:01:3360:0001:024</t>
  </si>
  <si>
    <t>Бахриддинова Гулноза Хамидуллаевна</t>
  </si>
  <si>
    <t>АВ2132366</t>
  </si>
  <si>
    <t>40105862110015</t>
  </si>
  <si>
    <t>16:12:03:01:01:3348:0001:016</t>
  </si>
  <si>
    <t>Абдиримов Максадбек Максуд угли</t>
  </si>
  <si>
    <t>АА0542693</t>
  </si>
  <si>
    <t>32409965960012</t>
  </si>
  <si>
    <t>16:12:03:01:01:3337:0001:006</t>
  </si>
  <si>
    <t>Усмонова Мукаддас Олимжановна</t>
  </si>
  <si>
    <t>АА8140298</t>
  </si>
  <si>
    <t>43008742170095</t>
  </si>
  <si>
    <t>16:12:01:01:01:7885:0001:026</t>
  </si>
  <si>
    <t xml:space="preserve">Абдурахмонова Шахноза Мамуржановна </t>
  </si>
  <si>
    <t>АА7279766</t>
  </si>
  <si>
    <t>42912852160130</t>
  </si>
  <si>
    <t>16:12:01:01:01:7886:0001:012</t>
  </si>
  <si>
    <t xml:space="preserve">Ходжаева Рохилахон Рахим кизи </t>
  </si>
  <si>
    <t>АС2324843</t>
  </si>
  <si>
    <t>42812915960038</t>
  </si>
  <si>
    <t>16:12:01:01:08:5670:0001:060</t>
  </si>
  <si>
    <t>ПАрпиев Абдурасул Алишер угли</t>
  </si>
  <si>
    <t>АС2944512</t>
  </si>
  <si>
    <t>32503945870024</t>
  </si>
  <si>
    <t>16:12:01:01:03:5804:0001:053</t>
  </si>
  <si>
    <t>Хасанов Фаррух Анвар угли</t>
  </si>
  <si>
    <t>АА9296899</t>
  </si>
  <si>
    <t>31705952170020</t>
  </si>
  <si>
    <t>16:12:01:01:01:7761:0001:050</t>
  </si>
  <si>
    <t>Жабборов Қодир Шухратович</t>
  </si>
  <si>
    <t>АВ0026865</t>
  </si>
  <si>
    <t>30506842170044</t>
  </si>
  <si>
    <t>16:12:03:01:01:3348:0001:033</t>
  </si>
  <si>
    <t>Эргашева дилором Носиржон қизи</t>
  </si>
  <si>
    <t>АА2054730</t>
  </si>
  <si>
    <t>40206922160017</t>
  </si>
  <si>
    <t>16:12:01:01:01:7886:0001:071</t>
  </si>
  <si>
    <t>Махмудова Дилдора Улугбек қизи</t>
  </si>
  <si>
    <t>АА0838126</t>
  </si>
  <si>
    <t>40511955890010</t>
  </si>
  <si>
    <t>16:12:03:01:01:3348:0001:023</t>
  </si>
  <si>
    <t xml:space="preserve">Насриддинова Жамила Икромидиновна </t>
  </si>
  <si>
    <t>АА8228054</t>
  </si>
  <si>
    <t>41308882150035</t>
  </si>
  <si>
    <t>16:12:03:01:01:3347:0001:039</t>
  </si>
  <si>
    <t xml:space="preserve">Нематова Феруза Исмоиловна </t>
  </si>
  <si>
    <t>АВ4073265</t>
  </si>
  <si>
    <t>42212782150028</t>
  </si>
  <si>
    <t>16:12:03:01:01:3347:0001:021</t>
  </si>
  <si>
    <t>Артиков Рахим Хакимович</t>
  </si>
  <si>
    <t>АА6531171</t>
  </si>
  <si>
    <t>30807852070015</t>
  </si>
  <si>
    <t>16:12:03:01:01:3348:0001:021</t>
  </si>
  <si>
    <t>Зиятова Умида Вохабджановна</t>
  </si>
  <si>
    <t>АВ0187936</t>
  </si>
  <si>
    <t>40111872170064</t>
  </si>
  <si>
    <t>16:12:03:01:01:3348:0001:020</t>
  </si>
  <si>
    <t>Ахмадалиева Мумтоза Солижон кизи</t>
  </si>
  <si>
    <t>АВ4995315</t>
  </si>
  <si>
    <t>63105005950020</t>
  </si>
  <si>
    <t>16:12:03:01:01:3348:0001:036</t>
  </si>
  <si>
    <t>Исмоилова Гулмира Собиржановна</t>
  </si>
  <si>
    <t>АВ0794079</t>
  </si>
  <si>
    <t>41904725960023</t>
  </si>
  <si>
    <t>16:12:01:01:03:5804:0001:042</t>
  </si>
  <si>
    <t>Таджибаева Нурниса Махмуджановна</t>
  </si>
  <si>
    <t>АС0924930</t>
  </si>
  <si>
    <t>40607732140039</t>
  </si>
  <si>
    <t>16:12:01:01:03:5759:0001:001</t>
  </si>
  <si>
    <t>Абдуллажонов Окиф Арифович</t>
  </si>
  <si>
    <t>АА2317213</t>
  </si>
  <si>
    <t>31805885960038</t>
  </si>
  <si>
    <t>Рахимов Алишер Исмаилович</t>
  </si>
  <si>
    <t>АА6754250</t>
  </si>
  <si>
    <t>32805862170037</t>
  </si>
  <si>
    <t>16:12:03:01:01:3360:0001:035</t>
  </si>
  <si>
    <t>Мирзалиева Наргиза Мусаевна</t>
  </si>
  <si>
    <t>АА2881659</t>
  </si>
  <si>
    <t>40510842070025</t>
  </si>
  <si>
    <t>16:12:03:01:01:0086:0001:041</t>
  </si>
  <si>
    <t>Маматова Зулфия Йигаталиевна</t>
  </si>
  <si>
    <t>АА3918485</t>
  </si>
  <si>
    <t>42401712200041</t>
  </si>
  <si>
    <t>16:12:01:01:09:5710:0001:045</t>
  </si>
  <si>
    <t>Нормирзаев Афзалбек Илёсжон угли</t>
  </si>
  <si>
    <t>АА0410245</t>
  </si>
  <si>
    <t>33110955900013</t>
  </si>
  <si>
    <t>16:12:03:01:01:3360:0001:001</t>
  </si>
  <si>
    <t>Аюбхонова Саидахон Маруфжон кизи</t>
  </si>
  <si>
    <t>АС1788231</t>
  </si>
  <si>
    <t>42001945960086</t>
  </si>
  <si>
    <t>16:12:03:01:01:3468:0001:023</t>
  </si>
  <si>
    <t>Хайитов Икромжон Мухриддинович</t>
  </si>
  <si>
    <t>АА8766788</t>
  </si>
  <si>
    <t>31502842180112</t>
  </si>
  <si>
    <t>16:12:03:01:01:3469:0001:039</t>
  </si>
  <si>
    <t>Курбонбоева Дилафруз Нематулло кизи</t>
  </si>
  <si>
    <t>АВ1649506</t>
  </si>
  <si>
    <t>41812902160132</t>
  </si>
  <si>
    <t>16:12:01:01:01:7761:0001:021</t>
  </si>
  <si>
    <t>Ганиева Гулрухсора Самижон кизи</t>
  </si>
  <si>
    <t>АВ7418310</t>
  </si>
  <si>
    <t>42604922180046</t>
  </si>
  <si>
    <t>16:12:03:01:01:3336:0001:010</t>
  </si>
  <si>
    <t>Тураева Феруза Бахриддиновна</t>
  </si>
  <si>
    <t>АС2020095</t>
  </si>
  <si>
    <t>41808842170029</t>
  </si>
  <si>
    <t>16:12:03:01:01:6213:0001:029</t>
  </si>
  <si>
    <t>Рашидов Мухамадамин Хамидхо угли</t>
  </si>
  <si>
    <t>АВ0191094</t>
  </si>
  <si>
    <t>33011985960049</t>
  </si>
  <si>
    <t>16:12:03:01:01:6213:0001:013</t>
  </si>
  <si>
    <t xml:space="preserve">Арифбаева Саида Джалаловна </t>
  </si>
  <si>
    <t>АС2830070</t>
  </si>
  <si>
    <t>41109852170022</t>
  </si>
  <si>
    <t>16:12:03:01:01:3468:0001:026</t>
  </si>
  <si>
    <t>АВ7215837</t>
  </si>
  <si>
    <t>30104862110022</t>
  </si>
  <si>
    <t>16:12:01:02:02:5726:0001:016</t>
  </si>
  <si>
    <t>Игамбердиев Бахром Зохидиллаевич</t>
  </si>
  <si>
    <t>АВ0916369</t>
  </si>
  <si>
    <t>30207815960029</t>
  </si>
  <si>
    <t>16:12:03:01:01:3360:0001:006</t>
  </si>
  <si>
    <t>Тургунов Илёс Илхомжонович</t>
  </si>
  <si>
    <t>АВ5402055</t>
  </si>
  <si>
    <t>31505862110060</t>
  </si>
  <si>
    <t>16:12:03:01:01:3337:0001:021</t>
  </si>
  <si>
    <t>Хасанов Олим Ибрагимович</t>
  </si>
  <si>
    <t>АВ7992305</t>
  </si>
  <si>
    <t>32102842140036</t>
  </si>
  <si>
    <t>16:12:03:01:01:3336:0001:005</t>
  </si>
  <si>
    <t>Мамаджанов Каримулло Абдурахим угли</t>
  </si>
  <si>
    <t>АА5885936</t>
  </si>
  <si>
    <t>30701942140010</t>
  </si>
  <si>
    <t>16:12:03:01:01:3336:0001:017</t>
  </si>
  <si>
    <t xml:space="preserve">Маматкаримова Дилафруз Тохиржон кизи </t>
  </si>
  <si>
    <t>АА5723908</t>
  </si>
  <si>
    <t>42410932190012</t>
  </si>
  <si>
    <t>16:12:03:01:01:3337:0001:015</t>
  </si>
  <si>
    <t xml:space="preserve">Гаппарова Мадина Шахобиддин кизи </t>
  </si>
  <si>
    <t>АВ3927631</t>
  </si>
  <si>
    <t>42202922090066</t>
  </si>
  <si>
    <t>16:12:03:01:01:3360:0001:020</t>
  </si>
  <si>
    <t>Ахмадалиева Ойдина Гопиржон кизи</t>
  </si>
  <si>
    <t>41908942170247</t>
  </si>
  <si>
    <t>16:12:01:02:02:5726:0001:015</t>
  </si>
  <si>
    <t xml:space="preserve">Мусаева Раьнохон Нумонжоновна </t>
  </si>
  <si>
    <t>АА1674093</t>
  </si>
  <si>
    <t>42109712110017</t>
  </si>
  <si>
    <t>16:12:03:01:01:3347:0001:017</t>
  </si>
  <si>
    <t>Отабоева Матлуба Олимжановна</t>
  </si>
  <si>
    <t>АВ0883037</t>
  </si>
  <si>
    <t>40710812090013</t>
  </si>
  <si>
    <t>16:12:03:01:01:3347:0001:034</t>
  </si>
  <si>
    <t>Умарова Фарангиз Рахмонжоновна</t>
  </si>
  <si>
    <t>42210862070022</t>
  </si>
  <si>
    <t>16:12:03:01:01:6213:0001:002</t>
  </si>
  <si>
    <t>Турдиев Адхамжон Хусанбаевич</t>
  </si>
  <si>
    <t>31003872110066</t>
  </si>
  <si>
    <t>16:12:01:01:01:7761:0001:075</t>
  </si>
  <si>
    <t>Юнусов Сохрдилло Нарзуллаевич</t>
  </si>
  <si>
    <t>31405812140041</t>
  </si>
  <si>
    <t>16:12:03:01:01:3359:0001:037</t>
  </si>
  <si>
    <t>Дадабаева Зулфия Махмудовна</t>
  </si>
  <si>
    <t>41706685900019</t>
  </si>
  <si>
    <t>16:12:01:01:01:7761:0001:104</t>
  </si>
  <si>
    <t>Содиқов Мухаммад Бобур Носир угли</t>
  </si>
  <si>
    <t>16:12:01:01:08:5670:0001:016</t>
  </si>
  <si>
    <t>32305872110044</t>
  </si>
  <si>
    <t>16:12:01:02:02:5726:0001:116</t>
  </si>
  <si>
    <t>Дедабаева Сайёра Хусанхановна</t>
  </si>
  <si>
    <t>40901765960012</t>
  </si>
  <si>
    <t>16:12:03:01:01:3469:0001:036</t>
  </si>
  <si>
    <t>Бозорова Мухайё 
Собиржановна</t>
  </si>
  <si>
    <t>42412782120012</t>
  </si>
  <si>
    <t>16:12:03:01:01:3468:0001:015</t>
  </si>
  <si>
    <t>Муйдинов Комолиддин Исомеддинович</t>
  </si>
  <si>
    <t>31811882170088</t>
  </si>
  <si>
    <t>16:12:03:01:01:6213:0001:015</t>
  </si>
  <si>
    <t>Эргашев Акрам Адашалиевич</t>
  </si>
  <si>
    <t>30611702140054</t>
  </si>
  <si>
    <t>16:12:01:01:01:7761:0001:124</t>
  </si>
  <si>
    <t>Холмирзаева Азизахон Юсуббой кизи</t>
  </si>
  <si>
    <t>42409945930038</t>
  </si>
  <si>
    <t>16:12:03:01:01:3360:0001:009</t>
  </si>
  <si>
    <t>Мирзаева Нигора Хакимовна</t>
  </si>
  <si>
    <t>АВ4536114</t>
  </si>
  <si>
    <t>16:12:03:01:01:3469:0001:041</t>
  </si>
  <si>
    <t>Ахунов Хасан Рустам Угли</t>
  </si>
  <si>
    <t>31908912170092</t>
  </si>
  <si>
    <t>16:12:03:01:01:3468:0001:022</t>
  </si>
  <si>
    <t>Жалолова Гавхар Рахмонжоновна</t>
  </si>
  <si>
    <t>АА2148219</t>
  </si>
  <si>
    <t>42912752160014</t>
  </si>
  <si>
    <t>16:12:03:01:01:3337:0001:017</t>
  </si>
  <si>
    <t>Муллабоев Муродилла Абдуллаевич</t>
  </si>
  <si>
    <t>АС0926883</t>
  </si>
  <si>
    <t>32604782170206</t>
  </si>
  <si>
    <t>16:12:03:01:01:3359:0001:032</t>
  </si>
  <si>
    <t>Муродиллаев Мансуржон Муродилла угли</t>
  </si>
  <si>
    <t>АА6897506</t>
  </si>
  <si>
    <t>32404812150086</t>
  </si>
  <si>
    <t>16:12:02:01:01:3296:0001:033</t>
  </si>
  <si>
    <t>Алиева Нозима Одилжонович</t>
  </si>
  <si>
    <t>АА9971571</t>
  </si>
  <si>
    <t>40210732150014</t>
  </si>
  <si>
    <t>16:12:03:01:01:0077:0001:006</t>
  </si>
  <si>
    <t>Турсуналиев Достон Рустамжон Угли</t>
  </si>
  <si>
    <t>АС2932592</t>
  </si>
  <si>
    <t>16:12:03:01:01:3360:0001:011</t>
  </si>
  <si>
    <t xml:space="preserve">Имомалиева Фарангис Иброхим кизи </t>
  </si>
  <si>
    <t>АВ7023325</t>
  </si>
  <si>
    <t>40109965990028</t>
  </si>
  <si>
    <t>16:12:02:01:02:3813:0001:002</t>
  </si>
  <si>
    <t xml:space="preserve">Кенжаева Нилуфар Рахимжоновна </t>
  </si>
  <si>
    <t>АС1133139</t>
  </si>
  <si>
    <t>41703832190013</t>
  </si>
  <si>
    <t>16:12:03:01:01:3348:0001:012</t>
  </si>
  <si>
    <t xml:space="preserve">Тожибоева Марғуба Комилжоновна </t>
  </si>
  <si>
    <t>АА2162762</t>
  </si>
  <si>
    <t>42011922190069</t>
  </si>
  <si>
    <t>16:12:03:01:01:3347:0001:027</t>
  </si>
  <si>
    <t xml:space="preserve">Игамбердиев Одил Усмон ўғли </t>
  </si>
  <si>
    <t>АА9654481</t>
  </si>
  <si>
    <t>30401922170076</t>
  </si>
  <si>
    <t>16:12:03:01:01:3347:0001:040</t>
  </si>
  <si>
    <t>Омонов Мухаммадбобур Акрам ўғли</t>
  </si>
  <si>
    <t>АА9488325</t>
  </si>
  <si>
    <t>30409902160055</t>
  </si>
  <si>
    <t>16:12:03:01:01:3348:0001:025</t>
  </si>
  <si>
    <t>Комолиддинов Икром Мухаммад ўғли</t>
  </si>
  <si>
    <t>АВ0792239</t>
  </si>
  <si>
    <t>33110842170048</t>
  </si>
  <si>
    <t>16:12:03:01:01:3347:0001:028</t>
  </si>
  <si>
    <t>Хайитова Хайринса Мамасиддиқовна</t>
  </si>
  <si>
    <t>АВ4035630</t>
  </si>
  <si>
    <t>41610702130023</t>
  </si>
  <si>
    <t>16:12:03:01:01:3348:0001:013</t>
  </si>
  <si>
    <t>Назиров Ойбек Фарходович</t>
  </si>
  <si>
    <t>АВ3580001</t>
  </si>
  <si>
    <t>31809872130011</t>
  </si>
  <si>
    <t>16:12:03:01:01:3347:0001:041</t>
  </si>
  <si>
    <t>Эргашева Гулзода Камолиддиновна</t>
  </si>
  <si>
    <t>АС0847600</t>
  </si>
  <si>
    <t>40101875980023</t>
  </si>
  <si>
    <t>16:12:03:01:01:3348:0001:018</t>
  </si>
  <si>
    <t>Шарифжанов Илёсжон Насибжон ўғли</t>
  </si>
  <si>
    <t>АА6065311</t>
  </si>
  <si>
    <t>30305942170026</t>
  </si>
  <si>
    <t>16:12:03:01:01:3347:0001:016</t>
  </si>
  <si>
    <t xml:space="preserve">Турсунова Насиба Муротжановна </t>
  </si>
  <si>
    <t>АА0602151</t>
  </si>
  <si>
    <t>41204872150066</t>
  </si>
  <si>
    <t>16:12:02:01:01:3296:0001:021</t>
  </si>
  <si>
    <t>Туйчибоева  Гулноза Олимжановна</t>
  </si>
  <si>
    <t>АА1766252</t>
  </si>
  <si>
    <t>42106862150012</t>
  </si>
  <si>
    <t>16:12:03:01:01:3469:0001:012</t>
  </si>
  <si>
    <t>Таджимирзаева Комила Ахмадовна</t>
  </si>
  <si>
    <t>АА4316015</t>
  </si>
  <si>
    <t>40501892170065</t>
  </si>
  <si>
    <t>16:12:03:01:01:3337:0001:002</t>
  </si>
  <si>
    <t xml:space="preserve">Абдуллаев Рустам Камалович </t>
  </si>
  <si>
    <t>АА2118327</t>
  </si>
  <si>
    <t>31709852170021</t>
  </si>
  <si>
    <t>16:12:03:01:01:3360:0001:002</t>
  </si>
  <si>
    <t>Жулиева Узрахон Ортикмирзаева</t>
  </si>
  <si>
    <t>АС1314107</t>
  </si>
  <si>
    <t>40609815880036</t>
  </si>
  <si>
    <t>16:12:03:01:08:5670:0001:056</t>
  </si>
  <si>
    <t>Курбанова Зироат Абдуназар кизи</t>
  </si>
  <si>
    <t>АА2191659</t>
  </si>
  <si>
    <t>42406945910028</t>
  </si>
  <si>
    <t>16:12:03:01:01:3360:0001:013</t>
  </si>
  <si>
    <t xml:space="preserve">Юнусова Сохиба Зокировна </t>
  </si>
  <si>
    <t>АВ9477794</t>
  </si>
  <si>
    <t>42303832160042</t>
  </si>
  <si>
    <t>16:12:03:01:01:3336:0001:014</t>
  </si>
  <si>
    <t>Уринов Ботирбек  Нугманжонович</t>
  </si>
  <si>
    <t>АС0941637</t>
  </si>
  <si>
    <t>31405852110024</t>
  </si>
  <si>
    <t>16:12:03:01:01:3337:0001:003</t>
  </si>
  <si>
    <t>Кучаева Диана Нажиповна</t>
  </si>
  <si>
    <t>АС0268969</t>
  </si>
  <si>
    <t>40808905960029</t>
  </si>
  <si>
    <t>16:12:03:01:01:3336:0001:013</t>
  </si>
  <si>
    <t>Абдурахимова Манзурахон Абдумажитовна</t>
  </si>
  <si>
    <t>АА0148219</t>
  </si>
  <si>
    <t>41705872170044</t>
  </si>
  <si>
    <t>16:12:03:01:01:3360:0001:008</t>
  </si>
  <si>
    <t>Бўронов Дилмурод Нуриддин ўғли</t>
  </si>
  <si>
    <t>АВ5333844</t>
  </si>
  <si>
    <t>30504932180056</t>
  </si>
  <si>
    <t>16:12:03:01:01:3468:0001:014</t>
  </si>
  <si>
    <t>Жураев Маруф Масуджонович</t>
  </si>
  <si>
    <t>АА0171125</t>
  </si>
  <si>
    <t>31707872190047</t>
  </si>
  <si>
    <t>16:12:02:01:01:3296:0001:020</t>
  </si>
  <si>
    <t>Абдуллаев Зиёвиддин Якуббаевич</t>
  </si>
  <si>
    <t>АА2488453</t>
  </si>
  <si>
    <t>30201832170157</t>
  </si>
  <si>
    <t>16:12:01:01:01:7885:0001:025</t>
  </si>
  <si>
    <t>Абдугапуров  Жобир Жураевич</t>
  </si>
  <si>
    <t>АА6089714</t>
  </si>
  <si>
    <t>30203852170102</t>
  </si>
  <si>
    <t>16:12:01:01:01:7885:0001:022</t>
  </si>
  <si>
    <t>Бахтишаев Эдем Шаибович</t>
  </si>
  <si>
    <t>АВ3937827</t>
  </si>
  <si>
    <t>32703935960016</t>
  </si>
  <si>
    <t>16:12:03:01:01:6213:0001:034</t>
  </si>
  <si>
    <t>Олимжонов Саййодбек Шухрат ўғли</t>
  </si>
  <si>
    <t>АВ4605548</t>
  </si>
  <si>
    <t>32711995960033</t>
  </si>
  <si>
    <t>16:12:03:01:01:3348:0001:022</t>
  </si>
  <si>
    <t>Марубов Мухитдин Орифжон ўғли</t>
  </si>
  <si>
    <t>АА5566994</t>
  </si>
  <si>
    <t>31802952190019</t>
  </si>
  <si>
    <t>16:12:03:01:01:3348:0001:001</t>
  </si>
  <si>
    <t>Хамралиева Дилрабо Турсунбоевна</t>
  </si>
  <si>
    <t>АА2240191</t>
  </si>
  <si>
    <t>41212662160065</t>
  </si>
  <si>
    <t>16:12:03:01:01:0077:0001:034</t>
  </si>
  <si>
    <t>Бекмуродов Элмурод Мухаммаджон ўғли</t>
  </si>
  <si>
    <t>АВ2602277</t>
  </si>
  <si>
    <t>31902985870013</t>
  </si>
  <si>
    <t>16:12:03:01:01:3359:0001:015</t>
  </si>
  <si>
    <t>Маматқулова Муяссар Мамасодиқовна</t>
  </si>
  <si>
    <t>АА1172602</t>
  </si>
  <si>
    <t>41903882140060</t>
  </si>
  <si>
    <t>16:12:03:01:01:3468:0001:003</t>
  </si>
  <si>
    <t>Турсунов Дилмухаммад Бахтиёр ўғли</t>
  </si>
  <si>
    <t>АА5898158</t>
  </si>
  <si>
    <t>30502942100082</t>
  </si>
  <si>
    <t>16:12:03:01:01:7885:0001:038</t>
  </si>
  <si>
    <t>Хусанова Дилдора Зафаржоновна</t>
  </si>
  <si>
    <t>АА9172877</t>
  </si>
  <si>
    <t>40103902110025</t>
  </si>
  <si>
    <t>16:12:01:01:01:7761:0001:100</t>
  </si>
  <si>
    <t>Зайниддинов Аюбхон Мухиддин ўғли</t>
  </si>
  <si>
    <t>АВ7197751</t>
  </si>
  <si>
    <t>30408912170049</t>
  </si>
  <si>
    <t>16:12:01:01:09:5663:0001:004</t>
  </si>
  <si>
    <t>Энверева Ферузахон Рашид Қизи</t>
  </si>
  <si>
    <t>AA2216729</t>
  </si>
  <si>
    <t>42805975960018</t>
  </si>
  <si>
    <t>16:12:01:01:01:7892:0001:035</t>
  </si>
  <si>
    <t>Олимова Гулхаё Муродилла қизи</t>
  </si>
  <si>
    <t>42110902100022</t>
  </si>
  <si>
    <t>16:12:01:01:01:7892:0001:034</t>
  </si>
  <si>
    <t>Носиржонова Хуршидабону Зокир кизи</t>
  </si>
  <si>
    <t>АВ7906659</t>
  </si>
  <si>
    <t>61110015960020</t>
  </si>
  <si>
    <t>16:12:01:01:01:7892:0001:026</t>
  </si>
  <si>
    <t>Рахимжанов Хасан Икром угли</t>
  </si>
  <si>
    <t>АА1077467</t>
  </si>
  <si>
    <t>32706965960016</t>
  </si>
  <si>
    <t>16:12:01:01:01:7892:0001:013</t>
  </si>
  <si>
    <t>Абдурашитова Озодахон Асатиллаевна</t>
  </si>
  <si>
    <t>АА1545543</t>
  </si>
  <si>
    <t>40407862110014</t>
  </si>
  <si>
    <t>16:12:01:01:01:7886:0001:143</t>
  </si>
  <si>
    <t>Усманов Химойиддин Сайфиддин угли</t>
  </si>
  <si>
    <t>АВ6481371</t>
  </si>
  <si>
    <t>30905922170174</t>
  </si>
  <si>
    <t>16:12:03:01:01:3468:0001:042</t>
  </si>
  <si>
    <t>Рустамов Алишер Рахматалиевич</t>
  </si>
  <si>
    <t>АА0826248</t>
  </si>
  <si>
    <t>31402882170174</t>
  </si>
  <si>
    <t>16:12:02:01:01:4462:0001:031</t>
  </si>
  <si>
    <t>Комилова Шохсанам Асатилла Кизи</t>
  </si>
  <si>
    <t>АС2701577</t>
  </si>
  <si>
    <t>42104952110029</t>
  </si>
  <si>
    <t>16:12:01:01:01:7886:0001:060</t>
  </si>
  <si>
    <t>Тошматова Дилфуза Абдулхамидовна</t>
  </si>
  <si>
    <t>АА1386183</t>
  </si>
  <si>
    <t>42701872110012</t>
  </si>
  <si>
    <t>16:12:01:01:01:7761:0001:077</t>
  </si>
  <si>
    <t>Убайдуллаев Мурод Акбарович</t>
  </si>
  <si>
    <t>АА1849264</t>
  </si>
  <si>
    <t>31712852170250</t>
  </si>
  <si>
    <t>16:12:01:01:01:7892:0001:038</t>
  </si>
  <si>
    <t>Боймуратова Фарида Ғуломжоновна</t>
  </si>
  <si>
    <t>АА1526809</t>
  </si>
  <si>
    <t>40710882110017</t>
  </si>
  <si>
    <t>16:12:01:01:01:7761:0001:057</t>
  </si>
  <si>
    <t>Абдуқаххаров Хасанбой Содиқжон ўғли</t>
  </si>
  <si>
    <t>АА4756768</t>
  </si>
  <si>
    <t>32102955930034</t>
  </si>
  <si>
    <t>16:12:03:01:01:3360:0001:042</t>
  </si>
  <si>
    <t>Калонова Малика Нурдинжон қизи</t>
  </si>
  <si>
    <t>АВ7987700</t>
  </si>
  <si>
    <t>40112922180039</t>
  </si>
  <si>
    <t>16:12:03:01:01:3359:0001:031</t>
  </si>
  <si>
    <t>Анваржонов Аброржон Анваржон Ўғли</t>
  </si>
  <si>
    <t>AD0340227</t>
  </si>
  <si>
    <t>30602932060018</t>
  </si>
  <si>
    <t>16:12:03:01:01:3348:0001:009</t>
  </si>
  <si>
    <t>Усманова Эьзоза Зокиржоновна</t>
  </si>
  <si>
    <t>АВ4602596</t>
  </si>
  <si>
    <t>41210862190094</t>
  </si>
  <si>
    <t>16:12:03:01:01:3347:0001:038</t>
  </si>
  <si>
    <t>Рузиев Азамжон Муталибжонович</t>
  </si>
  <si>
    <t>32607855870016</t>
  </si>
  <si>
    <t>16;12;03;01;01;3348;0001;004</t>
  </si>
  <si>
    <t>Болтабаев Акмал Ахатханович</t>
  </si>
  <si>
    <t>АВ1682237</t>
  </si>
  <si>
    <t>16;12;03;01;01;3468;0001;005</t>
  </si>
  <si>
    <t>Иззатуллаева Ойдина Исмоил кизи</t>
  </si>
  <si>
    <t>АВ1105180</t>
  </si>
  <si>
    <t>41507905960040</t>
  </si>
  <si>
    <t>16;12;03;01;01;3469;0001;003</t>
  </si>
  <si>
    <t>Турсунова Дилноза Камолидин кизи</t>
  </si>
  <si>
    <t>АС0824729</t>
  </si>
  <si>
    <t>42912965930019</t>
  </si>
  <si>
    <t>16;12;01;01;01;7887;0001;020</t>
  </si>
  <si>
    <t>Султонова Дилноза Сохибжановна</t>
  </si>
  <si>
    <t>АА6922410</t>
  </si>
  <si>
    <t>42702892140041</t>
  </si>
  <si>
    <t>16;12;03;01;01;3336;0001;039</t>
  </si>
  <si>
    <t xml:space="preserve">Кучкарова  Инобат Ёкубжоновна </t>
  </si>
  <si>
    <t>41312812100054</t>
  </si>
  <si>
    <t>16;12;03;01;01;3360;0001;014</t>
  </si>
  <si>
    <t>Қамбаров Улуғбек Азамжонович</t>
  </si>
  <si>
    <t>АС2906566</t>
  </si>
  <si>
    <t>32805852150098</t>
  </si>
  <si>
    <t>16;12;03;01;01;3468;0001;008</t>
  </si>
  <si>
    <t>Сулайманов Дурбек Муминжонович</t>
  </si>
  <si>
    <t>АА9326445</t>
  </si>
  <si>
    <t>30504862100144</t>
  </si>
  <si>
    <t>16;12;01;01;01;7766;0001;017</t>
  </si>
  <si>
    <t>Алаев Акмалжон Акрамали угли</t>
  </si>
  <si>
    <t>АА7748425</t>
  </si>
  <si>
    <t>30112902160010</t>
  </si>
  <si>
    <t>16;12;01;01;01;7886;0001;072</t>
  </si>
  <si>
    <t>Нишонов Хокимжон Абдурашид</t>
  </si>
  <si>
    <t>АВ6899680</t>
  </si>
  <si>
    <t>31511922140021</t>
  </si>
  <si>
    <t>16;12;03;01;01;3360;0001;031</t>
  </si>
  <si>
    <t>Абдуллаев Иброхим Улугбекович</t>
  </si>
  <si>
    <t>АА5446498</t>
  </si>
  <si>
    <t>32701862170096</t>
  </si>
  <si>
    <t>16;12;01;01;08;5670;0001;168</t>
  </si>
  <si>
    <t>Набиев Акрам Латибович</t>
  </si>
  <si>
    <t>АВ1629531</t>
  </si>
  <si>
    <t>30302862170013</t>
  </si>
  <si>
    <t>16;12;01;01;09;6368;0001;038</t>
  </si>
  <si>
    <t>Ашуров Абдурасул Абдуллаевич</t>
  </si>
  <si>
    <t>АА2366509</t>
  </si>
  <si>
    <t>16:12:03:01:09:3338:0001:038</t>
  </si>
  <si>
    <t>Ахмаджанова Мадинабону Рустам кизи</t>
  </si>
  <si>
    <t>АС2117389</t>
  </si>
  <si>
    <t>42312942170166</t>
  </si>
  <si>
    <t>16;12;01;01;09;6368;0001;042</t>
  </si>
  <si>
    <t>Абдугапиров Дониёржон Нуманжанович</t>
  </si>
  <si>
    <t>АА9115157</t>
  </si>
  <si>
    <t>30308942170018</t>
  </si>
  <si>
    <t>16;12;01;01;09;6368;0001;053</t>
  </si>
  <si>
    <t>Ходиев Мухаммаджобир Зокиржон угли</t>
  </si>
  <si>
    <t>АВ0990048</t>
  </si>
  <si>
    <t>30402922090010</t>
  </si>
  <si>
    <t>16;12;01;01;09;6368;0001;019</t>
  </si>
  <si>
    <t>Холикова Севара Муйдинжоновна</t>
  </si>
  <si>
    <t>АА2681789</t>
  </si>
  <si>
    <t>42101882190033</t>
  </si>
  <si>
    <t>16;12;01;01;09;6368;0001;024</t>
  </si>
  <si>
    <t>Эргашева Зулхумор Умаржоновна</t>
  </si>
  <si>
    <t>АА0576976</t>
  </si>
  <si>
    <t>40506852120029</t>
  </si>
  <si>
    <t>16;12;03;01;01;3468;0001;039</t>
  </si>
  <si>
    <t>Хайдарова Хуршида Мухтор Кизи</t>
  </si>
  <si>
    <t>АВ2359460</t>
  </si>
  <si>
    <t>42708975960100</t>
  </si>
  <si>
    <t>16;12;03;01;01;3360;0001;017</t>
  </si>
  <si>
    <t xml:space="preserve">Исмоилова Дилором Олимжонова </t>
  </si>
  <si>
    <t>АС2538612</t>
  </si>
  <si>
    <t>43008802140042</t>
  </si>
  <si>
    <t>16;12;01;01;01;7761;0001;123</t>
  </si>
  <si>
    <t>Джураев Гиёсиддин Зухриддинович</t>
  </si>
  <si>
    <t>АВ0533079</t>
  </si>
  <si>
    <t>32001842170103</t>
  </si>
  <si>
    <t>16;12;01;01;01;7892;0001;023</t>
  </si>
  <si>
    <t>Расулова Нодира Сайибжановна</t>
  </si>
  <si>
    <t>АА9484953</t>
  </si>
  <si>
    <t>40609695960013</t>
  </si>
  <si>
    <t>16;12;01;01;01;7892;0001;016</t>
  </si>
  <si>
    <t>Солиев Нурмирза Шарифжон угли</t>
  </si>
  <si>
    <t>АВ7049067</t>
  </si>
  <si>
    <t>32507862110021</t>
  </si>
  <si>
    <t>16;12;01;01;01;7761;0001;083</t>
  </si>
  <si>
    <t>Абдурахманов Азамжон Адхам Угли</t>
  </si>
  <si>
    <t>30105955960052</t>
  </si>
  <si>
    <t>16;12;01;01;09;6368;0001;060</t>
  </si>
  <si>
    <t xml:space="preserve">Ашурова Саодат Абдуллаева </t>
  </si>
  <si>
    <t>АВ4637720</t>
  </si>
  <si>
    <t>16;12;01;01;09;6368;0001;059</t>
  </si>
  <si>
    <t>Мармахметов Жавлон Саибжанович</t>
  </si>
  <si>
    <t>АА9095632</t>
  </si>
  <si>
    <t>32606792170021</t>
  </si>
  <si>
    <t>16;12;01;01;09;6369;0001;042</t>
  </si>
  <si>
    <t>Кахаров Саёдбек Жахонгирович</t>
  </si>
  <si>
    <t>АВ1541592</t>
  </si>
  <si>
    <t>31611912170057</t>
  </si>
  <si>
    <t>16;12;01;01;09;6369;0001;084</t>
  </si>
  <si>
    <t xml:space="preserve">Холбаев Голибжон Каримжонович </t>
  </si>
  <si>
    <t>АС1589311</t>
  </si>
  <si>
    <t>33011762090039</t>
  </si>
  <si>
    <t>16;12;01;01;09;6369;0001;053</t>
  </si>
  <si>
    <t xml:space="preserve">Ахмаджанов Абдулазиз Акбаржон </t>
  </si>
  <si>
    <t>АВ2909077</t>
  </si>
  <si>
    <t>32312932090057</t>
  </si>
  <si>
    <t>16;12;01;01;09;6369;0001;089</t>
  </si>
  <si>
    <t>Халимбаев Собиржон Акрамжон угли</t>
  </si>
  <si>
    <t>АА2785439</t>
  </si>
  <si>
    <t>31107935870015</t>
  </si>
  <si>
    <t>16;12;01;01;09;6369;0001;090</t>
  </si>
  <si>
    <t>Бокиров Бекпулат Махмуджон угли</t>
  </si>
  <si>
    <t>АВ2948744</t>
  </si>
  <si>
    <t>30809952090016</t>
  </si>
  <si>
    <t>16;12;01;01;09;6369;0001;086</t>
  </si>
  <si>
    <t>Каюмов Комил Тохиржанович</t>
  </si>
  <si>
    <t>АА9905763</t>
  </si>
  <si>
    <t>32007775960017</t>
  </si>
  <si>
    <t>16;12;01;01;09;6368;0001;043</t>
  </si>
  <si>
    <t>Жураев Лукмонжон Рашидхон угли</t>
  </si>
  <si>
    <t>АВ8514452</t>
  </si>
  <si>
    <t>30812922170032</t>
  </si>
  <si>
    <t>16;12;01;01;09;6369;0001;085</t>
  </si>
  <si>
    <t>Муминжанов Азизбек Аьзам угли</t>
  </si>
  <si>
    <t>АВ8792257</t>
  </si>
  <si>
    <t>31711995960179</t>
  </si>
  <si>
    <t>16;12;01;01;09;6369;0001;059</t>
  </si>
  <si>
    <t>Рахматуллаев Адхамжон Абдулло угли</t>
  </si>
  <si>
    <t>АВ0830108</t>
  </si>
  <si>
    <t>31406922170120</t>
  </si>
  <si>
    <t>16;12;01;01;09;6368;0001;039</t>
  </si>
  <si>
    <t>Рахмонкулов Бобиржон Рустамжон угли</t>
  </si>
  <si>
    <t>АА5991574</t>
  </si>
  <si>
    <t>30804952160035</t>
  </si>
  <si>
    <t>16;12;02;01;02;4462;0001;039</t>
  </si>
  <si>
    <t>Жураев Иброхимжон Исроилжонович</t>
  </si>
  <si>
    <t>АА1530523</t>
  </si>
  <si>
    <t>32005882160098</t>
  </si>
  <si>
    <t>16;12;02;01;02;4462;0001;005</t>
  </si>
  <si>
    <t>Холмирзаев Ахмадулло Абдулло Угли</t>
  </si>
  <si>
    <t>АВ0077434</t>
  </si>
  <si>
    <t>30404962170011</t>
  </si>
  <si>
    <t>16;12;01;01;09;6368;0001;089</t>
  </si>
  <si>
    <t xml:space="preserve">Исмоилова Сохиба Халимбоевна </t>
  </si>
  <si>
    <t>АВ4271753</t>
  </si>
  <si>
    <t>40711812090016</t>
  </si>
  <si>
    <t>16;12;01;01;09;6368;0001;087</t>
  </si>
  <si>
    <t>Мухитдинов Анвар Патхиддинович</t>
  </si>
  <si>
    <t>АА8189802</t>
  </si>
  <si>
    <t>30308872170018</t>
  </si>
  <si>
    <t>16;12;01;01;09;6368;0001;085</t>
  </si>
  <si>
    <t>Исмоилова Маргуба Тохир кизи</t>
  </si>
  <si>
    <t>АА8147551</t>
  </si>
  <si>
    <t>40512912170046</t>
  </si>
  <si>
    <t>16;12;01;01;09;6368;0001;086</t>
  </si>
  <si>
    <t xml:space="preserve">Юсупов Абдулхамид Содик Угли </t>
  </si>
  <si>
    <t>АВ4871628</t>
  </si>
  <si>
    <t>30208915960054</t>
  </si>
  <si>
    <t>16;12;01;01;09;6368;0001;090</t>
  </si>
  <si>
    <t>Абдурахмонов Нурмухаммад Курбанбаевич</t>
  </si>
  <si>
    <t>АА4093746</t>
  </si>
  <si>
    <t>32601902160035</t>
  </si>
  <si>
    <t>16;12;02;01;02;4462;0001;040</t>
  </si>
  <si>
    <t>Хомидов Кодиржон Каюмжанович</t>
  </si>
  <si>
    <t>АА1691907</t>
  </si>
  <si>
    <t>31203872090056</t>
  </si>
  <si>
    <t>16;12;01;01;01;7892;0001;036</t>
  </si>
  <si>
    <t>Набиев Шерзод Шавкат Угли</t>
  </si>
  <si>
    <t>АВ2364568</t>
  </si>
  <si>
    <t>32512902170062</t>
  </si>
  <si>
    <t>16;12;01;01;01;7761;0001;058</t>
  </si>
  <si>
    <t>Дехқанова Хидоятхон  Мазмуджон қизи</t>
  </si>
  <si>
    <t>АВ3809209</t>
  </si>
  <si>
    <t>42004912140052</t>
  </si>
  <si>
    <t>16;12;01;01;01;7761;0001;081</t>
  </si>
  <si>
    <t>Хайитов Абдугани Нозимжон угли</t>
  </si>
  <si>
    <t>АА4045263</t>
  </si>
  <si>
    <t>31806922100024</t>
  </si>
  <si>
    <t>16;12;01;01;01;7761;0001;020</t>
  </si>
  <si>
    <t>Козаков Акрамжон Махмуджон Угли</t>
  </si>
  <si>
    <t>АА9255983</t>
  </si>
  <si>
    <t>16;12;01;01;01;7892;0001;012</t>
  </si>
  <si>
    <t>Мамажанова Малохат Сайфулло Кизи</t>
  </si>
  <si>
    <t>АВ7154638</t>
  </si>
  <si>
    <t>41009942170119</t>
  </si>
  <si>
    <t>16;12;01;01;01;7852;0001;017</t>
  </si>
  <si>
    <t>Корабаев Шухратжон Нематуллаевич</t>
  </si>
  <si>
    <t>АВ9905996</t>
  </si>
  <si>
    <t>30106812130058</t>
  </si>
  <si>
    <t>16;12;02;01;02;4462;0001;023</t>
  </si>
  <si>
    <t>Исмоилов Акрамжон Мухаммаджон Угли</t>
  </si>
  <si>
    <t>АА2053664</t>
  </si>
  <si>
    <t>31110942140028</t>
  </si>
  <si>
    <t>16;12;03;01;01;0077;0001;020</t>
  </si>
  <si>
    <t>Шербаев Мухаммад Тургунович</t>
  </si>
  <si>
    <t>АВ3938047</t>
  </si>
  <si>
    <t>30109862170168</t>
  </si>
  <si>
    <t>16;12;03;01;01;3469;0001;035</t>
  </si>
  <si>
    <t>Эркинов Бахромжон Бахтиёр</t>
  </si>
  <si>
    <t>АА5424512</t>
  </si>
  <si>
    <t>30102922090093</t>
  </si>
  <si>
    <t>16;12;03;01;01;3468;0001;020</t>
  </si>
  <si>
    <t>Махмудова Гавхархон Абосхоновна</t>
  </si>
  <si>
    <t>АВ5285872</t>
  </si>
  <si>
    <t>42112792190077</t>
  </si>
  <si>
    <t>16;12;02;01;02;4462;0001;011</t>
  </si>
  <si>
    <t>Абдулллаев Саидолимбек Сулаймонжович</t>
  </si>
  <si>
    <t>АА5463614</t>
  </si>
  <si>
    <t>31502902210054</t>
  </si>
  <si>
    <t>16;12;03;01;01;3348;0001;007</t>
  </si>
  <si>
    <t>Абдукахорова Нилуфар Абдуганиева</t>
  </si>
  <si>
    <t>АВ2136585</t>
  </si>
  <si>
    <t>41311852190038</t>
  </si>
  <si>
    <t>16;12;03;01;01;3347;0001;042</t>
  </si>
  <si>
    <t>Мухаммадрозиков Иброхим Одил угли</t>
  </si>
  <si>
    <t>АВ2388217</t>
  </si>
  <si>
    <t>30604952170054</t>
  </si>
  <si>
    <t>16;12;01;01;09;6369;0001;079</t>
  </si>
  <si>
    <t>Муллабоева Ойбарчин Зокиржоновна</t>
  </si>
  <si>
    <t>АВ7706933</t>
  </si>
  <si>
    <t>40709882110031</t>
  </si>
  <si>
    <t>16;12;02;01;02;4462;0001;037</t>
  </si>
  <si>
    <t xml:space="preserve">Рахманова Замира Усарқуловна   </t>
  </si>
  <si>
    <t>АВ8452892</t>
  </si>
  <si>
    <t>40208652110023</t>
  </si>
  <si>
    <t>16;12;01;01;01;7892;0001;020</t>
  </si>
  <si>
    <t>Абдуллаев Абдулбосит Латиф ўғли</t>
  </si>
  <si>
    <t>АА8690853</t>
  </si>
  <si>
    <t>32202975960061</t>
  </si>
  <si>
    <t>16;12;01;01;01;7761;0001;024</t>
  </si>
  <si>
    <t>Тўрамирзаев Бахромбек Абдусаломович</t>
  </si>
  <si>
    <t>АВ3431042</t>
  </si>
  <si>
    <t>31803815880029</t>
  </si>
  <si>
    <t>16:12:02:01:02:4462:0001:019</t>
  </si>
  <si>
    <t>Якубжанова Хилола Эркин қизи</t>
  </si>
  <si>
    <t>АВ2364993</t>
  </si>
  <si>
    <t>41507912170131</t>
  </si>
  <si>
    <t>16:12:03:01:01:6213:0001:020</t>
  </si>
  <si>
    <t xml:space="preserve">Солиева Муниса Боходир қизи </t>
  </si>
  <si>
    <t>АВ0794025</t>
  </si>
  <si>
    <t>42807975960083</t>
  </si>
  <si>
    <t>16:12:03:01:01:3359:0001:035</t>
  </si>
  <si>
    <t>Тажибоева Зухро Абдувохид қизи</t>
  </si>
  <si>
    <t>АВ0278825</t>
  </si>
  <si>
    <t>40404932110022</t>
  </si>
  <si>
    <t>16:12:01:01:09:6368:0001:069</t>
  </si>
  <si>
    <t xml:space="preserve">Қодиров Хуршидбек Аваз ўғли </t>
  </si>
  <si>
    <t>АА2181808</t>
  </si>
  <si>
    <t>30704942170159</t>
  </si>
  <si>
    <t>16:12:01:01:09:6369:0001:031</t>
  </si>
  <si>
    <t>Назарқулова Зилола Олимжоновна</t>
  </si>
  <si>
    <t>АА5684777</t>
  </si>
  <si>
    <t>41306845950014</t>
  </si>
  <si>
    <t>16:12:01:01:09:6368:0001:046</t>
  </si>
  <si>
    <t>Абдусаматов Аъзамжон Одилжон ўғли</t>
  </si>
  <si>
    <t>АА1616434</t>
  </si>
  <si>
    <t>30304942170100</t>
  </si>
  <si>
    <t>16:12:01:01:09:6369:0001:013</t>
  </si>
  <si>
    <t>Иномиддинов Мансуржон Раншанбой ўғли</t>
  </si>
  <si>
    <t>АВ2991042</t>
  </si>
  <si>
    <t>30811985920033</t>
  </si>
  <si>
    <t>16:12:03:01:01:3468:0001:021</t>
  </si>
  <si>
    <t xml:space="preserve">Жўраева Шахло Хамидуллаевна </t>
  </si>
  <si>
    <t>АС1158482</t>
  </si>
  <si>
    <t>40605822190025</t>
  </si>
  <si>
    <t>16:12:02:01:02:4462:0001:010</t>
  </si>
  <si>
    <t>Каюмов Шерзодбек Жалолиддинович</t>
  </si>
  <si>
    <t>АВ6605977</t>
  </si>
  <si>
    <t>30503832170240</t>
  </si>
  <si>
    <t>16:12:02:01:02:4462:0001:014</t>
  </si>
  <si>
    <t>Набиева Зебохон Абдурасуловна</t>
  </si>
  <si>
    <t>АА9056958</t>
  </si>
  <si>
    <t>40202905960018</t>
  </si>
  <si>
    <t>16:12:01:01:09:6369:0001:036</t>
  </si>
  <si>
    <t xml:space="preserve">Маматова Муяссар Алихановна </t>
  </si>
  <si>
    <t>АВ6975249</t>
  </si>
  <si>
    <t>42508742170066</t>
  </si>
  <si>
    <t>16:12:01:01:09:6369:0001:015</t>
  </si>
  <si>
    <t>Пулатов Муроджон Абдулла угли</t>
  </si>
  <si>
    <t>АА7854339</t>
  </si>
  <si>
    <t>32502922100046</t>
  </si>
  <si>
    <t>16:12:01:01:09:6369:0001:006</t>
  </si>
  <si>
    <t>Мирзакулов Ойбек Отабекович</t>
  </si>
  <si>
    <t>АА6462271</t>
  </si>
  <si>
    <t>32506895880017</t>
  </si>
  <si>
    <t>16:12:01:01:09:6368:0001:088</t>
  </si>
  <si>
    <t xml:space="preserve">Туйчибоев Хушноза Камолиддиновна </t>
  </si>
  <si>
    <t>АА85289777</t>
  </si>
  <si>
    <t>40408892170010</t>
  </si>
  <si>
    <t>16:12:03:01:01:3348:0001:011</t>
  </si>
  <si>
    <t>Абдулмажидов Мусохон Мухторжон угли</t>
  </si>
  <si>
    <t>АА6361170</t>
  </si>
  <si>
    <t>32809922170094</t>
  </si>
  <si>
    <t>16:12:01:01:09:6369:0001:057</t>
  </si>
  <si>
    <t>Алиматова Юлдузой Хусанбой кизи</t>
  </si>
  <si>
    <t>АА8078543</t>
  </si>
  <si>
    <t>41308945950042</t>
  </si>
  <si>
    <t>16:12:02:01:02:4462:0001:001</t>
  </si>
  <si>
    <t>Ахмедова Юлдузхон Собир кизи</t>
  </si>
  <si>
    <t>АА6717329</t>
  </si>
  <si>
    <t>40911945960017</t>
  </si>
  <si>
    <t>16:12:03:01:01:3337:0001:019</t>
  </si>
  <si>
    <t>Аскаров Азимжон Одилжон угли</t>
  </si>
  <si>
    <t>АА1614954</t>
  </si>
  <si>
    <t>32811922170035</t>
  </si>
  <si>
    <t>16:12:01:01:09:6369:0001:018</t>
  </si>
  <si>
    <t>Тураева Салтанатхон Тохиржоновна</t>
  </si>
  <si>
    <t>АВ5129908</t>
  </si>
  <si>
    <t>41104822140119</t>
  </si>
  <si>
    <t>16:12:01:01:09:6368:0001:047</t>
  </si>
  <si>
    <t>Бораталиев Улугбек Икромали угли</t>
  </si>
  <si>
    <t>АА3032743</t>
  </si>
  <si>
    <t>31012932120039</t>
  </si>
  <si>
    <t>16:12:03:01:01:3360:0001:022</t>
  </si>
  <si>
    <t>Муйдинов Бахоуддин Зиёвуддин угли</t>
  </si>
  <si>
    <t>АА4834238</t>
  </si>
  <si>
    <t>32010932180108</t>
  </si>
  <si>
    <t>16:12:03:01:01:3468:0001:033</t>
  </si>
  <si>
    <t>Мусаева Наргиза Хамзаалиевна</t>
  </si>
  <si>
    <t>АА8303903</t>
  </si>
  <si>
    <t>41006852180043</t>
  </si>
  <si>
    <t>16:12:03:01:01:3360:0001:034</t>
  </si>
  <si>
    <t>Юнусова Озодахон Акмал кизи</t>
  </si>
  <si>
    <t>АА4832713</t>
  </si>
  <si>
    <t>61006005960047</t>
  </si>
  <si>
    <t>16:12:03:01:01:3348:0001:040</t>
  </si>
  <si>
    <t>Мирзарахимова Мафтуна Миркосим кизи</t>
  </si>
  <si>
    <t>АА1849173</t>
  </si>
  <si>
    <t>40305942170078</t>
  </si>
  <si>
    <t>16:12:02:01:01:3296:0001:050</t>
  </si>
  <si>
    <t>Бабаев Акрам Абдулазизович</t>
  </si>
  <si>
    <t>АА1439944</t>
  </si>
  <si>
    <t>31111862190036</t>
  </si>
  <si>
    <t>16:12:02:01:02:4462:0001:032</t>
  </si>
  <si>
    <t>Шамситдинова Замира Азимовна</t>
  </si>
  <si>
    <t>АВ9334867</t>
  </si>
  <si>
    <t>42906732170029</t>
  </si>
  <si>
    <t>16:12:01:01:09:6368:0001:051</t>
  </si>
  <si>
    <t>Сотиболдиев Орифжон Тургунович</t>
  </si>
  <si>
    <t>АА1502045</t>
  </si>
  <si>
    <t>30106955980028</t>
  </si>
  <si>
    <t>16:12:01:01:01:7852:0001:008</t>
  </si>
  <si>
    <t>Нажмиддинов Нуриддин Кодирхон Угли</t>
  </si>
  <si>
    <t>АА7797493</t>
  </si>
  <si>
    <t>30507902170033</t>
  </si>
  <si>
    <t>16:12:01:01:09:6369:0001:001</t>
  </si>
  <si>
    <t>Валиев Фахриддин Бахриддин Угли</t>
  </si>
  <si>
    <t>АВ2560045</t>
  </si>
  <si>
    <t>32804902090050</t>
  </si>
  <si>
    <t>16:12:01:01:09:6369:0001:060</t>
  </si>
  <si>
    <t>Юсупова Холида Зайниддин кизи</t>
  </si>
  <si>
    <t>АА8769869</t>
  </si>
  <si>
    <t>42402975960109</t>
  </si>
  <si>
    <t>16:12:01:01:09:6369:0001:043</t>
  </si>
  <si>
    <t>Кобулова Мунирахон Содикжоновна</t>
  </si>
  <si>
    <t>АС3072951</t>
  </si>
  <si>
    <t>40609872110064</t>
  </si>
  <si>
    <t>16:12:01:01:09:5369:0001:039</t>
  </si>
  <si>
    <t>Йулдошева Мохидил Собиржон кизи</t>
  </si>
  <si>
    <t>АС0439780</t>
  </si>
  <si>
    <t>41405965880031</t>
  </si>
  <si>
    <t>16:12:01:01:01:7892:0001:027</t>
  </si>
  <si>
    <t>Жураев Илхомжон Хусан угли</t>
  </si>
  <si>
    <t>АА8406933</t>
  </si>
  <si>
    <t>30712922170079</t>
  </si>
  <si>
    <t>16:12:01:01:09:6368:0001:073</t>
  </si>
  <si>
    <t>Низамова Дилдора Джалолитдинова</t>
  </si>
  <si>
    <t>АА1900659</t>
  </si>
  <si>
    <t>41901882170027</t>
  </si>
  <si>
    <t>16:12:01:01:09:6368:0001:055</t>
  </si>
  <si>
    <t>Муминова Чулпонхон Жалолхоновна</t>
  </si>
  <si>
    <t>АА4517644</t>
  </si>
  <si>
    <t>40701882090025</t>
  </si>
  <si>
    <t>16:12:02:01:02:4462:0001:013</t>
  </si>
  <si>
    <t>Юсупова Муборак Носир қизи</t>
  </si>
  <si>
    <t>АВ7607011</t>
  </si>
  <si>
    <t>42008902170010</t>
  </si>
  <si>
    <t>16:12:02:01:01:3296:0001:019</t>
  </si>
  <si>
    <t xml:space="preserve">Отабаев Рахматулло Аъзамжон ўғли </t>
  </si>
  <si>
    <t>АА1573121</t>
  </si>
  <si>
    <t>30301952140037</t>
  </si>
  <si>
    <t>16:12:03:01:01:0077:0001:029</t>
  </si>
  <si>
    <t xml:space="preserve">Хамидова Нодира Турсунбаевна </t>
  </si>
  <si>
    <t>АВ6787299</t>
  </si>
  <si>
    <t>42706862140011</t>
  </si>
  <si>
    <t>16:12:01:01:01:7892:0001:017</t>
  </si>
  <si>
    <t xml:space="preserve">Халдарова Наргиза Камилжановна </t>
  </si>
  <si>
    <t>АВ0882848</t>
  </si>
  <si>
    <t>42012742200055</t>
  </si>
  <si>
    <t>16:12:01:01:01:7398:0001:012</t>
  </si>
  <si>
    <t xml:space="preserve">Исматова Севарахон Абдурахмановна </t>
  </si>
  <si>
    <t>АВ3930798</t>
  </si>
  <si>
    <t>42901835960018</t>
  </si>
  <si>
    <t>16:12:02:01:02:4462:0001:020</t>
  </si>
  <si>
    <t xml:space="preserve">Иминжонова Сайёра Зокиржон қизи </t>
  </si>
  <si>
    <t>АВ8153061</t>
  </si>
  <si>
    <t>40605945930025</t>
  </si>
  <si>
    <t>16:12:02:01:02:4462:0001:007</t>
  </si>
  <si>
    <t>Дадахўжаева Нилуфар Махамадолимовна</t>
  </si>
  <si>
    <t>АВ2305941</t>
  </si>
  <si>
    <t>42705822180056</t>
  </si>
  <si>
    <t>16:12:02:01:02:4462:0001:029</t>
  </si>
  <si>
    <t>Мамадалиев Азизбек Азим угли</t>
  </si>
  <si>
    <t>АА2216773</t>
  </si>
  <si>
    <t>32607965960049</t>
  </si>
  <si>
    <t>16:12:01:01:09:6369:0001:010</t>
  </si>
  <si>
    <t xml:space="preserve">Мовланова Навбахор Хамидуллаевна </t>
  </si>
  <si>
    <t>АА1830065</t>
  </si>
  <si>
    <t>40303872160051</t>
  </si>
  <si>
    <t>16:12:01:01:09:6369:0001:040</t>
  </si>
  <si>
    <t>Сулейманова Мунаввар Илясовна</t>
  </si>
  <si>
    <t>АВ9477554</t>
  </si>
  <si>
    <t>40102812170020</t>
  </si>
  <si>
    <t>16:12:01:01:09:6368:0001:013</t>
  </si>
  <si>
    <t>Турсунова Сурайё Зохиджоновна</t>
  </si>
  <si>
    <t>АВ6174542</t>
  </si>
  <si>
    <t>42103805920017</t>
  </si>
  <si>
    <t>16:12:02:01:02:4419:0001:041</t>
  </si>
  <si>
    <t>Абдурахмонов Зиёдбек Ойбекович</t>
  </si>
  <si>
    <t>АА8684786</t>
  </si>
  <si>
    <t>30302905940025</t>
  </si>
  <si>
    <t>16:12:02:01:02:4462:0001:006</t>
  </si>
  <si>
    <t>Мухамаджанов Жамшид Икромжон угли</t>
  </si>
  <si>
    <t>АА5525982</t>
  </si>
  <si>
    <t>31111935940014</t>
  </si>
  <si>
    <t>16:12:01:01:01:7761:0001:001</t>
  </si>
  <si>
    <t>Джураева Малика Абдивалиевна</t>
  </si>
  <si>
    <t>АА7597883</t>
  </si>
  <si>
    <t>41703882150034</t>
  </si>
  <si>
    <t>16:12:02:01:02:4419:0001:031</t>
  </si>
  <si>
    <t>Нематов Файзулло Абдурахим угли</t>
  </si>
  <si>
    <t>АВ0441622</t>
  </si>
  <si>
    <t>30412922100015</t>
  </si>
  <si>
    <t>16:12:01:01:09:6369:0001:014</t>
  </si>
  <si>
    <t>Умарова Юлдузхон Хайдаралиевна</t>
  </si>
  <si>
    <t>АА9562382</t>
  </si>
  <si>
    <t>42202902160055</t>
  </si>
  <si>
    <t>16:12:01:01:09:6368:0001:045</t>
  </si>
  <si>
    <t>Мадаминжонов Мухаммадюсуф Дилшод угли</t>
  </si>
  <si>
    <t>АА6214869</t>
  </si>
  <si>
    <t>31703952110060</t>
  </si>
  <si>
    <t>16:12:01:01:09:6369:0001:063</t>
  </si>
  <si>
    <t>Рахимова Махбуба Шарифовна</t>
  </si>
  <si>
    <t>АВ9280224</t>
  </si>
  <si>
    <t>40803862170087</t>
  </si>
  <si>
    <t>16:12:01:01:09:6369:0001:047</t>
  </si>
  <si>
    <t>Юлдашхужаева Сурайё Акмаловна</t>
  </si>
  <si>
    <t>АА7732759</t>
  </si>
  <si>
    <t>42107895960027</t>
  </si>
  <si>
    <t>16:12:03:01:01:3360:0001:016</t>
  </si>
  <si>
    <t>Эсанова Гулсорахон Абдусалом кизи</t>
  </si>
  <si>
    <t>АА8624226</t>
  </si>
  <si>
    <t>42005922140021</t>
  </si>
  <si>
    <t>16:12:01:01:09:6369:0001:045</t>
  </si>
  <si>
    <t>Болтабаев Дилшод Хуснидинович</t>
  </si>
  <si>
    <t>АА1009918</t>
  </si>
  <si>
    <t>31602882170037</t>
  </si>
  <si>
    <t>16:12:02:01:02:4419:0001:008</t>
  </si>
  <si>
    <t>Улжабаева Мукаррамхон Алимжон кизи</t>
  </si>
  <si>
    <t>АВ6146177</t>
  </si>
  <si>
    <t>43004902140096</t>
  </si>
  <si>
    <t>16:12:01:01:09:6368:0001:071</t>
  </si>
  <si>
    <t>Шахобиддинов Мақсудали Шухратжон ўғли</t>
  </si>
  <si>
    <t>АА0959768</t>
  </si>
  <si>
    <t>31603955880057</t>
  </si>
  <si>
    <t>16:12:01:01:09:6368:0001:041</t>
  </si>
  <si>
    <t>Вахабова Муқаддас Раимжановна</t>
  </si>
  <si>
    <t>АА1565656</t>
  </si>
  <si>
    <t>41707762170066</t>
  </si>
  <si>
    <t>16:12:01:01:09:6369:0001:054</t>
  </si>
  <si>
    <t>Тулкунова Муслима Азим қизи</t>
  </si>
  <si>
    <t>(25.07.2001)</t>
  </si>
  <si>
    <t>АВ7798401</t>
  </si>
  <si>
    <t>62507015960146</t>
  </si>
  <si>
    <t>16:12:01:01:09:6369:0001:062</t>
  </si>
  <si>
    <t>Кутбитдинов Мурод Якубжонович</t>
  </si>
  <si>
    <t>АА569228</t>
  </si>
  <si>
    <t>32610882170079</t>
  </si>
  <si>
    <t>16:12:01:01:01:7761:0001:056</t>
  </si>
  <si>
    <t>Инамов Жавлон Носир ўғли</t>
  </si>
  <si>
    <t>АВ4769955</t>
  </si>
  <si>
    <t>31508912170074</t>
  </si>
  <si>
    <t>16:12:01:01:09:6368:0001:052</t>
  </si>
  <si>
    <t>Исматов Аброр Муйдинжонович</t>
  </si>
  <si>
    <t>АА7125716</t>
  </si>
  <si>
    <t>32107872180054</t>
  </si>
  <si>
    <t>16:12:02:01:02:4419:0001:024</t>
  </si>
  <si>
    <t xml:space="preserve">Омонова Зироатхон Давлатали қизи </t>
  </si>
  <si>
    <t>АА2803533</t>
  </si>
  <si>
    <t>40805862120040</t>
  </si>
  <si>
    <t>16:12:01:01:09:6369:0001:038</t>
  </si>
  <si>
    <t>Каримов Бобурбек Шохобиддин ўғли</t>
  </si>
  <si>
    <t>АА2188657</t>
  </si>
  <si>
    <t>30901922110048</t>
  </si>
  <si>
    <t>16:12:03:01:01:6213:0001:011</t>
  </si>
  <si>
    <t>Ғойибов бахтиёр Содиқжонович</t>
  </si>
  <si>
    <t>АВ9243602</t>
  </si>
  <si>
    <t>31710872130128</t>
  </si>
  <si>
    <t>16:12:02:01:02:4462:0001:027</t>
  </si>
  <si>
    <t>Мамадалиева Наимахон Абдували қизи</t>
  </si>
  <si>
    <t>АВ2201831</t>
  </si>
  <si>
    <t>43110902140100</t>
  </si>
  <si>
    <t>16:12:01:01:09:6369:0001:088</t>
  </si>
  <si>
    <t>Абдуллаев Умиджон Шукурулло ўғли</t>
  </si>
  <si>
    <t>АА9359723</t>
  </si>
  <si>
    <t>31404902130083</t>
  </si>
  <si>
    <t>16:12:02:01:02:4462:0001:033</t>
  </si>
  <si>
    <t>Юсупжонова Шахноза Юнусжон қизи</t>
  </si>
  <si>
    <t>АС3200631</t>
  </si>
  <si>
    <t>41311965950035</t>
  </si>
  <si>
    <t>16:12:01:01:09:6369:0001:049</t>
  </si>
  <si>
    <t>Яхяев Комилжон Иброхим ўғли</t>
  </si>
  <si>
    <t>АА8376504</t>
  </si>
  <si>
    <t>33003952100017</t>
  </si>
  <si>
    <t>16:12:01:01:09:6368:0001:074</t>
  </si>
  <si>
    <t xml:space="preserve">Нурматова Хулкар Атамирзаевна </t>
  </si>
  <si>
    <t>АС0567854</t>
  </si>
  <si>
    <t>41403742140011</t>
  </si>
  <si>
    <t>16:12:01:01:09:6369:0001:071</t>
  </si>
  <si>
    <t>Жўраев Содиқжон Мухаммадинович</t>
  </si>
  <si>
    <t>АВ2953850</t>
  </si>
  <si>
    <t>32109862090035</t>
  </si>
  <si>
    <t>16:12:01:01:09:6369:0001:061</t>
  </si>
  <si>
    <t>Кахарова Муаттар Самиевна</t>
  </si>
  <si>
    <t>АС1151083</t>
  </si>
  <si>
    <t>40809822170102</t>
  </si>
  <si>
    <t>16:12:02:01:02:4419:0001:032</t>
  </si>
  <si>
    <t xml:space="preserve">Юнусбоев Сохибжон Мадаминжон ўғли </t>
  </si>
  <si>
    <t>АА0442575</t>
  </si>
  <si>
    <t>30102955930014</t>
  </si>
  <si>
    <t>16:12:01:01:01:7886:0001:023</t>
  </si>
  <si>
    <t xml:space="preserve">Рахимова Умида Абдулхамидовна </t>
  </si>
  <si>
    <t>АВ2359056</t>
  </si>
  <si>
    <t>41005815960014</t>
  </si>
  <si>
    <t>16:12:01:01:01:7886:0001:016</t>
  </si>
  <si>
    <t>Нуриддинов Умид Абдурахманович</t>
  </si>
  <si>
    <t>АА1605948</t>
  </si>
  <si>
    <t>31002882170062</t>
  </si>
  <si>
    <t>16:12:02:01:02:4419:0001:017</t>
  </si>
  <si>
    <t xml:space="preserve">Хасанова Мадина Шокиржановна </t>
  </si>
  <si>
    <t>АС1350794</t>
  </si>
  <si>
    <t>40104822090064</t>
  </si>
  <si>
    <t>16:12:01:01:09:6369:0001:037</t>
  </si>
  <si>
    <t>Абдусаттаров Анваржон Абдухаким ўғли</t>
  </si>
  <si>
    <t>АВ0181596</t>
  </si>
  <si>
    <t>32609932160085</t>
  </si>
  <si>
    <t>16:12:01:01:09:6369:0001:050</t>
  </si>
  <si>
    <t xml:space="preserve">Абдурахмонова Фароғатхон Шухрат қизи </t>
  </si>
  <si>
    <t>АА7017319</t>
  </si>
  <si>
    <t>41901965890086</t>
  </si>
  <si>
    <t>16:12:01:01:03:5804:0001:038</t>
  </si>
  <si>
    <t xml:space="preserve">Махкамова Феруза Валижоновна </t>
  </si>
  <si>
    <t>АВ9604042</t>
  </si>
  <si>
    <t>43011742170123</t>
  </si>
  <si>
    <t>16:12:02:01:02:4462:0001:008</t>
  </si>
  <si>
    <t>Нурмухаммедов Авазбек Ортиқмирза ўғли</t>
  </si>
  <si>
    <t>АА3650953</t>
  </si>
  <si>
    <t>30610932160027</t>
  </si>
  <si>
    <t>16:12:02:01:01:3215:0001:019</t>
  </si>
  <si>
    <t>Дусматова Саидахон Абдуллаевна</t>
  </si>
  <si>
    <t>АА8602990</t>
  </si>
  <si>
    <t>41706835940014</t>
  </si>
  <si>
    <t>16:12:02:01:02:4419:0001:011</t>
  </si>
  <si>
    <t>Бозоров Эркинжон Зокиржонович</t>
  </si>
  <si>
    <t>АА8582742</t>
  </si>
  <si>
    <t>30610862130064</t>
  </si>
  <si>
    <t>16:12:02:01:02:4419:0001:014</t>
  </si>
  <si>
    <t>Умурзақов Иброхимжон Қўчқоралиевич</t>
  </si>
  <si>
    <t>АА2105938</t>
  </si>
  <si>
    <t>32607882130037</t>
  </si>
  <si>
    <t>16:12:02:01:02:4419:0001:046</t>
  </si>
  <si>
    <t>Исмонбоев Зохиджон Каримжонович</t>
  </si>
  <si>
    <t>АС1827290</t>
  </si>
  <si>
    <t>32410862160076</t>
  </si>
  <si>
    <t>16:12:02:01:02:4462:0001:022</t>
  </si>
  <si>
    <t>Исабаев Шерзод Зокирович</t>
  </si>
  <si>
    <t>АВ5564239</t>
  </si>
  <si>
    <t>33108912100015</t>
  </si>
  <si>
    <t>16:12:02:01:02:4462:0001:021</t>
  </si>
  <si>
    <t>Абдурахманов Бахтиёр Муталович</t>
  </si>
  <si>
    <t>АВ0431461</t>
  </si>
  <si>
    <t>32607842160023</t>
  </si>
  <si>
    <t>16:12:03:01:01:6313:0001:006</t>
  </si>
  <si>
    <t>Солиева Сурайё Сохибжон кизи</t>
  </si>
  <si>
    <t>АА2186722</t>
  </si>
  <si>
    <t>40402932110026</t>
  </si>
  <si>
    <t>16:12:02:01:02:4462:0001:009</t>
  </si>
  <si>
    <t>Тураханова Шохиста Косимовна</t>
  </si>
  <si>
    <t>АА9239174</t>
  </si>
  <si>
    <t>42708862170063</t>
  </si>
  <si>
    <t>16:12:01:01:09:6368:0001:025</t>
  </si>
  <si>
    <t>Мухаммадсолиева Шахноза Фазлиддин кизи</t>
  </si>
  <si>
    <t>АВ0241364</t>
  </si>
  <si>
    <t>42608985880046</t>
  </si>
  <si>
    <t>16:12:02:01:02:4419:0001:035</t>
  </si>
  <si>
    <t>Мадаминов Исроилжон Ахмадалиевич</t>
  </si>
  <si>
    <t>АА9596468</t>
  </si>
  <si>
    <t>33108905920040</t>
  </si>
  <si>
    <t>16:12:01:01:09:6368:0001:058</t>
  </si>
  <si>
    <t>Меликузиев Бахтиёр Анваржон Угли</t>
  </si>
  <si>
    <t>АА0602622</t>
  </si>
  <si>
    <t>33011936000015</t>
  </si>
  <si>
    <t>16:12:01:01:09:6369:0001:070</t>
  </si>
  <si>
    <t>Жунайдуллаева Нигорахон Хабибуллаевна</t>
  </si>
  <si>
    <t>АА3494636</t>
  </si>
  <si>
    <t>41910832140032</t>
  </si>
  <si>
    <t>16:12:01:01:01:7808:0001:020</t>
  </si>
  <si>
    <t>Усмонов Обиджон Олим угли</t>
  </si>
  <si>
    <t>АВ2330270</t>
  </si>
  <si>
    <t>32205912170044</t>
  </si>
  <si>
    <t>16:12:01:01:09:6369:0001:024</t>
  </si>
  <si>
    <t>Атаханова Азизахон Гофур кизи</t>
  </si>
  <si>
    <t>АВ0576674</t>
  </si>
  <si>
    <t>41404912170085</t>
  </si>
  <si>
    <t>16:12:03:01:01:3359:0001:013</t>
  </si>
  <si>
    <t>Камолиддинов Музаффар Жамолиддинович</t>
  </si>
  <si>
    <t>АС1063357</t>
  </si>
  <si>
    <t>31107812160024</t>
  </si>
  <si>
    <t>16:12:01:01:09:6369:0001:066</t>
  </si>
  <si>
    <t>Зохидова Нигора Абдурайим кизи</t>
  </si>
  <si>
    <t>АВ1171650</t>
  </si>
  <si>
    <t>42509902090136</t>
  </si>
  <si>
    <t>16:12:01:01:09:6369:0001:055</t>
  </si>
  <si>
    <t>Расулов Бахром Жапарханович</t>
  </si>
  <si>
    <t>АВ6963240</t>
  </si>
  <si>
    <t>31710832090068</t>
  </si>
  <si>
    <t>16:12:01:01:09:6368:0001:037</t>
  </si>
  <si>
    <t>Нажмиддинов Акмалжон Толиб угли</t>
  </si>
  <si>
    <t>АА6912896</t>
  </si>
  <si>
    <t>30305962170013</t>
  </si>
  <si>
    <t>16:12:01:01:09:6369:0001:065</t>
  </si>
  <si>
    <t>Ишанов Абдухалил Халимович</t>
  </si>
  <si>
    <t>АВ0245293</t>
  </si>
  <si>
    <t>31410882170151</t>
  </si>
  <si>
    <t>16:12:01:01:09:6369:0001:087</t>
  </si>
  <si>
    <t>Одилова Юлдуз Эргашжоновна</t>
  </si>
  <si>
    <t>АВ2831026</t>
  </si>
  <si>
    <t>40503862180043</t>
  </si>
  <si>
    <t>16:12:01:01:09:6368:0001:050</t>
  </si>
  <si>
    <t>Садриддинова Маьсума Фазлиддин кизи</t>
  </si>
  <si>
    <t>АА9527046</t>
  </si>
  <si>
    <t>41302902090015</t>
  </si>
  <si>
    <t>16:12:01:01:09:6369:0001:044</t>
  </si>
  <si>
    <t>Исаков Файзулло Ахмадалиевич</t>
  </si>
  <si>
    <t>АА1226437</t>
  </si>
  <si>
    <t>32803882090083</t>
  </si>
  <si>
    <t>16:12:01:01:09:6368:0001:057</t>
  </si>
  <si>
    <t xml:space="preserve">Ахмаджонова Дилнозахон Бахромжон қизи </t>
  </si>
  <si>
    <t>АВ4188370</t>
  </si>
  <si>
    <t>42903912160038</t>
  </si>
  <si>
    <t>16:12:02:01:02:4419:0001:016</t>
  </si>
  <si>
    <t xml:space="preserve">Сотиволдиева Мухлиса Комилжон қизи </t>
  </si>
  <si>
    <t>АВ3929460</t>
  </si>
  <si>
    <t>42307955950063</t>
  </si>
  <si>
    <t>16:12:01:01:01:7892:0001:008</t>
  </si>
  <si>
    <t>Бадалбаева Шахноза  Мирзаабдуллаевна</t>
  </si>
  <si>
    <t>АА3820405</t>
  </si>
  <si>
    <t>42709882160140</t>
  </si>
  <si>
    <t>16:12:02:01:02:4419:0001:001</t>
  </si>
  <si>
    <t>Лутпиллаев Абдулло Сайпилло ўғли</t>
  </si>
  <si>
    <t>АА6061235</t>
  </si>
  <si>
    <t>32806902170015</t>
  </si>
  <si>
    <t>16:12:01:01:09:6368:0001:006</t>
  </si>
  <si>
    <t>Низамов Акмалжон Махмудович</t>
  </si>
  <si>
    <t>АА7122454</t>
  </si>
  <si>
    <t>31104832100111</t>
  </si>
  <si>
    <t>16:12:01:01:01:7892:0001:042</t>
  </si>
  <si>
    <t>Якубов Шавкат Умматалиевич</t>
  </si>
  <si>
    <t>АВ1587768</t>
  </si>
  <si>
    <t>30409832100046</t>
  </si>
  <si>
    <t>16:12:01:01:09:6369:0001:068</t>
  </si>
  <si>
    <t>Рузиева Асила Собиржоновна</t>
  </si>
  <si>
    <t>АВ2926486</t>
  </si>
  <si>
    <t>42910872110056</t>
  </si>
  <si>
    <t>16:12:01:02:02:5726:0001:120</t>
  </si>
  <si>
    <t>Даминов Голиб Толибжонович</t>
  </si>
  <si>
    <t>АА8183989</t>
  </si>
  <si>
    <t>32509872180016</t>
  </si>
  <si>
    <t>16:12:01:01:09:6368:0001:066</t>
  </si>
  <si>
    <t>Солиев Илхомжон Икболжонович</t>
  </si>
  <si>
    <t>АА6163245</t>
  </si>
  <si>
    <t>32505892110064</t>
  </si>
  <si>
    <t>16:12:02:01:02:4419:0001:021</t>
  </si>
  <si>
    <t>Маматалиев Илхомжон Самижон угли</t>
  </si>
  <si>
    <t>АА8483331</t>
  </si>
  <si>
    <t>31110922090011</t>
  </si>
  <si>
    <t>16:12:01:01:09:6368:0001:033</t>
  </si>
  <si>
    <t>Ахмадалиев Сохибжон Содикбой угли</t>
  </si>
  <si>
    <t>АВ4688225</t>
  </si>
  <si>
    <t>33108932090042</t>
  </si>
  <si>
    <t>16:12:01:01:09:6368:0001:034</t>
  </si>
  <si>
    <t>Маматалиев Хикмат Давлатбой угли</t>
  </si>
  <si>
    <t>АА8483332</t>
  </si>
  <si>
    <t>32905922090089</t>
  </si>
  <si>
    <t>16:12:01:01:09:6368:0001:035</t>
  </si>
  <si>
    <t>Худойбердиева Гулнора Мохиржон кизи</t>
  </si>
  <si>
    <t>АА1791301</t>
  </si>
  <si>
    <t>41007942160015</t>
  </si>
  <si>
    <t>16:12:01:01:09:6368:0001:077</t>
  </si>
  <si>
    <t>Турдиева Маьмура Толибжоновна</t>
  </si>
  <si>
    <t>АВ4662445</t>
  </si>
  <si>
    <t>16:12:01:01:09:6368:0001:032</t>
  </si>
  <si>
    <t>Тожибаев Сардорбек Равшанбек угли</t>
  </si>
  <si>
    <t>АА1505140</t>
  </si>
  <si>
    <t>32904945880028</t>
  </si>
  <si>
    <t>16:12:01:01:09:6369:0001:081</t>
  </si>
  <si>
    <t>Азимова Назира Набижоновна</t>
  </si>
  <si>
    <t>АА1137613</t>
  </si>
  <si>
    <t>42209872110042</t>
  </si>
  <si>
    <t>16:12:02:01:02:4462:0001:030</t>
  </si>
  <si>
    <t>Бекбердиева Гулбахор Ортикалиевна</t>
  </si>
  <si>
    <t>АА1715310</t>
  </si>
  <si>
    <t>40803882100044</t>
  </si>
  <si>
    <t>16:12:03:01:01:6213:0001:014</t>
  </si>
  <si>
    <t>Макулов Алишер Закирович</t>
  </si>
  <si>
    <t>АС0449160</t>
  </si>
  <si>
    <t>30610762190041</t>
  </si>
  <si>
    <t>16:12:03:01:01:3469:0001:001</t>
  </si>
  <si>
    <t>Собиржанова Гулчехра Тохир кизи</t>
  </si>
  <si>
    <t>АВ6360825</t>
  </si>
  <si>
    <t>43112812170026</t>
  </si>
  <si>
    <t>16:12:01:01:03:5066:0001:052</t>
  </si>
  <si>
    <t>Юсупова Донохон Сатторовна</t>
  </si>
  <si>
    <t>АВ1461833</t>
  </si>
  <si>
    <t>42208705980038</t>
  </si>
  <si>
    <t>16:12:03:01:01:3469:0001:032</t>
  </si>
  <si>
    <t>Шабаев Мирзохид Вохид угли</t>
  </si>
  <si>
    <t>АВ6007004</t>
  </si>
  <si>
    <t>31810915960063</t>
  </si>
  <si>
    <t>16:12:01:01:09:6369:0001:041</t>
  </si>
  <si>
    <t>Рахманов Рахим Толибжанович</t>
  </si>
  <si>
    <t>АВ0682698</t>
  </si>
  <si>
    <t>31303872170061</t>
  </si>
  <si>
    <t>16:12:01:01:09:6369:0001:052</t>
  </si>
  <si>
    <t>Хайдарова Зулхумор Ахмадалиевна</t>
  </si>
  <si>
    <t>АА7639224</t>
  </si>
  <si>
    <t>41707872170088</t>
  </si>
  <si>
    <t>16:12:03:01:01:0077:0001:042</t>
  </si>
  <si>
    <t>Хайдарова Маьмура Сотторовна</t>
  </si>
  <si>
    <t>АА5419829</t>
  </si>
  <si>
    <t>41605785940014</t>
  </si>
  <si>
    <t>16:12:01:01:13:6225:0001:042</t>
  </si>
  <si>
    <t>Абдувалиева Гулбахор Абдусаматовна</t>
  </si>
  <si>
    <t>АВ7328308</t>
  </si>
  <si>
    <t>41407762090035</t>
  </si>
  <si>
    <t>Набижонов Шахбозбек Назиржон угли</t>
  </si>
  <si>
    <t>АА9114583</t>
  </si>
  <si>
    <t>31204922110029</t>
  </si>
  <si>
    <t>16:12:01:01:09:6368:0001:044</t>
  </si>
  <si>
    <t>Исабаева Зулфия Эркин кизи</t>
  </si>
  <si>
    <t>АА1888895</t>
  </si>
  <si>
    <t>40711942170022</t>
  </si>
  <si>
    <t>16:12:01:01:09:6368:0001:078</t>
  </si>
  <si>
    <t>Парпибаев Ориф Абитович</t>
  </si>
  <si>
    <t>АА9502713</t>
  </si>
  <si>
    <t>31201812170055</t>
  </si>
  <si>
    <t>16:12:01:01:01:7892:0001:032</t>
  </si>
  <si>
    <t>Кучқаров Қахрамон  Котибжонович</t>
  </si>
  <si>
    <t>АВ1083639</t>
  </si>
  <si>
    <t>32012872190052</t>
  </si>
  <si>
    <t>16:12:02:01:02:4462:0001:036</t>
  </si>
  <si>
    <t>Отаханов Равшанбек Шарипжон ўғли</t>
  </si>
  <si>
    <t>АВ0350287</t>
  </si>
  <si>
    <t>31709912100056</t>
  </si>
  <si>
    <t>16:12:02:01:02:4462:0001:028</t>
  </si>
  <si>
    <t>Нуритдинова ЛатифаЛухмоновна</t>
  </si>
  <si>
    <t>16:12:01:01:01:7761:0001:071</t>
  </si>
  <si>
    <t>Шукурова Нодира Зокиржановна</t>
  </si>
  <si>
    <t>АА9449013</t>
  </si>
  <si>
    <t>42503785960014</t>
  </si>
  <si>
    <t>16:12:01:01:08:5670:0001:058</t>
  </si>
  <si>
    <t>Холматов Сардорбек Холмирза ўғли</t>
  </si>
  <si>
    <t>АВ6633690</t>
  </si>
  <si>
    <t>32508872110038</t>
  </si>
  <si>
    <t>16:12:02:01:02:4419:0001:044</t>
  </si>
  <si>
    <t>Тўхтахўжаев Муроджон Хусанбой ўғли</t>
  </si>
  <si>
    <t>АА1817412</t>
  </si>
  <si>
    <t>30408942150084</t>
  </si>
  <si>
    <t>16:12:01:01:01:7761:0001:082</t>
  </si>
  <si>
    <t>Бобажонова Мавлуда Тошпўлатовна</t>
  </si>
  <si>
    <t>АА6917801</t>
  </si>
  <si>
    <t>16:12:01:01:09:6368:0001:082</t>
  </si>
  <si>
    <t>Ахмадалиев Икромжон Қурбоналиевич</t>
  </si>
  <si>
    <t>АС2927566</t>
  </si>
  <si>
    <t>31704912140011</t>
  </si>
  <si>
    <t>16:12:01:01:09:6368:0001:017</t>
  </si>
  <si>
    <t>Шарипова Шахноза Хасанбой қизи</t>
  </si>
  <si>
    <t>АС2833762</t>
  </si>
  <si>
    <t>41206915940023</t>
  </si>
  <si>
    <t>16:12:01:01:15:6225:0001:026</t>
  </si>
  <si>
    <t>Тўхтаназарова Хатича Хайрулло қизи</t>
  </si>
  <si>
    <t>АА1485510</t>
  </si>
  <si>
    <t>41703942150082</t>
  </si>
  <si>
    <t>16:12:01:02:01:5060:0001:020</t>
  </si>
  <si>
    <t>Бахритдинова Дилноза Мухторжоновна</t>
  </si>
  <si>
    <t>АА0793727</t>
  </si>
  <si>
    <t>41309882150038</t>
  </si>
  <si>
    <t>16:12:02:01:02:4419:0001:051</t>
  </si>
  <si>
    <t xml:space="preserve">Обидова Шоирахон Шухратовна </t>
  </si>
  <si>
    <t>АВ7275887</t>
  </si>
  <si>
    <t>41407732110077</t>
  </si>
  <si>
    <t>16:12:01:01:01:7886:0001:027</t>
  </si>
  <si>
    <t xml:space="preserve">Абдурахимова Зилола Каримовна </t>
  </si>
  <si>
    <t>АА8720199</t>
  </si>
  <si>
    <t>16:12:01:01:01:7886:0001:077</t>
  </si>
  <si>
    <t xml:space="preserve">Юсупова Наргиза Нематжановна </t>
  </si>
  <si>
    <t>АВ6144987</t>
  </si>
  <si>
    <t>40502872110079</t>
  </si>
  <si>
    <t>16:12:02:01:02:4419:0001:034</t>
  </si>
  <si>
    <t>Комилов Бобур Машрабоевич</t>
  </si>
  <si>
    <t>АА1773037</t>
  </si>
  <si>
    <t>30806942120029</t>
  </si>
  <si>
    <t>16:12:01:01:09:6368:0001:010</t>
  </si>
  <si>
    <t>АА5830441</t>
  </si>
  <si>
    <t>40105882110026</t>
  </si>
  <si>
    <t>16:12:01:01:09:6368:0001:067</t>
  </si>
  <si>
    <t>Отаханов Улуғбек Марад ўғли</t>
  </si>
  <si>
    <t>АВ4567265</t>
  </si>
  <si>
    <t>32606912090020</t>
  </si>
  <si>
    <t>16:12:01:01:09:6369:0001:025</t>
  </si>
  <si>
    <t xml:space="preserve">Тошматов Зухриддин Қутфитдин ўғли </t>
  </si>
  <si>
    <t>АВ5628396</t>
  </si>
  <si>
    <t>31712985960113</t>
  </si>
  <si>
    <t>16:12:01:01:09:6369:0001:030</t>
  </si>
  <si>
    <t xml:space="preserve">Холмирзаева Гулнора Анваровна </t>
  </si>
  <si>
    <t>АА1568325</t>
  </si>
  <si>
    <t>40609862160017</t>
  </si>
  <si>
    <t>16:12:01:01:09:6369:0001:022</t>
  </si>
  <si>
    <t xml:space="preserve">Атабоева Мастура Мухаммадюсуповна </t>
  </si>
  <si>
    <t>АА1370105</t>
  </si>
  <si>
    <t>41806875980011</t>
  </si>
  <si>
    <t>16:12:01:01:09:6368:0001:008</t>
  </si>
  <si>
    <t xml:space="preserve">Ахунова Мадина Алишеровна </t>
  </si>
  <si>
    <t>АС0060819</t>
  </si>
  <si>
    <t>41304822070010</t>
  </si>
  <si>
    <t>16:12:01:01:09:6369:0001:069</t>
  </si>
  <si>
    <t xml:space="preserve">Холқўзиева Ноилахон Носиржоновна </t>
  </si>
  <si>
    <t>АА5685255</t>
  </si>
  <si>
    <t>42302892160128</t>
  </si>
  <si>
    <t>16:12:01:01:09:6369:0001:021</t>
  </si>
  <si>
    <t>Мамадалиев Мухаммаджон Нумонжон ўғли</t>
  </si>
  <si>
    <t>АА1755678</t>
  </si>
  <si>
    <t>31603942200042</t>
  </si>
  <si>
    <t>16:12:01:01:01:7892:0001:031</t>
  </si>
  <si>
    <t>Қобулова Райхоной Хосиловна</t>
  </si>
  <si>
    <t>( 19.04.1991 )</t>
  </si>
  <si>
    <t>АВ5129453</t>
  </si>
  <si>
    <t>41904915900019</t>
  </si>
  <si>
    <t>16:12:03:01:01:3336:0001:011</t>
  </si>
  <si>
    <t xml:space="preserve">Авлияева Розия Журабаевна </t>
  </si>
  <si>
    <t>АВ7274309</t>
  </si>
  <si>
    <t>42606822170215</t>
  </si>
  <si>
    <t>16:12:03:01:01:6213:0001:041</t>
  </si>
  <si>
    <t>Назарбеков Нурсултон Носиржон ўғли</t>
  </si>
  <si>
    <t>АВ6643004</t>
  </si>
  <si>
    <t>32507935890016</t>
  </si>
  <si>
    <t>16:12:02:01:02:4419:0001:009</t>
  </si>
  <si>
    <t>Бахриддинов Абдулазиз Рашид ўғли</t>
  </si>
  <si>
    <t>АА3186388</t>
  </si>
  <si>
    <t>32210912170053</t>
  </si>
  <si>
    <t>16:12:01:01:15:6225:0001:023</t>
  </si>
  <si>
    <t>Махмудова Насиба Рахматилла қизи</t>
  </si>
  <si>
    <t>АВ7498886</t>
  </si>
  <si>
    <t>41210932100038</t>
  </si>
  <si>
    <t>16:12:01:01:09:6368:0001:061</t>
  </si>
  <si>
    <t>Одилова Малохат Расулжон қизи</t>
  </si>
  <si>
    <t>АА1574243</t>
  </si>
  <si>
    <t>42605942170116</t>
  </si>
  <si>
    <t>16:12:01:01:01:7852:0001:005</t>
  </si>
  <si>
    <t>Кадиров Малик Таджибаевич</t>
  </si>
  <si>
    <t>АА6756843</t>
  </si>
  <si>
    <t>32905785960024</t>
  </si>
  <si>
    <t>16:12:01:01:09:6369:0001:019</t>
  </si>
  <si>
    <t>Холмирзаев Жавлонбек Хайрулло ўғли</t>
  </si>
  <si>
    <t>533193244</t>
  </si>
  <si>
    <t>АА2799689</t>
  </si>
  <si>
    <t>31309955940031</t>
  </si>
  <si>
    <t>16:12:01:01:09:6369:0001:028</t>
  </si>
  <si>
    <t>Турғунов Нодирбек Муминжанович</t>
  </si>
  <si>
    <t>АА1499997</t>
  </si>
  <si>
    <t>32909842090015</t>
  </si>
  <si>
    <t>16:12:01:01:09:6368:0001:012</t>
  </si>
  <si>
    <t xml:space="preserve">Мавлонов Илёс Абдурасулович </t>
  </si>
  <si>
    <t>АВ0201719</t>
  </si>
  <si>
    <t>30209892090024</t>
  </si>
  <si>
    <t>16:12:01:01:09:6368:0001:064</t>
  </si>
  <si>
    <t>Холдаралиев Аброр Худайберди ўғли</t>
  </si>
  <si>
    <t>АВ4278982</t>
  </si>
  <si>
    <t>32302932090029</t>
  </si>
  <si>
    <t>16:12:01:01:09:6368:0001:072</t>
  </si>
  <si>
    <t>Нормирзаева Дилфуза Фуркатжановна</t>
  </si>
  <si>
    <t>АА6039393</t>
  </si>
  <si>
    <t>41102872150108</t>
  </si>
  <si>
    <t>16:12:01:01:09:6369:0001:032</t>
  </si>
  <si>
    <t xml:space="preserve">Ганиева Зухра Кузибаевна </t>
  </si>
  <si>
    <t>АВ6597259</t>
  </si>
  <si>
    <t>42303824310093</t>
  </si>
  <si>
    <t>16:12:01:01:01:7892:0001:037</t>
  </si>
  <si>
    <t>Турсунова Нигора Солижановна</t>
  </si>
  <si>
    <t>АС1769607</t>
  </si>
  <si>
    <t>42708842170021</t>
  </si>
  <si>
    <t>16:12:01:01:09:6368:0001:001</t>
  </si>
  <si>
    <t>Солижонов Шохужахон Эркинжон угли</t>
  </si>
  <si>
    <t>АА7415545</t>
  </si>
  <si>
    <t>32207932110080</t>
  </si>
  <si>
    <t>16:12:01:01:09:6368:0001:016</t>
  </si>
  <si>
    <t>Джураева Гузал Аскаровна</t>
  </si>
  <si>
    <t>(23.02.1975)</t>
  </si>
  <si>
    <t>АС1775425</t>
  </si>
  <si>
    <t>42302755960049</t>
  </si>
  <si>
    <t>16:12:01:01:09:6368:0001:063</t>
  </si>
  <si>
    <t>Кадирова Мадина Носировна</t>
  </si>
  <si>
    <t>АС2540414</t>
  </si>
  <si>
    <t>40909862170062</t>
  </si>
  <si>
    <t>16:12:01:01:01:7830:0001:022</t>
  </si>
  <si>
    <t>Жамалова Шохсанам Абдубанно кизи</t>
  </si>
  <si>
    <t>АВ0720989</t>
  </si>
  <si>
    <t>40910932170079</t>
  </si>
  <si>
    <t>16:12:01:01:01:7808:0001:085</t>
  </si>
  <si>
    <t>Абдугаппоров Иброхимжон Абдурахим угли</t>
  </si>
  <si>
    <t>АА9457447</t>
  </si>
  <si>
    <t>31505975880056</t>
  </si>
  <si>
    <t>16:12:01:01:09:6369:0001:064</t>
  </si>
  <si>
    <t>Нурматова Тожиниса Собиржановна</t>
  </si>
  <si>
    <t>АВ3003246</t>
  </si>
  <si>
    <t>41005792090074</t>
  </si>
  <si>
    <t>16:12:01:01:09:6368:0001:048</t>
  </si>
  <si>
    <t>Мухторжонова Нодирахон Тўхтахўжа қизи</t>
  </si>
  <si>
    <t>АА1580776</t>
  </si>
  <si>
    <t>40503942160015</t>
  </si>
  <si>
    <t>16:12:01:01:03:5135:0001:034</t>
  </si>
  <si>
    <t>Бойдедаева Шахноза Шокиржановна</t>
  </si>
  <si>
    <t>АВ1727859</t>
  </si>
  <si>
    <t>41812862090063</t>
  </si>
  <si>
    <t>Мухитдинова Эътибор Тургунбоевна</t>
  </si>
  <si>
    <t>АС0631207</t>
  </si>
  <si>
    <t>40410762170181</t>
  </si>
  <si>
    <t>16:12:01:01:09:6369:0001:056</t>
  </si>
  <si>
    <t>Марипов Рахимжон Арабхужаевич</t>
  </si>
  <si>
    <t>АА1970386</t>
  </si>
  <si>
    <t>32706892140039</t>
  </si>
  <si>
    <t>16:12:01:01:08:5295:0001:030</t>
  </si>
  <si>
    <t>Рахимова Шахнозахон Илхом кизи</t>
  </si>
  <si>
    <t>АА6692843</t>
  </si>
  <si>
    <t>42812902170048</t>
  </si>
  <si>
    <t>16:12:02:01:02:4419:0001:040</t>
  </si>
  <si>
    <t>Жураева Тургуной Умаржоновна</t>
  </si>
  <si>
    <t>АВ4790617</t>
  </si>
  <si>
    <t>40602912190013</t>
  </si>
  <si>
    <t>16:12:02:01:02:4419:0001:002</t>
  </si>
  <si>
    <t>Рахимов Мухаммадюсуф Хаким ўғли</t>
  </si>
  <si>
    <t>АА6932221</t>
  </si>
  <si>
    <t>31804965880066</t>
  </si>
  <si>
    <t>16:12:01:01:09:6368:0001:049</t>
  </si>
  <si>
    <t>Боқиева Зарифа Собир қизи</t>
  </si>
  <si>
    <t>(04.09.1999)</t>
  </si>
  <si>
    <t>АВ7563702</t>
  </si>
  <si>
    <t>40409995960177</t>
  </si>
  <si>
    <t>16:12:01;01:09;6369:0001:073</t>
  </si>
  <si>
    <t>Акбаралиев Хамдамали Қамбар ўғли</t>
  </si>
  <si>
    <t>АD1204137</t>
  </si>
  <si>
    <t>32309932170104</t>
  </si>
  <si>
    <t>16:12:01;01:09:6369:0001:058</t>
  </si>
  <si>
    <t>Солихонов Илёсхон Мухаммаджон ўғли</t>
  </si>
  <si>
    <t>АА1878446</t>
  </si>
  <si>
    <t>30103975880015</t>
  </si>
  <si>
    <t>16:12:01:01:09:6368:0001:054</t>
  </si>
  <si>
    <t xml:space="preserve">Нурматова Шоирахон Тохир қизи </t>
  </si>
  <si>
    <t>АВ6909219</t>
  </si>
  <si>
    <t>40211932170082</t>
  </si>
  <si>
    <t>16:12:01:01:09:6369:0001:023</t>
  </si>
  <si>
    <t>Мамаджанова  Назира Баходиржановна</t>
  </si>
  <si>
    <t>АВ8473233</t>
  </si>
  <si>
    <t>41004795940012</t>
  </si>
  <si>
    <t>16:12:01:01:09:6369:0001:017</t>
  </si>
  <si>
    <t>Туражонов Бобур Нодиржонович</t>
  </si>
  <si>
    <t>АВ3643911</t>
  </si>
  <si>
    <t>32212902180011</t>
  </si>
  <si>
    <t>16:12:01:01:09:6369:0001:051</t>
  </si>
  <si>
    <t>Турғунбоев Асадбек Тўланбой ўғли</t>
  </si>
  <si>
    <t>АВ4890059</t>
  </si>
  <si>
    <t>30510995940021</t>
  </si>
  <si>
    <t>16:12:01:01:09:6368:0001:031</t>
  </si>
  <si>
    <t xml:space="preserve">Паттаева Нигора Абдулазизовна </t>
  </si>
  <si>
    <t>АВ6234772</t>
  </si>
  <si>
    <t>41804792150072</t>
  </si>
  <si>
    <t>16:12:03:01:01:0077:0001:012</t>
  </si>
  <si>
    <t>Абдуллаев Жавлонбек Ботир ўғли</t>
  </si>
  <si>
    <t>АА0101209</t>
  </si>
  <si>
    <t>32801905870016</t>
  </si>
  <si>
    <t>16:12:01:01:02:4419:0001:049</t>
  </si>
  <si>
    <t>Казаков Ойбек Шухрадович</t>
  </si>
  <si>
    <t>АА6784619</t>
  </si>
  <si>
    <t>31509915960039</t>
  </si>
  <si>
    <t>16:12:01:01:01:7808:0001:056</t>
  </si>
  <si>
    <t>Мурадов Абдурахмон Нормаматович</t>
  </si>
  <si>
    <t>АВ5208605</t>
  </si>
  <si>
    <t>31904862200034</t>
  </si>
  <si>
    <t>16:12:01:01:01:7808:0001:022</t>
  </si>
  <si>
    <t>Хумайдуллаева Зебунсо Хамиддулло кизи</t>
  </si>
  <si>
    <t>АВ4131796</t>
  </si>
  <si>
    <t>42811985920029</t>
  </si>
  <si>
    <t>16:12:01:01:09:6368:0001:018</t>
  </si>
  <si>
    <t>Тураев Мадамин Мамаджанович</t>
  </si>
  <si>
    <t>АВ5835546</t>
  </si>
  <si>
    <t>30910772170054</t>
  </si>
  <si>
    <t>16:12:01:01:09:6368:0001:030</t>
  </si>
  <si>
    <t>Тургунов Азамжон Кудратулло угли</t>
  </si>
  <si>
    <t>АА2769343</t>
  </si>
  <si>
    <t>32707955960036</t>
  </si>
  <si>
    <t>16:12:03:01:01:3347:0001:046</t>
  </si>
  <si>
    <t>Хомидов Музаффар Патхиддинович</t>
  </si>
  <si>
    <t>АА1889433</t>
  </si>
  <si>
    <t>30407842130048</t>
  </si>
  <si>
    <t>16:12:01:01:09:6368:0001:065</t>
  </si>
  <si>
    <t>Казакова Нигора Шухратовна</t>
  </si>
  <si>
    <t>559118731</t>
  </si>
  <si>
    <t>АА1524726</t>
  </si>
  <si>
    <t>41511872170061</t>
  </si>
  <si>
    <t>16:12:01:01:01:7808:0001:055</t>
  </si>
  <si>
    <t>Ўрманов Бобур Боходир ўғли</t>
  </si>
  <si>
    <t>AD0297891</t>
  </si>
  <si>
    <t>30205922170045</t>
  </si>
  <si>
    <t>16:12:02:01:02:4419:0001:005</t>
  </si>
  <si>
    <t>Латипов Исломбек Яхёхон ўғли</t>
  </si>
  <si>
    <t>АА2981713</t>
  </si>
  <si>
    <t>30708922170126</t>
  </si>
  <si>
    <t>16:12:01:01:09:6368:0001:028</t>
  </si>
  <si>
    <t>Ахмаджонова Муштарий Ахмаджоновна</t>
  </si>
  <si>
    <t>АА0746107</t>
  </si>
  <si>
    <t>42305882210018</t>
  </si>
  <si>
    <t>16:12:01:01:08:5670:0001:055</t>
  </si>
  <si>
    <t>Собиржанов Сардорбек Содик угли</t>
  </si>
  <si>
    <t>АВ8063633</t>
  </si>
  <si>
    <t>32011922170020</t>
  </si>
  <si>
    <t>16:12:01:01:01:7761:0001:023</t>
  </si>
  <si>
    <t>Дадамирзаева Шохиста Алимирза кизи</t>
  </si>
  <si>
    <t>АВ4591782</t>
  </si>
  <si>
    <t>42501912110064</t>
  </si>
  <si>
    <t>16:12:03:01:01:3348:0001:027</t>
  </si>
  <si>
    <t>Турдиева Сарвиноз Мухаммад кизи</t>
  </si>
  <si>
    <t>АD0549182</t>
  </si>
  <si>
    <t>40210965960011</t>
  </si>
  <si>
    <t>16:12:01:01:09:6369:0001:020</t>
  </si>
  <si>
    <t>Икромжонов Файзулла Мамуржон ўғли</t>
  </si>
  <si>
    <t>АА5724240</t>
  </si>
  <si>
    <t>30104912130123</t>
  </si>
  <si>
    <t>16:12:03:01:01:3469:0001:013</t>
  </si>
  <si>
    <t>Исраилов Неьматилло Хусанович</t>
  </si>
  <si>
    <t>АВ3701054</t>
  </si>
  <si>
    <t>16:12:01:01:01:7808:0001:060</t>
  </si>
  <si>
    <t>Абдуқодиров Дилмурод Анвар ўғли</t>
  </si>
  <si>
    <t>АА6709909</t>
  </si>
  <si>
    <t>32704832170119</t>
  </si>
  <si>
    <t>16:12:01:01:01:7885:0001:041</t>
  </si>
  <si>
    <t>Қўзибоева Сабохат Қутбидиновна</t>
  </si>
  <si>
    <t>(20.12.1990)</t>
  </si>
  <si>
    <t>42012922180117</t>
  </si>
  <si>
    <t>16:12:03:01:01:3468:0001:018</t>
  </si>
  <si>
    <t>Каримов Дилмурод Абдуллахафизович</t>
  </si>
  <si>
    <t>АВ3144742</t>
  </si>
  <si>
    <t>31303902190012</t>
  </si>
  <si>
    <t>16:12:01:01:01:7761:0001:003</t>
  </si>
  <si>
    <t xml:space="preserve">Хасанова Назирахон Раимджановна </t>
  </si>
  <si>
    <t>АВ1587749</t>
  </si>
  <si>
    <t>42110705870018</t>
  </si>
  <si>
    <t>16:12:01:01:09:6369:0001:080</t>
  </si>
  <si>
    <t>Хабибиллаев Шерзод Равшанбекович</t>
  </si>
  <si>
    <t>АС2908664</t>
  </si>
  <si>
    <t>16:12:01:01:09:6369:0001:077</t>
  </si>
  <si>
    <t>Шокиров Улугбек Жобир угли</t>
  </si>
  <si>
    <t>АВ7920389</t>
  </si>
  <si>
    <t>16:12:01:01:09:6369:0001:016</t>
  </si>
  <si>
    <t>Абдурахмонов Исмоил Абдулхамидович</t>
  </si>
  <si>
    <t>АА1937131</t>
  </si>
  <si>
    <t>31012882140138</t>
  </si>
  <si>
    <t>16:12:01:01:09:6369:0001:026</t>
  </si>
  <si>
    <t>Каримова Феруза Абдуллахафизовна</t>
  </si>
  <si>
    <t>АВ8347800</t>
  </si>
  <si>
    <t>40607842190032</t>
  </si>
  <si>
    <t>16:12:01:01:01:7761:0001:004</t>
  </si>
  <si>
    <t>Мирзалиева Дилафруз Козимжоновна</t>
  </si>
  <si>
    <t>АА6405717</t>
  </si>
  <si>
    <t>42401892110068</t>
  </si>
  <si>
    <t>16:12:01:01:01:7761:0001:002</t>
  </si>
  <si>
    <t>Нормирзаева Муаззам Икромжон кизи</t>
  </si>
  <si>
    <t>АВ7546692</t>
  </si>
  <si>
    <t>43011955940010</t>
  </si>
  <si>
    <t>16:12:01:01:08:5670:0001:190</t>
  </si>
  <si>
    <t>Отамирзаева Нигора Закиржановна</t>
  </si>
  <si>
    <t>АВ2364290</t>
  </si>
  <si>
    <t>16:12:01:01:08:5670:0001:084</t>
  </si>
  <si>
    <t>Номанов УлугбекЮсупович</t>
  </si>
  <si>
    <t>АА6694861</t>
  </si>
  <si>
    <t>31712792140023</t>
  </si>
  <si>
    <t>16:12:01:01:01:7830:0001:004</t>
  </si>
  <si>
    <t>Алиева Мунира Юнусали кизи</t>
  </si>
  <si>
    <t>АА6754208</t>
  </si>
  <si>
    <t>43105952170034</t>
  </si>
  <si>
    <t>16:12:01:01:01:7808:0001:069</t>
  </si>
  <si>
    <t>Очилбоева Иродахон Иброхимжон кизи</t>
  </si>
  <si>
    <t>АС0390630</t>
  </si>
  <si>
    <t>16:12:02:01:02:4462:0001:038</t>
  </si>
  <si>
    <t>Тургунова Гулзодабону Иброхим кизи</t>
  </si>
  <si>
    <t>АА1942443</t>
  </si>
  <si>
    <t>42910942150016</t>
  </si>
  <si>
    <t>16:12:01:01:01:7808:0001:002</t>
  </si>
  <si>
    <t>Норкузиев Шахзодбек Икромжон угли</t>
  </si>
  <si>
    <t>АА9149821</t>
  </si>
  <si>
    <t>16:12:01:01:08:5670:0001:067</t>
  </si>
  <si>
    <t>Муллабоев Азизбек Иброхимович</t>
  </si>
  <si>
    <t>АА5826646</t>
  </si>
  <si>
    <t>16:12:01:01:01:7761:0001:051</t>
  </si>
  <si>
    <t>Ширалиева Равза Рустамовна</t>
  </si>
  <si>
    <t>АС1904856</t>
  </si>
  <si>
    <t>41609975960022</t>
  </si>
  <si>
    <t>16:12:03:01:01:3359:0001:022</t>
  </si>
  <si>
    <t>Шокасимова Махлиё Шермамат қизи</t>
  </si>
  <si>
    <t>АВ0029767</t>
  </si>
  <si>
    <t>40112912150024</t>
  </si>
  <si>
    <t>16:12:03:01:01:3469:0001:004</t>
  </si>
  <si>
    <t>Мадрахимов Муроджон Забихулло ўғли</t>
  </si>
  <si>
    <t>АА5442615</t>
  </si>
  <si>
    <t>30601922170100</t>
  </si>
  <si>
    <t>16:12:01:01:01:7808:0001:007</t>
  </si>
  <si>
    <t>Каттабоева Гулноза Олимжон қизи</t>
  </si>
  <si>
    <t>АА1889671</t>
  </si>
  <si>
    <t>16:12:03:01:01:3336:0001:025</t>
  </si>
  <si>
    <t>Жўраев Нозимжон Нўмонжон ўғли</t>
  </si>
  <si>
    <t>АА1931701</t>
  </si>
  <si>
    <t>31111922150062</t>
  </si>
  <si>
    <t>16:12:01:01:15:6225:0001:043</t>
  </si>
  <si>
    <t>Халилова Шахло  Хасановна</t>
  </si>
  <si>
    <t>АВ9025379</t>
  </si>
  <si>
    <t>16:12:01:02:01:5787:0001:020</t>
  </si>
  <si>
    <t>Алиев Бахром Баходирович</t>
  </si>
  <si>
    <t>АВ1443689</t>
  </si>
  <si>
    <t>32108832170052</t>
  </si>
  <si>
    <t>16:12:03:01:01:6213:0001:004</t>
  </si>
  <si>
    <t>Валиев Шахбоз Толиб ўғли</t>
  </si>
  <si>
    <t>АВ6861355</t>
  </si>
  <si>
    <t>30706925960029</t>
  </si>
  <si>
    <t>16:12:01:02:01:5788:0001:026</t>
  </si>
  <si>
    <t>Собитова Муштарийхон Ахмаджон қизи</t>
  </si>
  <si>
    <t>АВ0167079</t>
  </si>
  <si>
    <t>16:12:02:01:01:2999:0001:030</t>
  </si>
  <si>
    <t>Хамидов Хайрулла Расулжон  ўғли</t>
  </si>
  <si>
    <t>АА2048063</t>
  </si>
  <si>
    <t>16:12:01:01:01:7881:0001:076</t>
  </si>
  <si>
    <t>Инамова Хамида Махмадиновна</t>
  </si>
  <si>
    <t>АВ6365972</t>
  </si>
  <si>
    <t>43007782130016</t>
  </si>
  <si>
    <t>16:12:02:01:01:3296:0001:031</t>
  </si>
  <si>
    <t>Тухтабаева Нилуфар Эркиновна</t>
  </si>
  <si>
    <t>АА3163113</t>
  </si>
  <si>
    <t>42604785960018</t>
  </si>
  <si>
    <t>16:12:03:01:01:3337:0001:020</t>
  </si>
  <si>
    <t>Нуриддинова Заринахон Фахриддин қизи</t>
  </si>
  <si>
    <t>АВ4591602</t>
  </si>
  <si>
    <t>41009922110012</t>
  </si>
  <si>
    <t>16:12:03:01:01:6213:0001:038</t>
  </si>
  <si>
    <t>Саломова Гулчехра Комилжоновна</t>
  </si>
  <si>
    <t>АВ0723601</t>
  </si>
  <si>
    <t>40502862190047</t>
  </si>
  <si>
    <t>16:12:02:01:02:4593:0001:039</t>
  </si>
  <si>
    <t>Гофуржанов Иброхимжон Илхомжон ўғли</t>
  </si>
  <si>
    <t>АВ3550760</t>
  </si>
  <si>
    <t>32608915950033</t>
  </si>
  <si>
    <t>16:12:02:01:01:2999:0001:017</t>
  </si>
  <si>
    <t>Солижонов Охунжон Олимжон ўғли</t>
  </si>
  <si>
    <t>АВ4722882</t>
  </si>
  <si>
    <t>30110912150014</t>
  </si>
  <si>
    <t>16:12:01:01:09:6384:0001:078</t>
  </si>
  <si>
    <t>Ахмедходжаев Ориф Собитович</t>
  </si>
  <si>
    <t>32007885960015</t>
  </si>
  <si>
    <t>16:12:02:01:02:4593:0001:016</t>
  </si>
  <si>
    <t>Инамов Мухаммадали Машраббой Угли</t>
  </si>
  <si>
    <t>АА2755502</t>
  </si>
  <si>
    <t>31502965960064</t>
  </si>
  <si>
    <t>16:12:03:01:01:3348:0001:048</t>
  </si>
  <si>
    <t>Тошпулатов Акбаржон Акрамжон Угли</t>
  </si>
  <si>
    <t>АА2205259</t>
  </si>
  <si>
    <t>16:12:02:01:02:4593:0001:015</t>
  </si>
  <si>
    <t>Султанов Саидзафар Жамол Угли</t>
  </si>
  <si>
    <t>(12.02.1997)</t>
  </si>
  <si>
    <t>АВ8096691</t>
  </si>
  <si>
    <t>32412956961067</t>
  </si>
  <si>
    <t>16:12:03:01:01:3348:0001:043</t>
  </si>
  <si>
    <t>Усманов Абдурашид Ахад Угли</t>
  </si>
  <si>
    <t>АВ5940803</t>
  </si>
  <si>
    <t>16:12:03:01:01:3348:0001:045</t>
  </si>
  <si>
    <t>Исаков Бобурхон Хасан Угли</t>
  </si>
  <si>
    <t>АА7423902</t>
  </si>
  <si>
    <t>16:12:03:01:01:3348:0001:044</t>
  </si>
  <si>
    <t>Мирзаев Нодирбек Бахромжон ўғли</t>
  </si>
  <si>
    <t>495940582</t>
  </si>
  <si>
    <t>АА6158268</t>
  </si>
  <si>
    <t>16:12:02:01:02:4593:0001:032</t>
  </si>
  <si>
    <t>Валижонов Жамолхон Акмалжон ўғли</t>
  </si>
  <si>
    <t>607888051</t>
  </si>
  <si>
    <t>АА6944652</t>
  </si>
  <si>
    <t>16:12:01:01:09:6368:0001:026</t>
  </si>
  <si>
    <t>Саримсокова Зулхумор Холиухаммадовна</t>
  </si>
  <si>
    <t>525975555</t>
  </si>
  <si>
    <t>АА5036831</t>
  </si>
  <si>
    <t>16:12:01:01:09:6384:0001:084</t>
  </si>
  <si>
    <t>Махкамова Дилноза Нуралиевна</t>
  </si>
  <si>
    <t>532061321</t>
  </si>
  <si>
    <t>АС1080757</t>
  </si>
  <si>
    <t>16:12:01:01:09:6368:0001:020</t>
  </si>
  <si>
    <t>Каримова Хакима Мамадали қизи</t>
  </si>
  <si>
    <t>602104072</t>
  </si>
  <si>
    <t>АС1995976</t>
  </si>
  <si>
    <t>16:12:01:01:09:6368:0001:083</t>
  </si>
  <si>
    <t>Солиев Азизбек Зокиржон угли</t>
  </si>
  <si>
    <t>АА1452958</t>
  </si>
  <si>
    <t>16:12:02:01:02:4593:0001:041</t>
  </si>
  <si>
    <t>Рузматова Сохибахон Одилжановна</t>
  </si>
  <si>
    <t>452660470</t>
  </si>
  <si>
    <t>АА7137573</t>
  </si>
  <si>
    <t>16:12:02:01:02:4593:0001:019</t>
  </si>
  <si>
    <t>Ғайбуллаев Абдурасул Хабибулло ўғли</t>
  </si>
  <si>
    <t>539265434</t>
  </si>
  <si>
    <t>АА6052587</t>
  </si>
  <si>
    <t>16:12:01:01:08:5295:0001:038</t>
  </si>
  <si>
    <t>Абдужалилова Саида Маматхановна</t>
  </si>
  <si>
    <t>517289004</t>
  </si>
  <si>
    <t>АА8852680</t>
  </si>
  <si>
    <t>16:12:03:01:01:6213:0001:022</t>
  </si>
  <si>
    <t>Эшонова Дилафруз Сидиқовна</t>
  </si>
  <si>
    <t>464839801</t>
  </si>
  <si>
    <t>АВ6643016</t>
  </si>
  <si>
    <t>16:12:02:01:02:4593:0001:018</t>
  </si>
  <si>
    <t>Иномжонов Жобирхон Комилжон ўғли</t>
  </si>
  <si>
    <t>541885914</t>
  </si>
  <si>
    <t>АА4480935</t>
  </si>
  <si>
    <t>16:12:01:01:09:6383:0001:090</t>
  </si>
  <si>
    <t>Махмудэонова Оминахон Хошимжон қизи</t>
  </si>
  <si>
    <t>522749039</t>
  </si>
  <si>
    <t>АВ0795594</t>
  </si>
  <si>
    <t>16:12:01:01:01:7808:0001:039</t>
  </si>
  <si>
    <t>Уматов Сайфиддин Шамсиддинович</t>
  </si>
  <si>
    <t>489714825</t>
  </si>
  <si>
    <t>АС0121286</t>
  </si>
  <si>
    <t>16:12:01:01:09:6383:0001:086</t>
  </si>
  <si>
    <t>Махмудова Мухаббатхон Мадаминжоновна</t>
  </si>
  <si>
    <t>АВ7953327</t>
  </si>
  <si>
    <t>16:12:01:01:09:6383:0001:085</t>
  </si>
  <si>
    <t>Жакбаров Акрам Инмжанович</t>
  </si>
  <si>
    <t>583067481</t>
  </si>
  <si>
    <t>АВ5641220</t>
  </si>
  <si>
    <t>16:12:01:01:09:6383:0001:087</t>
  </si>
  <si>
    <t>Махмудов Эркин Носиржонов</t>
  </si>
  <si>
    <t>501612308</t>
  </si>
  <si>
    <t>АВ5297784</t>
  </si>
  <si>
    <t>16:12:01:01:09:6383:0001:088</t>
  </si>
  <si>
    <t>Алиев Муззафар Махмудоввич</t>
  </si>
  <si>
    <t>590515612</t>
  </si>
  <si>
    <t>АВ3797211</t>
  </si>
  <si>
    <t>16:12:01:01:09:6383:0001:089</t>
  </si>
  <si>
    <t>Абдуллаева Зохида Жалолиддин қизи</t>
  </si>
  <si>
    <t>627368736</t>
  </si>
  <si>
    <t>АС1596855</t>
  </si>
  <si>
    <t>16:12:03:01:01:6213:0001:035</t>
  </si>
  <si>
    <t>Усмонова Одинахон Махмудовна</t>
  </si>
  <si>
    <t>549996270</t>
  </si>
  <si>
    <t>АВ3329962</t>
  </si>
  <si>
    <t>16:12:02:01:02:4593:0001:035</t>
  </si>
  <si>
    <t>Кушимбекова Гулжамол Лутпуллаевна</t>
  </si>
  <si>
    <t>517649425</t>
  </si>
  <si>
    <t>АВ6460457</t>
  </si>
  <si>
    <t>16:12:01:01:01:7808:0001:089</t>
  </si>
  <si>
    <t>Абдуллаева Зарангизой Ғайрат қизи</t>
  </si>
  <si>
    <t>578555282</t>
  </si>
  <si>
    <t>АВ6635602</t>
  </si>
  <si>
    <t>16:12:01:01:01:7808:0001:006</t>
  </si>
  <si>
    <t>Олимжанов Сарварбек Ахаджон ўғли</t>
  </si>
  <si>
    <t>556820835</t>
  </si>
  <si>
    <t>АВ0396672</t>
  </si>
  <si>
    <t>32203932110019</t>
  </si>
  <si>
    <t>16:12:01:01:01:7808:0001:044</t>
  </si>
  <si>
    <t>Исамиддинова Назира Низамовна</t>
  </si>
  <si>
    <t>631323585</t>
  </si>
  <si>
    <t>АВ5572709</t>
  </si>
  <si>
    <t>16:12:01:01:09:6368:0001:080</t>
  </si>
  <si>
    <t>Қодиралиев Абдуллажон Фарходжон ўғли</t>
  </si>
  <si>
    <t>538244033</t>
  </si>
  <si>
    <t>АА0641748</t>
  </si>
  <si>
    <t>16:12:02:01:02:4593:0001:031</t>
  </si>
  <si>
    <t>Турсунов Бахтиёр Зокиржанович</t>
  </si>
  <si>
    <t>576401579</t>
  </si>
  <si>
    <t>АА8643467</t>
  </si>
  <si>
    <t>16:12:02:01:02:4593:0001:021</t>
  </si>
  <si>
    <t>Мухитдинов Мирзохид Махмуд уғли</t>
  </si>
  <si>
    <t>16:12:02:01:02:4593:0001:010</t>
  </si>
  <si>
    <t>Убайдуллаева Назокат Хамидулло қизи</t>
  </si>
  <si>
    <t>АВ1020584</t>
  </si>
  <si>
    <t>16:12:02:01:02:4593:0001:051</t>
  </si>
  <si>
    <t>Абдурахманова Хабиба Кутбиддиновна</t>
  </si>
  <si>
    <t>АB4681250</t>
  </si>
  <si>
    <t>16:12:02:01:02:4593:0001:011</t>
  </si>
  <si>
    <t>Мухаммадаминов Жавлонбек Бахтиёр уғли</t>
  </si>
  <si>
    <t>АА2189035</t>
  </si>
  <si>
    <t>31602905960025</t>
  </si>
  <si>
    <t>16:12:02:01:02:4593:0001:049</t>
  </si>
  <si>
    <t>Риззаев Бахтиёр Сотиболдиевич</t>
  </si>
  <si>
    <t>АВ5221666</t>
  </si>
  <si>
    <t>16:12:02:01:02:4462:0001:025</t>
  </si>
  <si>
    <t>Иномжонов Абдулазиз Акромжон уғли</t>
  </si>
  <si>
    <t>16:12:01:01:09:6384:0001:090</t>
  </si>
  <si>
    <t>Рахимбоев Бобуржон Комилжон уғли</t>
  </si>
  <si>
    <t>16:12:01:01:09:6384:0001:085</t>
  </si>
  <si>
    <t>Абдулхамидов Расулилло Нурулло уғли</t>
  </si>
  <si>
    <t>16:12:01:01:09:6384:0001:089</t>
  </si>
  <si>
    <t>Хусанов Бобур Назиржонович</t>
  </si>
  <si>
    <t>АА1762301</t>
  </si>
  <si>
    <t>16:12:01:01:01:7761:0001:107</t>
  </si>
  <si>
    <t>Эгамбердиева Мунис Рахим қизи</t>
  </si>
  <si>
    <t>567801686</t>
  </si>
  <si>
    <t>АА2277919</t>
  </si>
  <si>
    <t>16:12:01:01:09:6384:0001:067</t>
  </si>
  <si>
    <t>Абдулхакова Дилшода Хамидулло қизи</t>
  </si>
  <si>
    <t>16:12:03:01:01:3360:0001:005</t>
  </si>
  <si>
    <t>Ахмедова Зумрадхон Абдуллахаевна</t>
  </si>
  <si>
    <t>42407732160068</t>
  </si>
  <si>
    <t>16:12:01:01:01:7892:0001:018</t>
  </si>
  <si>
    <t>Хасанбаева Дилбархон Тожибаевна</t>
  </si>
  <si>
    <t>42602755960059</t>
  </si>
  <si>
    <t>16:12:02:01:02:4593:0001:006</t>
  </si>
  <si>
    <t>Абдувалиев Зокиржон Хусанбой уғли</t>
  </si>
  <si>
    <t>32405912180098</t>
  </si>
  <si>
    <t>16:12:03:01:01:0086:0001:010</t>
  </si>
  <si>
    <t>Ибрагимов Шехзодбек Тўлқинжон ўғли</t>
  </si>
  <si>
    <t>31108942180054</t>
  </si>
  <si>
    <t>16:12:03:01:01:0086:0001:013</t>
  </si>
  <si>
    <t>Ходжиматов Кудратжон Курбонбоевия</t>
  </si>
  <si>
    <t>AA0728603</t>
  </si>
  <si>
    <t>30611875140015</t>
  </si>
  <si>
    <t>16:12:03:01:01:0086:0001:036</t>
  </si>
  <si>
    <t>Хошимова Одина Олим қизи</t>
  </si>
  <si>
    <t>42607912170104</t>
  </si>
  <si>
    <t>16:12:03:01:01:0086:0001:009</t>
  </si>
  <si>
    <t>Усманов Дилмурод Нематович</t>
  </si>
  <si>
    <t>32905842090051</t>
  </si>
  <si>
    <t>16:12:02:01:02:4593:0001:005</t>
  </si>
  <si>
    <t>Усмонов Лукмонжон Илхомжонович</t>
  </si>
  <si>
    <t>AB6963560</t>
  </si>
  <si>
    <t>31006892090127</t>
  </si>
  <si>
    <t>16:12:01:01:09:6384:0001:008</t>
  </si>
  <si>
    <t>Юсупов Бобур Сайдуллаевич</t>
  </si>
  <si>
    <t>32707862170234</t>
  </si>
  <si>
    <t>16:12:01:01:09:6384:0001:087</t>
  </si>
  <si>
    <t>Кадиров Каюмжон Юнус уғли</t>
  </si>
  <si>
    <t>31502902170101</t>
  </si>
  <si>
    <t>16:12:01:01:09:6384:0001:086</t>
  </si>
  <si>
    <t>Мелибоев Исмоил Эркинжон уғли</t>
  </si>
  <si>
    <t>32601965950013</t>
  </si>
  <si>
    <t>16:12:01:01:09:6369:0001:009</t>
  </si>
  <si>
    <t>Ахмаджонов Акбаржон Акмалжон уғли</t>
  </si>
  <si>
    <t>30905965990041</t>
  </si>
  <si>
    <t>16:12:01:01:09:6369:0001:046</t>
  </si>
  <si>
    <t>Ёкуббаева Гулноз Чоршанбиевна</t>
  </si>
  <si>
    <t>42205685930015</t>
  </si>
  <si>
    <t>16:12:01:01:09:6368:0001:009</t>
  </si>
  <si>
    <t>Дедаханова Иродахон Анвар қизи</t>
  </si>
  <si>
    <t>АА8644525</t>
  </si>
  <si>
    <t>16:12:01:01:09:6383:0001:041</t>
  </si>
  <si>
    <t>Зокиржонов Каримжон Дилмурод уғли</t>
  </si>
  <si>
    <t>51104015960136</t>
  </si>
  <si>
    <t>16:12:01:01:09:6369:0001:029</t>
  </si>
  <si>
    <t>Тухтаназаров Давронбек Абдуназарович</t>
  </si>
  <si>
    <t>30303882120022</t>
  </si>
  <si>
    <t>16:12:03:01:01:0077:0001:004</t>
  </si>
  <si>
    <t>Юсупжанова Дилноза Равшанбековна</t>
  </si>
  <si>
    <t>533693745</t>
  </si>
  <si>
    <t>16:12:03:01:01:0077:0001:036</t>
  </si>
  <si>
    <t>Собитов Илёсхон Музаффарович</t>
  </si>
  <si>
    <t>16:12:01:01:09:6368:0001:014</t>
  </si>
  <si>
    <t>Иброхимов Ихтиёр Бахтиёр уғли</t>
  </si>
  <si>
    <t>AD0999731</t>
  </si>
  <si>
    <t>16:12:01:02:01:5786:0001:003</t>
  </si>
  <si>
    <t>Шукуров Дилмурод Иброхимович</t>
  </si>
  <si>
    <t>31810832150024</t>
  </si>
  <si>
    <t>16:12:01:01:01:7808:0001:063</t>
  </si>
  <si>
    <t>Усмонова Мафтуна Тўрахон қизи</t>
  </si>
  <si>
    <t>61601015950017</t>
  </si>
  <si>
    <t>16:12:03:01:01:3359:0001:036</t>
  </si>
  <si>
    <t>Маллаева Мактуба Хамидовна</t>
  </si>
  <si>
    <t>40507732180012</t>
  </si>
  <si>
    <t>16:12:01:01:09:6369:0001:011</t>
  </si>
  <si>
    <t>Ғиёсова Зарнигор Қобилжон</t>
  </si>
  <si>
    <t>41507975960087</t>
  </si>
  <si>
    <t>16:12:01:01:09:6369:0001:027</t>
  </si>
  <si>
    <t>Муталиев Алишер Абдувохид ўғли</t>
  </si>
  <si>
    <t>32102912130060</t>
  </si>
  <si>
    <t>16:12:01:01:01:7808:0001:070</t>
  </si>
  <si>
    <t>Абдуллаев Мубашир Музафарович</t>
  </si>
  <si>
    <t>32401872170021</t>
  </si>
  <si>
    <t>16:12:03:01:01:0086:0001:027</t>
  </si>
  <si>
    <t>Тураев Усмонжон Рустамжон ўғли</t>
  </si>
  <si>
    <t>16:12:02:01:02:4593:0001:003</t>
  </si>
  <si>
    <t>Хасанова Сарвиниссо Зокир қизи</t>
  </si>
  <si>
    <t>614632043</t>
  </si>
  <si>
    <t>AB6396118</t>
  </si>
  <si>
    <t>41812955980020</t>
  </si>
  <si>
    <t>16:12:03:01:01:0086:0001:008</t>
  </si>
  <si>
    <t>Усмонов Азизжон Одилович</t>
  </si>
  <si>
    <t>31508912090015</t>
  </si>
  <si>
    <t>16:12:01:01:01:7808:0001:081</t>
  </si>
  <si>
    <t>Иноятова Мафтуна Нурматжон қизи</t>
  </si>
  <si>
    <t>16:12:02:01:01:2999:0001:003</t>
  </si>
  <si>
    <t>Рўзимова Наима Тохиржановна</t>
  </si>
  <si>
    <t>40112772140089</t>
  </si>
  <si>
    <t>16:12:02:01:01:2999:0001:029</t>
  </si>
  <si>
    <t>Султанова Гулифар Валижоновна</t>
  </si>
  <si>
    <t>41702872120040</t>
  </si>
  <si>
    <t>16:12:02:01:01:2999:0001:009</t>
  </si>
  <si>
    <t>Ярқинбоев Хасанбой Фурқат ўғли</t>
  </si>
  <si>
    <t>AB4769805</t>
  </si>
  <si>
    <t>16:12:02:01:02:4593:0001:012</t>
  </si>
  <si>
    <t>Мамадалиева Сайидахон Мирзаулуғбек қизи</t>
  </si>
  <si>
    <t>41402962170015</t>
  </si>
  <si>
    <t>16:12:02:01:02:4593:0001:033</t>
  </si>
  <si>
    <t>Холхужаев Нуриддин Носиржон ўғли</t>
  </si>
  <si>
    <t>16:12:02:01:02:4593:0001:017</t>
  </si>
  <si>
    <t>Обидов Нурбек Улуғбек ўғли</t>
  </si>
  <si>
    <t>16:12:01:01:01:7808:0001:035</t>
  </si>
  <si>
    <t>Нажмидинов Фахриддин Шамшидин ўғли</t>
  </si>
  <si>
    <t>31605955940025</t>
  </si>
  <si>
    <t>16:12:02:01:02:4593:0001:046</t>
  </si>
  <si>
    <t>Каримова Махфорахон Комилжоновна</t>
  </si>
  <si>
    <t>40501712110042</t>
  </si>
  <si>
    <t>16:12:02:01:02:4593:0001:044</t>
  </si>
  <si>
    <t>Махкамов Машрабжон Хусанбой ўғли</t>
  </si>
  <si>
    <t>32705922110044</t>
  </si>
  <si>
    <t>16:12:02:01:02:4593:0001:050</t>
  </si>
  <si>
    <t>Овилова Саноатхон Хасанбоевна</t>
  </si>
  <si>
    <t>41011842160044</t>
  </si>
  <si>
    <t>16:12:02:01:02:4593:0001:022</t>
  </si>
  <si>
    <t>Мирзарахимова Гулноза Муминовна</t>
  </si>
  <si>
    <t>41601865940019</t>
  </si>
  <si>
    <t>16:12:01:01:01:7761:0001:084</t>
  </si>
  <si>
    <t>Исаковава Фотима Абдурахмон қизи</t>
  </si>
  <si>
    <t>16:12:01:01:09:6368:0001:015</t>
  </si>
  <si>
    <t>Қаххоров Сардорбек Абдулходи ўғли</t>
  </si>
  <si>
    <t>16:12:01:01:09:6383:0001:035</t>
  </si>
  <si>
    <t>Ризаева Сирожиддинхўжа Хабибуллохонович</t>
  </si>
  <si>
    <t>16:12:01:01:09:6383:0001:013</t>
  </si>
  <si>
    <t>Усманова Рислиқ Жалаловна</t>
  </si>
  <si>
    <t>АВ1785466</t>
  </si>
  <si>
    <t>16:12:01:01:09:6383:0001:056</t>
  </si>
  <si>
    <t>Убайдуллаев Муслимжон Абдурасул ўғли</t>
  </si>
  <si>
    <t>АВ2148464</t>
  </si>
  <si>
    <t>16:12:01:01:09:6383:0001:008</t>
  </si>
  <si>
    <t>Зиятова Умида Абдумуталли қизи</t>
  </si>
  <si>
    <t>42010912140057</t>
  </si>
  <si>
    <t>16:12:01:01:09:6383:0001:028</t>
  </si>
  <si>
    <t>Норинова Гулбахор Пирмаматовна</t>
  </si>
  <si>
    <t>AB6551153</t>
  </si>
  <si>
    <t>40403872190154</t>
  </si>
  <si>
    <t>16:12:01:01:09:6384:0001:038</t>
  </si>
  <si>
    <t>Нурдинбоев Жамшидбек Хусниддин ўғли</t>
  </si>
  <si>
    <t>16:12:01:01:09:6383:0001:059</t>
  </si>
  <si>
    <t>Расулова Севара Содикжоновна</t>
  </si>
  <si>
    <t>41802912090017</t>
  </si>
  <si>
    <t>16:12:01:01:09:6384:0001:068</t>
  </si>
  <si>
    <t>Тоштемиров Ғиёсбек Одилжон ўғли</t>
  </si>
  <si>
    <t>16:12:01:01:09:6383:0001:045</t>
  </si>
  <si>
    <t>Тожимаматова Зиёдабону Иномжон қизи</t>
  </si>
  <si>
    <t>42709932170042</t>
  </si>
  <si>
    <t>16:12:01:01:09:6368:0001:022</t>
  </si>
  <si>
    <t>Умирзакова Шоира Тўлановна</t>
  </si>
  <si>
    <t>41106862140113</t>
  </si>
  <si>
    <t>16:12:01:01:09:6383:0001:014</t>
  </si>
  <si>
    <t>Шакирова Сожида Раимовна</t>
  </si>
  <si>
    <t>42106822170119</t>
  </si>
  <si>
    <t>16:12:01:01:09:6384:0001:046</t>
  </si>
  <si>
    <t>Каримова Фозила ХХХ</t>
  </si>
  <si>
    <t>41705922090043</t>
  </si>
  <si>
    <t>16:12:01:01:09:6383:0001:026</t>
  </si>
  <si>
    <t>Тохиржонов Одилбек Кобилжон ўғли</t>
  </si>
  <si>
    <t>51411025870022</t>
  </si>
  <si>
    <t>16:12:01:01:09:6369:0001:072</t>
  </si>
  <si>
    <t>Эгамов Қобилжон Карим ўғли</t>
  </si>
  <si>
    <t>31802932170150</t>
  </si>
  <si>
    <t>16:12:01:01:09:6384:0001:062</t>
  </si>
  <si>
    <t>Мамадиева Мехринса Мухаммадали қизи</t>
  </si>
  <si>
    <t>42702912090026</t>
  </si>
  <si>
    <t>16:12:01:01:09:6383:0001:011</t>
  </si>
  <si>
    <t>Мирзаахмедов Маруфжон Азамжон ўғли</t>
  </si>
  <si>
    <t>32109912090048</t>
  </si>
  <si>
    <t>16:12:01:01:09:6384:0001:065</t>
  </si>
  <si>
    <t>Отаханова Зайнабхон Бахтиёр қизи</t>
  </si>
  <si>
    <t>42911922170057</t>
  </si>
  <si>
    <t>16:12:01:01:09:6383:0001:046</t>
  </si>
  <si>
    <t xml:space="preserve">Мамаджанов Ахмад Махмудович </t>
  </si>
  <si>
    <t>30508892170115</t>
  </si>
  <si>
    <t>16:12:01:01:08:5670:0001:172</t>
  </si>
  <si>
    <t>Темиржанов Бекзод Отабек ўғли</t>
  </si>
  <si>
    <t>16:12:03:01:01:3360:0001:040</t>
  </si>
  <si>
    <t>Якубжанов Жавлонбек Баходир ўғли</t>
  </si>
  <si>
    <t>31206942150034</t>
  </si>
  <si>
    <t>16:12:01:01:01:7808:0001:043</t>
  </si>
  <si>
    <t xml:space="preserve">Болтабаева Хуриниса Ғоффоралиевна </t>
  </si>
  <si>
    <t>40204812140019</t>
  </si>
  <si>
    <t>16:12:03:01:01:0086:0001:007</t>
  </si>
  <si>
    <t>Маматхонов Абдумалик Хусанбой ўғли</t>
  </si>
  <si>
    <t>AD1096377</t>
  </si>
  <si>
    <t>31911965880041</t>
  </si>
  <si>
    <t>16:12:03:01:01:0086:0001:024</t>
  </si>
  <si>
    <t>Қосимова Махлиёхон Авазбек қизи</t>
  </si>
  <si>
    <t>60212025960045</t>
  </si>
  <si>
    <t>16:12:03:01:01:0086:0001:030</t>
  </si>
  <si>
    <t>Маматкулова Гулхаё Улугбековна</t>
  </si>
  <si>
    <t>42608892110023</t>
  </si>
  <si>
    <t>16:12:01:01:09:6384:0001:052</t>
  </si>
  <si>
    <t xml:space="preserve">Отабаева Феруза Тохировна </t>
  </si>
  <si>
    <t>AD1073995</t>
  </si>
  <si>
    <t>40810782070018</t>
  </si>
  <si>
    <t>16:12:01:01:09:6383:0001:018</t>
  </si>
  <si>
    <t>Аъзамов Иброхимжон Абдулбоқихон ўғли</t>
  </si>
  <si>
    <t>32106932130066</t>
  </si>
  <si>
    <t>16:12:01:01:09:6384:0001:051</t>
  </si>
  <si>
    <t>Икрамова Мухайё Кодиралиевна</t>
  </si>
  <si>
    <t>42010882180039</t>
  </si>
  <si>
    <t>16:12:01:01:09:6384:0001:026</t>
  </si>
  <si>
    <t>Бойдедаев Музаффар Собиржон ўғли</t>
  </si>
  <si>
    <t>32208965960024</t>
  </si>
  <si>
    <t>16:12:01:01:09:6384:0001:037</t>
  </si>
  <si>
    <t>Юнусова Рахима Лутфиддиновна</t>
  </si>
  <si>
    <t>42502842170014</t>
  </si>
  <si>
    <t>16:12:01:01:09:6384:0001:025</t>
  </si>
  <si>
    <t>Ёдгоралиев Азизбек Асатилла ўғли</t>
  </si>
  <si>
    <t>32712955960014</t>
  </si>
  <si>
    <t>16:12:01:01:09:6384:0001:072</t>
  </si>
  <si>
    <t>Туйчиева Нилуфар Турсунпулатовна</t>
  </si>
  <si>
    <t>40203865960012</t>
  </si>
  <si>
    <t>16:12:01:01:09:6384:0001:032</t>
  </si>
  <si>
    <t xml:space="preserve">Шерматов Музаффар Ғуломжонович </t>
  </si>
  <si>
    <t>АВ1750820</t>
  </si>
  <si>
    <t>Нишанов Азамжон Абдулходи ўғли</t>
  </si>
  <si>
    <t>30106975880014</t>
  </si>
  <si>
    <t>16:12:01:01:09:6384:0001:043</t>
  </si>
  <si>
    <t>Нишанов Адхамжон Абдулходиевич</t>
  </si>
  <si>
    <t>16:12:01:01:09:6384:0001:044</t>
  </si>
  <si>
    <t>Норматов Дилшод Шохобиддинович</t>
  </si>
  <si>
    <t>30807782090019</t>
  </si>
  <si>
    <t>16:12:01:01:09:6369:0001:067</t>
  </si>
  <si>
    <t>Латипжанов Абдулбосит Муталли ўғли</t>
  </si>
  <si>
    <t>16:12:02:01:01:2999:0001:026</t>
  </si>
  <si>
    <t>Муминов Иброхим Олимжонович</t>
  </si>
  <si>
    <t>30102862090014</t>
  </si>
  <si>
    <t>16:12:02:01:02:4593:0001:027</t>
  </si>
  <si>
    <t>Мадаминов Шерзод Рустамжон ўғли</t>
  </si>
  <si>
    <t>31310915890013</t>
  </si>
  <si>
    <t>16:12:01:01:01:7042:0001:022</t>
  </si>
  <si>
    <t>Хамидов Мухторжон Абдумажидович</t>
  </si>
  <si>
    <t>30904635960012</t>
  </si>
  <si>
    <t>16:12:01:01:09:6384:0001:050</t>
  </si>
  <si>
    <t>Жўраева Дилфуза Кадировна</t>
  </si>
  <si>
    <t>42004862090151</t>
  </si>
  <si>
    <t>16:12:01:01:09:6383:0001:055</t>
  </si>
  <si>
    <t xml:space="preserve">Алёрова Саида Одилжоновна </t>
  </si>
  <si>
    <t>41703832170103</t>
  </si>
  <si>
    <t>16:12:01:01:09:6384:0001:047</t>
  </si>
  <si>
    <t>Валиева Мукаддасхон Ғанижон қизи</t>
  </si>
  <si>
    <t>40908942110033</t>
  </si>
  <si>
    <t>16:12:01:01:09:6383:0001:022</t>
  </si>
  <si>
    <t>Алижонов Фирдавс Аброр ўғли</t>
  </si>
  <si>
    <t>30503922150055</t>
  </si>
  <si>
    <t>16:12:01:01:01:7808:0001:073</t>
  </si>
  <si>
    <t>Хусанов Камбарали Алишерович</t>
  </si>
  <si>
    <t>30907832170013</t>
  </si>
  <si>
    <t>16:12:02:01:02:4593:0001:008</t>
  </si>
  <si>
    <t>Назарова Барчин Ханджаровна</t>
  </si>
  <si>
    <t>42706732170034</t>
  </si>
  <si>
    <t>16:12:01:01:01:7808:0001:049</t>
  </si>
  <si>
    <t>Холматова Наргиза Абдулхамидовна</t>
  </si>
  <si>
    <t>41501822170090</t>
  </si>
  <si>
    <t>16:12:01:01:08:5670:0001:012</t>
  </si>
  <si>
    <t>Орзибаева Нигора Ибрайимжановна</t>
  </si>
  <si>
    <t>41306852140079</t>
  </si>
  <si>
    <t>16:12:01:01:01:7886:0001:058</t>
  </si>
  <si>
    <t>Ниязова Шахноза Шамситдиновна</t>
  </si>
  <si>
    <t>16:12:01:01:09:6383:0001:047</t>
  </si>
  <si>
    <t xml:space="preserve">Комилова Махбуба Ахатовна </t>
  </si>
  <si>
    <t>АD0782742</t>
  </si>
  <si>
    <t>16:12:01:01:09:6369:0001:035</t>
  </si>
  <si>
    <t>Рашидхонова Ноила Баходир  қизи</t>
  </si>
  <si>
    <t>(28.02.2003)</t>
  </si>
  <si>
    <t>АС2805048</t>
  </si>
  <si>
    <t>16:12:01:01:09:6383:0001:012</t>
  </si>
  <si>
    <t>Кутбиддинов Юнусхон Юсуфхон ўғли</t>
  </si>
  <si>
    <t>01,03,1992</t>
  </si>
  <si>
    <t>АА8460319</t>
  </si>
  <si>
    <t>16:12:01:01:09:6384:0001:030</t>
  </si>
  <si>
    <t>Даминов Фахридин Анваржонович</t>
  </si>
  <si>
    <t>АА8923772</t>
  </si>
  <si>
    <t>16:12:01:01:09:6383:0001:029</t>
  </si>
  <si>
    <t>Абдуразақов Бахтиёр Хайрулло ўғли</t>
  </si>
  <si>
    <t>16:12:02:01:02:4593:0001:004</t>
  </si>
  <si>
    <t>Сулайманов Бобирхон Носирхонович</t>
  </si>
  <si>
    <t>АА2476814</t>
  </si>
  <si>
    <t>16:12:01:01:01:7761:0001:108</t>
  </si>
  <si>
    <t>Олимов Ўткирбек Абдукаримович</t>
  </si>
  <si>
    <t>АВ9689396</t>
  </si>
  <si>
    <t>31504872110033</t>
  </si>
  <si>
    <t>16:12:01:01:01:7761:0001:110</t>
  </si>
  <si>
    <t>Садриддинова Садоқатхон Азамжон қизи</t>
  </si>
  <si>
    <t>16:12:02:01:02:4593:0001:042</t>
  </si>
  <si>
    <t>Жураева Феруза Мухаммадвали қизи</t>
  </si>
  <si>
    <t>АВ0263288</t>
  </si>
  <si>
    <t>16:12:02:01:02:4419:0001:039</t>
  </si>
  <si>
    <t>Умирзакова Рахбархон Мамасоли қизи</t>
  </si>
  <si>
    <t>16:12:02:01:01:2999:0001:011</t>
  </si>
  <si>
    <t xml:space="preserve">Мамадалиева Вазирахон Тоирхановна </t>
  </si>
  <si>
    <t>АВ1256715</t>
  </si>
  <si>
    <t>16:12:02:01:02:4419:0001:023</t>
  </si>
  <si>
    <t xml:space="preserve">Усмонова Гулмира Метиновна </t>
  </si>
  <si>
    <t>(17.01.1982)</t>
  </si>
  <si>
    <t>АС3144844</t>
  </si>
  <si>
    <t>16:12:02:01:02:4593:0001:007</t>
  </si>
  <si>
    <t xml:space="preserve">Исломов Давронали Тургунбоевич </t>
  </si>
  <si>
    <t>АА1537228</t>
  </si>
  <si>
    <t>16:12:02:01:02:4593:0001:040</t>
  </si>
  <si>
    <t>Қорабоева Гулчехра Тухтасиновна</t>
  </si>
  <si>
    <t>АА1536541</t>
  </si>
  <si>
    <t>16:11:01:01:01:1186:0001:036</t>
  </si>
  <si>
    <t>Шерматов Аброржон Анвар ўғли</t>
  </si>
  <si>
    <t>АВ0532605</t>
  </si>
  <si>
    <t>16:12:01:01:15:6225:0001:049</t>
  </si>
  <si>
    <t>Мамадалиева Дурдона Акбарали қизи</t>
  </si>
  <si>
    <t>АА2988558</t>
  </si>
  <si>
    <t>16:12:01:01:01:7808:0001:068</t>
  </si>
  <si>
    <t xml:space="preserve">Махкамов Илхом Абдувахобович </t>
  </si>
  <si>
    <t>16:12:02:01:01:2999:0001:006</t>
  </si>
  <si>
    <t>Ахмадалиева Хафиза Икромжановна</t>
  </si>
  <si>
    <t>16:12:03:01:01:3359:0001:034</t>
  </si>
  <si>
    <t>Убайдуллаев Хуршидбек Неъматжон ўғли</t>
  </si>
  <si>
    <t>АА1673446</t>
  </si>
  <si>
    <t>31307832110018</t>
  </si>
  <si>
    <t>16:12:01:01:01:7808:0001:075</t>
  </si>
  <si>
    <t xml:space="preserve">Мамадалиева Муяссархон Усмонжоновна </t>
  </si>
  <si>
    <t>АВ4204052</t>
  </si>
  <si>
    <t>16:12:03:01:01:6213:0001:016</t>
  </si>
  <si>
    <t>Жалилов Аббосхон Абдугани ўғли</t>
  </si>
  <si>
    <t>АА1002257</t>
  </si>
  <si>
    <t>31209965880034</t>
  </si>
  <si>
    <t>16:12:01:01:09:6368:0001:036</t>
  </si>
  <si>
    <t>Тошпулатова Мохигул Иброхимжон кизи</t>
  </si>
  <si>
    <t>АА2010252</t>
  </si>
  <si>
    <t>16:12:03:01:01:0086:0001:015</t>
  </si>
  <si>
    <t>Худайберганова Нилуфар Ахматжановна</t>
  </si>
  <si>
    <t>АА1612675</t>
  </si>
  <si>
    <t>40403852120029</t>
  </si>
  <si>
    <t>16:12:01:01:01:7808:0001:065</t>
  </si>
  <si>
    <t>Тураева Феруза Ахмаджон кизи</t>
  </si>
  <si>
    <t>АА8120434</t>
  </si>
  <si>
    <t>41308872110047</t>
  </si>
  <si>
    <t>16:12:02:01:02:4593:0001:043</t>
  </si>
  <si>
    <t>Ахмедова Дилфуза Гуламжановна</t>
  </si>
  <si>
    <t>АВ4174338</t>
  </si>
  <si>
    <t>42906782110015</t>
  </si>
  <si>
    <t>16:12:01:01:01:7808:0001:094</t>
  </si>
  <si>
    <t>Кодирова Мухтасархон Осимжон кизи</t>
  </si>
  <si>
    <t>578532589</t>
  </si>
  <si>
    <t>АС1838172</t>
  </si>
  <si>
    <t>41509922210070</t>
  </si>
  <si>
    <t>16:12:02:01:02:4593:0001:030</t>
  </si>
  <si>
    <t>Нуралиев Зохид Боходирович</t>
  </si>
  <si>
    <t>АА4116092</t>
  </si>
  <si>
    <t>32801892110034</t>
  </si>
  <si>
    <t>16:12:03:01:01:0086:0001:017</t>
  </si>
  <si>
    <t>Мурадов Мухаммад Обомислим Угли</t>
  </si>
  <si>
    <t>АВ0006728</t>
  </si>
  <si>
    <t>31311912170016</t>
  </si>
  <si>
    <t>16:12:03:01:01:0086:0001:016</t>
  </si>
  <si>
    <t>Бозорбаева Муножаат Гуломкодировна</t>
  </si>
  <si>
    <t>АВ5368154</t>
  </si>
  <si>
    <t>41210782110014</t>
  </si>
  <si>
    <t>16:12:03:01:01:0086:0001:004</t>
  </si>
  <si>
    <t>Кодиржанов Амирбек Бахтиёр угли</t>
  </si>
  <si>
    <t>АА9993749</t>
  </si>
  <si>
    <t>16:12:03:01:01:0086:0001:011</t>
  </si>
  <si>
    <t>Дадаханов Аюбхон Бахтиёр угли</t>
  </si>
  <si>
    <t>АВ5028697</t>
  </si>
  <si>
    <t>32307922170156</t>
  </si>
  <si>
    <t>16:12:03:01:01:0086:0001:033</t>
  </si>
  <si>
    <t>Абдусаттаров Носиржон Каримжон Угли</t>
  </si>
  <si>
    <t>АВ1283497</t>
  </si>
  <si>
    <t>31912925960012</t>
  </si>
  <si>
    <t>16:12:03:01:01:0086:0001:032</t>
  </si>
  <si>
    <t>Маматкулов Зоиржон Якубжонович</t>
  </si>
  <si>
    <t>АВ8555045</t>
  </si>
  <si>
    <t>32407842150055</t>
  </si>
  <si>
    <t>16:12:03:01:01:0086:0001:039</t>
  </si>
  <si>
    <t>Машрабова Мохирахон Номонжон кизи</t>
  </si>
  <si>
    <t>АА1014820</t>
  </si>
  <si>
    <t>42503955900044</t>
  </si>
  <si>
    <t>16:12:01:01:09:6384:0001:054</t>
  </si>
  <si>
    <t>Исакова Наргиза Илхомжон Кизи</t>
  </si>
  <si>
    <t>АА2159911</t>
  </si>
  <si>
    <t>40506955900016</t>
  </si>
  <si>
    <t>16:12:01:01:09:6384:0001:049</t>
  </si>
  <si>
    <t>Муқаддасов Хамидхон Собитхон ўғли</t>
  </si>
  <si>
    <t>АА2075286</t>
  </si>
  <si>
    <t>16:12:01:02:01:5788:0001:001</t>
  </si>
  <si>
    <t>Хусанова Дилфуза Абдубанноевна</t>
  </si>
  <si>
    <t>АВ3580625</t>
  </si>
  <si>
    <t>41303762170091</t>
  </si>
  <si>
    <t>16:12:02:01:02:4593:0001:024</t>
  </si>
  <si>
    <t>Хусанова Мафтунахон Хасанбой кизи</t>
  </si>
  <si>
    <t>41009975880043</t>
  </si>
  <si>
    <t>16:12:01:01:09:6368:0001:081</t>
  </si>
  <si>
    <t>Турсунова Ижобат Олимжановна</t>
  </si>
  <si>
    <t>АВ6612247</t>
  </si>
  <si>
    <t>40505872200010</t>
  </si>
  <si>
    <t>16:12:02:01:02:4593:0001:052</t>
  </si>
  <si>
    <t>Бакирова Дилмира Рахимбердиевна</t>
  </si>
  <si>
    <t>АА1385780</t>
  </si>
  <si>
    <t>41104872110050</t>
  </si>
  <si>
    <t>16:12:01:01:01:7808:0001:090</t>
  </si>
  <si>
    <t>Матмусаев Ойбек Шакрджонович</t>
  </si>
  <si>
    <t>АВ0390737</t>
  </si>
  <si>
    <t>31611852170030</t>
  </si>
  <si>
    <t>16:12:01:01:09:6383:0001:071</t>
  </si>
  <si>
    <t>Умаров Рахматилло Хабибуллаевич</t>
  </si>
  <si>
    <t>АА8736996</t>
  </si>
  <si>
    <t>32703905960060</t>
  </si>
  <si>
    <t>16:12:01:01:09:6383:0001:062</t>
  </si>
  <si>
    <t>Хужамназаров Хожиакбар Бахтиёр угли</t>
  </si>
  <si>
    <t>АВ3690509</t>
  </si>
  <si>
    <t>31701942170184</t>
  </si>
  <si>
    <t>16:12:01:01:09:6383:0001:068</t>
  </si>
  <si>
    <t>Юсупов Сардорбек Собид угли</t>
  </si>
  <si>
    <t>АВ4998647</t>
  </si>
  <si>
    <t>33107995960062</t>
  </si>
  <si>
    <t>16:12:01:01:09:6383:0001:070</t>
  </si>
  <si>
    <t>Абдусаматов Бахтиёр Аваз угли</t>
  </si>
  <si>
    <t>АА5758346</t>
  </si>
  <si>
    <t>31501942170221</t>
  </si>
  <si>
    <t>16:12:01:01:09:6383:0001:069</t>
  </si>
  <si>
    <t>Маврулов Жасурбек Усмонжон угли</t>
  </si>
  <si>
    <t>АА4104351</t>
  </si>
  <si>
    <t>30605942090053</t>
  </si>
  <si>
    <t>16:12:01:01:09:6383:0001:072</t>
  </si>
  <si>
    <t>Ахадов Пазлиддин Абдусамад угли</t>
  </si>
  <si>
    <t>АВ0453885</t>
  </si>
  <si>
    <t>16:12:01:01:09:6383:0001:067</t>
  </si>
  <si>
    <t>Шокирова Камола Бахтиёр қизи</t>
  </si>
  <si>
    <t>16:12:01:01:09:6383:0001:065</t>
  </si>
  <si>
    <t>Умарова Хилола Абдугани қизи</t>
  </si>
  <si>
    <t>41802915880031</t>
  </si>
  <si>
    <t>16:12:01:01:09:6383:0001:060</t>
  </si>
  <si>
    <t>Мирзакантов Азизбек Мирзакант</t>
  </si>
  <si>
    <t>AA2152754</t>
  </si>
  <si>
    <t>31109942160077</t>
  </si>
  <si>
    <t>16:12:01:01:09:6384:0001:031</t>
  </si>
  <si>
    <t>Маматисаев Зухриддин Зохиджон қизи</t>
  </si>
  <si>
    <t>33112922200067</t>
  </si>
  <si>
    <t>16:12:01:01:09:6369:0001:007</t>
  </si>
  <si>
    <t>Махмудов Мухаммаджон Ворисжон ўғли</t>
  </si>
  <si>
    <t>30905965880067</t>
  </si>
  <si>
    <t>16:12:01:01:09:6384:0001:061</t>
  </si>
  <si>
    <t>Халимбоев Сардорбек Бахромжон ўғли</t>
  </si>
  <si>
    <t>16:12:01:01:09:6384:0001:042</t>
  </si>
  <si>
    <t>Пулатжонов Алёрбек Мирзаабдулла ўғли</t>
  </si>
  <si>
    <t>30601942090051</t>
  </si>
  <si>
    <t>16:12:01:01:09:6383:0001:061</t>
  </si>
  <si>
    <t>Мирзаахмедов Дилмурод Мирзадавлатович</t>
  </si>
  <si>
    <t>АА0581973</t>
  </si>
  <si>
    <t>31012872180038</t>
  </si>
  <si>
    <t>16:12:02:01:02:4593:0001:013</t>
  </si>
  <si>
    <t>Турғунов Отабек Собитович</t>
  </si>
  <si>
    <t>АА5758308</t>
  </si>
  <si>
    <t>31308852170017</t>
  </si>
  <si>
    <t>16:12:01:01:08:5670:0001:020</t>
  </si>
  <si>
    <t>Исматуллаев Элёржон Нематжонович</t>
  </si>
  <si>
    <t>АА6221437</t>
  </si>
  <si>
    <t>33006892140011</t>
  </si>
  <si>
    <t>16:12:03:01:01:3337:0001:008</t>
  </si>
  <si>
    <t>Зохидов Акрамжон Адхамжон ўғли</t>
  </si>
  <si>
    <t>АА2772694</t>
  </si>
  <si>
    <t>32610955960031</t>
  </si>
  <si>
    <t>16:12:03:01:01:6213:0001:007</t>
  </si>
  <si>
    <t xml:space="preserve">Атамкулова Гулзира Тожиахмадовна </t>
  </si>
  <si>
    <t>AA169381</t>
  </si>
  <si>
    <t>16:12:02:01:01:2999:0001:022</t>
  </si>
  <si>
    <t>Йулдошев Ойбек Маърифжон ўғли</t>
  </si>
  <si>
    <t>АА2270169</t>
  </si>
  <si>
    <t>16:12:01:01:01:7437:0001:009</t>
  </si>
  <si>
    <t>Исомаддинова Икболхон Илхомжоновна</t>
  </si>
  <si>
    <t>16:12:01:01:03:5737:0001:042</t>
  </si>
  <si>
    <t>Дедаханова Эъзоза Зохиджон кизи</t>
  </si>
  <si>
    <t>АА2604043</t>
  </si>
  <si>
    <t>16:12:03:01:01:0086:0001:005</t>
  </si>
  <si>
    <t>Эргашев Ғайратжон Орифжонович</t>
  </si>
  <si>
    <t>АВ2358707</t>
  </si>
  <si>
    <t>16:12:01:01:01:7885:0001:030</t>
  </si>
  <si>
    <t>Бадриддинова Ёркиной Хусанбоевна</t>
  </si>
  <si>
    <t>16:12:01:01:09:6383:0001:016</t>
  </si>
  <si>
    <t>Муминова Ойдинахон Вохобжон қизи</t>
  </si>
  <si>
    <t>16:12:01:01:09:6384:0001:053</t>
  </si>
  <si>
    <t>Нажмиддинов Илхомжон Исроилжон ўғли</t>
  </si>
  <si>
    <t>(14.03.1993)</t>
  </si>
  <si>
    <t>АА9229137</t>
  </si>
  <si>
    <t>16:12:01:01:09:6369:0001:005</t>
  </si>
  <si>
    <t xml:space="preserve">Гуломкадирова Элнора Абдулхапизовна </t>
  </si>
  <si>
    <t>АВ9604842</t>
  </si>
  <si>
    <t>16:12:01:01:09:6384:0001:022</t>
  </si>
  <si>
    <t>Мураталиева Ранохон Уметалиевна</t>
  </si>
  <si>
    <t>16:12:01:01:09:6384:0001:015</t>
  </si>
  <si>
    <t>Кодирова Дилфуза Илхомжоновна</t>
  </si>
  <si>
    <t>16:12:01:01:09:6384:0001:018</t>
  </si>
  <si>
    <t>Маматвалиев Исокжон Бахтиёр ўғли</t>
  </si>
  <si>
    <t>16:12:01:01:09:6384:0001:012</t>
  </si>
  <si>
    <t>Усманов Бекзод Фахритдин ўғли</t>
  </si>
  <si>
    <t>АА7127226</t>
  </si>
  <si>
    <t>31806942170072</t>
  </si>
  <si>
    <t>16:12:01:01:09:6384:0001:077</t>
  </si>
  <si>
    <t>Йулдошева Гулзода Гофуржон қизи</t>
  </si>
  <si>
    <t>16:12:01:01:09:6383:0001:021</t>
  </si>
  <si>
    <t>Нишанбаев Олимжон Хамутханович</t>
  </si>
  <si>
    <t>16:12:01:01:09:6384:0001:016</t>
  </si>
  <si>
    <t>Исроилова Мунисхон Турсунбой қизи</t>
  </si>
  <si>
    <t>АВ5523925</t>
  </si>
  <si>
    <t>41911912090050</t>
  </si>
  <si>
    <t>16:12:01:01:09:6384:0001:011</t>
  </si>
  <si>
    <t>Тўрахўжаев Асилбек Ойбек ўғли</t>
  </si>
  <si>
    <t>16:12:01:01:09:6383:0001:066</t>
  </si>
  <si>
    <t>Муксинов Муроджон Рустам ўғли</t>
  </si>
  <si>
    <t>16:12:01:01:09:6383:0001:017</t>
  </si>
  <si>
    <t>Абдумуталиев Мохигул Анваржоновна</t>
  </si>
  <si>
    <t>16:12:01:01:09:6384:0001:017</t>
  </si>
  <si>
    <t>Абдухалилова Маъмура Тургунбоевна</t>
  </si>
  <si>
    <t>16:12:01:01:09:6384:0001:059</t>
  </si>
  <si>
    <t>Одилов Шохрух Абдувахоб ўғли</t>
  </si>
  <si>
    <t>АА8502684</t>
  </si>
  <si>
    <t>30501985960048</t>
  </si>
  <si>
    <t>16:12:01:01:09:6384:0001:009</t>
  </si>
  <si>
    <t xml:space="preserve">Эрматова Шохиста Абдусаламовна </t>
  </si>
  <si>
    <t>16:12:01:01:09:6384:0001:007</t>
  </si>
  <si>
    <t>Сайдуллаева ойдина Карим қизи</t>
  </si>
  <si>
    <t>АВ6963222</t>
  </si>
  <si>
    <t>42210935960023</t>
  </si>
  <si>
    <t>16:12:01:01:09:6369:0001:076</t>
  </si>
  <si>
    <t xml:space="preserve">Умарова Муяссархон Хайдаралиевна </t>
  </si>
  <si>
    <t>AB4175044</t>
  </si>
  <si>
    <t>16:12:01:01:09:6384:0001:034</t>
  </si>
  <si>
    <t>Сулейманов Барнохон Мирзамахмуд қизи</t>
  </si>
  <si>
    <t>16:12:01:01:09:6384:0001:083</t>
  </si>
  <si>
    <t>Яхёев Мусохон Мухтор ўғли</t>
  </si>
  <si>
    <t>АС0261177</t>
  </si>
  <si>
    <t>53008025960077</t>
  </si>
  <si>
    <t>16:12:01:01:09:6369:0001:083</t>
  </si>
  <si>
    <t>Рузиматов Неъматжон Жамшид ўғли</t>
  </si>
  <si>
    <t>16:12:01:01:09:6368:0001:040</t>
  </si>
  <si>
    <t>Куватова Дилором Сотволдиевна</t>
  </si>
  <si>
    <t>16:12:01:01:09:6384:0001:048</t>
  </si>
  <si>
    <t>Мухиддинова Мухаббат Абдузокировна</t>
  </si>
  <si>
    <t>АВ7493708</t>
  </si>
  <si>
    <t>42902882090071</t>
  </si>
  <si>
    <t>16:12:01:01:09:6384:0001:066</t>
  </si>
  <si>
    <t>Саттаров Жахонгир Ботир ўғли</t>
  </si>
  <si>
    <t>АВ0534497</t>
  </si>
  <si>
    <t>31206915960068</t>
  </si>
  <si>
    <t>16:12:01:01:09:6384:0001:013</t>
  </si>
  <si>
    <t>Якуббаева Дилором Шамситдин қизи</t>
  </si>
  <si>
    <t>(14.11.1990)</t>
  </si>
  <si>
    <t>АВ6842852</t>
  </si>
  <si>
    <t>16:12:01:01:09:6384:0001:041</t>
  </si>
  <si>
    <t>Муйдинова Фотима Хабибуллаевна</t>
  </si>
  <si>
    <t>16:12:01:01:09:6383:0001:020</t>
  </si>
  <si>
    <t xml:space="preserve">Турдиев Акрам Эргашевич </t>
  </si>
  <si>
    <t>АА4389077</t>
  </si>
  <si>
    <t>31007742170051</t>
  </si>
  <si>
    <t>16:12:01:01:09:6384:0001:027</t>
  </si>
  <si>
    <t>Рахмонов Аббос Анваржонович</t>
  </si>
  <si>
    <t>АА2689254</t>
  </si>
  <si>
    <t>32008895900013</t>
  </si>
  <si>
    <t>16:12:03:01:01:0086:0001:035</t>
  </si>
  <si>
    <t>Тошмухаммадов Жасурбек Улуғбек ўғли</t>
  </si>
  <si>
    <t>16:12:03:01:01:0086:0001:028</t>
  </si>
  <si>
    <t>Отахонов Умиджон Раимжон ўғли</t>
  </si>
  <si>
    <t>АА4829337</t>
  </si>
  <si>
    <t>31107952190017</t>
  </si>
  <si>
    <t>16:12:02:01:02:4593:0001:026</t>
  </si>
  <si>
    <t>Масаидова Хафизахон Олимовна</t>
  </si>
  <si>
    <t>16:12:02:01:02:4593:0001:014</t>
  </si>
  <si>
    <t xml:space="preserve">Атаханов Ислом Ибрагимович </t>
  </si>
  <si>
    <t>16:12:02:01:02:4593:0001:054</t>
  </si>
  <si>
    <t>Ганижанова Нигора мамаджановна</t>
  </si>
  <si>
    <t>АВ2358975</t>
  </si>
  <si>
    <t>40205795960025</t>
  </si>
  <si>
    <t>16:12:01:01:01:7761:0001:047</t>
  </si>
  <si>
    <t>Ахмедов Баходир Зохиджон ўғли</t>
  </si>
  <si>
    <t>16:12:03:01:01:0086:0001:038</t>
  </si>
  <si>
    <t xml:space="preserve">Артиков Равшан Хакимович </t>
  </si>
  <si>
    <t>16:12:03:01:01:0086:0001:001</t>
  </si>
  <si>
    <t>Алимова Нигора Якубовна</t>
  </si>
  <si>
    <t>АА1014570</t>
  </si>
  <si>
    <t>42709875960025</t>
  </si>
  <si>
    <t>16:12:03:01:01:0086:0001:023</t>
  </si>
  <si>
    <t>Даминова Шохиста Собидовна</t>
  </si>
  <si>
    <t>АВ4240930</t>
  </si>
  <si>
    <t>40101742180031</t>
  </si>
  <si>
    <t>16:12:03:01:01:0086:0001:002</t>
  </si>
  <si>
    <t>Рахматуллаев Мубашер Мухаммад ўғли</t>
  </si>
  <si>
    <t>16:12:01:01:01:7808:0001:059</t>
  </si>
  <si>
    <t>Джураева Ирода Алишер қизи</t>
  </si>
  <si>
    <t>АА3562996</t>
  </si>
  <si>
    <t>42008932170042</t>
  </si>
  <si>
    <t>16:12:01:01:01:7886:0001:074</t>
  </si>
  <si>
    <t>Каримова Назирахон Орибжон қизи</t>
  </si>
  <si>
    <t>АА9484984</t>
  </si>
  <si>
    <t>42812922110026</t>
  </si>
  <si>
    <t>16:12:01:01:01:7808:0001:082</t>
  </si>
  <si>
    <t>Ахмадалиев Халимжон Хабибулла ўғли</t>
  </si>
  <si>
    <t>16:12:01:01:08:5863:0001:047</t>
  </si>
  <si>
    <t>Акрамов Зокир Тохиржанов</t>
  </si>
  <si>
    <t>16:12:03:01:01:3469:0001:025</t>
  </si>
  <si>
    <t>Рахмонбердиев Дилмурод Одилжон ўғли</t>
  </si>
  <si>
    <t>07,08,1992</t>
  </si>
  <si>
    <t>АВ0723936</t>
  </si>
  <si>
    <t>30708922190036</t>
  </si>
  <si>
    <t>16:12:01:01:09:6384:0001:014</t>
  </si>
  <si>
    <t>Максудов Мурод Ходиевич</t>
  </si>
  <si>
    <t>16:12:01:01:01:7808:0001:074</t>
  </si>
  <si>
    <t>Ходжаева Мохинур Фозилжон қизи</t>
  </si>
  <si>
    <t>16:12:01:01:09:6384:0001:001</t>
  </si>
  <si>
    <t>Абдураззакова Зохидахон Обиджоновна</t>
  </si>
  <si>
    <t>АB3691359</t>
  </si>
  <si>
    <t>16:12:03:01:01:0086:0001:019</t>
  </si>
  <si>
    <t>Каюмова Ойдин Нишонбаевна</t>
  </si>
  <si>
    <t>16:12:03:01:01:0086:0001:042</t>
  </si>
  <si>
    <t>Бобоев Нуриддин Тожиддинович</t>
  </si>
  <si>
    <t>АА1763975</t>
  </si>
  <si>
    <t>30209862140074</t>
  </si>
  <si>
    <t>16:12:01:01:09:6369:0001:034</t>
  </si>
  <si>
    <t>Турсунпулатов Кудратбек Бахтиёржон ўғли</t>
  </si>
  <si>
    <t>АB9981375</t>
  </si>
  <si>
    <t>16:12:01:01:09:6368:0001:007</t>
  </si>
  <si>
    <t>Инамов Абулахад Одилжон ўғли</t>
  </si>
  <si>
    <t>16:12:01:01:09:6368:0001:021</t>
  </si>
  <si>
    <t>Ахмедов Давлатали Эркинович</t>
  </si>
  <si>
    <t>АС1076582</t>
  </si>
  <si>
    <t>16:12:01:01:04:3004:0001:035</t>
  </si>
  <si>
    <t xml:space="preserve">Хожимуродова Сайёрахон Урмонжоновна </t>
  </si>
  <si>
    <t>КА1079498</t>
  </si>
  <si>
    <t>16:12:01:01:01:7808:0001:003</t>
  </si>
  <si>
    <t xml:space="preserve">Нуриддинов Дилмурод Зокиржонович </t>
  </si>
  <si>
    <t>16:12:01:01:09:6384:0001:002</t>
  </si>
  <si>
    <t>Камолов Абдумалик Хурсанович</t>
  </si>
  <si>
    <t>16:12:01:01:09:6384:0001:006</t>
  </si>
  <si>
    <t>Хасанова Фотима Мухриддин қизи</t>
  </si>
  <si>
    <t>43007912160058</t>
  </si>
  <si>
    <t>16:12:02:01:02:4593:0001:020</t>
  </si>
  <si>
    <t xml:space="preserve">Хожиев Санжарбек Тохир ўғлига </t>
  </si>
  <si>
    <t>32707975960078</t>
  </si>
  <si>
    <t>16:12:01:01:01:7886:0001:018</t>
  </si>
  <si>
    <t>Ғуломов Тохиржон Толиб ўғли</t>
  </si>
  <si>
    <t>AD0975275</t>
  </si>
  <si>
    <t>32005952170033</t>
  </si>
  <si>
    <t>16:12:01:01:01:7886:0001:026</t>
  </si>
  <si>
    <t xml:space="preserve">Джурабаева Дилдора Джахпаровна </t>
  </si>
  <si>
    <t>504154812</t>
  </si>
  <si>
    <t>42704782070018</t>
  </si>
  <si>
    <t>16:12:01:02:01:5786:0001:026</t>
  </si>
  <si>
    <t>Рахаталиева Саида Каримовна</t>
  </si>
  <si>
    <t>40608772070047</t>
  </si>
  <si>
    <t>16:12:01:01:09:6383:0001:038</t>
  </si>
  <si>
    <t>Мукаддасова Гулхаё Хасанбой қизи</t>
  </si>
  <si>
    <t>618467292</t>
  </si>
  <si>
    <t>42103922150078</t>
  </si>
  <si>
    <t>16:12:01:01:09:6384:0001:073</t>
  </si>
  <si>
    <t>Рахмонов Нодирбек Абдумуталович</t>
  </si>
  <si>
    <t>541535897</t>
  </si>
  <si>
    <t>31006762140013</t>
  </si>
  <si>
    <t>16:12:01:01:09:6384:0001:060</t>
  </si>
  <si>
    <t>Ғофуров Акмалжон Анваржон ўғли</t>
  </si>
  <si>
    <t>AD1266343</t>
  </si>
  <si>
    <t>32802912140110</t>
  </si>
  <si>
    <t>16:12:03:01:01:3469:0001:022</t>
  </si>
  <si>
    <t xml:space="preserve">Мухитдинова Шойра Анваровна </t>
  </si>
  <si>
    <t>AB4471928</t>
  </si>
  <si>
    <t>16:12:02:01:01:2999:0001:018</t>
  </si>
  <si>
    <t>Мухаммадханова Гулсанам Бахромжон қизи</t>
  </si>
  <si>
    <t>42409955960043</t>
  </si>
  <si>
    <t>16:12:01:01:09:6384:0001:082</t>
  </si>
  <si>
    <t>Иброхимова Нилуфар Ғулом қизи</t>
  </si>
  <si>
    <t>42805965960073</t>
  </si>
  <si>
    <t>16:12:01:01:09:6383:0001:077</t>
  </si>
  <si>
    <t xml:space="preserve">Маткаримова Хилола Журабоевна </t>
  </si>
  <si>
    <t>40211882120036</t>
  </si>
  <si>
    <t>16:12:01:01:09:6384:0001:056</t>
  </si>
  <si>
    <t>Камолиддинов Мақсуджон Мактубжон ўғли</t>
  </si>
  <si>
    <t>31906952090042</t>
  </si>
  <si>
    <t>16:12:01:01:09:6382:0001:053</t>
  </si>
  <si>
    <t>Алиханова Хулкархон Сайдулло қизи</t>
  </si>
  <si>
    <t>42010902170121</t>
  </si>
  <si>
    <t>16:12:01:01:09:6383:0001:051</t>
  </si>
  <si>
    <t xml:space="preserve">Акбаралиев исломжон Бахтиёр ўғли </t>
  </si>
  <si>
    <t>31601952170034</t>
  </si>
  <si>
    <t>16:12:01:01:09:6383:0001:050</t>
  </si>
  <si>
    <t xml:space="preserve">Шарипов Элдор Патхиддинович </t>
  </si>
  <si>
    <t>AA1992926</t>
  </si>
  <si>
    <t>32406882190096</t>
  </si>
  <si>
    <t>16:12:01:01:09:6382:0001:027</t>
  </si>
  <si>
    <t xml:space="preserve">Парпиев Шерзод Илхомович </t>
  </si>
  <si>
    <t>30611822200038</t>
  </si>
  <si>
    <t>Хабибуллаев Умидбек Улуғбек ўғли</t>
  </si>
  <si>
    <t>51509005960169</t>
  </si>
  <si>
    <t>16:12:01:01:09:6382:0001:014</t>
  </si>
  <si>
    <t>Исамиддинова Хакима Низамовна</t>
  </si>
  <si>
    <t>41107792170023</t>
  </si>
  <si>
    <t>16:12:01:01:09:6384:0001:081</t>
  </si>
  <si>
    <t xml:space="preserve">Усманова Гавхар Зокировна </t>
  </si>
  <si>
    <t>41904892170162</t>
  </si>
  <si>
    <t>16:12:01:01:09:6384:0001:080</t>
  </si>
  <si>
    <t>Маматвалиева Нозима Хасанбой қизи</t>
  </si>
  <si>
    <t>40807975880028</t>
  </si>
  <si>
    <t>16:12:01:01:09:6384:0001:019</t>
  </si>
  <si>
    <t>Сатторов Дилшод Хуршел ўғли</t>
  </si>
  <si>
    <t>AA6354922</t>
  </si>
  <si>
    <t>31406942190041</t>
  </si>
  <si>
    <t>16:12:01:01:09:6384:0001:024</t>
  </si>
  <si>
    <t>Хошимов Отабек Улуғбек ўғли</t>
  </si>
  <si>
    <t>31607965870035</t>
  </si>
  <si>
    <t>16:12:01:01:09:6369:0001:002</t>
  </si>
  <si>
    <t>Умаров Зохиджон Зокир ўғли</t>
  </si>
  <si>
    <t>32709922170132</t>
  </si>
  <si>
    <t>16:12:01:01:09:6383:0001:015</t>
  </si>
  <si>
    <t>Пулатов Элбек Орифжон уғли</t>
  </si>
  <si>
    <t>30805932100087</t>
  </si>
  <si>
    <t>16:12:01:01:09:6382:0001:043</t>
  </si>
  <si>
    <t>Нажмиддинов Мухаммадали Нажмиддин ўғли</t>
  </si>
  <si>
    <t>30501975970031</t>
  </si>
  <si>
    <t>16:12:01:01:09:6383:0001:007</t>
  </si>
  <si>
    <t>Дадамирзаев Шерали Олимжон ўғли</t>
  </si>
  <si>
    <t>33005942190033</t>
  </si>
  <si>
    <t>16:12:01:01:09:6368:0001:011</t>
  </si>
  <si>
    <t>Шералиева Шахноза Ботирбек қизи</t>
  </si>
  <si>
    <t>42011965880011</t>
  </si>
  <si>
    <t>16:12:01:01:09:6384:0001:074</t>
  </si>
  <si>
    <t>Рахимова Дилбар Абдунайимовна</t>
  </si>
  <si>
    <t>40407812090045</t>
  </si>
  <si>
    <t>16:12:01:01:09:6383:0001:058</t>
  </si>
  <si>
    <t>Долибаева Мадина Карим қизи</t>
  </si>
  <si>
    <t>40503915960011</t>
  </si>
  <si>
    <t>16:12:01:01:09:6369:0001:074</t>
  </si>
  <si>
    <t xml:space="preserve">Ахмедов Ахмадали Мухаммадаминович </t>
  </si>
  <si>
    <t>31204722170050</t>
  </si>
  <si>
    <t>16:12:01:01:09:6383:0001:033</t>
  </si>
  <si>
    <t>Абдуллаева Гавхар Абдурашид қизи</t>
  </si>
  <si>
    <t>42001922170121</t>
  </si>
  <si>
    <t>16:12:01:01:09:6383:0001:039</t>
  </si>
  <si>
    <t xml:space="preserve">Бозоров Бобуржон Тожибоевич </t>
  </si>
  <si>
    <t>31306862130072</t>
  </si>
  <si>
    <t>16:12:01:01:09:6383:0001:037</t>
  </si>
  <si>
    <t>Юсупова Ханифа Абдувалиевна</t>
  </si>
  <si>
    <t>АА6609649</t>
  </si>
  <si>
    <t>41112842090079</t>
  </si>
  <si>
    <t>16:12:01:01:09:6384:0001:029</t>
  </si>
  <si>
    <t>Рахимов Жобирхон Иззатулло ўғли</t>
  </si>
  <si>
    <t>16:12:01:01:01:7808:0001:024</t>
  </si>
  <si>
    <t>Тожибоев Фазлиддин Мухаммадамин ўғли</t>
  </si>
  <si>
    <t>16:12:03:01:01:0086:0001:043</t>
  </si>
  <si>
    <t xml:space="preserve">Нурматова холида Абдукодировна </t>
  </si>
  <si>
    <t>16:12:03:01:01:0086:0001:014</t>
  </si>
  <si>
    <t>Нажметдинов Машрабжон Юнус ўғли</t>
  </si>
  <si>
    <t>(21.10.1990)</t>
  </si>
  <si>
    <t>16:12:03:01:01:0086:0001:044</t>
  </si>
  <si>
    <t>Абитдинов Боходир Бахритдин қизи</t>
  </si>
  <si>
    <t>501418373</t>
  </si>
  <si>
    <t>31402905960016</t>
  </si>
  <si>
    <t>16:12:01:01:09:6383:0001:036</t>
  </si>
  <si>
    <t>Махмудов Азамхон Носиржон ўғли</t>
  </si>
  <si>
    <t>490691343</t>
  </si>
  <si>
    <t>32411862170184</t>
  </si>
  <si>
    <t>16:12:01:01:09:6383:0001:079</t>
  </si>
  <si>
    <t>Атамирзаева Машхура мамасолиевна</t>
  </si>
  <si>
    <t>506506363</t>
  </si>
  <si>
    <t>42401805960029</t>
  </si>
  <si>
    <t>16:12:01:01:09:6383:0001:052</t>
  </si>
  <si>
    <t xml:space="preserve">Махмудов Акмалжон Носиржон ўғли </t>
  </si>
  <si>
    <t>(11.04.1990)</t>
  </si>
  <si>
    <t>31104902170057</t>
  </si>
  <si>
    <t>16:12:01:01:09:6383:0001:084</t>
  </si>
  <si>
    <t>Низомова Зарифа Камолиддин қизи</t>
  </si>
  <si>
    <t>530270618</t>
  </si>
  <si>
    <t>41808922090098</t>
  </si>
  <si>
    <t>16:12:01:01:09:6382:0001:010</t>
  </si>
  <si>
    <t>Юсупов Хожиакбар Илхомжон ўғли</t>
  </si>
  <si>
    <t>547373921</t>
  </si>
  <si>
    <t>30603975880034</t>
  </si>
  <si>
    <t>16:12:01:01:09:6382:0001:026</t>
  </si>
  <si>
    <t>Холмирзаев Хикматулло Хусан ўғли</t>
  </si>
  <si>
    <t>560491256</t>
  </si>
  <si>
    <t>32609995960022</t>
  </si>
  <si>
    <t>16:12:01:01:09:6383:0001:003</t>
  </si>
  <si>
    <t>Маматов Орифжон Тошпулатович</t>
  </si>
  <si>
    <t>526099537</t>
  </si>
  <si>
    <t>32709822140084</t>
  </si>
  <si>
    <t>16:12:01:01:09:6382:0001:047</t>
  </si>
  <si>
    <t xml:space="preserve">Камалова Феруза Махмудовна </t>
  </si>
  <si>
    <t>552751244</t>
  </si>
  <si>
    <t>42401732170043</t>
  </si>
  <si>
    <t>16:12:01:01:09:6383:0001:005</t>
  </si>
  <si>
    <t>Камалов Мухаммад Хаким ўғли</t>
  </si>
  <si>
    <t>(09.07.1996)</t>
  </si>
  <si>
    <t>30907965960022</t>
  </si>
  <si>
    <t>16:12:01:01:09:6383:0001:001</t>
  </si>
  <si>
    <t>Олимов Акмалжон Бахромжон ўғли</t>
  </si>
  <si>
    <t>532396023</t>
  </si>
  <si>
    <t>32008932090125</t>
  </si>
  <si>
    <t>16:12:01:01:09:6382:0001:016</t>
  </si>
  <si>
    <t>Маллабаева Халимахон Нематжановна</t>
  </si>
  <si>
    <t>569873288</t>
  </si>
  <si>
    <t>AA3934565</t>
  </si>
  <si>
    <t>42005852090032</t>
  </si>
  <si>
    <t>16:12:01:01:09:6382:0001:028</t>
  </si>
  <si>
    <t>Камбаралиева Барно Хасанбой қизи</t>
  </si>
  <si>
    <t>626301076</t>
  </si>
  <si>
    <t>42306925960035</t>
  </si>
  <si>
    <t>16:12:01:01:09:6383:0001:002</t>
  </si>
  <si>
    <t>Камалова Лобархон Умар қизи</t>
  </si>
  <si>
    <t>(28.08.1992)</t>
  </si>
  <si>
    <t>42808922170168</t>
  </si>
  <si>
    <t>16:12:01:01:09:6383:0001:006</t>
  </si>
  <si>
    <t>Камалова Дилафруз Умар қизи</t>
  </si>
  <si>
    <t>635379576</t>
  </si>
  <si>
    <t>42006942170151</t>
  </si>
  <si>
    <t>16:12:01:01:09:6383:0001:004</t>
  </si>
  <si>
    <t xml:space="preserve">Саттарова Наргиза Абдужалиловна </t>
  </si>
  <si>
    <t>АС1759530</t>
  </si>
  <si>
    <t>16:12:02:01:02:4419:0001:019</t>
  </si>
  <si>
    <t>Ғофурова Мастура Абдукахаровна</t>
  </si>
  <si>
    <t>603638594</t>
  </si>
  <si>
    <t>42801632170022</t>
  </si>
  <si>
    <t>16:12:01:01:09:6384:0001:005</t>
  </si>
  <si>
    <t>Алиева Мутабар Рахимовна</t>
  </si>
  <si>
    <t>503632068</t>
  </si>
  <si>
    <t>42301822170109</t>
  </si>
  <si>
    <t>16:12:01:01:09:6382:0001:009</t>
  </si>
  <si>
    <t>Исабаева Дилфуза Махмудовна</t>
  </si>
  <si>
    <t>(04.03.1981)</t>
  </si>
  <si>
    <t>40403815870022</t>
  </si>
  <si>
    <t>16:12:01:01:09:6369:0001:033</t>
  </si>
  <si>
    <t xml:space="preserve">Мухитдинов Музаффар Хакимович </t>
  </si>
  <si>
    <t>552622292</t>
  </si>
  <si>
    <t>30503832170079</t>
  </si>
  <si>
    <t>16:12:01:01:09:6384:0001:035</t>
  </si>
  <si>
    <t>Исакова Сайёра Маруф қизи</t>
  </si>
  <si>
    <t>16:12:01:01:09:6382:0001:032</t>
  </si>
  <si>
    <t>Ибрагимова Азиза Солмонжоновна</t>
  </si>
  <si>
    <t>525418843</t>
  </si>
  <si>
    <t>АА2776672</t>
  </si>
  <si>
    <t>42910792130015</t>
  </si>
  <si>
    <t>16:12:01:01:09:6382:0001:050</t>
  </si>
  <si>
    <t>Юлбарсова Муаттар Абдуллажон қизи</t>
  </si>
  <si>
    <t>16:12:01:01:09:6383:0001:032</t>
  </si>
  <si>
    <t xml:space="preserve">Юсупов Алишер Алохонович </t>
  </si>
  <si>
    <t>16:12:01:01:09:6384:0001:055</t>
  </si>
  <si>
    <t>Жамалов Мухторали Махмудханович</t>
  </si>
  <si>
    <t>592901653</t>
  </si>
  <si>
    <t>АВ4114017</t>
  </si>
  <si>
    <t>31202875880022</t>
  </si>
  <si>
    <t>16:12:01:01:09:6384:0001:045</t>
  </si>
  <si>
    <t>Рахимов Санжарбек Зокиржон ўғли</t>
  </si>
  <si>
    <t>520646944</t>
  </si>
  <si>
    <t>АА5854538</t>
  </si>
  <si>
    <t>32208952130012</t>
  </si>
  <si>
    <t>16:12:01:01:09:6384:0001:058</t>
  </si>
  <si>
    <t>Абдурахманов Бахтиёр Хакимжанович</t>
  </si>
  <si>
    <t>16:12:03:01:01:6213:0001:006</t>
  </si>
  <si>
    <t>Комилов Сардорбек Тургунбоевич</t>
  </si>
  <si>
    <t>475036062</t>
  </si>
  <si>
    <t>АВ0068741</t>
  </si>
  <si>
    <t>32505825870018</t>
  </si>
  <si>
    <t>16:12:03:01:01:3469:0001:024</t>
  </si>
  <si>
    <t xml:space="preserve">Устажанова Севара Тулқуновна </t>
  </si>
  <si>
    <t>16:12:01:01:09:6382:0001:023</t>
  </si>
  <si>
    <t>Холмирзаев Исломбек Мурод ўғли</t>
  </si>
  <si>
    <t>550444832</t>
  </si>
  <si>
    <t>АД0147316</t>
  </si>
  <si>
    <t>30508932170020</t>
  </si>
  <si>
    <t>16:12:01:01:09:6382:0001:033</t>
  </si>
  <si>
    <t>Усубжонов Акмалжон Исмоилжон ўғли</t>
  </si>
  <si>
    <t>16:12:01:01:01:7761:0001:016</t>
  </si>
  <si>
    <t>Абдуганиев Дилмурод Илхом ўғли</t>
  </si>
  <si>
    <t>16:12:01:01:08:5670:0001:013</t>
  </si>
  <si>
    <t>Саитбаев Бобир Баходир ўғли</t>
  </si>
  <si>
    <t>16:12:01:01:01:7886:0001:030</t>
  </si>
  <si>
    <t>Ахмедов Азизхон Мухсинжон ўғли</t>
  </si>
  <si>
    <t>16:12:01:01:09:6383:0001:040</t>
  </si>
  <si>
    <t xml:space="preserve">Жўраев Элдорбек Собиржонович  </t>
  </si>
  <si>
    <t>16:12:01:01:09:6382:0001:022</t>
  </si>
  <si>
    <t xml:space="preserve">Султанова Феруза Акбаровна </t>
  </si>
  <si>
    <t>АВ1033462</t>
  </si>
  <si>
    <t>42009862150041</t>
  </si>
  <si>
    <t>16:12:01:01:01:7761:0001:076</t>
  </si>
  <si>
    <t>Хайдаров Хуршид Бунёджон ўғли</t>
  </si>
  <si>
    <t>16:12:03:01:01:0077:0001:027</t>
  </si>
  <si>
    <t>Юлдашева Хайитхон Зокир қизи</t>
  </si>
  <si>
    <t>16:12:01:01:01:7886:0001:005</t>
  </si>
  <si>
    <t>Турдиев Дониёр Нуриддинович</t>
  </si>
  <si>
    <t>16:12:01:01:09:6382:0001:020</t>
  </si>
  <si>
    <t>Бахриддинов Бобирмирзо Кутпиддин ўғли</t>
  </si>
  <si>
    <t>16:12:03:01:01:6213:0001:023</t>
  </si>
  <si>
    <t>Ахмаджонов Давронбек Дониёрбек ўғли</t>
  </si>
  <si>
    <t>16:12:01:01:09:6382:0001:029</t>
  </si>
  <si>
    <t>Турабаев Мирзохит Бахадирович</t>
  </si>
  <si>
    <t>(19.04.1991)</t>
  </si>
  <si>
    <t>16:12:03:01:01:0086:0001:022</t>
  </si>
  <si>
    <t>Юсупова Зухра Рашитжановна</t>
  </si>
  <si>
    <t>42401812170026</t>
  </si>
  <si>
    <t>16:12:01:01:01:2995:0001:017</t>
  </si>
  <si>
    <t>Жумаев Сардор Эркинжонович</t>
  </si>
  <si>
    <t>31901882120049</t>
  </si>
  <si>
    <t>16:12:01:02:01:5786:0001:019</t>
  </si>
  <si>
    <t>Шокирова Хуршида Орифовна</t>
  </si>
  <si>
    <t>43105842170098</t>
  </si>
  <si>
    <t>16:12:01:01:08:5670:0001:062</t>
  </si>
  <si>
    <t>Каримов Шерзод Абдувосиевич</t>
  </si>
  <si>
    <t>30202852110044</t>
  </si>
  <si>
    <t>16:12:01:01:09:6382:0001:015</t>
  </si>
  <si>
    <t>Ашурматова Латофат Абдусаломовна</t>
  </si>
  <si>
    <t>41711812190041</t>
  </si>
  <si>
    <t>16:12:01:01:01:2995:0001:010</t>
  </si>
  <si>
    <t>Улканова Севара Азамжановна</t>
  </si>
  <si>
    <t>513698574</t>
  </si>
  <si>
    <t>42805872180052</t>
  </si>
  <si>
    <t>16:12:03:01:01:0086:0001:020</t>
  </si>
  <si>
    <t>Инамова Гулнора Кодировна</t>
  </si>
  <si>
    <t>532350168</t>
  </si>
  <si>
    <t>16:12:03:01:01:0086:0001:034</t>
  </si>
  <si>
    <t>Боситов Адхамжон Абдувохид</t>
  </si>
  <si>
    <t>512273771</t>
  </si>
  <si>
    <t>30503912140020</t>
  </si>
  <si>
    <t>16:12:03:01:01:0086:0001:026</t>
  </si>
  <si>
    <t>Муйдинов Иномжон Иброхимжонович</t>
  </si>
  <si>
    <t>АА1773327</t>
  </si>
  <si>
    <t>16:12:02:01:02:4593:0001:009</t>
  </si>
  <si>
    <t>Cотиболдиева Зарифахон Боходиржоновна</t>
  </si>
  <si>
    <t>16:12:01:01:09:6382:0001:048</t>
  </si>
  <si>
    <t>Султанов Дилшод Тохир угли</t>
  </si>
  <si>
    <t>16:12:01:01:01:7808:0001:052</t>
  </si>
  <si>
    <t xml:space="preserve">Комилов Шохрух Бахром угли </t>
  </si>
  <si>
    <t>516689116</t>
  </si>
  <si>
    <t>АА9186458</t>
  </si>
  <si>
    <t>16:12:01:01:01:7808:0001:040</t>
  </si>
  <si>
    <t>Бузукшаев Хусанхон Зиёвиддин ўғли</t>
  </si>
  <si>
    <t>550778890</t>
  </si>
  <si>
    <t>30305965960044</t>
  </si>
  <si>
    <t>16:12:01:01:01:7808:0001:092</t>
  </si>
  <si>
    <t>Мухамедова Зилола Мирзаваси қизи</t>
  </si>
  <si>
    <t>40604882120063</t>
  </si>
  <si>
    <t>16:12:03:01:01:6213:0001:019</t>
  </si>
  <si>
    <t>Утбосаров Хасан Абдугаффарович</t>
  </si>
  <si>
    <t>32512862150038</t>
  </si>
  <si>
    <t>16:12:01:01:01:7808:0001:037</t>
  </si>
  <si>
    <t>Рахимжанова Иродахон Таклиф қизи</t>
  </si>
  <si>
    <t>40305952170107</t>
  </si>
  <si>
    <t>16:12:01:01:08:5863:0001:003</t>
  </si>
  <si>
    <t>Бабаханов Умаржон Осимович</t>
  </si>
  <si>
    <t>31103852170065</t>
  </si>
  <si>
    <t>16:12:02:01:02:4419:0001:010</t>
  </si>
  <si>
    <t>Инамов Элбек Исомиддинович</t>
  </si>
  <si>
    <t>(03.09.1987)</t>
  </si>
  <si>
    <t>30309872090045</t>
  </si>
  <si>
    <t>16:12:01:01:09:6382:0001:041</t>
  </si>
  <si>
    <t>Камолий Хилолахон Равшанжон қизи</t>
  </si>
  <si>
    <t>512645632</t>
  </si>
  <si>
    <t>41408932090039</t>
  </si>
  <si>
    <t>16:12:01:01:09:6383:0001:019</t>
  </si>
  <si>
    <t>Қучкарова Фарида Хасанбой қизи</t>
  </si>
  <si>
    <t>617500767</t>
  </si>
  <si>
    <t>41902912090070</t>
  </si>
  <si>
    <t>16:12:01:01:09:6382:0001:008</t>
  </si>
  <si>
    <t>Мухитдинова Сохиба Вахобовна</t>
  </si>
  <si>
    <t>592561871</t>
  </si>
  <si>
    <t>40910865960017</t>
  </si>
  <si>
    <t>16:12:01:01:09:6382:0001:011</t>
  </si>
  <si>
    <t>Ботирова Нилуфар Ибрагимовна</t>
  </si>
  <si>
    <t>517963684</t>
  </si>
  <si>
    <t>42101832100035</t>
  </si>
  <si>
    <t>16:12:01:01:09:6382:0001:024</t>
  </si>
  <si>
    <t>Муминова Дилафруз Нурмухаммад  қизи</t>
  </si>
  <si>
    <t>587760071</t>
  </si>
  <si>
    <t>40512922160039</t>
  </si>
  <si>
    <t>16:12:01:01:09:6383:0001:064</t>
  </si>
  <si>
    <t>Ўтанова Зилола Аширбаева</t>
  </si>
  <si>
    <t>411493004</t>
  </si>
  <si>
    <t>41111842150062</t>
  </si>
  <si>
    <t>16:12:01:01:09:6382:0001:017</t>
  </si>
  <si>
    <t>Ахроров Бахромжон Рустам  ўғли</t>
  </si>
  <si>
    <t>503946705</t>
  </si>
  <si>
    <t>30312902090074</t>
  </si>
  <si>
    <t>16:12:01:01:09:6383:0001:009</t>
  </si>
  <si>
    <t>Фазлиддинов Насимжон Носиржон ўғли</t>
  </si>
  <si>
    <t>16:12:03:01:01:0086:0001:046</t>
  </si>
  <si>
    <t>Умаров Камолхон Сохибжон  ўғли</t>
  </si>
  <si>
    <t>16:12:01:01:01:7761:0001:015</t>
  </si>
  <si>
    <t>Тухтасинова Хусния Ботирали қизи</t>
  </si>
  <si>
    <t>16:12:01:01:04:3004:0001:040</t>
  </si>
  <si>
    <t>Тургунов Сардорбек Усубжон ўғли</t>
  </si>
  <si>
    <t>AA1817454</t>
  </si>
  <si>
    <t>16:12:03:01:01:3337:0001:040</t>
  </si>
  <si>
    <t>Турсунов Азизбек Тохир ўғли</t>
  </si>
  <si>
    <t>32704902170032</t>
  </si>
  <si>
    <t>16:12:01:01:09:6382:0001:012</t>
  </si>
  <si>
    <t>Мамадалиев Мухаммаджон Адхам ўғли</t>
  </si>
  <si>
    <t>32711985960081</t>
  </si>
  <si>
    <t>16:12:01:01:09:6382:0001:037</t>
  </si>
  <si>
    <t>Пулатова Наимахон Мухаммад қизи</t>
  </si>
  <si>
    <t>40108942170169</t>
  </si>
  <si>
    <t>16:12:01:01:09:6382:0001:051</t>
  </si>
  <si>
    <t>Турабоев Отабек Фазлиддин ўғли</t>
  </si>
  <si>
    <t>AA4473673</t>
  </si>
  <si>
    <t>31008932190077</t>
  </si>
  <si>
    <t>16:12:01:01:09:6383:0001:054</t>
  </si>
  <si>
    <t xml:space="preserve">Ахмедова Алфия Маматовна </t>
  </si>
  <si>
    <t>40801842070024</t>
  </si>
  <si>
    <t>16:12:01:01:01:7808:0001:084</t>
  </si>
  <si>
    <t xml:space="preserve">Исматуллаева Дурдона Аманджоновна </t>
  </si>
  <si>
    <t>40705852180176</t>
  </si>
  <si>
    <t>16:12:02:01:02:4593:0001:025</t>
  </si>
  <si>
    <t>Эргашев Нозимжон Абдугаффорович</t>
  </si>
  <si>
    <t>30802782200037</t>
  </si>
  <si>
    <t>16:12:01:01:09:6384:0001:023</t>
  </si>
  <si>
    <t>Умурзакова Гуллола Абдугаффаровна</t>
  </si>
  <si>
    <t>40103806950015</t>
  </si>
  <si>
    <t>16:12:01:01:09:6384:0001:020</t>
  </si>
  <si>
    <t xml:space="preserve">Рахимова Зарипахон Абдукаримовна </t>
  </si>
  <si>
    <t>40801762110064</t>
  </si>
  <si>
    <t>16:12:01:01:09:6383:0001:023</t>
  </si>
  <si>
    <t>Тожибоев Бахтиёр Собиржанович</t>
  </si>
  <si>
    <t>33012842090039</t>
  </si>
  <si>
    <t>16:12:01:01:09:6382:0001:056</t>
  </si>
  <si>
    <t>Юсупова Мадина Махмуджон қизи</t>
  </si>
  <si>
    <t>40703952090014</t>
  </si>
  <si>
    <t>16:12:03:01:01:0086:0001:003</t>
  </si>
  <si>
    <t>Валиев Аббосхон Рахмонжон</t>
  </si>
  <si>
    <t>32004975970024</t>
  </si>
  <si>
    <t>16:12:03:01:01:0086:0001:045</t>
  </si>
  <si>
    <t>Рохатова Қизлархон Асқарали қизи</t>
  </si>
  <si>
    <t>40807925960044</t>
  </si>
  <si>
    <t>16:12:03:01:01:0086:0001:029</t>
  </si>
  <si>
    <t xml:space="preserve">Зокирова Назифа Обидхоновна </t>
  </si>
  <si>
    <t>16:12:03:01:01:0086:0001:012</t>
  </si>
  <si>
    <t xml:space="preserve">Соаталиева Камолахон Шухратжон қизи </t>
  </si>
  <si>
    <t>АС2833772</t>
  </si>
  <si>
    <t>16:12:03:01:01:0086:0001:018</t>
  </si>
  <si>
    <t>Валиева Зиёда Бахриддин қизи</t>
  </si>
  <si>
    <t>АА7241272</t>
  </si>
  <si>
    <t>43011975880035</t>
  </si>
  <si>
    <t>16:12:03:01:01:0086:0001:031</t>
  </si>
  <si>
    <t>Абдуллаев Бахтиёр Асатиллаевич</t>
  </si>
  <si>
    <t>АА2802655</t>
  </si>
  <si>
    <t>16:12:01:01:01:7881:0001:005</t>
  </si>
  <si>
    <t>Абдурахимов Бахромжон Файзулло ўғли</t>
  </si>
  <si>
    <t>АС0480606</t>
  </si>
  <si>
    <t>30910935970024</t>
  </si>
  <si>
    <t>16:12:02:01:02:4419:0001:047</t>
  </si>
  <si>
    <t>Мамажонова Мадина Нуриддин қизи</t>
  </si>
  <si>
    <t>29,04,2003</t>
  </si>
  <si>
    <t>АС3088012</t>
  </si>
  <si>
    <t>16:12:01:01:09:6382:0001:088</t>
  </si>
  <si>
    <t xml:space="preserve">Исакова Мунисхон Вохобжоновна </t>
  </si>
  <si>
    <t>АА9748819</t>
  </si>
  <si>
    <t>42207852200060</t>
  </si>
  <si>
    <t>16:12:01:01:09:6382:0001:040</t>
  </si>
  <si>
    <t>Рахматова Муяссар Ахмадовна</t>
  </si>
  <si>
    <t>АА0219831</t>
  </si>
  <si>
    <t>42611872170104</t>
  </si>
  <si>
    <t>16:12:01:01:09:6383:0001:053</t>
  </si>
  <si>
    <t>Зуфарова Хадича Турсуновна</t>
  </si>
  <si>
    <t>АС1435451</t>
  </si>
  <si>
    <t>16:12:01:01:09:6382:0001:058</t>
  </si>
  <si>
    <t xml:space="preserve">Жалилов Муроджон Анваржонович </t>
  </si>
  <si>
    <t>АА1849911</t>
  </si>
  <si>
    <t>31006882090081</t>
  </si>
  <si>
    <t>16:12:01:01:09:6384:0001:028</t>
  </si>
  <si>
    <t>Сайфуллаева Хуснида Халилуллаевна</t>
  </si>
  <si>
    <t>АА9232325</t>
  </si>
  <si>
    <t>16:12:01:01:09:6382:0001:083</t>
  </si>
  <si>
    <t>Қаххаров Акбаржон Тохиржон ўғли</t>
  </si>
  <si>
    <t>АА6524784</t>
  </si>
  <si>
    <t>32404942170013</t>
  </si>
  <si>
    <t>16:12:01:01:09:6382:0001:062</t>
  </si>
  <si>
    <t>Арсланов Бахтиёр Алишерович</t>
  </si>
  <si>
    <t>АА9084175</t>
  </si>
  <si>
    <t>32207942170041</t>
  </si>
  <si>
    <t>16:12:01:01:09:6382:0001:038</t>
  </si>
  <si>
    <t>Одилов Қосимжон Комилжон ўғли</t>
  </si>
  <si>
    <t>АА0587836</t>
  </si>
  <si>
    <t>31904965950012</t>
  </si>
  <si>
    <t>16:12:01:01:09:6382:0001:059</t>
  </si>
  <si>
    <t>Мамаджанова Мохинур Нуриддин қизи</t>
  </si>
  <si>
    <t>16,06,2001</t>
  </si>
  <si>
    <t>АС0460501</t>
  </si>
  <si>
    <t>16:12:01:01:09:6382:0001:089</t>
  </si>
  <si>
    <t>Гуломов Жасур Гофуржон ўғли</t>
  </si>
  <si>
    <t>624306671</t>
  </si>
  <si>
    <t>АС0430463</t>
  </si>
  <si>
    <t>31305912130013</t>
  </si>
  <si>
    <t>16:12:01:01:09:6384:0001:071</t>
  </si>
  <si>
    <t xml:space="preserve">Нажмиддинова Муборакхон Абдуманноповна </t>
  </si>
  <si>
    <t>527947699</t>
  </si>
  <si>
    <t>АА3016534</t>
  </si>
  <si>
    <t>40101822160027</t>
  </si>
  <si>
    <t>16:12:01:01:09:6382:0001:002</t>
  </si>
  <si>
    <t>Усманжоновна Феруза Баходир қизи</t>
  </si>
  <si>
    <t>610973746</t>
  </si>
  <si>
    <t>АС1150807</t>
  </si>
  <si>
    <t>41510935960016</t>
  </si>
  <si>
    <t>16:12:01:01:09:6382:0001:052</t>
  </si>
  <si>
    <t>Умаралиева Рохила Абдуллахановна</t>
  </si>
  <si>
    <t>527445889</t>
  </si>
  <si>
    <t>АС1857460</t>
  </si>
  <si>
    <t>16:12:01:01:09:6382:0001:034</t>
  </si>
  <si>
    <t>Рахматуллозода Абдулахад Абдулло ўғли</t>
  </si>
  <si>
    <t>640910666</t>
  </si>
  <si>
    <t>АВ6126821</t>
  </si>
  <si>
    <t>16:12:01:01:09:6384:0001:039</t>
  </si>
  <si>
    <t>Бойдедаев Собиржон Ганиевич</t>
  </si>
  <si>
    <t>27,06,1969</t>
  </si>
  <si>
    <t>АА2854526</t>
  </si>
  <si>
    <t>32706692140013</t>
  </si>
  <si>
    <t>16:12:01:01:09:6382:0001:035</t>
  </si>
  <si>
    <t xml:space="preserve">Абдуллаев Бахром Иззатуллаевич </t>
  </si>
  <si>
    <t>548853766</t>
  </si>
  <si>
    <t>АА1874065</t>
  </si>
  <si>
    <t>30406892170017</t>
  </si>
  <si>
    <t>16:12:01:01:09:6383:0001:080</t>
  </si>
  <si>
    <t>Нумонов Азизбек Бахтиёржон ўғли</t>
  </si>
  <si>
    <t>564806468</t>
  </si>
  <si>
    <t>АА2676283</t>
  </si>
  <si>
    <t>32203942110030</t>
  </si>
  <si>
    <t>16:12:01:01:09:6384:0001:057</t>
  </si>
  <si>
    <t>Набижонов Нозимжон Нематжон уғли</t>
  </si>
  <si>
    <t>25,10,2001</t>
  </si>
  <si>
    <t>АА6666629</t>
  </si>
  <si>
    <t>52510015960051</t>
  </si>
  <si>
    <t>16:12:01:01:09:6382:0001:055</t>
  </si>
  <si>
    <t xml:space="preserve">Сарманова Нилуфар Илгаровна </t>
  </si>
  <si>
    <t>618250191</t>
  </si>
  <si>
    <t>АВ9604451</t>
  </si>
  <si>
    <t>42107822170059</t>
  </si>
  <si>
    <t>16:12:01:01:09:6382:0001:068</t>
  </si>
  <si>
    <t>Абдумуталиев Авазхон Аюбхон ўғли</t>
  </si>
  <si>
    <t>598057045</t>
  </si>
  <si>
    <t>АВ2324690</t>
  </si>
  <si>
    <t>30506995960033</t>
  </si>
  <si>
    <t>16:12:01:01:09:6382:0001:077</t>
  </si>
  <si>
    <t>Мамадалиев Акрамжон Адхамжон уғли</t>
  </si>
  <si>
    <t>538592829</t>
  </si>
  <si>
    <t>АС2104008</t>
  </si>
  <si>
    <t>30702952170150</t>
  </si>
  <si>
    <t>16:12:01:01:09:6382:0001:042</t>
  </si>
  <si>
    <t xml:space="preserve">Кодирова Махлиёхон  Равшан қизи </t>
  </si>
  <si>
    <t>АА1204785</t>
  </si>
  <si>
    <t>42508955960010</t>
  </si>
  <si>
    <t>16:12:02:01:02:4593:0001:045</t>
  </si>
  <si>
    <t>Ахмаджонов Аброрхон Икром ўғли</t>
  </si>
  <si>
    <t>АА8147571</t>
  </si>
  <si>
    <t>31508905960046</t>
  </si>
  <si>
    <t>16:12:02:01:02:4593:0001:036</t>
  </si>
  <si>
    <t>Ахмедова Дилноза Рахимжоновна</t>
  </si>
  <si>
    <t>АВ6665588</t>
  </si>
  <si>
    <t>41309852150068</t>
  </si>
  <si>
    <t>16:12:03:01:01:3469:0001:020</t>
  </si>
  <si>
    <t>Тургунов Рахим Хасанович</t>
  </si>
  <si>
    <t>АВ8809670</t>
  </si>
  <si>
    <t>30310792170139</t>
  </si>
  <si>
    <t>16:12:01:01:01:7808:0001:028</t>
  </si>
  <si>
    <t>Раджаббаева Холида Абдумуталлиевна</t>
  </si>
  <si>
    <t>АС1736071</t>
  </si>
  <si>
    <t>42402842090078</t>
  </si>
  <si>
    <t>16:12:01:01:03:5790:0001:015</t>
  </si>
  <si>
    <t>Абдуллаев Илхомжон Иномжон уғли</t>
  </si>
  <si>
    <t>АВ3686220</t>
  </si>
  <si>
    <t>30309915960041</t>
  </si>
  <si>
    <t>16:12:01:01:01:7881:0001:042</t>
  </si>
  <si>
    <t>Кутбиддинов Хасанбой Ёқубжон ўғли</t>
  </si>
  <si>
    <t>АА2083862</t>
  </si>
  <si>
    <t>31510932170103</t>
  </si>
  <si>
    <t>16:12:01:01:02:8761:0001:006</t>
  </si>
  <si>
    <t>Нозимова Мадина Абдужабборовна</t>
  </si>
  <si>
    <t>АB1682232</t>
  </si>
  <si>
    <t>42809822170223</t>
  </si>
  <si>
    <t>16:12:02:01:01:2999:0001:027</t>
  </si>
  <si>
    <t>Абдуғаниева Ёркиной Орифжон кизи</t>
  </si>
  <si>
    <t>АА5798722</t>
  </si>
  <si>
    <t>41502985900018</t>
  </si>
  <si>
    <t>16:12:01:01:01:7042:0001:122</t>
  </si>
  <si>
    <t>Насриддинов Нозим Хакимович</t>
  </si>
  <si>
    <t>566267845</t>
  </si>
  <si>
    <t>АА0797410</t>
  </si>
  <si>
    <t>31001885960021</t>
  </si>
  <si>
    <t>16:12:01:01:01:7808:0001:051</t>
  </si>
  <si>
    <t>Исмаилова Шахноза Мухиддиновна</t>
  </si>
  <si>
    <t>501547919</t>
  </si>
  <si>
    <t>АА0309575</t>
  </si>
  <si>
    <t>41507872090027</t>
  </si>
  <si>
    <t>16:12:01:01:02:8761:0001:005</t>
  </si>
  <si>
    <t>Холматова Мухайё Рустамовна</t>
  </si>
  <si>
    <t>АВ8608938</t>
  </si>
  <si>
    <t>42411762170128</t>
  </si>
  <si>
    <t>16:12:02:01:02:4593:0001:001</t>
  </si>
  <si>
    <t xml:space="preserve">Худайбердиев Бурхониддин Зайнобиддин ўғли </t>
  </si>
  <si>
    <t>АА8942786</t>
  </si>
  <si>
    <t>31202965900069</t>
  </si>
  <si>
    <t>16:12:01:01:01:2995:0001:016</t>
  </si>
  <si>
    <t>Юсупов Азизбек Сайфиддин ўғли</t>
  </si>
  <si>
    <t>АС1984226</t>
  </si>
  <si>
    <t>50902035960052</t>
  </si>
  <si>
    <t>16:12:01:01:01:7808:0001:045</t>
  </si>
  <si>
    <t>Нишанов Жахонгир Ибрахимович</t>
  </si>
  <si>
    <t>АА0447843</t>
  </si>
  <si>
    <t>32511872150056</t>
  </si>
  <si>
    <t>16:12:01:01:09:6382:0001:049</t>
  </si>
  <si>
    <t>Баходиржон УУЛУ Дастан</t>
  </si>
  <si>
    <t>АА4898004</t>
  </si>
  <si>
    <t>32404915960036</t>
  </si>
  <si>
    <t>16:12:01:01:09:6383:0001:043</t>
  </si>
  <si>
    <t>Исманова Севара Аьзам кизи</t>
  </si>
  <si>
    <t>41505965960022</t>
  </si>
  <si>
    <t>16:12:01:01:08:5670:0001:121</t>
  </si>
  <si>
    <t>Бойматова Хабиба Нематуллаевна</t>
  </si>
  <si>
    <t>АВ4351725</t>
  </si>
  <si>
    <t>41109892140012</t>
  </si>
  <si>
    <t>16:12:01:01:09:6383:0001:024</t>
  </si>
  <si>
    <t>Гафурова Машхура Тухтасиновна</t>
  </si>
  <si>
    <t>АА6457192</t>
  </si>
  <si>
    <t>40904892150141</t>
  </si>
  <si>
    <t>16:12:01:01:01:7761:0001:025</t>
  </si>
  <si>
    <t>Баротова Гулмира Равшановна</t>
  </si>
  <si>
    <t>АВ3929526</t>
  </si>
  <si>
    <t>41406812170042</t>
  </si>
  <si>
    <t>16:12:01:02:02:5726:0001:020</t>
  </si>
  <si>
    <t>Холматов Хуршид Нуманханович</t>
  </si>
  <si>
    <t>АА5173066</t>
  </si>
  <si>
    <t>30112852170073</t>
  </si>
  <si>
    <t>16:12:01:02:01:5788:0001:013</t>
  </si>
  <si>
    <t>Хайруллаев Бобурмирзо Файзулло ўғли</t>
  </si>
  <si>
    <t>АА6501111</t>
  </si>
  <si>
    <t>30908932140078</t>
  </si>
  <si>
    <t>16:12:02:01:02:4419:0001:018</t>
  </si>
  <si>
    <t>Туражанов Анас Эркинович</t>
  </si>
  <si>
    <t>АВ3060919</t>
  </si>
  <si>
    <t>16:12:01:01:09:6382:0001:090</t>
  </si>
  <si>
    <t>Ходжаева Сурайё Шокирхоновна</t>
  </si>
  <si>
    <t>АА2121962</t>
  </si>
  <si>
    <t>42702815880018</t>
  </si>
  <si>
    <t>16:12:01:01:09:6382:0001:045</t>
  </si>
  <si>
    <t>Саматов Илхомжон Исроилович</t>
  </si>
  <si>
    <t>АС0654777</t>
  </si>
  <si>
    <t>16:12:01:01:09:6382:0001:044</t>
  </si>
  <si>
    <t>Абдусаттаров Фахриддин Баходиржон ўғли</t>
  </si>
  <si>
    <t>АВ4115113</t>
  </si>
  <si>
    <t>16:12:01:01:09:6382:0001:018</t>
  </si>
  <si>
    <t>Таджибаева Шухратжон Абдурасулович</t>
  </si>
  <si>
    <t>АВ1075352</t>
  </si>
  <si>
    <t>30708842150031</t>
  </si>
  <si>
    <t>16:12:01:01:01:7761:0001:225</t>
  </si>
  <si>
    <t xml:space="preserve"> Каюмов Нодирбек Баходирович </t>
  </si>
  <si>
    <t>30901842170012</t>
  </si>
  <si>
    <t>16:12:01:01:08:5670:0001:171</t>
  </si>
  <si>
    <t xml:space="preserve">Дарвишев Нурилло Зокиржонович </t>
  </si>
  <si>
    <t>АА6153383</t>
  </si>
  <si>
    <t>30403902130056</t>
  </si>
  <si>
    <t>16:12:02:01:01:2999:0001:016</t>
  </si>
  <si>
    <t xml:space="preserve">Отарахимов Осиёхон Мамаджоновна </t>
  </si>
  <si>
    <t>АВ8589379</t>
  </si>
  <si>
    <t>41905672140012</t>
  </si>
  <si>
    <t>16:12:02:01:01:2999:0001:019</t>
  </si>
  <si>
    <t>Исакова Мохидил Хусанбой Қизи</t>
  </si>
  <si>
    <t>516288378</t>
  </si>
  <si>
    <t>41012922140064</t>
  </si>
  <si>
    <t>16:12:01:01:15:6250:0001:027</t>
  </si>
  <si>
    <t>Бобоева Фотима Абдулатиф қизи</t>
  </si>
  <si>
    <t>521926261</t>
  </si>
  <si>
    <t>АА7171339</t>
  </si>
  <si>
    <t>42404915950012</t>
  </si>
  <si>
    <t>16:12:03:01:01:6213:0001:005</t>
  </si>
  <si>
    <t xml:space="preserve">Авазова Мунира Юсупжановна </t>
  </si>
  <si>
    <t>АВ4568625</t>
  </si>
  <si>
    <t>40407712170041</t>
  </si>
  <si>
    <t>16:12:01:01:15:6225:0001:060</t>
  </si>
  <si>
    <t>Тохиров Рустам Абдумуталович</t>
  </si>
  <si>
    <t>488129549</t>
  </si>
  <si>
    <t>АВ9606784</t>
  </si>
  <si>
    <t>33107772170129</t>
  </si>
  <si>
    <t>16:12:01:01:09:6382:0001:074</t>
  </si>
  <si>
    <t>Тохиров Аюбхон Абдумутал Ўғли</t>
  </si>
  <si>
    <t>433647297</t>
  </si>
  <si>
    <t>АА5724229</t>
  </si>
  <si>
    <t>32509785870028</t>
  </si>
  <si>
    <t>16:12:01:01:09:6382:0001:076</t>
  </si>
  <si>
    <t>Махмуджонов Шерзодбек Мансур ўғли</t>
  </si>
  <si>
    <t>549986426</t>
  </si>
  <si>
    <t>АА9703989</t>
  </si>
  <si>
    <t>30807975960080</t>
  </si>
  <si>
    <t>16:12:01:01:01:7887:0001:101</t>
  </si>
  <si>
    <t>Махмуджонов Элмурод Мансур ўғли</t>
  </si>
  <si>
    <t>513893221</t>
  </si>
  <si>
    <t>АВ0399794</t>
  </si>
  <si>
    <t>32208932170100</t>
  </si>
  <si>
    <t>16:12:01:01:01:7887:0001:001</t>
  </si>
  <si>
    <t>Эргашев Неьмат Махмудовичга</t>
  </si>
  <si>
    <t>АВ6149344</t>
  </si>
  <si>
    <t>31803852170062</t>
  </si>
  <si>
    <t>16:12:01:02:02:2996:0001:008</t>
  </si>
  <si>
    <t>Холмирзаева Гулноза Акрам қизи</t>
  </si>
  <si>
    <t>41501942170064</t>
  </si>
  <si>
    <t>16:12:01:01:09:6383:0001:044</t>
  </si>
  <si>
    <t>Отаханова Зохидахон Махаммад қизи</t>
  </si>
  <si>
    <t>AD0978669</t>
  </si>
  <si>
    <t>16:12:02:01:02:4593:0001:037</t>
  </si>
  <si>
    <t>Хамидова Феруза исламовна</t>
  </si>
  <si>
    <t>АВ3739233</t>
  </si>
  <si>
    <t>16:12:01:01:04:3004:0001:034</t>
  </si>
  <si>
    <t>Аскарова Нодира Солибаевна</t>
  </si>
  <si>
    <t>525327141</t>
  </si>
  <si>
    <t>АА7612706</t>
  </si>
  <si>
    <t>41408742130026</t>
  </si>
  <si>
    <t>16:12:01:01:09:6382:0001:065</t>
  </si>
  <si>
    <t>Рахматуллаев Алишер Абдулло ўғли</t>
  </si>
  <si>
    <t>31912945960054</t>
  </si>
  <si>
    <t>16:12:01:01:09:6382:0001:046</t>
  </si>
  <si>
    <t>Абдуллаев Мухаммад-Бобур Мухаммад соли ўғли</t>
  </si>
  <si>
    <t>АВ5683914</t>
  </si>
  <si>
    <t>16:12:01:01:09:6382:0001:005</t>
  </si>
  <si>
    <t>Саидова Назокатхон Азизхужаевна</t>
  </si>
  <si>
    <t>601863809</t>
  </si>
  <si>
    <t>АА2329743</t>
  </si>
  <si>
    <t>16:12:01:01:09:6382:0001:060</t>
  </si>
  <si>
    <t>Алиева Шахло Абидовна</t>
  </si>
  <si>
    <t>АВ9632976</t>
  </si>
  <si>
    <t>16:12:01:01:09:6384:0001:004</t>
  </si>
  <si>
    <t>Тожибоев Илхомжон Атикулла ўғли</t>
  </si>
  <si>
    <t>558525266</t>
  </si>
  <si>
    <t>АВ1511620</t>
  </si>
  <si>
    <t>30903942130028</t>
  </si>
  <si>
    <t>16:12:01:01:09:6383:0001:030</t>
  </si>
  <si>
    <t>Хожаев Ахадхон Мирзохид ўғли</t>
  </si>
  <si>
    <t>АВ9478445</t>
  </si>
  <si>
    <t>31506995960137</t>
  </si>
  <si>
    <t>16:12:01:01:09:6369:0001:048</t>
  </si>
  <si>
    <t>Низамова Фарида Ғофур қизи</t>
  </si>
  <si>
    <t>16:12:01:01:09:6382:0001:057</t>
  </si>
  <si>
    <t>Абдуллаев Азим Ахатханович</t>
  </si>
  <si>
    <t>АВ4637217</t>
  </si>
  <si>
    <t>16:12:01:01:09:6384:0001:033</t>
  </si>
  <si>
    <t>Маматова Севарахон Адхамжон қизи</t>
  </si>
  <si>
    <t>16:12:01:01:09:6383:0001:083</t>
  </si>
  <si>
    <t>Турсунова Гулбахор Равшанбековна</t>
  </si>
  <si>
    <t>АВ4740293</t>
  </si>
  <si>
    <t>40909895960056</t>
  </si>
  <si>
    <t>16:12:01:01:01:2995:0001:013</t>
  </si>
  <si>
    <t>Назарова Гулбахор Махмуджоновна</t>
  </si>
  <si>
    <t>АВ7675973</t>
  </si>
  <si>
    <t>40803812190132</t>
  </si>
  <si>
    <t>16:12:01:02:02:2996:0001:014</t>
  </si>
  <si>
    <t>Акбаров Аброржон Акмалжон ўғли</t>
  </si>
  <si>
    <t>16:12:01:01:09:6382:0001:082</t>
  </si>
  <si>
    <t>Нишонова Нафисахон Усмоналиевна</t>
  </si>
  <si>
    <t>АВ4025095</t>
  </si>
  <si>
    <t>42504852110039</t>
  </si>
  <si>
    <t>16:12:01:01:01:7761:0001:109</t>
  </si>
  <si>
    <t>Мўминов Умид Келсунжановна</t>
  </si>
  <si>
    <t>32506745960018</t>
  </si>
  <si>
    <t>16:12:01:01:09:6384:0001:069</t>
  </si>
  <si>
    <t>Мамаджанова Дилноза Дилшод қизи</t>
  </si>
  <si>
    <t>42212915960018</t>
  </si>
  <si>
    <t>16:12:01:01:09:6383:0001:027</t>
  </si>
  <si>
    <t>Сайдуллаев Сайдулло Исроил ўғли</t>
  </si>
  <si>
    <t>30810975960118</t>
  </si>
  <si>
    <t>16:12:01:01:09:6382:0001:021</t>
  </si>
  <si>
    <t>Негматшаева Феруза Мухаммаджоновна</t>
  </si>
  <si>
    <t>АС2501483</t>
  </si>
  <si>
    <t>40112782170018</t>
  </si>
  <si>
    <t>16:12:01:01:09:6382:0001:054</t>
  </si>
  <si>
    <t>Абдукаххаров Достонбек Маруфжон ўғли</t>
  </si>
  <si>
    <t>31208902190030</t>
  </si>
  <si>
    <t>16:12:01:01:09:6384:0001:063</t>
  </si>
  <si>
    <t>Эгамбердиев Бобурмирзо Комилжон ўғли</t>
  </si>
  <si>
    <t>(24.02.2001)</t>
  </si>
  <si>
    <t>16:12:01:01:09:6383:0001:048</t>
  </si>
  <si>
    <t xml:space="preserve">Джураев Анвар Адхамович </t>
  </si>
  <si>
    <t>32202895960040</t>
  </si>
  <si>
    <t>16:12:01:01:09:6384:0001:010</t>
  </si>
  <si>
    <t>Исматуллаева Наргиза Хабибуллаевна</t>
  </si>
  <si>
    <t>АС1898026</t>
  </si>
  <si>
    <t>41505752170179</t>
  </si>
  <si>
    <t>16:12:01:02:02:2996:0001:022</t>
  </si>
  <si>
    <t>Халилова Мадина Абдумуталиповна</t>
  </si>
  <si>
    <t>АВ1260797</t>
  </si>
  <si>
    <t>41506825960033</t>
  </si>
  <si>
    <t>16:12:01:02:02:2996:0001:012</t>
  </si>
  <si>
    <t>Хусанова Маргубахон Одиловна</t>
  </si>
  <si>
    <t>АА8055737</t>
  </si>
  <si>
    <t>42305751310014</t>
  </si>
  <si>
    <t>16:12:02:01:02:4625:0001:006</t>
  </si>
  <si>
    <t>Хакимирзаев Мухаммадрасул Сирожиддин ўғли</t>
  </si>
  <si>
    <t>32101932170090</t>
  </si>
  <si>
    <t>16:12:01:01:01:7852:0001:020</t>
  </si>
  <si>
    <t>Икрамов Илхомжон Рустамжон ўғли</t>
  </si>
  <si>
    <t>AB5957372</t>
  </si>
  <si>
    <t>31502922150031</t>
  </si>
  <si>
    <t>16:12:03:01:01:3336:0001:026</t>
  </si>
  <si>
    <t>Қаюмов Жавохир Абдуқаххор ўғли</t>
  </si>
  <si>
    <t>32711975970043</t>
  </si>
  <si>
    <t>16:12:03:01:01:3469:0001:042</t>
  </si>
  <si>
    <t>Умарова жамила Камолжон кизи</t>
  </si>
  <si>
    <t>АА3488861</t>
  </si>
  <si>
    <t>42710965970057</t>
  </si>
  <si>
    <t>16:12:02:01:02:4419:0001:027</t>
  </si>
  <si>
    <t>Музаффарова Гулноз Шарифовна</t>
  </si>
  <si>
    <t>АА2360749</t>
  </si>
  <si>
    <t>41303822070048</t>
  </si>
  <si>
    <t>16:12:02:01:02:4419:0001:052</t>
  </si>
  <si>
    <t>Набиева Жобирхон Ғайбулло ўғли</t>
  </si>
  <si>
    <t>АС2820317</t>
  </si>
  <si>
    <t>50808025960153</t>
  </si>
  <si>
    <t>16:12:01:01:01:7761:0001:055</t>
  </si>
  <si>
    <t>Долимирзаев Мухайё Оманбаевна</t>
  </si>
  <si>
    <t>АВ0723242</t>
  </si>
  <si>
    <t>40407712170027</t>
  </si>
  <si>
    <t>16:12:01:01:01:7808:0001:087</t>
  </si>
  <si>
    <t>Норматов Нажмиддин Шахобиддинович</t>
  </si>
  <si>
    <t>АС0960463</t>
  </si>
  <si>
    <t>33107815960010</t>
  </si>
  <si>
    <t>16:12:01:01:09:6368:0001:068</t>
  </si>
  <si>
    <t>Абдуллаев Давронбек Рахматудда ўғли</t>
  </si>
  <si>
    <t>30606942090049</t>
  </si>
  <si>
    <t>16:12:01:01:09:6383:0001:057</t>
  </si>
  <si>
    <t>Эргашева Нафосат Искандар қизи</t>
  </si>
  <si>
    <t>42502922170080</t>
  </si>
  <si>
    <t>16:12:01:01:09:6382:0001:030</t>
  </si>
  <si>
    <t>Тожибоев Бахром Жахонгир ўғли</t>
  </si>
  <si>
    <t>30503952170036</t>
  </si>
  <si>
    <t>16:12:02:01:02:4419:0001:033</t>
  </si>
  <si>
    <t>Мамадалиева Гулшодахон Одилжон қизи</t>
  </si>
  <si>
    <t>16:12:01:01:09:6383:0001:034</t>
  </si>
  <si>
    <t xml:space="preserve">Жаббаров Давронбек Мамадураимович </t>
  </si>
  <si>
    <t>32710832170099</t>
  </si>
  <si>
    <t>16:12:03:01:01:0086:0001:006</t>
  </si>
  <si>
    <t>Хошимжонов Нурилло Мубошер ўғли</t>
  </si>
  <si>
    <t>AC2794651</t>
  </si>
  <si>
    <t>16:12:01:01:09:6384:0001:021</t>
  </si>
  <si>
    <t>Шарифжонов Ахмаджон Шарифжон ўғли</t>
  </si>
  <si>
    <t>(10.12.1982)</t>
  </si>
  <si>
    <t>31012822170200</t>
  </si>
  <si>
    <t>16:12:01:01:09:6382:0001:071</t>
  </si>
  <si>
    <t>Султанова Барчиной Адхамовна</t>
  </si>
  <si>
    <t>АА7641622</t>
  </si>
  <si>
    <t>40411882170165</t>
  </si>
  <si>
    <t>16:12:01:01:09:6384:0001:064</t>
  </si>
  <si>
    <t>Абдулхаева Нозима Абдулхамид қизи</t>
  </si>
  <si>
    <t>41210935960013</t>
  </si>
  <si>
    <t>16:12:01:01:09:6384:0001:003</t>
  </si>
  <si>
    <t>Каримов Нодирбек Носиржон ўғли</t>
  </si>
  <si>
    <t>AB7151156</t>
  </si>
  <si>
    <t>31802975980020</t>
  </si>
  <si>
    <t>16:12:03:01:01:6213:0001:040</t>
  </si>
  <si>
    <t>Абдурахимов Бобур Боқижон ўғли</t>
  </si>
  <si>
    <t>AB0306166</t>
  </si>
  <si>
    <t>31807942190055</t>
  </si>
  <si>
    <t>16:12:03:01:01:0086:0001:037</t>
  </si>
  <si>
    <t>Ғойибназарова Нигора Эргашбоевна</t>
  </si>
  <si>
    <t>41109852160094</t>
  </si>
  <si>
    <t>16:12:01:01:09:6382:0001:063</t>
  </si>
  <si>
    <t>Кориев Мадаминжон Хошим ўғли</t>
  </si>
  <si>
    <t>31006902170038</t>
  </si>
  <si>
    <t>16:12:01:01:09:6383:0001:074</t>
  </si>
  <si>
    <t>Усманова Барчиной Анварбековна</t>
  </si>
  <si>
    <t>АА6750552</t>
  </si>
  <si>
    <t>40310842170219</t>
  </si>
  <si>
    <t>16:12:01:01:09:6382:0001:070</t>
  </si>
  <si>
    <t>Мухторова Барнохон Азамжоновна</t>
  </si>
  <si>
    <t>АВ5478293</t>
  </si>
  <si>
    <t>41508822110020</t>
  </si>
  <si>
    <t>16:12:01:01:09:6384:0001:076</t>
  </si>
  <si>
    <t>30812942090022</t>
  </si>
  <si>
    <t>16:12:01:01:09:6369:0001:089</t>
  </si>
  <si>
    <t>Эгамбердиев Турсунбой Иброхимович</t>
  </si>
  <si>
    <t>Абдуғаниев Эгамберди Абдурасул ўғли</t>
  </si>
  <si>
    <t>16:12:01:01:01:7808:0001:091</t>
  </si>
  <si>
    <t xml:space="preserve">Ғофуров Ғиёсиддин Насриддинович </t>
  </si>
  <si>
    <t>16:12:01:01:01:7808:0001:191</t>
  </si>
  <si>
    <t>Усмонжонова Одинахон Одилжон қизи</t>
  </si>
  <si>
    <t>16:12:02:01:02:4625:0001:026</t>
  </si>
  <si>
    <t>Пулатова Мушарраб Ахмадовна</t>
  </si>
  <si>
    <t>АВ9421532</t>
  </si>
  <si>
    <t>16:12:01:01:08:5670:0001:145</t>
  </si>
  <si>
    <t>Сулайманов Анасхон Адхам ўғли</t>
  </si>
  <si>
    <t>16:12:01:01:08:5670:0001:044</t>
  </si>
  <si>
    <t>Ашурова Наргиза Хикматулла қизи</t>
  </si>
  <si>
    <t>16:12:01:01:02:4625:0001:001</t>
  </si>
  <si>
    <t>Тургунов Бахтиёр Гофуржанович</t>
  </si>
  <si>
    <t>АА6251713</t>
  </si>
  <si>
    <t>16:12:01:01:02:8761:0001:048</t>
  </si>
  <si>
    <t>Хасанова Гавхархон Эркиновна</t>
  </si>
  <si>
    <t>АС0825652</t>
  </si>
  <si>
    <t>16:12:01:01:02:8761:0001:061</t>
  </si>
  <si>
    <t>Вохидов Шохрухбек Шухратбек ўғли</t>
  </si>
  <si>
    <t>16:12:01:01:02:8761:0001:051</t>
  </si>
  <si>
    <t>Ботирова Зебо Хакимжон қизи</t>
  </si>
  <si>
    <t>16:12:01:02:01:5788:0001:005</t>
  </si>
  <si>
    <t>Қориев Исохон Хошим ўғли</t>
  </si>
  <si>
    <t>16:12:01:01:09:6383:0001:075</t>
  </si>
  <si>
    <t>Хайитова Шохиста Орифжановна</t>
  </si>
  <si>
    <t>АВ9625451</t>
  </si>
  <si>
    <t>16:12:01:02:02:2996:0001:011</t>
  </si>
  <si>
    <t>Мингбулок тумани жами</t>
  </si>
  <si>
    <t>Тошназаров Илхом Юлдошалиевич</t>
  </si>
  <si>
    <t>АВ 7673025</t>
  </si>
  <si>
    <t>16:02:08:01:03:1056:0001:013</t>
  </si>
  <si>
    <t>Рустамова Умида Абдумалик кизи</t>
  </si>
  <si>
    <t>АА 2269605</t>
  </si>
  <si>
    <t>16:02:08:01:03:1056:0001:004</t>
  </si>
  <si>
    <t>Олимов Сардор Юсупалиевич</t>
  </si>
  <si>
    <t>АС 1069964</t>
  </si>
  <si>
    <t>16:02:08:01:03:1055:0001:021</t>
  </si>
  <si>
    <t>Каримов Фаррух Абдурахмонович</t>
  </si>
  <si>
    <t>АА 5055662</t>
  </si>
  <si>
    <t>16:02:08:01:03:1055:0001:017</t>
  </si>
  <si>
    <t>Маматкулов Бахтиёр юлдошалиевич</t>
  </si>
  <si>
    <t>АА 8844082</t>
  </si>
  <si>
    <t>16:02:08:01:03:1056:0001:012</t>
  </si>
  <si>
    <t>Нурматова Ранохон Махмуджановна</t>
  </si>
  <si>
    <t>АА 1604664</t>
  </si>
  <si>
    <t>16:02:08:01:03:1055:0001:019</t>
  </si>
  <si>
    <t>Буранова Раънохон Муминалиевна</t>
  </si>
  <si>
    <t>АВ 2341588</t>
  </si>
  <si>
    <t>16:02:08:01:03:1055:0001:009</t>
  </si>
  <si>
    <t>Камолова Мехринса Алишеровна</t>
  </si>
  <si>
    <t>АА 2939616</t>
  </si>
  <si>
    <t>40103845990025</t>
  </si>
  <si>
    <t>16:02:08:01:03:1056:0001:002</t>
  </si>
  <si>
    <t>Абдулпаттаевна Иродахон Зокиржон кизи</t>
  </si>
  <si>
    <t>АВ 1281048</t>
  </si>
  <si>
    <t>42706932200014</t>
  </si>
  <si>
    <t>16:02:08:01:03:1056:0001:007</t>
  </si>
  <si>
    <t>Матгазиева Гулноза  Икромалиевна</t>
  </si>
  <si>
    <t>АА 5799483</t>
  </si>
  <si>
    <t>41403895990033</t>
  </si>
  <si>
    <t>16:02:08:01:03:1056:0001:010</t>
  </si>
  <si>
    <t>Яхяева Машрабхон Мамадалиевна</t>
  </si>
  <si>
    <t>АА 7018015</t>
  </si>
  <si>
    <t>42707892200070</t>
  </si>
  <si>
    <t>16:02:08:01:03:1055:0001:005</t>
  </si>
  <si>
    <t>Мамасолиева Дилдора Улуғбек қизи</t>
  </si>
  <si>
    <t>АА 1775385</t>
  </si>
  <si>
    <t>43003942200018</t>
  </si>
  <si>
    <t>16:02:08:01:03:1055:0001:008</t>
  </si>
  <si>
    <t>Тургунбаева Шоирахон абдугофуровна</t>
  </si>
  <si>
    <t>АС 2536279</t>
  </si>
  <si>
    <t>42201822200016</t>
  </si>
  <si>
    <t>16:02:08:01:03:1056:0001:022</t>
  </si>
  <si>
    <t>Матаева Мохира Бахрамжоновна</t>
  </si>
  <si>
    <t>АА 8160555</t>
  </si>
  <si>
    <t>40808872200012</t>
  </si>
  <si>
    <t>16:02:08:01:03:1056:0001:005</t>
  </si>
  <si>
    <t>Иброхимова Мохигул Иброхим қизи</t>
  </si>
  <si>
    <t>АА  2233201</t>
  </si>
  <si>
    <t>41402932200054</t>
  </si>
  <si>
    <t>16:02:08:01:03:1055:0001:001</t>
  </si>
  <si>
    <t>Назарова Дилафруз Алимжоновна</t>
  </si>
  <si>
    <t>АА 3070185</t>
  </si>
  <si>
    <t>42509882200022</t>
  </si>
  <si>
    <t>16:02:08:01:03:1111:0001:002</t>
  </si>
  <si>
    <t xml:space="preserve">Мирзаева Мохинур Изатилла кизи </t>
  </si>
  <si>
    <t>АА 2081604</t>
  </si>
  <si>
    <t>41408932200038</t>
  </si>
  <si>
    <t>16:02:08:01:03:1111:0001:004</t>
  </si>
  <si>
    <t>Рахманова Шахлохон Якубжоновна</t>
  </si>
  <si>
    <t>АА 8664067</t>
  </si>
  <si>
    <t>40612862200074</t>
  </si>
  <si>
    <t>16:02:08:01:03:1111:0001:001</t>
  </si>
  <si>
    <t>Эргашева Зулайхо Убайдулло қизи</t>
  </si>
  <si>
    <t>АВ 2132761</t>
  </si>
  <si>
    <t>40501922200038</t>
  </si>
  <si>
    <t>16:02:08:01:03:1111:0001:007</t>
  </si>
  <si>
    <t>Кимсанова Сурайё Набижон қизи</t>
  </si>
  <si>
    <t>АА 2705131</t>
  </si>
  <si>
    <t>40208902200049</t>
  </si>
  <si>
    <t>16:02:08:01:03:1055:0001:002</t>
  </si>
  <si>
    <t>Эгамбердиев Шавкатжон Худайбердиевич</t>
  </si>
  <si>
    <t>АА 3718618</t>
  </si>
  <si>
    <t>32512882130076</t>
  </si>
  <si>
    <t>16:02:08:01:03:1111:0001:008</t>
  </si>
  <si>
    <t>Закиров Азамат Салимжон ўғли</t>
  </si>
  <si>
    <t>АА 5685637</t>
  </si>
  <si>
    <t>31506932200012</t>
  </si>
  <si>
    <t>16:02:08:01:03:1056:0001:023</t>
  </si>
  <si>
    <t>Исокова Фотима Тожиддинова</t>
  </si>
  <si>
    <t>АА 7614422</t>
  </si>
  <si>
    <t>42908842200056</t>
  </si>
  <si>
    <t>16:02:08:01:03:1056:0001:024</t>
  </si>
  <si>
    <t>Кучкров Азизжон Мухаммаджонович</t>
  </si>
  <si>
    <t>АВ 1174317</t>
  </si>
  <si>
    <t>30505882200058</t>
  </si>
  <si>
    <t>16:02:08:01:03:1111:0001:006</t>
  </si>
  <si>
    <t>Абдурахмонова Зулайха Собировна</t>
  </si>
  <si>
    <t>АА 0585755</t>
  </si>
  <si>
    <t>42811672200012</t>
  </si>
  <si>
    <t>16:02:08:01:03:1111:0001:003</t>
  </si>
  <si>
    <t>Косонсой тумани жами</t>
  </si>
  <si>
    <t>Қодиров Сўхроб Абдусаттор ўғли</t>
  </si>
  <si>
    <t>АВ6674958</t>
  </si>
  <si>
    <t>32405922190016</t>
  </si>
  <si>
    <t>16:01:08:02:02:1534:0001:008</t>
  </si>
  <si>
    <t>Бобохонов Жамшид Фарходхонович</t>
  </si>
  <si>
    <t>АА4517698</t>
  </si>
  <si>
    <t>32810822190059</t>
  </si>
  <si>
    <t>16:01:08:01:02:0649:0001:017</t>
  </si>
  <si>
    <t>Хайитова Юлдузжон Азимжоновна</t>
  </si>
  <si>
    <t>АС1862316</t>
  </si>
  <si>
    <t>41804905980017</t>
  </si>
  <si>
    <t>16:01:08:01:02:0650:0001:007</t>
  </si>
  <si>
    <t>Дадабоева Сайёра Хайдаржоновна</t>
  </si>
  <si>
    <t>АВ9544396</t>
  </si>
  <si>
    <t>42409852190123</t>
  </si>
  <si>
    <t>16:01:08:01:02:0650:0001:015</t>
  </si>
  <si>
    <t>Жураева Мафтуна Қодиржоновна</t>
  </si>
  <si>
    <t>АА5928341</t>
  </si>
  <si>
    <t>40411912190015</t>
  </si>
  <si>
    <t>16:01:08:01:02:0651:0001:010</t>
  </si>
  <si>
    <t xml:space="preserve"> Тоҳиржон қизи Мафтуна</t>
  </si>
  <si>
    <t>АВ1461845</t>
  </si>
  <si>
    <t>40105912190031</t>
  </si>
  <si>
    <t>16:01:08:01:02:0650:0001:010</t>
  </si>
  <si>
    <t>Олимова Махлиё Аббосовна</t>
  </si>
  <si>
    <t>АА9632756</t>
  </si>
  <si>
    <t>42303902190074</t>
  </si>
  <si>
    <t>16:01:08:01:02:0650:0001:006</t>
  </si>
  <si>
    <t>Саломова Фотимахон Иброхим қизи</t>
  </si>
  <si>
    <t>АВ4278422</t>
  </si>
  <si>
    <t>41604915980043</t>
  </si>
  <si>
    <t>16:01:08:01:02:0651:0001:015</t>
  </si>
  <si>
    <t>Мехмонов Иброхимхон Исахонович</t>
  </si>
  <si>
    <t>АС0804127</t>
  </si>
  <si>
    <t>16:01:08:01:02:0649:0001:029</t>
  </si>
  <si>
    <t>Нурматова Наргиза Абдухамид кизи</t>
  </si>
  <si>
    <t>АВ9481130</t>
  </si>
  <si>
    <t>41204862190012</t>
  </si>
  <si>
    <t>16:01:08:01:02:0649:0001:006</t>
  </si>
  <si>
    <t>Шахидова Нигора Эркинжоновна</t>
  </si>
  <si>
    <t>АВ9158009</t>
  </si>
  <si>
    <t>42809902190015</t>
  </si>
  <si>
    <t>16:01:08:01:02:0650:0001:017</t>
  </si>
  <si>
    <t>Исмаилхонова Нозимахон Исмоилхон кизи</t>
  </si>
  <si>
    <t>АВ6045985</t>
  </si>
  <si>
    <t>40802922190012</t>
  </si>
  <si>
    <t>16:01:08:01:02:0650:0001:011</t>
  </si>
  <si>
    <t>Муродов Ботир Юсубжонович</t>
  </si>
  <si>
    <t>АС1158676</t>
  </si>
  <si>
    <t>32110842190018</t>
  </si>
  <si>
    <t>16:01:08:01:02:0649:0001:016</t>
  </si>
  <si>
    <t>Хабибуллаева Наргиза баходир кизи</t>
  </si>
  <si>
    <t>АА0602826</t>
  </si>
  <si>
    <t>42707955980020</t>
  </si>
  <si>
    <t>16:01:08:01:02:0650:0001:004</t>
  </si>
  <si>
    <t>Парпиев Аббосхон Назирхонович</t>
  </si>
  <si>
    <t>АВ3519288</t>
  </si>
  <si>
    <t>30309892190033</t>
  </si>
  <si>
    <t>16:01:08:01:02:0650:0001:026</t>
  </si>
  <si>
    <t>Рахимова Мунира Имомбердиевна</t>
  </si>
  <si>
    <t>АВ2549777</t>
  </si>
  <si>
    <t>42306772190056</t>
  </si>
  <si>
    <t>16:01:08:01:02:0651:0001:017</t>
  </si>
  <si>
    <t>Насибжонов Хусанжон Бахромжон угли</t>
  </si>
  <si>
    <t>АВ2924307</t>
  </si>
  <si>
    <t>32307922190011</t>
  </si>
  <si>
    <t>16:01:08:01:02:0650:0001:023</t>
  </si>
  <si>
    <t>Раҳматуллаева Ҳамрожон Қосимжон қизи</t>
  </si>
  <si>
    <t>АВ0507016</t>
  </si>
  <si>
    <t>41206922190097</t>
  </si>
  <si>
    <t>16:01:08:01:02:0649:0001:024</t>
  </si>
  <si>
    <t>Холманова Шоира Турдалиевна</t>
  </si>
  <si>
    <t>AB3300660</t>
  </si>
  <si>
    <t>42408822110015</t>
  </si>
  <si>
    <t>16:01:08:01:02:0649:0001:014</t>
  </si>
  <si>
    <t>Дадамирзаева Нозима Маъруфжон кизи</t>
  </si>
  <si>
    <t>AC0862798</t>
  </si>
  <si>
    <t>42409922190039</t>
  </si>
  <si>
    <t>16:01:08:01:02:0649:0001:011</t>
  </si>
  <si>
    <t>Мадатова Мафтуна Абдукаюмовна</t>
  </si>
  <si>
    <t>AA9888754</t>
  </si>
  <si>
    <t>40606902190018</t>
  </si>
  <si>
    <t>16:01:08:01:02:0650:0001:005</t>
  </si>
  <si>
    <t>Абдуллаев Илхом Абдулложон угли</t>
  </si>
  <si>
    <t>AA7422132</t>
  </si>
  <si>
    <t>32107932190148</t>
  </si>
  <si>
    <t>16:01:08:01:02:0649:0001:028</t>
  </si>
  <si>
    <t>Муродова Нодиражон Акпаровна</t>
  </si>
  <si>
    <t>AВ9342377</t>
  </si>
  <si>
    <t>41408762190015</t>
  </si>
  <si>
    <t>16:01:08:01:02:0649:0001:012</t>
  </si>
  <si>
    <t>Сохибова Мухлиса Сулаймонхужаевна</t>
  </si>
  <si>
    <t>AA3343139</t>
  </si>
  <si>
    <t>41809882190079</t>
  </si>
  <si>
    <t>16:01:08:01:02:0650:0001:012</t>
  </si>
  <si>
    <t>Абдумажидов Абдухамид Абдухалим ўғли</t>
  </si>
  <si>
    <t>AВ6547283</t>
  </si>
  <si>
    <t>33010932190090</t>
  </si>
  <si>
    <t>16:01:08:01:02:0649:0001:023</t>
  </si>
  <si>
    <t>Расулова Мавлудахон Акрамжоновна</t>
  </si>
  <si>
    <t>AC2639797</t>
  </si>
  <si>
    <t>41612822190064</t>
  </si>
  <si>
    <t>16:01:08:02:02:1416:0001:007</t>
  </si>
  <si>
    <t>Хожимуротова Севара Хасанбоевна</t>
  </si>
  <si>
    <t>АА6249326</t>
  </si>
  <si>
    <t>40403892110013</t>
  </si>
  <si>
    <t>Раззокова Сайёра Мирмахмудовна</t>
  </si>
  <si>
    <t>АВ7725881</t>
  </si>
  <si>
    <t>43008852130019</t>
  </si>
  <si>
    <t>16:01:08:01:02:0650:0001:025</t>
  </si>
  <si>
    <t>Хасанова Назиражон Шарифбоевна</t>
  </si>
  <si>
    <t>АА1693459</t>
  </si>
  <si>
    <t>42206905980010</t>
  </si>
  <si>
    <t>16:01:08:01:02:0650:0001:027</t>
  </si>
  <si>
    <t>Махмудов Жахонгирхон Умархонович</t>
  </si>
  <si>
    <t>АА6225969</t>
  </si>
  <si>
    <t>32510892190024</t>
  </si>
  <si>
    <t>16:01:08:01:02:0651:0001:012</t>
  </si>
  <si>
    <t>Махмуджонова Суманбаржон Абдулатифжон кизи</t>
  </si>
  <si>
    <t>АВ7956981</t>
  </si>
  <si>
    <t>40111922190019</t>
  </si>
  <si>
    <t>16:01:08:01:02:0649:0001:009</t>
  </si>
  <si>
    <t>Абдухакимова Мадинахон Рахимхон кизи</t>
  </si>
  <si>
    <t>АА2614186</t>
  </si>
  <si>
    <t>40604955980024</t>
  </si>
  <si>
    <t>16:01:08:01:02:0649:0001:002</t>
  </si>
  <si>
    <t>Турункулова Зебо Туйчибоевна</t>
  </si>
  <si>
    <t>AA7823348</t>
  </si>
  <si>
    <t>42207862190014</t>
  </si>
  <si>
    <t>16:01:08:01:02:0650:0001:022</t>
  </si>
  <si>
    <t>Аттавуллаев Хасанхон Масаидхужа угли</t>
  </si>
  <si>
    <t>AB3523645</t>
  </si>
  <si>
    <t>30805952190015</t>
  </si>
  <si>
    <t>16:01:08:01:02:0650:0001:021</t>
  </si>
  <si>
    <t>Мамаджонов Алишер Якубжонович</t>
  </si>
  <si>
    <t>АА7632636</t>
  </si>
  <si>
    <t>30204872190026</t>
  </si>
  <si>
    <t>16:01:08:01:02:0650:0001:016</t>
  </si>
  <si>
    <t>Хакимова Ноимажон Абдурасул кизи</t>
  </si>
  <si>
    <t>АВ2712830</t>
  </si>
  <si>
    <t>42811912190039</t>
  </si>
  <si>
    <t>16:01:08:01:02:0649:0001:015</t>
  </si>
  <si>
    <t>Сидикова Феруза Камолхоновна</t>
  </si>
  <si>
    <t>АС0787676</t>
  </si>
  <si>
    <t>16:01:08:01:02:0649:0001:005</t>
  </si>
  <si>
    <t>Муйдинова Дилдора Комилжоновна</t>
  </si>
  <si>
    <t>АА9269613</t>
  </si>
  <si>
    <t>41012892900024</t>
  </si>
  <si>
    <t>16:01:08:01:02:0650:0001:003</t>
  </si>
  <si>
    <t>Салохиддинова Заррина Алишер қизи</t>
  </si>
  <si>
    <t>АА2577515</t>
  </si>
  <si>
    <t>42702945980035</t>
  </si>
  <si>
    <t>16:01:08:01:02:0650:0001:030</t>
  </si>
  <si>
    <t>Имомхуммадхўжаева Мафтунахон Абдураҳмонхўжа қизи</t>
  </si>
  <si>
    <t>АА 6229964</t>
  </si>
  <si>
    <t>42506985980019</t>
  </si>
  <si>
    <t>16:01:08:01:02:0649:0001:008</t>
  </si>
  <si>
    <t>Абдуллаева Зарнигор Маруфжон кизи</t>
  </si>
  <si>
    <t>АС3088946</t>
  </si>
  <si>
    <t>40907975980020</t>
  </si>
  <si>
    <t>16:01:08:01:02:0649:0001:022</t>
  </si>
  <si>
    <t>Ахророва Муслимахон Махмудхон кизи</t>
  </si>
  <si>
    <t>АВ8609060</t>
  </si>
  <si>
    <t>43112922190035</t>
  </si>
  <si>
    <t>16:01:08:01:02:0649:0001:007</t>
  </si>
  <si>
    <t>Алиева Шохиста Нуриддинхоновна</t>
  </si>
  <si>
    <t>АА0983638</t>
  </si>
  <si>
    <t>40403882190120</t>
  </si>
  <si>
    <t>16:01:08:01:02:0650:0001:009</t>
  </si>
  <si>
    <t>Шодмонов Ахятхон Аъламхонович</t>
  </si>
  <si>
    <t>АА4517790</t>
  </si>
  <si>
    <t>30508862190017</t>
  </si>
  <si>
    <t>16:01:08:01:02:0649:0001:025</t>
  </si>
  <si>
    <t>Мулажонова Мавжуда Ахатжоновна</t>
  </si>
  <si>
    <t>АА3163755</t>
  </si>
  <si>
    <t>42210882190090</t>
  </si>
  <si>
    <t>16:01:08:01:02:0650:0001:028</t>
  </si>
  <si>
    <t>Хўжаева Саодатхон Носирхон кизи</t>
  </si>
  <si>
    <t>АА6246558</t>
  </si>
  <si>
    <t>41304932190099</t>
  </si>
  <si>
    <t>16:01:08:01:02:0649:0001:020</t>
  </si>
  <si>
    <t>Асролова Хулкарой Мансуровна</t>
  </si>
  <si>
    <t>АА8018179</t>
  </si>
  <si>
    <t>40505895870018</t>
  </si>
  <si>
    <t>16:01:08:01:02:0649:0001:021</t>
  </si>
  <si>
    <t>Тўхтасунова Зебохон Бахтиёр қизи</t>
  </si>
  <si>
    <t>АА9159630</t>
  </si>
  <si>
    <t>42003975980049</t>
  </si>
  <si>
    <t>16:01:08:01:02:0649:0001:030</t>
  </si>
  <si>
    <t>Хакимова Дилноза Собиржоновна</t>
  </si>
  <si>
    <t>АА9904404</t>
  </si>
  <si>
    <t>41710872190026</t>
  </si>
  <si>
    <t>16:01:08:01:02:0650:0001:019</t>
  </si>
  <si>
    <t>Хакимова Гулбохор Маруфжоновна</t>
  </si>
  <si>
    <t>АС0788778</t>
  </si>
  <si>
    <t>42704812190039</t>
  </si>
  <si>
    <t>16:01:08:01:02:0651:0001:028</t>
  </si>
  <si>
    <t>Лукманова Элнара Юнусхоновна</t>
  </si>
  <si>
    <t>АА0712920</t>
  </si>
  <si>
    <t>40108885980014</t>
  </si>
  <si>
    <t>16:01:08:01:02:0651:0001:027</t>
  </si>
  <si>
    <t>Бубалова Умида Мамадалиевна</t>
  </si>
  <si>
    <t>АВ8127321</t>
  </si>
  <si>
    <t>42409852190116</t>
  </si>
  <si>
    <t>16:01:08:01:02:0651:0001:030</t>
  </si>
  <si>
    <t>Азизов Нўмонжон Носиржон ўғли</t>
  </si>
  <si>
    <t>АВ7196833</t>
  </si>
  <si>
    <t>16:01:08:01:02:0651:0001:011</t>
  </si>
  <si>
    <t>Исроилов Ислом Баҳром ўғли</t>
  </si>
  <si>
    <t>АВ7710184</t>
  </si>
  <si>
    <t>53103015980049</t>
  </si>
  <si>
    <t>16:01:08:01:02:0651:0001:026</t>
  </si>
  <si>
    <t>Хошимова Наргиза Абдурахимовна</t>
  </si>
  <si>
    <t>АВ7032750</t>
  </si>
  <si>
    <t>41504872190036</t>
  </si>
  <si>
    <t>16:01:08:01:02:0649:0001:010</t>
  </si>
  <si>
    <t>Алибоева Гулноза Кўчарбоевна</t>
  </si>
  <si>
    <t>АВ9377603</t>
  </si>
  <si>
    <t>41306802190048</t>
  </si>
  <si>
    <t>16:01:08:01:02:0650:0001:020</t>
  </si>
  <si>
    <t>Ахмадалиев Исломжон Аскарали угли</t>
  </si>
  <si>
    <t>AA6878297</t>
  </si>
  <si>
    <t>31601922190013</t>
  </si>
  <si>
    <t>16:01:03:02:02:2016:0002:014</t>
  </si>
  <si>
    <t>Носирова Нодирахон Ахатхоновна</t>
  </si>
  <si>
    <t>AA1510514</t>
  </si>
  <si>
    <t>42303832190036</t>
  </si>
  <si>
    <t>16:01:03:02:02:2016:0001:005</t>
  </si>
  <si>
    <t>Солиев Абдухамидхон Каримхонович</t>
  </si>
  <si>
    <t>AA2234565</t>
  </si>
  <si>
    <t>30206732190023</t>
  </si>
  <si>
    <t>16:01:08:01:02:0649:0001:001</t>
  </si>
  <si>
    <t>Рахимов оруф Обиджонович</t>
  </si>
  <si>
    <t>541090449</t>
  </si>
  <si>
    <t>AA1380378</t>
  </si>
  <si>
    <t>31012872190066</t>
  </si>
  <si>
    <t>16:01:08:01:04:1042:0001:030</t>
  </si>
  <si>
    <t>Сатторова Гуласал Нумоновна</t>
  </si>
  <si>
    <t>564108648</t>
  </si>
  <si>
    <t>AB4768368</t>
  </si>
  <si>
    <t>40108805950024</t>
  </si>
  <si>
    <t>16:01:08:01:04:1042:0001:023</t>
  </si>
  <si>
    <t>Охунова Махлиё Гофуржоновна</t>
  </si>
  <si>
    <t>AB9091069</t>
  </si>
  <si>
    <t>42101862190022</t>
  </si>
  <si>
    <t>16:01:08:02:03:1459:0001:052</t>
  </si>
  <si>
    <t>Мухаммадиев Хуршид Абдукахорович</t>
  </si>
  <si>
    <t>32908862190017</t>
  </si>
  <si>
    <t>16:01:08:01:04:1042:0001:017</t>
  </si>
  <si>
    <t>Хайдарова Муножат Бахтиёровна</t>
  </si>
  <si>
    <t>40512922190016</t>
  </si>
  <si>
    <t>16:12:01:01:01:7808:0001:005</t>
  </si>
  <si>
    <t>Наманган тумани жами</t>
  </si>
  <si>
    <t>Тошматов Мансур Авазбекович</t>
  </si>
  <si>
    <t>AB 6594084</t>
  </si>
  <si>
    <t>16:03:01:01:06:1480:0001:019</t>
  </si>
  <si>
    <t>Низомов Дониёр Расулжонович</t>
  </si>
  <si>
    <t>AB 1623325</t>
  </si>
  <si>
    <t>16:03:01:01:06:1480:0001:005</t>
  </si>
  <si>
    <t>Вохидова Матлюба Махмуджоновна</t>
  </si>
  <si>
    <t>AB 4975071</t>
  </si>
  <si>
    <t>16:03:01:01:06:1480:0001:037</t>
  </si>
  <si>
    <t>Валиева Ноила Ренатовна</t>
  </si>
  <si>
    <t>AA 2453077</t>
  </si>
  <si>
    <t>16:03:01:01:06:1480:0001:027</t>
  </si>
  <si>
    <t>Нишанов Мираббос Олимжон ўғли</t>
  </si>
  <si>
    <t>AA 1524161</t>
  </si>
  <si>
    <t>16:03:01:01:06:1480:0001:011</t>
  </si>
  <si>
    <t>Мамадалиев Улуғбек Турсунпулатович</t>
  </si>
  <si>
    <t>AA 2284881</t>
  </si>
  <si>
    <t>16:03:01:01:06:1480:0001:007</t>
  </si>
  <si>
    <t>Баннаев Абдулносир Абдуллаевич</t>
  </si>
  <si>
    <t>AB 3091297</t>
  </si>
  <si>
    <t>16:03:01:01:06:1480:0001:036</t>
  </si>
  <si>
    <t>Икрамова Дурдона Махмуджон Кизи</t>
  </si>
  <si>
    <t>AB 5298888</t>
  </si>
  <si>
    <t>16:03:01:01:06:1480:0001:016</t>
  </si>
  <si>
    <t>Тургунов Абдурахмон Нупдинбоевич</t>
  </si>
  <si>
    <t>AB 6959354</t>
  </si>
  <si>
    <t>16:03:01:01:06:1480:0001:024</t>
  </si>
  <si>
    <t>Садриддинова Муаззамхон Фуркат қизи</t>
  </si>
  <si>
    <t>AA 2704014</t>
  </si>
  <si>
    <t>16:03:01:01:06:1480:0001:017</t>
  </si>
  <si>
    <t>Хакимова Мохинур Аминжон Кизи</t>
  </si>
  <si>
    <t>AB 4771950</t>
  </si>
  <si>
    <t>16:03:01:01:06:1480:0001:015</t>
  </si>
  <si>
    <t>Каримова Лола Исмоиловна</t>
  </si>
  <si>
    <t>AC 317631</t>
  </si>
  <si>
    <t>16:03:01:01:06:1480:0001:003</t>
  </si>
  <si>
    <t>Ахмадалиева Дилдора Комилжоновна</t>
  </si>
  <si>
    <t>AA 3225022</t>
  </si>
  <si>
    <t>16:03:01:01:06:1480:0001:026</t>
  </si>
  <si>
    <t>Мирзаолимова Мохизархон Мухаммадкарим кизи</t>
  </si>
  <si>
    <t>AB 7779248</t>
  </si>
  <si>
    <t>16:03:01:01:06:1480:0001:034</t>
  </si>
  <si>
    <t>Тўлқинова Мухтарам Бахромжон қизи</t>
  </si>
  <si>
    <t>AA 0754830</t>
  </si>
  <si>
    <t>16:03:01:01:06:1480:0001:009</t>
  </si>
  <si>
    <t>Абдуллаева Дилоромхон Икромжон Қизи</t>
  </si>
  <si>
    <t>AA 2410240</t>
  </si>
  <si>
    <t>16:03:01:01:06:1480:0001:035</t>
  </si>
  <si>
    <t>Мамадалиева Назокат Усмоналиевна</t>
  </si>
  <si>
    <t>AC 1300687</t>
  </si>
  <si>
    <t>16:03:01:01:06:1480:0001:013</t>
  </si>
  <si>
    <t>Норин тумани жами</t>
  </si>
  <si>
    <t>Саипов Фахриддин Рахимжонович</t>
  </si>
  <si>
    <t>АА 3447815</t>
  </si>
  <si>
    <t>16:04:01:02:02:1648:0001:009</t>
  </si>
  <si>
    <t>Каххарова Махмуда Абдулхай кизи</t>
  </si>
  <si>
    <t>АА 2190827</t>
  </si>
  <si>
    <t>16:04:01:02:02:1648:0001:010</t>
  </si>
  <si>
    <t>Низамова Камола Рустамжон қизи</t>
  </si>
  <si>
    <t>АВ 5642518</t>
  </si>
  <si>
    <t>16:04:09:01:03:1203:0001:006</t>
  </si>
  <si>
    <t>Махмудов Аброрбек Собиджон ўғли</t>
  </si>
  <si>
    <t>АА 1619928</t>
  </si>
  <si>
    <t>16:04:01:02:02:1648:0001:019</t>
  </si>
  <si>
    <t>Бекмирзаев Алишер Равшанбекович</t>
  </si>
  <si>
    <t>АА 3662213</t>
  </si>
  <si>
    <t>16:04:09:01:03:1203:0001:015</t>
  </si>
  <si>
    <t>АА 6686512</t>
  </si>
  <si>
    <t>16:04:09:01:03:1203:0001:028</t>
  </si>
  <si>
    <t xml:space="preserve">Рахимова Муаттар Абдуқодировна </t>
  </si>
  <si>
    <t>АС 1838094</t>
  </si>
  <si>
    <t>Асқарова Лола Дилшодовна</t>
  </si>
  <si>
    <t>АА 9376739</t>
  </si>
  <si>
    <t>16:04:09:01:03:1203:0001:010</t>
  </si>
  <si>
    <t>Кадирова Раънохон Содикжон кизи</t>
  </si>
  <si>
    <t>АА 3615263</t>
  </si>
  <si>
    <t>16:04:09:01:03:1203:0001:017</t>
  </si>
  <si>
    <t>Эралиева Ранохон Юлдашмирзаевна</t>
  </si>
  <si>
    <t>АА 1562778</t>
  </si>
  <si>
    <t>Юлдашев Сохибжон Юсупович</t>
  </si>
  <si>
    <t>АВ 3556902</t>
  </si>
  <si>
    <t>16:04:09:01:03:1203:0001:003</t>
  </si>
  <si>
    <t>Эшматов Аъзамжон Азимжонович</t>
  </si>
  <si>
    <t>АА 2648436</t>
  </si>
  <si>
    <t>16:04:01:02:02:1648:0002:023</t>
  </si>
  <si>
    <t>Мамажонова Фотимахон Расулжонова</t>
  </si>
  <si>
    <t>АА 1717473</t>
  </si>
  <si>
    <t>16:04:01:02:02:1648:0002:013</t>
  </si>
  <si>
    <t>Абдурахмонова Дурдона Шавкатбек кизи</t>
  </si>
  <si>
    <t>АС 3015856</t>
  </si>
  <si>
    <t>16:04:09:01:03:1203:0001:008</t>
  </si>
  <si>
    <t>Назарова Гулноза Махаммадалиевна</t>
  </si>
  <si>
    <t>АС 1094907</t>
  </si>
  <si>
    <t>Qaxxarov Ubaydullo Oribjonovich</t>
  </si>
  <si>
    <t>551921809</t>
  </si>
  <si>
    <t>АА 9286295</t>
  </si>
  <si>
    <t>16:12:01:01:01:7808:0001:083</t>
  </si>
  <si>
    <t>Поп тумани жами</t>
  </si>
  <si>
    <t>Поп  тумани</t>
  </si>
  <si>
    <t>Эргашева Сурайё Олимжон қизи</t>
  </si>
  <si>
    <t>АВ 1042010</t>
  </si>
  <si>
    <t>42107932210018</t>
  </si>
  <si>
    <t>16:05:09:01:01:1002:0001:014</t>
  </si>
  <si>
    <t>Мунавваров Элдорхон Саидокилхонович</t>
  </si>
  <si>
    <t>АА 5266262</t>
  </si>
  <si>
    <t>31508852210025</t>
  </si>
  <si>
    <t>16:05:09:01:01:1004:0001:009</t>
  </si>
  <si>
    <t>Ризаев Кудрат Мухиддинович</t>
  </si>
  <si>
    <t>АА 2844155</t>
  </si>
  <si>
    <t>32009942210013</t>
  </si>
  <si>
    <t>16:05:09:01:01:1002:0001:002</t>
  </si>
  <si>
    <t>Хусайинова Улмасой Одилжоновна</t>
  </si>
  <si>
    <t>517613613</t>
  </si>
  <si>
    <t>АВ 3550502</t>
  </si>
  <si>
    <t>40501912210038</t>
  </si>
  <si>
    <t>16:05:09:01:01:1002:0001:023</t>
  </si>
  <si>
    <t>Рафиқов Акмал Холматжонович</t>
  </si>
  <si>
    <t>491204717</t>
  </si>
  <si>
    <t>АВ 3894874</t>
  </si>
  <si>
    <t>31603846000010</t>
  </si>
  <si>
    <t>16:05:09:01:01:1003:0001:017</t>
  </si>
  <si>
    <t>Тожибоева Зиёда Эргашали қизи</t>
  </si>
  <si>
    <t>544372814</t>
  </si>
  <si>
    <t>АА 1568627</t>
  </si>
  <si>
    <t>41004976000016</t>
  </si>
  <si>
    <t>16:05:09:01:01:1002:0001:015</t>
  </si>
  <si>
    <t>Каримова Дилноза Зафаржоновна</t>
  </si>
  <si>
    <t>510546377</t>
  </si>
  <si>
    <t>АВ 3061740</t>
  </si>
  <si>
    <t>41807812210017</t>
  </si>
  <si>
    <t>16:05:09:01:01:1003:0001:023</t>
  </si>
  <si>
    <t>Ғаниев Шавкатжон Рахмонхонович</t>
  </si>
  <si>
    <t>517557113</t>
  </si>
  <si>
    <t>АА 0916861</t>
  </si>
  <si>
    <t>32201886000028</t>
  </si>
  <si>
    <t>16:05:09:01:01:1004:0001:002</t>
  </si>
  <si>
    <t>Халилова Дилноза Рахимжоновна</t>
  </si>
  <si>
    <t>501692684</t>
  </si>
  <si>
    <t>АА 0813924</t>
  </si>
  <si>
    <t>42702882120057</t>
  </si>
  <si>
    <t>16:05:09:01:01:1002:0001:006</t>
  </si>
  <si>
    <t>Эшназаров Искандар Қахрамонович</t>
  </si>
  <si>
    <t>541871077</t>
  </si>
  <si>
    <t>АА 3946758</t>
  </si>
  <si>
    <t>30212882210029</t>
  </si>
  <si>
    <t>16:05:09:01:01:1003:0001:009</t>
  </si>
  <si>
    <t>Исақова Наргизахон Рахимжон қизи</t>
  </si>
  <si>
    <t>546560319</t>
  </si>
  <si>
    <t>АВ 1105593</t>
  </si>
  <si>
    <t>40512912100047</t>
  </si>
  <si>
    <t>16:05:09:01:01:1004:0001:013</t>
  </si>
  <si>
    <t>Имомалиева Дилнавоз Абдумажид кизи</t>
  </si>
  <si>
    <t>553247426</t>
  </si>
  <si>
    <t>АС 2744042</t>
  </si>
  <si>
    <t>40105962210024</t>
  </si>
  <si>
    <t>16:05:09:01:01:1004:0001:017</t>
  </si>
  <si>
    <t>Қучқарова Нилуфар Бахтиёржоновна</t>
  </si>
  <si>
    <t>492805355</t>
  </si>
  <si>
    <t>АВ 6967455</t>
  </si>
  <si>
    <t>42002862120018</t>
  </si>
  <si>
    <t>16:05:09:01:01:1003:0001:008</t>
  </si>
  <si>
    <t>Мирзаев Акрам Йигиталиевич</t>
  </si>
  <si>
    <t>АА 9922918</t>
  </si>
  <si>
    <t>32009932210030</t>
  </si>
  <si>
    <t>16:05:09:01:01:1004:0001:014</t>
  </si>
  <si>
    <t>Умирзақова Оминахон Тохиржоновна</t>
  </si>
  <si>
    <t>583471878</t>
  </si>
  <si>
    <t>АВ 1832261</t>
  </si>
  <si>
    <t>41704922120028</t>
  </si>
  <si>
    <t>16:05:09:01:01:1003:0001:026</t>
  </si>
  <si>
    <t>Мамадалева Мадина Мавлонбой кизи</t>
  </si>
  <si>
    <t>543783003</t>
  </si>
  <si>
    <t>АА 7857265</t>
  </si>
  <si>
    <t>40710975910018</t>
  </si>
  <si>
    <t>16:05:09:01:01:1003:0001:015</t>
  </si>
  <si>
    <t xml:space="preserve">Мирзаева Мафтуна Юкубжонова </t>
  </si>
  <si>
    <t>599415571</t>
  </si>
  <si>
    <t>АА 6327609</t>
  </si>
  <si>
    <t>42407892120025</t>
  </si>
  <si>
    <t>16:05:09:01:01:1002:0001:018</t>
  </si>
  <si>
    <t>Абдуллаев Учқун Ўткиривич</t>
  </si>
  <si>
    <t>535891996</t>
  </si>
  <si>
    <t>АА 6228739</t>
  </si>
  <si>
    <t>31802902210026</t>
  </si>
  <si>
    <t>16:05:09:01:01:1003:0001:012</t>
  </si>
  <si>
    <t>Иноятов Илёс Илхомжонович</t>
  </si>
  <si>
    <t>526881790</t>
  </si>
  <si>
    <t>АА 1408682</t>
  </si>
  <si>
    <t>31806806000013</t>
  </si>
  <si>
    <t>16:05:09:01:01:1002:0001:026</t>
  </si>
  <si>
    <t>Бегматов Ахрор Тахирович</t>
  </si>
  <si>
    <t>501895794</t>
  </si>
  <si>
    <t>АС2532412</t>
  </si>
  <si>
    <t>31304872210049</t>
  </si>
  <si>
    <t>16:05:06:02:02:1740:0001:002</t>
  </si>
  <si>
    <t>Валиев Жамшидбек Фарходжонович</t>
  </si>
  <si>
    <t>513056684</t>
  </si>
  <si>
    <t>АА4351953</t>
  </si>
  <si>
    <t>31902892120094</t>
  </si>
  <si>
    <t>16:05:06:02:02:1740:0001:004</t>
  </si>
  <si>
    <t>Жураева Адиба Азимжоновна</t>
  </si>
  <si>
    <t>521992618</t>
  </si>
  <si>
    <t>АА2574177</t>
  </si>
  <si>
    <t>40607882120062</t>
  </si>
  <si>
    <t>16:05:09:01:01:1002:0001:012</t>
  </si>
  <si>
    <t>Маманиёзов Зохидулло Бурханович</t>
  </si>
  <si>
    <t>АА 2673571</t>
  </si>
  <si>
    <t>32302625970016</t>
  </si>
  <si>
    <t>16:05:09:01:01:1003:0001:020</t>
  </si>
  <si>
    <t>Пиназарова Зилола Рохатали қизи</t>
  </si>
  <si>
    <t>АА 8777667</t>
  </si>
  <si>
    <t>42712922210026</t>
  </si>
  <si>
    <t>16:05:09:01:01:1003:0001:018</t>
  </si>
  <si>
    <t>Рахимова Гулмира Фарходжон қизи</t>
  </si>
  <si>
    <t>526142579</t>
  </si>
  <si>
    <t>АА 2432920</t>
  </si>
  <si>
    <t>40609922120036</t>
  </si>
  <si>
    <t>16:05:09:01:01:1004:0001:004</t>
  </si>
  <si>
    <t>Эргашева Дилноза Мелиқўзи қизи</t>
  </si>
  <si>
    <t>521570121</t>
  </si>
  <si>
    <t>АА 5468531</t>
  </si>
  <si>
    <t>41911942120039</t>
  </si>
  <si>
    <t>16:05:09:01:01:1004:0001:016</t>
  </si>
  <si>
    <t>Рахимов Жамолдин Фарходович</t>
  </si>
  <si>
    <t>490905747</t>
  </si>
  <si>
    <t>АВ 5372340</t>
  </si>
  <si>
    <t>30603872210015</t>
  </si>
  <si>
    <t>16:05:09:01:01:1004:0001:010</t>
  </si>
  <si>
    <t>Назарова Наргиза Боқижоновна</t>
  </si>
  <si>
    <t>519902379</t>
  </si>
  <si>
    <t>АА 2433219</t>
  </si>
  <si>
    <t>41109872210025</t>
  </si>
  <si>
    <t>16:05:09:01:01:1004:0001:006</t>
  </si>
  <si>
    <t>Умархўжаев Сарвар Мухаматсолиевич</t>
  </si>
  <si>
    <t>512074616</t>
  </si>
  <si>
    <t>АА 0988962</t>
  </si>
  <si>
    <t>32002882120015</t>
  </si>
  <si>
    <t>16:05:06:02:02:1740:0001:003</t>
  </si>
  <si>
    <t>Темиров Элёржон Муроталиевич</t>
  </si>
  <si>
    <t>512264918</t>
  </si>
  <si>
    <t>АВ 1450092</t>
  </si>
  <si>
    <t>31208842120021</t>
  </si>
  <si>
    <t>16:05:06:02:02:1740:0001:001</t>
  </si>
  <si>
    <t>Мамадалиева Феруза Қахрамон қизи</t>
  </si>
  <si>
    <t>543342314</t>
  </si>
  <si>
    <t>АА 6812926</t>
  </si>
  <si>
    <t>41808966000026</t>
  </si>
  <si>
    <t>16:05:09:01:01:1003:0001:005</t>
  </si>
  <si>
    <t>Турсунов Жасур Бахрамалиевич</t>
  </si>
  <si>
    <t>602027492</t>
  </si>
  <si>
    <t>АА 9815544</t>
  </si>
  <si>
    <t>33101842120025</t>
  </si>
  <si>
    <t>16:05:06:04:02:1220:0001:011</t>
  </si>
  <si>
    <t>Хаитова Мафтуна Ахмаджоновна</t>
  </si>
  <si>
    <t>519321778</t>
  </si>
  <si>
    <t>АА 1494867</t>
  </si>
  <si>
    <t>42205892210083</t>
  </si>
  <si>
    <t>16:05:09:01:01:1004:0001:022</t>
  </si>
  <si>
    <t>Туракургон тумани жами</t>
  </si>
  <si>
    <t xml:space="preserve">Боқиева Эътибор Иброхимжоновна </t>
  </si>
  <si>
    <t>536398824</t>
  </si>
  <si>
    <t>АВ 9721388</t>
  </si>
  <si>
    <t>43101762130046</t>
  </si>
  <si>
    <t>16:06:03:01:02:8655:0001:048</t>
  </si>
  <si>
    <t>Сотволдиева Ақидахон Салохитдиновна</t>
  </si>
  <si>
    <t>АС 1436546</t>
  </si>
  <si>
    <t>40405842130063</t>
  </si>
  <si>
    <t>16:06:03:01:02:8655:0001:029</t>
  </si>
  <si>
    <t>Исокова Маликхон Якубжоновна</t>
  </si>
  <si>
    <t>АА 8401519</t>
  </si>
  <si>
    <t>41812892130056</t>
  </si>
  <si>
    <t>16:06:01:01:02:5888:0001:128</t>
  </si>
  <si>
    <t>Хакимов Азамжон Расулжонович</t>
  </si>
  <si>
    <t>АА 8242504</t>
  </si>
  <si>
    <t>31009862130047</t>
  </si>
  <si>
    <t>Назарова Турсуной Абдужабборовна</t>
  </si>
  <si>
    <t>АВ 5130054</t>
  </si>
  <si>
    <t>40109852130038</t>
  </si>
  <si>
    <t>Рахмонова Муқаддамхон Рустамжоновна</t>
  </si>
  <si>
    <t>АВ 5347086</t>
  </si>
  <si>
    <t>40410825920016</t>
  </si>
  <si>
    <t>Абдуллаева Назокатхон Валижоновна</t>
  </si>
  <si>
    <t>АС 1073061</t>
  </si>
  <si>
    <t>41009755920053</t>
  </si>
  <si>
    <t>16:06:03:01:02:8655:0001:064</t>
  </si>
  <si>
    <t>Эрматова Дилдора Нурмухаммад кизи</t>
  </si>
  <si>
    <t>АВ 7492854</t>
  </si>
  <si>
    <t>40808902130069</t>
  </si>
  <si>
    <t>16:06:01:01:02:5888:0001:127</t>
  </si>
  <si>
    <t>Муминов Сардор Абдукодирович</t>
  </si>
  <si>
    <t>АА 1227979</t>
  </si>
  <si>
    <t>30504882130086</t>
  </si>
  <si>
    <t>16:06:01:01:01:2389:0001:016</t>
  </si>
  <si>
    <t>Муйдинова Дурдона Собиржоновна</t>
  </si>
  <si>
    <t>АВ 3691335</t>
  </si>
  <si>
    <t>40912832130021</t>
  </si>
  <si>
    <t>16:06:01:01:01:2389:0001:018</t>
  </si>
  <si>
    <t>Холиқова Шахло Мухторовна</t>
  </si>
  <si>
    <t>АА 1138062</t>
  </si>
  <si>
    <t>42003882130036</t>
  </si>
  <si>
    <t>16:06:03:01:02:8655:0001:075</t>
  </si>
  <si>
    <t>Юнусова Ёркиной Боходир кизи</t>
  </si>
  <si>
    <t>АА 2132986</t>
  </si>
  <si>
    <t>40101942130108</t>
  </si>
  <si>
    <t>16:06:01:01:01:6666:0004:045</t>
  </si>
  <si>
    <t>Обиджонова Нозима Абдулазизовна</t>
  </si>
  <si>
    <t>АВ 2606879</t>
  </si>
  <si>
    <t>40311702130051</t>
  </si>
  <si>
    <t>16:06:01:01:01:2389:0001:021</t>
  </si>
  <si>
    <t>Ганиева Сабохатхон Тожиддин кизи</t>
  </si>
  <si>
    <t>АВ 7522351</t>
  </si>
  <si>
    <t>41808922130011</t>
  </si>
  <si>
    <t>16:06:01:01:01:2389:0001:008</t>
  </si>
  <si>
    <t>Искандаров Элмурод Олимжон угли</t>
  </si>
  <si>
    <t>АС 2200495</t>
  </si>
  <si>
    <t>31207942130095</t>
  </si>
  <si>
    <t>16:06:01:01:01:2403:0001:001</t>
  </si>
  <si>
    <t>Гофурова Юлдузхон Кодиржоновна</t>
  </si>
  <si>
    <t>АА 2108671</t>
  </si>
  <si>
    <t>40507872200054</t>
  </si>
  <si>
    <t>16:06:01:01:01:2389:0001:029</t>
  </si>
  <si>
    <t>Турсунов Элёржон Хуснитдинович</t>
  </si>
  <si>
    <t>АА 2607614</t>
  </si>
  <si>
    <t>30912892130057</t>
  </si>
  <si>
    <t>16:06:01:01:01:2389:0001:025</t>
  </si>
  <si>
    <t>Шаробхонова Асилахон Шахобжоновна</t>
  </si>
  <si>
    <t>АС 0885073</t>
  </si>
  <si>
    <t>41703812130024</t>
  </si>
  <si>
    <t>16:06:03:01:02:8655:0001:038</t>
  </si>
  <si>
    <t>Худойбердиева Гулзода Обидовна</t>
  </si>
  <si>
    <t>АВ 0194424</t>
  </si>
  <si>
    <t>42509802130033</t>
  </si>
  <si>
    <t>16:06:03:01:02:8655:0001:079</t>
  </si>
  <si>
    <t>Султонбоев Умиджон Хошимжон угли</t>
  </si>
  <si>
    <t>АВ 6909973</t>
  </si>
  <si>
    <t>30711922130030</t>
  </si>
  <si>
    <t>16:06:01:01:01:2599:0001:030</t>
  </si>
  <si>
    <t>Абдурахимов Маъмуржон Абдуназарович</t>
  </si>
  <si>
    <t>АВ 0508826</t>
  </si>
  <si>
    <t>32406905920037</t>
  </si>
  <si>
    <t>16:06:01:01:01:2599:0001:019</t>
  </si>
  <si>
    <t>Маъмурова Нодира Насириллаевна</t>
  </si>
  <si>
    <t>АА 1852777</t>
  </si>
  <si>
    <t>40710812130036</t>
  </si>
  <si>
    <t>16:06:01:01:01:2599:0001:022</t>
  </si>
  <si>
    <t>Усмонова Раънохон Давлятовна</t>
  </si>
  <si>
    <t>АВ 4694808</t>
  </si>
  <si>
    <t>41107752130010</t>
  </si>
  <si>
    <t>16:06:01:01:01:2599:0001:009</t>
  </si>
  <si>
    <t>Юлдашева Камола Хасанбоевна</t>
  </si>
  <si>
    <t>АА 2083197</t>
  </si>
  <si>
    <t>41112862130041</t>
  </si>
  <si>
    <t>16:06:01:01:01:2601:0001:007</t>
  </si>
  <si>
    <t>Мирзаева Осиёхон Нематжон кизи</t>
  </si>
  <si>
    <t>АВ 5674997</t>
  </si>
  <si>
    <t>43012912130066</t>
  </si>
  <si>
    <t>16:06:01:01:01:2601:0001:006</t>
  </si>
  <si>
    <t>Кўчкарова Мастурахон Хошимжоновна</t>
  </si>
  <si>
    <t>АВ 1951252</t>
  </si>
  <si>
    <t>43108832130030</t>
  </si>
  <si>
    <t>16:06:01:01:01:2601:0001:022</t>
  </si>
  <si>
    <t>Турсунбоева Мухайё Хурсанали кизи</t>
  </si>
  <si>
    <t>568923 874</t>
  </si>
  <si>
    <t>АА 9006909</t>
  </si>
  <si>
    <t>40310932130099</t>
  </si>
  <si>
    <t>16:06:01:01:01:2601:0001:017</t>
  </si>
  <si>
    <t>Холмирзаева Гулмира Муродиллаевна</t>
  </si>
  <si>
    <t>АА 6620315</t>
  </si>
  <si>
    <t>40408852130052</t>
  </si>
  <si>
    <t>16:06:01:01:01:2601:0001:021</t>
  </si>
  <si>
    <t>Усмонов Шокиржон Баходир угли</t>
  </si>
  <si>
    <t>АВ 0407223</t>
  </si>
  <si>
    <t>32504905920018</t>
  </si>
  <si>
    <t>16:06:01:01:01:2599:0001:012</t>
  </si>
  <si>
    <t>Хайитматова Дилноза Комилжоновна</t>
  </si>
  <si>
    <t>АВ 5062905</t>
  </si>
  <si>
    <t>40405892130044</t>
  </si>
  <si>
    <t>16:06:01:01:01:2389:0001:019</t>
  </si>
  <si>
    <t>Ибрагимова Одина Солмонжоновна</t>
  </si>
  <si>
    <t>АА 6549398</t>
  </si>
  <si>
    <t>41908772130039</t>
  </si>
  <si>
    <t>16:06:01:01:01:2601:0001:020</t>
  </si>
  <si>
    <t>Қўзиева Ғолиба Вохиджоновна</t>
  </si>
  <si>
    <t>АА 1509988</t>
  </si>
  <si>
    <t>42701832130018</t>
  </si>
  <si>
    <t>16:06:01:01:01:2601:0001:044</t>
  </si>
  <si>
    <t>Қирғизова Дилором Иброхимжоновна</t>
  </si>
  <si>
    <t>АВ 4694847</t>
  </si>
  <si>
    <t>42308832130039</t>
  </si>
  <si>
    <t>16:06:01:01:01:2601:0001:040</t>
  </si>
  <si>
    <t>Сидиков Гайрат Хошимжонович</t>
  </si>
  <si>
    <t>АА 7607125</t>
  </si>
  <si>
    <t>30510862130049</t>
  </si>
  <si>
    <t>16:06:01:01:01:2601:0001:025</t>
  </si>
  <si>
    <t>Турабоева Мамура Солижоновна</t>
  </si>
  <si>
    <t>АС 0922659</t>
  </si>
  <si>
    <t>41710852200075</t>
  </si>
  <si>
    <t>16:06:01:01:01:2599:0001:032</t>
  </si>
  <si>
    <t>Қодиров Ғуломжон Самижонович</t>
  </si>
  <si>
    <t>АА 8232860</t>
  </si>
  <si>
    <t>30311812130014</t>
  </si>
  <si>
    <t>16:06:01:01:01:2403:0001:012</t>
  </si>
  <si>
    <t>Хушназарова Нафиса Шарофиддин қизи</t>
  </si>
  <si>
    <t>АА 6408995</t>
  </si>
  <si>
    <t>42209962130019</t>
  </si>
  <si>
    <t>16:06:01:01:01:2599:0001:011</t>
  </si>
  <si>
    <t>Садирдинова Гулмира Қамардин кизи</t>
  </si>
  <si>
    <t>АА 2945433</t>
  </si>
  <si>
    <t>40912945920029</t>
  </si>
  <si>
    <t>16:06:01:01:01:2601:0001:038</t>
  </si>
  <si>
    <t>Хасанбоев Хусниддин Бахтиёр ўғли</t>
  </si>
  <si>
    <t>АА 6508307</t>
  </si>
  <si>
    <t>30903952130063</t>
  </si>
  <si>
    <t>16:06:01:01:01:2601:0001:001</t>
  </si>
  <si>
    <t>Ахмадалиева Сайёра Хусанбоевна</t>
  </si>
  <si>
    <t>АС 1018486</t>
  </si>
  <si>
    <t>41910815920031</t>
  </si>
  <si>
    <t>16:06:01:01:01:2601:0001:008</t>
  </si>
  <si>
    <t>Эгамбердиева Феруза Неъматжон қизи</t>
  </si>
  <si>
    <t>АВ 6548640</t>
  </si>
  <si>
    <t>41806845920018</t>
  </si>
  <si>
    <t>16:06:01:01:01:2599:0001:010</t>
  </si>
  <si>
    <t>Боқижонов Акбаржон Акмалжон ўғли</t>
  </si>
  <si>
    <t>АВ 1191574</t>
  </si>
  <si>
    <t>32009905920032</t>
  </si>
  <si>
    <t>16:06:01:01:01:2599:0001:031</t>
  </si>
  <si>
    <t>Сиддиқова Назокат Хусанбаевна</t>
  </si>
  <si>
    <t>АА 0784600</t>
  </si>
  <si>
    <t>41201882130123</t>
  </si>
  <si>
    <t>16:06:01:01:01:2601:0001:041</t>
  </si>
  <si>
    <t>Қодирова Махсудахон  Самижоновна</t>
  </si>
  <si>
    <t>АВ 0740372</t>
  </si>
  <si>
    <t>40811792130035</t>
  </si>
  <si>
    <t>16:06:01:01:01:2601:0001:023</t>
  </si>
  <si>
    <t>Ахмадалиева Гулнора Иброхимжоновна</t>
  </si>
  <si>
    <t>АВ 9293287</t>
  </si>
  <si>
    <t>43005852130010</t>
  </si>
  <si>
    <t>16:06:01:01:01:2601:0001:024</t>
  </si>
  <si>
    <t>Юсубжоноа Махбуба Абдулходиевна</t>
  </si>
  <si>
    <t>АВ 0513517</t>
  </si>
  <si>
    <t>42708752130043</t>
  </si>
  <si>
    <t>16:06:01:01:01:2601:0001:043</t>
  </si>
  <si>
    <t>Муминов Шохрух Абдукодир угли</t>
  </si>
  <si>
    <t>АА 8634547</t>
  </si>
  <si>
    <t>16:06:03:01:02:8655:0001:037</t>
  </si>
  <si>
    <t>Уйчи тумани жами</t>
  </si>
  <si>
    <t>Турабаева Манзурахон Мирзаабдуллаевна</t>
  </si>
  <si>
    <t>АВ 8669258</t>
  </si>
  <si>
    <t>40501732140023</t>
  </si>
  <si>
    <t>16:07:10:01:03:2267:0001:027</t>
  </si>
  <si>
    <t>Тошбаева Нодирахон Йўлдошевна</t>
  </si>
  <si>
    <t>АА 7203348</t>
  </si>
  <si>
    <t>40903762140024</t>
  </si>
  <si>
    <t>16:07:01:01:02:3073:0002:007</t>
  </si>
  <si>
    <t>Худайбердиева Гулноз Акрамжоновна</t>
  </si>
  <si>
    <t>АА 2882976</t>
  </si>
  <si>
    <t>42808882140050</t>
  </si>
  <si>
    <t>16:07:01:01:02:3073:0002:023</t>
  </si>
  <si>
    <t>Отамирзаева Маъмурахон Абдуғаниевна</t>
  </si>
  <si>
    <t>АВ 1376263</t>
  </si>
  <si>
    <t>40110782140028</t>
  </si>
  <si>
    <t>16:07:01:01:02:3073:0001:007</t>
  </si>
  <si>
    <t>Расулова Шахноза Хамидуллаевна</t>
  </si>
  <si>
    <t>АВ 1670186</t>
  </si>
  <si>
    <t>42702852140012</t>
  </si>
  <si>
    <t>16:07:06:01:03:4171:0001:012</t>
  </si>
  <si>
    <t>Рахимова Дилрабо Шаробиддин қизи</t>
  </si>
  <si>
    <t>АА 2049247</t>
  </si>
  <si>
    <t>40806942140051</t>
  </si>
  <si>
    <t>16:07:06:01:03:4171:0001:010</t>
  </si>
  <si>
    <t>Жумаева Маъсуда Шавкатовна</t>
  </si>
  <si>
    <t>АВ 6546188</t>
  </si>
  <si>
    <t>42901852140059</t>
  </si>
  <si>
    <t>16:07:10:01:03:2776:0001:014</t>
  </si>
  <si>
    <t>Зокиржанов Комилжон Зокиржон ўҳли</t>
  </si>
  <si>
    <t>АА8103899</t>
  </si>
  <si>
    <t>32806895930016</t>
  </si>
  <si>
    <t>16:07:10:01:03:2776:0001:009</t>
  </si>
  <si>
    <t>Тўраханова  Сохибахон Хомитовна</t>
  </si>
  <si>
    <t>АА5591734</t>
  </si>
  <si>
    <t>41610692140046</t>
  </si>
  <si>
    <t>16:07:06:01:03:4171:0001:014</t>
  </si>
  <si>
    <t>Абдурахманова Нигора Обитжановна</t>
  </si>
  <si>
    <t>АА1191568</t>
  </si>
  <si>
    <t>40705882140078</t>
  </si>
  <si>
    <t>16:07:06:01:03:4171:0001:007</t>
  </si>
  <si>
    <t>Муминова Эътиборхон Давлаталиевна</t>
  </si>
  <si>
    <t>АВ1047663</t>
  </si>
  <si>
    <t>42610822140080</t>
  </si>
  <si>
    <t>16:07:06:01:03:4171:0001:016</t>
  </si>
  <si>
    <t>Дедабаева Камола Муроджон кизи</t>
  </si>
  <si>
    <t>АС1076141</t>
  </si>
  <si>
    <t>40406942140057</t>
  </si>
  <si>
    <t>16:07:10:01:03:2776:0001:015</t>
  </si>
  <si>
    <t>Холмирзаева Дилфуза Умаржон қизи</t>
  </si>
  <si>
    <t>АА1278373</t>
  </si>
  <si>
    <t>40101882140032</t>
  </si>
  <si>
    <t>16:07:01:01:02:3073:0002:009</t>
  </si>
  <si>
    <t>Нажмиддинова Шарофат Набижановна</t>
  </si>
  <si>
    <t>АА8931173</t>
  </si>
  <si>
    <t>42101712140045</t>
  </si>
  <si>
    <t>16:07:10:01:03:2776:0001:043</t>
  </si>
  <si>
    <t>Қорабаева Бахриддин Садриддинович</t>
  </si>
  <si>
    <t>АВ2338366</t>
  </si>
  <si>
    <t>32601802140016</t>
  </si>
  <si>
    <t>16:07:10:01:03:2776:0001:018</t>
  </si>
  <si>
    <t>Хожиматова Муножат Ахмаджановна</t>
  </si>
  <si>
    <t>АВ2635089</t>
  </si>
  <si>
    <t>42201822140044</t>
  </si>
  <si>
    <t>16:07:01:01:02:3073:0002:001</t>
  </si>
  <si>
    <t>Акбаров Жавлон Хамидович</t>
  </si>
  <si>
    <t>АВ2717937</t>
  </si>
  <si>
    <t>31201872140102</t>
  </si>
  <si>
    <t>16:07:01:01:02:3073:0001:024</t>
  </si>
  <si>
    <t>Марупова Мухлиса Зухриддин кизи</t>
  </si>
  <si>
    <t>АА3494626</t>
  </si>
  <si>
    <t>41611955930013</t>
  </si>
  <si>
    <t>16:07:01:01:02:3073:0001:003</t>
  </si>
  <si>
    <t>Узакова Шахноза Собитхановна</t>
  </si>
  <si>
    <t>АА4986127</t>
  </si>
  <si>
    <t>40704892140065</t>
  </si>
  <si>
    <t>16:07:01:01:02:3073:0002:016</t>
  </si>
  <si>
    <t>Турсунова Муаззам Одилжон қизи</t>
  </si>
  <si>
    <t>АВ5679335</t>
  </si>
  <si>
    <t>40107905930011</t>
  </si>
  <si>
    <t>16:07:10:01:03:2776:0001:046</t>
  </si>
  <si>
    <t>Ахмедов Исломжон Илхомжон ўғли</t>
  </si>
  <si>
    <t>АА4275010</t>
  </si>
  <si>
    <t>31603942140087</t>
  </si>
  <si>
    <t>16:07:10:01:02:3073:0002:018</t>
  </si>
  <si>
    <t>Журамирзаева Дилфуза Исомиддин қизи</t>
  </si>
  <si>
    <t>АВ5492898</t>
  </si>
  <si>
    <t>40203955930015</t>
  </si>
  <si>
    <t>16:07:10:01:03:2776:0001:028</t>
  </si>
  <si>
    <t>Азимова Гулсора Ортиқовна</t>
  </si>
  <si>
    <t>АА1618469</t>
  </si>
  <si>
    <t>42808862140070</t>
  </si>
  <si>
    <t>16:07:01:01:02:3073:0002:006</t>
  </si>
  <si>
    <t>Рахимов Толибжон Шухратжон ўғли</t>
  </si>
  <si>
    <t>АА3265907</t>
  </si>
  <si>
    <t>31201932140080</t>
  </si>
  <si>
    <t>16:07:01:01:02:3073:0002:024</t>
  </si>
  <si>
    <t>Охундедаева Шахлохон Илхомжон қизи</t>
  </si>
  <si>
    <t>АВ4036347</t>
  </si>
  <si>
    <t>41011912140019</t>
  </si>
  <si>
    <t>16:07:01:01:02:3073:0002:010</t>
  </si>
  <si>
    <t>Мажитова Орзихон Вохиджон қизи</t>
  </si>
  <si>
    <t>АС2960867</t>
  </si>
  <si>
    <t>43003975930016</t>
  </si>
  <si>
    <t>16:07:01:01:02:3073:0001:001</t>
  </si>
  <si>
    <t>Абдурахманов Дониёр Бахром ўғли</t>
  </si>
  <si>
    <t>АВ5205848</t>
  </si>
  <si>
    <t>30808922140032</t>
  </si>
  <si>
    <t>16:07:01:01:02:3073:0004:011</t>
  </si>
  <si>
    <t>Исомиддинова Зуннура Абдувалиевна</t>
  </si>
  <si>
    <t>АВ0702352</t>
  </si>
  <si>
    <t>41805892140086</t>
  </si>
  <si>
    <t>16:07:10:01:03:2776:0001:019</t>
  </si>
  <si>
    <t>Нуриддинов Адхамжон Ахмаджанович</t>
  </si>
  <si>
    <t>АА4533253</t>
  </si>
  <si>
    <t>31208852140015</t>
  </si>
  <si>
    <t>16:07:06:01:03:4171:0001:008</t>
  </si>
  <si>
    <t>Халилов Донёр Жамолиддинович</t>
  </si>
  <si>
    <t>АВ2363917</t>
  </si>
  <si>
    <t>31611812140048</t>
  </si>
  <si>
    <t>16:07:06:01:03:4171:0001:004</t>
  </si>
  <si>
    <t>Латифбаева Ирода Хошимжон қизи</t>
  </si>
  <si>
    <t>АА2701986</t>
  </si>
  <si>
    <t>40601882140020</t>
  </si>
  <si>
    <t>16:07:06:01:03:4171:0001:009</t>
  </si>
  <si>
    <t>Мухторбоев Ғиёсиддин Сирожиддин ўғли</t>
  </si>
  <si>
    <t>АВ1096180</t>
  </si>
  <si>
    <t>32107912140048</t>
  </si>
  <si>
    <t>16:07:06:01:03:4171:0001:005</t>
  </si>
  <si>
    <t>Боймирзаев Ойбек Ғофуржон ўғли</t>
  </si>
  <si>
    <t>АА9879766</t>
  </si>
  <si>
    <t>31107902140017</t>
  </si>
  <si>
    <t>16:07:01:01:02:3073:0004:007</t>
  </si>
  <si>
    <t>Худаярова Азиза Мамадалиевна</t>
  </si>
  <si>
    <t>АА9479821</t>
  </si>
  <si>
    <t>42008642140021</t>
  </si>
  <si>
    <t>16:07:10:01:03:4171:0001:013</t>
  </si>
  <si>
    <t>Хожидедаев Шавкатжон Турсунпулатович</t>
  </si>
  <si>
    <t>АВ7806124</t>
  </si>
  <si>
    <t>31910802140010</t>
  </si>
  <si>
    <t>16:07:10:01:03:2776:0001:010</t>
  </si>
  <si>
    <t>Қирғизов Усмиржон Хожиакбарович</t>
  </si>
  <si>
    <t>АА5137759</t>
  </si>
  <si>
    <t>31102862140037</t>
  </si>
  <si>
    <t>16:07:01:01:02:3073:0002:005</t>
  </si>
  <si>
    <t>Нишонова Ширин Хакимжон қизи</t>
  </si>
  <si>
    <t>АА2927782</t>
  </si>
  <si>
    <t>42012902140049</t>
  </si>
  <si>
    <t>16:07:01:01:02:3073:0001:004</t>
  </si>
  <si>
    <t>Хусанов Бехзод Олимжонович</t>
  </si>
  <si>
    <t>АА0579805</t>
  </si>
  <si>
    <t>33011872140026</t>
  </si>
  <si>
    <t>16:07:01:01:02:3073:0003:001</t>
  </si>
  <si>
    <t>Асқаров Юсуф Лутфуллаевич</t>
  </si>
  <si>
    <t>31612862140053</t>
  </si>
  <si>
    <t>16:07:01:01:02:3073:0004:013</t>
  </si>
  <si>
    <t xml:space="preserve">Абдурахманов Баҳтиёр Бахромович </t>
  </si>
  <si>
    <t>АА9534754</t>
  </si>
  <si>
    <t>31403902140049</t>
  </si>
  <si>
    <t>16:07:01:01:02:3073:0002:013</t>
  </si>
  <si>
    <t>Ғаниев Тохиржон Абдуғофир ўғли</t>
  </si>
  <si>
    <t>АА0722817</t>
  </si>
  <si>
    <t>32006955930028</t>
  </si>
  <si>
    <t>16:07:10:01:02:3073:0004:014</t>
  </si>
  <si>
    <t>Мамадалиева Мохинур Нематилла қизи</t>
  </si>
  <si>
    <t>АА2872408</t>
  </si>
  <si>
    <t>40901912140018</t>
  </si>
  <si>
    <t>16:07:10:01:03:2776:0001:048</t>
  </si>
  <si>
    <t>Муталова Ханифахон Нурмаматовна</t>
  </si>
  <si>
    <t>АА7750701</t>
  </si>
  <si>
    <t>41911892140037</t>
  </si>
  <si>
    <t>16:07:10:01:03:2776:0001:013</t>
  </si>
  <si>
    <t>Дадабаев Ботиржон Зокиржонович</t>
  </si>
  <si>
    <t>АА7030846</t>
  </si>
  <si>
    <t>31505922140033</t>
  </si>
  <si>
    <t>16:07:10:01:03:2776:0001:038</t>
  </si>
  <si>
    <t>Мансурова Шахноза Турдали қизи</t>
  </si>
  <si>
    <t>АВ3548906</t>
  </si>
  <si>
    <t>42911932140053</t>
  </si>
  <si>
    <t>16:07:10:01:03:2776:0001:035</t>
  </si>
  <si>
    <t>Қурбанов Фаррух Абдумуталлиевич</t>
  </si>
  <si>
    <t>АА7313650</t>
  </si>
  <si>
    <t>30106862140067</t>
  </si>
  <si>
    <t>16:07:01:01:02:3073:0003:015</t>
  </si>
  <si>
    <t>Қаюмова Сайёра Исмоил қизи</t>
  </si>
  <si>
    <t>АА8722720</t>
  </si>
  <si>
    <t>41807932140151</t>
  </si>
  <si>
    <t>16:07:01:01:02:3073:0004:008</t>
  </si>
  <si>
    <t>Мирзарахимов Бехзод Зокиржон уғли</t>
  </si>
  <si>
    <t>АА0672509</t>
  </si>
  <si>
    <t>30712945930027</t>
  </si>
  <si>
    <t>16:07:01:01:02:3073:0004:023</t>
  </si>
  <si>
    <t>Бадалова Нодира Умаралиевна</t>
  </si>
  <si>
    <t>АА6622918</t>
  </si>
  <si>
    <t>41904895930022</t>
  </si>
  <si>
    <t>16:07:06:01:03:4171:0002:012</t>
  </si>
  <si>
    <t>Ахундедаев Иброхим Абдурахимович</t>
  </si>
  <si>
    <t>АВ1726371</t>
  </si>
  <si>
    <t>30202825930020</t>
  </si>
  <si>
    <t>16:07:06:01:03:4171:0002:001</t>
  </si>
  <si>
    <t>Жураева Барнохон Исмоилжановна</t>
  </si>
  <si>
    <t>41811882140015</t>
  </si>
  <si>
    <t>16:07:06:01:03:4171:0002:005</t>
  </si>
  <si>
    <t>Корахужаев Тохиржон Алимахамат угли</t>
  </si>
  <si>
    <t>АА3938855</t>
  </si>
  <si>
    <t>31807932140022</t>
  </si>
  <si>
    <t>16:07:06:01:03:4171:0001:001</t>
  </si>
  <si>
    <t>Қаххарова Муслимахон Рахимжон қизи</t>
  </si>
  <si>
    <t>АА8897976</t>
  </si>
  <si>
    <t>42206902140046</t>
  </si>
  <si>
    <t>16:07:01:01:02:3073:0003:014</t>
  </si>
  <si>
    <t>Каримов Нодирбек Илхомжонович</t>
  </si>
  <si>
    <t>АА0385865</t>
  </si>
  <si>
    <t>30206872140027</t>
  </si>
  <si>
    <t>16:07:10:01:03:2776:0001:029</t>
  </si>
  <si>
    <t>Досбаева Нигорахон Хусанбоевна</t>
  </si>
  <si>
    <t>АА1445627</t>
  </si>
  <si>
    <t>42703842140056</t>
  </si>
  <si>
    <t>16:07:06:01:03:4171:0002:006</t>
  </si>
  <si>
    <t>Насриддинов Ахмадали Акбаралиевич</t>
  </si>
  <si>
    <t>АВ2536976</t>
  </si>
  <si>
    <t>30709875930014</t>
  </si>
  <si>
    <t>16:07:06:01:03:4171:0001:015</t>
  </si>
  <si>
    <t>Абдулазизова Шоира Ғаниевна</t>
  </si>
  <si>
    <t>АА7198584</t>
  </si>
  <si>
    <t>40704672140038</t>
  </si>
  <si>
    <t>16:07:01:01:02:3073:0003:007</t>
  </si>
  <si>
    <t>Тожибоева Халимахон Боходировна</t>
  </si>
  <si>
    <t>АВ6967391</t>
  </si>
  <si>
    <t>41003832140073</t>
  </si>
  <si>
    <t>16:07:06:01:03:4171:0001:003</t>
  </si>
  <si>
    <t>Ғаниева Муяссар Тохиржоновна</t>
  </si>
  <si>
    <t>АВ6753211</t>
  </si>
  <si>
    <t>42610802140062</t>
  </si>
  <si>
    <t>16:07:10:01:03:2776:0001:032</t>
  </si>
  <si>
    <t>Тухлимирзаева Иродахон Хусниддин қизи</t>
  </si>
  <si>
    <t>АА0562328</t>
  </si>
  <si>
    <t>41310945930034</t>
  </si>
  <si>
    <t>16:07:01:01:02:3073:0003:024</t>
  </si>
  <si>
    <t>Хасанов Адхамжон Жакбаралиевич</t>
  </si>
  <si>
    <t>АА5139818</t>
  </si>
  <si>
    <t>30910862140057</t>
  </si>
  <si>
    <t>16:07:06:01:03:4171:0002:007</t>
  </si>
  <si>
    <t>Акрамова Гавхархон Акрамжановна</t>
  </si>
  <si>
    <t>АВ1881733</t>
  </si>
  <si>
    <t>42701835930015</t>
  </si>
  <si>
    <t>16:07:10:01:03:2776:0001:039</t>
  </si>
  <si>
    <t>Акбарова Машхурахон Исроилжон қизи</t>
  </si>
  <si>
    <t>АС2961152</t>
  </si>
  <si>
    <t>60301005930027</t>
  </si>
  <si>
    <t>16:07:01:01:02:3073:0003:016</t>
  </si>
  <si>
    <t>Отамирзаева Умидахон Олимжон қизи</t>
  </si>
  <si>
    <t>АD0454813</t>
  </si>
  <si>
    <t>42507932140120</t>
  </si>
  <si>
    <t>16:07:01:01:02:3073:0003:008</t>
  </si>
  <si>
    <t>Хомидова Дилафруз Холматжон қизи</t>
  </si>
  <si>
    <t>АВ7968813</t>
  </si>
  <si>
    <t>40411922140031</t>
  </si>
  <si>
    <t>16:07:01:01:02:3073:0003:009</t>
  </si>
  <si>
    <t>Джабарова Зухрахон Фазлиддинович</t>
  </si>
  <si>
    <t>АВ0887824</t>
  </si>
  <si>
    <t>40909832140046</t>
  </si>
  <si>
    <t>16:07:01:01:02:3073:0004:016</t>
  </si>
  <si>
    <t>Жалилова Фируза Ғайратовна</t>
  </si>
  <si>
    <t>АС0909191</t>
  </si>
  <si>
    <t>42904832140054</t>
  </si>
  <si>
    <t>16:07:01:01:02:3073:0004:012</t>
  </si>
  <si>
    <t>Эгамбердиева Замира Ахмаджон қизи</t>
  </si>
  <si>
    <t>АВ4702146</t>
  </si>
  <si>
    <t>42306922140128</t>
  </si>
  <si>
    <t>16:07:06:01:03:4171:0002:011</t>
  </si>
  <si>
    <t>Абдумаматова Дилдорахон Абдумаматовна</t>
  </si>
  <si>
    <t>АА4009262</t>
  </si>
  <si>
    <t>42301902140011</t>
  </si>
  <si>
    <t>16:07:01:01:02:3073:0002:008</t>
  </si>
  <si>
    <t>Юлдашев Элмурод Абдукаримович</t>
  </si>
  <si>
    <t>АА0681766</t>
  </si>
  <si>
    <t>30801882140063</t>
  </si>
  <si>
    <t>16:07:10:01:03:2776:0001:033</t>
  </si>
  <si>
    <t>Ахмадалиева Гулчехра Неъматуллаевна</t>
  </si>
  <si>
    <t>АА2253014</t>
  </si>
  <si>
    <t>42701862140078</t>
  </si>
  <si>
    <t>16:07:10:01:03:2776:0001:034</t>
  </si>
  <si>
    <t>Каримова Мохира Абдуқаюмовна</t>
  </si>
  <si>
    <t>АА5069030</t>
  </si>
  <si>
    <t>41402872090014</t>
  </si>
  <si>
    <t>16:07:10:01:03:2776:0001:042</t>
  </si>
  <si>
    <t>Алохонова Зилола Аъзамжон қизи</t>
  </si>
  <si>
    <t>АА5689183</t>
  </si>
  <si>
    <t>16:07:06:01:02:2856:0001:005</t>
  </si>
  <si>
    <t xml:space="preserve">Абдурахманова Мадинахон Рустамжоновна </t>
  </si>
  <si>
    <t>АА5885930</t>
  </si>
  <si>
    <t>42401892140014</t>
  </si>
  <si>
    <t>16:07:10:01:03:2776:0001:023</t>
  </si>
  <si>
    <t>Маматхонов Қобулжон Абдулхофиз ўғли</t>
  </si>
  <si>
    <t>АВ1110555</t>
  </si>
  <si>
    <t>30611952140013</t>
  </si>
  <si>
    <t>16:07:01:01:02:3073:0004:019</t>
  </si>
  <si>
    <t>Учкургон тумани жами</t>
  </si>
  <si>
    <t>Учқурғон туман</t>
  </si>
  <si>
    <t>Атаханов Улугбек Обиджанович</t>
  </si>
  <si>
    <t>539081387</t>
  </si>
  <si>
    <t>АВ 6825404</t>
  </si>
  <si>
    <t>32807835940021</t>
  </si>
  <si>
    <t>16:08:09:02:02:2861:0001:034</t>
  </si>
  <si>
    <t>Шамсидинов Хасанбой Рахимжаноич</t>
  </si>
  <si>
    <t>603207995</t>
  </si>
  <si>
    <t>АА 0398924</t>
  </si>
  <si>
    <t>31510852150032</t>
  </si>
  <si>
    <t>16:08:09:02:02:2861:0001:004</t>
  </si>
  <si>
    <t>Хусанов Тургунали Эркинбой угли</t>
  </si>
  <si>
    <t>АВ 9954930</t>
  </si>
  <si>
    <t>32608945940013</t>
  </si>
  <si>
    <t>16:08:09:02:02:2861:0001:027</t>
  </si>
  <si>
    <t>Болтахожаева Минавар Бойдадаевна</t>
  </si>
  <si>
    <t>АА 7600875</t>
  </si>
  <si>
    <t>40303862150033</t>
  </si>
  <si>
    <t>16:08:09:02:02:2861:0001:019</t>
  </si>
  <si>
    <t>Вохидова Зухрахон Зиёвиддиновна</t>
  </si>
  <si>
    <t>512662596</t>
  </si>
  <si>
    <t>АА 8332326</t>
  </si>
  <si>
    <t>42703745940014</t>
  </si>
  <si>
    <t>16:08:09:02:02:2861:0001:012</t>
  </si>
  <si>
    <t>Мирзаева Маргуба Қахрамон Қизи</t>
  </si>
  <si>
    <t>АВ 9475495</t>
  </si>
  <si>
    <t>41705932150074</t>
  </si>
  <si>
    <t>16:08:09:02:02:2861:0001:039</t>
  </si>
  <si>
    <t>Азимова Шахноза Зокир Қизи</t>
  </si>
  <si>
    <t>АА 2173079</t>
  </si>
  <si>
    <t>42204925940010</t>
  </si>
  <si>
    <t>16:08:09:02:02:2861:0001:010</t>
  </si>
  <si>
    <t>Урманов Аброр Абдурахмонович</t>
  </si>
  <si>
    <t>АС 0929911</t>
  </si>
  <si>
    <t>30407862150077</t>
  </si>
  <si>
    <t>16:08:09:02:02:2861:0001:037</t>
  </si>
  <si>
    <t>Эргашев Шерзод Абдивахабовия</t>
  </si>
  <si>
    <t>АА 3398294</t>
  </si>
  <si>
    <t>31205832150026</t>
  </si>
  <si>
    <t>16:08:09:02:02:2861:0001:006</t>
  </si>
  <si>
    <t xml:space="preserve">Хасанова Дилрабо Набижановна </t>
  </si>
  <si>
    <t>АВ 2328094</t>
  </si>
  <si>
    <t>41208772150043</t>
  </si>
  <si>
    <t>16:08:09:02:02:2861:0001:003</t>
  </si>
  <si>
    <t xml:space="preserve">Мирзомадинова Мавжудахон Низомадиновна </t>
  </si>
  <si>
    <t>АВ 7188028</t>
  </si>
  <si>
    <t>41706745940010</t>
  </si>
  <si>
    <t>16:08:09:02:02:2861:0001:008</t>
  </si>
  <si>
    <t>Муродуллаева Махлиё Убайдулло кизи</t>
  </si>
  <si>
    <t>АВ 7406563</t>
  </si>
  <si>
    <t>42708942150105</t>
  </si>
  <si>
    <t>16:08:09:02:02:2861:0001:022</t>
  </si>
  <si>
    <t xml:space="preserve">Атаханова Дилдора Зокиржановна </t>
  </si>
  <si>
    <t>АА 0885562</t>
  </si>
  <si>
    <t>41502882150015</t>
  </si>
  <si>
    <t>16:08:09:02:02:2861:0001:033</t>
  </si>
  <si>
    <t>Туйчиева Сайёра Адилжановна</t>
  </si>
  <si>
    <t>АВ 9289361</t>
  </si>
  <si>
    <t>40910862150037</t>
  </si>
  <si>
    <t>16:08:09:02:02:2861:0001:017</t>
  </si>
  <si>
    <t>Шаимқулова Дилдора Улуғбековна</t>
  </si>
  <si>
    <t>АD 0109836</t>
  </si>
  <si>
    <t>40311882150076</t>
  </si>
  <si>
    <t>16:08:09:02:02:2861:0001:028</t>
  </si>
  <si>
    <t>Нуриллаев Турсунбой Акрамжонович</t>
  </si>
  <si>
    <t>АА 0986507</t>
  </si>
  <si>
    <t>31102875940017</t>
  </si>
  <si>
    <t>16:08:09:02:02:2936:0001:006</t>
  </si>
  <si>
    <t>Шералиева Ранохон Режавалиевна</t>
  </si>
  <si>
    <t>АВ 5722803</t>
  </si>
  <si>
    <t>40510852150098</t>
  </si>
  <si>
    <t>16:08:09:02:02:2861:0001:007</t>
  </si>
  <si>
    <t>Абдурахимов Иқбол Абдурахмонович</t>
  </si>
  <si>
    <t>АА 2700930</t>
  </si>
  <si>
    <t>30102852150089</t>
  </si>
  <si>
    <t>16:08:09:02:02:2861:0001:015</t>
  </si>
  <si>
    <t>Темирова Умида Абдували қизи</t>
  </si>
  <si>
    <t>АА 7023362</t>
  </si>
  <si>
    <t>16:08:09:02:02:2936:0001:015</t>
  </si>
  <si>
    <t>Мехмонов Баходир Абдураимович</t>
  </si>
  <si>
    <t>АВ 0694189</t>
  </si>
  <si>
    <t>31711762150026</t>
  </si>
  <si>
    <t>16:08:09:02:02:2936:0001:011</t>
  </si>
  <si>
    <t>Ташбаева Матлюба Эргашбаевна</t>
  </si>
  <si>
    <t>АА 6883471</t>
  </si>
  <si>
    <t>40208692150036</t>
  </si>
  <si>
    <t>16:08:09:02:02:2936:0001:014</t>
  </si>
  <si>
    <t>Абдуллаева Лобархон Турсунбоевна</t>
  </si>
  <si>
    <t>АВ 0703110</t>
  </si>
  <si>
    <t>41609825940022</t>
  </si>
  <si>
    <t>16:08:09:02:02:2936:0001:001</t>
  </si>
  <si>
    <t>Маматвалиев Жамшид Камолиддин ўғли</t>
  </si>
  <si>
    <t>АА 7286506</t>
  </si>
  <si>
    <t>31001915940012</t>
  </si>
  <si>
    <t>16:08:09:02:02:2946:0001:021</t>
  </si>
  <si>
    <t>Нишанов Муроджон Рахматилла ўғли</t>
  </si>
  <si>
    <t>АВ 5610371</t>
  </si>
  <si>
    <t>32706942150018</t>
  </si>
  <si>
    <t>16:08:09:02:02:2946:0001:019</t>
  </si>
  <si>
    <t>Исроилов Дастон Одилжанович</t>
  </si>
  <si>
    <t>АА 7286512</t>
  </si>
  <si>
    <t>30403902150029</t>
  </si>
  <si>
    <t>16:08:09:02:02:2946:0001:053</t>
  </si>
  <si>
    <t>Баратова Шохсанам Шавкат қизи</t>
  </si>
  <si>
    <t>АВ 7925867</t>
  </si>
  <si>
    <t>41508922150036</t>
  </si>
  <si>
    <t>16:08:09:02:02:2946:0001:011</t>
  </si>
  <si>
    <t>Бобошев Аброр Ехметжон ўғли</t>
  </si>
  <si>
    <t>АА 6068010</t>
  </si>
  <si>
    <t>16:08:09:02:02:2936:0001:005</t>
  </si>
  <si>
    <t>Хамдамов Зокир Носиржонович</t>
  </si>
  <si>
    <t>АА 2267705</t>
  </si>
  <si>
    <t>31001872150138</t>
  </si>
  <si>
    <t>16:08:09:02:02:2936:0001:004</t>
  </si>
  <si>
    <t>Ниматова Шоира Каримжановна</t>
  </si>
  <si>
    <t>АА 3645143</t>
  </si>
  <si>
    <t>40708882150113</t>
  </si>
  <si>
    <t>16:08:09:02:02:2946:0001:043</t>
  </si>
  <si>
    <t>Набижанова Феруза Содиқжановна</t>
  </si>
  <si>
    <t>АА 1678603</t>
  </si>
  <si>
    <t>40706842150018</t>
  </si>
  <si>
    <t>16:08:09:02:02:2946:0001:044</t>
  </si>
  <si>
    <t>Исмаилов Булат</t>
  </si>
  <si>
    <t>АА 2986453</t>
  </si>
  <si>
    <t>32611912150032</t>
  </si>
  <si>
    <t>16:08:09:02:02:2936:0001:008</t>
  </si>
  <si>
    <t xml:space="preserve">Мадрахимова Гулноза Тохиржановна </t>
  </si>
  <si>
    <t>АВ 8378334</t>
  </si>
  <si>
    <t>42410862150014</t>
  </si>
  <si>
    <t>16:08:09:02:02:2946:0001:055</t>
  </si>
  <si>
    <t>Жалилова Мухайё Кахаралиевна</t>
  </si>
  <si>
    <t>АВ 1191345</t>
  </si>
  <si>
    <t>42703825940011</t>
  </si>
  <si>
    <t>16:08:09:02:02:2946:0001:009</t>
  </si>
  <si>
    <t>Ахмадалиев Зокир Махмуджанович</t>
  </si>
  <si>
    <t>АА 4500284</t>
  </si>
  <si>
    <t>31201852150059</t>
  </si>
  <si>
    <t>16:08:09:02:02:2946:0001:001</t>
  </si>
  <si>
    <t>Тажибаева Замира Абдуқаххаровна</t>
  </si>
  <si>
    <t>АА 7286598</t>
  </si>
  <si>
    <t>40110805940013</t>
  </si>
  <si>
    <t>16:08:09:02:02:2946:0001:059</t>
  </si>
  <si>
    <t>Нурдинова Мўтабархон Махамадалиевна</t>
  </si>
  <si>
    <t>АВ 2130630</t>
  </si>
  <si>
    <t>41502815940023</t>
  </si>
  <si>
    <t>16:08:09:02:02:2861:0001:030</t>
  </si>
  <si>
    <t>Маликова Нигора Нўмонжановна</t>
  </si>
  <si>
    <t>403871107</t>
  </si>
  <si>
    <t>АD 0011578</t>
  </si>
  <si>
    <t>42906795940010</t>
  </si>
  <si>
    <t>16:08:09:02:02:2861:0001:020</t>
  </si>
  <si>
    <t>Дехқанова Нафиса Нематжановна</t>
  </si>
  <si>
    <t>447642787</t>
  </si>
  <si>
    <t>АА 5885765</t>
  </si>
  <si>
    <t>42209755940014</t>
  </si>
  <si>
    <t>16:08:09:02:02:2946:0001:035</t>
  </si>
  <si>
    <t>Ортиқова Гулноза Равшановна</t>
  </si>
  <si>
    <t>525731320</t>
  </si>
  <si>
    <t>АА 9113785</t>
  </si>
  <si>
    <t>42512832150010</t>
  </si>
  <si>
    <t>16:08:09:02:02:2946:0001:015</t>
  </si>
  <si>
    <t>Нурдинова Дилфуза Абдуллажановна</t>
  </si>
  <si>
    <t>525237903</t>
  </si>
  <si>
    <t>АВ 4745388</t>
  </si>
  <si>
    <t>41202832150017</t>
  </si>
  <si>
    <t>16:08:09:02:02:2946:0001:017</t>
  </si>
  <si>
    <t>Насибжанова Дилдора Хамидулло қизи</t>
  </si>
  <si>
    <t>573531094</t>
  </si>
  <si>
    <t>АА 6591651</t>
  </si>
  <si>
    <t>43005942150049</t>
  </si>
  <si>
    <t>16:08:09:02:02:2946:0001:041</t>
  </si>
  <si>
    <t>Ғафуров Жахонгир Бахромжонович</t>
  </si>
  <si>
    <t>400574010</t>
  </si>
  <si>
    <t>АА 8184874</t>
  </si>
  <si>
    <t>32908812150038</t>
  </si>
  <si>
    <t>16:08:09:02:02:2946:0001:031</t>
  </si>
  <si>
    <t>Дадаханова Минаввар Қосимжоновна</t>
  </si>
  <si>
    <t>548852736</t>
  </si>
  <si>
    <t>АА 3615721</t>
  </si>
  <si>
    <t>42501882150077</t>
  </si>
  <si>
    <t>16:08:09:02:02:2946:0001:038</t>
  </si>
  <si>
    <t>Абдуллаева Гулноза Турсунпулатовна</t>
  </si>
  <si>
    <t>411484917</t>
  </si>
  <si>
    <t>АА 6433088</t>
  </si>
  <si>
    <t>40109852100013</t>
  </si>
  <si>
    <t>16:08:09:02:02:2946:0001:026</t>
  </si>
  <si>
    <t>Шарипов Тожиддинбек Хасанбоевич</t>
  </si>
  <si>
    <t>411193567</t>
  </si>
  <si>
    <t>АА 2205432</t>
  </si>
  <si>
    <t>32712852150064</t>
  </si>
  <si>
    <t>16:08:09:02:02:2946:0001:008</t>
  </si>
  <si>
    <t>Якубов Хуршид Хурсанжанович</t>
  </si>
  <si>
    <t>516116298</t>
  </si>
  <si>
    <t>АА 2680757</t>
  </si>
  <si>
    <t>31510892150047</t>
  </si>
  <si>
    <t>16:08:09:02:02:2946:0001:006</t>
  </si>
  <si>
    <t>Хамрохўжаев Ғиёсиддин Юсупхўжа ўғли</t>
  </si>
  <si>
    <t>АА 5039027</t>
  </si>
  <si>
    <t>31003922150046</t>
  </si>
  <si>
    <t>16:08:09:02:02:2946:0001:030</t>
  </si>
  <si>
    <t>Тожидинов Шавкат Исломжон ўғли</t>
  </si>
  <si>
    <t>АА 3500866</t>
  </si>
  <si>
    <t>31601922150039</t>
  </si>
  <si>
    <t>16:08:09:02:02:2946:0001:032</t>
  </si>
  <si>
    <t>Джўраева Марғуба Абдивахабовна</t>
  </si>
  <si>
    <t>526256744</t>
  </si>
  <si>
    <t>АА 1452826</t>
  </si>
  <si>
    <t>41905712150018</t>
  </si>
  <si>
    <t>Инамова Наргиза Умматалиевна</t>
  </si>
  <si>
    <t>615684896</t>
  </si>
  <si>
    <t>AA 2671046</t>
  </si>
  <si>
    <t>41604815940013</t>
  </si>
  <si>
    <t>16:08:09:02:02:2946:0001:025</t>
  </si>
  <si>
    <t>Усмонова Нодира Ёкубжоновна</t>
  </si>
  <si>
    <t>512513488</t>
  </si>
  <si>
    <t>АВ 8833753</t>
  </si>
  <si>
    <t>40303902150025</t>
  </si>
  <si>
    <t>16:08:09:02:02:2946:0001:028</t>
  </si>
  <si>
    <t>Ахмедов Акрам Шермухаммедович</t>
  </si>
  <si>
    <t>534012815</t>
  </si>
  <si>
    <t>АА 3328881</t>
  </si>
  <si>
    <t>31011882150055</t>
  </si>
  <si>
    <t>16:08:09:02:02:2946:0001:037</t>
  </si>
  <si>
    <t>Дехқанова Нилуфар Нематиллаевна</t>
  </si>
  <si>
    <t>517726037</t>
  </si>
  <si>
    <t>АВ 3808020</t>
  </si>
  <si>
    <t>40501882150033</t>
  </si>
  <si>
    <t>16:08:09:02:02:2946:0001:047</t>
  </si>
  <si>
    <t>Мирзалиева Дилрабо Алишер қизи</t>
  </si>
  <si>
    <t>525045295</t>
  </si>
  <si>
    <t>АС 1482512</t>
  </si>
  <si>
    <t>42703882150044</t>
  </si>
  <si>
    <t>16:08:09:02:02:2946:0001:058</t>
  </si>
  <si>
    <t>Нишанова Гулчехра Зокиржон қизи</t>
  </si>
  <si>
    <t>АВ 4706729</t>
  </si>
  <si>
    <t>40101932150097</t>
  </si>
  <si>
    <t>16:08:09:02:02:2861:0001:001</t>
  </si>
  <si>
    <t>Усманов Сухроб Собиржанович</t>
  </si>
  <si>
    <t>АА 8210681</t>
  </si>
  <si>
    <t>31110892150144</t>
  </si>
  <si>
    <t>16:08:09:02:02:2946:0001:057</t>
  </si>
  <si>
    <t>Турғунов Шавкат Олимжон ўғли</t>
  </si>
  <si>
    <t>АА 6207895</t>
  </si>
  <si>
    <t>31209922150015</t>
  </si>
  <si>
    <t>16:08:09:02:02:2946:0001:010</t>
  </si>
  <si>
    <t>Исроилова Мунира Илхомжон қизи</t>
  </si>
  <si>
    <t>АВ 2075688</t>
  </si>
  <si>
    <t>42107942150074</t>
  </si>
  <si>
    <t>16:08:09:02:02:2946:0001:005</t>
  </si>
  <si>
    <t>Хакимова Камола Расулжон қизи</t>
  </si>
  <si>
    <t>АС 0346649</t>
  </si>
  <si>
    <t>40405912150012</t>
  </si>
  <si>
    <t>16:08:09:02:02:2946:0001:029</t>
  </si>
  <si>
    <t>Ёкубова Насимбону Умаржон қизи</t>
  </si>
  <si>
    <t>АВ 3045783</t>
  </si>
  <si>
    <t>42601911230043</t>
  </si>
  <si>
    <t>16:08:09:02:02:2946:0001:039</t>
  </si>
  <si>
    <t>Жумаева Ирода Нумонжон қизи</t>
  </si>
  <si>
    <t>АВ 7784271</t>
  </si>
  <si>
    <t>42503922150065</t>
  </si>
  <si>
    <t>16:08:09:02:02:2946:0001:040</t>
  </si>
  <si>
    <t>Абдуғаффоров Санжар Шавкатжон ўғли</t>
  </si>
  <si>
    <t>АА 8995935</t>
  </si>
  <si>
    <t>32309922150019</t>
  </si>
  <si>
    <t>16:08:09:02:02:2946:0001:036</t>
  </si>
  <si>
    <t>Умматалиева Нозима Носиржоновна</t>
  </si>
  <si>
    <t>АВ 0018510</t>
  </si>
  <si>
    <t>40702902150071</t>
  </si>
  <si>
    <t>16:08:09:02:02:2936:0001:020</t>
  </si>
  <si>
    <t>Тошпўлатова Зулхумор Олимовна</t>
  </si>
  <si>
    <t>АА 3183687</t>
  </si>
  <si>
    <t>42809682150065</t>
  </si>
  <si>
    <t>16:08:09:02:02:2946:0001:020</t>
  </si>
  <si>
    <t>Хашимова Гулнора Пазилжановна</t>
  </si>
  <si>
    <t>АА 7023475</t>
  </si>
  <si>
    <t>41102902150030</t>
  </si>
  <si>
    <t>16:08:09:02:02:2946:0001:016</t>
  </si>
  <si>
    <t>Сайдуллаева Дилдора Машрабовна</t>
  </si>
  <si>
    <t>АD 0366362</t>
  </si>
  <si>
    <t>42201852150066</t>
  </si>
  <si>
    <t>16:08:09:02:02:2936:0001:012</t>
  </si>
  <si>
    <t>Хусанов Нозимжон Мухторжонович</t>
  </si>
  <si>
    <t>АА 2371333</t>
  </si>
  <si>
    <t>31701812150018</t>
  </si>
  <si>
    <t>16:08:09:02:02:2946:0001:003</t>
  </si>
  <si>
    <t>Дехқанова Фазилат Солижановна</t>
  </si>
  <si>
    <t>АС 1434296</t>
  </si>
  <si>
    <t>40108852110017</t>
  </si>
  <si>
    <t>16:08:09:02:02:2936:0001:003</t>
  </si>
  <si>
    <t>Хасанова Махлиё Рустам қизи</t>
  </si>
  <si>
    <t>АВ 7869623</t>
  </si>
  <si>
    <t>41207942150041</t>
  </si>
  <si>
    <t>16:08:09:02:02:2946:0001:052</t>
  </si>
  <si>
    <t>Зулпухаров Элёр Иброхимжанович</t>
  </si>
  <si>
    <t>АС 0928300</t>
  </si>
  <si>
    <t>32809842150093</t>
  </si>
  <si>
    <t>16:08:09:02:02:2946:0001:042</t>
  </si>
  <si>
    <t>Юлчиев Хасанбой Алимжанович</t>
  </si>
  <si>
    <t>АА 6885503</t>
  </si>
  <si>
    <t>32111892150025</t>
  </si>
  <si>
    <t>16:08:09:02:02:2946:0001:060</t>
  </si>
  <si>
    <t>Собиржонова Дилнозахон Муродилла қизи</t>
  </si>
  <si>
    <t>АА 9397227</t>
  </si>
  <si>
    <t>41006922150028</t>
  </si>
  <si>
    <t>16:08:09:02:02:2946:0001:056</t>
  </si>
  <si>
    <t>Қамбаров Акмалжон Ғуламжонович</t>
  </si>
  <si>
    <t>АВ 1233994</t>
  </si>
  <si>
    <t>30212705940012</t>
  </si>
  <si>
    <t>16:08:09:02:02:2946:0001:045</t>
  </si>
  <si>
    <t>Норматов Жамшид Нематжон ўғли</t>
  </si>
  <si>
    <t>АА 5419758</t>
  </si>
  <si>
    <t>31006912150031</t>
  </si>
  <si>
    <t>16:08:09:02:02:2946:0001:046</t>
  </si>
  <si>
    <t>Умарова Нодира Қурбаналиевна</t>
  </si>
  <si>
    <t>АС 2902560</t>
  </si>
  <si>
    <t>40312862150099</t>
  </si>
  <si>
    <t>16:08:09:02:02:2936:0001:018</t>
  </si>
  <si>
    <t>Сиддиқов Бобуржон Бахтиёр ўғли</t>
  </si>
  <si>
    <t>АА 6495711</t>
  </si>
  <si>
    <t>30307902150013</t>
  </si>
  <si>
    <t>16:08:09:02:02:2946:0001:051</t>
  </si>
  <si>
    <t>Хўжакелдиев Мухиддин Турғунпўлатович</t>
  </si>
  <si>
    <t>АА 5419908</t>
  </si>
  <si>
    <t>30311882150055</t>
  </si>
  <si>
    <t>16:08:09:02:02:2936:0001:007</t>
  </si>
  <si>
    <t>Ибрагимов Махмуджон Мухаммадович</t>
  </si>
  <si>
    <t>АА 0753422</t>
  </si>
  <si>
    <t>30912872150088</t>
  </si>
  <si>
    <t>16:08:09:02:02:2946:0001:050</t>
  </si>
  <si>
    <t>Мавлонов Муслимхон Махмудхон ўғли</t>
  </si>
  <si>
    <t>АА 5067051</t>
  </si>
  <si>
    <t>32307962150028</t>
  </si>
  <si>
    <t>16:08:09:02:02:2861:0001:040</t>
  </si>
  <si>
    <t>Қосимова Малика Қодиржановна</t>
  </si>
  <si>
    <t>АА 9883321</t>
  </si>
  <si>
    <t>16:08:09:02:02:2946:0001:054</t>
  </si>
  <si>
    <t>Турсунова Мукаррам Абдурахимжановна</t>
  </si>
  <si>
    <t>АА 6499803</t>
  </si>
  <si>
    <t>41505715940014</t>
  </si>
  <si>
    <t>16:08:09:02:02:2936:0001:016</t>
  </si>
  <si>
    <t>Саидмаматова Халима Юсупжанова</t>
  </si>
  <si>
    <t>АВ 7516708</t>
  </si>
  <si>
    <t>42503805940022</t>
  </si>
  <si>
    <t>16:08:09:02:02:2946:0001:033</t>
  </si>
  <si>
    <t>Ғоффорова Нилуфар Исломжон қизи</t>
  </si>
  <si>
    <t>АВ 4974737</t>
  </si>
  <si>
    <t>41207952150017</t>
  </si>
  <si>
    <t>16:08:09:01:01:2222:0001:003</t>
  </si>
  <si>
    <t>Турғунов Абдуғаффор Абдувалиевич</t>
  </si>
  <si>
    <t>АА 7286621</t>
  </si>
  <si>
    <t>33107892150029</t>
  </si>
  <si>
    <t>16:08:09:01:01:2222:0001:004</t>
  </si>
  <si>
    <t>Идрисов Кобулжон Олимжон угли</t>
  </si>
  <si>
    <t>АВ 2139866</t>
  </si>
  <si>
    <t>31103975940035</t>
  </si>
  <si>
    <t>16:08:09:01:01:2222:0001:007</t>
  </si>
  <si>
    <t>Абдуллаева Нигораой Козимжановна</t>
  </si>
  <si>
    <t>АА 5066959</t>
  </si>
  <si>
    <t>42003732150027</t>
  </si>
  <si>
    <t>16:08:09:01:02:2946:0001:006</t>
  </si>
  <si>
    <t>Ахунова Зулфия Жўраевна</t>
  </si>
  <si>
    <t>АС 1927755</t>
  </si>
  <si>
    <t>42406825940048</t>
  </si>
  <si>
    <t>16:08:09:01:01:2222:0001:031</t>
  </si>
  <si>
    <t>Камолова Манзура Тўхтамирзаевна</t>
  </si>
  <si>
    <t>АА 4987703</t>
  </si>
  <si>
    <t>40509835940018</t>
  </si>
  <si>
    <t>16:08:09:01:01:2222:0001:010</t>
  </si>
  <si>
    <t>Абдуқодирова Хабибахон Тўйчибой қизи</t>
  </si>
  <si>
    <t>АВ 4460410</t>
  </si>
  <si>
    <t>40704995940025</t>
  </si>
  <si>
    <t>16:08:09:01:01:2964:0001:013</t>
  </si>
  <si>
    <t>Тўхтасинова Мукаррам Мухаммажановна</t>
  </si>
  <si>
    <t>АА 2032486</t>
  </si>
  <si>
    <t>41001674270026</t>
  </si>
  <si>
    <t>16:08:09:01:02:2753:0001:006</t>
  </si>
  <si>
    <t>Турсунова Махлиё Турғунбаевна</t>
  </si>
  <si>
    <t>AA 8225752</t>
  </si>
  <si>
    <t>42112892150094</t>
  </si>
  <si>
    <t>16:08:09:01:02:2753:0001:030</t>
  </si>
  <si>
    <t>Абдураимова Фарангиз Икромжон қизи</t>
  </si>
  <si>
    <t>АВ 5066206</t>
  </si>
  <si>
    <t>40702952150014</t>
  </si>
  <si>
    <t>16:08:09:01:02:2753:0001:027</t>
  </si>
  <si>
    <t>Давлатов Ўткир Хошимжон ўғли</t>
  </si>
  <si>
    <t>АА 7357921</t>
  </si>
  <si>
    <t>30911912150046</t>
  </si>
  <si>
    <t>16:08:09:01:02:2753:0001:029</t>
  </si>
  <si>
    <t>Дедабаева Зухра Шерали қизи</t>
  </si>
  <si>
    <t>АВ 4459605</t>
  </si>
  <si>
    <t>40806912150026</t>
  </si>
  <si>
    <t>16:08:09:01:02:2753:0001:019</t>
  </si>
  <si>
    <t>Абдуллаева Юлдузхон Хурсанжановна</t>
  </si>
  <si>
    <t>АВ 6635943</t>
  </si>
  <si>
    <t>41206832150033</t>
  </si>
  <si>
    <t>16:08:09:01:02:2753:0001:015</t>
  </si>
  <si>
    <t>Орзиев Умиджон Мамасиддиқович</t>
  </si>
  <si>
    <t>АА 6880018</t>
  </si>
  <si>
    <t>30304902150038</t>
  </si>
  <si>
    <t>16:08:09:01:02:2753:0001:004</t>
  </si>
  <si>
    <t>Кўпайсинова Хуршидахон Араббой қизи</t>
  </si>
  <si>
    <t>АВ 5665622</t>
  </si>
  <si>
    <t>41901922150130</t>
  </si>
  <si>
    <t>16:08:09:01:01:2222:0001:011</t>
  </si>
  <si>
    <t>Бойматов Зафаржон Акрамжонович</t>
  </si>
  <si>
    <t>AD 1036920</t>
  </si>
  <si>
    <t>32607852150092</t>
  </si>
  <si>
    <t>16:08:09:01:01:2222:0001:026</t>
  </si>
  <si>
    <t>Азамов Аброржон Адхамжон ўғли</t>
  </si>
  <si>
    <t>АА 2267292</t>
  </si>
  <si>
    <t>32710942150024</t>
  </si>
  <si>
    <t>16:08:09:01:02:2753:0001:008</t>
  </si>
  <si>
    <t>Мадалиева Малохатхон Ахматжановна</t>
  </si>
  <si>
    <t>АВ 1725751</t>
  </si>
  <si>
    <t>42305832150010</t>
  </si>
  <si>
    <t>16:08:09:01:02:2753:0001:022</t>
  </si>
  <si>
    <t>Ғуломжонова Мафтуна Акмалжон қизи</t>
  </si>
  <si>
    <t>АА 2267749</t>
  </si>
  <si>
    <t>41005942150012</t>
  </si>
  <si>
    <t>16:08:09:01:02:2753:0001:023</t>
  </si>
  <si>
    <t>Кенжабоев Аброр Ахматжонович</t>
  </si>
  <si>
    <t>АА 7228619</t>
  </si>
  <si>
    <t>32201892150067</t>
  </si>
  <si>
    <t>16:08:09:01:02:2753:0001:021</t>
  </si>
  <si>
    <t>Солиева Назокат Бахтиёр қизи</t>
  </si>
  <si>
    <t>АА 2169197</t>
  </si>
  <si>
    <t>42108942150053</t>
  </si>
  <si>
    <t>16:08:09:01:02:2753:0001:025</t>
  </si>
  <si>
    <t>Маликова Мехрибони Тулкинжановна</t>
  </si>
  <si>
    <t>АА 2689350</t>
  </si>
  <si>
    <t>42202842150017</t>
  </si>
  <si>
    <t>16:08:09:01:02:2753:0001:001</t>
  </si>
  <si>
    <t>Сабурова Гулирано Орифовна</t>
  </si>
  <si>
    <t>АD 0831093</t>
  </si>
  <si>
    <t>40112902150058</t>
  </si>
  <si>
    <t>16:08:09:01:02:2753:0001:018</t>
  </si>
  <si>
    <t>Солиев Рахимжон Рахмоналиевич</t>
  </si>
  <si>
    <t>АА 4986840</t>
  </si>
  <si>
    <t>30811842150052</t>
  </si>
  <si>
    <t>16:08:09:01:02:2753:0001:026</t>
  </si>
  <si>
    <t>Холмирзаева Муниса Алимжановна</t>
  </si>
  <si>
    <t>АD 1214525</t>
  </si>
  <si>
    <t>41902852150049</t>
  </si>
  <si>
    <t>16:08:09:01:02:2753:0001:011</t>
  </si>
  <si>
    <t>Ёкубжонов Жахонгир Рафиқжон ўғли</t>
  </si>
  <si>
    <t>АА 5660107</t>
  </si>
  <si>
    <t>31010912150030</t>
  </si>
  <si>
    <t>16:08:09:01:02:2753:0001:028</t>
  </si>
  <si>
    <t>Абдуллаев Шамсидин Ярибекович</t>
  </si>
  <si>
    <t>АВ 2331318</t>
  </si>
  <si>
    <t>31807692150080</t>
  </si>
  <si>
    <t>16:08:09:01:02:2753:0001:007</t>
  </si>
  <si>
    <t>Тошбоева Махбуба Абдужабборовна</t>
  </si>
  <si>
    <t>АА 3362489</t>
  </si>
  <si>
    <t>41511882150095</t>
  </si>
  <si>
    <t>16:08:09:01:02:2753:0001:017</t>
  </si>
  <si>
    <t>Исматиллаева Одина Мухторжоновна</t>
  </si>
  <si>
    <t>АВ 0999760</t>
  </si>
  <si>
    <t>40202795940015</t>
  </si>
  <si>
    <t>16:08:09:01:02:2753:0001:016</t>
  </si>
  <si>
    <t>Тўхтамирзаева Гулнора Тохиржановна</t>
  </si>
  <si>
    <t>АА 3527612</t>
  </si>
  <si>
    <t>42012882150027</t>
  </si>
  <si>
    <t>16:08:09:01:02:2753:0001:012</t>
  </si>
  <si>
    <t>Қодиров Аъзамжон Абдуллахаевич</t>
  </si>
  <si>
    <t>АВ 0757342</t>
  </si>
  <si>
    <t>30209902150025</t>
  </si>
  <si>
    <t>16:08:09:01:01:2222:0001:006</t>
  </si>
  <si>
    <t>Мирзаева Рохатхон Хакимовна</t>
  </si>
  <si>
    <t>АА 6591900</t>
  </si>
  <si>
    <t>40207692150019</t>
  </si>
  <si>
    <t>16:08:09:01:02:2753:0001:002</t>
  </si>
  <si>
    <t>Якубов Олимжон Махмуржанович</t>
  </si>
  <si>
    <t>АВ 5122383</t>
  </si>
  <si>
    <t>32106662150013</t>
  </si>
  <si>
    <t>16:08:09:01:02:2753:0001:024</t>
  </si>
  <si>
    <t>Тожибоева Шахзодахон Исмонжон қизи</t>
  </si>
  <si>
    <t>АВ 4715962</t>
  </si>
  <si>
    <t>40508912150120</t>
  </si>
  <si>
    <t>16:08:09:01:02:2753:0001:003</t>
  </si>
  <si>
    <t>Чорток тумани жами</t>
  </si>
  <si>
    <t>Асадуллаева Муштарицбегим Ғофуржон</t>
  </si>
  <si>
    <t>565197657</t>
  </si>
  <si>
    <t>16:09:10:02:02:2277:0001:014</t>
  </si>
  <si>
    <t>Исманова Муножат Иброхимжон кизи</t>
  </si>
  <si>
    <t>AA5984098</t>
  </si>
  <si>
    <t>16:09:10:02:02:1646:0001:025</t>
  </si>
  <si>
    <t>Байитова Муҳайё Комилжановна</t>
  </si>
  <si>
    <t>16:09:10:02:02:2004:0001:007</t>
  </si>
  <si>
    <t>Сидикжанов Дилмурод Валижанович</t>
  </si>
  <si>
    <t>AB1106656</t>
  </si>
  <si>
    <t>16:09:10:02:02:1646:0001:007</t>
  </si>
  <si>
    <t>Сарбарова Дилрабо Омонова</t>
  </si>
  <si>
    <t>AB0862165</t>
  </si>
  <si>
    <t>16:09:10:02:02:2070:0001:006</t>
  </si>
  <si>
    <t>Нематжанова Хиёлахон Насруллохонона</t>
  </si>
  <si>
    <t>AC0038580</t>
  </si>
  <si>
    <t>16:09:10:02:02:2004:0001:010</t>
  </si>
  <si>
    <t>Муминова Нилуфар Боқижановна</t>
  </si>
  <si>
    <t>AB4728857</t>
  </si>
  <si>
    <t>16:09:10:02:02:2277:0001:015</t>
  </si>
  <si>
    <t>Бойханова Дилноза Комилжановна</t>
  </si>
  <si>
    <t>16:09:10:02:02:2006:0001:037</t>
  </si>
  <si>
    <t>Долимова Рахима Содикжановна</t>
  </si>
  <si>
    <t>16:09:10:02:02:2002:0001:029</t>
  </si>
  <si>
    <t>Сатимова Райхона Абдурахмон қизи</t>
  </si>
  <si>
    <t>16:09:10:02:02:2006:0001:035</t>
  </si>
  <si>
    <t>Одилов Сирожжиддин Мохиджон ўғли</t>
  </si>
  <si>
    <t>AA8740626</t>
  </si>
  <si>
    <t>16:09:10:02:02:1646:0001:030</t>
  </si>
  <si>
    <t>Мехманов Мухаммаджон Камолдинович</t>
  </si>
  <si>
    <t>AA5962085</t>
  </si>
  <si>
    <t>16:09:10:02:02:2244:0001:011</t>
  </si>
  <si>
    <t>Махмудова Нодира Валижон қизи</t>
  </si>
  <si>
    <t>16:09:10:02:02:2004:0001:017</t>
  </si>
  <si>
    <t>Мухитдинова Нигора Мукумовна</t>
  </si>
  <si>
    <t>16:09:10:02:02:2004:0001:025</t>
  </si>
  <si>
    <t>Азизова Махфузахон Қосимовна</t>
  </si>
  <si>
    <t>520826996</t>
  </si>
  <si>
    <t>AA6195945</t>
  </si>
  <si>
    <t>16:09:10:02:02:2070:0001:015</t>
  </si>
  <si>
    <t>Адашева Мафтуна Кодиржоновна</t>
  </si>
  <si>
    <t>AA0696429</t>
  </si>
  <si>
    <t>16:09:10:02:02:2277:0001:001</t>
  </si>
  <si>
    <t xml:space="preserve">Хошимова Дилором Абдурахмановна </t>
  </si>
  <si>
    <t>16:09:10:02:02:2244:0001:020</t>
  </si>
  <si>
    <t>Толибжанов Сардор Абдумаликович</t>
  </si>
  <si>
    <t>AB8156470</t>
  </si>
  <si>
    <t>16:09:10:02:02:2277:0001:017</t>
  </si>
  <si>
    <t>Носиров Ахаджон Акрамжонович</t>
  </si>
  <si>
    <t>AA5294918</t>
  </si>
  <si>
    <t>16:09:10:02:02:2277:0001:021</t>
  </si>
  <si>
    <t>Рахимов Рустамжон Розикжанович</t>
  </si>
  <si>
    <t>513783951</t>
  </si>
  <si>
    <t>AA7104624</t>
  </si>
  <si>
    <t>16:09:10:02:02:2244:0001:025</t>
  </si>
  <si>
    <t>Юлдашев Умид Равшанович</t>
  </si>
  <si>
    <t>AA0917012</t>
  </si>
  <si>
    <t>16:09:10:02:02:1646:0001:020</t>
  </si>
  <si>
    <t>Солиева Замира Умаржановна</t>
  </si>
  <si>
    <t>AC1466272</t>
  </si>
  <si>
    <t>16:09:10:02:02:2002:0001:014</t>
  </si>
  <si>
    <t>Юсупова Мунисхон Ёнғинмирзаевна</t>
  </si>
  <si>
    <t>AA9326493</t>
  </si>
  <si>
    <t>16:09:10:02:02:2004:0001:018</t>
  </si>
  <si>
    <t>Дедабоева Феруза Исмоновна</t>
  </si>
  <si>
    <t>16:09:10:02:02:2006:0001:008</t>
  </si>
  <si>
    <t>Халиков Анваржон Абдуллаевич</t>
  </si>
  <si>
    <t>16:09:10:02:02:2277:0001:019</t>
  </si>
  <si>
    <t>Холикова Муаззам Адхамовна</t>
  </si>
  <si>
    <t>AA1451308</t>
  </si>
  <si>
    <t>16:09:10:02:02:2002:0001:023</t>
  </si>
  <si>
    <t>Низомиддинов Дониёр Сайфитдин ўғли</t>
  </si>
  <si>
    <t>16:09:10:02:02:1646:0001:013</t>
  </si>
  <si>
    <t>Нишанова Озодахон Ахмадбековна</t>
  </si>
  <si>
    <t>16:09:10:02:02:2244:0001:007</t>
  </si>
  <si>
    <t>Тожибаева Зарифа Абдухалиловна</t>
  </si>
  <si>
    <t>AC0753153</t>
  </si>
  <si>
    <t>16:09:10:02:02:2070:0001:030</t>
  </si>
  <si>
    <t>Исақова Жамила Давлатовна</t>
  </si>
  <si>
    <t>16:09:10:02:02:2004:0001:022</t>
  </si>
  <si>
    <t>Жаббарова Зумрадхон Муродуллаевна</t>
  </si>
  <si>
    <t>AB1256472</t>
  </si>
  <si>
    <t>16:09:10:02:02:1646:0001:026</t>
  </si>
  <si>
    <t xml:space="preserve">Махмудов Фарход Одилжн угли </t>
  </si>
  <si>
    <t>AB1888955</t>
  </si>
  <si>
    <t>16:09:10:02:02:2244:0001:023</t>
  </si>
  <si>
    <t>Махмудова Ферузахон Собитхановна</t>
  </si>
  <si>
    <t>16:09:10:02:02:2006:0001:024</t>
  </si>
  <si>
    <t>Ортикова Адиба Ахмаджон кизи</t>
  </si>
  <si>
    <t>16:09:10:02:02:2070:0001:014</t>
  </si>
  <si>
    <t>Хакимова Мунира Бахтиёр қизи</t>
  </si>
  <si>
    <t>16:09:10:02:02:2002:0001:012</t>
  </si>
  <si>
    <t>Солиева Мунира Турсунбой кизи</t>
  </si>
  <si>
    <t>16:09:10:02:02:2244:0001:005</t>
  </si>
  <si>
    <t>Абдуллаева Азима Низомжон қизи</t>
  </si>
  <si>
    <t>16:09:10:02:02:2002:0001:019</t>
  </si>
  <si>
    <t>Мажидова Озода Арифжановна</t>
  </si>
  <si>
    <t>16:09:10:02:02:2006:0001:031</t>
  </si>
  <si>
    <t>Мамажанова Дилдора Ёқубжановна</t>
  </si>
  <si>
    <t>16:09:10:02:02:1911:0001:012</t>
  </si>
  <si>
    <t>Журабоева Назокат Хабибуллаевна</t>
  </si>
  <si>
    <t>16:09:10:02:02:1646:0001:015</t>
  </si>
  <si>
    <t>Таджибаева Сайёра Саидваказовна</t>
  </si>
  <si>
    <t>575558383</t>
  </si>
  <si>
    <t>AB3256303</t>
  </si>
  <si>
    <t>16:09:10:02:02:2070:0001:001</t>
  </si>
  <si>
    <t>Ёкубжанов Илхомжон каримжон ўғли</t>
  </si>
  <si>
    <t>557592977</t>
  </si>
  <si>
    <t>AA0626065</t>
  </si>
  <si>
    <t>16:09:10:02:02:2277:0001:007</t>
  </si>
  <si>
    <t>Ортиқова Турсуной Умурзақовна</t>
  </si>
  <si>
    <t>16:09:10:02:02:1911:0001:010</t>
  </si>
  <si>
    <t>Муминова Манзура Обиджановна</t>
  </si>
  <si>
    <t>AB7124889</t>
  </si>
  <si>
    <t>16:09:10:02:02:1646:0001:024</t>
  </si>
  <si>
    <t>Тўланова Нодира Хасанбоевна</t>
  </si>
  <si>
    <t>16:09:10:02:02:2004:0001:029</t>
  </si>
  <si>
    <t>Акбаров Акрамжон Анваржон ўғди</t>
  </si>
  <si>
    <t>558411543</t>
  </si>
  <si>
    <t>AB7147706</t>
  </si>
  <si>
    <t>16:09:10:02:02:2070:0001:027</t>
  </si>
  <si>
    <t>Болтабаев Фозилжон Хамидович</t>
  </si>
  <si>
    <t>AB2636900</t>
  </si>
  <si>
    <t>16:09:10:02:02:1911:0001:013</t>
  </si>
  <si>
    <t>Эгамбердива Мўтабар Нематжановна</t>
  </si>
  <si>
    <t>550409921</t>
  </si>
  <si>
    <t>AB8031104</t>
  </si>
  <si>
    <t>16:09:10:02:02:2070:0001:026</t>
  </si>
  <si>
    <t>Мамурова Нигора Авазбековна</t>
  </si>
  <si>
    <t>16:09:10:02:02:2244:0001:006</t>
  </si>
  <si>
    <t>Эргашева Гулмира Махамадалиевна</t>
  </si>
  <si>
    <t>16:09:10:02:02:1646:0001:018</t>
  </si>
  <si>
    <t>Джураева Назокат Юнусалиевна</t>
  </si>
  <si>
    <t>16:09:10:02:02:1646:0001:004</t>
  </si>
  <si>
    <t>Турғунова Салима Нематилла</t>
  </si>
  <si>
    <t>16:09:10:02:02:2244:0001:019</t>
  </si>
  <si>
    <t>Раззақова Муаззам Мирзарахматовна</t>
  </si>
  <si>
    <t>AB3015080</t>
  </si>
  <si>
    <t>16:09:10:02:02:1911:0001:009</t>
  </si>
  <si>
    <t>Дедаханова Нигорахон Абдусаматовна</t>
  </si>
  <si>
    <t>AA8156161</t>
  </si>
  <si>
    <t>16:09:10:02:02:1646:0001:027</t>
  </si>
  <si>
    <t>Низамова Мавлуда Эргашбоевна</t>
  </si>
  <si>
    <t>AB0593996</t>
  </si>
  <si>
    <t>16:09:10:02:02:1646:0001:008</t>
  </si>
  <si>
    <t>Тиллабаев Ислом Номонжанович</t>
  </si>
  <si>
    <t>533841386</t>
  </si>
  <si>
    <t>AA5915565</t>
  </si>
  <si>
    <t>16:09:10:02:02:2070:0001:016</t>
  </si>
  <si>
    <t>Дедашев Шухратжон Жўрабоевичга</t>
  </si>
  <si>
    <t>535089189</t>
  </si>
  <si>
    <t>АВ 6022196</t>
  </si>
  <si>
    <t>16:09:10:02:02:2070:0001:012</t>
  </si>
  <si>
    <t>Умаралиев Санжарбек Хабибулло ўғли</t>
  </si>
  <si>
    <t>AA9642299</t>
  </si>
  <si>
    <t>16:09:10:02:02:2070:0001:024</t>
  </si>
  <si>
    <t>Рахматова Шахлохон Зокиржон қизи</t>
  </si>
  <si>
    <t>542840613</t>
  </si>
  <si>
    <t>16:09:10:02:02:2006:0001:007</t>
  </si>
  <si>
    <t>Отаханова Гулнора Махмуджановна</t>
  </si>
  <si>
    <t>16:09:10:02:02:2006:0001:018</t>
  </si>
  <si>
    <t>Мухитдинова Санобархон Мамадалиевна</t>
  </si>
  <si>
    <t>AB2198620</t>
  </si>
  <si>
    <t>16:09:10:02:02:1646:0001:021</t>
  </si>
  <si>
    <t>Усманов Алижон Носирович</t>
  </si>
  <si>
    <t>AB9770723</t>
  </si>
  <si>
    <t>16:09:10:02:02:8613:0001:006</t>
  </si>
  <si>
    <t>Ботирова Гулбахор Одиловна</t>
  </si>
  <si>
    <t>AA3081670</t>
  </si>
  <si>
    <t>16:09:10:02:02:2277:0001:003</t>
  </si>
  <si>
    <t>Турсунова Ойдина Рхимжон кизи</t>
  </si>
  <si>
    <t>16:09:10:02:02:1646:0001:006</t>
  </si>
  <si>
    <t>Холматжанова Феруза Каримжановна</t>
  </si>
  <si>
    <t>16:09:10:02:02:2070:0001:029</t>
  </si>
  <si>
    <t>Рафиқова Нилуфар Асатиллаевна</t>
  </si>
  <si>
    <t>16:09:10:02:02:2006:0001:017</t>
  </si>
  <si>
    <t>Пўлатов Исломжон Алиназар ўғли</t>
  </si>
  <si>
    <t>16:09:10:02:02:2070:0001:023</t>
  </si>
  <si>
    <t>Нажмитдинова Наима Мухаммаджановна</t>
  </si>
  <si>
    <t>AB1752824</t>
  </si>
  <si>
    <t>16:09:10:02:02:2244:0001:022</t>
  </si>
  <si>
    <t>Сотиболдиева Ойимхон Сайдулла қизи</t>
  </si>
  <si>
    <t>16:09:10:02:02:2006:0001:025</t>
  </si>
  <si>
    <t>Исламов Мансурбек Низомжон ўғли</t>
  </si>
  <si>
    <t>16:09:10:02:02:2244:0001:029</t>
  </si>
  <si>
    <t>Хакимова Мафтуна Хасанбой қизи</t>
  </si>
  <si>
    <t>16:09:10:02:02:2004:0001:019</t>
  </si>
  <si>
    <t>Бабаханова Дилшода Равшанбек кизи</t>
  </si>
  <si>
    <t>555881967</t>
  </si>
  <si>
    <t>AB4035452</t>
  </si>
  <si>
    <t>16:09:10:02:02:2277:0001:023</t>
  </si>
  <si>
    <t>Муминов Акмал Ахмаджон ўғли</t>
  </si>
  <si>
    <t>16:09:10:02:02:1646:0001:023</t>
  </si>
  <si>
    <t>Умрзакова Нилуфар Рустмажановна</t>
  </si>
  <si>
    <t>AB3979854</t>
  </si>
  <si>
    <t>16:09:10:02:02:2277:0001:027</t>
  </si>
  <si>
    <t>Жаббарова Нилуфар Илхомжоновна</t>
  </si>
  <si>
    <t>AB2521873</t>
  </si>
  <si>
    <t>16:09:10:02:02:2277:0001:026</t>
  </si>
  <si>
    <t>Маматов Жавлонбек Сойибжон ўғли</t>
  </si>
  <si>
    <t>16:09:10:02:02:2002:0001:011</t>
  </si>
  <si>
    <t>Абдуллажанова Феруза Рустамовна</t>
  </si>
  <si>
    <t>16:09:10:02:02:2006:0001:038</t>
  </si>
  <si>
    <t xml:space="preserve"> Усманов Мухторжон Мирзамахмуд</t>
  </si>
  <si>
    <t>16:09:10:02:02:2244:0001:013</t>
  </si>
  <si>
    <t>Отамирзаева Райхона Иномжон кизи</t>
  </si>
  <si>
    <t>16:09:10:02:02:2002:0001:027</t>
  </si>
  <si>
    <t>Султанова Муқаддам Абдуллаевна</t>
  </si>
  <si>
    <t>16:09:10:02:02:2004:0001:016</t>
  </si>
  <si>
    <t>Болтабоеа Нурхон Ахмаджановна</t>
  </si>
  <si>
    <t>16:09:10:02:02:2004:0001:026</t>
  </si>
  <si>
    <t>Мехманова Дилфуза Хабибуллаевна</t>
  </si>
  <si>
    <t>506742554</t>
  </si>
  <si>
    <t>AC1970081</t>
  </si>
  <si>
    <t>16:09:10:02:02:2070:0001:017</t>
  </si>
  <si>
    <t>Сотиболдиева Дилдора Садриддин қиззи</t>
  </si>
  <si>
    <t>16:09:10:02:02:2004:0001:023</t>
  </si>
  <si>
    <t>Камалова Комила Долимжановна</t>
  </si>
  <si>
    <t>16:09:10:02:02:2277:0001:030</t>
  </si>
  <si>
    <t>Қосимова Нигора Абдувалиевна</t>
  </si>
  <si>
    <t>16:09:10:02:02:2244:0001:026</t>
  </si>
  <si>
    <t>Деҳқанова Мухаббат Умаржановна</t>
  </si>
  <si>
    <t>16:09:10:02:02:1911:0001:029</t>
  </si>
  <si>
    <t>Маматвалиева Дилдора Рахимжановна</t>
  </si>
  <si>
    <t>16:09:10:02:02:2006:0001:006</t>
  </si>
  <si>
    <t>Қосимова Махфуза Абдугафаровна</t>
  </si>
  <si>
    <t>AB2660268</t>
  </si>
  <si>
    <t>16:09:10:02:02:1911:0001:006</t>
  </si>
  <si>
    <t>Нематова Дилфуза Зокиржановна</t>
  </si>
  <si>
    <t>16:09:10:02:02:2244:0001:001</t>
  </si>
  <si>
    <t>Умрзаков Дадахон Акмалжон ўғли</t>
  </si>
  <si>
    <t>16:09:10:02:02:2244:0001:021</t>
  </si>
  <si>
    <t>Убаев Абдуллохон Исмонали ўғли</t>
  </si>
  <si>
    <t>16:09:10:02:02:2002:0001:028</t>
  </si>
  <si>
    <t>Мирзажанова Наргиза Асқаровна</t>
  </si>
  <si>
    <t>16:09:10:02:02:2006:0001:046</t>
  </si>
  <si>
    <t>Тўрабоева Мунира Одилжановна</t>
  </si>
  <si>
    <t>16:09:10:02:02:2070:0001:011</t>
  </si>
  <si>
    <t>Тожиева Нилуфар Тухтахўжаевна</t>
  </si>
  <si>
    <t>16:09:10:02:02:2004:0001:021</t>
  </si>
  <si>
    <t>Нажмидинова Элвина Александрова</t>
  </si>
  <si>
    <t>16:09:10:02:02:1911:0001:016</t>
  </si>
  <si>
    <t xml:space="preserve">Дадамирзаева Насиба Толибжон кизи </t>
  </si>
  <si>
    <t>AB5013449</t>
  </si>
  <si>
    <t>16:09:10:02:02:2070:0001:007</t>
  </si>
  <si>
    <t>Мирзабоева Мухайё Парпиевна</t>
  </si>
  <si>
    <t>16:09:10:02:02:2002:0001:018</t>
  </si>
  <si>
    <t>Сайидазимова Наима Иброхимжановна</t>
  </si>
  <si>
    <t>AA1618648</t>
  </si>
  <si>
    <t>16:09:10:02:02:1911:0001:005</t>
  </si>
  <si>
    <t>Пайзиева Зилола Хамидхон қизи</t>
  </si>
  <si>
    <t>16:09:10:02:02:2244:0001:010</t>
  </si>
  <si>
    <t>Мадаминов Нозимжон Хайрулло ўғли</t>
  </si>
  <si>
    <t>16:09:10:02:02:2070:0001:013</t>
  </si>
  <si>
    <t>Садбарова Мархабо Бахриддин қизи</t>
  </si>
  <si>
    <t>557318484</t>
  </si>
  <si>
    <t>16:09:10:02:02:2277:0001:011</t>
  </si>
  <si>
    <t>Исабоева Фотима Давлаталиевна</t>
  </si>
  <si>
    <t>16:09:10:02:02:1646:0001:022</t>
  </si>
  <si>
    <t>Мамурава Масуда Абдумуталовна</t>
  </si>
  <si>
    <t>550033631</t>
  </si>
  <si>
    <t>16:09:10:02:02:2002:0001:001</t>
  </si>
  <si>
    <t>Сайдуллаев Асатилла Неъматович</t>
  </si>
  <si>
    <t>16:09:10:02:02:2002:0001:006</t>
  </si>
  <si>
    <t>Саримсақова Асилахон Жураевна</t>
  </si>
  <si>
    <t>16:09:10:02:02:2004:0001:024</t>
  </si>
  <si>
    <t>Хамидов Мухаммадбобур Олимжон ўғли</t>
  </si>
  <si>
    <t>16:09:10:02:02:2002:0001:007</t>
  </si>
  <si>
    <t>Абдуллаев Жахонгирмирзо Ахмаджон ўғли</t>
  </si>
  <si>
    <t>16:09:10:02:02:2004:0001:002</t>
  </si>
  <si>
    <t>Нажмиддинов Низомжон Фазлиддин ўғли</t>
  </si>
  <si>
    <t>16:09:10:02:02:2002:0001:030</t>
  </si>
  <si>
    <t>Қурбанов Номонжон Одилжонович</t>
  </si>
  <si>
    <t>AB463637</t>
  </si>
  <si>
    <t>16:09:10:02:02:2002:0001:022</t>
  </si>
  <si>
    <t>Солиева Гулнора Содиқжановна</t>
  </si>
  <si>
    <t>16:09:10:02:02:1911:0001:024</t>
  </si>
  <si>
    <t>Исамитдинова Нодира Сайдуллаевна</t>
  </si>
  <si>
    <t>16:09:10:02:02:2277:0001:020</t>
  </si>
  <si>
    <t>Маллабаева Манзура Турдиалиевна</t>
  </si>
  <si>
    <t>AC2193481</t>
  </si>
  <si>
    <t>16:09:10:02:02:2277:0001:010</t>
  </si>
  <si>
    <t>Асқарова Озода Обудовна</t>
  </si>
  <si>
    <t>16:09:10:02:02:1646:0001:009</t>
  </si>
  <si>
    <t>Хусаинова Нозима Нуриддиновна</t>
  </si>
  <si>
    <t>16:09:10:02:02:1911:0001:018</t>
  </si>
  <si>
    <t>Ахмаджанов Дониёрбек Лутфиддин ўғли</t>
  </si>
  <si>
    <t>16:09:10:02:02:2002:0001:002</t>
  </si>
  <si>
    <t>Самижанов Дониёр Самижон ўғли</t>
  </si>
  <si>
    <t>16:09:10:02:02:2277:0001:002</t>
  </si>
  <si>
    <t>Эгамбердиев Шавкат Илхомжанович</t>
  </si>
  <si>
    <t>16:09:10:02:02:2070:0001:028</t>
  </si>
  <si>
    <t>Йўлдошев Жахонгир Қодиржанович</t>
  </si>
  <si>
    <t>16:09:10:02:02:2277:0001:024</t>
  </si>
  <si>
    <t>Тошпўлатова Мохира Якубжановна</t>
  </si>
  <si>
    <t>AC2464849</t>
  </si>
  <si>
    <t>16:09:10:02:02:2004:0001:001</t>
  </si>
  <si>
    <t>Болтабоева Насиба Жалолиддин қизи</t>
  </si>
  <si>
    <t>16:09:10:02:02:2006:0001:043</t>
  </si>
  <si>
    <t>Сотиболдиев Баходир Абдулвохид ўғли</t>
  </si>
  <si>
    <t>16:09:10:02:02:2006:0001:022</t>
  </si>
  <si>
    <t>Убайдуллаева Шахноза Махмадалиевна</t>
  </si>
  <si>
    <t>600459638</t>
  </si>
  <si>
    <t>16:09:10:02:02:2002:0001:010</t>
  </si>
  <si>
    <t>Худайбердиева Мадина махмаджоновна</t>
  </si>
  <si>
    <t>AA9704793</t>
  </si>
  <si>
    <t>16:09:10:02:02:2006:0001:011</t>
  </si>
  <si>
    <t>Абдуллаева Умида Зокиржон кизи</t>
  </si>
  <si>
    <t>518229796</t>
  </si>
  <si>
    <t>AB2602635</t>
  </si>
  <si>
    <t>16:09:10:02:02:1646:0001:003</t>
  </si>
  <si>
    <t>Бойханов Нурулло Мохиржанович</t>
  </si>
  <si>
    <t>16:09:10:02:02:2002:0001:008</t>
  </si>
  <si>
    <t>Абдуназарова Сабохатхон Илхомжон кизи</t>
  </si>
  <si>
    <t>AA2267622</t>
  </si>
  <si>
    <t>16:09:10:02:02:2244:0001:004</t>
  </si>
  <si>
    <t>Мамажанова Марғубахон Носиржановна</t>
  </si>
  <si>
    <t>16:09:10:02:02:2070:0001:002</t>
  </si>
  <si>
    <t>Сарчиева Муқаддас Жумабоевна</t>
  </si>
  <si>
    <t>AA1448658</t>
  </si>
  <si>
    <t>16:09:10:02:02:2244:0001:012</t>
  </si>
  <si>
    <t>Бозорхонов Жалолиддин Номонхон ўғли</t>
  </si>
  <si>
    <t>16:09:10:02:02:2277:0001:022</t>
  </si>
  <si>
    <t>Баннаев Сардор Сайфидинович</t>
  </si>
  <si>
    <t>16:09:10:02:02:2277:0001:005</t>
  </si>
  <si>
    <t>Рахимжанов Рахматилла Шавкатжон ўғли</t>
  </si>
  <si>
    <t>16:09:10:02:02:2004:0001:008</t>
  </si>
  <si>
    <t>Абдурахманов Иброхимжон Абдурасур ўғли</t>
  </si>
  <si>
    <t>16:09:10:02:02:2006:0001:033</t>
  </si>
  <si>
    <t>Топилов Каримжон Рахимжон ўғли</t>
  </si>
  <si>
    <t>AA8962755</t>
  </si>
  <si>
    <t>16:09:10:02:02:2006:0001:036</t>
  </si>
  <si>
    <t>Қобулова Мукаддасхон Илхомжон қизи</t>
  </si>
  <si>
    <t>16:09:10:02:02:2277:0001:028</t>
  </si>
  <si>
    <t>Махмудова Муқаддам Тўламирза қизи</t>
  </si>
  <si>
    <t>AB0796975</t>
  </si>
  <si>
    <t>16:09:10:02:02:2244:0001:028</t>
  </si>
  <si>
    <t>Ортиқова Хилола Урайимжоновна</t>
  </si>
  <si>
    <t>AB2183977</t>
  </si>
  <si>
    <t>16:09:10:02:02:1646:0001:017</t>
  </si>
  <si>
    <t>Эргашева Мохигул Махаммадалиевна</t>
  </si>
  <si>
    <t>16:09:10:02:02:2244:0001:018</t>
  </si>
  <si>
    <t>Исматуллаева Умида Тухтасиновна</t>
  </si>
  <si>
    <t>AD0094020</t>
  </si>
  <si>
    <t>16:09:10:02:02:2070:0001:022</t>
  </si>
  <si>
    <t>Атабаева Феруза Низомиддиновна</t>
  </si>
  <si>
    <t>16:09:10:02:02:2004:0001:011</t>
  </si>
  <si>
    <t xml:space="preserve">Кахарова Хулкархон Хошимжоновна </t>
  </si>
  <si>
    <t>AB2876072</t>
  </si>
  <si>
    <t>16:09:10:02:02:1646:0001:016</t>
  </si>
  <si>
    <t>Пулатова Дилдора Зокиржановна</t>
  </si>
  <si>
    <t>16:09:10:02:02:2244:0001:024</t>
  </si>
  <si>
    <t>Ортиқова Дилдора Анваржон қизи</t>
  </si>
  <si>
    <t>16:09:10:02:02:2070:0001:021</t>
  </si>
  <si>
    <t>МАллабоев Ботир Рахимжанович</t>
  </si>
  <si>
    <t>16:09:10:02:02:2006:0001:027</t>
  </si>
  <si>
    <t>Жакбаров Фахриддин Шухрат ўғли</t>
  </si>
  <si>
    <t>16:09:10:02:02:2006:0001:026</t>
  </si>
  <si>
    <t>Баннаева Мохира Одилжон қизи</t>
  </si>
  <si>
    <t>16:09:10:02:02:1911:0001:021</t>
  </si>
  <si>
    <t>Солиева Махфуза  Абдурахмановна</t>
  </si>
  <si>
    <t>AA7397246</t>
  </si>
  <si>
    <t>Рузибоевна Муниса Махмудовна</t>
  </si>
  <si>
    <t>16:09:10:02:02:2277:0001:016</t>
  </si>
  <si>
    <t>Оманов Зиёвуддин Исломович</t>
  </si>
  <si>
    <t>16:09:10:02:02:2070:0001:009</t>
  </si>
  <si>
    <t>Тажибаев Муроджон Махамаджанович</t>
  </si>
  <si>
    <t>16:09:10:02:02:2004:0001:014</t>
  </si>
  <si>
    <t>Эргашева Мукаррамхон Мелибоевна</t>
  </si>
  <si>
    <t>16:09:10:02:02:2004:0001:006</t>
  </si>
  <si>
    <t>Мирзабаева Малика Хайруллаевна</t>
  </si>
  <si>
    <t>16:09:10:02:02:2070:0001:003</t>
  </si>
  <si>
    <t>Камалова Раъно Собиржон қизи</t>
  </si>
  <si>
    <t>AC8216438</t>
  </si>
  <si>
    <t>Тиллабаева Наргиза Одилжоновна</t>
  </si>
  <si>
    <t>AB6785041</t>
  </si>
  <si>
    <t>16:09:10:02:02:1646:0001:001</t>
  </si>
  <si>
    <t>Жўраева Юлдузхон Зокиржон кизи</t>
  </si>
  <si>
    <t>AB2167504</t>
  </si>
  <si>
    <t>16:09:10:02:02:2244:0001:008</t>
  </si>
  <si>
    <t>Якубжанова Мукаддас Иномжановна</t>
  </si>
  <si>
    <t>AB3740528</t>
  </si>
  <si>
    <t>16:09:10:02:02:2244:0001:002</t>
  </si>
  <si>
    <t>Усманова Нилуфар Махамаджановна</t>
  </si>
  <si>
    <t>517674324</t>
  </si>
  <si>
    <t>AA6996049</t>
  </si>
  <si>
    <t>Турғунов Бекзод Мирзамахмуд ўғли</t>
  </si>
  <si>
    <t>16:09:10:02:02:2004:0001:013</t>
  </si>
  <si>
    <t>Собирова Хилола Шухратжон қизи</t>
  </si>
  <si>
    <t>16:09:10:02:02:2244:0001:030</t>
  </si>
  <si>
    <t>Қўшманова Ирода Абдулазизовна</t>
  </si>
  <si>
    <t>AB3745693</t>
  </si>
  <si>
    <t>16:09:10:02:02:1646:0001:019</t>
  </si>
  <si>
    <t>Хожиева Нодира Дехкановна</t>
  </si>
  <si>
    <t>16:09:10:02:02:2277:0001:018</t>
  </si>
  <si>
    <t>Отаматов Аброр Мухаммаджанович</t>
  </si>
  <si>
    <t>16:09:10:02:02:2006:0001:045</t>
  </si>
  <si>
    <t>Кодирова Зулфия Турсунпулатовна</t>
  </si>
  <si>
    <t>16:09:10:02:02:2004:0001:012</t>
  </si>
  <si>
    <t>Исманов Аббос Хошимович</t>
  </si>
  <si>
    <t>16:09:10:02:02:2006:0001:028</t>
  </si>
  <si>
    <t>Исабаева Феруза Дусматжоновна</t>
  </si>
  <si>
    <t>16:09:10:02:02:2002:0001:021</t>
  </si>
  <si>
    <t>Тожирахимова Мамура Абдуллаевна</t>
  </si>
  <si>
    <t>16:09:10:02:02:2277:0001:009</t>
  </si>
  <si>
    <t>Юсупова Шохсанам Равшанбек кизи</t>
  </si>
  <si>
    <t>562199592</t>
  </si>
  <si>
    <t>AB2330551</t>
  </si>
  <si>
    <t>16:09:10:02:02:1646:0001:029</t>
  </si>
  <si>
    <t>Холбаева Райхона Абдулазизовна</t>
  </si>
  <si>
    <t>AA0513576</t>
  </si>
  <si>
    <t>16:09:10:02:02:2244:0001:016</t>
  </si>
  <si>
    <t>Маннопов Жасурбек Абдурашид ўғли</t>
  </si>
  <si>
    <t>16:09:10:02:02:1911:0001:026</t>
  </si>
  <si>
    <t>Бултуров Турсунали Хамиджон ўғли</t>
  </si>
  <si>
    <t>16:09:10:02:02:2070:0001:010</t>
  </si>
  <si>
    <t>Сотиболдиев Темурбек Бахромжон ўғли</t>
  </si>
  <si>
    <t>16:09:10:02:02:2006:0001:015</t>
  </si>
  <si>
    <t>Асқарова Мадина Зокиржановна</t>
  </si>
  <si>
    <t>16:09:10:02:02:2004:0001:030</t>
  </si>
  <si>
    <t>Махмудов Хасанбой Икром ўғли</t>
  </si>
  <si>
    <t>AB0193483</t>
  </si>
  <si>
    <t>16:09:10:02:02:2004:0001:027</t>
  </si>
  <si>
    <t>Солиев Махсад Олимжанович</t>
  </si>
  <si>
    <t>16:09:10:02:02:2002:0001:004</t>
  </si>
  <si>
    <t>Юсупова Нилуфар Собиржановна</t>
  </si>
  <si>
    <t>AB0754837</t>
  </si>
  <si>
    <t>16:09:10:02:02:2004:0001:005</t>
  </si>
  <si>
    <t>Бекмурадова Адиба Ёқубжон қизи</t>
  </si>
  <si>
    <t>16:09:10:02:02:1911:0001:017</t>
  </si>
  <si>
    <t>Пўлатова Нозима Косим кизи</t>
  </si>
  <si>
    <t>16:09:10:02:02:1646:0001:014</t>
  </si>
  <si>
    <t>Қулмирзаев Учқунжон Долимирзаевич</t>
  </si>
  <si>
    <t>16:09:10:02:02:1911:0001:011</t>
  </si>
  <si>
    <t>Абдураззакова Умида Рахимжоновна</t>
  </si>
  <si>
    <t>AB7934691</t>
  </si>
  <si>
    <t>16:09:10:02:02:2002:0001:015</t>
  </si>
  <si>
    <t>Ботиралиев Хумоюн Адхамирза ўғли</t>
  </si>
  <si>
    <t>16:09:10:02:02:2006:0001:042</t>
  </si>
  <si>
    <t>Мирзаева Хикматой Рахматуллаевна</t>
  </si>
  <si>
    <t>16:09:10:02:02:1646:0001:005</t>
  </si>
  <si>
    <t>Чуст тумани жами</t>
  </si>
  <si>
    <t>Қутфиддинова Умигулсин Рахим қизи</t>
  </si>
  <si>
    <t>АВ 3798533</t>
  </si>
  <si>
    <t>40104932180073</t>
  </si>
  <si>
    <t>16:10:12:01:01:5001:0001:002</t>
  </si>
  <si>
    <t>Сайдумарова Насибахон Обидовна</t>
  </si>
  <si>
    <t>АВ 5578493</t>
  </si>
  <si>
    <t>40211842180023</t>
  </si>
  <si>
    <t>16:10:02:01:01:1041:0001:007</t>
  </si>
  <si>
    <t>Мамадалиев Ўктам Номозалиевич</t>
  </si>
  <si>
    <t>АВ 0389772</t>
  </si>
  <si>
    <t>16:10:02:01:01:1041:0001:016</t>
  </si>
  <si>
    <t>Мусажонова Хилола Орифали қизи</t>
  </si>
  <si>
    <t>АВ 0288289</t>
  </si>
  <si>
    <t>16:10:02:01:01:1041:0001:026</t>
  </si>
  <si>
    <t>Норматова Сайёра Одилжон қизи</t>
  </si>
  <si>
    <t>АА 7065558</t>
  </si>
  <si>
    <t>42210902180043</t>
  </si>
  <si>
    <t>16:10:02:01:01:1041:0001:002</t>
  </si>
  <si>
    <t>Жўраев Ўктам Одилжон ўғли</t>
  </si>
  <si>
    <t>АС 0991690</t>
  </si>
  <si>
    <t>30603942180020</t>
  </si>
  <si>
    <t>16:10:02:01:01:1041:0001:029</t>
  </si>
  <si>
    <t>Тожиев Абдубакир Бахтиёрович</t>
  </si>
  <si>
    <t>АА 8197509</t>
  </si>
  <si>
    <t>32512892180131</t>
  </si>
  <si>
    <t>16:10:12:01:01:5001:0001:016</t>
  </si>
  <si>
    <t>Аюбова Муқаддас Ботировна</t>
  </si>
  <si>
    <t>АА 6760307</t>
  </si>
  <si>
    <t>41604872180054</t>
  </si>
  <si>
    <t>16:10:02:01:01:1041:0001:011</t>
  </si>
  <si>
    <t>Эргашев Ойбек Хайдаралиевич</t>
  </si>
  <si>
    <t>АС 2247662</t>
  </si>
  <si>
    <t>30804872180063</t>
  </si>
  <si>
    <t>16:10:02:01:01:0040:0001:028</t>
  </si>
  <si>
    <t>Орипов Бахтиёр Эркинович</t>
  </si>
  <si>
    <t>АА 3149855</t>
  </si>
  <si>
    <t>32304892180099</t>
  </si>
  <si>
    <t>16:10:02:01:01:1040:0001:012</t>
  </si>
  <si>
    <t>Максудова Гулнора Исмонхоновна</t>
  </si>
  <si>
    <t>АВ 9127817</t>
  </si>
  <si>
    <t>41102832180017</t>
  </si>
  <si>
    <t>16:10:02:01:01:1041:0001:017</t>
  </si>
  <si>
    <t>Суюмов Абдурахмон Абдурасулович</t>
  </si>
  <si>
    <t>АВ 2282256</t>
  </si>
  <si>
    <t>31202915970018</t>
  </si>
  <si>
    <t>16:10:12:01:01:5001:0001:024</t>
  </si>
  <si>
    <t>Файзиев Дилшоджон Мухторович</t>
  </si>
  <si>
    <t>АВ 4768588</t>
  </si>
  <si>
    <t>31512905970011</t>
  </si>
  <si>
    <t>16:10:02:01:01:1041:0001:028</t>
  </si>
  <si>
    <t>Умарова Дилдора Сайфиллаевна</t>
  </si>
  <si>
    <t>АВ 9633680</t>
  </si>
  <si>
    <t>41204792180053</t>
  </si>
  <si>
    <t>16:10:02:01:01:1042:0001:017</t>
  </si>
  <si>
    <t>Мирзахмедова Гулчарос Ойбек кизи</t>
  </si>
  <si>
    <t>АА 1638846</t>
  </si>
  <si>
    <t>16:10:02:01:01:1042:0001:019</t>
  </si>
  <si>
    <t>Хайитова Шоира Рустамовна</t>
  </si>
  <si>
    <t>АА 5404108</t>
  </si>
  <si>
    <t>41112852180032</t>
  </si>
  <si>
    <t>16:10:12:01:01:5032:0001:014</t>
  </si>
  <si>
    <t>Кундузова Муножотхон Эргашевна</t>
  </si>
  <si>
    <t>АВ 7635137</t>
  </si>
  <si>
    <t>40411722180013</t>
  </si>
  <si>
    <t>16:10:12:01:01:5032:0001:002</t>
  </si>
  <si>
    <t>Холматов Махмуджон Максуджон угли</t>
  </si>
  <si>
    <t>АА 4473773</t>
  </si>
  <si>
    <t>30112902180052</t>
  </si>
  <si>
    <t>16:10:02:01:01:1040:0001:016</t>
  </si>
  <si>
    <t>Умархонова Манзурахон Валихон кизи</t>
  </si>
  <si>
    <t>АА 6599189</t>
  </si>
  <si>
    <t>42810902180018</t>
  </si>
  <si>
    <t>16:10:02:01:01:1042:0001:016</t>
  </si>
  <si>
    <t xml:space="preserve">Сохипова Хуршида Хасановна </t>
  </si>
  <si>
    <t>АВ 0882224</t>
  </si>
  <si>
    <t>41606872180067</t>
  </si>
  <si>
    <t>16:10:02:01:01:1042:0001:005</t>
  </si>
  <si>
    <t>Каримов Бобир Шокиржон угли</t>
  </si>
  <si>
    <t>АА 2314135</t>
  </si>
  <si>
    <t>31210902180036</t>
  </si>
  <si>
    <t>16:10:02:01:01:1045:0001:005</t>
  </si>
  <si>
    <t>Юсупов Жавлон Расулжон ўғли</t>
  </si>
  <si>
    <t>АА 9777933</t>
  </si>
  <si>
    <t>32304942180026</t>
  </si>
  <si>
    <t>16:10:02:01:01:1044:0001:009</t>
  </si>
  <si>
    <t>Бойтураев Рохатали Султоналиевич</t>
  </si>
  <si>
    <t>АА 5068231</t>
  </si>
  <si>
    <t>33008815870018</t>
  </si>
  <si>
    <t>16:10:02:01:01:1040:0001:029</t>
  </si>
  <si>
    <t>Парпиева Дилором Баговадиновна</t>
  </si>
  <si>
    <t>АВ 5335976</t>
  </si>
  <si>
    <t>41102872180091</t>
  </si>
  <si>
    <t>16:10:12:01:01:5032:0001:024</t>
  </si>
  <si>
    <t>Ибрагимова Зулхумор Улугбек кизи</t>
  </si>
  <si>
    <t>АВ 3591922</t>
  </si>
  <si>
    <t>40103952180081</t>
  </si>
  <si>
    <t>16:10:02:01:01:1043:0001:011</t>
  </si>
  <si>
    <t>Бутаева Гавхарой Жунайдиллоева</t>
  </si>
  <si>
    <t>АВ 5676137</t>
  </si>
  <si>
    <t>42806852180114</t>
  </si>
  <si>
    <t>16:10:02:01:01:1043:0001:007</t>
  </si>
  <si>
    <t>Алиев Шахбоз Хамиджон уғли</t>
  </si>
  <si>
    <t>АА 6501073</t>
  </si>
  <si>
    <t>32210932180023</t>
  </si>
  <si>
    <t>16:10:02:01:01:1044:0001:015</t>
  </si>
  <si>
    <t>Темирова Мутабар Толибовна</t>
  </si>
  <si>
    <t>АВ 7890624</t>
  </si>
  <si>
    <t>41708862180100</t>
  </si>
  <si>
    <t>16:10:02:01:01:1042:0001:015</t>
  </si>
  <si>
    <t>Хамидова Шоира Гаффаровна</t>
  </si>
  <si>
    <t>АВ 3921382</t>
  </si>
  <si>
    <t>42504772180079</t>
  </si>
  <si>
    <t>16:10:02:01:01:1044:0001:017</t>
  </si>
  <si>
    <t>Дехконов Максаджон Далабоевич</t>
  </si>
  <si>
    <t>АА 6550459</t>
  </si>
  <si>
    <t>30110862180071</t>
  </si>
  <si>
    <t>16:10:02:01:01:1042:0001:024</t>
  </si>
  <si>
    <t>Султонов Акмалхон Акбархонович</t>
  </si>
  <si>
    <t>31607932180042</t>
  </si>
  <si>
    <t>16:10:02:01:01:1045:0001:011</t>
  </si>
  <si>
    <t>Ботиров Баротжон Абдусаматович</t>
  </si>
  <si>
    <t>АА 1944707</t>
  </si>
  <si>
    <t>31202842180018</t>
  </si>
  <si>
    <t>16:10:02:01:01:1044:0001:029</t>
  </si>
  <si>
    <t>Мирахмедов Турсунбой Жўравой ўғли</t>
  </si>
  <si>
    <t>АВ 2924024</t>
  </si>
  <si>
    <t>32108912180070</t>
  </si>
  <si>
    <t>16:10:02:01:01:1043:0001:028</t>
  </si>
  <si>
    <t>Мухаммадсолиев Сиротиллохон Довудхон ўғли</t>
  </si>
  <si>
    <t>АА 3803857</t>
  </si>
  <si>
    <t>31404925970020</t>
  </si>
  <si>
    <t>16:10:02:01:01:1044:0001:030</t>
  </si>
  <si>
    <t>Азизов Авазбек Хафизжон угли</t>
  </si>
  <si>
    <t>АВ 3907468</t>
  </si>
  <si>
    <t>32903915970028</t>
  </si>
  <si>
    <t>16:10:02:01:01:1043:0001:002</t>
  </si>
  <si>
    <t>Жураева Сабина Абдуллохон кизи</t>
  </si>
  <si>
    <t>АВ 6551799</t>
  </si>
  <si>
    <t>42007942180043</t>
  </si>
  <si>
    <t>16:10:02:01:01:1045:0001:028</t>
  </si>
  <si>
    <t>Калонбоева Мавлуда Хакимжон кизи</t>
  </si>
  <si>
    <t>АВ 3079163</t>
  </si>
  <si>
    <t>40301932180108</t>
  </si>
  <si>
    <t>16:10:02:01:01:1045:0001:001</t>
  </si>
  <si>
    <t>Солиева Саодат Тургуновна</t>
  </si>
  <si>
    <t>АВ 0792917</t>
  </si>
  <si>
    <t>40609712188002</t>
  </si>
  <si>
    <t>16:10:02:01:01:1044:0001:027</t>
  </si>
  <si>
    <t>Курбонова Басияжон Гавхалиевна</t>
  </si>
  <si>
    <t>АВ 7287102</t>
  </si>
  <si>
    <t>42003872180010</t>
  </si>
  <si>
    <t>16:10:02:01:01:1043:0001:026</t>
  </si>
  <si>
    <t>Ахмедов Улуғбек Ғуломжон ўғли</t>
  </si>
  <si>
    <t>АВ 5470898</t>
  </si>
  <si>
    <t>30712912180093</t>
  </si>
  <si>
    <t>16:10:02:01:01:1043:0001:024</t>
  </si>
  <si>
    <t>Фаттаев Абдусаттор Абдумажид ўғли</t>
  </si>
  <si>
    <t>АС 1900344</t>
  </si>
  <si>
    <t>30911902180088</t>
  </si>
  <si>
    <t>16:10:02:01:01:1041:0001:027</t>
  </si>
  <si>
    <t>Қурбонова Муаттар Турсунпўлат қизи</t>
  </si>
  <si>
    <t>АВ 0307350</t>
  </si>
  <si>
    <t>42508922180023</t>
  </si>
  <si>
    <t>16:10:02:01:01:1044:0001:022</t>
  </si>
  <si>
    <t>Азизов Муслумбек Муроджон ўғли</t>
  </si>
  <si>
    <t>АВ 2415452</t>
  </si>
  <si>
    <t>32012912180047</t>
  </si>
  <si>
    <t>16:10:02:01:01:1042:0001:028</t>
  </si>
  <si>
    <t>Султонова Рахима Ботиралиевна</t>
  </si>
  <si>
    <t>АВ 2414616</t>
  </si>
  <si>
    <t>41907874320021</t>
  </si>
  <si>
    <t>16:10:02:01:01:1043:0001:004</t>
  </si>
  <si>
    <t>Холқўзиева Маъмура Эргашалиевна</t>
  </si>
  <si>
    <t>АА 7850435</t>
  </si>
  <si>
    <t>40205792190012</t>
  </si>
  <si>
    <t>16:10:02:01:01:1044:0001:006</t>
  </si>
  <si>
    <t>Матхолиқов Мухаммаджон Мухторжон ўғли</t>
  </si>
  <si>
    <t>АВ 2004664</t>
  </si>
  <si>
    <t>31701952180087</t>
  </si>
  <si>
    <t>16:10:02:01:01:1043:0001:030</t>
  </si>
  <si>
    <t>Иброхимова Феруза Алижон қизи</t>
  </si>
  <si>
    <t>АВ 8758429</t>
  </si>
  <si>
    <t>40412912180080</t>
  </si>
  <si>
    <t>16:10:02:01:01:1042:0001:021</t>
  </si>
  <si>
    <t>Шарипова Матлуба Ахмаджоновна</t>
  </si>
  <si>
    <t>АА 6885614</t>
  </si>
  <si>
    <t>42907892180053</t>
  </si>
  <si>
    <t>16:10:02:01:01:1044:0001:019</t>
  </si>
  <si>
    <t>Ашурматова Муаззам Машраббой қизи</t>
  </si>
  <si>
    <t>АА 2185472</t>
  </si>
  <si>
    <t>40901932180072</t>
  </si>
  <si>
    <t>16:10:02:01:01:1042:0001:008</t>
  </si>
  <si>
    <t>Носирхонов Хабибхон Шарифхонович</t>
  </si>
  <si>
    <t>АВ 0442646</t>
  </si>
  <si>
    <t>31302922180016</t>
  </si>
  <si>
    <t>16:10:12:01:00:1503:0001:011</t>
  </si>
  <si>
    <t>Шодмонов Илёс Содиқхонович</t>
  </si>
  <si>
    <t>АА 3837772</t>
  </si>
  <si>
    <t>31409892180047</t>
  </si>
  <si>
    <t>16:10:12:04:01:0231:0001:003</t>
  </si>
  <si>
    <t>Мамаджонова Садоқат  Махмуджоновна</t>
  </si>
  <si>
    <t>АВ 7999072</t>
  </si>
  <si>
    <t>40603835970029</t>
  </si>
  <si>
    <t>16:10:02:01:01:1043:0001:029</t>
  </si>
  <si>
    <t>Мамаджонов Хакимжон Хабибжон угли</t>
  </si>
  <si>
    <t>АВ 0307357</t>
  </si>
  <si>
    <t>32110922180018</t>
  </si>
  <si>
    <t>16:10:02:01:01:1040:0001:030</t>
  </si>
  <si>
    <t>Хайдаров Алишер Хабибович</t>
  </si>
  <si>
    <t>АВ 5208730</t>
  </si>
  <si>
    <t>30303802130016</t>
  </si>
  <si>
    <t>16:10:02:01:01:1041:0001:023</t>
  </si>
  <si>
    <t>Обидова Сайёра Муроджоновна</t>
  </si>
  <si>
    <t>АВ 7634298</t>
  </si>
  <si>
    <t>41612892180011</t>
  </si>
  <si>
    <t>16:10:02:01:01:1042:0001:020</t>
  </si>
  <si>
    <t>Бойматова Камола Ғафуржоновна</t>
  </si>
  <si>
    <t>АА 5610956</t>
  </si>
  <si>
    <t>42010842180055</t>
  </si>
  <si>
    <t>16:10:12:04:01:0231:0001:008</t>
  </si>
  <si>
    <t>Исомитдинова Гуллола Голибжоновна</t>
  </si>
  <si>
    <t>АА 6750741</t>
  </si>
  <si>
    <t>40306895970010</t>
  </si>
  <si>
    <t>16:10:12:04:01:0231:0001:021</t>
  </si>
  <si>
    <t>Эшондадахонов Хакимилло Мухиддинович</t>
  </si>
  <si>
    <t>АА 4798817</t>
  </si>
  <si>
    <t>30602872180089</t>
  </si>
  <si>
    <t>16:10:02:01:01:1042:0001:018</t>
  </si>
  <si>
    <t>Баҳодиров Бобурмирзо Фахридин ўғли</t>
  </si>
  <si>
    <t>АВ 5912346</t>
  </si>
  <si>
    <t>16:10:12:04:01:0231:0001:023</t>
  </si>
  <si>
    <t>Валижонов Шукуржон Шарифжон ўғли</t>
  </si>
  <si>
    <t>АА 8740003</t>
  </si>
  <si>
    <t>32108915870048</t>
  </si>
  <si>
    <t>16:10:02:01:01:1040:0001:011</t>
  </si>
  <si>
    <t>Отаназаров Рахмонали Эргашалиевич</t>
  </si>
  <si>
    <t>АВ 3945892</t>
  </si>
  <si>
    <t>30302812180053</t>
  </si>
  <si>
    <t>16:10:02:01:01:1042:0001:022</t>
  </si>
  <si>
    <t>Икромова Мохира Туйчибоевна</t>
  </si>
  <si>
    <t>АА 9276953</t>
  </si>
  <si>
    <t>40111892180010</t>
  </si>
  <si>
    <t>16:10:02:01:01:1042:0001:010</t>
  </si>
  <si>
    <t>Эргашева Шохиста Комил кизи</t>
  </si>
  <si>
    <t>АА 2032513</t>
  </si>
  <si>
    <t>40406932180111</t>
  </si>
  <si>
    <t>16:10:02:01:01:1045:0001:012</t>
  </si>
  <si>
    <t>Турдалиева Гулноза Дилмуроджон кизи</t>
  </si>
  <si>
    <t>АА 2039418</t>
  </si>
  <si>
    <t>42103942180150</t>
  </si>
  <si>
    <t>16:10:02:01:01:1045:0001:019</t>
  </si>
  <si>
    <t>Тўражонов Фурқат Орифжон ўғли</t>
  </si>
  <si>
    <t>АС 1719658</t>
  </si>
  <si>
    <t>30406922180124</t>
  </si>
  <si>
    <t>16:10:02:01:01:1042:0001:006</t>
  </si>
  <si>
    <t xml:space="preserve">Хасанов Нурулло Хамитхон ўғли </t>
  </si>
  <si>
    <t>АА 9687169</t>
  </si>
  <si>
    <t>33003922180050</t>
  </si>
  <si>
    <t>16:10:02:01:01:1045:0001:013</t>
  </si>
  <si>
    <t>Хамидова Сохибжамол Хабибжон кизи</t>
  </si>
  <si>
    <t>АА 7850465</t>
  </si>
  <si>
    <t>41809975970069</t>
  </si>
  <si>
    <t>16:10:02:01:01:1045:0001:024</t>
  </si>
  <si>
    <t>Топилдиева Фотима Рискинбаевна</t>
  </si>
  <si>
    <t>АВ 3954208</t>
  </si>
  <si>
    <t>40208842180058</t>
  </si>
  <si>
    <t>16:10:02:01:01:1045:0001:020</t>
  </si>
  <si>
    <t>Султонмуродов Нурали Мухторжонович</t>
  </si>
  <si>
    <t>АА 1082766</t>
  </si>
  <si>
    <t>31002882180223</t>
  </si>
  <si>
    <t>16:10:02:01:01:1045:0001:017</t>
  </si>
  <si>
    <t>Эргашева Мохинур Маруфжон кизи</t>
  </si>
  <si>
    <t>АА 1532151</t>
  </si>
  <si>
    <t>41402942180070</t>
  </si>
  <si>
    <t>16:10:12:01:01:1043:0001:017</t>
  </si>
  <si>
    <t>Маматов Шавкатхон Абдуллахон ўғли</t>
  </si>
  <si>
    <t>АА 9441948</t>
  </si>
  <si>
    <t>31807932180013</t>
  </si>
  <si>
    <t>16:10:12:01:01:5032:0001:008</t>
  </si>
  <si>
    <t xml:space="preserve">Қорабоева Мухлиса Баҳриддин қизи </t>
  </si>
  <si>
    <t>АА 6756881</t>
  </si>
  <si>
    <t>42308932180028</t>
  </si>
  <si>
    <t>16:10:12:01:01:5032:0001:020</t>
  </si>
  <si>
    <t xml:space="preserve">Сидиқова Камола Раҳимовна </t>
  </si>
  <si>
    <t>АВ 5335218</t>
  </si>
  <si>
    <t>40311912120060</t>
  </si>
  <si>
    <t>16:10:12:01:01:5032:0001:026</t>
  </si>
  <si>
    <t>Нўмонова Дилфуза Хомиджон қизи</t>
  </si>
  <si>
    <t>АА 6760597</t>
  </si>
  <si>
    <t>42206965970060</t>
  </si>
  <si>
    <t>Тошматов Азизбек Аскарали ўғли</t>
  </si>
  <si>
    <t>АА 2185492</t>
  </si>
  <si>
    <t>32207925970013</t>
  </si>
  <si>
    <t>16:10:12:04:01:0231:0001:042</t>
  </si>
  <si>
    <t>Холматов Шухрат Пулотжонович</t>
  </si>
  <si>
    <t>АА 8909744</t>
  </si>
  <si>
    <t>32505812180067</t>
  </si>
  <si>
    <t>16:10:02:01:01:1043:0001:018</t>
  </si>
  <si>
    <t>Насриддинов Зафар Умурзоқалиевич</t>
  </si>
  <si>
    <t>АА 0405924</t>
  </si>
  <si>
    <t>31111872180144</t>
  </si>
  <si>
    <t>16:10:02:01:01:1045:0001:018</t>
  </si>
  <si>
    <t>Каласбаев Ихтиёр Юлдашалиевич</t>
  </si>
  <si>
    <t>АА 0978952</t>
  </si>
  <si>
    <t>32001882180038</t>
  </si>
  <si>
    <t>16:10:12:01:01:5032:0001:016</t>
  </si>
  <si>
    <t xml:space="preserve">Ахунова Муяссар Каримжоновна </t>
  </si>
  <si>
    <t>АА 4914123</t>
  </si>
  <si>
    <t>41604892180104</t>
  </si>
  <si>
    <t>16:10:12:01:01:5032:0001:007</t>
  </si>
  <si>
    <t>Олимов Мирсаидхон Бахтиёр ўғли</t>
  </si>
  <si>
    <t>АВ 5333792</t>
  </si>
  <si>
    <t>30311912180010</t>
  </si>
  <si>
    <t>16:10:12:04:01:0231:0001:019</t>
  </si>
  <si>
    <t>Пўлатова Зарнигор Улуғбек қизи</t>
  </si>
  <si>
    <t>АВ 2005038</t>
  </si>
  <si>
    <t>41907932180080</t>
  </si>
  <si>
    <t>16:10:12:01:01:5032:0001:027</t>
  </si>
  <si>
    <t>Нишонова Умида Рустамовна</t>
  </si>
  <si>
    <t>АВ 5479283</t>
  </si>
  <si>
    <t>41805874280025</t>
  </si>
  <si>
    <t>16:10:12:01:01:5032:0001:010</t>
  </si>
  <si>
    <t>Олимов Искандар Салимбоевич</t>
  </si>
  <si>
    <t>АА 8210395</t>
  </si>
  <si>
    <t>31710892180040</t>
  </si>
  <si>
    <t>16:10:02:01:01:1043:0001:008</t>
  </si>
  <si>
    <t>Мухаммаджонова Дилрабо Бахромжон қизи</t>
  </si>
  <si>
    <t>АА 2185488</t>
  </si>
  <si>
    <t>40411952180016</t>
  </si>
  <si>
    <t>16:10:12:01:01:5032:0001:009</t>
  </si>
  <si>
    <t>Абдуллаева Махлиё Мухторжоновна</t>
  </si>
  <si>
    <t>АВ 8600728</t>
  </si>
  <si>
    <t>40908872180102</t>
  </si>
  <si>
    <t>16:10:02:01:01:1045:0001:009</t>
  </si>
  <si>
    <t>Умаров Бехруз Хуршиджон ўғли</t>
  </si>
  <si>
    <t>АВ 6853904</t>
  </si>
  <si>
    <t>52705015970072</t>
  </si>
  <si>
    <t>16:10:12:04:01:1015:0002:028</t>
  </si>
  <si>
    <t>Каримов Улуғбек Умарович</t>
  </si>
  <si>
    <t>АА 8926781</t>
  </si>
  <si>
    <t>32004912180154</t>
  </si>
  <si>
    <t>16:10:12:04:01:1015:0002:020</t>
  </si>
  <si>
    <t>Суюмов Абдуқаххор Абдурасул ўғли</t>
  </si>
  <si>
    <t>АВ 4197185</t>
  </si>
  <si>
    <t>31604932180029</t>
  </si>
  <si>
    <t>16:10:12:04:01:1015:0002:009</t>
  </si>
  <si>
    <t>Махмудов Шохрухмирзо Назиржон ўғли</t>
  </si>
  <si>
    <t>АВ 0609696</t>
  </si>
  <si>
    <t>31009932180073</t>
  </si>
  <si>
    <t>16:10:12:04:01:1015:0002:013</t>
  </si>
  <si>
    <t>Намозалиев Бадриддин Ботирали ўғли</t>
  </si>
  <si>
    <t>АС 0960686</t>
  </si>
  <si>
    <t>30508932180041</t>
  </si>
  <si>
    <t>16:10:12:04:01:1015:0002:024</t>
  </si>
  <si>
    <t>Хамидова Севара Қаххоржон қизи</t>
  </si>
  <si>
    <t>АВ 3823894</t>
  </si>
  <si>
    <t>41703912180037</t>
  </si>
  <si>
    <t>16:10:12:04:01:1015:0002:005</t>
  </si>
  <si>
    <t>Юсупов Шокиржон Хасанович</t>
  </si>
  <si>
    <t>АА 6753523</t>
  </si>
  <si>
    <t>31504842180118</t>
  </si>
  <si>
    <t>16:10:12:04:01:1015:0002:001</t>
  </si>
  <si>
    <t>Нуралиев Жалолиддин Эркинбой ўғли</t>
  </si>
  <si>
    <t>АВ 5846509</t>
  </si>
  <si>
    <t>31701942180011</t>
  </si>
  <si>
    <t>16:10:12:04:01:1015:0002:017</t>
  </si>
  <si>
    <t>Калонова Сайёра Мирзаназаровна</t>
  </si>
  <si>
    <t>АА 2282341</t>
  </si>
  <si>
    <t>41004842180040</t>
  </si>
  <si>
    <t>16:10:02:01:01:1042:0001:014</t>
  </si>
  <si>
    <t>Сайдахмедова Муаззам Рахмоновна</t>
  </si>
  <si>
    <t>АВ 4805689</t>
  </si>
  <si>
    <t>16:10:12:04:01:1015:0002:019</t>
  </si>
  <si>
    <t>Эргашева Сурайё Анвар қизи</t>
  </si>
  <si>
    <t>АА 3650384</t>
  </si>
  <si>
    <t>42311942180052</t>
  </si>
  <si>
    <t>16:10:12:04:01:1015:0002:015</t>
  </si>
  <si>
    <t>Мансурова Мохидил Ботиралиевна</t>
  </si>
  <si>
    <t>АВ 4290714</t>
  </si>
  <si>
    <t>42701912180027</t>
  </si>
  <si>
    <t>16:10:02:01:01:1043:0001:020</t>
  </si>
  <si>
    <t>Аббосхужаева Матлубахон Носирхон кизи</t>
  </si>
  <si>
    <r>
      <rPr>
        <sz val="14"/>
        <rFont val="Times New Roman"/>
        <family val="1"/>
        <charset val="204"/>
      </rPr>
      <t>АА</t>
    </r>
    <r>
      <rPr>
        <sz val="14"/>
        <rFont val="Calibri"/>
        <family val="2"/>
        <charset val="204"/>
        <scheme val="minor"/>
      </rPr>
      <t xml:space="preserve"> 6759206</t>
    </r>
  </si>
  <si>
    <t>42308942180056</t>
  </si>
  <si>
    <t>16:10:12:01:02:1200:0001:013</t>
  </si>
  <si>
    <t>Исоров Фуркат Фахриддин угли</t>
  </si>
  <si>
    <t>АВ 0757280</t>
  </si>
  <si>
    <t>31306932180022</t>
  </si>
  <si>
    <t>16:10:12:01:02:1201:0001:011</t>
  </si>
  <si>
    <t>Соатова Муаззам Махсудали қизи</t>
  </si>
  <si>
    <t>АВ 2857842</t>
  </si>
  <si>
    <t>42908912180044</t>
  </si>
  <si>
    <t>16:10:12:01:02:1200:0001:008</t>
  </si>
  <si>
    <t>Мирзаева Нигора Баходировна</t>
  </si>
  <si>
    <t>АА 0943964</t>
  </si>
  <si>
    <t>42512872180033</t>
  </si>
  <si>
    <t>16:10:12:01:02:1200:0001:009</t>
  </si>
  <si>
    <t>Хомидова Мунирахон Коиулхоновна</t>
  </si>
  <si>
    <t>АВ 1752452</t>
  </si>
  <si>
    <t>16:10:12:04:01:1015:0002:002</t>
  </si>
  <si>
    <t>Олимжонов Жасур Холматжон угли</t>
  </si>
  <si>
    <t>АА 3845130</t>
  </si>
  <si>
    <t>16:10:12:04:01:1015:0002:012</t>
  </si>
  <si>
    <t>Юлдашев Халимжон Одилжонович</t>
  </si>
  <si>
    <t>АС 0206324</t>
  </si>
  <si>
    <t>16:10:12:01:02:1200:0001:012</t>
  </si>
  <si>
    <t>Ахмаджонов Шахбоз Комилжон ўғли</t>
  </si>
  <si>
    <t>АВ 9162368</t>
  </si>
  <si>
    <t>16:10:12:01:02:1200:0001:015</t>
  </si>
  <si>
    <t>Тошпулатова Ширмоной Азизжоновна</t>
  </si>
  <si>
    <t>АВ 7176207</t>
  </si>
  <si>
    <t>16:10:12:01:02:1201:0001:015</t>
  </si>
  <si>
    <t>Бакирова Ёкутхон Мухторовна</t>
  </si>
  <si>
    <t>АВ 5828896</t>
  </si>
  <si>
    <t>16:10:12:01:02:1201:0001:016</t>
  </si>
  <si>
    <t>Рахмонова Наргиза Тўйчибоевна</t>
  </si>
  <si>
    <t>АВ 8288062</t>
  </si>
  <si>
    <t>16:10:12:01:01:5033:0001:019</t>
  </si>
  <si>
    <t>Абдукаримов Умиджон Хошимжонович</t>
  </si>
  <si>
    <t>АВ 5600376</t>
  </si>
  <si>
    <t>16:10:12:01:01:5033:0001:007</t>
  </si>
  <si>
    <t>Мамиров Бекзод Нематиллаевич</t>
  </si>
  <si>
    <t>АВ 3352726</t>
  </si>
  <si>
    <t>16:10:12:01:01:5033:0001:020</t>
  </si>
  <si>
    <t>Акбаров Камариддин Махмуталиевич</t>
  </si>
  <si>
    <t>АВ 1170957</t>
  </si>
  <si>
    <t>16:10:12:01:01:5033:0001:025</t>
  </si>
  <si>
    <t>Зокирова Танзила Насибилложоновна</t>
  </si>
  <si>
    <t>АА 9967516</t>
  </si>
  <si>
    <t>16:10:12:01:02:1201:0001:014</t>
  </si>
  <si>
    <t>Бозорова Феруза Муталибовна</t>
  </si>
  <si>
    <t>АВ 6610222</t>
  </si>
  <si>
    <t>16:10:12:01:01:5033:0001:009</t>
  </si>
  <si>
    <t>Ахмедова Гулбахор Рахманалиевна</t>
  </si>
  <si>
    <t>АА 3412420</t>
  </si>
  <si>
    <t>16:10:02:01:01:1042:0001:003</t>
  </si>
  <si>
    <t>Хомиджонова Хуснобод Кобилжон кизи</t>
  </si>
  <si>
    <t>АВ 2004843</t>
  </si>
  <si>
    <t>16:10:12:01:01:5033:0001:028</t>
  </si>
  <si>
    <t>Эсаналиев Бахтиёр Ахмадович</t>
  </si>
  <si>
    <t>АВ 5331993</t>
  </si>
  <si>
    <t>16:10:12:01:01:5033:0001:029</t>
  </si>
  <si>
    <t>Эрматов Фазлиддин Нурмаматович</t>
  </si>
  <si>
    <t>АВ 8630118</t>
  </si>
  <si>
    <t>16:10:12:01:01:5033:0001:026</t>
  </si>
  <si>
    <t>Абдурахманов Абдурашид Жалолдинович</t>
  </si>
  <si>
    <t>АА 6377555</t>
  </si>
  <si>
    <t>16:10:12:01:01:5033:0001:018</t>
  </si>
  <si>
    <t>Исмаилова Нозима Содикжоновна</t>
  </si>
  <si>
    <t>АС 0960096</t>
  </si>
  <si>
    <t>16:10:02:01:01:1045:0001:030</t>
  </si>
  <si>
    <t>Мирзаева Райхона Исломжон қизи</t>
  </si>
  <si>
    <t>АА 1891661</t>
  </si>
  <si>
    <t>16:10:02:01:01:1042:0001:013</t>
  </si>
  <si>
    <t>Юлдашев Бахриниссо Самижоновна</t>
  </si>
  <si>
    <t>АВ 0649551</t>
  </si>
  <si>
    <t>16:10:12:02:01:1202:0001:035</t>
  </si>
  <si>
    <t>Набиев Шахзод Валижон ўғли</t>
  </si>
  <si>
    <t>АА 1329122</t>
  </si>
  <si>
    <t>16:10:12:04:01:1015:0002:023</t>
  </si>
  <si>
    <t>Калонбоев Мавлонжон Латибжонович</t>
  </si>
  <si>
    <t>АВ 3663013</t>
  </si>
  <si>
    <t>16:10:12:01:02:1201:0001:003</t>
  </si>
  <si>
    <t>Нишонова Муслима Кодиржоновна</t>
  </si>
  <si>
    <t>АВ 9498603</t>
  </si>
  <si>
    <t>16:10:12:01:01:5033:0001:016</t>
  </si>
  <si>
    <t>Исомаддинова Муаззам Бурхон кизи</t>
  </si>
  <si>
    <t>АА 4132854</t>
  </si>
  <si>
    <t>16:10:12:01:01:5033:0001:010</t>
  </si>
  <si>
    <t>Ахмаджонова Муслима Исмоилжоновна</t>
  </si>
  <si>
    <t>АВ 4199322</t>
  </si>
  <si>
    <t>16:10:12:01:01:5033:0001:008</t>
  </si>
  <si>
    <t>Абдурахмонов Нўмонжон Исмоил ўғли</t>
  </si>
  <si>
    <t>АА 4834100</t>
  </si>
  <si>
    <t>16:10:02:01:01:1045:0001:015</t>
  </si>
  <si>
    <t>Турсунов Улмас Омонджон угли</t>
  </si>
  <si>
    <t>АВ 1033189</t>
  </si>
  <si>
    <t>16:10:12:01:01:5033:0001:017</t>
  </si>
  <si>
    <t>Собирова Зилола Бахадировна</t>
  </si>
  <si>
    <t>АВ 9909737</t>
  </si>
  <si>
    <t>16:10:02:01:01:1045:0001:006</t>
  </si>
  <si>
    <t>Абдувалиев Рахмонали Исмоналиевич</t>
  </si>
  <si>
    <t>АА 8029570</t>
  </si>
  <si>
    <t>16:10:12:01:02:1201:0001:006</t>
  </si>
  <si>
    <t>Очилов Азизжон Зохид ўғли</t>
  </si>
  <si>
    <t>АА 7625007</t>
  </si>
  <si>
    <t>16:10:12:01:02:1201:0001:010</t>
  </si>
  <si>
    <t>Якубова Дилшода Умаржоновна</t>
  </si>
  <si>
    <t>АА 7779714</t>
  </si>
  <si>
    <t>16:10:12:01:01:5033:0001:027</t>
  </si>
  <si>
    <t>Эргашев Дониёр Хурсаналиевич</t>
  </si>
  <si>
    <t>(21.06.1988й)</t>
  </si>
  <si>
    <t>АА 2314305</t>
  </si>
  <si>
    <t>16:10:12:01:02:1201:0001:002</t>
  </si>
  <si>
    <t>Маллахонов Бахром Бахтиёр ўғли</t>
  </si>
  <si>
    <t>АА 5069484</t>
  </si>
  <si>
    <t>16:10:12:01:02:1201:0001:005</t>
  </si>
  <si>
    <t>Кимсанова Мухайё Расулжоновна</t>
  </si>
  <si>
    <t>АА 4802598</t>
  </si>
  <si>
    <t>16:10:12:01:02:1200:0001:004</t>
  </si>
  <si>
    <t>Байбаева Мухлиса Даминовна</t>
  </si>
  <si>
    <t>АВ 3907569</t>
  </si>
  <si>
    <t>16:10:12:04:01:1015:0002:030</t>
  </si>
  <si>
    <t>Абдулалиев Аброр Абдукаимович</t>
  </si>
  <si>
    <t>АА 2915219</t>
  </si>
  <si>
    <t>16:10:02:01:01:5033:0001:012</t>
  </si>
  <si>
    <t>Муминова Наргиза Адхамалиевна</t>
  </si>
  <si>
    <t>АВ 1072949</t>
  </si>
  <si>
    <t>16:10:02:01:01:1330:0001:008</t>
  </si>
  <si>
    <t>Қорабаев Турдали Ахмадалиевич</t>
  </si>
  <si>
    <t>АА 4077606</t>
  </si>
  <si>
    <t>16:10:02:01:01:1330:0001:019</t>
  </si>
  <si>
    <t>Самаева Хуснора Муминжон қизи</t>
  </si>
  <si>
    <t>АА 0440488</t>
  </si>
  <si>
    <t>16:10:02:01:01:1330:0001:020</t>
  </si>
  <si>
    <t>Рохатжонова Мухлиса Собиржон қизи</t>
  </si>
  <si>
    <t>АА 8217373</t>
  </si>
  <si>
    <t>16:10:02:01:01:1330:0001:031</t>
  </si>
  <si>
    <t>Отажонов Алиакбар Ибрагимович</t>
  </si>
  <si>
    <t>АА 9029191</t>
  </si>
  <si>
    <t>16:10:02:01:01:1330:0001:004</t>
  </si>
  <si>
    <t>Эргашев Шохрух Алишер ўғли</t>
  </si>
  <si>
    <t>АА 4319061</t>
  </si>
  <si>
    <t>16:10:02:01:01:1330:0001:032</t>
  </si>
  <si>
    <t>Мирсаидова Саида Хамит қизи</t>
  </si>
  <si>
    <t>АА 0795610</t>
  </si>
  <si>
    <t>16:10:12:01:02:1200:0001:002</t>
  </si>
  <si>
    <t>Джураева Дилдора Улугназаровна</t>
  </si>
  <si>
    <t>АD 0525136</t>
  </si>
  <si>
    <t>16:10:02:01:01:1042:0001:001</t>
  </si>
  <si>
    <t xml:space="preserve">Мамаразокова Нафиса Маврутали қизи </t>
  </si>
  <si>
    <t>АВ 3197101</t>
  </si>
  <si>
    <t>16:10:12:01:01:5032:0001:013</t>
  </si>
  <si>
    <t>Олтинбаев Илхом Фурқат ўғли</t>
  </si>
  <si>
    <t>АС 0525019</t>
  </si>
  <si>
    <t>16:10:02:01:01:1330:0001:034</t>
  </si>
  <si>
    <t>Бойтиллаев Миржалол Орифжон ўғли</t>
  </si>
  <si>
    <t>АВ 7328220</t>
  </si>
  <si>
    <t>16:10:02:01:01:1330:0001:010</t>
  </si>
  <si>
    <t>Исломов Ризохўжа Комилхон ўғли</t>
  </si>
  <si>
    <t>АА 8041829</t>
  </si>
  <si>
    <t>16:10:02:01:01:1330:0001:022</t>
  </si>
  <si>
    <t>Эргашев Лутфилла Намозалиевич</t>
  </si>
  <si>
    <t>АВ 9912558</t>
  </si>
  <si>
    <t>16:10:12:04:02:9006:0001:013</t>
  </si>
  <si>
    <t>Асилжонов Сирожбек Зохиджон ўғли</t>
  </si>
  <si>
    <t>АС 0206466</t>
  </si>
  <si>
    <t>16:10:02:01:01:1330:0001:033</t>
  </si>
  <si>
    <t>Янгикургон тумани жами</t>
  </si>
  <si>
    <t>Қурбанова Дилфуза Замонбековна</t>
  </si>
  <si>
    <t>АВ9346728</t>
  </si>
  <si>
    <t>41112742160023</t>
  </si>
  <si>
    <t>16:11:01:01:03:8576:0001:024</t>
  </si>
  <si>
    <t>АС0930608</t>
  </si>
  <si>
    <t>31401872160021</t>
  </si>
  <si>
    <t>16:11:01:01:03:8576:0001:015</t>
  </si>
  <si>
    <t>Валиев Камолиддин Каримжон ўғли</t>
  </si>
  <si>
    <t>АА6985193</t>
  </si>
  <si>
    <t>30611912160026</t>
  </si>
  <si>
    <t>16:11:01:01:03:8576:0001:002</t>
  </si>
  <si>
    <t>Махкамов Шавкатжон Ғуломжанович</t>
  </si>
  <si>
    <t>АА8318346</t>
  </si>
  <si>
    <t>30307795950028</t>
  </si>
  <si>
    <t>16:11:01:01:03:8576:0001:017</t>
  </si>
  <si>
    <t>Рахимова Сайёра Авазбек қизи</t>
  </si>
  <si>
    <t>АВ4793784</t>
  </si>
  <si>
    <t>41109925950056</t>
  </si>
  <si>
    <t>16:11:01:01:03:8582:0001:002</t>
  </si>
  <si>
    <t>Тўраханова Зулайхо Нуритдин қизи</t>
  </si>
  <si>
    <t>АА1740205</t>
  </si>
  <si>
    <t>40211922160033</t>
  </si>
  <si>
    <t>16:11:01:01:03:8582:0001:023</t>
  </si>
  <si>
    <t>Қўчқарова Дилдора Исроил қизи</t>
  </si>
  <si>
    <t>558405716</t>
  </si>
  <si>
    <t>АВ6027327</t>
  </si>
  <si>
    <t>42702922100108</t>
  </si>
  <si>
    <t>16:11:01:01:03:8589:0001:005</t>
  </si>
  <si>
    <t>Турсунов Камолиддин Жалолиддин</t>
  </si>
  <si>
    <t>АА6985015</t>
  </si>
  <si>
    <t>30509932160103</t>
  </si>
  <si>
    <t>16:11:01:01:03:8589:0001:002</t>
  </si>
  <si>
    <t>Сатимова Шахнозахон Содикжановна</t>
  </si>
  <si>
    <t>524081016</t>
  </si>
  <si>
    <t>АА3230936</t>
  </si>
  <si>
    <t>40404842160030</t>
  </si>
  <si>
    <t>16:11:01:01:03:8613:0001:008</t>
  </si>
  <si>
    <t>Хасанов Дониёр Исмаилович</t>
  </si>
  <si>
    <t>515162092</t>
  </si>
  <si>
    <t>АА1714006</t>
  </si>
  <si>
    <t>32903862160073</t>
  </si>
  <si>
    <t>16:11:01:01:03:8613:0001:014</t>
  </si>
  <si>
    <t>Шерматова Дилноза Содикжоновна</t>
  </si>
  <si>
    <t>501780639</t>
  </si>
  <si>
    <t>АА1119917</t>
  </si>
  <si>
    <t>40312885960011</t>
  </si>
  <si>
    <t>16:11:01:01:03:8589:0001:009</t>
  </si>
  <si>
    <t>Мамаджанов Бахромжон Номонжонович</t>
  </si>
  <si>
    <t>АА5223133</t>
  </si>
  <si>
    <t>31106912160053</t>
  </si>
  <si>
    <t>16:11:01:01:03:8621:0001:001</t>
  </si>
  <si>
    <t>Бойханова Дилдора Махкамовна</t>
  </si>
  <si>
    <t>АС1827024</t>
  </si>
  <si>
    <t>42507852160019</t>
  </si>
  <si>
    <t>16:11:01:01:03:8589:0001:027</t>
  </si>
  <si>
    <t>Норматова Муаттар Мамасодиковна</t>
  </si>
  <si>
    <t>АА4070197</t>
  </si>
  <si>
    <t>40704865950013</t>
  </si>
  <si>
    <t>16:11:01:01:03:8582:0001:003</t>
  </si>
  <si>
    <t>Собиржанова Гулхаё Ботиржон кизи</t>
  </si>
  <si>
    <t>АС1400768</t>
  </si>
  <si>
    <t>41501955890023</t>
  </si>
  <si>
    <t>16:11:01:01:03:8576:0001:011</t>
  </si>
  <si>
    <t>Зокиржанова Азизахон Бахтиёр кизи</t>
  </si>
  <si>
    <t>АА6549742</t>
  </si>
  <si>
    <t>42910932160023</t>
  </si>
  <si>
    <t>16:11:01:01:03:8589:0001:016</t>
  </si>
  <si>
    <t xml:space="preserve">Тожибоева Гулнозахон Каримжановна </t>
  </si>
  <si>
    <t>АА7750067</t>
  </si>
  <si>
    <t>42804832160071</t>
  </si>
  <si>
    <t>16:11:01:01:03:8623:0001:007</t>
  </si>
  <si>
    <t>Рузиев Хошимжон Абдулахат угли</t>
  </si>
  <si>
    <t>АВ2139514</t>
  </si>
  <si>
    <t>32305932160035</t>
  </si>
  <si>
    <t>16:11:01:01:03:8576:0001:008</t>
  </si>
  <si>
    <t>Махмудова Махирахон Абдусаттаровна</t>
  </si>
  <si>
    <t>АВ9023391</t>
  </si>
  <si>
    <t>40703822160043</t>
  </si>
  <si>
    <t>16:11:01:01:03:8576:0001:023</t>
  </si>
  <si>
    <t>Махкамов Зайнобиддин Тулкинбой угли</t>
  </si>
  <si>
    <t>АВ4484409</t>
  </si>
  <si>
    <t>30711912160058</t>
  </si>
  <si>
    <t>16:11:01:01:03:8623:0001:024</t>
  </si>
  <si>
    <t>Исмоилова Феруза Анваржоновна</t>
  </si>
  <si>
    <t>АА3016537</t>
  </si>
  <si>
    <t>41004902160119</t>
  </si>
  <si>
    <t>16:11:01:01:03:8623:0001:022</t>
  </si>
  <si>
    <t>Исломова Машхура Исмоилжон кизи</t>
  </si>
  <si>
    <t>АВ0681463</t>
  </si>
  <si>
    <t>42511912160035</t>
  </si>
  <si>
    <t>16:11:01:01:03:8589:0001:019</t>
  </si>
  <si>
    <t>Инамова Манзура Рустамжоновна</t>
  </si>
  <si>
    <t>АА 9623507</t>
  </si>
  <si>
    <t>41206895950018</t>
  </si>
  <si>
    <t>16:11:01:01:03:8576:0001:005</t>
  </si>
  <si>
    <t>Абдурахманов Хасанбой Одилжон угли</t>
  </si>
  <si>
    <t>АА8949885</t>
  </si>
  <si>
    <t>30707932160022</t>
  </si>
  <si>
    <t>16:11:01:01:03:8582:0001:026</t>
  </si>
  <si>
    <t>Болтабоева Мухайёхон Собиржон кизи</t>
  </si>
  <si>
    <t>АА8352805</t>
  </si>
  <si>
    <t>40212902160133</t>
  </si>
  <si>
    <t>16:11:01:01:03:8623:0001:025</t>
  </si>
  <si>
    <t>Юсубжанов Ёкубжон Комилжон угли</t>
  </si>
  <si>
    <t>АС0429978</t>
  </si>
  <si>
    <t>30203922160028</t>
  </si>
  <si>
    <t>16:11:01:01:03:8623:0001:009</t>
  </si>
  <si>
    <t>Инамова Мунисхон Абдукуримова</t>
  </si>
  <si>
    <t>АА1983599</t>
  </si>
  <si>
    <t>42703882160058</t>
  </si>
  <si>
    <t>16:11:01:01:03:8589:0001:003</t>
  </si>
  <si>
    <t>Зокирова Мунисхон Мухаммаджановна</t>
  </si>
  <si>
    <t>АА0957378</t>
  </si>
  <si>
    <t>41702885950014</t>
  </si>
  <si>
    <t>16:11:01:01:03:8613:0001:020</t>
  </si>
  <si>
    <t>Мурадова Бокияхон Нематуллаевна</t>
  </si>
  <si>
    <t>554871379</t>
  </si>
  <si>
    <t>АС1080164</t>
  </si>
  <si>
    <t>42610792160037</t>
  </si>
  <si>
    <t>16:11:01:01:03:8589:0001:020</t>
  </si>
  <si>
    <t>Абдурахманов Махмудхон Мансурхон ўғли</t>
  </si>
  <si>
    <t>555999866</t>
  </si>
  <si>
    <t>АВ9988743</t>
  </si>
  <si>
    <t>31502932160028</t>
  </si>
  <si>
    <t>16:11:01:01:03:8582:0001:028</t>
  </si>
  <si>
    <t>Тўрамирзаев Шохдиёр Абдурахим ўғли</t>
  </si>
  <si>
    <t>542293344</t>
  </si>
  <si>
    <t>АА2123292</t>
  </si>
  <si>
    <t>33004942160084</t>
  </si>
  <si>
    <t>16:11:01:01:03:8589:0001:018</t>
  </si>
  <si>
    <t>Файзиддинова Шарофат Нуъмонжоновна</t>
  </si>
  <si>
    <t>528673953</t>
  </si>
  <si>
    <t>АВ2627228</t>
  </si>
  <si>
    <t>42810842160097</t>
  </si>
  <si>
    <t>16:11:01:01:03:8589:0001:023</t>
  </si>
  <si>
    <t>Зокирова Юлдузхон Махмуджановна</t>
  </si>
  <si>
    <t>492232999</t>
  </si>
  <si>
    <t>АВ1057453</t>
  </si>
  <si>
    <t>40903832160080</t>
  </si>
  <si>
    <t>16:11:01:01:03:8613:0001:010</t>
  </si>
  <si>
    <t>Асқаралиев Илёсбек Одилжон ўғли</t>
  </si>
  <si>
    <t>575510831</t>
  </si>
  <si>
    <t>АВ1683474</t>
  </si>
  <si>
    <t>32010985950022</t>
  </si>
  <si>
    <t>16:11:01:01:03:8582:0001:016</t>
  </si>
  <si>
    <t>Азизова Нилуфар Фарходовна</t>
  </si>
  <si>
    <t>516800319</t>
  </si>
  <si>
    <t>АА1697019</t>
  </si>
  <si>
    <t>40202895960010</t>
  </si>
  <si>
    <t>16:11:01:01:03:5084:0001:009</t>
  </si>
  <si>
    <t>Юлдашева Шахнова Абдурахмановна</t>
  </si>
  <si>
    <t>521815487</t>
  </si>
  <si>
    <t>АА4328658</t>
  </si>
  <si>
    <t>40101852216002</t>
  </si>
  <si>
    <t>16:11:01:01:03:5084:0001:021</t>
  </si>
  <si>
    <t>Табаров Жалолхон Жамолхонович</t>
  </si>
  <si>
    <t>578475350</t>
  </si>
  <si>
    <t>АА3186085</t>
  </si>
  <si>
    <t>32708925950017</t>
  </si>
  <si>
    <t>16:11:01:01:03:8623:0001:021</t>
  </si>
  <si>
    <t>Алиева Наргиза Яндашали қизи</t>
  </si>
  <si>
    <t>526127595</t>
  </si>
  <si>
    <t>АВ0377035</t>
  </si>
  <si>
    <t>40509912180092</t>
  </si>
  <si>
    <t>16:11:01:01:03:5084:0001:002</t>
  </si>
  <si>
    <t>Абдуллаев Аброрхўжа Абдусаттор ўғли</t>
  </si>
  <si>
    <t>АВ7389966</t>
  </si>
  <si>
    <t>32810995950027</t>
  </si>
  <si>
    <t>16:11:01:01:03:8613:0001:011</t>
  </si>
  <si>
    <t>Қўчқаров Абдувохид Мухторжон ўғли</t>
  </si>
  <si>
    <t>АВ6958629</t>
  </si>
  <si>
    <t>32009932160089</t>
  </si>
  <si>
    <t>16:11:01:01:03:5084:0001:008</t>
  </si>
  <si>
    <t>Болтабоева Зарифа Комилжановна</t>
  </si>
  <si>
    <t>600 220 682</t>
  </si>
  <si>
    <t>АВ9093622</t>
  </si>
  <si>
    <t>42108852160018</t>
  </si>
  <si>
    <t>16:11:01:01:03:5084:0001:005</t>
  </si>
  <si>
    <t>Рахимова Махбуба Эломоновна</t>
  </si>
  <si>
    <t>602 840 890</t>
  </si>
  <si>
    <t>АВ9980819</t>
  </si>
  <si>
    <t>42708862160042</t>
  </si>
  <si>
    <t>16:11:01:01:03:5084:0001:023</t>
  </si>
  <si>
    <t>Исмоилов Абдурасул Абдумалик Ўғли</t>
  </si>
  <si>
    <t>528 228 642</t>
  </si>
  <si>
    <t>АВ8958501</t>
  </si>
  <si>
    <t>32403922160071</t>
  </si>
  <si>
    <t>16:11:01:01:03:5084:0001:004</t>
  </si>
  <si>
    <t>Мехмонова Сарвиноз Исхоқ қизи</t>
  </si>
  <si>
    <t>533 947 277</t>
  </si>
  <si>
    <t>АВ4746393</t>
  </si>
  <si>
    <t>40510915950012</t>
  </si>
  <si>
    <t>16:11:01:01:03:8589:0001:012</t>
  </si>
  <si>
    <t>Хакимов Бунёдбек Латифжон угли</t>
  </si>
  <si>
    <t>АА1579069</t>
  </si>
  <si>
    <t>32306942160059</t>
  </si>
  <si>
    <t>16:11:01:01:03:8623:0001:016</t>
  </si>
  <si>
    <t>Норматова Дилноза Хакимжоновна</t>
  </si>
  <si>
    <t>АА6241830</t>
  </si>
  <si>
    <t>42906892160018</t>
  </si>
  <si>
    <t>16:11:01:01:03:8623:0001:020</t>
  </si>
  <si>
    <t>Тургунова Гулсора Аскаралиевна</t>
  </si>
  <si>
    <t>АВ3177287</t>
  </si>
  <si>
    <t>41405815950042</t>
  </si>
  <si>
    <t>16:11:01:01:03:8623:0001:010</t>
  </si>
  <si>
    <t>Олимжанов Мохирбек Ойбек угли</t>
  </si>
  <si>
    <t>АВ8176586</t>
  </si>
  <si>
    <t>30104982060014</t>
  </si>
  <si>
    <t>16:11:01:01:03:8623:0001:018</t>
  </si>
  <si>
    <t>Хайдаров Элдорбек Рахмонжон угли</t>
  </si>
  <si>
    <t>АВ0886146</t>
  </si>
  <si>
    <t>31009912160013</t>
  </si>
  <si>
    <t>16:11:01:01:03:8623:0001:015</t>
  </si>
  <si>
    <t>Бурханов Рахматулло Махаммадалиевич</t>
  </si>
  <si>
    <t>АА2338302</t>
  </si>
  <si>
    <t>32509882100156</t>
  </si>
  <si>
    <t>16:11:01:01:03:8623:0001:023</t>
  </si>
  <si>
    <t>Авазбекова Дилбарой Холмирза кизи</t>
  </si>
  <si>
    <t>АА1777627</t>
  </si>
  <si>
    <t>42606932100074</t>
  </si>
  <si>
    <t>16:11:01:01:03:5084:0001:003</t>
  </si>
  <si>
    <t>Исроилова Дилоромхон Маруфхановна</t>
  </si>
  <si>
    <t>АА9717672</t>
  </si>
  <si>
    <t>42410712160015</t>
  </si>
  <si>
    <t>16:11:01:01:03:5084:0001:011</t>
  </si>
  <si>
    <t>Содикова Дилнозахон Гуломжановна</t>
  </si>
  <si>
    <t>АА2073073</t>
  </si>
  <si>
    <t>40712852160024</t>
  </si>
  <si>
    <t>16:11:01:01:03:5084:0001:012</t>
  </si>
  <si>
    <t>Мамадалиева Ойдин Уринбой кизи</t>
  </si>
  <si>
    <t>АА2071572</t>
  </si>
  <si>
    <t>41905955950022</t>
  </si>
  <si>
    <t>16:11:01:01:03:8623:0001:027</t>
  </si>
  <si>
    <t>Хошимов Элмурод Дилмурод угли</t>
  </si>
  <si>
    <t>АА4051688</t>
  </si>
  <si>
    <t>32905912160020</t>
  </si>
  <si>
    <t>16:11:01:01:03:5084:0001:020</t>
  </si>
  <si>
    <t>Орифжанов Абдулхай Латифжон угли</t>
  </si>
  <si>
    <t>АА8363873</t>
  </si>
  <si>
    <t>32011952160055</t>
  </si>
  <si>
    <t>16:11:01:01:03:8623:0001:019</t>
  </si>
  <si>
    <t>Джурабоева Мухаббат Аскаралиевна</t>
  </si>
  <si>
    <t>АА9593916</t>
  </si>
  <si>
    <t>42301812160073</t>
  </si>
  <si>
    <t>16:11:01:01:03:5071:0001:006</t>
  </si>
  <si>
    <t>Мамадалиева Мунисхон Абдуллаевна</t>
  </si>
  <si>
    <t>АС1079451</t>
  </si>
  <si>
    <t>41106872160013</t>
  </si>
  <si>
    <t>16:11:01:01:03:8582:0001:019</t>
  </si>
  <si>
    <t>Дадамирзаев Улуғбек Шухрат уғли</t>
  </si>
  <si>
    <t>АА1140240</t>
  </si>
  <si>
    <t>33003945950012</t>
  </si>
  <si>
    <t>16:11:01:01:03:8589:0001:011</t>
  </si>
  <si>
    <t>Тоштанов Алимирза Маматвали уғли</t>
  </si>
  <si>
    <t>АВ3912140</t>
  </si>
  <si>
    <t>33112922160044</t>
  </si>
  <si>
    <t>16:11:01:01:03:8613:0001:012</t>
  </si>
  <si>
    <t>Туктасинова Угилхон Валижоновна</t>
  </si>
  <si>
    <t>АВ0721787</t>
  </si>
  <si>
    <t>41003745955002</t>
  </si>
  <si>
    <t>16:11:01:01:03:8623:0001:006</t>
  </si>
  <si>
    <t>Инамова Шахноза Абдурахимовна</t>
  </si>
  <si>
    <t>АА3202607</t>
  </si>
  <si>
    <t>42006882160106</t>
  </si>
  <si>
    <t>16:11:01:01:03:8623:0001:029</t>
  </si>
  <si>
    <t>Козакова Маликахон Хайитбой кизи</t>
  </si>
  <si>
    <t>АA 1740300</t>
  </si>
  <si>
    <t>41808932160103</t>
  </si>
  <si>
    <t>16:11:01:01:03:5084:0001:007</t>
  </si>
  <si>
    <t>Мирзаева Дилбар Исроиловна</t>
  </si>
  <si>
    <t>529623680</t>
  </si>
  <si>
    <t>АА2239755</t>
  </si>
  <si>
    <t>42701822160067</t>
  </si>
  <si>
    <t>16:11:01:01:03:8589:0001:026</t>
  </si>
  <si>
    <t>Анорбоев Ахмаджон Икромжон</t>
  </si>
  <si>
    <t>АВ0916522</t>
  </si>
  <si>
    <t>32509975950068</t>
  </si>
  <si>
    <t>16:11:01:01:03:8613:0001:015</t>
  </si>
  <si>
    <t>Турсункулова Наргиза Мамадрайимовна</t>
  </si>
  <si>
    <t>42202802160016</t>
  </si>
  <si>
    <t>16:11:01:01:03:8613:0001:030</t>
  </si>
  <si>
    <t>Рахманова Мунира Абдуназаровна</t>
  </si>
  <si>
    <t>АА2679063</t>
  </si>
  <si>
    <t>42303872160040</t>
  </si>
  <si>
    <t>16:11:01:01:03:8589:0001:025</t>
  </si>
  <si>
    <t>Бойдедаев Баркамол Кобилжон угли</t>
  </si>
  <si>
    <t>АА3557742</t>
  </si>
  <si>
    <t>32212922160105</t>
  </si>
  <si>
    <t>16:11:01:01:03:8623:0001:026</t>
  </si>
  <si>
    <t>Икрамова Дилдора Турдалиевна</t>
  </si>
  <si>
    <t>АВ0783002</t>
  </si>
  <si>
    <t>41503862160042</t>
  </si>
  <si>
    <t>16:11:01:01:03:8613:0001:024</t>
  </si>
  <si>
    <t>Исокжанов Мухиддин Абдувохид угли</t>
  </si>
  <si>
    <t>АА8077409</t>
  </si>
  <si>
    <t>30805925950013</t>
  </si>
  <si>
    <t>16:11:01:01:03:8613:0001:017</t>
  </si>
  <si>
    <t>Саттарова Феруза Тохировна</t>
  </si>
  <si>
    <t>АВ4795107</t>
  </si>
  <si>
    <t>41307822160044</t>
  </si>
  <si>
    <t>16:11:01:01:03:5084:0001:015</t>
  </si>
  <si>
    <t>Кучкаров Жахонгир Уринбой угли</t>
  </si>
  <si>
    <t>АВ4354922</t>
  </si>
  <si>
    <t>31403912160064</t>
  </si>
  <si>
    <t>16:11:01:01:03:5084:0001:010</t>
  </si>
  <si>
    <t>Мирзакулова Назокат Авазбековна</t>
  </si>
  <si>
    <t>АА 0898130</t>
  </si>
  <si>
    <t>42511872160106</t>
  </si>
  <si>
    <t>16:11:01:01:03:8589:0001:014</t>
  </si>
  <si>
    <t>Мамажонова Дилбархон Юсуфжон кизи</t>
  </si>
  <si>
    <t>АС1828266</t>
  </si>
  <si>
    <t>41806902160036</t>
  </si>
  <si>
    <t>16:11:01:01:03:8582:0001:024</t>
  </si>
  <si>
    <t>Иброхимова Дилрух Исокжановна</t>
  </si>
  <si>
    <t>АВ9509510</t>
  </si>
  <si>
    <t>42804835950019</t>
  </si>
  <si>
    <t>16:11:01:01:03:8623:0001:012</t>
  </si>
  <si>
    <t>Нишанова Гулнозахон Рахимжоновна</t>
  </si>
  <si>
    <t>АА3230845</t>
  </si>
  <si>
    <t>42611835950015</t>
  </si>
  <si>
    <t>16:11:01:01:03:8623:0001:008</t>
  </si>
  <si>
    <t>Шарифжанов Бобур Бахромжон ўғли</t>
  </si>
  <si>
    <t>AA1828266</t>
  </si>
  <si>
    <t>16:11:01:01:03:8621:0001:019</t>
  </si>
  <si>
    <t>Маматисмоилова Малохатхон Отамирзаевна</t>
  </si>
  <si>
    <t>АА2244233</t>
  </si>
  <si>
    <t>40505732160036</t>
  </si>
  <si>
    <t>16:11:01:01:03:8582:0001:022</t>
  </si>
  <si>
    <t>Асқаров Мухриддин Хайдарали ўғли</t>
  </si>
  <si>
    <t>АА2832954</t>
  </si>
  <si>
    <t>30505922160010</t>
  </si>
  <si>
    <t>16:11:01:01:03:8589:0001:010</t>
  </si>
  <si>
    <t>Турсунбоев Саидбек Исмоилжон ўғли</t>
  </si>
  <si>
    <t>АB7210848</t>
  </si>
  <si>
    <t>32209932160098</t>
  </si>
  <si>
    <t>16:11:01:01:03:5084:0001:027</t>
  </si>
  <si>
    <t>Юлдашев Мирзохид Махамадаминович</t>
  </si>
  <si>
    <t>АA9441151</t>
  </si>
  <si>
    <t>31411812160040</t>
  </si>
  <si>
    <t>16:11:01:01:03:8576:0001:014</t>
  </si>
  <si>
    <t>Рахманова Мадина Иқбол қизи</t>
  </si>
  <si>
    <t>АВ6902049</t>
  </si>
  <si>
    <t>41606922160052</t>
  </si>
  <si>
    <t>16:11:01:01:03:5084:0001:014</t>
  </si>
  <si>
    <t>Хакимов Илхомжон Олимжон ўғли</t>
  </si>
  <si>
    <t>АВ5367375</t>
  </si>
  <si>
    <t>30103995950057</t>
  </si>
  <si>
    <t>16:11:01:01:03:5084:0001:018</t>
  </si>
  <si>
    <t>Холикова Умидахон Абдуқаххоровна</t>
  </si>
  <si>
    <t>АА4056078</t>
  </si>
  <si>
    <t>42603872160012</t>
  </si>
  <si>
    <t>16:11:01:01:03:1186:0001:045</t>
  </si>
  <si>
    <t>Эргашева Дилфуза Ибрахимовна</t>
  </si>
  <si>
    <t>АС9339230</t>
  </si>
  <si>
    <t>42807872160124</t>
  </si>
  <si>
    <t>16:11:01:01:03:8613:0001:022</t>
  </si>
  <si>
    <t>Юсуфжанова Сурайёхон Хамидулло кизи</t>
  </si>
  <si>
    <t>АА1812237</t>
  </si>
  <si>
    <t>41604945950050</t>
  </si>
  <si>
    <t>16:11:01:01:03:8623:0001:028</t>
  </si>
  <si>
    <t>Эргашева Малика Мамуржановна</t>
  </si>
  <si>
    <t>АА1210012</t>
  </si>
  <si>
    <t>42303882160092</t>
  </si>
  <si>
    <t>16:11:01:01:03:1186:0001:002</t>
  </si>
  <si>
    <t>Рустамова Гулбахор Мамажановна</t>
  </si>
  <si>
    <t>АА8304013</t>
  </si>
  <si>
    <t>40605815950027</t>
  </si>
  <si>
    <t>16:11:01:01:03:8613:0001:026</t>
  </si>
  <si>
    <t>Инамов Бахтиёр Олимжанович</t>
  </si>
  <si>
    <t>AA 0494999</t>
  </si>
  <si>
    <t>31211872160033</t>
  </si>
  <si>
    <t>16:11:01:01:03:1186:0001:043</t>
  </si>
  <si>
    <t>Ражаббаева Назокат Абдупаттаевна</t>
  </si>
  <si>
    <t>АА7069472</t>
  </si>
  <si>
    <t>42109805950016</t>
  </si>
  <si>
    <t>16:11:01:01:03:8613:0001:013</t>
  </si>
  <si>
    <t>Журабоев Алишер Хайдаралиевич</t>
  </si>
  <si>
    <t>АВ2083838</t>
  </si>
  <si>
    <t>31303842160049</t>
  </si>
  <si>
    <t>16:11:01:01:03:8621:0001:006</t>
  </si>
  <si>
    <t>Боймирзаев Ойбек Анварович</t>
  </si>
  <si>
    <t>АВ5910177</t>
  </si>
  <si>
    <t>30711732160043</t>
  </si>
  <si>
    <t>16:11:01:01:03:8621:0001:013</t>
  </si>
  <si>
    <t>Махмуджонов Жамшидбек Исок угли</t>
  </si>
  <si>
    <t>АА4459571</t>
  </si>
  <si>
    <t>16:11:01:01:03:5084:0001:013</t>
  </si>
  <si>
    <t>Саттаров Бахтиёр Косимжон угли</t>
  </si>
  <si>
    <t>АВ9926507</t>
  </si>
  <si>
    <t>32304912160083</t>
  </si>
  <si>
    <t>16:11:01:01:03:1186:0001:030</t>
  </si>
  <si>
    <t>Хомидов Абдурайимхужа Шодмон угли</t>
  </si>
  <si>
    <t>АВ3130096</t>
  </si>
  <si>
    <t>30212905950011</t>
  </si>
  <si>
    <t>16:11:01:01:03:8621:0001:022</t>
  </si>
  <si>
    <t>Мамажанов Сардорбек Нумонжонович</t>
  </si>
  <si>
    <t>АС4527185</t>
  </si>
  <si>
    <t>16:11:01:01:03:8621:0001:018</t>
  </si>
  <si>
    <t>Мавланова Холида Эргашбоевна</t>
  </si>
  <si>
    <t>АА1069095</t>
  </si>
  <si>
    <t>40701892120021</t>
  </si>
  <si>
    <t>16:11:01:01:03:1186:0001:014</t>
  </si>
  <si>
    <t>Рискиев Илёсбек Абдували ўғли</t>
  </si>
  <si>
    <t>АВ4768755</t>
  </si>
  <si>
    <t>31106932160064</t>
  </si>
  <si>
    <t>16:11:01:01:03:8621:0001:014</t>
  </si>
  <si>
    <t>Абдуазизова Малика Турсунпулотовна</t>
  </si>
  <si>
    <t>АА8816997</t>
  </si>
  <si>
    <t>40506795950048</t>
  </si>
  <si>
    <t>16:11:01:01:03:1186:0001:028</t>
  </si>
  <si>
    <t>Тожибоев Жахонгир Тургунпулатович</t>
  </si>
  <si>
    <t>АА5684151</t>
  </si>
  <si>
    <t>31501892160033</t>
  </si>
  <si>
    <t>16:11:01:01:03:1186:0001:037</t>
  </si>
  <si>
    <t>Абдулхамов Мухриддин Музаффар угли</t>
  </si>
  <si>
    <t>АС2196508</t>
  </si>
  <si>
    <t>30507932160107</t>
  </si>
  <si>
    <t>16:11:01:01:03:1186:0001:007</t>
  </si>
  <si>
    <t>Ғаниев Мухаммад Рахимович</t>
  </si>
  <si>
    <t>АВ2134462</t>
  </si>
  <si>
    <t>30302792170020</t>
  </si>
  <si>
    <t>16:11:01:01:03:8589:0001:013</t>
  </si>
  <si>
    <t>Дустбоева Машхура Абдумутал қизи</t>
  </si>
  <si>
    <t>АА7230401</t>
  </si>
  <si>
    <t>41608922160058</t>
  </si>
  <si>
    <t>16:11:01:01:03:5084:0001:029</t>
  </si>
  <si>
    <t xml:space="preserve">Рахимова Нилуфар Абдуллаевна </t>
  </si>
  <si>
    <t>АА8302092</t>
  </si>
  <si>
    <t>42603812160034</t>
  </si>
  <si>
    <t>16:11:01:01:03:8621:0001:016</t>
  </si>
  <si>
    <t>Отабоева Гулчехра Алишеровна</t>
  </si>
  <si>
    <t>АА2690024</t>
  </si>
  <si>
    <t>41106882160128</t>
  </si>
  <si>
    <t>16:11:01:01:03:8613:0001:023</t>
  </si>
  <si>
    <t>Жўрабоев Фахриддин Ғуломжанович</t>
  </si>
  <si>
    <t>АА8343017</t>
  </si>
  <si>
    <t>30402892160025</t>
  </si>
  <si>
    <t>16:11:01:01:03:1186:0001:018</t>
  </si>
  <si>
    <t>Косимова Мухаббат Мадаминхонович</t>
  </si>
  <si>
    <t>АА6222641</t>
  </si>
  <si>
    <t>42106892160142</t>
  </si>
  <si>
    <t>16:11:01:01:03:1186:0001:015</t>
  </si>
  <si>
    <t>Бойодуллаев Азизжон Илхомжон угли</t>
  </si>
  <si>
    <t>АА6735007</t>
  </si>
  <si>
    <t>30907922160034</t>
  </si>
  <si>
    <t>16:11:01:01:03:8621:0001:011</t>
  </si>
  <si>
    <t>Усманов Мухаммадсодик Комилжон угли</t>
  </si>
  <si>
    <t>АА6126314</t>
  </si>
  <si>
    <t>30310925950010</t>
  </si>
  <si>
    <t>16:11:01:01:03:1186:0001:035</t>
  </si>
  <si>
    <t>Иномжонова Хуснида Мирзасоли кизи</t>
  </si>
  <si>
    <t>АА8949162</t>
  </si>
  <si>
    <t>40508912200049</t>
  </si>
  <si>
    <t>16:11:01:01:03:1186:0001:012</t>
  </si>
  <si>
    <t>Наманган вилояти хокимлигининг Молия бош бошқармаси бошлиғи:</t>
  </si>
  <si>
    <t>З.Бахриддинов</t>
  </si>
  <si>
    <t>Наманган вилояти бўйича ғазначилик бошқармаси бошлиғи:</t>
  </si>
  <si>
    <t>А.Тўраев</t>
  </si>
  <si>
    <t xml:space="preserve">Ижрочи Э.Каримов </t>
  </si>
  <si>
    <t>тел: (69-228-57-29)</t>
  </si>
  <si>
    <t>5889422</t>
  </si>
  <si>
    <t>9627346</t>
  </si>
  <si>
    <t>9719190</t>
  </si>
  <si>
    <t>0069402</t>
  </si>
  <si>
    <t>7342005</t>
  </si>
  <si>
    <t>7601228</t>
  </si>
  <si>
    <t>5138026</t>
  </si>
  <si>
    <t>1682805</t>
  </si>
  <si>
    <t>1285342</t>
  </si>
  <si>
    <t>3104068</t>
  </si>
  <si>
    <t>5231834</t>
  </si>
  <si>
    <t>5236830</t>
  </si>
  <si>
    <t>7272755</t>
  </si>
  <si>
    <t>3469024</t>
  </si>
  <si>
    <t>6842574</t>
  </si>
  <si>
    <t>1453133</t>
  </si>
  <si>
    <t>9151478</t>
  </si>
  <si>
    <t>9921015</t>
  </si>
  <si>
    <t>0755728</t>
  </si>
  <si>
    <t>0482720</t>
  </si>
  <si>
    <t>1933283</t>
  </si>
  <si>
    <t>1233867</t>
  </si>
  <si>
    <t>4659418</t>
  </si>
  <si>
    <t>1538332</t>
  </si>
  <si>
    <t>0622484</t>
  </si>
  <si>
    <t>8845127</t>
  </si>
  <si>
    <t>0584745</t>
  </si>
  <si>
    <t>2675905</t>
  </si>
  <si>
    <t>2521795</t>
  </si>
  <si>
    <t>0561363</t>
  </si>
  <si>
    <t>8400115</t>
  </si>
  <si>
    <t>1981625</t>
  </si>
  <si>
    <t>5072792</t>
  </si>
  <si>
    <t>9518886</t>
  </si>
  <si>
    <t>5430098</t>
  </si>
  <si>
    <t>7482228</t>
  </si>
  <si>
    <t>7115234</t>
  </si>
  <si>
    <t>1150966</t>
  </si>
  <si>
    <t>3692322</t>
  </si>
  <si>
    <t>4198620</t>
  </si>
  <si>
    <t>1387422</t>
  </si>
  <si>
    <t>3701143</t>
  </si>
  <si>
    <t>2238532</t>
  </si>
  <si>
    <t>1298928</t>
  </si>
  <si>
    <t>9508606</t>
  </si>
  <si>
    <t>1563120</t>
  </si>
  <si>
    <t>3352745</t>
  </si>
  <si>
    <t>2987433</t>
  </si>
  <si>
    <t>0870083</t>
  </si>
  <si>
    <t>8766463</t>
  </si>
  <si>
    <t>1091064</t>
  </si>
  <si>
    <t>0185261</t>
  </si>
  <si>
    <t>6398336</t>
  </si>
  <si>
    <t>2796893</t>
  </si>
  <si>
    <t>5246555</t>
  </si>
  <si>
    <t>4560061</t>
  </si>
  <si>
    <t>5487150</t>
  </si>
  <si>
    <t>6550736</t>
  </si>
  <si>
    <t>8119675</t>
  </si>
  <si>
    <t>5292618</t>
  </si>
  <si>
    <t>1468231</t>
  </si>
  <si>
    <t>9277722</t>
  </si>
  <si>
    <t>0298531</t>
  </si>
  <si>
    <t>7902220</t>
  </si>
  <si>
    <t>1749903</t>
  </si>
  <si>
    <t>4083674</t>
  </si>
  <si>
    <t>5228253</t>
  </si>
  <si>
    <t>4379712</t>
  </si>
  <si>
    <t>8678028</t>
  </si>
  <si>
    <t>4303115</t>
  </si>
  <si>
    <t>4244710</t>
  </si>
  <si>
    <t>4035979</t>
  </si>
  <si>
    <t>5129841</t>
  </si>
  <si>
    <t>0995660</t>
  </si>
  <si>
    <t>8100552</t>
  </si>
  <si>
    <t>9478737</t>
  </si>
  <si>
    <t>7564963</t>
  </si>
  <si>
    <t>2358866</t>
  </si>
  <si>
    <t>5299153</t>
  </si>
  <si>
    <t>5602931</t>
  </si>
  <si>
    <t>6559990</t>
  </si>
  <si>
    <t>1710674</t>
  </si>
  <si>
    <t>6584399</t>
  </si>
  <si>
    <t>0331074</t>
  </si>
  <si>
    <t>9741211</t>
  </si>
  <si>
    <t>9881766</t>
  </si>
  <si>
    <t>2774252</t>
  </si>
  <si>
    <t>0396485</t>
  </si>
  <si>
    <t>8234707</t>
  </si>
  <si>
    <t>1359124</t>
  </si>
  <si>
    <t>2671044</t>
  </si>
  <si>
    <t>1763963</t>
  </si>
  <si>
    <t>4589688</t>
  </si>
  <si>
    <t>3937007</t>
  </si>
  <si>
    <t>2650301</t>
  </si>
  <si>
    <t>2144583</t>
  </si>
  <si>
    <t>3916419</t>
  </si>
  <si>
    <t>0029882</t>
  </si>
  <si>
    <t>1751638</t>
  </si>
  <si>
    <t>2316513</t>
  </si>
  <si>
    <t>4577112</t>
  </si>
  <si>
    <t>6932594</t>
  </si>
  <si>
    <t>2317266</t>
  </si>
  <si>
    <t>1990153</t>
  </si>
  <si>
    <t>5172577</t>
  </si>
  <si>
    <t>9257685</t>
  </si>
  <si>
    <t>2591559</t>
  </si>
  <si>
    <t>9866622</t>
  </si>
  <si>
    <t>4465003</t>
  </si>
  <si>
    <t>6360107</t>
  </si>
  <si>
    <t>6675592</t>
  </si>
  <si>
    <t>7827143</t>
  </si>
  <si>
    <t>5340251</t>
  </si>
  <si>
    <t>0950429</t>
  </si>
  <si>
    <t>0993107</t>
  </si>
  <si>
    <t>3304054</t>
  </si>
  <si>
    <t>7256687</t>
  </si>
  <si>
    <t>6922347</t>
  </si>
  <si>
    <t>9109556</t>
  </si>
  <si>
    <t>0725149</t>
  </si>
  <si>
    <t>2388974</t>
  </si>
  <si>
    <t>5972305</t>
  </si>
  <si>
    <t>0040346</t>
  </si>
  <si>
    <t>6872859</t>
  </si>
  <si>
    <t>5511390</t>
  </si>
  <si>
    <t>0865900</t>
  </si>
  <si>
    <t>5916173</t>
  </si>
  <si>
    <t>2180717</t>
  </si>
  <si>
    <t>7853412</t>
  </si>
  <si>
    <t>7133781</t>
  </si>
  <si>
    <t>2189029</t>
  </si>
  <si>
    <t>8037679</t>
  </si>
  <si>
    <t>1017784</t>
  </si>
  <si>
    <t>3929316</t>
  </si>
  <si>
    <t>2546550</t>
  </si>
  <si>
    <t>1849349</t>
  </si>
  <si>
    <t>6125190</t>
  </si>
  <si>
    <t>7605517</t>
  </si>
  <si>
    <t>0547498</t>
  </si>
  <si>
    <t>4104358</t>
  </si>
  <si>
    <t>6903647</t>
  </si>
  <si>
    <t>3803315</t>
  </si>
  <si>
    <t>7677977</t>
  </si>
  <si>
    <t>3047444</t>
  </si>
  <si>
    <t>0844329</t>
  </si>
  <si>
    <t>4474301</t>
  </si>
  <si>
    <t>1850976</t>
  </si>
  <si>
    <t>6133953</t>
  </si>
  <si>
    <t>8905739</t>
  </si>
  <si>
    <t>7354082</t>
  </si>
  <si>
    <t>2012669</t>
  </si>
  <si>
    <t>3216077</t>
  </si>
  <si>
    <t>0847588</t>
  </si>
  <si>
    <t>2946637</t>
  </si>
  <si>
    <t>8057371</t>
  </si>
  <si>
    <t>1530041</t>
  </si>
  <si>
    <t>7801278</t>
  </si>
  <si>
    <t>5425152</t>
  </si>
  <si>
    <t>8000801</t>
  </si>
  <si>
    <t>1192926</t>
  </si>
  <si>
    <t>0311632</t>
  </si>
  <si>
    <t>2382914</t>
  </si>
  <si>
    <t>6997316</t>
  </si>
  <si>
    <t>7902035</t>
  </si>
  <si>
    <t>2496737</t>
  </si>
  <si>
    <t>6065767</t>
  </si>
  <si>
    <t>4224583</t>
  </si>
  <si>
    <t>2324397</t>
  </si>
  <si>
    <t>0885994</t>
  </si>
  <si>
    <t>4813835</t>
  </si>
  <si>
    <t>7187395</t>
  </si>
  <si>
    <t>5139469</t>
  </si>
  <si>
    <t>8189934</t>
  </si>
  <si>
    <t>9244898</t>
  </si>
  <si>
    <t>8146924</t>
  </si>
  <si>
    <t>2200948</t>
  </si>
  <si>
    <t>4040043</t>
  </si>
  <si>
    <t>0946713</t>
  </si>
  <si>
    <t>3203150</t>
  </si>
  <si>
    <t>6754849</t>
  </si>
  <si>
    <t>2139240</t>
  </si>
  <si>
    <t>8418577</t>
  </si>
  <si>
    <t>2189032</t>
  </si>
  <si>
    <t>6878691</t>
  </si>
  <si>
    <t>4280050</t>
  </si>
  <si>
    <t>1983596</t>
  </si>
  <si>
    <t>8031159</t>
  </si>
  <si>
    <t>0986570</t>
  </si>
  <si>
    <t>1615527</t>
  </si>
  <si>
    <t>3097482</t>
  </si>
  <si>
    <t>4024281</t>
  </si>
  <si>
    <t>0145848</t>
  </si>
  <si>
    <t>8056083</t>
  </si>
  <si>
    <t>6406984</t>
  </si>
  <si>
    <t>0098748</t>
  </si>
  <si>
    <t>4554406</t>
  </si>
  <si>
    <t>6414375</t>
  </si>
  <si>
    <t>2359502</t>
  </si>
  <si>
    <t>0905596</t>
  </si>
  <si>
    <t>0541121</t>
  </si>
  <si>
    <t>2368527</t>
  </si>
  <si>
    <t>6589981</t>
  </si>
  <si>
    <t>9100022</t>
  </si>
  <si>
    <t>9795131</t>
  </si>
  <si>
    <t>2658226</t>
  </si>
  <si>
    <t>3113231</t>
  </si>
  <si>
    <t>5679206</t>
  </si>
  <si>
    <t>4586819</t>
  </si>
  <si>
    <t>8383747</t>
  </si>
  <si>
    <t>2035257</t>
  </si>
  <si>
    <t>9855193</t>
  </si>
  <si>
    <t>7594821</t>
  </si>
  <si>
    <t>9339215</t>
  </si>
  <si>
    <t>3673234</t>
  </si>
  <si>
    <t>8923615</t>
  </si>
  <si>
    <t>7133999</t>
  </si>
  <si>
    <t>1788999</t>
  </si>
  <si>
    <t>1996742</t>
  </si>
  <si>
    <t>7765240</t>
  </si>
  <si>
    <t>5662873</t>
  </si>
  <si>
    <t>9717278</t>
  </si>
  <si>
    <t>3770418</t>
  </si>
  <si>
    <t>2682612</t>
  </si>
  <si>
    <t>0462410</t>
  </si>
  <si>
    <t>6610669</t>
  </si>
  <si>
    <t>8325765</t>
  </si>
  <si>
    <t>5028484</t>
  </si>
  <si>
    <t>4252254</t>
  </si>
  <si>
    <t>7681722</t>
  </si>
  <si>
    <t>5446150</t>
  </si>
  <si>
    <t>9277808</t>
  </si>
  <si>
    <t>9357654</t>
  </si>
  <si>
    <t>2578762</t>
  </si>
  <si>
    <t>1071990</t>
  </si>
  <si>
    <t>1233622</t>
  </si>
  <si>
    <t>6486844</t>
  </si>
  <si>
    <t>0694055</t>
  </si>
  <si>
    <t>1171795</t>
  </si>
  <si>
    <t>3503697</t>
  </si>
  <si>
    <t>4538425</t>
  </si>
  <si>
    <t>1952186</t>
  </si>
  <si>
    <t>8393009</t>
  </si>
  <si>
    <t>4350047</t>
  </si>
  <si>
    <t>6039586</t>
  </si>
  <si>
    <t>6614713</t>
  </si>
  <si>
    <t>8070662</t>
  </si>
  <si>
    <t>0550408</t>
  </si>
  <si>
    <t>9616284</t>
  </si>
  <si>
    <t>5469149</t>
  </si>
  <si>
    <t>3160109</t>
  </si>
  <si>
    <t>2059182</t>
  </si>
  <si>
    <t>2077182</t>
  </si>
  <si>
    <t>6499889</t>
  </si>
  <si>
    <t>2604444</t>
  </si>
  <si>
    <t>4638751</t>
  </si>
  <si>
    <t>7426201</t>
  </si>
  <si>
    <t>3387545</t>
  </si>
  <si>
    <t>6874110</t>
  </si>
  <si>
    <t>5983858</t>
  </si>
  <si>
    <t>0346326</t>
  </si>
  <si>
    <t>1686586</t>
  </si>
  <si>
    <t>0673490</t>
  </si>
  <si>
    <t>7794043</t>
  </si>
  <si>
    <t>2868489</t>
  </si>
  <si>
    <t>2010443</t>
  </si>
  <si>
    <t>1984130</t>
  </si>
  <si>
    <t>7703263</t>
  </si>
  <si>
    <t>3471179</t>
  </si>
  <si>
    <t>0443555</t>
  </si>
  <si>
    <t>7083550</t>
  </si>
  <si>
    <t>7853319</t>
  </si>
  <si>
    <t>1263537</t>
  </si>
  <si>
    <t>2701229</t>
  </si>
  <si>
    <t>5551216</t>
  </si>
  <si>
    <t>8766008</t>
  </si>
  <si>
    <t>2463536</t>
  </si>
  <si>
    <t>5834858</t>
  </si>
  <si>
    <t>1888974</t>
  </si>
  <si>
    <t>1833133</t>
  </si>
  <si>
    <t>4972906</t>
  </si>
  <si>
    <t>8512838</t>
  </si>
  <si>
    <t>0959930</t>
  </si>
  <si>
    <t>8187120</t>
  </si>
  <si>
    <t>0686333</t>
  </si>
  <si>
    <t>7889197</t>
  </si>
  <si>
    <t>7134405</t>
  </si>
  <si>
    <t>1093029</t>
  </si>
  <si>
    <t>8380888</t>
  </si>
  <si>
    <t>2685630</t>
  </si>
  <si>
    <t>0531485</t>
  </si>
  <si>
    <t>9854579</t>
  </si>
  <si>
    <t>8640711</t>
  </si>
  <si>
    <t>9782231</t>
  </si>
  <si>
    <t>2176065</t>
  </si>
  <si>
    <t>4939225</t>
  </si>
  <si>
    <t>0542275</t>
  </si>
  <si>
    <t>0592878</t>
  </si>
  <si>
    <t>4028272</t>
  </si>
  <si>
    <t>1788515</t>
  </si>
  <si>
    <t>0769967</t>
  </si>
  <si>
    <t>9632666</t>
  </si>
  <si>
    <t>0870172</t>
  </si>
  <si>
    <t>8605092</t>
  </si>
  <si>
    <t>4447263</t>
  </si>
  <si>
    <t>8729262</t>
  </si>
  <si>
    <t>4827418</t>
  </si>
  <si>
    <t>8851902</t>
  </si>
  <si>
    <t>0566210</t>
  </si>
  <si>
    <t>6560023</t>
  </si>
  <si>
    <t>7450090</t>
  </si>
  <si>
    <t>C825312</t>
  </si>
  <si>
    <t>4427792</t>
  </si>
  <si>
    <t>3937025</t>
  </si>
  <si>
    <t>2661997</t>
  </si>
  <si>
    <t>6917736</t>
  </si>
  <si>
    <t>2825518</t>
  </si>
  <si>
    <t>2679329</t>
  </si>
  <si>
    <t>1465141</t>
  </si>
  <si>
    <t>7859180</t>
  </si>
  <si>
    <t>2391790</t>
  </si>
  <si>
    <t>8965405</t>
  </si>
  <si>
    <t>2096404</t>
  </si>
  <si>
    <t>2189190</t>
  </si>
  <si>
    <t>3800997</t>
  </si>
  <si>
    <t>1566177</t>
  </si>
  <si>
    <t>0590183</t>
  </si>
  <si>
    <t>0950419</t>
  </si>
  <si>
    <t>8507020</t>
  </si>
  <si>
    <t>2038728</t>
  </si>
  <si>
    <t>9435661</t>
  </si>
  <si>
    <t>6633943</t>
  </si>
  <si>
    <t>1107119</t>
  </si>
  <si>
    <t>2550001</t>
  </si>
  <si>
    <t>5688839</t>
  </si>
  <si>
    <t>8125863</t>
  </si>
  <si>
    <t>9700595</t>
  </si>
  <si>
    <t>8934100</t>
  </si>
  <si>
    <t>0061973</t>
  </si>
  <si>
    <t>1986790</t>
  </si>
  <si>
    <t>5521164</t>
  </si>
  <si>
    <t>6806181</t>
  </si>
  <si>
    <t>5056689</t>
  </si>
  <si>
    <t>1691301</t>
  </si>
  <si>
    <t>9502040</t>
  </si>
  <si>
    <t>9926198</t>
  </si>
  <si>
    <t>4457364</t>
  </si>
  <si>
    <t>9541934</t>
  </si>
  <si>
    <t>4295788</t>
  </si>
  <si>
    <t>5416263</t>
  </si>
  <si>
    <t>2167919</t>
  </si>
  <si>
    <t>7126885</t>
  </si>
  <si>
    <t>1514561</t>
  </si>
  <si>
    <t>1817454</t>
  </si>
  <si>
    <t>4292538</t>
  </si>
  <si>
    <t>4390232</t>
  </si>
  <si>
    <t>0608644</t>
  </si>
  <si>
    <t>2688952</t>
  </si>
  <si>
    <t>2872853</t>
  </si>
  <si>
    <t>5177222</t>
  </si>
  <si>
    <t>3949858</t>
  </si>
  <si>
    <t>8736876</t>
  </si>
  <si>
    <t>6227247</t>
  </si>
  <si>
    <t>3352666</t>
  </si>
  <si>
    <t>0805163</t>
  </si>
  <si>
    <t>4460188</t>
  </si>
  <si>
    <t>5684304</t>
  </si>
  <si>
    <t>0963135</t>
  </si>
  <si>
    <t>1027583</t>
  </si>
  <si>
    <t>8932549</t>
  </si>
  <si>
    <t>0785794</t>
  </si>
  <si>
    <t>3177866</t>
  </si>
  <si>
    <t>2116143</t>
  </si>
  <si>
    <t>7280453</t>
  </si>
  <si>
    <t>6392548</t>
  </si>
  <si>
    <t>0916296</t>
  </si>
  <si>
    <t>1753283</t>
  </si>
  <si>
    <t>7419374</t>
  </si>
  <si>
    <t>1028649</t>
  </si>
  <si>
    <t>1485535</t>
  </si>
  <si>
    <t>8769957</t>
  </si>
  <si>
    <t>6753951</t>
  </si>
  <si>
    <t>0068993</t>
  </si>
  <si>
    <t>2849654</t>
  </si>
  <si>
    <t>6927141</t>
  </si>
  <si>
    <t>0331604</t>
  </si>
  <si>
    <t>1831673</t>
  </si>
  <si>
    <t>9083000</t>
  </si>
  <si>
    <t>1986734</t>
  </si>
  <si>
    <t>7370076</t>
  </si>
  <si>
    <t>0883183</t>
  </si>
  <si>
    <t>0245264</t>
  </si>
  <si>
    <t>2209384</t>
  </si>
  <si>
    <t>7920331</t>
  </si>
  <si>
    <t>0339157</t>
  </si>
  <si>
    <t>1926845</t>
  </si>
  <si>
    <t>2054437</t>
  </si>
  <si>
    <t>5176238</t>
  </si>
  <si>
    <t>2139869</t>
  </si>
  <si>
    <t>2690474</t>
  </si>
  <si>
    <t>1895433</t>
  </si>
  <si>
    <t>1728212</t>
  </si>
  <si>
    <t>6839302</t>
  </si>
  <si>
    <t>7904486</t>
  </si>
  <si>
    <t>8953283</t>
  </si>
  <si>
    <t>1996255</t>
  </si>
  <si>
    <t>3752801</t>
  </si>
  <si>
    <t>4707237</t>
  </si>
  <si>
    <t>0428416</t>
  </si>
  <si>
    <t>9539607</t>
  </si>
  <si>
    <t>0180692</t>
  </si>
  <si>
    <t>0670708</t>
  </si>
  <si>
    <t>0526763</t>
  </si>
  <si>
    <t>5906790</t>
  </si>
  <si>
    <t>9568470</t>
  </si>
  <si>
    <t>1015961</t>
  </si>
  <si>
    <t>0955112</t>
  </si>
  <si>
    <t>6050961</t>
  </si>
  <si>
    <t>9002060</t>
  </si>
  <si>
    <t>2701242</t>
  </si>
  <si>
    <t>7111343</t>
  </si>
  <si>
    <t>2571065</t>
  </si>
  <si>
    <t>5962140</t>
  </si>
  <si>
    <t>0273973</t>
  </si>
  <si>
    <t>0971174</t>
  </si>
  <si>
    <t>2388975</t>
  </si>
  <si>
    <t>5959882</t>
  </si>
  <si>
    <t>1585679</t>
  </si>
  <si>
    <t>9541669</t>
  </si>
  <si>
    <t>4940683</t>
  </si>
  <si>
    <t>7884180</t>
  </si>
  <si>
    <t>2911022</t>
  </si>
  <si>
    <t>0079028</t>
  </si>
  <si>
    <t>7133309</t>
  </si>
  <si>
    <t>8505823</t>
  </si>
  <si>
    <t>6863300</t>
  </si>
  <si>
    <t>3937045</t>
  </si>
  <si>
    <t>2032564</t>
  </si>
  <si>
    <t>0723559</t>
  </si>
  <si>
    <t>0857089</t>
  </si>
  <si>
    <t>4166615</t>
  </si>
  <si>
    <t>3302924</t>
  </si>
  <si>
    <t>5675210</t>
  </si>
  <si>
    <t>7853428</t>
  </si>
  <si>
    <t>8589659</t>
  </si>
  <si>
    <t>3022026</t>
  </si>
  <si>
    <t>4005076</t>
  </si>
  <si>
    <t>3500538</t>
  </si>
  <si>
    <t>3566899</t>
  </si>
  <si>
    <t>4698294</t>
  </si>
  <si>
    <t>1279027</t>
  </si>
  <si>
    <t>9477175</t>
  </si>
  <si>
    <t>1081208</t>
  </si>
  <si>
    <t>8518668</t>
  </si>
  <si>
    <t>4295773</t>
  </si>
  <si>
    <t>4416797</t>
  </si>
  <si>
    <t>8247593</t>
  </si>
  <si>
    <t>4587124</t>
  </si>
  <si>
    <t>2329747</t>
  </si>
  <si>
    <t>1388378</t>
  </si>
  <si>
    <t>9022347</t>
  </si>
  <si>
    <t>0905418</t>
  </si>
  <si>
    <t>9509253</t>
  </si>
  <si>
    <t>6505348</t>
  </si>
  <si>
    <t>1925164</t>
  </si>
  <si>
    <t>3503015</t>
  </si>
  <si>
    <t>6203692</t>
  </si>
  <si>
    <t>3688713</t>
  </si>
  <si>
    <t>2373060</t>
  </si>
  <si>
    <t>6338502</t>
  </si>
  <si>
    <t>0145806</t>
  </si>
  <si>
    <t>1287313</t>
  </si>
  <si>
    <t>6062896</t>
  </si>
  <si>
    <t>1750137</t>
  </si>
  <si>
    <t>9654846</t>
  </si>
  <si>
    <t>9528043</t>
  </si>
  <si>
    <t>9373860</t>
  </si>
  <si>
    <t>2057606</t>
  </si>
  <si>
    <t>0247438</t>
  </si>
  <si>
    <t>3435698</t>
  </si>
  <si>
    <t>8683629</t>
  </si>
  <si>
    <t>0156364</t>
  </si>
  <si>
    <t>6369048</t>
  </si>
  <si>
    <t>0124479</t>
  </si>
  <si>
    <t>7284186</t>
  </si>
  <si>
    <t>5800099</t>
  </si>
  <si>
    <t>4834332</t>
  </si>
  <si>
    <t>7446159</t>
  </si>
  <si>
    <t>2020129</t>
  </si>
  <si>
    <t>2650007</t>
  </si>
  <si>
    <t>2133143</t>
  </si>
  <si>
    <t>2315490</t>
  </si>
  <si>
    <t>0426724</t>
  </si>
  <si>
    <t>0556005</t>
  </si>
  <si>
    <t>6061469</t>
  </si>
  <si>
    <t>8077576</t>
  </si>
  <si>
    <t>4217359</t>
  </si>
  <si>
    <t>1485560</t>
  </si>
  <si>
    <t>4912060</t>
  </si>
  <si>
    <t>4035325</t>
  </si>
  <si>
    <t>8755361</t>
  </si>
  <si>
    <t>5685268</t>
  </si>
  <si>
    <t>2201773</t>
  </si>
  <si>
    <t>8664344</t>
  </si>
  <si>
    <t>7333278</t>
  </si>
  <si>
    <t>0494856</t>
  </si>
  <si>
    <t>5898223</t>
  </si>
  <si>
    <t>7563675</t>
  </si>
  <si>
    <t>8548262</t>
  </si>
  <si>
    <t>0470397</t>
  </si>
  <si>
    <t>6050822</t>
  </si>
  <si>
    <t>1653863</t>
  </si>
  <si>
    <t>0311694</t>
  </si>
  <si>
    <t>9508601</t>
  </si>
  <si>
    <t>1329080</t>
  </si>
  <si>
    <t>2132366</t>
  </si>
  <si>
    <t>0542693</t>
  </si>
  <si>
    <t>8140298</t>
  </si>
  <si>
    <t>7279766</t>
  </si>
  <si>
    <t>2324843</t>
  </si>
  <si>
    <t>2944512</t>
  </si>
  <si>
    <t>9296899</t>
  </si>
  <si>
    <t>0026865</t>
  </si>
  <si>
    <t>2054730</t>
  </si>
  <si>
    <t>0838126</t>
  </si>
  <si>
    <t>8228054</t>
  </si>
  <si>
    <t>4073265</t>
  </si>
  <si>
    <t>6531171</t>
  </si>
  <si>
    <t>0187936</t>
  </si>
  <si>
    <t>4995315</t>
  </si>
  <si>
    <t>0794079</t>
  </si>
  <si>
    <t>0924930</t>
  </si>
  <si>
    <t>2317213</t>
  </si>
  <si>
    <t>6754250</t>
  </si>
  <si>
    <t>2881659</t>
  </si>
  <si>
    <t>3918485</t>
  </si>
  <si>
    <t>0410245</t>
  </si>
  <si>
    <t>1788231</t>
  </si>
  <si>
    <t>8766788</t>
  </si>
  <si>
    <t>1649506</t>
  </si>
  <si>
    <t>7418310</t>
  </si>
  <si>
    <t>2020095</t>
  </si>
  <si>
    <t>0191094</t>
  </si>
  <si>
    <t>2830070</t>
  </si>
  <si>
    <t>7215837</t>
  </si>
  <si>
    <t>0916369</t>
  </si>
  <si>
    <t>5402055</t>
  </si>
  <si>
    <t>7992305</t>
  </si>
  <si>
    <t>5885936</t>
  </si>
  <si>
    <t>5723908</t>
  </si>
  <si>
    <t>3927631</t>
  </si>
  <si>
    <t>1464756</t>
  </si>
  <si>
    <t>1674093</t>
  </si>
  <si>
    <t>0883037</t>
  </si>
  <si>
    <t>1244215</t>
  </si>
  <si>
    <t>5232426</t>
  </si>
  <si>
    <t>9471622</t>
  </si>
  <si>
    <t>1891273</t>
  </si>
  <si>
    <t>1787813</t>
  </si>
  <si>
    <t>1074326</t>
  </si>
  <si>
    <t>0963636</t>
  </si>
  <si>
    <t>1820281</t>
  </si>
  <si>
    <t>1138014</t>
  </si>
  <si>
    <t>3954021</t>
  </si>
  <si>
    <t>9097227</t>
  </si>
  <si>
    <t>4536114</t>
  </si>
  <si>
    <t>8183547</t>
  </si>
  <si>
    <t>2148219</t>
  </si>
  <si>
    <t>0926883</t>
  </si>
  <si>
    <t>6897506</t>
  </si>
  <si>
    <t>9971571</t>
  </si>
  <si>
    <t>2932592</t>
  </si>
  <si>
    <t>7023325</t>
  </si>
  <si>
    <t>1133139</t>
  </si>
  <si>
    <t>2162762</t>
  </si>
  <si>
    <t>9654481</t>
  </si>
  <si>
    <t>9488325</t>
  </si>
  <si>
    <t>0792239</t>
  </si>
  <si>
    <t>4035630</t>
  </si>
  <si>
    <t>3580001</t>
  </si>
  <si>
    <t>0847600</t>
  </si>
  <si>
    <t>6065311</t>
  </si>
  <si>
    <t>0602151</t>
  </si>
  <si>
    <t>1766252</t>
  </si>
  <si>
    <t>4316015</t>
  </si>
  <si>
    <t>2118327</t>
  </si>
  <si>
    <t>1314107</t>
  </si>
  <si>
    <t>2191659</t>
  </si>
  <si>
    <t>9477794</t>
  </si>
  <si>
    <t>0941637</t>
  </si>
  <si>
    <t>0268969</t>
  </si>
  <si>
    <t>0148219</t>
  </si>
  <si>
    <t>5333844</t>
  </si>
  <si>
    <t>0171125</t>
  </si>
  <si>
    <t>2488453</t>
  </si>
  <si>
    <t>6089714</t>
  </si>
  <si>
    <t>3937827</t>
  </si>
  <si>
    <t>4605548</t>
  </si>
  <si>
    <t>5566994</t>
  </si>
  <si>
    <t>2240191</t>
  </si>
  <si>
    <t>2602277</t>
  </si>
  <si>
    <t>1172602</t>
  </si>
  <si>
    <t>5898158</t>
  </si>
  <si>
    <t>9172877</t>
  </si>
  <si>
    <t>7197751</t>
  </si>
  <si>
    <t>2216729</t>
  </si>
  <si>
    <t>0139892</t>
  </si>
  <si>
    <t>7906659</t>
  </si>
  <si>
    <t>1077467</t>
  </si>
  <si>
    <t>1545543</t>
  </si>
  <si>
    <t>6481371</t>
  </si>
  <si>
    <t>0826248</t>
  </si>
  <si>
    <t>2701577</t>
  </si>
  <si>
    <t>1386183</t>
  </si>
  <si>
    <t>1849264</t>
  </si>
  <si>
    <t>1526809</t>
  </si>
  <si>
    <t>4756768</t>
  </si>
  <si>
    <t>7987700</t>
  </si>
  <si>
    <t>0340227</t>
  </si>
  <si>
    <t>4602596</t>
  </si>
  <si>
    <t>0383438</t>
  </si>
  <si>
    <t>1682237</t>
  </si>
  <si>
    <t>1105180</t>
  </si>
  <si>
    <t>0824729</t>
  </si>
  <si>
    <t>6922410</t>
  </si>
  <si>
    <t>9636067</t>
  </si>
  <si>
    <t>2906566</t>
  </si>
  <si>
    <t>9326445</t>
  </si>
  <si>
    <t>7748425</t>
  </si>
  <si>
    <t>6899680</t>
  </si>
  <si>
    <t>5446498</t>
  </si>
  <si>
    <t>1629531</t>
  </si>
  <si>
    <t>2366509</t>
  </si>
  <si>
    <t>2117389</t>
  </si>
  <si>
    <t>9115157</t>
  </si>
  <si>
    <t>0990048</t>
  </si>
  <si>
    <t>2681789</t>
  </si>
  <si>
    <t>0576976</t>
  </si>
  <si>
    <t>2359460</t>
  </si>
  <si>
    <t>2538612</t>
  </si>
  <si>
    <t>0533079</t>
  </si>
  <si>
    <t>9484953</t>
  </si>
  <si>
    <t>7049067</t>
  </si>
  <si>
    <t>7239469</t>
  </si>
  <si>
    <t>4637720</t>
  </si>
  <si>
    <t>9095632</t>
  </si>
  <si>
    <t>1541592</t>
  </si>
  <si>
    <t>1589311</t>
  </si>
  <si>
    <t>2909077</t>
  </si>
  <si>
    <t>2785439</t>
  </si>
  <si>
    <t>2948744</t>
  </si>
  <si>
    <t>9905763</t>
  </si>
  <si>
    <t>8514452</t>
  </si>
  <si>
    <t>8792257</t>
  </si>
  <si>
    <t>0830108</t>
  </si>
  <si>
    <t>5991574</t>
  </si>
  <si>
    <t>1530523</t>
  </si>
  <si>
    <t>0077434</t>
  </si>
  <si>
    <t>4271753</t>
  </si>
  <si>
    <t>8189802</t>
  </si>
  <si>
    <t>8147551</t>
  </si>
  <si>
    <t>4871628</t>
  </si>
  <si>
    <t>4093746</t>
  </si>
  <si>
    <t>1691907</t>
  </si>
  <si>
    <t>2364568</t>
  </si>
  <si>
    <t>3809209</t>
  </si>
  <si>
    <t>4045263</t>
  </si>
  <si>
    <t>9255983</t>
  </si>
  <si>
    <t>7154638</t>
  </si>
  <si>
    <t>9905996</t>
  </si>
  <si>
    <t>2053664</t>
  </si>
  <si>
    <t>3938047</t>
  </si>
  <si>
    <t>5424512</t>
  </si>
  <si>
    <t>5285872</t>
  </si>
  <si>
    <t>5463614</t>
  </si>
  <si>
    <t>2136585</t>
  </si>
  <si>
    <t>2388217</t>
  </si>
  <si>
    <t>7706933</t>
  </si>
  <si>
    <t>8452892</t>
  </si>
  <si>
    <t>8690853</t>
  </si>
  <si>
    <t>3431042</t>
  </si>
  <si>
    <t>2364993</t>
  </si>
  <si>
    <t>0794025</t>
  </si>
  <si>
    <t>0278825</t>
  </si>
  <si>
    <t>2181808</t>
  </si>
  <si>
    <t>5684777</t>
  </si>
  <si>
    <t>1616434</t>
  </si>
  <si>
    <t>2991042</t>
  </si>
  <si>
    <t>1158482</t>
  </si>
  <si>
    <t>6605977</t>
  </si>
  <si>
    <t>9056958</t>
  </si>
  <si>
    <t>6975249</t>
  </si>
  <si>
    <t>7854339</t>
  </si>
  <si>
    <t>6462271</t>
  </si>
  <si>
    <t>5289777</t>
  </si>
  <si>
    <t>6361170</t>
  </si>
  <si>
    <t>8078543</t>
  </si>
  <si>
    <t>6717329</t>
  </si>
  <si>
    <t>1614954</t>
  </si>
  <si>
    <t>5129908</t>
  </si>
  <si>
    <t>3032743</t>
  </si>
  <si>
    <t>4834238</t>
  </si>
  <si>
    <t>8303903</t>
  </si>
  <si>
    <t>4832713</t>
  </si>
  <si>
    <t>1849173</t>
  </si>
  <si>
    <t>1439944</t>
  </si>
  <si>
    <t>9334867</t>
  </si>
  <si>
    <t>1502045</t>
  </si>
  <si>
    <t>7797493</t>
  </si>
  <si>
    <t>2560045</t>
  </si>
  <si>
    <t>8769869</t>
  </si>
  <si>
    <t>3072951</t>
  </si>
  <si>
    <t>0439780</t>
  </si>
  <si>
    <t>8406933</t>
  </si>
  <si>
    <t>1900659</t>
  </si>
  <si>
    <t>4517644</t>
  </si>
  <si>
    <t>7607011</t>
  </si>
  <si>
    <t>1573121</t>
  </si>
  <si>
    <t>6787299</t>
  </si>
  <si>
    <t>0882848</t>
  </si>
  <si>
    <t>3930798</t>
  </si>
  <si>
    <t>8153061</t>
  </si>
  <si>
    <t>2305941</t>
  </si>
  <si>
    <t>2216773</t>
  </si>
  <si>
    <t>1830065</t>
  </si>
  <si>
    <t>9477554</t>
  </si>
  <si>
    <t>6174542</t>
  </si>
  <si>
    <t>8684786</t>
  </si>
  <si>
    <t>5525982</t>
  </si>
  <si>
    <t>7597883</t>
  </si>
  <si>
    <t>0441622</t>
  </si>
  <si>
    <t>9562382</t>
  </si>
  <si>
    <t>6214869</t>
  </si>
  <si>
    <t>9280224</t>
  </si>
  <si>
    <t>7732759</t>
  </si>
  <si>
    <t>8624226</t>
  </si>
  <si>
    <t>1009918</t>
  </si>
  <si>
    <t>6146177</t>
  </si>
  <si>
    <t>0959768</t>
  </si>
  <si>
    <t>1565656</t>
  </si>
  <si>
    <t>7798401</t>
  </si>
  <si>
    <t>А569228</t>
  </si>
  <si>
    <t>4769955</t>
  </si>
  <si>
    <t>7125716</t>
  </si>
  <si>
    <t>2803533</t>
  </si>
  <si>
    <t>2188657</t>
  </si>
  <si>
    <t>9243602</t>
  </si>
  <si>
    <t>2201831</t>
  </si>
  <si>
    <t>9359723</t>
  </si>
  <si>
    <t>3200631</t>
  </si>
  <si>
    <t>8376504</t>
  </si>
  <si>
    <t>0567854</t>
  </si>
  <si>
    <t>2953850</t>
  </si>
  <si>
    <t>1151083</t>
  </si>
  <si>
    <t>0442575</t>
  </si>
  <si>
    <t>2359056</t>
  </si>
  <si>
    <t>1605948</t>
  </si>
  <si>
    <t>1350794</t>
  </si>
  <si>
    <t>0181596</t>
  </si>
  <si>
    <t>7017319</t>
  </si>
  <si>
    <t>9604042</t>
  </si>
  <si>
    <t>3650953</t>
  </si>
  <si>
    <t>8602990</t>
  </si>
  <si>
    <t>8582742</t>
  </si>
  <si>
    <t>2105938</t>
  </si>
  <si>
    <t>1827290</t>
  </si>
  <si>
    <t>5564239</t>
  </si>
  <si>
    <t>0431461</t>
  </si>
  <si>
    <t>2186722</t>
  </si>
  <si>
    <t>9239174</t>
  </si>
  <si>
    <t>0241364</t>
  </si>
  <si>
    <t>9596468</t>
  </si>
  <si>
    <t>0602622</t>
  </si>
  <si>
    <t>3494636</t>
  </si>
  <si>
    <t>2330270</t>
  </si>
  <si>
    <t>0576674</t>
  </si>
  <si>
    <t>1063357</t>
  </si>
  <si>
    <t>1171650</t>
  </si>
  <si>
    <t>6963240</t>
  </si>
  <si>
    <t>6912896</t>
  </si>
  <si>
    <t>0245293</t>
  </si>
  <si>
    <t>2831026</t>
  </si>
  <si>
    <t>9527046</t>
  </si>
  <si>
    <t>1226437</t>
  </si>
  <si>
    <t>4188370</t>
  </si>
  <si>
    <t>3929460</t>
  </si>
  <si>
    <t>3820405</t>
  </si>
  <si>
    <t>6061235</t>
  </si>
  <si>
    <t>7122454</t>
  </si>
  <si>
    <t>1587768</t>
  </si>
  <si>
    <t>2926486</t>
  </si>
  <si>
    <t>8183989</t>
  </si>
  <si>
    <t>6163245</t>
  </si>
  <si>
    <t>8483331</t>
  </si>
  <si>
    <t>4688225</t>
  </si>
  <si>
    <t>8483332</t>
  </si>
  <si>
    <t>1791301</t>
  </si>
  <si>
    <t>4662445</t>
  </si>
  <si>
    <t>1505140</t>
  </si>
  <si>
    <t>1137613</t>
  </si>
  <si>
    <t>1715310</t>
  </si>
  <si>
    <t>0449160</t>
  </si>
  <si>
    <t>6360825</t>
  </si>
  <si>
    <t>1461833</t>
  </si>
  <si>
    <t>6007004</t>
  </si>
  <si>
    <t>0682698</t>
  </si>
  <si>
    <t>7639224</t>
  </si>
  <si>
    <t>5419829</t>
  </si>
  <si>
    <t>7328308</t>
  </si>
  <si>
    <t>9114583</t>
  </si>
  <si>
    <t>1888895</t>
  </si>
  <si>
    <t>9502713</t>
  </si>
  <si>
    <t>1083639</t>
  </si>
  <si>
    <t>0350287</t>
  </si>
  <si>
    <t>0992584</t>
  </si>
  <si>
    <t>9449013</t>
  </si>
  <si>
    <t>6633690</t>
  </si>
  <si>
    <t>1817412</t>
  </si>
  <si>
    <t>6917801</t>
  </si>
  <si>
    <t>2927566</t>
  </si>
  <si>
    <t>2833762</t>
  </si>
  <si>
    <t>1485510</t>
  </si>
  <si>
    <t>0793727</t>
  </si>
  <si>
    <t>7275887</t>
  </si>
  <si>
    <t>8720199</t>
  </si>
  <si>
    <t>6144987</t>
  </si>
  <si>
    <t>1773037</t>
  </si>
  <si>
    <t>5830441</t>
  </si>
  <si>
    <t>4567265</t>
  </si>
  <si>
    <t>5628396</t>
  </si>
  <si>
    <t>1568325</t>
  </si>
  <si>
    <t>1370105</t>
  </si>
  <si>
    <t>0060819</t>
  </si>
  <si>
    <t>5685255</t>
  </si>
  <si>
    <t>1755678</t>
  </si>
  <si>
    <t>5129453</t>
  </si>
  <si>
    <t>7274309</t>
  </si>
  <si>
    <t>6643004</t>
  </si>
  <si>
    <t>3186388</t>
  </si>
  <si>
    <t>7498886</t>
  </si>
  <si>
    <t>1574243</t>
  </si>
  <si>
    <t>6756843</t>
  </si>
  <si>
    <t>2799689</t>
  </si>
  <si>
    <t>1499997</t>
  </si>
  <si>
    <t>0201719</t>
  </si>
  <si>
    <t>4278982</t>
  </si>
  <si>
    <t>6039393</t>
  </si>
  <si>
    <t>6597259</t>
  </si>
  <si>
    <t>1769607</t>
  </si>
  <si>
    <t>7415545</t>
  </si>
  <si>
    <t>1775425</t>
  </si>
  <si>
    <t>2540414</t>
  </si>
  <si>
    <t>0720989</t>
  </si>
  <si>
    <t>9457447</t>
  </si>
  <si>
    <t>3003246</t>
  </si>
  <si>
    <t>1580776</t>
  </si>
  <si>
    <t>1727859</t>
  </si>
  <si>
    <t>0631207</t>
  </si>
  <si>
    <t>1970386</t>
  </si>
  <si>
    <t>6692843</t>
  </si>
  <si>
    <t>4790617</t>
  </si>
  <si>
    <t>6932221</t>
  </si>
  <si>
    <t>7563702</t>
  </si>
  <si>
    <t>1204137</t>
  </si>
  <si>
    <t>1878446</t>
  </si>
  <si>
    <t>6909219</t>
  </si>
  <si>
    <t>8473233</t>
  </si>
  <si>
    <t>3643911</t>
  </si>
  <si>
    <t>4890059</t>
  </si>
  <si>
    <t>6234772</t>
  </si>
  <si>
    <t>0101209</t>
  </si>
  <si>
    <t>6784619</t>
  </si>
  <si>
    <t>5208605</t>
  </si>
  <si>
    <t>4131796</t>
  </si>
  <si>
    <t>5835546</t>
  </si>
  <si>
    <t>2769343</t>
  </si>
  <si>
    <t>1889433</t>
  </si>
  <si>
    <t>1524726</t>
  </si>
  <si>
    <t>0297891</t>
  </si>
  <si>
    <t>2981713</t>
  </si>
  <si>
    <t>0746107</t>
  </si>
  <si>
    <t>8063633</t>
  </si>
  <si>
    <t>4591782</t>
  </si>
  <si>
    <t>0549182</t>
  </si>
  <si>
    <t>5724240</t>
  </si>
  <si>
    <t>3701054</t>
  </si>
  <si>
    <t>6709909</t>
  </si>
  <si>
    <t>0170554</t>
  </si>
  <si>
    <t>3144742</t>
  </si>
  <si>
    <t>1587749</t>
  </si>
  <si>
    <t>2908664</t>
  </si>
  <si>
    <t>7920389</t>
  </si>
  <si>
    <t>1937131</t>
  </si>
  <si>
    <t>8347800</t>
  </si>
  <si>
    <t>6405717</t>
  </si>
  <si>
    <t>7546692</t>
  </si>
  <si>
    <t>2364290</t>
  </si>
  <si>
    <t>6694861</t>
  </si>
  <si>
    <t>6754208</t>
  </si>
  <si>
    <t>0390630</t>
  </si>
  <si>
    <t>1942443</t>
  </si>
  <si>
    <t>9149821</t>
  </si>
  <si>
    <t>5826646</t>
  </si>
  <si>
    <t>1904856</t>
  </si>
  <si>
    <t>0029767</t>
  </si>
  <si>
    <t>5442615</t>
  </si>
  <si>
    <t>1889671</t>
  </si>
  <si>
    <t>1931701</t>
  </si>
  <si>
    <t>9025379</t>
  </si>
  <si>
    <t>1443689</t>
  </si>
  <si>
    <t>6861355</t>
  </si>
  <si>
    <t>0167079</t>
  </si>
  <si>
    <t>2048063</t>
  </si>
  <si>
    <t>6365972</t>
  </si>
  <si>
    <t>3163113</t>
  </si>
  <si>
    <t>4591602</t>
  </si>
  <si>
    <t>0723601</t>
  </si>
  <si>
    <t>3550760</t>
  </si>
  <si>
    <t>4722882</t>
  </si>
  <si>
    <t>0060377</t>
  </si>
  <si>
    <t>2755502</t>
  </si>
  <si>
    <t>2205259</t>
  </si>
  <si>
    <t>8096691</t>
  </si>
  <si>
    <t>5940803</t>
  </si>
  <si>
    <t>7423902</t>
  </si>
  <si>
    <t>6158268</t>
  </si>
  <si>
    <t>6944652</t>
  </si>
  <si>
    <t>5036831</t>
  </si>
  <si>
    <t>1080757</t>
  </si>
  <si>
    <t>1995976</t>
  </si>
  <si>
    <t>1452958</t>
  </si>
  <si>
    <t>7137573</t>
  </si>
  <si>
    <t>6052587</t>
  </si>
  <si>
    <t>8852680</t>
  </si>
  <si>
    <t>6643016</t>
  </si>
  <si>
    <t>4480935</t>
  </si>
  <si>
    <t>0795594</t>
  </si>
  <si>
    <t>0121286</t>
  </si>
  <si>
    <t>7953327</t>
  </si>
  <si>
    <t>5641220</t>
  </si>
  <si>
    <t>5297784</t>
  </si>
  <si>
    <t>3797211</t>
  </si>
  <si>
    <t>1596855</t>
  </si>
  <si>
    <t>3329962</t>
  </si>
  <si>
    <t>6460457</t>
  </si>
  <si>
    <t>6635602</t>
  </si>
  <si>
    <t>0396672</t>
  </si>
  <si>
    <t>5572709</t>
  </si>
  <si>
    <t>0641748</t>
  </si>
  <si>
    <t>8643467</t>
  </si>
  <si>
    <t>0397902</t>
  </si>
  <si>
    <t>1020584</t>
  </si>
  <si>
    <t>4681250</t>
  </si>
  <si>
    <t>2189035</t>
  </si>
  <si>
    <t>5221666</t>
  </si>
  <si>
    <t>2775624</t>
  </si>
  <si>
    <t>9502049</t>
  </si>
  <si>
    <t>0069408</t>
  </si>
  <si>
    <t>1762301</t>
  </si>
  <si>
    <t>2277919</t>
  </si>
  <si>
    <t>1946114</t>
  </si>
  <si>
    <t>1710793</t>
  </si>
  <si>
    <t>9478701</t>
  </si>
  <si>
    <t>1998201</t>
  </si>
  <si>
    <t>2209194</t>
  </si>
  <si>
    <t>0728603</t>
  </si>
  <si>
    <t>5293410</t>
  </si>
  <si>
    <t>9795142</t>
  </si>
  <si>
    <t>6963560</t>
  </si>
  <si>
    <t>1062643</t>
  </si>
  <si>
    <t>1263609</t>
  </si>
  <si>
    <t>0585057</t>
  </si>
  <si>
    <t>1185810</t>
  </si>
  <si>
    <t>2661667</t>
  </si>
  <si>
    <t>8644525</t>
  </si>
  <si>
    <t>0956586</t>
  </si>
  <si>
    <t>3033437</t>
  </si>
  <si>
    <t>0387732</t>
  </si>
  <si>
    <t>8415186</t>
  </si>
  <si>
    <t>0999731</t>
  </si>
  <si>
    <t>2324953</t>
  </si>
  <si>
    <t>8687173</t>
  </si>
  <si>
    <t>9066489</t>
  </si>
  <si>
    <t>8300898</t>
  </si>
  <si>
    <t>3678300</t>
  </si>
  <si>
    <t>2389834</t>
  </si>
  <si>
    <t>4550888</t>
  </si>
  <si>
    <t>6396118</t>
  </si>
  <si>
    <t>0361540</t>
  </si>
  <si>
    <t>6297151</t>
  </si>
  <si>
    <t>2438858</t>
  </si>
  <si>
    <t>7107550</t>
  </si>
  <si>
    <t>4769805</t>
  </si>
  <si>
    <t>6897334</t>
  </si>
  <si>
    <t>6234439</t>
  </si>
  <si>
    <t>7656021</t>
  </si>
  <si>
    <t>1515886</t>
  </si>
  <si>
    <t>1526813</t>
  </si>
  <si>
    <t>9023496</t>
  </si>
  <si>
    <t>1594719</t>
  </si>
  <si>
    <t>7069022</t>
  </si>
  <si>
    <t>5094500</t>
  </si>
  <si>
    <t>1849811</t>
  </si>
  <si>
    <t>5526001</t>
  </si>
  <si>
    <t>1785466</t>
  </si>
  <si>
    <t>2148464</t>
  </si>
  <si>
    <t>0815899</t>
  </si>
  <si>
    <t>6551153</t>
  </si>
  <si>
    <t>3792166</t>
  </si>
  <si>
    <t>4076525</t>
  </si>
  <si>
    <t>9735074</t>
  </si>
  <si>
    <t>2432043</t>
  </si>
  <si>
    <t>0430797</t>
  </si>
  <si>
    <t>1844716</t>
  </si>
  <si>
    <t>6844106</t>
  </si>
  <si>
    <t>1557672</t>
  </si>
  <si>
    <t>8018022</t>
  </si>
  <si>
    <t>0987588</t>
  </si>
  <si>
    <t>5122055</t>
  </si>
  <si>
    <t>3078758</t>
  </si>
  <si>
    <t>2010765</t>
  </si>
  <si>
    <t>2049691</t>
  </si>
  <si>
    <t>2084244</t>
  </si>
  <si>
    <t>2165065</t>
  </si>
  <si>
    <t>1096377</t>
  </si>
  <si>
    <t>0829821</t>
  </si>
  <si>
    <t>6173579</t>
  </si>
  <si>
    <t>1073995</t>
  </si>
  <si>
    <t>7298432</t>
  </si>
  <si>
    <t>4072380</t>
  </si>
  <si>
    <t>0684607</t>
  </si>
  <si>
    <t>9372518</t>
  </si>
  <si>
    <t>0972709</t>
  </si>
  <si>
    <t>7832227</t>
  </si>
  <si>
    <t>1750820</t>
  </si>
  <si>
    <t>7308926</t>
  </si>
  <si>
    <t>2927084</t>
  </si>
  <si>
    <t>2548211</t>
  </si>
  <si>
    <t>5723427</t>
  </si>
  <si>
    <t>2277936</t>
  </si>
  <si>
    <t>3640661</t>
  </si>
  <si>
    <t>0870711</t>
  </si>
  <si>
    <t>4772756</t>
  </si>
  <si>
    <t>9796123</t>
  </si>
  <si>
    <t>8452888</t>
  </si>
  <si>
    <t>6235217</t>
  </si>
  <si>
    <t>6060200</t>
  </si>
  <si>
    <t>3697598</t>
  </si>
  <si>
    <t>6746975</t>
  </si>
  <si>
    <t>6331707</t>
  </si>
  <si>
    <t>0271765</t>
  </si>
  <si>
    <t>0782742</t>
  </si>
  <si>
    <t>2805048</t>
  </si>
  <si>
    <t>8460319</t>
  </si>
  <si>
    <t>8923772</t>
  </si>
  <si>
    <t>0563581</t>
  </si>
  <si>
    <t>2476814</t>
  </si>
  <si>
    <t>9689396</t>
  </si>
  <si>
    <t>2123768</t>
  </si>
  <si>
    <t>0263288</t>
  </si>
  <si>
    <t>6539588</t>
  </si>
  <si>
    <t>1256715</t>
  </si>
  <si>
    <t>3144844</t>
  </si>
  <si>
    <t>1537228</t>
  </si>
  <si>
    <t>1536541</t>
  </si>
  <si>
    <t>0532605</t>
  </si>
  <si>
    <t>2988558</t>
  </si>
  <si>
    <t>3799799</t>
  </si>
  <si>
    <t>0296129</t>
  </si>
  <si>
    <t>1673446</t>
  </si>
  <si>
    <t>4204052</t>
  </si>
  <si>
    <t>1002257</t>
  </si>
  <si>
    <t>2010252</t>
  </si>
  <si>
    <t>1612675</t>
  </si>
  <si>
    <t>8120434</t>
  </si>
  <si>
    <t>4174338</t>
  </si>
  <si>
    <t>1838172</t>
  </si>
  <si>
    <t>4116092</t>
  </si>
  <si>
    <t>0006728</t>
  </si>
  <si>
    <t>5368154</t>
  </si>
  <si>
    <t>9993749</t>
  </si>
  <si>
    <t>5028697</t>
  </si>
  <si>
    <t>1283497</t>
  </si>
  <si>
    <t>8555045</t>
  </si>
  <si>
    <t>1014820</t>
  </si>
  <si>
    <t>2159911</t>
  </si>
  <si>
    <t>2075286</t>
  </si>
  <si>
    <t>3580625</t>
  </si>
  <si>
    <t>1233357</t>
  </si>
  <si>
    <t>6612247</t>
  </si>
  <si>
    <t>1385780</t>
  </si>
  <si>
    <t>0390737</t>
  </si>
  <si>
    <t>8736996</t>
  </si>
  <si>
    <t>3690509</t>
  </si>
  <si>
    <t>4998647</t>
  </si>
  <si>
    <t>5758346</t>
  </si>
  <si>
    <t>4104351</t>
  </si>
  <si>
    <t>0453885</t>
  </si>
  <si>
    <t>5610528</t>
  </si>
  <si>
    <t>4114194</t>
  </si>
  <si>
    <t>2152754</t>
  </si>
  <si>
    <t>8081874</t>
  </si>
  <si>
    <t>5383529</t>
  </si>
  <si>
    <t>8085860</t>
  </si>
  <si>
    <t>6456429</t>
  </si>
  <si>
    <t>0581973</t>
  </si>
  <si>
    <t>5758308</t>
  </si>
  <si>
    <t>6221437</t>
  </si>
  <si>
    <t>2772694</t>
  </si>
  <si>
    <t>A169381</t>
  </si>
  <si>
    <t>2270169</t>
  </si>
  <si>
    <t>6891568</t>
  </si>
  <si>
    <t>2604043</t>
  </si>
  <si>
    <t>2358707</t>
  </si>
  <si>
    <t>9257667</t>
  </si>
  <si>
    <t>0284813</t>
  </si>
  <si>
    <t>9229137</t>
  </si>
  <si>
    <t>9604842</t>
  </si>
  <si>
    <t>1107702</t>
  </si>
  <si>
    <t>6546659</t>
  </si>
  <si>
    <t>0658880</t>
  </si>
  <si>
    <t>7127226</t>
  </si>
  <si>
    <t>0680650</t>
  </si>
  <si>
    <t>1542653</t>
  </si>
  <si>
    <t>5523925</t>
  </si>
  <si>
    <t>4736100</t>
  </si>
  <si>
    <t>5669965</t>
  </si>
  <si>
    <t>7850673</t>
  </si>
  <si>
    <t>8793510</t>
  </si>
  <si>
    <t>8502684</t>
  </si>
  <si>
    <t>1566057</t>
  </si>
  <si>
    <t>6963222</t>
  </si>
  <si>
    <t>4175044</t>
  </si>
  <si>
    <t>1940911</t>
  </si>
  <si>
    <t>0261177</t>
  </si>
  <si>
    <t>0124739</t>
  </si>
  <si>
    <t>0340477</t>
  </si>
  <si>
    <t>7493708</t>
  </si>
  <si>
    <t>0534497</t>
  </si>
  <si>
    <t>6842852</t>
  </si>
  <si>
    <t>4846680</t>
  </si>
  <si>
    <t>4389077</t>
  </si>
  <si>
    <t>2689254</t>
  </si>
  <si>
    <t>0501697</t>
  </si>
  <si>
    <t>4829337</t>
  </si>
  <si>
    <t>1888938</t>
  </si>
  <si>
    <t>7133654</t>
  </si>
  <si>
    <t>2358975</t>
  </si>
  <si>
    <t>6428027</t>
  </si>
  <si>
    <t>6061572</t>
  </si>
  <si>
    <t>1014570</t>
  </si>
  <si>
    <t>4240930</t>
  </si>
  <si>
    <t>2049652</t>
  </si>
  <si>
    <t>3562996</t>
  </si>
  <si>
    <t>9484984</t>
  </si>
  <si>
    <t>8759467</t>
  </si>
  <si>
    <t>3402113</t>
  </si>
  <si>
    <t>0723936</t>
  </si>
  <si>
    <t>4354974</t>
  </si>
  <si>
    <t>0529651</t>
  </si>
  <si>
    <t>3691359</t>
  </si>
  <si>
    <t>2970417</t>
  </si>
  <si>
    <t>1763975</t>
  </si>
  <si>
    <t>9981375</t>
  </si>
  <si>
    <t>8928419</t>
  </si>
  <si>
    <t>1076582</t>
  </si>
  <si>
    <t>1079498</t>
  </si>
  <si>
    <t>5447029</t>
  </si>
  <si>
    <t>5199788</t>
  </si>
  <si>
    <t>2047814</t>
  </si>
  <si>
    <t>6754142</t>
  </si>
  <si>
    <t>0975275</t>
  </si>
  <si>
    <t>0392585</t>
  </si>
  <si>
    <t>2550600</t>
  </si>
  <si>
    <t>6372171</t>
  </si>
  <si>
    <t>5492821</t>
  </si>
  <si>
    <t>1266343</t>
  </si>
  <si>
    <t>4471928</t>
  </si>
  <si>
    <t>3222262</t>
  </si>
  <si>
    <t>0304108</t>
  </si>
  <si>
    <t>3286664</t>
  </si>
  <si>
    <t>4606091</t>
  </si>
  <si>
    <t>1701816</t>
  </si>
  <si>
    <t>3070914</t>
  </si>
  <si>
    <t>1992926</t>
  </si>
  <si>
    <t>7750537</t>
  </si>
  <si>
    <t>2029797</t>
  </si>
  <si>
    <t>5568199</t>
  </si>
  <si>
    <t>5685239</t>
  </si>
  <si>
    <t>3760531</t>
  </si>
  <si>
    <t>6354922</t>
  </si>
  <si>
    <t>0426353</t>
  </si>
  <si>
    <t>7775323</t>
  </si>
  <si>
    <t>8769206</t>
  </si>
  <si>
    <t>3538920</t>
  </si>
  <si>
    <t>7242011</t>
  </si>
  <si>
    <t>1667800</t>
  </si>
  <si>
    <t>8713980</t>
  </si>
  <si>
    <t>3471758</t>
  </si>
  <si>
    <t>6430517</t>
  </si>
  <si>
    <t>6007341</t>
  </si>
  <si>
    <t>6473989</t>
  </si>
  <si>
    <t>6609649</t>
  </si>
  <si>
    <t>6107105</t>
  </si>
  <si>
    <t>4451561</t>
  </si>
  <si>
    <t>8411172</t>
  </si>
  <si>
    <t>2388336</t>
  </si>
  <si>
    <t>1711912</t>
  </si>
  <si>
    <t>9941378</t>
  </si>
  <si>
    <t>0698903</t>
  </si>
  <si>
    <t>9941978</t>
  </si>
  <si>
    <t>7415162</t>
  </si>
  <si>
    <t>1483833</t>
  </si>
  <si>
    <t>3617092</t>
  </si>
  <si>
    <t>4388317</t>
  </si>
  <si>
    <t>0870787</t>
  </si>
  <si>
    <t>3295872</t>
  </si>
  <si>
    <t>2128175</t>
  </si>
  <si>
    <t>3934565</t>
  </si>
  <si>
    <t>9767609</t>
  </si>
  <si>
    <t>7618973</t>
  </si>
  <si>
    <t>9358288</t>
  </si>
  <si>
    <t>1759530</t>
  </si>
  <si>
    <t>5606218</t>
  </si>
  <si>
    <t>2527375</t>
  </si>
  <si>
    <t>0465105</t>
  </si>
  <si>
    <t>9132007</t>
  </si>
  <si>
    <t>5628568</t>
  </si>
  <si>
    <t>2776672</t>
  </si>
  <si>
    <t>0502495</t>
  </si>
  <si>
    <t>0674142</t>
  </si>
  <si>
    <t>4114017</t>
  </si>
  <si>
    <t>5854538</t>
  </si>
  <si>
    <t>9941461</t>
  </si>
  <si>
    <t>0068741</t>
  </si>
  <si>
    <t>1491040</t>
  </si>
  <si>
    <t>0147316</t>
  </si>
  <si>
    <t>9204036</t>
  </si>
  <si>
    <t>0553866</t>
  </si>
  <si>
    <t>4281893</t>
  </si>
  <si>
    <t>4566347</t>
  </si>
  <si>
    <t>0353837</t>
  </si>
  <si>
    <t>1033462</t>
  </si>
  <si>
    <t>3995884</t>
  </si>
  <si>
    <t>5400730</t>
  </si>
  <si>
    <t>6594993</t>
  </si>
  <si>
    <t>9229142</t>
  </si>
  <si>
    <t>0353635</t>
  </si>
  <si>
    <t>0376001</t>
  </si>
  <si>
    <t>7133747</t>
  </si>
  <si>
    <t>0697767</t>
  </si>
  <si>
    <t>6167892</t>
  </si>
  <si>
    <t>9406753</t>
  </si>
  <si>
    <t>3141393</t>
  </si>
  <si>
    <t>2238419</t>
  </si>
  <si>
    <t>7882200</t>
  </si>
  <si>
    <t>1773327</t>
  </si>
  <si>
    <t>9562075</t>
  </si>
  <si>
    <t>9066197</t>
  </si>
  <si>
    <t>9186458</t>
  </si>
  <si>
    <t>1530019</t>
  </si>
  <si>
    <t>3186306</t>
  </si>
  <si>
    <t>5370221</t>
  </si>
  <si>
    <t>5690701</t>
  </si>
  <si>
    <t>0916187</t>
  </si>
  <si>
    <t>2616813</t>
  </si>
  <si>
    <t>2171610</t>
  </si>
  <si>
    <t>5299658</t>
  </si>
  <si>
    <t>4356584</t>
  </si>
  <si>
    <t>6192940</t>
  </si>
  <si>
    <t>5222102</t>
  </si>
  <si>
    <t>8418987</t>
  </si>
  <si>
    <t>2661670</t>
  </si>
  <si>
    <t>4369616</t>
  </si>
  <si>
    <t>7491388</t>
  </si>
  <si>
    <t>1159410</t>
  </si>
  <si>
    <t>6910623</t>
  </si>
  <si>
    <t>4113652</t>
  </si>
  <si>
    <t>4642312</t>
  </si>
  <si>
    <t>4473673</t>
  </si>
  <si>
    <t>2089747</t>
  </si>
  <si>
    <t>9606438</t>
  </si>
  <si>
    <t>2476815</t>
  </si>
  <si>
    <t>1032695</t>
  </si>
  <si>
    <t>6546477</t>
  </si>
  <si>
    <t>8591144</t>
  </si>
  <si>
    <t>5067269</t>
  </si>
  <si>
    <t>3861476</t>
  </si>
  <si>
    <t>2343982</t>
  </si>
  <si>
    <t>0381896</t>
  </si>
  <si>
    <t>2833772</t>
  </si>
  <si>
    <t>7241272</t>
  </si>
  <si>
    <t>2802655</t>
  </si>
  <si>
    <t>0480606</t>
  </si>
  <si>
    <t>3088012</t>
  </si>
  <si>
    <t>9748819</t>
  </si>
  <si>
    <t>0219831</t>
  </si>
  <si>
    <t>1435451</t>
  </si>
  <si>
    <t>1849911</t>
  </si>
  <si>
    <t>9232325</t>
  </si>
  <si>
    <t>6524784</t>
  </si>
  <si>
    <t>9084175</t>
  </si>
  <si>
    <t>0587836</t>
  </si>
  <si>
    <t>0460501</t>
  </si>
  <si>
    <t>0430463</t>
  </si>
  <si>
    <t>3016534</t>
  </si>
  <si>
    <t>1150807</t>
  </si>
  <si>
    <t>1857460</t>
  </si>
  <si>
    <t>6126821</t>
  </si>
  <si>
    <t>2854526</t>
  </si>
  <si>
    <t>1874065</t>
  </si>
  <si>
    <t>2676283</t>
  </si>
  <si>
    <t>6666629</t>
  </si>
  <si>
    <t>9604451</t>
  </si>
  <si>
    <t>2324690</t>
  </si>
  <si>
    <t>2104008</t>
  </si>
  <si>
    <t>1204785</t>
  </si>
  <si>
    <t>8147571</t>
  </si>
  <si>
    <t>6665588</t>
  </si>
  <si>
    <t>8809670</t>
  </si>
  <si>
    <t>1736071</t>
  </si>
  <si>
    <t>3686220</t>
  </si>
  <si>
    <t>2083862</t>
  </si>
  <si>
    <t>1682232</t>
  </si>
  <si>
    <t>5798722</t>
  </si>
  <si>
    <t>0797410</t>
  </si>
  <si>
    <t>0309575</t>
  </si>
  <si>
    <t>8608938</t>
  </si>
  <si>
    <t>8942786</t>
  </si>
  <si>
    <t>1984226</t>
  </si>
  <si>
    <t>0447843</t>
  </si>
  <si>
    <t>4898004</t>
  </si>
  <si>
    <t>0792268</t>
  </si>
  <si>
    <t>4351725</t>
  </si>
  <si>
    <t>6457192</t>
  </si>
  <si>
    <t>3929526</t>
  </si>
  <si>
    <t>5173066</t>
  </si>
  <si>
    <t>6501111</t>
  </si>
  <si>
    <t>3060919</t>
  </si>
  <si>
    <t>2121962</t>
  </si>
  <si>
    <t>0654777</t>
  </si>
  <si>
    <t>4115113</t>
  </si>
  <si>
    <t>1075352</t>
  </si>
  <si>
    <t>0770633</t>
  </si>
  <si>
    <t>6153383</t>
  </si>
  <si>
    <t>8589379</t>
  </si>
  <si>
    <t>0174768</t>
  </si>
  <si>
    <t>7171339</t>
  </si>
  <si>
    <t>4568625</t>
  </si>
  <si>
    <t>9606784</t>
  </si>
  <si>
    <t>5724229</t>
  </si>
  <si>
    <t>9703989</t>
  </si>
  <si>
    <t>0399794</t>
  </si>
  <si>
    <t>6149344</t>
  </si>
  <si>
    <t>3688279</t>
  </si>
  <si>
    <t>0978669</t>
  </si>
  <si>
    <t>3739233</t>
  </si>
  <si>
    <t>7612706</t>
  </si>
  <si>
    <t>0586539</t>
  </si>
  <si>
    <t>5683914</t>
  </si>
  <si>
    <t>2329743</t>
  </si>
  <si>
    <t>9632976</t>
  </si>
  <si>
    <t>1511620</t>
  </si>
  <si>
    <t>9478445</t>
  </si>
  <si>
    <t>9370850</t>
  </si>
  <si>
    <t>4637217</t>
  </si>
  <si>
    <t>0117602</t>
  </si>
  <si>
    <t>4740293</t>
  </si>
  <si>
    <t>7675973</t>
  </si>
  <si>
    <t>2461305</t>
  </si>
  <si>
    <t>4025095</t>
  </si>
  <si>
    <t>7236317</t>
  </si>
  <si>
    <t>5483785</t>
  </si>
  <si>
    <t>5607848</t>
  </si>
  <si>
    <t>2501483</t>
  </si>
  <si>
    <t>0833720</t>
  </si>
  <si>
    <t>1826944</t>
  </si>
  <si>
    <t>8831094</t>
  </si>
  <si>
    <t>1898026</t>
  </si>
  <si>
    <t>1260797</t>
  </si>
  <si>
    <t>8055737</t>
  </si>
  <si>
    <t>5722471</t>
  </si>
  <si>
    <t>5957372</t>
  </si>
  <si>
    <t>6264282</t>
  </si>
  <si>
    <t>3488861</t>
  </si>
  <si>
    <t>2360749</t>
  </si>
  <si>
    <t>2820317</t>
  </si>
  <si>
    <t>0723242</t>
  </si>
  <si>
    <t>0960463</t>
  </si>
  <si>
    <t>7367010</t>
  </si>
  <si>
    <t>2697449</t>
  </si>
  <si>
    <t>3093258</t>
  </si>
  <si>
    <t>4356541</t>
  </si>
  <si>
    <t>4940313</t>
  </si>
  <si>
    <t>2794651</t>
  </si>
  <si>
    <t>0671282</t>
  </si>
  <si>
    <t>7641622</t>
  </si>
  <si>
    <t>2814653</t>
  </si>
  <si>
    <t>7151156</t>
  </si>
  <si>
    <t>0306166</t>
  </si>
  <si>
    <t>0094875</t>
  </si>
  <si>
    <t>0576590</t>
  </si>
  <si>
    <t>6750552</t>
  </si>
  <si>
    <t>5478293</t>
  </si>
  <si>
    <t/>
  </si>
  <si>
    <t>5469482</t>
  </si>
  <si>
    <t>9371016</t>
  </si>
  <si>
    <t>4114913</t>
  </si>
  <si>
    <t>9421532</t>
  </si>
  <si>
    <t>2525404</t>
  </si>
  <si>
    <t>8279056</t>
  </si>
  <si>
    <t>6251713</t>
  </si>
  <si>
    <t>0825652</t>
  </si>
  <si>
    <t>0900293</t>
  </si>
  <si>
    <t>8980752</t>
  </si>
  <si>
    <t>3815145</t>
  </si>
  <si>
    <t>9625451</t>
  </si>
  <si>
    <t>7673025</t>
  </si>
  <si>
    <t>2269605</t>
  </si>
  <si>
    <t>1069964</t>
  </si>
  <si>
    <t>5055662</t>
  </si>
  <si>
    <t>8844082</t>
  </si>
  <si>
    <t>1604664</t>
  </si>
  <si>
    <t>2341588</t>
  </si>
  <si>
    <t>2939616</t>
  </si>
  <si>
    <t>1281048</t>
  </si>
  <si>
    <t>5799483</t>
  </si>
  <si>
    <t>7018015</t>
  </si>
  <si>
    <t>1775385</t>
  </si>
  <si>
    <t>2536279</t>
  </si>
  <si>
    <t>8160555</t>
  </si>
  <si>
    <t>2233201</t>
  </si>
  <si>
    <t>3070185</t>
  </si>
  <si>
    <t>2081604</t>
  </si>
  <si>
    <t>8664067</t>
  </si>
  <si>
    <t>2132761</t>
  </si>
  <si>
    <t>2705131</t>
  </si>
  <si>
    <t>3718618</t>
  </si>
  <si>
    <t>5685637</t>
  </si>
  <si>
    <t>7614422</t>
  </si>
  <si>
    <t>1174317</t>
  </si>
  <si>
    <t>0585755</t>
  </si>
  <si>
    <t>6674958</t>
  </si>
  <si>
    <t>4517698</t>
  </si>
  <si>
    <t>1862316</t>
  </si>
  <si>
    <t>9544396</t>
  </si>
  <si>
    <t>5928341</t>
  </si>
  <si>
    <t>1461845</t>
  </si>
  <si>
    <t>9632756</t>
  </si>
  <si>
    <t>4278422</t>
  </si>
  <si>
    <t>0804127</t>
  </si>
  <si>
    <t>9481130</t>
  </si>
  <si>
    <t>9158009</t>
  </si>
  <si>
    <t>6045985</t>
  </si>
  <si>
    <t>1158676</t>
  </si>
  <si>
    <t>0602826</t>
  </si>
  <si>
    <t>3519288</t>
  </si>
  <si>
    <t>2549777</t>
  </si>
  <si>
    <t>2924307</t>
  </si>
  <si>
    <t>0507016</t>
  </si>
  <si>
    <t>3300660</t>
  </si>
  <si>
    <t>0862798</t>
  </si>
  <si>
    <t>9888754</t>
  </si>
  <si>
    <t>7422132</t>
  </si>
  <si>
    <t>9342377</t>
  </si>
  <si>
    <t>3343139</t>
  </si>
  <si>
    <t>6547283</t>
  </si>
  <si>
    <t>2639797</t>
  </si>
  <si>
    <t>6249326</t>
  </si>
  <si>
    <t>7725881</t>
  </si>
  <si>
    <t>1693459</t>
  </si>
  <si>
    <t>6225969</t>
  </si>
  <si>
    <t>7956981</t>
  </si>
  <si>
    <t>2614186</t>
  </si>
  <si>
    <t>7823348</t>
  </si>
  <si>
    <t>3523645</t>
  </si>
  <si>
    <t>7632636</t>
  </si>
  <si>
    <t>2712830</t>
  </si>
  <si>
    <t>0787676</t>
  </si>
  <si>
    <t>9269613</t>
  </si>
  <si>
    <t>2577515</t>
  </si>
  <si>
    <t>6229964</t>
  </si>
  <si>
    <t>3088946</t>
  </si>
  <si>
    <t>8609060</t>
  </si>
  <si>
    <t>0983638</t>
  </si>
  <si>
    <t>4517790</t>
  </si>
  <si>
    <t>3163755</t>
  </si>
  <si>
    <t>6246558</t>
  </si>
  <si>
    <t>8018179</t>
  </si>
  <si>
    <t>9159630</t>
  </si>
  <si>
    <t>9904404</t>
  </si>
  <si>
    <t>0788778</t>
  </si>
  <si>
    <t>0712920</t>
  </si>
  <si>
    <t>8127321</t>
  </si>
  <si>
    <t>7196833</t>
  </si>
  <si>
    <t>7710184</t>
  </si>
  <si>
    <t>7032750</t>
  </si>
  <si>
    <t>9377603</t>
  </si>
  <si>
    <t>6878297</t>
  </si>
  <si>
    <t>1510514</t>
  </si>
  <si>
    <t>2234565</t>
  </si>
  <si>
    <t>1380378</t>
  </si>
  <si>
    <t>4768368</t>
  </si>
  <si>
    <t>9091069</t>
  </si>
  <si>
    <t>0205284</t>
  </si>
  <si>
    <t>1949124</t>
  </si>
  <si>
    <t>6594084</t>
  </si>
  <si>
    <t>1623325</t>
  </si>
  <si>
    <t>4975071</t>
  </si>
  <si>
    <t>2453077</t>
  </si>
  <si>
    <t>1524161</t>
  </si>
  <si>
    <t>2284881</t>
  </si>
  <si>
    <t>3091297</t>
  </si>
  <si>
    <t>5298888</t>
  </si>
  <si>
    <t>6959354</t>
  </si>
  <si>
    <t>2704014</t>
  </si>
  <si>
    <t>4771950</t>
  </si>
  <si>
    <t xml:space="preserve"> 317631</t>
  </si>
  <si>
    <t>3225022</t>
  </si>
  <si>
    <t>7779248</t>
  </si>
  <si>
    <t>0754830</t>
  </si>
  <si>
    <t>2410240</t>
  </si>
  <si>
    <t>1300687</t>
  </si>
  <si>
    <t>3447815</t>
  </si>
  <si>
    <t>2190827</t>
  </si>
  <si>
    <t>5642518</t>
  </si>
  <si>
    <t>1619928</t>
  </si>
  <si>
    <t>3662213</t>
  </si>
  <si>
    <t>6686512</t>
  </si>
  <si>
    <t>1838094</t>
  </si>
  <si>
    <t>9376739</t>
  </si>
  <si>
    <t>3615263</t>
  </si>
  <si>
    <t>1562778</t>
  </si>
  <si>
    <t>3556902</t>
  </si>
  <si>
    <t>2648436</t>
  </si>
  <si>
    <t>1717473</t>
  </si>
  <si>
    <t>3015856</t>
  </si>
  <si>
    <t>1094907</t>
  </si>
  <si>
    <t>9286295</t>
  </si>
  <si>
    <t>1042010</t>
  </si>
  <si>
    <t>5266262</t>
  </si>
  <si>
    <t>2844155</t>
  </si>
  <si>
    <t>3550502</t>
  </si>
  <si>
    <t>3894874</t>
  </si>
  <si>
    <t>1568627</t>
  </si>
  <si>
    <t>3061740</t>
  </si>
  <si>
    <t>0916861</t>
  </si>
  <si>
    <t>0813924</t>
  </si>
  <si>
    <t>3946758</t>
  </si>
  <si>
    <t>1105593</t>
  </si>
  <si>
    <t>2744042</t>
  </si>
  <si>
    <t>6967455</t>
  </si>
  <si>
    <t>9922918</t>
  </si>
  <si>
    <t>1832261</t>
  </si>
  <si>
    <t>7857265</t>
  </si>
  <si>
    <t>6327609</t>
  </si>
  <si>
    <t>6228739</t>
  </si>
  <si>
    <t>1408682</t>
  </si>
  <si>
    <t>2532412</t>
  </si>
  <si>
    <t>4351953</t>
  </si>
  <si>
    <t>2574177</t>
  </si>
  <si>
    <t>2673571</t>
  </si>
  <si>
    <t>8777667</t>
  </si>
  <si>
    <t>2432920</t>
  </si>
  <si>
    <t>5468531</t>
  </si>
  <si>
    <t>5372340</t>
  </si>
  <si>
    <t>2433219</t>
  </si>
  <si>
    <t>0988962</t>
  </si>
  <si>
    <t>1450092</t>
  </si>
  <si>
    <t>6812926</t>
  </si>
  <si>
    <t>9815544</t>
  </si>
  <si>
    <t>1494867</t>
  </si>
  <si>
    <t>9721388</t>
  </si>
  <si>
    <t>1436546</t>
  </si>
  <si>
    <t>8401519</t>
  </si>
  <si>
    <t>8242504</t>
  </si>
  <si>
    <t>5130054</t>
  </si>
  <si>
    <t>5347086</t>
  </si>
  <si>
    <t>1073061</t>
  </si>
  <si>
    <t>7492854</t>
  </si>
  <si>
    <t>1227979</t>
  </si>
  <si>
    <t>3691335</t>
  </si>
  <si>
    <t>1138062</t>
  </si>
  <si>
    <t>2132986</t>
  </si>
  <si>
    <t>2606879</t>
  </si>
  <si>
    <t>7522351</t>
  </si>
  <si>
    <t>2200495</t>
  </si>
  <si>
    <t>2108671</t>
  </si>
  <si>
    <t>2607614</t>
  </si>
  <si>
    <t>0885073</t>
  </si>
  <si>
    <t>0194424</t>
  </si>
  <si>
    <t>6909973</t>
  </si>
  <si>
    <t>0508826</t>
  </si>
  <si>
    <t>1852777</t>
  </si>
  <si>
    <t>4694808</t>
  </si>
  <si>
    <t>2083197</t>
  </si>
  <si>
    <t>5674997</t>
  </si>
  <si>
    <t>1951252</t>
  </si>
  <si>
    <t>9006909</t>
  </si>
  <si>
    <t>6620315</t>
  </si>
  <si>
    <t>0407223</t>
  </si>
  <si>
    <t>5062905</t>
  </si>
  <si>
    <t>6549398</t>
  </si>
  <si>
    <t>1509988</t>
  </si>
  <si>
    <t>4694847</t>
  </si>
  <si>
    <t>7607125</t>
  </si>
  <si>
    <t>0922659</t>
  </si>
  <si>
    <t>8232860</t>
  </si>
  <si>
    <t>6408995</t>
  </si>
  <si>
    <t>2945433</t>
  </si>
  <si>
    <t>6508307</t>
  </si>
  <si>
    <t>1018486</t>
  </si>
  <si>
    <t>6548640</t>
  </si>
  <si>
    <t>1191574</t>
  </si>
  <si>
    <t>0784600</t>
  </si>
  <si>
    <t>0740372</t>
  </si>
  <si>
    <t>9293287</t>
  </si>
  <si>
    <t>0513517</t>
  </si>
  <si>
    <t>8634547</t>
  </si>
  <si>
    <t>8669258</t>
  </si>
  <si>
    <t>7203348</t>
  </si>
  <si>
    <t>2882976</t>
  </si>
  <si>
    <t>1376263</t>
  </si>
  <si>
    <t>1670186</t>
  </si>
  <si>
    <t>2049247</t>
  </si>
  <si>
    <t>6546188</t>
  </si>
  <si>
    <t>8103899</t>
  </si>
  <si>
    <t>5591734</t>
  </si>
  <si>
    <t>1191568</t>
  </si>
  <si>
    <t>1047663</t>
  </si>
  <si>
    <t>1076141</t>
  </si>
  <si>
    <t>1278373</t>
  </si>
  <si>
    <t>8931173</t>
  </si>
  <si>
    <t>2338366</t>
  </si>
  <si>
    <t>2635089</t>
  </si>
  <si>
    <t>2717937</t>
  </si>
  <si>
    <t>3494626</t>
  </si>
  <si>
    <t>4986127</t>
  </si>
  <si>
    <t>5679335</t>
  </si>
  <si>
    <t>4275010</t>
  </si>
  <si>
    <t>5492898</t>
  </si>
  <si>
    <t>1618469</t>
  </si>
  <si>
    <t>3265907</t>
  </si>
  <si>
    <t>4036347</t>
  </si>
  <si>
    <t>2960867</t>
  </si>
  <si>
    <t>5205848</t>
  </si>
  <si>
    <t>0702352</t>
  </si>
  <si>
    <t>4533253</t>
  </si>
  <si>
    <t>2363917</t>
  </si>
  <si>
    <t>2701986</t>
  </si>
  <si>
    <t>1096180</t>
  </si>
  <si>
    <t>9879766</t>
  </si>
  <si>
    <t>9479821</t>
  </si>
  <si>
    <t>7806124</t>
  </si>
  <si>
    <t>5137759</t>
  </si>
  <si>
    <t>2927782</t>
  </si>
  <si>
    <t>0579805</t>
  </si>
  <si>
    <t>0122767</t>
  </si>
  <si>
    <t>9534754</t>
  </si>
  <si>
    <t>0722817</t>
  </si>
  <si>
    <t>2872408</t>
  </si>
  <si>
    <t>7750701</t>
  </si>
  <si>
    <t>7030846</t>
  </si>
  <si>
    <t>3548906</t>
  </si>
  <si>
    <t>7313650</t>
  </si>
  <si>
    <t>8722720</t>
  </si>
  <si>
    <t>0672509</t>
  </si>
  <si>
    <t>6622918</t>
  </si>
  <si>
    <t>1726371</t>
  </si>
  <si>
    <t>0079925</t>
  </si>
  <si>
    <t>3938855</t>
  </si>
  <si>
    <t>8897976</t>
  </si>
  <si>
    <t>0385865</t>
  </si>
  <si>
    <t>1445627</t>
  </si>
  <si>
    <t>2536976</t>
  </si>
  <si>
    <t>7198584</t>
  </si>
  <si>
    <t>6967391</t>
  </si>
  <si>
    <t>6753211</t>
  </si>
  <si>
    <t>0562328</t>
  </si>
  <si>
    <t>5139818</t>
  </si>
  <si>
    <t>1881733</t>
  </si>
  <si>
    <t>2961152</t>
  </si>
  <si>
    <t>0454813</t>
  </si>
  <si>
    <t>7968813</t>
  </si>
  <si>
    <t>0887824</t>
  </si>
  <si>
    <t>0909191</t>
  </si>
  <si>
    <t>4702146</t>
  </si>
  <si>
    <t>4009262</t>
  </si>
  <si>
    <t>0681766</t>
  </si>
  <si>
    <t>2253014</t>
  </si>
  <si>
    <t>5069030</t>
  </si>
  <si>
    <t>5689183</t>
  </si>
  <si>
    <t>5885930</t>
  </si>
  <si>
    <t>1110555</t>
  </si>
  <si>
    <t>6825404</t>
  </si>
  <si>
    <t>0398924</t>
  </si>
  <si>
    <t>9954930</t>
  </si>
  <si>
    <t>7600875</t>
  </si>
  <si>
    <t>8332326</t>
  </si>
  <si>
    <t>9475495</t>
  </si>
  <si>
    <t>2173079</t>
  </si>
  <si>
    <t>0929911</t>
  </si>
  <si>
    <t>3398294</t>
  </si>
  <si>
    <t>2328094</t>
  </si>
  <si>
    <t>7188028</t>
  </si>
  <si>
    <t>7406563</t>
  </si>
  <si>
    <t>0885562</t>
  </si>
  <si>
    <t>9289361</t>
  </si>
  <si>
    <t>0109836</t>
  </si>
  <si>
    <t>0986507</t>
  </si>
  <si>
    <t>5722803</t>
  </si>
  <si>
    <t>2700930</t>
  </si>
  <si>
    <t>7023362</t>
  </si>
  <si>
    <t>0694189</t>
  </si>
  <si>
    <t>6883471</t>
  </si>
  <si>
    <t>0703110</t>
  </si>
  <si>
    <t>7286506</t>
  </si>
  <si>
    <t>5610371</t>
  </si>
  <si>
    <t>7286512</t>
  </si>
  <si>
    <t>7925867</t>
  </si>
  <si>
    <t>6068010</t>
  </si>
  <si>
    <t>2267705</t>
  </si>
  <si>
    <t>3645143</t>
  </si>
  <si>
    <t>1678603</t>
  </si>
  <si>
    <t>2986453</t>
  </si>
  <si>
    <t>8378334</t>
  </si>
  <si>
    <t>1191345</t>
  </si>
  <si>
    <t>4500284</t>
  </si>
  <si>
    <t>7286598</t>
  </si>
  <si>
    <t>2130630</t>
  </si>
  <si>
    <t>0011578</t>
  </si>
  <si>
    <t>5885765</t>
  </si>
  <si>
    <t>9113785</t>
  </si>
  <si>
    <t>4745388</t>
  </si>
  <si>
    <t>6591651</t>
  </si>
  <si>
    <t>8184874</t>
  </si>
  <si>
    <t>3615721</t>
  </si>
  <si>
    <t>6433088</t>
  </si>
  <si>
    <t>2205432</t>
  </si>
  <si>
    <t>2680757</t>
  </si>
  <si>
    <t>5039027</t>
  </si>
  <si>
    <t>3500866</t>
  </si>
  <si>
    <t>1452826</t>
  </si>
  <si>
    <t>2671046</t>
  </si>
  <si>
    <t>8833753</t>
  </si>
  <si>
    <t>3328881</t>
  </si>
  <si>
    <t>3808020</t>
  </si>
  <si>
    <t>1482512</t>
  </si>
  <si>
    <t>4706729</t>
  </si>
  <si>
    <t>8210681</t>
  </si>
  <si>
    <t>6207895</t>
  </si>
  <si>
    <t>2075688</t>
  </si>
  <si>
    <t>0346649</t>
  </si>
  <si>
    <t>3045783</t>
  </si>
  <si>
    <t>7784271</t>
  </si>
  <si>
    <t>8995935</t>
  </si>
  <si>
    <t>0018510</t>
  </si>
  <si>
    <t>3183687</t>
  </si>
  <si>
    <t>7023475</t>
  </si>
  <si>
    <t>0366362</t>
  </si>
  <si>
    <t>2371333</t>
  </si>
  <si>
    <t>1434296</t>
  </si>
  <si>
    <t>7869623</t>
  </si>
  <si>
    <t>0928300</t>
  </si>
  <si>
    <t>6885503</t>
  </si>
  <si>
    <t>9397227</t>
  </si>
  <si>
    <t>1233994</t>
  </si>
  <si>
    <t>5419758</t>
  </si>
  <si>
    <t>2902560</t>
  </si>
  <si>
    <t>6495711</t>
  </si>
  <si>
    <t>5419908</t>
  </si>
  <si>
    <t>0753422</t>
  </si>
  <si>
    <t>5067051</t>
  </si>
  <si>
    <t>9883321</t>
  </si>
  <si>
    <t>6499803</t>
  </si>
  <si>
    <t>7516708</t>
  </si>
  <si>
    <t>4974737</t>
  </si>
  <si>
    <t>7286621</t>
  </si>
  <si>
    <t>2139866</t>
  </si>
  <si>
    <t>5066959</t>
  </si>
  <si>
    <t>1927755</t>
  </si>
  <si>
    <t>4987703</t>
  </si>
  <si>
    <t>4460410</t>
  </si>
  <si>
    <t>2032486</t>
  </si>
  <si>
    <t>8225752</t>
  </si>
  <si>
    <t>5066206</t>
  </si>
  <si>
    <t>7357921</t>
  </si>
  <si>
    <t>4459605</t>
  </si>
  <si>
    <t>6635943</t>
  </si>
  <si>
    <t>6880018</t>
  </si>
  <si>
    <t>5665622</t>
  </si>
  <si>
    <t>1036920</t>
  </si>
  <si>
    <t>2267292</t>
  </si>
  <si>
    <t>1725751</t>
  </si>
  <si>
    <t>2267749</t>
  </si>
  <si>
    <t>7228619</t>
  </si>
  <si>
    <t>2169197</t>
  </si>
  <si>
    <t>2689350</t>
  </si>
  <si>
    <t>0831093</t>
  </si>
  <si>
    <t>4986840</t>
  </si>
  <si>
    <t>1214525</t>
  </si>
  <si>
    <t>5660107</t>
  </si>
  <si>
    <t>2331318</t>
  </si>
  <si>
    <t>3362489</t>
  </si>
  <si>
    <t>0999760</t>
  </si>
  <si>
    <t>3527612</t>
  </si>
  <si>
    <t>0757342</t>
  </si>
  <si>
    <t>6591900</t>
  </si>
  <si>
    <t>5122383</t>
  </si>
  <si>
    <t>4715962</t>
  </si>
  <si>
    <t>2825512</t>
  </si>
  <si>
    <t>5984098</t>
  </si>
  <si>
    <t>1448721</t>
  </si>
  <si>
    <t>1106656</t>
  </si>
  <si>
    <t>0862165</t>
  </si>
  <si>
    <t>0038580</t>
  </si>
  <si>
    <t>4728857</t>
  </si>
  <si>
    <t>2174304</t>
  </si>
  <si>
    <t>3229849</t>
  </si>
  <si>
    <t>2219888</t>
  </si>
  <si>
    <t>8740626</t>
  </si>
  <si>
    <t>5962085</t>
  </si>
  <si>
    <t>6229691</t>
  </si>
  <si>
    <t>1502760</t>
  </si>
  <si>
    <t>6195945</t>
  </si>
  <si>
    <t>0696429</t>
  </si>
  <si>
    <t>8001038</t>
  </si>
  <si>
    <t>8156470</t>
  </si>
  <si>
    <t>5294918</t>
  </si>
  <si>
    <t>7104624</t>
  </si>
  <si>
    <t>0917012</t>
  </si>
  <si>
    <t>1466272</t>
  </si>
  <si>
    <t>9326493</t>
  </si>
  <si>
    <t>6483696</t>
  </si>
  <si>
    <t>1448670</t>
  </si>
  <si>
    <t>1451308</t>
  </si>
  <si>
    <t>8104405</t>
  </si>
  <si>
    <t>1089895</t>
  </si>
  <si>
    <t>0753153</t>
  </si>
  <si>
    <t>0722695</t>
  </si>
  <si>
    <t>1256472</t>
  </si>
  <si>
    <t>1888955</t>
  </si>
  <si>
    <t>2322251</t>
  </si>
  <si>
    <t>0923052</t>
  </si>
  <si>
    <t>7307341</t>
  </si>
  <si>
    <t>2219160</t>
  </si>
  <si>
    <t>8474585</t>
  </si>
  <si>
    <t>4754496</t>
  </si>
  <si>
    <t>2660262</t>
  </si>
  <si>
    <t>7836692</t>
  </si>
  <si>
    <t>3256303</t>
  </si>
  <si>
    <t>0626065</t>
  </si>
  <si>
    <t>1095944</t>
  </si>
  <si>
    <t>7124889</t>
  </si>
  <si>
    <t>5686397</t>
  </si>
  <si>
    <t>7147706</t>
  </si>
  <si>
    <t>2636900</t>
  </si>
  <si>
    <t>8031104</t>
  </si>
  <si>
    <t>0807950</t>
  </si>
  <si>
    <t>7014437</t>
  </si>
  <si>
    <t>1096047</t>
  </si>
  <si>
    <t>7902863</t>
  </si>
  <si>
    <t>3015080</t>
  </si>
  <si>
    <t>8156161</t>
  </si>
  <si>
    <t>0593996</t>
  </si>
  <si>
    <t>5915565</t>
  </si>
  <si>
    <t>6022196</t>
  </si>
  <si>
    <t>9642299</t>
  </si>
  <si>
    <t>7561642</t>
  </si>
  <si>
    <t>1089984</t>
  </si>
  <si>
    <t>2198620</t>
  </si>
  <si>
    <t>9770723</t>
  </si>
  <si>
    <t>3081670</t>
  </si>
  <si>
    <t>1134428</t>
  </si>
  <si>
    <t>2551869</t>
  </si>
  <si>
    <t>0697054</t>
  </si>
  <si>
    <t>6620902</t>
  </si>
  <si>
    <t>1752824</t>
  </si>
  <si>
    <t>4637008</t>
  </si>
  <si>
    <t>2891830</t>
  </si>
  <si>
    <t>2347905</t>
  </si>
  <si>
    <t>4035452</t>
  </si>
  <si>
    <t>5039418</t>
  </si>
  <si>
    <t>3979854</t>
  </si>
  <si>
    <t>2521873</t>
  </si>
  <si>
    <t>5982137</t>
  </si>
  <si>
    <t>3917426</t>
  </si>
  <si>
    <t>2718549</t>
  </si>
  <si>
    <t>1093882</t>
  </si>
  <si>
    <t>2552328</t>
  </si>
  <si>
    <t>2525251</t>
  </si>
  <si>
    <t>1970081</t>
  </si>
  <si>
    <t>2297973</t>
  </si>
  <si>
    <t>1090172</t>
  </si>
  <si>
    <t>3188031</t>
  </si>
  <si>
    <t>9024944</t>
  </si>
  <si>
    <t>1285314</t>
  </si>
  <si>
    <t>2660268</t>
  </si>
  <si>
    <t>6812755</t>
  </si>
  <si>
    <t>4396985</t>
  </si>
  <si>
    <t>0509532</t>
  </si>
  <si>
    <t>1878279</t>
  </si>
  <si>
    <t>9511319</t>
  </si>
  <si>
    <t>3812327</t>
  </si>
  <si>
    <t>0554547</t>
  </si>
  <si>
    <t>5013449</t>
  </si>
  <si>
    <t>2322789</t>
  </si>
  <si>
    <t>1618648</t>
  </si>
  <si>
    <t>7434236</t>
  </si>
  <si>
    <t>5973380</t>
  </si>
  <si>
    <t>1011298</t>
  </si>
  <si>
    <t>3255605</t>
  </si>
  <si>
    <t>8297390</t>
  </si>
  <si>
    <t>2219176</t>
  </si>
  <si>
    <t>2526182</t>
  </si>
  <si>
    <t>9781488</t>
  </si>
  <si>
    <t>2183994</t>
  </si>
  <si>
    <t>2216568</t>
  </si>
  <si>
    <t>B463637</t>
  </si>
  <si>
    <t>6611703</t>
  </si>
  <si>
    <t>3678841</t>
  </si>
  <si>
    <t>2193481</t>
  </si>
  <si>
    <t>0585573</t>
  </si>
  <si>
    <t>2174330</t>
  </si>
  <si>
    <t>7014443</t>
  </si>
  <si>
    <t>2194385</t>
  </si>
  <si>
    <t>2927562</t>
  </si>
  <si>
    <t>0331475</t>
  </si>
  <si>
    <t>2464849</t>
  </si>
  <si>
    <t>2224507</t>
  </si>
  <si>
    <t>8740064</t>
  </si>
  <si>
    <t>1039383</t>
  </si>
  <si>
    <t>9704793</t>
  </si>
  <si>
    <t>2602635</t>
  </si>
  <si>
    <t>9333361</t>
  </si>
  <si>
    <t>2267622</t>
  </si>
  <si>
    <t>7084111</t>
  </si>
  <si>
    <t>1448658</t>
  </si>
  <si>
    <t>1715224</t>
  </si>
  <si>
    <t>5442086</t>
  </si>
  <si>
    <t>1059107</t>
  </si>
  <si>
    <t>1344462</t>
  </si>
  <si>
    <t>8962755</t>
  </si>
  <si>
    <t>7018167</t>
  </si>
  <si>
    <t>0796975</t>
  </si>
  <si>
    <t>2183977</t>
  </si>
  <si>
    <t>0362889</t>
  </si>
  <si>
    <t>0094020</t>
  </si>
  <si>
    <t>2869669</t>
  </si>
  <si>
    <t>2876072</t>
  </si>
  <si>
    <t>0699182</t>
  </si>
  <si>
    <t>1217488</t>
  </si>
  <si>
    <t>1309901</t>
  </si>
  <si>
    <t>8587206</t>
  </si>
  <si>
    <t>2525527</t>
  </si>
  <si>
    <t>7397246</t>
  </si>
  <si>
    <t>0557378</t>
  </si>
  <si>
    <t>8309307</t>
  </si>
  <si>
    <t>8043574</t>
  </si>
  <si>
    <t>8815233</t>
  </si>
  <si>
    <t>2167506</t>
  </si>
  <si>
    <t>8216438</t>
  </si>
  <si>
    <t>6785041</t>
  </si>
  <si>
    <t>2167504</t>
  </si>
  <si>
    <t>3740528</t>
  </si>
  <si>
    <t>6996049</t>
  </si>
  <si>
    <t>3696451</t>
  </si>
  <si>
    <t>2321638</t>
  </si>
  <si>
    <t>3745693</t>
  </si>
  <si>
    <t>0554698</t>
  </si>
  <si>
    <t>3923803</t>
  </si>
  <si>
    <t>7937096</t>
  </si>
  <si>
    <t>0649158</t>
  </si>
  <si>
    <t>9525026</t>
  </si>
  <si>
    <t>4445004</t>
  </si>
  <si>
    <t>2330551</t>
  </si>
  <si>
    <t>0513576</t>
  </si>
  <si>
    <t>2267610</t>
  </si>
  <si>
    <t>4008823</t>
  </si>
  <si>
    <t>2765851</t>
  </si>
  <si>
    <t>0870211</t>
  </si>
  <si>
    <t>0193483</t>
  </si>
  <si>
    <t>6784812</t>
  </si>
  <si>
    <t>0754837</t>
  </si>
  <si>
    <t>0424131</t>
  </si>
  <si>
    <t>9359229</t>
  </si>
  <si>
    <t>2851839</t>
  </si>
  <si>
    <t>7934691</t>
  </si>
  <si>
    <t>9416498</t>
  </si>
  <si>
    <t>1348821</t>
  </si>
  <si>
    <t>3798533</t>
  </si>
  <si>
    <t>5578493</t>
  </si>
  <si>
    <t>0389772</t>
  </si>
  <si>
    <t>0288289</t>
  </si>
  <si>
    <t>7065558</t>
  </si>
  <si>
    <t>0991690</t>
  </si>
  <si>
    <t>8197509</t>
  </si>
  <si>
    <t>6760307</t>
  </si>
  <si>
    <t>2247662</t>
  </si>
  <si>
    <t>3149855</t>
  </si>
  <si>
    <t>9127817</t>
  </si>
  <si>
    <t>2282256</t>
  </si>
  <si>
    <t>4768588</t>
  </si>
  <si>
    <t>9633680</t>
  </si>
  <si>
    <t>1638846</t>
  </si>
  <si>
    <t>5404108</t>
  </si>
  <si>
    <t>7635137</t>
  </si>
  <si>
    <t>4473773</t>
  </si>
  <si>
    <t>6599189</t>
  </si>
  <si>
    <t>0882224</t>
  </si>
  <si>
    <t>2314135</t>
  </si>
  <si>
    <t>9777933</t>
  </si>
  <si>
    <t>5068231</t>
  </si>
  <si>
    <t>5335976</t>
  </si>
  <si>
    <t>3591922</t>
  </si>
  <si>
    <t>5676137</t>
  </si>
  <si>
    <t>6501073</t>
  </si>
  <si>
    <t>7890624</t>
  </si>
  <si>
    <t>3921382</t>
  </si>
  <si>
    <t>6550459</t>
  </si>
  <si>
    <t>1944707</t>
  </si>
  <si>
    <t>2924024</t>
  </si>
  <si>
    <t>3803857</t>
  </si>
  <si>
    <t>3907468</t>
  </si>
  <si>
    <t>6551799</t>
  </si>
  <si>
    <t>3079163</t>
  </si>
  <si>
    <t>0792917</t>
  </si>
  <si>
    <t>7287102</t>
  </si>
  <si>
    <t>5470898</t>
  </si>
  <si>
    <t>1900344</t>
  </si>
  <si>
    <t>0307350</t>
  </si>
  <si>
    <t>2415452</t>
  </si>
  <si>
    <t>2414616</t>
  </si>
  <si>
    <t>7850435</t>
  </si>
  <si>
    <t>2004664</t>
  </si>
  <si>
    <t>8758429</t>
  </si>
  <si>
    <t>6885614</t>
  </si>
  <si>
    <t>2185472</t>
  </si>
  <si>
    <t>0442646</t>
  </si>
  <si>
    <t>3837772</t>
  </si>
  <si>
    <t>7999072</t>
  </si>
  <si>
    <t>0307357</t>
  </si>
  <si>
    <t>5208730</t>
  </si>
  <si>
    <t>7634298</t>
  </si>
  <si>
    <t>5610956</t>
  </si>
  <si>
    <t>6750741</t>
  </si>
  <si>
    <t>4798817</t>
  </si>
  <si>
    <t>5912346</t>
  </si>
  <si>
    <t>8740003</t>
  </si>
  <si>
    <t>3945892</t>
  </si>
  <si>
    <t>9276953</t>
  </si>
  <si>
    <t>2032513</t>
  </si>
  <si>
    <t>2039418</t>
  </si>
  <si>
    <t>1719658</t>
  </si>
  <si>
    <t>9687169</t>
  </si>
  <si>
    <t>7850465</t>
  </si>
  <si>
    <t>3954208</t>
  </si>
  <si>
    <t>1082766</t>
  </si>
  <si>
    <t>1532151</t>
  </si>
  <si>
    <t>9441948</t>
  </si>
  <si>
    <t>6756881</t>
  </si>
  <si>
    <t>5335218</t>
  </si>
  <si>
    <t>6760597</t>
  </si>
  <si>
    <t>2185492</t>
  </si>
  <si>
    <t>8909744</t>
  </si>
  <si>
    <t>0405924</t>
  </si>
  <si>
    <t>0978952</t>
  </si>
  <si>
    <t>4914123</t>
  </si>
  <si>
    <t>5333792</t>
  </si>
  <si>
    <t>2005038</t>
  </si>
  <si>
    <t>5479283</t>
  </si>
  <si>
    <t>8210395</t>
  </si>
  <si>
    <t>2185488</t>
  </si>
  <si>
    <t>8600728</t>
  </si>
  <si>
    <t>6853904</t>
  </si>
  <si>
    <t>8926781</t>
  </si>
  <si>
    <t>4197185</t>
  </si>
  <si>
    <t>0609696</t>
  </si>
  <si>
    <t>0960686</t>
  </si>
  <si>
    <t>3823894</t>
  </si>
  <si>
    <t>6753523</t>
  </si>
  <si>
    <t>5846509</t>
  </si>
  <si>
    <t>2282341</t>
  </si>
  <si>
    <t>4805689</t>
  </si>
  <si>
    <t>3650384</t>
  </si>
  <si>
    <t>4290714</t>
  </si>
  <si>
    <t>6759206</t>
  </si>
  <si>
    <t>0757280</t>
  </si>
  <si>
    <t>2857842</t>
  </si>
  <si>
    <t>0943964</t>
  </si>
  <si>
    <t>1752452</t>
  </si>
  <si>
    <t>3845130</t>
  </si>
  <si>
    <t>0206324</t>
  </si>
  <si>
    <t>9162368</t>
  </si>
  <si>
    <t>7176207</t>
  </si>
  <si>
    <t>5828896</t>
  </si>
  <si>
    <t>8288062</t>
  </si>
  <si>
    <t>5600376</t>
  </si>
  <si>
    <t>3352726</t>
  </si>
  <si>
    <t>1170957</t>
  </si>
  <si>
    <t>9967516</t>
  </si>
  <si>
    <t>6610222</t>
  </si>
  <si>
    <t>3412420</t>
  </si>
  <si>
    <t>2004843</t>
  </si>
  <si>
    <t>5331993</t>
  </si>
  <si>
    <t>8630118</t>
  </si>
  <si>
    <t>6377555</t>
  </si>
  <si>
    <t>0960096</t>
  </si>
  <si>
    <t>1891661</t>
  </si>
  <si>
    <t>0649551</t>
  </si>
  <si>
    <t>1329122</t>
  </si>
  <si>
    <t>3663013</t>
  </si>
  <si>
    <t>9498603</t>
  </si>
  <si>
    <t>4132854</t>
  </si>
  <si>
    <t>4199322</t>
  </si>
  <si>
    <t>4834100</t>
  </si>
  <si>
    <t>1033189</t>
  </si>
  <si>
    <t>9909737</t>
  </si>
  <si>
    <t>8029570</t>
  </si>
  <si>
    <t>7625007</t>
  </si>
  <si>
    <t>7779714</t>
  </si>
  <si>
    <t>2314305</t>
  </si>
  <si>
    <t>5069484</t>
  </si>
  <si>
    <t>4802598</t>
  </si>
  <si>
    <t>3907569</t>
  </si>
  <si>
    <t>2915219</t>
  </si>
  <si>
    <t>1072949</t>
  </si>
  <si>
    <t>4077606</t>
  </si>
  <si>
    <t>0440488</t>
  </si>
  <si>
    <t>8217373</t>
  </si>
  <si>
    <t>9029191</t>
  </si>
  <si>
    <t>4319061</t>
  </si>
  <si>
    <t>0795610</t>
  </si>
  <si>
    <t>0525136</t>
  </si>
  <si>
    <t>3197101</t>
  </si>
  <si>
    <t>0525019</t>
  </si>
  <si>
    <t>7328220</t>
  </si>
  <si>
    <t>8041829</t>
  </si>
  <si>
    <t>9912558</t>
  </si>
  <si>
    <t>0206466</t>
  </si>
  <si>
    <t>9346728</t>
  </si>
  <si>
    <t>0930608</t>
  </si>
  <si>
    <t>6985193</t>
  </si>
  <si>
    <t>8318346</t>
  </si>
  <si>
    <t>4793784</t>
  </si>
  <si>
    <t>1740205</t>
  </si>
  <si>
    <t>6027327</t>
  </si>
  <si>
    <t>6985015</t>
  </si>
  <si>
    <t>3230936</t>
  </si>
  <si>
    <t>1714006</t>
  </si>
  <si>
    <t>1119917</t>
  </si>
  <si>
    <t>5223133</t>
  </si>
  <si>
    <t>1827024</t>
  </si>
  <si>
    <t>4070197</t>
  </si>
  <si>
    <t>1400768</t>
  </si>
  <si>
    <t>6549742</t>
  </si>
  <si>
    <t>7750067</t>
  </si>
  <si>
    <t>2139514</t>
  </si>
  <si>
    <t>9023391</t>
  </si>
  <si>
    <t>4484409</t>
  </si>
  <si>
    <t>3016537</t>
  </si>
  <si>
    <t>0681463</t>
  </si>
  <si>
    <t>9623507</t>
  </si>
  <si>
    <t>8949885</t>
  </si>
  <si>
    <t>8352805</t>
  </si>
  <si>
    <t>0429978</t>
  </si>
  <si>
    <t>1983599</t>
  </si>
  <si>
    <t>0957378</t>
  </si>
  <si>
    <t>1080164</t>
  </si>
  <si>
    <t>9988743</t>
  </si>
  <si>
    <t>2123292</t>
  </si>
  <si>
    <t>2627228</t>
  </si>
  <si>
    <t>1057453</t>
  </si>
  <si>
    <t>1683474</t>
  </si>
  <si>
    <t>1697019</t>
  </si>
  <si>
    <t>4328658</t>
  </si>
  <si>
    <t>3186085</t>
  </si>
  <si>
    <t>0377035</t>
  </si>
  <si>
    <t>7389966</t>
  </si>
  <si>
    <t>6958629</t>
  </si>
  <si>
    <t>9093622</t>
  </si>
  <si>
    <t>9980819</t>
  </si>
  <si>
    <t>8958501</t>
  </si>
  <si>
    <t>4746393</t>
  </si>
  <si>
    <t>1579069</t>
  </si>
  <si>
    <t>6241830</t>
  </si>
  <si>
    <t>3177287</t>
  </si>
  <si>
    <t>8176586</t>
  </si>
  <si>
    <t>0886146</t>
  </si>
  <si>
    <t>2338302</t>
  </si>
  <si>
    <t>1777627</t>
  </si>
  <si>
    <t>9717672</t>
  </si>
  <si>
    <t>2073073</t>
  </si>
  <si>
    <t>2071572</t>
  </si>
  <si>
    <t>4051688</t>
  </si>
  <si>
    <t>8363873</t>
  </si>
  <si>
    <t>9593916</t>
  </si>
  <si>
    <t>1079451</t>
  </si>
  <si>
    <t>1140240</t>
  </si>
  <si>
    <t>3912140</t>
  </si>
  <si>
    <t>0721787</t>
  </si>
  <si>
    <t>3202607</t>
  </si>
  <si>
    <t>1740300</t>
  </si>
  <si>
    <t>2239755</t>
  </si>
  <si>
    <t>0916522</t>
  </si>
  <si>
    <t>2679063</t>
  </si>
  <si>
    <t>3557742</t>
  </si>
  <si>
    <t>0783002</t>
  </si>
  <si>
    <t>8077409</t>
  </si>
  <si>
    <t>4795107</t>
  </si>
  <si>
    <t>4354922</t>
  </si>
  <si>
    <t>0898130</t>
  </si>
  <si>
    <t>1828266</t>
  </si>
  <si>
    <t>9509510</t>
  </si>
  <si>
    <t>3230845</t>
  </si>
  <si>
    <t>2244233</t>
  </si>
  <si>
    <t>2832954</t>
  </si>
  <si>
    <t>7210848</t>
  </si>
  <si>
    <t>9441151</t>
  </si>
  <si>
    <t>6902049</t>
  </si>
  <si>
    <t>5367375</t>
  </si>
  <si>
    <t>4056078</t>
  </si>
  <si>
    <t>9339230</t>
  </si>
  <si>
    <t>1812237</t>
  </si>
  <si>
    <t>1210012</t>
  </si>
  <si>
    <t>8304013</t>
  </si>
  <si>
    <t>0494999</t>
  </si>
  <si>
    <t>7069472</t>
  </si>
  <si>
    <t>2083838</t>
  </si>
  <si>
    <t>5910177</t>
  </si>
  <si>
    <t>4459571</t>
  </si>
  <si>
    <t>9926507</t>
  </si>
  <si>
    <t>3130096</t>
  </si>
  <si>
    <t>4527185</t>
  </si>
  <si>
    <t>1069095</t>
  </si>
  <si>
    <t>4768755</t>
  </si>
  <si>
    <t>8816997</t>
  </si>
  <si>
    <t>5684151</t>
  </si>
  <si>
    <t>2196508</t>
  </si>
  <si>
    <t>2134462</t>
  </si>
  <si>
    <t>7230401</t>
  </si>
  <si>
    <t>8302092</t>
  </si>
  <si>
    <t>2690024</t>
  </si>
  <si>
    <t>8343017</t>
  </si>
  <si>
    <t>6222641</t>
  </si>
  <si>
    <t>6735007</t>
  </si>
  <si>
    <t>6126314</t>
  </si>
  <si>
    <t>8949162</t>
  </si>
  <si>
    <t>0629774</t>
  </si>
  <si>
    <t>3915891</t>
  </si>
  <si>
    <t>2097890</t>
  </si>
  <si>
    <t>1705526</t>
  </si>
  <si>
    <t>5660103</t>
  </si>
  <si>
    <t>1783103</t>
  </si>
  <si>
    <t>2181978</t>
  </si>
  <si>
    <t>3305313</t>
  </si>
  <si>
    <t>9341395</t>
  </si>
  <si>
    <t>7135295</t>
  </si>
  <si>
    <t>3408623</t>
  </si>
  <si>
    <t>6297990</t>
  </si>
  <si>
    <t>1769477</t>
  </si>
  <si>
    <t>3078047</t>
  </si>
  <si>
    <t>4081277</t>
  </si>
  <si>
    <t>3490530</t>
  </si>
  <si>
    <t>5231891</t>
  </si>
  <si>
    <t>4708056</t>
  </si>
  <si>
    <t>8288134</t>
  </si>
  <si>
    <t>7391168</t>
  </si>
  <si>
    <t>5691263</t>
  </si>
  <si>
    <t>6562982</t>
  </si>
  <si>
    <t>9918748</t>
  </si>
  <si>
    <t>5289785</t>
  </si>
  <si>
    <t>3562528</t>
  </si>
  <si>
    <t>6756805</t>
  </si>
  <si>
    <t>4179856</t>
  </si>
  <si>
    <t>6062656</t>
  </si>
  <si>
    <t>1775295</t>
  </si>
  <si>
    <t>4181186</t>
  </si>
  <si>
    <t>4113849</t>
  </si>
  <si>
    <t>1107036</t>
  </si>
  <si>
    <t>5444617</t>
  </si>
  <si>
    <t>1483843</t>
  </si>
  <si>
    <t>3107334</t>
  </si>
  <si>
    <t>2118321</t>
  </si>
  <si>
    <t>2385227</t>
  </si>
  <si>
    <t>7934687</t>
  </si>
  <si>
    <t>9297944</t>
  </si>
  <si>
    <t>3944202</t>
  </si>
  <si>
    <t>7485258</t>
  </si>
  <si>
    <t>0951213</t>
  </si>
  <si>
    <t>0945675</t>
  </si>
  <si>
    <t>0331657</t>
  </si>
  <si>
    <t>5600427</t>
  </si>
  <si>
    <t>3947244</t>
  </si>
  <si>
    <t>9505823</t>
  </si>
  <si>
    <t>7288543</t>
  </si>
  <si>
    <t>8643493</t>
  </si>
  <si>
    <t>7049621</t>
  </si>
  <si>
    <t>3221451</t>
  </si>
  <si>
    <t>5294529</t>
  </si>
  <si>
    <t>0869236</t>
  </si>
  <si>
    <t>6780798</t>
  </si>
  <si>
    <t>0295018</t>
  </si>
  <si>
    <t>9331526</t>
  </si>
  <si>
    <t>2093341</t>
  </si>
  <si>
    <t>1220350</t>
  </si>
  <si>
    <t>0629764</t>
  </si>
  <si>
    <t>1017844</t>
  </si>
  <si>
    <t>6358260</t>
  </si>
  <si>
    <t>3689163</t>
  </si>
  <si>
    <t>2205358</t>
  </si>
  <si>
    <t>0854495</t>
  </si>
  <si>
    <t>0697424</t>
  </si>
  <si>
    <t>9510978</t>
  </si>
  <si>
    <t>0263474</t>
  </si>
  <si>
    <t>1551156</t>
  </si>
  <si>
    <t>8038296</t>
  </si>
  <si>
    <t>7866716</t>
  </si>
  <si>
    <t>1554405</t>
  </si>
  <si>
    <t>2855898</t>
  </si>
  <si>
    <t>1617679</t>
  </si>
  <si>
    <t>5763193</t>
  </si>
  <si>
    <t>1370158</t>
  </si>
  <si>
    <t>0408682</t>
  </si>
  <si>
    <t>2547563</t>
  </si>
  <si>
    <t>7755494</t>
  </si>
  <si>
    <t>3928138</t>
  </si>
  <si>
    <t>0407385</t>
  </si>
  <si>
    <t>4631163</t>
  </si>
  <si>
    <t>7882224</t>
  </si>
  <si>
    <t>6516255</t>
  </si>
  <si>
    <t>9515949</t>
  </si>
  <si>
    <t>0164809</t>
  </si>
  <si>
    <t>4114394</t>
  </si>
  <si>
    <t>2872912</t>
  </si>
  <si>
    <t>4710945</t>
  </si>
  <si>
    <t>5679465</t>
  </si>
  <si>
    <t>0023306</t>
  </si>
  <si>
    <t>0514222</t>
  </si>
  <si>
    <t>4081341</t>
  </si>
  <si>
    <t>2787628</t>
  </si>
  <si>
    <t>4102581</t>
  </si>
  <si>
    <t>0618850</t>
  </si>
  <si>
    <t>4492723</t>
  </si>
  <si>
    <t>0958095</t>
  </si>
  <si>
    <t>5172689</t>
  </si>
  <si>
    <t>9756870</t>
  </si>
  <si>
    <t>7421710</t>
  </si>
  <si>
    <t>9192696</t>
  </si>
  <si>
    <t>0260066</t>
  </si>
  <si>
    <t>1491802</t>
  </si>
  <si>
    <t>6118901</t>
  </si>
  <si>
    <t>7906668</t>
  </si>
  <si>
    <t>2366444</t>
  </si>
  <si>
    <t>1683154</t>
  </si>
  <si>
    <t>1353315</t>
  </si>
  <si>
    <t>9548605</t>
  </si>
  <si>
    <t>1652958</t>
  </si>
  <si>
    <t>3822529</t>
  </si>
  <si>
    <t>0525861</t>
  </si>
  <si>
    <t>6717523</t>
  </si>
  <si>
    <t>5199651</t>
  </si>
  <si>
    <t>0700258</t>
  </si>
  <si>
    <t>4465043</t>
  </si>
  <si>
    <t>9523778</t>
  </si>
  <si>
    <t>3893836</t>
  </si>
  <si>
    <t>1084545</t>
  </si>
  <si>
    <t>9480798</t>
  </si>
  <si>
    <t>8576697</t>
  </si>
  <si>
    <t>9798430</t>
  </si>
  <si>
    <t>7642065</t>
  </si>
  <si>
    <t>2705044</t>
  </si>
  <si>
    <t>2995382</t>
  </si>
  <si>
    <t>9879971</t>
  </si>
  <si>
    <t>0732783</t>
  </si>
  <si>
    <t>8337599</t>
  </si>
  <si>
    <t>9238962</t>
  </si>
  <si>
    <t>8056451</t>
  </si>
  <si>
    <t>2889812</t>
  </si>
  <si>
    <t>1614961</t>
  </si>
  <si>
    <t>2617977</t>
  </si>
  <si>
    <t>1453248</t>
  </si>
  <si>
    <t>1077484</t>
  </si>
  <si>
    <t>9003982</t>
  </si>
  <si>
    <t>5291736</t>
  </si>
  <si>
    <t>0758753</t>
  </si>
  <si>
    <t>9154396</t>
  </si>
  <si>
    <t>4974333</t>
  </si>
  <si>
    <t>3688725</t>
  </si>
  <si>
    <t>5094323</t>
  </si>
  <si>
    <t>1392295</t>
  </si>
  <si>
    <t>8119177</t>
  </si>
  <si>
    <t>4939328</t>
  </si>
  <si>
    <t>0841586</t>
  </si>
  <si>
    <t>0123114</t>
  </si>
  <si>
    <t>4900533</t>
  </si>
  <si>
    <t>0027722</t>
  </si>
  <si>
    <t>1667907</t>
  </si>
  <si>
    <t>1297042</t>
  </si>
  <si>
    <t>0590559</t>
  </si>
  <si>
    <t>0774655</t>
  </si>
  <si>
    <t>4871885</t>
  </si>
  <si>
    <t>2854625</t>
  </si>
  <si>
    <t>0550542</t>
  </si>
  <si>
    <t>3144140</t>
  </si>
  <si>
    <t>7133551</t>
  </si>
  <si>
    <t>2285672</t>
  </si>
  <si>
    <t>1134269</t>
  </si>
  <si>
    <t>1820665</t>
  </si>
  <si>
    <t>2785462</t>
  </si>
  <si>
    <t>1218457</t>
  </si>
  <si>
    <t>0995130</t>
  </si>
  <si>
    <t>6582935</t>
  </si>
  <si>
    <t>2132251</t>
  </si>
  <si>
    <t>4173390</t>
  </si>
  <si>
    <t>1450285</t>
  </si>
  <si>
    <t>0390732</t>
  </si>
  <si>
    <t>9954978</t>
  </si>
  <si>
    <t>9623496</t>
  </si>
  <si>
    <t>1940915</t>
  </si>
  <si>
    <t>1927173</t>
  </si>
  <si>
    <t>3635138</t>
  </si>
  <si>
    <t>8218517</t>
  </si>
  <si>
    <t>7448292</t>
  </si>
  <si>
    <t>3737242</t>
  </si>
  <si>
    <t>7234871</t>
  </si>
  <si>
    <t>0588120</t>
  </si>
  <si>
    <t>6901452</t>
  </si>
  <si>
    <t>9605716</t>
  </si>
  <si>
    <t>4397067</t>
  </si>
  <si>
    <t>7684367</t>
  </si>
  <si>
    <t>9768519</t>
  </si>
  <si>
    <t>1069680</t>
  </si>
  <si>
    <t>6414069</t>
  </si>
  <si>
    <t>6045981</t>
  </si>
  <si>
    <t>1804430</t>
  </si>
  <si>
    <t>9073947</t>
  </si>
  <si>
    <t>3089593</t>
  </si>
  <si>
    <t>0777672</t>
  </si>
  <si>
    <t>8677354</t>
  </si>
  <si>
    <t>3698768</t>
  </si>
  <si>
    <t>0475809</t>
  </si>
  <si>
    <t>4866913</t>
  </si>
  <si>
    <t>8353033</t>
  </si>
  <si>
    <t>1515821</t>
  </si>
  <si>
    <t>2272231</t>
  </si>
  <si>
    <t>9929336</t>
  </si>
  <si>
    <t>0094760</t>
  </si>
  <si>
    <t>2557764</t>
  </si>
  <si>
    <t>1767785</t>
  </si>
  <si>
    <t>2361869</t>
  </si>
  <si>
    <t>4638190</t>
  </si>
  <si>
    <t>3732841</t>
  </si>
  <si>
    <t>4804577</t>
  </si>
  <si>
    <t>5915287</t>
  </si>
  <si>
    <t>0100255</t>
  </si>
  <si>
    <t>6277630</t>
  </si>
  <si>
    <t>2604192</t>
  </si>
  <si>
    <t>2458376</t>
  </si>
  <si>
    <t>0062139</t>
  </si>
  <si>
    <t>1472859</t>
  </si>
  <si>
    <t>9185763</t>
  </si>
  <si>
    <t>7105542</t>
  </si>
  <si>
    <t>1775291</t>
  </si>
  <si>
    <t>5880575</t>
  </si>
  <si>
    <t>6066828</t>
  </si>
  <si>
    <t>2889806</t>
  </si>
  <si>
    <t>2007486</t>
  </si>
  <si>
    <t>0018960</t>
  </si>
  <si>
    <t>8328363</t>
  </si>
  <si>
    <t>6742008</t>
  </si>
  <si>
    <t>0882983</t>
  </si>
  <si>
    <t>1726069</t>
  </si>
  <si>
    <t>5094194</t>
  </si>
  <si>
    <t>0246291</t>
  </si>
  <si>
    <t>2601136</t>
  </si>
  <si>
    <t>6144408</t>
  </si>
  <si>
    <t>5291976</t>
  </si>
  <si>
    <t>7899831</t>
  </si>
  <si>
    <t>5678520</t>
  </si>
  <si>
    <t>4451394</t>
  </si>
  <si>
    <t>9015414</t>
  </si>
  <si>
    <t>5517058</t>
  </si>
  <si>
    <t>2012758</t>
  </si>
  <si>
    <t>1121714</t>
  </si>
  <si>
    <t>0494873</t>
  </si>
  <si>
    <t>8146839</t>
  </si>
  <si>
    <t>0954906</t>
  </si>
  <si>
    <t>3547186</t>
  </si>
  <si>
    <t>6633672</t>
  </si>
  <si>
    <t>4620703</t>
  </si>
  <si>
    <t>0449180</t>
  </si>
  <si>
    <t>1350740</t>
  </si>
  <si>
    <t>1472017</t>
  </si>
  <si>
    <t>8830064</t>
  </si>
  <si>
    <t>0018961</t>
  </si>
  <si>
    <t>1375132</t>
  </si>
  <si>
    <t>2925352</t>
  </si>
  <si>
    <t>2323116</t>
  </si>
  <si>
    <t>4659124</t>
  </si>
  <si>
    <t>1291069</t>
  </si>
  <si>
    <t>3866615</t>
  </si>
  <si>
    <t>3660816</t>
  </si>
  <si>
    <t>7018731</t>
  </si>
  <si>
    <t>0792225</t>
  </si>
  <si>
    <t>6551830</t>
  </si>
  <si>
    <t>0135114</t>
  </si>
  <si>
    <t>1516528</t>
  </si>
  <si>
    <t>6614403</t>
  </si>
  <si>
    <t>4973312</t>
  </si>
  <si>
    <t>0995709</t>
  </si>
  <si>
    <t>1127361</t>
  </si>
  <si>
    <t>9782419</t>
  </si>
  <si>
    <t>0447059</t>
  </si>
  <si>
    <t>9569614</t>
  </si>
  <si>
    <t>0600067</t>
  </si>
  <si>
    <t>4751905</t>
  </si>
  <si>
    <t>3758540</t>
  </si>
  <si>
    <t>5189536</t>
  </si>
  <si>
    <t>8539343</t>
  </si>
  <si>
    <t>1557889</t>
  </si>
  <si>
    <t>2524562</t>
  </si>
  <si>
    <t>6065974</t>
  </si>
  <si>
    <t>8808109</t>
  </si>
  <si>
    <t>6594923</t>
  </si>
  <si>
    <t>4552948</t>
  </si>
  <si>
    <t>5737852</t>
  </si>
  <si>
    <t>7703595</t>
  </si>
  <si>
    <t>8193200</t>
  </si>
  <si>
    <t>6784470</t>
  </si>
  <si>
    <t>7426239</t>
  </si>
  <si>
    <t>1267058</t>
  </si>
  <si>
    <t>4554813</t>
  </si>
  <si>
    <t>0061001</t>
  </si>
  <si>
    <t>1561811</t>
  </si>
  <si>
    <t>2039802</t>
  </si>
  <si>
    <t>5424627</t>
  </si>
  <si>
    <t>1937136</t>
  </si>
  <si>
    <t>8644776</t>
  </si>
  <si>
    <t>2029788</t>
  </si>
  <si>
    <t>0645990</t>
  </si>
  <si>
    <t>9115015</t>
  </si>
  <si>
    <t>4712566</t>
  </si>
  <si>
    <t>3893710</t>
  </si>
  <si>
    <t>1613369</t>
  </si>
  <si>
    <t>7104387</t>
  </si>
  <si>
    <t>6112643</t>
  </si>
  <si>
    <t>1564492</t>
  </si>
  <si>
    <t>2499547</t>
  </si>
  <si>
    <t>1075913</t>
  </si>
  <si>
    <t>9159872</t>
  </si>
  <si>
    <t>3074651</t>
  </si>
  <si>
    <t>0506975</t>
  </si>
  <si>
    <t>0069405</t>
  </si>
  <si>
    <t>1843996</t>
  </si>
  <si>
    <t>8852067</t>
  </si>
  <si>
    <t>3708200</t>
  </si>
  <si>
    <t>8366604</t>
  </si>
  <si>
    <t>7385448</t>
  </si>
  <si>
    <t>9794003</t>
  </si>
  <si>
    <t>5997875</t>
  </si>
  <si>
    <t>1602638</t>
  </si>
  <si>
    <t>6316662</t>
  </si>
  <si>
    <t>5611362</t>
  </si>
  <si>
    <t>5835555</t>
  </si>
  <si>
    <t>6757377</t>
  </si>
  <si>
    <t>1407153</t>
  </si>
  <si>
    <t>5444671</t>
  </si>
  <si>
    <t>2100239</t>
  </si>
  <si>
    <t>5291272</t>
  </si>
  <si>
    <t>0787746</t>
  </si>
  <si>
    <t>0164603</t>
  </si>
  <si>
    <t>8981043</t>
  </si>
  <si>
    <t>1849240</t>
  </si>
  <si>
    <t>9782143</t>
  </si>
  <si>
    <t>7127285</t>
  </si>
  <si>
    <t>4937959</t>
  </si>
  <si>
    <t>6221464</t>
  </si>
  <si>
    <t>6140913</t>
  </si>
  <si>
    <t>6978752</t>
  </si>
  <si>
    <t>5984879</t>
  </si>
  <si>
    <t>1629256</t>
  </si>
  <si>
    <t>7609947</t>
  </si>
  <si>
    <t>9026737</t>
  </si>
  <si>
    <t>6878200</t>
  </si>
  <si>
    <t>5478233</t>
  </si>
  <si>
    <t>1554801</t>
  </si>
  <si>
    <t>2123185</t>
  </si>
  <si>
    <t>2282177</t>
  </si>
  <si>
    <t>2248957</t>
  </si>
  <si>
    <t>4305127</t>
  </si>
  <si>
    <t>5687272</t>
  </si>
  <si>
    <t>1516632</t>
  </si>
  <si>
    <t>8634648</t>
  </si>
  <si>
    <t>3288980</t>
  </si>
  <si>
    <t>5565856</t>
  </si>
  <si>
    <t>9007127</t>
  </si>
  <si>
    <t>1956435</t>
  </si>
  <si>
    <t>3214699</t>
  </si>
  <si>
    <t>2136414</t>
  </si>
  <si>
    <t>1455609</t>
  </si>
  <si>
    <t>2439215</t>
  </si>
  <si>
    <t>9963170</t>
  </si>
  <si>
    <t>6065288</t>
  </si>
  <si>
    <t>1889725</t>
  </si>
  <si>
    <t>0577805</t>
  </si>
  <si>
    <t>9840078</t>
  </si>
  <si>
    <t>8193202</t>
  </si>
  <si>
    <t>0549896</t>
  </si>
  <si>
    <t>9124153</t>
  </si>
  <si>
    <t>4471653</t>
  </si>
  <si>
    <t>3791306</t>
  </si>
  <si>
    <t>7749746</t>
  </si>
  <si>
    <t>2432611</t>
  </si>
  <si>
    <t>1988615</t>
  </si>
  <si>
    <t>9814210</t>
  </si>
  <si>
    <t>0139135</t>
  </si>
  <si>
    <t>7608654</t>
  </si>
  <si>
    <t>3393148</t>
  </si>
  <si>
    <t>9577762</t>
  </si>
  <si>
    <t>0162022</t>
  </si>
  <si>
    <t>9084292</t>
  </si>
  <si>
    <t>5800361</t>
  </si>
  <si>
    <t>7101894</t>
  </si>
  <si>
    <t>1120128</t>
  </si>
  <si>
    <t>1683100</t>
  </si>
  <si>
    <t>5684474</t>
  </si>
  <si>
    <t>0094179</t>
  </si>
  <si>
    <t>0218406</t>
  </si>
  <si>
    <t>0772977</t>
  </si>
  <si>
    <t>3662733</t>
  </si>
  <si>
    <t>4765918</t>
  </si>
  <si>
    <t>0420353</t>
  </si>
  <si>
    <t>0904868</t>
  </si>
  <si>
    <t>1079117</t>
  </si>
  <si>
    <t>1849307</t>
  </si>
  <si>
    <t>9613525</t>
  </si>
  <si>
    <t>3411762</t>
  </si>
  <si>
    <t>0351376</t>
  </si>
  <si>
    <t>9641516</t>
  </si>
  <si>
    <t>7565884</t>
  </si>
  <si>
    <t>3032788</t>
  </si>
  <si>
    <t>1659359</t>
  </si>
  <si>
    <t>2166049</t>
  </si>
  <si>
    <t>8081684</t>
  </si>
  <si>
    <t>0629782</t>
  </si>
  <si>
    <t>9145735</t>
  </si>
  <si>
    <t>0686030</t>
  </si>
  <si>
    <t>0923637</t>
  </si>
  <si>
    <t>3880692</t>
  </si>
  <si>
    <t>2017105</t>
  </si>
  <si>
    <t>8927943</t>
  </si>
  <si>
    <t>5686997</t>
  </si>
  <si>
    <t>5847987</t>
  </si>
  <si>
    <t>3349874</t>
  </si>
  <si>
    <t>0260172</t>
  </si>
  <si>
    <t>1615791</t>
  </si>
  <si>
    <t>1791528</t>
  </si>
  <si>
    <t>6623881</t>
  </si>
  <si>
    <t>0887695</t>
  </si>
  <si>
    <t>3792259</t>
  </si>
  <si>
    <t>6499226</t>
  </si>
  <si>
    <t>6655296</t>
  </si>
  <si>
    <t>9606565</t>
  </si>
  <si>
    <t>3929019</t>
  </si>
  <si>
    <t>0397856</t>
  </si>
  <si>
    <t>0953398</t>
  </si>
  <si>
    <t>4081292</t>
  </si>
  <si>
    <t>2259727</t>
  </si>
  <si>
    <t>5720220</t>
  </si>
  <si>
    <t>0029940</t>
  </si>
  <si>
    <t>4521247</t>
  </si>
  <si>
    <t>3079800</t>
  </si>
  <si>
    <t>2372883</t>
  </si>
  <si>
    <t>8515027</t>
  </si>
  <si>
    <t>2364758</t>
  </si>
  <si>
    <t>6753204</t>
  </si>
  <si>
    <t>0857470</t>
  </si>
  <si>
    <t>3376774</t>
  </si>
  <si>
    <t>3829958</t>
  </si>
  <si>
    <t>7133907</t>
  </si>
  <si>
    <t>7708632</t>
  </si>
  <si>
    <t>1524440</t>
  </si>
  <si>
    <t>5067559</t>
  </si>
  <si>
    <t>6133251</t>
  </si>
  <si>
    <t>0591906</t>
  </si>
  <si>
    <t>2595298</t>
  </si>
  <si>
    <t>4413105</t>
  </si>
  <si>
    <t>5908590</t>
  </si>
  <si>
    <t>4394147</t>
  </si>
  <si>
    <t>6358460</t>
  </si>
  <si>
    <t>7158231</t>
  </si>
  <si>
    <t>4938543</t>
  </si>
  <si>
    <t>8954949</t>
  </si>
  <si>
    <t>5470559</t>
  </si>
  <si>
    <t>0274276</t>
  </si>
  <si>
    <t>6358748</t>
  </si>
  <si>
    <t>4985698</t>
  </si>
  <si>
    <t xml:space="preserve">324501 </t>
  </si>
  <si>
    <t xml:space="preserve">069862 </t>
  </si>
  <si>
    <t xml:space="preserve">166937 </t>
  </si>
  <si>
    <t xml:space="preserve">810510 </t>
  </si>
  <si>
    <t xml:space="preserve">608489 </t>
  </si>
  <si>
    <t xml:space="preserve">076313 </t>
  </si>
  <si>
    <t xml:space="preserve">425002 </t>
  </si>
  <si>
    <t xml:space="preserve">688233 </t>
  </si>
  <si>
    <t xml:space="preserve">816661 </t>
  </si>
  <si>
    <t xml:space="preserve">926137 </t>
  </si>
  <si>
    <t xml:space="preserve">941630 </t>
  </si>
  <si>
    <t xml:space="preserve">330422 </t>
  </si>
  <si>
    <t>8413362</t>
  </si>
  <si>
    <t>4656758</t>
  </si>
  <si>
    <t>7556234</t>
  </si>
  <si>
    <t>1755624</t>
  </si>
  <si>
    <t>6465441</t>
  </si>
  <si>
    <t>8926958</t>
  </si>
  <si>
    <t>7244050</t>
  </si>
  <si>
    <t>9172248</t>
  </si>
  <si>
    <t>2182885</t>
  </si>
  <si>
    <t xml:space="preserve">125000 </t>
  </si>
  <si>
    <t xml:space="preserve">547209 </t>
  </si>
  <si>
    <t xml:space="preserve">443230 </t>
  </si>
  <si>
    <t xml:space="preserve">935804 </t>
  </si>
  <si>
    <t xml:space="preserve">470007 </t>
  </si>
  <si>
    <t xml:space="preserve">407053 </t>
  </si>
  <si>
    <t xml:space="preserve">010400 </t>
  </si>
  <si>
    <t xml:space="preserve">487334 </t>
  </si>
  <si>
    <t xml:space="preserve">296944 </t>
  </si>
  <si>
    <t xml:space="preserve">563896 </t>
  </si>
  <si>
    <t xml:space="preserve">306166 </t>
  </si>
  <si>
    <t xml:space="preserve">831578 </t>
  </si>
  <si>
    <t xml:space="preserve">508321 </t>
  </si>
  <si>
    <t xml:space="preserve">773327 </t>
  </si>
  <si>
    <t xml:space="preserve">759768 </t>
  </si>
  <si>
    <t xml:space="preserve">473673 </t>
  </si>
  <si>
    <t xml:space="preserve">071202 </t>
  </si>
  <si>
    <t xml:space="preserve">159228 </t>
  </si>
  <si>
    <t xml:space="preserve">151156 </t>
  </si>
  <si>
    <t xml:space="preserve">191124 </t>
  </si>
  <si>
    <t xml:space="preserve">847385 </t>
  </si>
  <si>
    <t xml:space="preserve">658840 </t>
  </si>
  <si>
    <t xml:space="preserve">781592 </t>
  </si>
  <si>
    <t xml:space="preserve">380378 </t>
  </si>
  <si>
    <t xml:space="preserve">502078 </t>
  </si>
  <si>
    <t xml:space="preserve">723813 </t>
  </si>
  <si>
    <t>3473989</t>
  </si>
  <si>
    <t>0566331</t>
  </si>
  <si>
    <t>4369660</t>
  </si>
  <si>
    <t>8952109</t>
  </si>
  <si>
    <t>8927325</t>
  </si>
  <si>
    <t>1658465</t>
  </si>
  <si>
    <t>5297897</t>
  </si>
  <si>
    <t>4475525</t>
  </si>
  <si>
    <t>9808314</t>
  </si>
  <si>
    <t>2572884</t>
  </si>
  <si>
    <t>1725240</t>
  </si>
  <si>
    <t>1279742</t>
  </si>
  <si>
    <t>1771793</t>
  </si>
  <si>
    <t>2842416</t>
  </si>
  <si>
    <t>0282620</t>
  </si>
  <si>
    <t>0953238</t>
  </si>
  <si>
    <t>8755146</t>
  </si>
  <si>
    <t>0143000</t>
  </si>
  <si>
    <t>1474862</t>
  </si>
  <si>
    <t>4312593</t>
  </si>
  <si>
    <t>9255645</t>
  </si>
  <si>
    <t>6462085</t>
  </si>
  <si>
    <t>4427739</t>
  </si>
  <si>
    <t>4664144</t>
  </si>
  <si>
    <t>9615811</t>
  </si>
  <si>
    <t>2173159</t>
  </si>
  <si>
    <t>1524546</t>
  </si>
  <si>
    <t>1758178</t>
  </si>
  <si>
    <t>9852146</t>
  </si>
  <si>
    <t>9633073</t>
  </si>
  <si>
    <t>4216025</t>
  </si>
  <si>
    <t>0168974</t>
  </si>
  <si>
    <t>1067081</t>
  </si>
  <si>
    <t>4067698</t>
  </si>
  <si>
    <t>0072371</t>
  </si>
  <si>
    <t>3339388</t>
  </si>
  <si>
    <t>9852510</t>
  </si>
  <si>
    <t>0118325</t>
  </si>
  <si>
    <t>5279644</t>
  </si>
  <si>
    <t>5468927</t>
  </si>
  <si>
    <t>5527531</t>
  </si>
  <si>
    <t>0353836</t>
  </si>
  <si>
    <t>7541875</t>
  </si>
  <si>
    <t>4713404</t>
  </si>
  <si>
    <t>1992663</t>
  </si>
  <si>
    <t>1558215</t>
  </si>
  <si>
    <t>0595563</t>
  </si>
  <si>
    <t>0664263</t>
  </si>
  <si>
    <t>9114552</t>
  </si>
  <si>
    <t>3561474</t>
  </si>
  <si>
    <t>7036835</t>
  </si>
  <si>
    <t>8766445</t>
  </si>
  <si>
    <t>2189052</t>
  </si>
  <si>
    <t>6124047</t>
  </si>
  <si>
    <t>1488736</t>
  </si>
  <si>
    <t>5642520</t>
  </si>
  <si>
    <t>1106529</t>
  </si>
  <si>
    <t>4826525</t>
  </si>
  <si>
    <t>2261745</t>
  </si>
  <si>
    <t>2560190</t>
  </si>
  <si>
    <t>3183177</t>
  </si>
  <si>
    <t>1769428</t>
  </si>
  <si>
    <t>2159981</t>
  </si>
  <si>
    <t>2084611</t>
  </si>
  <si>
    <t>2856612</t>
  </si>
  <si>
    <t>8342089</t>
  </si>
  <si>
    <t>7037271</t>
  </si>
  <si>
    <t>1681935</t>
  </si>
  <si>
    <t>2856934</t>
  </si>
  <si>
    <t>1087188</t>
  </si>
  <si>
    <t>1623345</t>
  </si>
  <si>
    <t>1095973</t>
  </si>
  <si>
    <t>1944415</t>
  </si>
  <si>
    <t>3528220</t>
  </si>
  <si>
    <t>2194464</t>
  </si>
  <si>
    <t>7228647</t>
  </si>
  <si>
    <t>7157490</t>
  </si>
  <si>
    <t>5644599</t>
  </si>
  <si>
    <t>1619165</t>
  </si>
  <si>
    <t>4025057</t>
  </si>
  <si>
    <t>1599434</t>
  </si>
  <si>
    <t>0934220</t>
  </si>
  <si>
    <t>2204568</t>
  </si>
  <si>
    <t>0832991</t>
  </si>
  <si>
    <t>5300759</t>
  </si>
  <si>
    <t>4575217</t>
  </si>
  <si>
    <t>7132160</t>
  </si>
  <si>
    <t>4165028</t>
  </si>
  <si>
    <t>0634818</t>
  </si>
  <si>
    <t>0834548</t>
  </si>
  <si>
    <t>9632663</t>
  </si>
  <si>
    <t>0960312</t>
  </si>
  <si>
    <t>1682023</t>
  </si>
  <si>
    <t>6563027</t>
  </si>
  <si>
    <t>5826667</t>
  </si>
  <si>
    <t>2193187</t>
  </si>
  <si>
    <t>2924678</t>
  </si>
  <si>
    <t>5323439</t>
  </si>
  <si>
    <t>5685371</t>
  </si>
  <si>
    <t>6197030</t>
  </si>
  <si>
    <t>5469323</t>
  </si>
  <si>
    <t>4900683</t>
  </si>
  <si>
    <t>2183930</t>
  </si>
  <si>
    <t>1640242</t>
  </si>
  <si>
    <t>7236857</t>
  </si>
  <si>
    <t>5929284</t>
  </si>
  <si>
    <t>7229445</t>
  </si>
  <si>
    <t>1094190</t>
  </si>
  <si>
    <t>0952174</t>
  </si>
  <si>
    <t>5993675</t>
  </si>
  <si>
    <t>7199326</t>
  </si>
  <si>
    <t>4765157</t>
  </si>
  <si>
    <t>2133620</t>
  </si>
  <si>
    <t>2661582</t>
  </si>
  <si>
    <t>3286457</t>
  </si>
  <si>
    <t>0754811</t>
  </si>
  <si>
    <t>2197023</t>
  </si>
  <si>
    <t>4453480</t>
  </si>
  <si>
    <t>1691485</t>
  </si>
  <si>
    <t>2518027</t>
  </si>
  <si>
    <t>1382670</t>
  </si>
  <si>
    <t>7483795</t>
  </si>
  <si>
    <t>9537120</t>
  </si>
  <si>
    <t>5171820</t>
  </si>
  <si>
    <t>7019449</t>
  </si>
  <si>
    <t>1662297</t>
  </si>
  <si>
    <t>1752549</t>
  </si>
  <si>
    <t>9334326</t>
  </si>
  <si>
    <t>8308982</t>
  </si>
  <si>
    <t>3954182</t>
  </si>
  <si>
    <t>5934151</t>
  </si>
  <si>
    <t>1861992</t>
  </si>
  <si>
    <t>0062143</t>
  </si>
  <si>
    <t>0472489</t>
  </si>
  <si>
    <t>7416179</t>
  </si>
  <si>
    <t>5491996</t>
  </si>
  <si>
    <t>2960382</t>
  </si>
  <si>
    <t>0672083</t>
  </si>
  <si>
    <t>5690777</t>
  </si>
  <si>
    <t>3954183</t>
  </si>
  <si>
    <t>8336358</t>
  </si>
  <si>
    <t>0080352</t>
  </si>
  <si>
    <t>4591274</t>
  </si>
  <si>
    <t>5424129</t>
  </si>
  <si>
    <t>5688869</t>
  </si>
  <si>
    <t>2072021</t>
  </si>
  <si>
    <t>0513933</t>
  </si>
  <si>
    <t>5463167</t>
  </si>
  <si>
    <t>9894540</t>
  </si>
  <si>
    <t>8609796</t>
  </si>
  <si>
    <t>7701790</t>
  </si>
  <si>
    <t>7576344</t>
  </si>
  <si>
    <t>2258067</t>
  </si>
  <si>
    <t>0514299</t>
  </si>
  <si>
    <t>1618684</t>
  </si>
  <si>
    <t>0702424</t>
  </si>
  <si>
    <t>4224928</t>
  </si>
  <si>
    <t>9454945</t>
  </si>
  <si>
    <t>2184094</t>
  </si>
  <si>
    <t>2570283</t>
  </si>
  <si>
    <t>9459704</t>
  </si>
  <si>
    <t>9817770</t>
  </si>
  <si>
    <t>9894596</t>
  </si>
  <si>
    <t>5106713</t>
  </si>
  <si>
    <t>1408590</t>
  </si>
  <si>
    <t>5889345</t>
  </si>
  <si>
    <t>0045158</t>
  </si>
  <si>
    <t>1532809</t>
  </si>
  <si>
    <t>6065003</t>
  </si>
  <si>
    <t>4860995</t>
  </si>
  <si>
    <t>6457176</t>
  </si>
  <si>
    <t>0194319</t>
  </si>
  <si>
    <t>2583864</t>
  </si>
  <si>
    <t>9628548</t>
  </si>
  <si>
    <t>5063375</t>
  </si>
  <si>
    <t>6998588</t>
  </si>
  <si>
    <t>2776348</t>
  </si>
  <si>
    <t>6211468</t>
  </si>
  <si>
    <t>5462123</t>
  </si>
  <si>
    <t>3634253</t>
  </si>
  <si>
    <t>0149945</t>
  </si>
  <si>
    <t>2547105</t>
  </si>
  <si>
    <t>8233300</t>
  </si>
  <si>
    <t>5693360</t>
  </si>
  <si>
    <t>2108683</t>
  </si>
  <si>
    <t>0069508</t>
  </si>
  <si>
    <t>2570565</t>
  </si>
  <si>
    <t>1867911</t>
  </si>
  <si>
    <t>2776790</t>
  </si>
  <si>
    <t>2622703</t>
  </si>
  <si>
    <t>1953570</t>
  </si>
  <si>
    <t>0787265</t>
  </si>
  <si>
    <t>1755616</t>
  </si>
  <si>
    <t>4198651</t>
  </si>
  <si>
    <t>9783539</t>
  </si>
  <si>
    <t>2924242</t>
  </si>
  <si>
    <t>0908740</t>
  </si>
  <si>
    <t>0256081</t>
  </si>
  <si>
    <t>5462714</t>
  </si>
  <si>
    <t>6631210</t>
  </si>
  <si>
    <t>3626174</t>
  </si>
  <si>
    <t>0412623</t>
  </si>
  <si>
    <t>0745930</t>
  </si>
  <si>
    <t>5483942</t>
  </si>
  <si>
    <t>4938820</t>
  </si>
  <si>
    <t>7247881</t>
  </si>
  <si>
    <t>3652588</t>
  </si>
  <si>
    <t>7780029</t>
  </si>
  <si>
    <t>6241171</t>
  </si>
  <si>
    <t>5690666</t>
  </si>
  <si>
    <t>1725349</t>
  </si>
  <si>
    <t>6396688</t>
  </si>
  <si>
    <t>3329158</t>
  </si>
  <si>
    <t>3017681</t>
  </si>
  <si>
    <t>0112771</t>
  </si>
  <si>
    <t>9604133</t>
  </si>
  <si>
    <t>3471195</t>
  </si>
  <si>
    <t>3822488</t>
  </si>
  <si>
    <t>1827970</t>
  </si>
  <si>
    <t>4681192</t>
  </si>
  <si>
    <t>1345080</t>
  </si>
  <si>
    <t>9544847</t>
  </si>
  <si>
    <t>3490271</t>
  </si>
  <si>
    <t>8870234</t>
  </si>
  <si>
    <t>2321693</t>
  </si>
  <si>
    <t>9459980</t>
  </si>
  <si>
    <t>6398299</t>
  </si>
  <si>
    <t>5139352</t>
  </si>
  <si>
    <t>8184739</t>
  </si>
  <si>
    <t>7715001</t>
  </si>
  <si>
    <t>5885972</t>
  </si>
  <si>
    <t>0704189</t>
  </si>
  <si>
    <t>1081705</t>
  </si>
  <si>
    <t>4253713</t>
  </si>
  <si>
    <t>0062292</t>
  </si>
  <si>
    <t>9479995</t>
  </si>
  <si>
    <t>6624464</t>
  </si>
  <si>
    <t>7416250</t>
  </si>
  <si>
    <t>5068242</t>
  </si>
  <si>
    <t>0340433</t>
  </si>
  <si>
    <t>8160463</t>
  </si>
  <si>
    <t>1938137</t>
  </si>
  <si>
    <t>3808275</t>
  </si>
  <si>
    <t>3753956</t>
  </si>
  <si>
    <t>9150125</t>
  </si>
  <si>
    <t>4304121</t>
  </si>
  <si>
    <t>9980485</t>
  </si>
  <si>
    <t>1222133</t>
  </si>
  <si>
    <t>0203706</t>
  </si>
  <si>
    <t>3128390</t>
  </si>
  <si>
    <t>0268510</t>
  </si>
  <si>
    <t>9360119</t>
  </si>
  <si>
    <t>0111660</t>
  </si>
  <si>
    <t>3592238</t>
  </si>
  <si>
    <t>0611047</t>
  </si>
  <si>
    <t>0913155</t>
  </si>
  <si>
    <t>1434587</t>
  </si>
  <si>
    <t>4358987</t>
  </si>
  <si>
    <t>8106173</t>
  </si>
  <si>
    <t>1392225</t>
  </si>
  <si>
    <t>3175000</t>
  </si>
  <si>
    <t>0473142</t>
  </si>
  <si>
    <t>5197850</t>
  </si>
  <si>
    <t>0832741</t>
  </si>
  <si>
    <t>2438692</t>
  </si>
  <si>
    <t>2784796</t>
  </si>
  <si>
    <t>7025402</t>
  </si>
  <si>
    <t>8408585</t>
  </si>
  <si>
    <t>1037290</t>
  </si>
  <si>
    <t>7272640</t>
  </si>
  <si>
    <t>5492857</t>
  </si>
  <si>
    <t>2322849</t>
  </si>
  <si>
    <t>4755686</t>
  </si>
  <si>
    <t>0465835</t>
  </si>
  <si>
    <t>1591413</t>
  </si>
  <si>
    <t>8114307</t>
  </si>
  <si>
    <t>0725684</t>
  </si>
  <si>
    <t>8482974</t>
  </si>
  <si>
    <t>2743996</t>
  </si>
  <si>
    <t>5761616</t>
  </si>
  <si>
    <t>0702595</t>
  </si>
  <si>
    <t>2682471</t>
  </si>
  <si>
    <t>0576742</t>
  </si>
  <si>
    <t>0913164</t>
  </si>
  <si>
    <t>3003848</t>
  </si>
  <si>
    <t>5445248</t>
  </si>
  <si>
    <t>4993778</t>
  </si>
  <si>
    <t>7709493</t>
  </si>
  <si>
    <t>7428104</t>
  </si>
  <si>
    <t>2193503</t>
  </si>
  <si>
    <t>4273935</t>
  </si>
  <si>
    <t>0570800</t>
  </si>
  <si>
    <t>2941682</t>
  </si>
  <si>
    <t>6170466</t>
  </si>
  <si>
    <t>0309816</t>
  </si>
  <si>
    <t>6622925</t>
  </si>
  <si>
    <t>5468732</t>
  </si>
  <si>
    <t>0701586</t>
  </si>
  <si>
    <t>2834076</t>
  </si>
  <si>
    <t>3490340</t>
  </si>
  <si>
    <t>2151903</t>
  </si>
  <si>
    <t>0156896</t>
  </si>
  <si>
    <t>0411386</t>
  </si>
  <si>
    <t>1422093</t>
  </si>
  <si>
    <t>1170731</t>
  </si>
  <si>
    <t>4276202</t>
  </si>
  <si>
    <t>5139820</t>
  </si>
  <si>
    <t>0647769</t>
  </si>
  <si>
    <t>4204035</t>
  </si>
  <si>
    <t>1832945</t>
  </si>
  <si>
    <t>0695326</t>
  </si>
  <si>
    <t>2254474</t>
  </si>
  <si>
    <t>1465300</t>
  </si>
  <si>
    <t>1075827</t>
  </si>
  <si>
    <t>1327824</t>
  </si>
  <si>
    <t>6460096</t>
  </si>
  <si>
    <t>7023590</t>
  </si>
  <si>
    <t>9901163</t>
  </si>
  <si>
    <t>9484573</t>
  </si>
  <si>
    <t>0825674</t>
  </si>
  <si>
    <t>1035105</t>
  </si>
  <si>
    <t>8147125</t>
  </si>
  <si>
    <t>2279768</t>
  </si>
  <si>
    <t>8502852</t>
  </si>
  <si>
    <t>4459894</t>
  </si>
  <si>
    <t>7023473</t>
  </si>
  <si>
    <t>1752689</t>
  </si>
  <si>
    <t>6593832</t>
  </si>
  <si>
    <t>0509527</t>
  </si>
  <si>
    <t>9297272</t>
  </si>
  <si>
    <t>2267362</t>
  </si>
  <si>
    <t>0919514</t>
  </si>
  <si>
    <t>2262911</t>
  </si>
  <si>
    <t>4074537</t>
  </si>
  <si>
    <t>5290075</t>
  </si>
  <si>
    <t>7890581</t>
  </si>
  <si>
    <t>9293258</t>
  </si>
  <si>
    <t>5701702</t>
  </si>
  <si>
    <t>4518356</t>
  </si>
  <si>
    <t>2328623</t>
  </si>
  <si>
    <t>6460081</t>
  </si>
  <si>
    <t>6474815</t>
  </si>
  <si>
    <t>1982845</t>
  </si>
  <si>
    <t>8992793</t>
  </si>
  <si>
    <t>7995659</t>
  </si>
  <si>
    <t>3049216</t>
  </si>
  <si>
    <t>2075264</t>
  </si>
  <si>
    <t>0795161</t>
  </si>
  <si>
    <t xml:space="preserve">175044	</t>
  </si>
  <si>
    <t>0561286</t>
  </si>
  <si>
    <t>2665646</t>
  </si>
  <si>
    <t xml:space="preserve">135548	</t>
  </si>
  <si>
    <t>5663605</t>
  </si>
  <si>
    <t>6714219</t>
  </si>
  <si>
    <t>7506261</t>
  </si>
  <si>
    <t>0696821</t>
  </si>
  <si>
    <t>2110618</t>
  </si>
  <si>
    <t>5419686</t>
  </si>
  <si>
    <t>0240706</t>
  </si>
  <si>
    <t>5662881</t>
  </si>
  <si>
    <t>0887464</t>
  </si>
  <si>
    <t>2687320</t>
  </si>
  <si>
    <t>2371214</t>
  </si>
  <si>
    <t>0460962</t>
  </si>
  <si>
    <t>0475159</t>
  </si>
  <si>
    <t>0887979</t>
  </si>
  <si>
    <t>4473585</t>
  </si>
  <si>
    <t>7357643</t>
  </si>
  <si>
    <t>7031900</t>
  </si>
  <si>
    <t>4196418</t>
  </si>
  <si>
    <t>8036102</t>
  </si>
  <si>
    <t>1918911</t>
  </si>
  <si>
    <t>4445048</t>
  </si>
  <si>
    <t>8355216</t>
  </si>
  <si>
    <t>2433565</t>
  </si>
  <si>
    <t>3546556</t>
  </si>
  <si>
    <t>1671172</t>
  </si>
  <si>
    <t>0338112</t>
  </si>
  <si>
    <t>8515528</t>
  </si>
  <si>
    <t>4611032</t>
  </si>
  <si>
    <t>0619684</t>
  </si>
  <si>
    <t>0729877</t>
  </si>
  <si>
    <t>8621658</t>
  </si>
  <si>
    <t>2887476</t>
  </si>
  <si>
    <t>2226290</t>
  </si>
  <si>
    <t>1753147</t>
  </si>
  <si>
    <t>5365851</t>
  </si>
  <si>
    <t>8190287</t>
  </si>
  <si>
    <t>2613502</t>
  </si>
  <si>
    <t>0606684</t>
  </si>
  <si>
    <t>2183996</t>
  </si>
  <si>
    <t>8156695</t>
  </si>
  <si>
    <t>3572129</t>
  </si>
  <si>
    <t>1514975</t>
  </si>
  <si>
    <t>3151818</t>
  </si>
  <si>
    <t>0191682</t>
  </si>
  <si>
    <t>4774072</t>
  </si>
  <si>
    <t>4904681</t>
  </si>
  <si>
    <t>5676689</t>
  </si>
  <si>
    <t>2315406</t>
  </si>
  <si>
    <t>5984773</t>
  </si>
  <si>
    <t>1009354</t>
  </si>
  <si>
    <t>1677048</t>
  </si>
  <si>
    <t>5622588</t>
  </si>
  <si>
    <t>0677810</t>
  </si>
  <si>
    <t>4980747</t>
  </si>
  <si>
    <t>2795822</t>
  </si>
  <si>
    <t>0973718</t>
  </si>
  <si>
    <t>3253777</t>
  </si>
  <si>
    <t>9600129</t>
  </si>
  <si>
    <t>9939636</t>
  </si>
  <si>
    <t>0882138</t>
  </si>
  <si>
    <t>3666348</t>
  </si>
  <si>
    <t>8340488</t>
  </si>
  <si>
    <t>9630345</t>
  </si>
  <si>
    <t>0482542</t>
  </si>
  <si>
    <t>5859059</t>
  </si>
  <si>
    <t>7606795</t>
  </si>
  <si>
    <t>9066194</t>
  </si>
  <si>
    <t>1009567</t>
  </si>
  <si>
    <t>1548074</t>
  </si>
  <si>
    <t>3572002</t>
  </si>
  <si>
    <t>6428425</t>
  </si>
  <si>
    <t>3696907</t>
  </si>
  <si>
    <t>1737145</t>
  </si>
  <si>
    <t>3831660</t>
  </si>
  <si>
    <t>2286254</t>
  </si>
  <si>
    <t>3175870</t>
  </si>
  <si>
    <t>4924168</t>
  </si>
  <si>
    <t>0511805</t>
  </si>
  <si>
    <t>0045711</t>
  </si>
  <si>
    <t>9753080</t>
  </si>
  <si>
    <t>9227450</t>
  </si>
  <si>
    <t>3831659</t>
  </si>
  <si>
    <t>2944739</t>
  </si>
  <si>
    <t>1768521</t>
  </si>
  <si>
    <t>6885700</t>
  </si>
  <si>
    <t>3352732</t>
  </si>
  <si>
    <t>2813348</t>
  </si>
  <si>
    <t>0960420</t>
  </si>
  <si>
    <t>5847605</t>
  </si>
  <si>
    <t>6888392</t>
  </si>
  <si>
    <t>6759361</t>
  </si>
  <si>
    <t>3898704</t>
  </si>
  <si>
    <t>5137246</t>
  </si>
  <si>
    <t>1889686</t>
  </si>
  <si>
    <t>2336836</t>
  </si>
  <si>
    <t>2629209</t>
  </si>
  <si>
    <t>2856220</t>
  </si>
  <si>
    <t>2509821</t>
  </si>
  <si>
    <t>6881017</t>
  </si>
  <si>
    <t>3447466</t>
  </si>
  <si>
    <t>0773059</t>
  </si>
  <si>
    <t>4832748</t>
  </si>
  <si>
    <t>0955273</t>
  </si>
  <si>
    <t>2795829</t>
  </si>
  <si>
    <t>1072913</t>
  </si>
  <si>
    <t>0796727</t>
  </si>
  <si>
    <t>5467628</t>
  </si>
  <si>
    <t>6750629</t>
  </si>
  <si>
    <t>8644612</t>
  </si>
  <si>
    <t>5060081</t>
  </si>
  <si>
    <t>5270550</t>
  </si>
  <si>
    <t>2282259</t>
  </si>
  <si>
    <t>4938976</t>
  </si>
  <si>
    <t>2054778</t>
  </si>
  <si>
    <t>5221682</t>
  </si>
  <si>
    <t>2053129</t>
  </si>
  <si>
    <t>9605763</t>
  </si>
  <si>
    <t>7105061</t>
  </si>
  <si>
    <t>4023467</t>
  </si>
  <si>
    <t>0813523</t>
  </si>
  <si>
    <t>2191297</t>
  </si>
  <si>
    <t>2282326</t>
  </si>
  <si>
    <t>0480372</t>
  </si>
  <si>
    <t>5610970</t>
  </si>
  <si>
    <t>3572319</t>
  </si>
  <si>
    <t>9326872</t>
  </si>
  <si>
    <t>0033554</t>
  </si>
  <si>
    <t>8980772</t>
  </si>
  <si>
    <t>7882046</t>
  </si>
  <si>
    <t>7346697</t>
  </si>
  <si>
    <t>1009311</t>
  </si>
  <si>
    <t>9543575</t>
  </si>
  <si>
    <t>2311538</t>
  </si>
  <si>
    <t>3405871</t>
  </si>
  <si>
    <t>5439166</t>
  </si>
  <si>
    <t>3503916</t>
  </si>
  <si>
    <t>0701421</t>
  </si>
  <si>
    <t>8967413</t>
  </si>
  <si>
    <t>4558932</t>
  </si>
  <si>
    <t>8081402</t>
  </si>
  <si>
    <t>8036377</t>
  </si>
  <si>
    <t>825040 </t>
  </si>
  <si>
    <t>124352 </t>
  </si>
  <si>
    <t>7104732</t>
  </si>
  <si>
    <t>1684227</t>
  </si>
  <si>
    <t>1749851</t>
  </si>
  <si>
    <t>533102 </t>
  </si>
  <si>
    <t>1408203</t>
  </si>
  <si>
    <t>1946087</t>
  </si>
  <si>
    <t>9059086</t>
  </si>
  <si>
    <t>6708929</t>
  </si>
  <si>
    <t>9502439</t>
  </si>
  <si>
    <t>1124366</t>
  </si>
  <si>
    <t>0427107</t>
  </si>
  <si>
    <t>302092 </t>
  </si>
  <si>
    <t>0094991</t>
  </si>
  <si>
    <t>3198226</t>
  </si>
  <si>
    <t>4197359</t>
  </si>
  <si>
    <t>5445607</t>
  </si>
  <si>
    <t>6686671</t>
  </si>
  <si>
    <t>9515077</t>
  </si>
  <si>
    <t>5911500</t>
  </si>
  <si>
    <t>0458133</t>
  </si>
  <si>
    <t>2239779</t>
  </si>
  <si>
    <t>№ 007502 НАМАНГАН ВИЛОЯТИ</t>
  </si>
  <si>
    <t xml:space="preserve">Тижорат банклари томонидан хужалик юритувчи субъектлар ва ахолига ажратилган кредитлар тугрисида 01.08.2022 йил холатига маълумот. </t>
  </si>
  <si>
    <t>(минг сумда)</t>
  </si>
  <si>
    <t>Банккоди</t>
  </si>
  <si>
    <t>филиалиноми</t>
  </si>
  <si>
    <t xml:space="preserve">Банк филиали жойлашган вилоят номи </t>
  </si>
  <si>
    <t>Банк филиали жойлашган туман номи</t>
  </si>
  <si>
    <t>Мижознинг ссуда хисоб раками</t>
  </si>
  <si>
    <t>Мижознинг тулик номи</t>
  </si>
  <si>
    <t>Мижоз тури</t>
  </si>
  <si>
    <t>Мижознинг рўйхатдан утган вилоят номи</t>
  </si>
  <si>
    <t>Мижознинг рўйхатдан утган туман номи</t>
  </si>
  <si>
    <t>Ишчи ўринлар сони</t>
  </si>
  <si>
    <t>Мижозга кредит ажратилган халк хўжалиги сохаси номи</t>
  </si>
  <si>
    <t>Мижознинг паспорти/ИНН раками</t>
  </si>
  <si>
    <t>Кредит шартномаси раками</t>
  </si>
  <si>
    <t>Кредит шартномаси суммаси</t>
  </si>
  <si>
    <t>Ажратилган кредит суммаси</t>
  </si>
  <si>
    <t>Муддатли кредит карздорлиги микдори</t>
  </si>
  <si>
    <t>Кредит тури коди</t>
  </si>
  <si>
    <t>Кредит бериш манбаи</t>
  </si>
  <si>
    <t>Валюта коди</t>
  </si>
  <si>
    <t>Кредит коди</t>
  </si>
  <si>
    <t>максадиноми</t>
  </si>
  <si>
    <t>Йиллик фоиз ставкаси</t>
  </si>
  <si>
    <t>Кредит шартномаси имзоланган сана</t>
  </si>
  <si>
    <t>Кредит берилган сана</t>
  </si>
  <si>
    <t>Шартномага асосан кайтариш санаси</t>
  </si>
  <si>
    <t>Асос</t>
  </si>
  <si>
    <t>Субсидия/
реконструкция</t>
  </si>
  <si>
    <t>"МИКРОКРЕДИТБАНК" АТ БАНКИ</t>
  </si>
  <si>
    <t>00233</t>
  </si>
  <si>
    <t>НАМАНГАН ВИЛОЯТИ</t>
  </si>
  <si>
    <t>МИНГБУЛОК ТУМАНИ</t>
  </si>
  <si>
    <t>14903</t>
  </si>
  <si>
    <t>YADGOROV SAMANDAR TOJIAKBAROVICH~06082021МИНГБУЛАКСКИЙ РОВД НАМАНГАНСКОЙ ОБЛАСТИ</t>
  </si>
  <si>
    <t>08</t>
  </si>
  <si>
    <t>ЧУСТ ТУМАНИ</t>
  </si>
  <si>
    <t>*********</t>
  </si>
  <si>
    <t>24</t>
  </si>
  <si>
    <t>23</t>
  </si>
  <si>
    <t>000</t>
  </si>
  <si>
    <t>06 00 11</t>
  </si>
  <si>
    <t>Кредиты, выданные населению на приобретение квартиры в многоквартирных домах</t>
  </si>
  <si>
    <t>17</t>
  </si>
  <si>
    <t>"ИПОТЕКА-БАНК" АТИ БАНКИ</t>
  </si>
  <si>
    <t>00223</t>
  </si>
  <si>
    <t>НАМАНГАН ШАХРИ</t>
  </si>
  <si>
    <t>Kuzibayeva S.K.~17022021ЧУСТСКИЙ РОВД НАМАНГАНСКОЙ ОБЛАСТИ</t>
  </si>
  <si>
    <t>10</t>
  </si>
  <si>
    <t>субсидия</t>
  </si>
  <si>
    <t>00932</t>
  </si>
  <si>
    <t>ЧОРТОК Т., "ТИФ МИЛЛИЙ БАНКИ" АЖ ЧОРТОК ФИЛИАЛИ</t>
  </si>
  <si>
    <t>ЧОРТОК ТУМАНИ</t>
  </si>
  <si>
    <t>YUSUPOVA MUNISXON YONG`INMIRZAYEVNA~08102021ЧАРТАКСКИЙ РОВД НАМАНГАНСКОЙ ОБЛАСТИ</t>
  </si>
  <si>
    <t>18</t>
  </si>
  <si>
    <t>00222</t>
  </si>
  <si>
    <t>XAMITOV ALIJON USMONOVICH~24022021КАСАНСАЙСКИЙ РОВД НАМАНГАНСКОЙ ОБЛАСТИ</t>
  </si>
  <si>
    <t>КОСОНСОЙ ТУМАНИ</t>
  </si>
  <si>
    <t>22</t>
  </si>
  <si>
    <t>06 00 52</t>
  </si>
  <si>
    <t>Льготные ипотечные кредиты, выданные  для приобретения квартир в доступных многоквартирных домах</t>
  </si>
  <si>
    <t>14</t>
  </si>
  <si>
    <t>Инвест</t>
  </si>
  <si>
    <t>14901</t>
  </si>
  <si>
    <t>MUXITDINOVA SEVARA AKMALJON QIZI~13042021ЧАРТАКСКИЙ РОВД НАМАНГАНСКОЙ ОБЛАСТИ</t>
  </si>
  <si>
    <t>06 00 22</t>
  </si>
  <si>
    <t>Льготные ипотечные кредиты, выданные для строительства индивидуального жилья по типовым проектам в сельской местности</t>
  </si>
  <si>
    <t>00229</t>
  </si>
  <si>
    <t>MAMADJANOVA MAXTUMA MUXTARBAYEVNA~18122021ЧАРТАКСКИЙ РОВД НАМАНГАНСКОЙ ОБЛАСТИ</t>
  </si>
  <si>
    <t>00248</t>
  </si>
  <si>
    <t>УЧКУРГОН ТУМАНИ</t>
  </si>
  <si>
    <t>YUSUPJANOVA DILNOZA RAVSHANBEKOVNA~20052021УЧКУРГАНСКИЙ РОВД НАМАНГАНСКОЙ ОБЛАСТИ</t>
  </si>
  <si>
    <t>QOSIMOVA MAXLIYOXON AVAZBEK QIZI~19112021УЙЧИНСКИЙ РОВД НАМАНГАНСКОЙ ОБЛАСТИ</t>
  </si>
  <si>
    <t>УЙЧИ ТУМАНИ</t>
  </si>
  <si>
    <t>TURABBAYEV MIRZOXID BAXODIROVICH~17052021УВД НАМАНГАНСКОЙ ОБЛАСТИ</t>
  </si>
  <si>
    <t>30.03.2022</t>
  </si>
  <si>
    <t>00877</t>
  </si>
  <si>
    <t>УЙЧИ Т., "ТИФ МИЛЛИЙ БАНКИ" АЖ УЙЧИ ФИЛИАЛИ</t>
  </si>
  <si>
    <t>RAXIMJONOV RAVSHANBEK SOBIRJONOVICH~09022022НАРЫНСКИЙ РОВД НАМАНГАНСКОЙ ОБЛАСТИ</t>
  </si>
  <si>
    <t>НОРИН ТУМАНИ</t>
  </si>
  <si>
    <t>11</t>
  </si>
  <si>
    <t>21</t>
  </si>
  <si>
    <t>27.05.2022</t>
  </si>
  <si>
    <t>Банк ўз маблағи</t>
  </si>
  <si>
    <t>иккиламчи</t>
  </si>
  <si>
    <t>MIRZAYEVA SAYYORA RUSTAMJON QIZI~06042021МИРЗОУЛУГБЕКСКИЙ РУВД ГОРОДА ТАШКЕНТА</t>
  </si>
  <si>
    <t>ТОШКЕНТ ШАХРИ</t>
  </si>
  <si>
    <t>МИРОБОД ТУМАНИ</t>
  </si>
  <si>
    <t>23.06.2022</t>
  </si>
  <si>
    <t>"АСАКАБАНК" АЖ</t>
  </si>
  <si>
    <t>00231</t>
  </si>
  <si>
    <t>НАМАНГАН Ш., "АСАКАБАНК" АЖ НАМАНГАН ФИЛИАЛИ</t>
  </si>
  <si>
    <t>KARIMOV DILMUROD ABDUMALIKOVICH~23022022УЧКУРГАНСКИЙ РОВД НАМАНГАНСКОЙ ОБЛАСТИ</t>
  </si>
  <si>
    <t>ТУРАКУРГОН ТУМАНИ</t>
  </si>
  <si>
    <t>30.06.2022</t>
  </si>
  <si>
    <t>AZIZOV SHUXRAT SHAMSIDINOVICH~02052012 УВД НАМАНГАНСКОЙ ОБЛАСТИ</t>
  </si>
  <si>
    <t>AA0084533</t>
  </si>
  <si>
    <t>7</t>
  </si>
  <si>
    <t>QAMBAROV AZAMAT SIROJIDDINOVICH~27062012МИРАБАДСКИЙ РУВД ГОРОДА ТАШКЕНТА</t>
  </si>
  <si>
    <t>ЯККАСАРОЙ ТУМАНИ</t>
  </si>
  <si>
    <t>AA0133446</t>
  </si>
  <si>
    <t>ЧЭКИ "HAMKORBANK" АТ БАНКИ</t>
  </si>
  <si>
    <t>00992</t>
  </si>
  <si>
    <t>Xaydarov Shavkat Abdumalik O'g'li~10072012Янгикургон туман ИИБ</t>
  </si>
  <si>
    <t>ЯНГИКУРГОН ТУМАНИ</t>
  </si>
  <si>
    <t>AA0150701</t>
  </si>
  <si>
    <t>"УЗСАНОАТКУРИЛИШБАНКИ" АТ БАНКИ</t>
  </si>
  <si>
    <t>00224</t>
  </si>
  <si>
    <t>IKRAMOV ABRORBEK KAMOLIDINOVICH~18072012УВД НАМАНГАНСКОЙ ОБЛАСТИ</t>
  </si>
  <si>
    <t>AA0160509</t>
  </si>
  <si>
    <t>66</t>
  </si>
  <si>
    <t>17,5</t>
  </si>
  <si>
    <t>KIMIYONOZOROVA SHAXZADAXON MOXAMMADNOZOROVNA~20082012Наманган вилояти ИИБ</t>
  </si>
  <si>
    <t>AA0210031</t>
  </si>
  <si>
    <t>RAXMATOVA MUYASSAR AXMADOVNA~28082012УВД НАМАНГАНСКОЙ ОБЛАСТИ</t>
  </si>
  <si>
    <t>НАМАНГАН ТУМАНИ</t>
  </si>
  <si>
    <t>26.04.2022</t>
  </si>
  <si>
    <t>FAYZIYEVA MUBORAK GANIYEVNA~31082012 УВД НАМАНГАНСКОЙ ОБЛАСТИ</t>
  </si>
  <si>
    <t>AA0226047</t>
  </si>
  <si>
    <t>ISMAILOVA SHAXNOZA MUXIDDINOVNA~17102012УВД НАМАНГАНСКОЙ ОБЛАСТИ</t>
  </si>
  <si>
    <t>30.04.2022</t>
  </si>
  <si>
    <t>DJURABAYEVA DILDORA DJAXPAROVNA~15112012НАМАНГАНСКИЙ ГОВД НАМАНГАНСКОЙ ОБЛАСТИ</t>
  </si>
  <si>
    <t>29.03.2022</t>
  </si>
  <si>
    <t>KARIMOVA MALUMAXON NODIRJON QIZI~19112012 ЧУСТСКИЙ РОВД НАМАНГАНСКОЙ ОБЛАСТИ</t>
  </si>
  <si>
    <t>AA0405854</t>
  </si>
  <si>
    <t>00239</t>
  </si>
  <si>
    <t>ПОП Т., "МИКРОКРЕДИТБАНК" АТБ ПОП ФИЛИАЛИ</t>
  </si>
  <si>
    <t>ПОП ТУМАНИ</t>
  </si>
  <si>
    <t>GANIYEVA DILFUZA ALIXONOVNA~21112012ПАПСКИЙ РОВД НАМАНГАНСКОЙ ОБЛАСТИ</t>
  </si>
  <si>
    <t>AA0417573</t>
  </si>
  <si>
    <t>12.05.2022</t>
  </si>
  <si>
    <t>XOSHIMOV OTABEK ULUGBEK OGLI~23112012НАМАНГАН ВИЛОЯТИ</t>
  </si>
  <si>
    <t>11.04.2022</t>
  </si>
  <si>
    <t>00240</t>
  </si>
  <si>
    <t>ПОП Т., АТБ "КИШЛОК КУРИЛИШ БАНК"НИНГ ПОП ФИЛИАЛИ</t>
  </si>
  <si>
    <t>SAMAYEVA XUSNORA MUMINJON QIZI~27112012ЧУСТСКИЙ РОВД НАМАНГАНСКОЙ ОБЛАСТИ</t>
  </si>
  <si>
    <t>21.04.2022</t>
  </si>
  <si>
    <t>NISHONOV JAXONGIR IBIRAXIMOVICH~27112012УЧКУРГАНСКИЙ РОВД НАМАНГАНСКОЙ ОБЛАСТИ</t>
  </si>
  <si>
    <t>29.04.2022</t>
  </si>
  <si>
    <t>GIYOSOV ISMOILXON ISROILXON OGLI</t>
  </si>
  <si>
    <t>AA0470003</t>
  </si>
  <si>
    <t>06.12.2021</t>
  </si>
  <si>
    <t>KAMOLOV HAYRULLO ZAYNIDDIN O'G'LI~04122012УЙЧИНСКИЙ РОВД НАМАНГАНСКОЙ ОБЛАСТИ</t>
  </si>
  <si>
    <t>15.06.2022</t>
  </si>
  <si>
    <t>01156</t>
  </si>
  <si>
    <t>Inamov Baxtiyor Olimjonovich~07122012ЯНГИКУРГАНСКИЙ РОВД НАМАНГАНСКОЙ ОБЛАСТИ</t>
  </si>
  <si>
    <t>11.03.2022</t>
  </si>
  <si>
    <t>TOSHMUXAMMADOV JASURBEK ULUG`BEK O`G`LI~08122012МИНГБУЛАКСКИЙ РОВД НАМАНГАНСКОЙ ОБЛАСТИ</t>
  </si>
  <si>
    <t>14.03.2022</t>
  </si>
  <si>
    <t>ERGASHEVA DILOROM XXX~20122012 НАМАНГАНСКИЙ ГОВД НАМАНГАНСКОЙ ОБЛАСТИ</t>
  </si>
  <si>
    <t>AA0553836</t>
  </si>
  <si>
    <t>8,6</t>
  </si>
  <si>
    <t>14.04.2022</t>
  </si>
  <si>
    <t>ABDUGANIYEV DILMUROD ILXOM OGLI~20122012NAMANGANSKIY GOVD NAMANGANSKOY OBLA</t>
  </si>
  <si>
    <t>06.04.2022</t>
  </si>
  <si>
    <t>00260</t>
  </si>
  <si>
    <t>ABDURAZAQOV BAXTIYOR XAYRILLO-UGLI~23122012UYCHI TUMAN IIB</t>
  </si>
  <si>
    <t>16.05.2022</t>
  </si>
  <si>
    <t>TURABAYEV RUSLAN DANIYAROVICH~21122012НАМАНГАНСКИЙ ГОВД НАМАНГАНСКОЙ ОБЛАСТИ</t>
  </si>
  <si>
    <t>AA0577843</t>
  </si>
  <si>
    <t>MIRZAAXMEDOV DILMUROD MIRZADAVLATOVICH~25122012 NAMANGAN VILOYATI IIB</t>
  </si>
  <si>
    <t>15.03.2022</t>
  </si>
  <si>
    <t>MELIBOYEV ISMOIL ERKINJON O`G`LI~27122012ЯНГИКУРГАНСКИЙ РОВД НАМАНГАНСКОЙ ОБЛАСТИ</t>
  </si>
  <si>
    <t>ABDURAXMONOVA ZULAYXA SOBIROVNA~26122012МИНГБУЛАКСКИЙ РОВД НАМАНГАНСКОЙ ОБЛАСТИ</t>
  </si>
  <si>
    <t>MAMATISAQOV RUSTAMJON ABDUQAXXOR O`G`LI~27122012ЯНГИКУРГАНСКИЙ РОВД НАМАНГАНСКОЙ ОБЛАСТИ</t>
  </si>
  <si>
    <t>AA0587607</t>
  </si>
  <si>
    <t>ODILOV QOSIMJON KOMILJON O'G'LI~27122012ЯНГИКУРГАНСКИЙ РОВД НАМАНГАНСКОЙ ОБЛАСТИ</t>
  </si>
  <si>
    <t>АКЦИЯДОРЛИК ТИЖОРАТ ХАЛК БАНКИ</t>
  </si>
  <si>
    <t>00718</t>
  </si>
  <si>
    <t>КОСОНСОЙ Т., АТ ХАЛК БАНКИ КОСОНСОЙ ФИЛИАЛИ</t>
  </si>
  <si>
    <t>YUSUPOV ULUGBEK SULTANXONOVICH~30122012МИРЗОУЛУГБЕКСКИЙ РУВД ГОРОДА ТАШКЕНТА</t>
  </si>
  <si>
    <t>МИРЗО УЛУГБЕК ТУМАНИ</t>
  </si>
  <si>
    <t>AA0604135</t>
  </si>
  <si>
    <t>MURODOV DILSHOD TURDIXOJAYEVICH~30122012 ЧУСТСКИЙ РОВД НАМАНГАНСКОЙ ОБЛАСТИ</t>
  </si>
  <si>
    <t>AA0609152</t>
  </si>
  <si>
    <t>QODIRALIYEV ABDULLAJON FARXODJON O`G`LI~10012013ПАПСКИЙ РОВД НАМАНГАНСКОЙ ОБЛАСТИ</t>
  </si>
  <si>
    <t>MUTALIYEV MANSUR KUDRATILAYEVICH~11012013ЧАРТАКСКИЙ РОВД НАМАНГАНСКОЙ ОБЛАСТИ</t>
  </si>
  <si>
    <t>AA0654047</t>
  </si>
  <si>
    <t>23.02.2022</t>
  </si>
  <si>
    <t>MAMATVALIYEV ISOQJON BAXTIYOR O`G`LI~13012013НАМАНГАНСКИЙ РОВД НАМАНГАНСКОЙ ОБЛАСТИ</t>
  </si>
  <si>
    <t>28.03.2022</t>
  </si>
  <si>
    <t>SHARIFJONOV AXMADJON SHARIFJON O'G'LI~15012013НАМАНГАНСКИЙ ГОВД НАМАНГАНСКОЙ ОБЛАСТИ</t>
  </si>
  <si>
    <t>YO`LDOSHEVA GULZODA G`OFURJON QIZI</t>
  </si>
  <si>
    <t>24.03.2022</t>
  </si>
  <si>
    <t>YULDASHEV  ELMUROD ABDUKARIMOVICH</t>
  </si>
  <si>
    <t>17.03.2022</t>
  </si>
  <si>
    <t>BOYDADAYEV MUZAFFAR SOBIRJON O`G`LI~17012013НАМАНГАНСКИЙ ГОВД НАМАНГАНСКОЙ ОБЛАСТИ</t>
  </si>
  <si>
    <t>02.03.2022</t>
  </si>
  <si>
    <t>ЧЭКИ "INVEST FINANCE BANK" АТ БАНКИ</t>
  </si>
  <si>
    <t>01113</t>
  </si>
  <si>
    <t>НАМАНГАН Ш., ЧЭКИ "INVEST FINANCE BANK" АТБ НАМАНГАН ВИЛОЯТ ФИЛИАЛИ</t>
  </si>
  <si>
    <t>QOZAQOV TOXIRJON QODIRALIYEVICH</t>
  </si>
  <si>
    <t>AA0696451</t>
  </si>
  <si>
    <t>06 00 12</t>
  </si>
  <si>
    <t>Кредиты, выданные населению на приобретение индивидуального жилого дома</t>
  </si>
  <si>
    <t>24,99</t>
  </si>
  <si>
    <t>JUMAYEV SARDOR ERKINJONOVICH~20012013ПАПСКИЙ РОВД НАМАНГАНСКОЙ ОБЛАСТИ</t>
  </si>
  <si>
    <t>05.04.2022</t>
  </si>
  <si>
    <t>"АГРОБАНК" АТБ</t>
  </si>
  <si>
    <t>00256</t>
  </si>
  <si>
    <t>ЧОРТОК Т., "АГРОБАНК" АТБ ЧОРТОК ФИЛИАЛИ</t>
  </si>
  <si>
    <t>MAMADALIYEV KOMILJON QODIRJANOVICH</t>
  </si>
  <si>
    <t>AA0699190</t>
  </si>
  <si>
    <t>01.03.2022</t>
  </si>
  <si>
    <t>XOLMIRZAYEV ABDULAZIZ ABDURASULOVICH~22012013УЙЧИНСКИЙ РОВД НАМАНГАНСКОЙ ОБЛАСТИ</t>
  </si>
  <si>
    <t>ТОШКЕНТ ВИЛОЯТИ</t>
  </si>
  <si>
    <t>БУСТОНЛИК ТУМАНИ</t>
  </si>
  <si>
    <t>AA0713076</t>
  </si>
  <si>
    <t>00712</t>
  </si>
  <si>
    <t>ЯНГИКУРГОН Т., АТ ХАЛК БАНКИ ЯНГИКУРГОН ФИЛИАЛИ</t>
  </si>
  <si>
    <t>ISMATILLAYEV BAXTIYORJON TOXIRJONOVICH~24012013УЙЧИНСКИЙ РОВД НАМАНГАНСКОЙ ОБЛАСТИ</t>
  </si>
  <si>
    <t>AA0725700</t>
  </si>
  <si>
    <t>реконструкция</t>
  </si>
  <si>
    <t>XODJIMATOV KUDRATJON KURBONBOYEVICH~24012013ИЗБАСКАНСКИЙ РОВД АНДИЖАНСКОЙ ОБЛАСТИ</t>
  </si>
  <si>
    <t>АНДИЖОН ВИЛОЯТИ</t>
  </si>
  <si>
    <t>ИЗБОСКАН ТУМАНИ</t>
  </si>
  <si>
    <t>00238</t>
  </si>
  <si>
    <t>ПОП Т., "АГРОБАНК" АТБ ПОП ФИЛИАЛИ</t>
  </si>
  <si>
    <t>TOLQINOVA MUXTARAM BAXROMJON QIZI~30012013 НАМАНГАНСКИЙ РОВД НАМАНГАНСКОЙ ОБЛАСТИ</t>
  </si>
  <si>
    <t>Субсидия</t>
  </si>
  <si>
    <t>00881</t>
  </si>
  <si>
    <t>ERGASHEV AKBAR ODILJONOVICH~31012013НАРЫНСКИЙ РОВД НАМАНГАНСКОЙ ОБЛАСТИ</t>
  </si>
  <si>
    <t>AA0770477</t>
  </si>
  <si>
    <t>00711</t>
  </si>
  <si>
    <t>VALIXANOVA MUQADDAS XAMIDOVNA~01022013НАРЫНСКИЙ РОВД НАМАНГАНСКОЙ ОБЛАСТИ</t>
  </si>
  <si>
    <t>AA0776984</t>
  </si>
  <si>
    <t>25</t>
  </si>
  <si>
    <t>FAXRIDINOVA ZULFIYA MAXAMADOVNA~03022013МИНГБУЛАКСКИЙ РОВД НАМАНГАНСКОЙ ОБЛАСТИ</t>
  </si>
  <si>
    <t>ABDURAXMANOV UMARALI SOBIROVICH~03022013НАРЫНСКИЙ РОВД НАМАНГАНСКОЙ ОБЛАСТИ</t>
  </si>
  <si>
    <t>AA0789663</t>
  </si>
  <si>
    <t>16.12.2021</t>
  </si>
  <si>
    <t>01160</t>
  </si>
  <si>
    <t>ЧУСТ Т., ЧЕТ ЭЛ КАПИТАЛИ ИШТИРОКИДАГИ "HAMKORBANK" АТБ ЧУСТ ФИЛИАЛИ</t>
  </si>
  <si>
    <t>Mirsaidova Saida Xamit Qizi~02022013Чуст тумани ИИБ</t>
  </si>
  <si>
    <t>20.04.2022</t>
  </si>
  <si>
    <t>YULDOSHEV SHOVKAT QODIRJANOVICH~05022013ЧАРТАКСКИЙ РОВД НАМАНГАНСКОЙ ОБЛАСТИ</t>
  </si>
  <si>
    <t>AA0800521</t>
  </si>
  <si>
    <t>UMARALIYEV XUDAYBERGAN XUSANBOYEVICH~06022013ПАПСКИЙ РОВД НАМАНГАНСКОЙ ОБЛАСТИ</t>
  </si>
  <si>
    <t>AA0814711</t>
  </si>
  <si>
    <t>04.04.2022</t>
  </si>
  <si>
    <t>MURODOV FAYZULLO IZZATILLA OGLI~06022013ЧАРТАКСКИЙ РОВД НАМАНГАНСКОЙ ОБЛАСТИ</t>
  </si>
  <si>
    <t>AA0817949</t>
  </si>
  <si>
    <t>07.04.2022</t>
  </si>
  <si>
    <t>"ТУРОНБАНК" АТ БАНКИ</t>
  </si>
  <si>
    <t>00226</t>
  </si>
  <si>
    <t>NURITDINOV ZAYNITDIN FAZLETDINOVICH~11022013УВД НАМАНГАНСКОЙ ОБЛАСТИ</t>
  </si>
  <si>
    <t>17.06.2022</t>
  </si>
  <si>
    <t>TOJIBAYEVA SANOBARXON UKTAMOVNA~15022013ЧУСТСКИЙ РОВД НАМАНГАНСКОЙ ОБЛАСТИ</t>
  </si>
  <si>
    <t>AA0890826</t>
  </si>
  <si>
    <t>19.04.2022</t>
  </si>
  <si>
    <t>00225</t>
  </si>
  <si>
    <t>KUTPIDDINOV XUSNIDDIN MUXIDDINOVICH</t>
  </si>
  <si>
    <t>ЯНГИХАЁТ ТУМАНИ</t>
  </si>
  <si>
    <t>AA0902715</t>
  </si>
  <si>
    <t>13.04.2022</t>
  </si>
  <si>
    <t>RAXMATULLAYEV ALISHER MUXIDDINOVICH~18022013Туракургон туман ИИБ</t>
  </si>
  <si>
    <t>TURDIYEVA SARVINOZ MUXAMMAD QIZI~18022013НАМАНГАНСКИЙ ГОВД НАМАНГАНСКОЙ ОБЛАСТИ</t>
  </si>
  <si>
    <t>AA0915103</t>
  </si>
  <si>
    <t>BOTIROVA MAMURA ODILJONOVNA~20022013УЧКУРГАНСКИЙ РОВД НАМАНГАНСКОЙ ОБЛАСТИ</t>
  </si>
  <si>
    <t>AA0930101</t>
  </si>
  <si>
    <t>GIYASOVA MAXFUZA ABDUJALILOVNA~20022013Наманган вил Чуст тумани ИИБ</t>
  </si>
  <si>
    <t>07.06.2022</t>
  </si>
  <si>
    <t>Mirzayeva Nigora Baxodirovna~28022013Чуст тумани ИИБ</t>
  </si>
  <si>
    <t>YODGARALIYEV AZIZBEK ASATILLA O`G`LI~06032013НАМАНГАНСКИЙ ГОВД НАМАНГАНСКОЙ ОБЛАСТИ</t>
  </si>
  <si>
    <t>SADIKOVA NAZOKAT ADILDJONOVNA~04032013 NAMANGAN VILOYATI CHUST TUMANI IIB</t>
  </si>
  <si>
    <t>AA0977110</t>
  </si>
  <si>
    <t>Matraximova Saidaxon Nurmamatovna~11032013Андижон шархи 2-МБ</t>
  </si>
  <si>
    <t>AA0979852</t>
  </si>
  <si>
    <t>UMARXUJAYEV SARVAR MAXAMATSOLIYEVICH~06032013ПАПСКИЙ РОВД НАМАНГАНСКОЙ ОБЛАСТИ</t>
  </si>
  <si>
    <t>NISHONBAYEV ADHAMJON ABDULLOXON OGLI~01032013ЧАРТАКСКИЙ РОВД НАМАНГАНСКОЙ ОБЛАСТИ</t>
  </si>
  <si>
    <t>AA0995604</t>
  </si>
  <si>
    <t>JALILOV ABBOSXON ABDUGANI O`G`LI~14032013НАМАНГАНСКИЙ РОВД НАМАНГАНСКОЙ ОБЛАСТИ</t>
  </si>
  <si>
    <t>AA1002257</t>
  </si>
  <si>
    <t>AXMEDOV XURSANALI NABIJONOVICH~06032013НАРЫНСКИЙ РОВД НАМАНГАНСКОЙ ОБЛАСТИ</t>
  </si>
  <si>
    <t>AA1003266</t>
  </si>
  <si>
    <t>Kadirova Zuxra Abdullayevna~12032013Namangan shaxar IIB</t>
  </si>
  <si>
    <t>AA1009923</t>
  </si>
  <si>
    <t>08.06.2022</t>
  </si>
  <si>
    <t>XAKIMOV XASANBOY AVAZBEKOVICH~14032013НАРЫНСКИЙ РОВД НАМАНГАНСКОЙ ОБЛАСТИ</t>
  </si>
  <si>
    <t>AA1014013</t>
  </si>
  <si>
    <t>17.12.2021</t>
  </si>
  <si>
    <t>ALIMOVA NIGORA YAKUBOVNA~15032013НАМАНГАНСКИЙ ГОВД НАМАНГАНСКОЙ ОБЛАСТИ</t>
  </si>
  <si>
    <t>MASHRABOVA MOHIRAXON NO``MONJON QIZI~12032013НАРЫНСКИЙ РОВД НАМАНГАНСКОЙ ОБЛАСТИ</t>
  </si>
  <si>
    <t>YUSUPOV JAXONGIR AVAZOVICH~15032013 NAMANGAN VILOYATI NAMANGAN SHAHAR IIB</t>
  </si>
  <si>
    <t>AA1015961</t>
  </si>
  <si>
    <t>OBIDOVA GULCHEXRA NEMATILLOYEVNA~13032013ЧАРТАКСКИЙ РОВД НАМАНГАНСКОЙ ОБЛАСТИ</t>
  </si>
  <si>
    <t>AA1030260</t>
  </si>
  <si>
    <t>TURG`UNBOYEVA AZIZAXON G`ULOMOVNA~16032013УВД НАМАНГАНСКОЙ ОБЛАСТИ</t>
  </si>
  <si>
    <t>AA1030446</t>
  </si>
  <si>
    <t>UMURZAQOVA GULLOLA ABDUGAFFAROVNA~13032013УЧКУПРИКСКИЙ РОВД ФЕРГАНСКОЙ ОБЛАСТИ</t>
  </si>
  <si>
    <t>ФАРГОНА ВИЛОЯТИ</t>
  </si>
  <si>
    <t>УЧКУПРИК ТУМАНИ</t>
  </si>
  <si>
    <t>22.04.2022</t>
  </si>
  <si>
    <t>MUKARRAMOVA MUQADDASXON TOSHMIRZAYEVNA~15032013 УЙЧИНСКИЙ РОВД НАМАНГАНСКОЙ ОБЛАСТИ</t>
  </si>
  <si>
    <t>AA1037362</t>
  </si>
  <si>
    <t>MAMEDOV MAXMUD ODILJONOVICH~14032013УЧКУРГАНСКИЙ РОВД НАМАНГАНСКОЙ ОБЛАСТИ</t>
  </si>
  <si>
    <t>AA1038250</t>
  </si>
  <si>
    <t>SOLIYEV XUSNIDDIN SHAMSIDDIN O`G`LI~14032013НАРЫНСКИЙ РОВД НАМАНГАНСКОЙ ОБЛАСТИ</t>
  </si>
  <si>
    <t>AA1039015</t>
  </si>
  <si>
    <t>ALIJONOV DOSTON BAXODIR O`G`LI~19032013УЧКУРГАНСКИЙ РОВД НАМАНГАНСКОЙ ОБЛАСТИ</t>
  </si>
  <si>
    <t>AA1075642</t>
  </si>
  <si>
    <t>ORIPOV BAXODIR MARUPXONOVICH~20032013УЙЧИНСКИЙ РОВД НАМАНГАНСКОЙ ОБЛАСТИ</t>
  </si>
  <si>
    <t>20.06.2022</t>
  </si>
  <si>
    <t>MURATALIYEVA RANOXON UMETALIYEVNA~29032013ЧАРТАКСКИЙ РОВД НАМАНГАНСКОЙ ОБЛАСТИ</t>
  </si>
  <si>
    <t>AXMADJONOV AKBARJON AKMALJON O`G`LI~10042013МИНГБУЛАКСКИЙ РОВД НАМАНГАНСКОЙ ОБЛАСТИ</t>
  </si>
  <si>
    <t>QODIROVA MAXLIYOXON RAVSHAN QIZI~10042013 НАМАНГАНСКИЙ ГОВД НАМАНГАНСКОЙ ОБЛАСТИ</t>
  </si>
  <si>
    <t>ERGASHEVA MALIKA MAMURJONOVNA~09042013ЯНГИКУРГАНСКИЙ РОВД НАМАНГАНСКОЙ ОБЛАСТИ</t>
  </si>
  <si>
    <t>XOLMATOVA ADASHXON ODILBEK QIZI~09042013УЧКУРГАНСКИЙ РОВД НАМАНГАНСКОЙ ОБЛАСТИ</t>
  </si>
  <si>
    <t>29.06.2022</t>
  </si>
  <si>
    <t>MAXMUDOV MA`RUF SHUXRATOVICH~10042013НАМАНГАНСКИЙ РОВД НАМАНГАНСКОЙ ОБЛАСТИ</t>
  </si>
  <si>
    <t>AA1228014</t>
  </si>
  <si>
    <t>00717</t>
  </si>
  <si>
    <t>INAMOV KAYUMJON KARIMOVICH~16042013УЧКУРГАНСКИЙ РОВД НАМАНГАНСКОЙ ОБЛАСТИ</t>
  </si>
  <si>
    <t>AA1253904</t>
  </si>
  <si>
    <t>26.05.2022</t>
  </si>
  <si>
    <t>BOYMIRZAYEVA RANO MAXKAMOVNA~16042013ЧАРТАКСКИЙ РОВД НАМАНГАНСКОЙ ОБЛАСТИ</t>
  </si>
  <si>
    <t>AA1267185</t>
  </si>
  <si>
    <t>ASHUROVA SHAXZODA RAXMONOVNA~16042013ЧАРТАКСКИЙ РОВД НАМАНГАНСКОЙ ОБЛАСТИ</t>
  </si>
  <si>
    <t>AA1267199</t>
  </si>
  <si>
    <t>MUMINOVA EXTIBOR TURGUNBAYEVNA~20042013 НАМАНГАНСКИЙ ГОВД НАМАНГАНСКОЙ ОБЛАСТИ</t>
  </si>
  <si>
    <t>AA1297005</t>
  </si>
  <si>
    <t>YO`LCHIYEV AKMALJON ILXOMJANOVICH~22042013УВД НАМАНГАНСКОЙ ОБЛАСТИ</t>
  </si>
  <si>
    <t>AA1305364</t>
  </si>
  <si>
    <t>MALLABAYEV BOTIR RAXIMJANOVICH~22042013ЧАРТАКСКИЙ РОВД НАМАНГАНСКОЙ ОБЛАСТИ</t>
  </si>
  <si>
    <t>NABIEV SHAKHZOD VALIJON O`G`LI~22042013ЧУСТСКИЙ РОВД НАМАНГАНСКОЙ ОБЛАСТИ</t>
  </si>
  <si>
    <t>TEMIROVA NAFOSAT DEXKANOVNA~02052013НАРЫНСКИЙ РОВД НАМАНГАНСКОЙ ОБЛАСТИ</t>
  </si>
  <si>
    <t>AA1348192</t>
  </si>
  <si>
    <t>Mamatajiyeva Larisa Madaminovna~25042013Янгикургон туман ИИБ</t>
  </si>
  <si>
    <t>AA1374148</t>
  </si>
  <si>
    <t>01049</t>
  </si>
  <si>
    <t>КОСОНСОЙ Т., "МИКРОКРЕДИТБАНК" АТБ КОСОНСОЙ ФИЛИАЛИ</t>
  </si>
  <si>
    <t>RAXIMOV ORIF OBIDJONOVICH~02052013КОСОНСОЙ ТИИБ</t>
  </si>
  <si>
    <t>BAKIROVA DILMIRA RAXIMBERDIYEVNA~22042013 НАРЫНСКИЙ РОВД НАМАНГАНСКОЙ ОБЛАСТИ</t>
  </si>
  <si>
    <t>16.03.2022</t>
  </si>
  <si>
    <t>SHOQOSIMOVA ZUXRA NURMIRZAYEVNA~09052013УЧКУРГАНСКИЙ РОВД НАМАНГАНСКОЙ ОБЛАСТИ</t>
  </si>
  <si>
    <t>AA1403590</t>
  </si>
  <si>
    <t>09.03.2022</t>
  </si>
  <si>
    <t>ABDULLAYEV SHERZOD SHOMIRZAYEVICH~10052013 ТУРАКУРГАНСКИЙ РОВД НАМАНГАНСКОЙ ОБЛАСТИ</t>
  </si>
  <si>
    <t>AA1414470</t>
  </si>
  <si>
    <t>XAKIMOV IKROMJON RUSTAMOVICH~12052013НАРЫНСКИЙ РОВД НАМАНГАНСКОЙ ОБЛАСТИ</t>
  </si>
  <si>
    <t>AA1440238</t>
  </si>
  <si>
    <t>XOLIQOVA AZIZAXON JORABAYEVNA~13052013ЧАРТАКСКИЙ РОВД НАМАНГАНСКОЙ ОБЛАСТИ</t>
  </si>
  <si>
    <t>AA1448592</t>
  </si>
  <si>
    <t>BAYITOVA MUXAYYO KOMILJANOVNA~13052013ЧАРТАКСКИЙ РОВД НАМАНГАНСКОЙ ОБЛАСТИ</t>
  </si>
  <si>
    <t>MURODOV ABDURAXMON TOLIBJONOVICH~12052013УЧКУРГАНСКИЙ РОВД НАМАНГАНСКОЙ ОБЛАСТИ</t>
  </si>
  <si>
    <t>AA1452415</t>
  </si>
  <si>
    <t>SOLIYEV AZIZBEK ZOKIRJON O`G`LI~13052013УЧКУРГАНСКИЙ РОВД НАМАНГАНСКОЙ ОБЛАСТИ</t>
  </si>
  <si>
    <t>00719</t>
  </si>
  <si>
    <t>TASHBAYEVA VASILAXON ISMATULLAYEVNA~12052013ТУРАКУРГАНСКИЙ РОВД НАМАНГАНСКОЙ ОБЛАСТИ</t>
  </si>
  <si>
    <t>AA1454500</t>
  </si>
  <si>
    <t>06 00 10</t>
  </si>
  <si>
    <t>Кредиты, выданные населению на ремонт и реконструкцию индивидуального жилого дома</t>
  </si>
  <si>
    <t>13.06.2022</t>
  </si>
  <si>
    <t>YUSUPOV HOJIAKBAR ILHOMJON O`G`LI~18052013НАМАНГАНСКИЙ РОВД НАМАНГАНСКОЙ ОБЛАСТИ</t>
  </si>
  <si>
    <t>SARIMSOKOVA LAZAKAT ISMAILJANOVNA~16052013УЧКУРГОН ТУМАНИ ИИБ</t>
  </si>
  <si>
    <t>AA1485451</t>
  </si>
  <si>
    <t>SOY VIKTORIYA VIKTOROVNA~15052013УЧКУРГАНСКИЙ РОВД НАМАНГАНСКОЙ ОБЛАСТИ</t>
  </si>
  <si>
    <t>AA1485529</t>
  </si>
  <si>
    <t>Yuldasheva Gulxumor Arabboy qizi~15052013Норин туман ииб</t>
  </si>
  <si>
    <t>AA1485926</t>
  </si>
  <si>
    <t>XALILOVA SAYYORA XOSHIMJONOVNA~16052013 ЧУСТСКИЙ РОВД НАМАНГАНСКОЙ ОБЛАСТИ</t>
  </si>
  <si>
    <t>AA1489490</t>
  </si>
  <si>
    <t>ABDURAXMONOV DILMURODJON TURSUNBOYEVICH~16052013УВД НАМАНГАНСКОЙ ОБЛАСТИ</t>
  </si>
  <si>
    <t>AA1490267</t>
  </si>
  <si>
    <t>25.02.2022</t>
  </si>
  <si>
    <t>USTAJANOVA SEVARA TULKUNOVNA~13052013КАСАНСАЙСКИЙ РОВД НАМАНГАНСКОЙ ОБЛАСТИ</t>
  </si>
  <si>
    <t>XAYITOVA MAFTUNA AXMADJONOVNA~18052013ЧАРКЕСАРСКИЙ ПОМ ПАПСКОГО РОВД НАМАНГАНСКОЙ ОБЛАСТИ</t>
  </si>
  <si>
    <t>TURGUNOV NODIRBEK MUMINJANOVICH~29052013НАМАНГАНСКИЙ РОВД НАМАНГАНСКОЙ ОБЛАСТИ</t>
  </si>
  <si>
    <t>00241</t>
  </si>
  <si>
    <t>39m QUZIEVA GOLIBA VOXIDJONOVNA</t>
  </si>
  <si>
    <t>NOSIROVA NODIRAXON AXATXONOVNA~17052013КАСАНСАЙСКИЙ РОВД НАМАНГАНСКОЙ ОБЛАСТИ</t>
  </si>
  <si>
    <t>00874</t>
  </si>
  <si>
    <t>Наманган КХКМ</t>
  </si>
  <si>
    <t>Akramxodjayeva Mukaddas Makamjanovna</t>
  </si>
  <si>
    <t>AA1510566</t>
  </si>
  <si>
    <t>Наманган шахар Озод МФЙ Зерабулоқ кўчаси 10-уйни реконструкция қилиш учун</t>
  </si>
  <si>
    <t>20.12.2021</t>
  </si>
  <si>
    <t>20.12.2041</t>
  </si>
  <si>
    <t>NAJMIDINOV FAXRIDDIN SHAMSHIDIN O`G`LI~17052013УЧКУРГАНСКИЙ РОВД НАМАНГАНСКОЙ ОБЛАСТИ</t>
  </si>
  <si>
    <t>XUJAXANOVA NILUFAR KOSIMJANOVNA~17052013УЧКУРГАНСКИЙ РОВД НАМАНГАНСКОЙ ОБЛАСТИ</t>
  </si>
  <si>
    <t>AA1515958</t>
  </si>
  <si>
    <t>NISHANOV MIRABBOS OLIMJON O`G`LI~20052013НАМАНГАНСКИЙ РОВД НАМАНГАНСКОЙ ОБЛАСТИ</t>
  </si>
  <si>
    <t>31.03.2022</t>
  </si>
  <si>
    <t>KAZAKOVA NIGORA SHUXRADOVNA~17052013 НАМАНГАНСКИЙ ГОВД НАМАНГАНСКОЙ ОБЛАСТИ</t>
  </si>
  <si>
    <t>KURBANOV XUSNUDDIN XAKIMJONOVICH~18052013УЧКУРГАНСКИЙ РОВД НАМАНГАНСКОЙ ОБЛАСТИ</t>
  </si>
  <si>
    <t>AA1525986</t>
  </si>
  <si>
    <t>10.03.2022</t>
  </si>
  <si>
    <t>YUSUPOVA OZODAXON ABDURAXMONXUJAYEVNA~17052013 УЧКУРГАНСКИЙ РОВД НАМАНГАНСКОЙ ОБЛАСТИ</t>
  </si>
  <si>
    <t>AA1525997</t>
  </si>
  <si>
    <t>25.04.2022</t>
  </si>
  <si>
    <t>KARIMOVA MAXFORAXON KOMILJONOVNA~18052013 НАРЫНСКИЙ РОВД НАМАНГАНСКОЙ ОБЛАСТИ</t>
  </si>
  <si>
    <t>Бузукшаев Хусанхон Зиёвиддин  угли~18052013Наманган  вилояти   наманган   шахар   иив</t>
  </si>
  <si>
    <t>QORABOYEVA GULCHEXRA TUXTASINOVNA~21052013 NAMANGAN VILOYATI YANGIQO‘RGON TUMANI IIB</t>
  </si>
  <si>
    <t>04.03.2022</t>
  </si>
  <si>
    <t>ISLOMOV DAVRONALI TURGUNBOYEVICH~20052013 МИНГБУЛАКСКИЙ РОВД НАМАНГАНСКОЙ ОБЛАСТИ</t>
  </si>
  <si>
    <t>07.03.2022</t>
  </si>
  <si>
    <t>NISHANBAYEV OLIMJON XAMUTXONOVICH~19052013НАМАНГАНСКИЙ РОВД НАМАНГАНСКОЙ ОБЛАСТИ</t>
  </si>
  <si>
    <t>18.03.2022</t>
  </si>
  <si>
    <t>00722</t>
  </si>
  <si>
    <t>НОРИН Т., АТ ХАЛК БАНКИ НОРИН ФИЛИАЛИ</t>
  </si>
  <si>
    <t>ERALIYEVA RANOXON YULDASHMIRZAYEVNA~20052013НАРЫНСКИЙ РОВД НАМАНГАНСКОЙ ОБЛАСТИ</t>
  </si>
  <si>
    <t>AA1562778</t>
  </si>
  <si>
    <t>ERMATOVA SHOXISTA ABDUSALOMOVNA~21052013НАМАНГАНСКИЙ РОВД НАМАНГАНСКОЙ ОБЛАСТИ</t>
  </si>
  <si>
    <t>ODILOVA MALOXAT RASULJON QIZI~22052013НАМАНГАНСКИЙ ГОВД НАМАНГАНСКОЙ ОБЛАСТИ</t>
  </si>
  <si>
    <t>RISLIQOV IBROXIMJON SHUXRATJON O`G`LI~23052013ЧАРТАКСКИЙ РОВД НАМАНГАНСКОЙ ОБЛАСТИ</t>
  </si>
  <si>
    <t>AA1580101</t>
  </si>
  <si>
    <t>06 00 23</t>
  </si>
  <si>
    <t>Льготные кредиты, выданные для приобретения квартир на основе ипотечного кредита в многоквартирных домах `Камолот`</t>
  </si>
  <si>
    <t>MUXTORJONOVA NODIRAXON TO`XTAXOJA QIZI~23052013ЯНГИКУРГАНСКИЙ РОВД НАМАНГАНСКОЙ ОБЛАСТИ</t>
  </si>
  <si>
    <t>XOLQO‘ZIYEV USMONJON YUNUSJONOVICH~29052013 ТУРАКУРГАНСКИЙ РОВД НАМАНГАНСКОЙ ОБЛАСТИ</t>
  </si>
  <si>
    <t>AA1614457</t>
  </si>
  <si>
    <t>ASHIRALIEV KHUSNIDDIN MUROTALI O'G'LI~29052013ПАПСКИЙ РОВД НАМАНГАНСКОЙ ОБЛАСТИ</t>
  </si>
  <si>
    <t>AA1616103</t>
  </si>
  <si>
    <t>23.05.2022</t>
  </si>
  <si>
    <t>TURSUNOV XUSANBOY YUSUBJONOVICH~29052013НАРЫНСКИЙ РОВД НАМАНГАНСКОЙ ОБЛАСТИ</t>
  </si>
  <si>
    <t>AA1619184</t>
  </si>
  <si>
    <t>ABDUVALIYEV LUTFULLO ABDULXAKOVICH~29052013НАРЫНСКИЙ РОВД НАМАНГАНСКОЙ ОБЛАСТИ</t>
  </si>
  <si>
    <t>AA1619941</t>
  </si>
  <si>
    <t>DJURAYEVA ZAMIRA XASANBAYEVNA~31052013УЧКУРГАНСКИЙ РОВД НАМАНГАНСКОЙ ОБЛАСТИ</t>
  </si>
  <si>
    <t>AA1667625</t>
  </si>
  <si>
    <t>01.06.2022</t>
  </si>
  <si>
    <t>SHERALIYEVA SHAHNOZA BOTIRBEK QIZI~31052013НАМАНГАН ВИЛОЯТИ</t>
  </si>
  <si>
    <t>JO`RABOYEV ABRORBEK BAXTIYOR O`G`LI~31052013ЧАРТАКСКИЙ РОВД НАМАНГАНСКОЙ ОБЛАСТИ</t>
  </si>
  <si>
    <t>AA1668392</t>
  </si>
  <si>
    <t>UBAYDULLAYEV XURSHIDBEK NEMATJON O‘G‘LI~01062013 НАРЫНСКИЙ РОВД НАМАНГАНСКОЙ ОБЛАСТИ</t>
  </si>
  <si>
    <t>Juraboyev Eldor Mamatovich~01062013Янгикургон туман ИИБ</t>
  </si>
  <si>
    <t>AA1684723</t>
  </si>
  <si>
    <t>09.06.2022</t>
  </si>
  <si>
    <t>UMRZAQOV ZIYOVIDDIN MAXAMMADSOLIYEVICH~03062013УВД НАМАНГАНСКОЙ ОБЛАСТИ</t>
  </si>
  <si>
    <t>AA1705444</t>
  </si>
  <si>
    <t>RASULOVA NASIBAXON ABDULBOQIYEVNA~02062013ТУРАКУРГАНСКИЙ РОВД НАМАНГАНСКОЙ ОБЛАСТИ</t>
  </si>
  <si>
    <t>AA1708133</t>
  </si>
  <si>
    <t>Axmedova Zumradxon Abdullaxayevna~05062013Янгикургон туман ИИБ</t>
  </si>
  <si>
    <t>BOZORHONOV JALOLIDDIN NOMONXON O`G`LI~02062013ЧАРТАКСКИЙ РОВД НАМАНГАНСКОЙ ОБЛАСТИ</t>
  </si>
  <si>
    <t>Mamajonova Fotimaxon Rasuljonovna~03062013норин тумани ииб</t>
  </si>
  <si>
    <t>SOBIROV FAZLIDDIN QUTBIDDIN O`G`LI~04062013УВД НАМАНГАНСКОЙ ОБЛАСТИ</t>
  </si>
  <si>
    <t>AA1735613</t>
  </si>
  <si>
    <t>01.04.2022</t>
  </si>
  <si>
    <t>Исматов Акмалжон Абдулбокиевич~06062013Янгикургон тумани ИИБ</t>
  </si>
  <si>
    <t>AA1752013</t>
  </si>
  <si>
    <t>ИКМК</t>
  </si>
  <si>
    <t>Xusanov Bobur Nazirjonovich</t>
  </si>
  <si>
    <t>Наманган шахар Алишер Навоий кучаси 1/1 уй 107-хонадон</t>
  </si>
  <si>
    <t>04.02.2022</t>
  </si>
  <si>
    <t>04.02.2042</t>
  </si>
  <si>
    <t>BOBOYEV NURIDDIN TOJIDDINOVICH~06062013УВД НАМАНГАНСКОЙ ОБЛАСТИ</t>
  </si>
  <si>
    <t>QOSIMOV ARABBOY KOZIMJON O`G`LI~07062013НАРЫНСКИЙ РОВД НАМАНГАНСКОЙ ОБЛАСТИ</t>
  </si>
  <si>
    <t>AA1768539</t>
  </si>
  <si>
    <t>12.04.2022</t>
  </si>
  <si>
    <t>MUYDINOV INOMJON IBROXIMJONOVICH~08062013Namangan viloyati Kosonsoy tumani IIB</t>
  </si>
  <si>
    <t>AA1773327</t>
  </si>
  <si>
    <t>JABBOROV UMID XASANOVICH~08062013УЧКУРГАНСКИЙ РОВД НАМАНГАНСКОЙ ОБЛАСТИ</t>
  </si>
  <si>
    <t>AA1789269</t>
  </si>
  <si>
    <t>QAHHOROV SARDORBEK ABDULXODI O`G`LI~14062013НАРЫНСКИЙ РОВД НАМАНГАНСКОЙ ОБЛАСТИ</t>
  </si>
  <si>
    <t>JALILOV MURODJON ANVARJONOVICH~13062013УВД НАМАНГАНСКОЙ ОБЛАСТИ</t>
  </si>
  <si>
    <t>KAXAROV ABDULLAJAN AXUNDEDAYEVICH~17062013УЧКУРГАНСКИЙ РОВД НАМАНГАНСКОЙ ОБЛАСТИ</t>
  </si>
  <si>
    <t>AA1852749</t>
  </si>
  <si>
    <t>MA`MUROVA NADIRA NASIRILLAYEVNA</t>
  </si>
  <si>
    <t>TURSUNOV FURQAT BAXTIYOR O`G`LI~13062013ЧАРТАКСКИЙ РОВД НАМАНГАНСКОЙ ОБЛАСТИ</t>
  </si>
  <si>
    <t>AA1854063</t>
  </si>
  <si>
    <t>XOLIQOV BOBIRJON TOXIRJONOVICH~17062013УВД НАМАНГАНСКОЙ ОБЛАСТИ</t>
  </si>
  <si>
    <t>AA1873357</t>
  </si>
  <si>
    <t>ABDULLAYEV BAXROM IZZATULLAYEVICH~16062013УВД НАМАНГАНСКОЙ ОБЛАСТИ</t>
  </si>
  <si>
    <t>27.04.2022</t>
  </si>
  <si>
    <t>MAXMUDOV JAMSHID ALISHEROVICH~16062013УВД НАМАНГАНСКОЙ ОБЛАСТИ</t>
  </si>
  <si>
    <t>MIRZAJANOVA NARGIZA ASKAROVNA~14062013ЧАРТАКСКИЙ РОВД НАМАНГАНСКОЙ ОБЛАСТИ</t>
  </si>
  <si>
    <t>SOLIXONOV ILYOSXON MUHAMMADJON O`G`LI~17062013НАМАНГАНСКИЙ РОВД НАМАНГАНСКОЙ ОБЛАСТИ</t>
  </si>
  <si>
    <t>NIZOMOV FOZILJON NEMATJONOVICH~16062013УЧКУРГАНСКИЙ РОВД НАМАНГАНСКОЙ ОБЛАСТИ</t>
  </si>
  <si>
    <t>AA1886251</t>
  </si>
  <si>
    <t>08.04.2022</t>
  </si>
  <si>
    <t>MIRZAYEV DILSHODBEK ODILJON OGLI~16062013УЧКУРГАНСКИЙ РОВД НАМАНГАНСКОЙ ОБЛАСТИ</t>
  </si>
  <si>
    <t>AA1886253</t>
  </si>
  <si>
    <t>Масаидова Хафиза Олимовна~21062013Наманан  вилояти ИИБ</t>
  </si>
  <si>
    <t>RAXIMOVA MUYASSARXON IKROMJON QIZI~21062013ЧАРТАКСКИЙ РОВД НАМАНГАНСКОЙ ОБЛАСТИ</t>
  </si>
  <si>
    <t>AA1889000</t>
  </si>
  <si>
    <t>KATTABOYEVA GULNOZA OLIMJON QIZI~21062013 ЧУСТСКИЙ РОВД НАМАНГАНСКОЙ ОБЛАСТИ</t>
  </si>
  <si>
    <t>Abduqoxxorov Anvarjon Abdulxay O`g`li~21062013Туракургон тумани ИИБ</t>
  </si>
  <si>
    <t>AA1891225</t>
  </si>
  <si>
    <t>00250</t>
  </si>
  <si>
    <t>ЧУСТ Т., "МИКРОКРЕДИТБАНК" АТБ ЧУСТ ФИЛИАЛИ</t>
  </si>
  <si>
    <t>MIRZAYEVA RAYXONA ISLOMJON QIZI~21062013ЧУСТСКИЙ РОВД НАМАНГАНСКОЙ ОБЛАСТИ</t>
  </si>
  <si>
    <t>00259</t>
  </si>
  <si>
    <t>AZIZOVA KARIMA ABDULLAXANOVNA</t>
  </si>
  <si>
    <t>AA1895433</t>
  </si>
  <si>
    <t>MIRZARAXIMOV MIRZOXID ABDIGAPPAROVICH~17062013УЧКУРГАНСКИЙ РОВД НАМАНГАНСКОЙ ОБЛАСТИ</t>
  </si>
  <si>
    <t>AA1898704</t>
  </si>
  <si>
    <t>JORAYEV NOZIMJON NUMONJON O‘G‘LI~21062013 УЧКУРГАНСКИЙ РОВД НАМАНГАНСКОЙ ОБЛАСТИ</t>
  </si>
  <si>
    <t>MAXMUDOV YODGORJON NE’MATJONO‘G‘LI~21062013 NAMANGAN VILOYATI UYCHI TUMANI IIB</t>
  </si>
  <si>
    <t>AA1932184</t>
  </si>
  <si>
    <t>RAXMONOV ABDURASHID RUSTAMJONOVICH~21062013ТУРАКУРГАНСКИЙ РОВД НАМАНГАНСКОЙ ОБЛАСТИ</t>
  </si>
  <si>
    <t>AA1932532</t>
  </si>
  <si>
    <t>JURABAYEVA MINAVVAR MIRZAMAXMUDOVNA~22062013ЧАРТАКСКИЙ РОВД НАМАНГАНСКОЙ ОБЛАСТИ</t>
  </si>
  <si>
    <t>AA1935151</t>
  </si>
  <si>
    <t>ASKAROV SHUXRAT KARIMJONOVICH~21062013УЧКУРГАНСКИЙ РОВД НАМАНГАНСКОЙ ОБЛАСТИ</t>
  </si>
  <si>
    <t>AA1935702</t>
  </si>
  <si>
    <t>Abdurahmonov Ismoil Abdulhamidovich~22062013Namangan</t>
  </si>
  <si>
    <t>XAMIDOV BEHZOD ABDIKARIM O‘G‘LI~22062013 УЙЧИНСКИЙ РОВД НАМАНГАНСКОЙ ОБЛАСТИ</t>
  </si>
  <si>
    <t>AA1938355</t>
  </si>
  <si>
    <t>SULEYMANOVA BARNOXON MIRZAMAXMUD QIZI~21062013НАМАНГАНСКИЙ ГОВД НАМАНГАНСКОЙ ОБЛАСТИ</t>
  </si>
  <si>
    <t>TURGUNOVA GULZODABONU IBROXIM QIZI~22062013УВД НАМАНГАНСКОЙ ОБЛАСТИ</t>
  </si>
  <si>
    <t>ABDULHAKOVA DILSHODA XAMIDULLO QIZI~23062013 АЛМАЗАРСКИЙ РУВД ГОРОДА ТАШКЕНТА</t>
  </si>
  <si>
    <t>ОЛМАЗОР ТУМАНИ</t>
  </si>
  <si>
    <t>KHAYDAROVA MUNOJOT BAXTIYOROVNA~22062013KASANSAYSKIY ROVD NAMANGANSKOY OBLA</t>
  </si>
  <si>
    <t>DADAXONOV RAXMONJON ROSILJON O`G`LI~29062013ЯНГИКУРГАНСКИЙ РОВД НАМАНГАНСКОЙ ОБЛАСТИ</t>
  </si>
  <si>
    <t>AA1986750</t>
  </si>
  <si>
    <t>ALIMOVA UMIDA UMAROVNA~27062013 ЧУСТСКИЙ РОВД НАМАНГАНСКОЙ ОБЛАСТИ</t>
  </si>
  <si>
    <t>AA1989415</t>
  </si>
  <si>
    <t>SHARIPOV ELDOR PATXIDDINOVICH~27062013КАСАНСАЙСКИЙ РОВД НАМАНГАНСКОЙ ОБЛАСТИ</t>
  </si>
  <si>
    <t>Abdug‘aniyeva Muxlisaxon Sanjarbek Qizi</t>
  </si>
  <si>
    <t>AA1996916</t>
  </si>
  <si>
    <t>Ипотечный кредит, "ПФ-6186" Кишлок жойлар Аннуитет</t>
  </si>
  <si>
    <t>24.01.2022</t>
  </si>
  <si>
    <t>24.01.2042</t>
  </si>
  <si>
    <t>TOSHPOLATOVA MOHIGUL IBROHIMJON QIZI~28062013КАСАНСАЙСКИЙ РОВД НАМАНГАНСКОЙ ОБЛАСТИ</t>
  </si>
  <si>
    <t>03.03.2022</t>
  </si>
  <si>
    <t>MAMADJANOV AXMAD MAXMUDOVICH~28062013НАМАНГАНСКИЙ ГОВД НАМАНГАНСКОЙ ОБЛАСТИ</t>
  </si>
  <si>
    <t>SHARIPOV SHOXRUXBEK ISLOMJONOVICH~03072013УВД ФЕРГАНСКОЙ ОБЛАСТИ</t>
  </si>
  <si>
    <t>AA2041676</t>
  </si>
  <si>
    <t>XASANOVA FOTIMA MUHRIDDIN QIZI~04072013 ЯНГИКУРГАНСКИЙ РОВД НАМАНГАНСКОЙ ОБЛАСТИ</t>
  </si>
  <si>
    <t>XAMIDOV XAYRULLA RASULJON UGLI</t>
  </si>
  <si>
    <t>RAXMATULLAYEV MUBASHER MUHAMMAD O‘G‘LI~04072013 НАМАНГАНСКИЙ ГОВД НАМАНГАНСКОЙ ОБЛАСТИ</t>
  </si>
  <si>
    <t>TEMIRJANOV BEKZOD OTABEK O‘G‘LI~04072013 НАМАНГАНСКИЙ ГОВД НАМАНГАНСКОЙ ОБЛАСТИ</t>
  </si>
  <si>
    <t>00249</t>
  </si>
  <si>
    <t>ЧУСТ Т., "АГРОБАНК" АТБ ЧУСТ ФИЛИАЛИ</t>
  </si>
  <si>
    <t>MEXMONOVA SAYYORA ABDULLAEVNA</t>
  </si>
  <si>
    <t>24.06.2022</t>
  </si>
  <si>
    <t>UMIRZAKOV SHERZOD AVAZBEKOVICH~03072013ЯНГИКУРГАНСКИЙ РОВД НАМАНГАНСКОЙ ОБЛАСТИ</t>
  </si>
  <si>
    <t>AA2067383</t>
  </si>
  <si>
    <t>MUQADDASOV XAMIDXON SOBITXON O‘G‘LI~03072013 UCHQO‘RG‘ON TUMANI</t>
  </si>
  <si>
    <t>AHMADJANOVA MAVLUDA AHMADJONQIZI</t>
  </si>
  <si>
    <t>AA2077602</t>
  </si>
  <si>
    <t>JO`RABOYEV ALISHER XAYDARALIYEVICH~05072013ЯНГИКУРГАНСКИЙ РОВД НАМАНГАНСКОЙ ОБЛАСТИ</t>
  </si>
  <si>
    <t>KUTBIDDINOV XASANBOY YOKUBJON O'G'LI~05072013НАМАНГАНСКИЙ ГОВД НАМАНГАНСКОЙ ОБЛАСТИ</t>
  </si>
  <si>
    <t>YAKUBJONOV JAVLONBEK BAXODIR OGLI~05072013УЧКУРГАНСКИЙ РОВД НАМАНГАНСКОЙ ОБЛАСТИ</t>
  </si>
  <si>
    <t>Yuldashev Nodir Toxirovich~05072013Namangan shaxar IIB</t>
  </si>
  <si>
    <t>AXMEDOVA ALFIYA MARATOVNA~06072013 НАМАНГАНСКИЙ ГОВД НАМАНГАНСКОЙ ОБЛАСТИ</t>
  </si>
  <si>
    <t>TOLIPOV MUXTORXON NURILLAXONOVICH~15072013ТУРАКУРГАНСКИЙ РОВД НАМАНГАНСКОЙ ОБЛАСТИ</t>
  </si>
  <si>
    <t>AA2105901</t>
  </si>
  <si>
    <t>XODJAYEVA SURAYYO SHOKIRXONOVNA~10072013НАМАНГАНСКИЙ РОВД НАМАНГАНСКОЙ ОБЛАСТИ</t>
  </si>
  <si>
    <t>BOYDEDAYEV AZIZBEK ANVARJON O`G`LI~11072013ЯНГИКУРГАНСКИЙ РОВД НАМАНГАНСКОЙ ОБЛАСТИ</t>
  </si>
  <si>
    <t>AA2123263</t>
  </si>
  <si>
    <t>OLIMOV AKMALJON BAHROMJON O`G`LI~10072013НАМАНГАНСКИЙ РОВД НАМАНГАНСКОЙ ОБЛАСТИ</t>
  </si>
  <si>
    <t>UBAYDULLAYEV MUSLIMJON ABDURASUL O`G`LI~11072013ЯНГИКУРГАНСКИЙ РОВД НАМАНГАНСКОЙ ОБЛАСТИ</t>
  </si>
  <si>
    <t>MIRZAQANTOV AZIZBEK MIRZAQANT O`G`LI~18072013ЯНГИКУРГАНСКИЙ РОВД НАМАНГАНСКОЙ ОБЛАСТИ</t>
  </si>
  <si>
    <t>ISAQOVA NARGIZA ILHOMJON QIZI~18072013НАРЫНСКИЙ РОВД НАМАНГАНСКОЙ ОБЛАСТИ</t>
  </si>
  <si>
    <t>Soliyeva Nazokat Baxtiyor qizi~18072013Учкургон туман ИИБ</t>
  </si>
  <si>
    <t>BOYXONOVA DILNOZA KOMILJANOVNA</t>
  </si>
  <si>
    <t>XUSAINOVA NOZIMA NURIDDINOVNA~17072013ЧАРТАКСКИЙ РОВД НАМАНГАНСКОЙ ОБЛАСТИ</t>
  </si>
  <si>
    <t>USMANOVA MUSLIMA MAHMUD QIZI</t>
  </si>
  <si>
    <t>AA2189029</t>
  </si>
  <si>
    <t>MUXAMMADAMINOV JAVLONBEK BAXTIYOR O`G`LI~18072013НАМАНГАНСКИЙ ГОВД НАМАНГАНСКОЙ ОБЛАСТИ</t>
  </si>
  <si>
    <t>Abdulxakimov Muxriddin Muzaffar O`g`li~18072013ЯНГИКУРГАНСКИЙ РОВД НАМАНГАНСКОЙ ОБЛАСТИ</t>
  </si>
  <si>
    <t>ISMONOV SHUXRAT OTAMIRZAYEVICH~27072013УЧКУРГАНСКИЙ РОВД НАМАНГАНСКОЙ ОБЛАСТИ</t>
  </si>
  <si>
    <t>AA2205218</t>
  </si>
  <si>
    <t>TOSHPO`LATOV AKBARJON AKRAMJON O`G`LI~27072013УЧКУРГАНСКИЙ РОВД НАМАНГАНСКОЙ ОБЛАСТИ</t>
  </si>
  <si>
    <t>IBRAGIMOV SHEXROZBEK TO`LQINJON O`G`LI~26072013ЧУСТСКИЙ РОВД НАМАНГАНСКОЙ ОБЛАСТИ</t>
  </si>
  <si>
    <t>BOYMIRZAYEV BOBIR TOXIRJONOVICH~19072013УЧКУРГАНСКИЙ РОВД НАМАНГАНСКОЙ ОБЛАСТИ</t>
  </si>
  <si>
    <t>AA2221106</t>
  </si>
  <si>
    <t>SOLIYEV ABDUHAMIDXON KARIMXONOVICH~20072013КАСАНСАЙСКИЙ РОВД НАМАНГАНСКОЙ ОБЛАСТИ</t>
  </si>
  <si>
    <t>Tursunova Nodira Sobirjonovna~20072013Янгикургон туман ИИБ</t>
  </si>
  <si>
    <t>AA2237739</t>
  </si>
  <si>
    <t>22.06.2022</t>
  </si>
  <si>
    <t>ERALIYEV ULUG`BEK XATANTAYEVICH~20072013ЯНГИКУРГАНСКИЙ РОВД НАМАНГАНСКОЙ ОБЛАСТИ</t>
  </si>
  <si>
    <t>AA2240892</t>
  </si>
  <si>
    <t>MAMATISMOILOVA MALOHATXON OTAMIRZAYEVNA~20072013ЯНГИКУРГАНСКИЙ РОВД НАМАНГАНСКОЙ ОБЛАСТИ</t>
  </si>
  <si>
    <t>00244</t>
  </si>
  <si>
    <t>УЙЧИ Т., "АГРОБАНК" АТБ УЙЧИ ФИЛИАЛИ</t>
  </si>
  <si>
    <t>AXMADALIYEEVA GULCHEXRA NEMATULLAYEVNA</t>
  </si>
  <si>
    <t>07.01.2022</t>
  </si>
  <si>
    <t>SULAYMANOVA DONA MAMASOLIYEVNA~22072013НАРЫНСКИЙ РОВД НАМАНГАНСКОЙ ОБЛАСТИ</t>
  </si>
  <si>
    <t>AA2256783</t>
  </si>
  <si>
    <t>KUZIYEVA MADINA ABDISATTOROVNA~27072013УЧКУРГАНСКИЙ РОВД НАМАНГАНСКОЙ ОБЛАСТИ</t>
  </si>
  <si>
    <t>AA2262935</t>
  </si>
  <si>
    <t>AZAMOV ABRORJON ADXAMJON O`G`LI~27072013УЧКУРГАНСКИЙ РОВД НАМАНГАНСКОЙ ОБЛАСТИ</t>
  </si>
  <si>
    <t>MANNAPOV JASURBEK ABDURASHID O'G'LI~27072013ЧАРТАКСКИЙ РОВД НАМАНГАНСКОЙ ОБЛАСТИ</t>
  </si>
  <si>
    <t>G`ULOMJONOVA MAFTUNA AKMALJON QIZI~27072013УЧКУРГАНСКИЙ РОВД НАМАНГАНСКОЙ ОБЛАСТИ</t>
  </si>
  <si>
    <t>YO‘LDOSHEV OYBEK MARIFJON O‘G‘LI~27072013 МИНГБУЛАКСКИЙ РОВД НАМАНГАНСКОЙ ОБЛАСТИ</t>
  </si>
  <si>
    <t>Эгамбердиева Мунис Рахим кизи~22072013Наманган вилоят ИИБ</t>
  </si>
  <si>
    <t>MUMINOV IBROXIM OLIMJONOVICH~22072013 DAVLATOBOD TUMANI</t>
  </si>
  <si>
    <t>XOMIDOV NUMONJON SOTVOLDIYEVICH~26072013ЧУСТСКИЙ РОВД НАМАНГАНСКОЙ ОБЛАСТИ</t>
  </si>
  <si>
    <t>AA2282368</t>
  </si>
  <si>
    <t>ISOKOV MURODXON MASUMXONOVICH~26072013 NAMANGAN VILOYATI CHUST TUMANI IIB</t>
  </si>
  <si>
    <t>AA2284015</t>
  </si>
  <si>
    <t>MAMADALIYEV ULUGBEK TURSUNPO'LATOVICH</t>
  </si>
  <si>
    <t>Namangan tumani kichik toshbuloq MFY mustaqillik ko'chasi 26-uy 7-xonadon</t>
  </si>
  <si>
    <t>17.02.2022</t>
  </si>
  <si>
    <t>17.02.2042</t>
  </si>
  <si>
    <t>XAMIDOVA MATLUBA ABDURAXMANOVNA~24072013УЧКУРГАНСКИЙ РОВД НАМАНГАНСКОЙ ОБЛАСТИ</t>
  </si>
  <si>
    <t>AA2285095</t>
  </si>
  <si>
    <t>Ergashev Doniyor Xursanaliyevich~26072013Чуст тумани ИИБ</t>
  </si>
  <si>
    <t>ZOKIROV QODIRJON XAMITDJANOVICH~26072013 ЧУСТСКИЙ РОВД НАМАНГАНСКОЙ ОБЛАСТИ</t>
  </si>
  <si>
    <t>AA2316534</t>
  </si>
  <si>
    <t>00716</t>
  </si>
  <si>
    <t>УЙЧИ Т., АТ ХАЛК БАНКИ УЙЧИ ФИЛИАЛИ</t>
  </si>
  <si>
    <t>TURABAYEVA NARGIZA AKRAMXODJAYEVNA~26072013УЙЧИНСКИЙ РОВД НАМАНГАНСКОЙ ОБЛАСТИ</t>
  </si>
  <si>
    <t>AA2322131</t>
  </si>
  <si>
    <t>MIRAXMADJONOVA SHAXNOZA MAXAMADALIYEVNA~27072013УЙЧИНСКИЙ РОВД НАМАНГАНСКОЙ ОБЛАСТИ</t>
  </si>
  <si>
    <t>10.06.2022</t>
  </si>
  <si>
    <t>SHUKUROV DILMUROD IBROXIMOVICH~27072013 NAMANGAN VILOYATI UCHQORGON TUMANI IIB</t>
  </si>
  <si>
    <t>BEKMIRZAYEVA DILNOZA QAYUMJON QIZI~26072013 УЙЧИНСКИЙ РОВД НАМАНГАНСКОЙ ОБЛАСТИ</t>
  </si>
  <si>
    <t>AA2325186</t>
  </si>
  <si>
    <t>SAIDOVA NAZOKATXON AZIZXO'JAYEVNA~26072013НАМАНГАНСКИЙ ГОВД НАМАНГАНСКОЙ ОБЛАСТИ</t>
  </si>
  <si>
    <t>MUZAFFAROVA GULNOZ SHARIFOVNA~30072013 НАМАНГАНСКИЙ ГОВД НАМАНГАНСКОЙ ОБЛАСТИ</t>
  </si>
  <si>
    <t>QAMBAROVA MALIKAXON NEZOMITDINOVNA~24072013ПАПСКИЙ РОВД НАМАНГАНСКОЙ ОБЛАСТИ</t>
  </si>
  <si>
    <t>AA2395038</t>
  </si>
  <si>
    <t>TURSUNOVA KAMOLA IKROMJON QIZI~10082013 ЮКОРИЧИРЧИКСКИЙ РОВД ТАШКЕНТСКОЙ ОБЛАСТИ</t>
  </si>
  <si>
    <t>ЮКОРИЧИРЧИК ТУМАНИ</t>
  </si>
  <si>
    <t>AA2399925</t>
  </si>
  <si>
    <t>ABDUVALIYEVA DILOROMXON IKROMJON QIZI~12082013НАМАНГАНСКИЙ РОВД НАМАНГАНСКОЙ ОБЛАСТИ</t>
  </si>
  <si>
    <t>TURGUNOV ZOKIRJON ABDIRASULOVICH~07082013МИНГБУЛАКСКИЙ РОВД НАМАНГАНСКОЙ ОБЛАСТИ</t>
  </si>
  <si>
    <t>AA2428333</t>
  </si>
  <si>
    <t>RAXIMOVA GULMIRA FARXODJON QIZI~08082013ЧАРКЕСАРСКИЙ ПОМ ПАПСКОГО РОВД НАМАНГАНСКОЙ ОБЛАСТИ</t>
  </si>
  <si>
    <t>NAZAROVA NARGIZA BOQIJONOVNA~08082013ЧАРКЕСАРСКИЙ ПОМ ПАПСКОГО РОВД НАМАНГАНСКОЙ ОБЛАСТИ</t>
  </si>
  <si>
    <t>14.02.2022</t>
  </si>
  <si>
    <t>RAHMONBERDIYEV ORIFJON OLIMJONOVICH~08082013КАСАНСАЙСКИЙ РОВД НАМАНГАНСКОЙ ОБЛАСТИ</t>
  </si>
  <si>
    <t>AA2433374</t>
  </si>
  <si>
    <t>ХОШИМОВА МАРГУБА КОДИРОВНА~02082013Поп туман ИИБ</t>
  </si>
  <si>
    <t>AA2435925</t>
  </si>
  <si>
    <t>06 00 13</t>
  </si>
  <si>
    <t>Кредиты, выданные населению на строительство жилья</t>
  </si>
  <si>
    <t>VALIYEVA NOILA RENATOVNA~29072013НАМАНГАНСКИЙ РОВД НАМАНГАНСКОЙ ОБЛАСТИ</t>
  </si>
  <si>
    <t>КОДИРОВА ФЕРУЗА ОЛИМОВНА</t>
  </si>
  <si>
    <t>AA2470308</t>
  </si>
  <si>
    <t>Sulaymonov Bobirxon Nosirxonovich</t>
  </si>
  <si>
    <t>Наманган шахар Шодлик МФЙ А.Навоий кучаси 1/1-уй 108-хонадонни сотиб олиш учун</t>
  </si>
  <si>
    <t>ERGASHEV NOZIMJON ABDUG'AFFOROVICH~29072013МИНГБУЛАКСКИЙ РОВД НАМАНГАНСКОЙ ОБЛАСТИ</t>
  </si>
  <si>
    <t>ZAKIRXODJAYEVA MAKSUDAXON IBRAIMXOLOVNA~07082013КАСАНСАЙСКИЙ РОВД НАМАНГАНСКОЙ ОБЛАСТИ</t>
  </si>
  <si>
    <t>AA2477467</t>
  </si>
  <si>
    <t>JURAYEV SHERALI ABDUQODIROVICH~07082013МИНГБУЛАКСКИЙ РОВД НАМАНГАНСКОЙ ОБЛАСТИ</t>
  </si>
  <si>
    <t>AA2499865</t>
  </si>
  <si>
    <t>BANNAYEVA MOXIRAXON ODILJON QIZI~08082013ЧОРТОК ИИБ</t>
  </si>
  <si>
    <t>00720</t>
  </si>
  <si>
    <t>Тургунов Голиббек Илхом-угли~07042013NAMANGAN TUMAN IIB</t>
  </si>
  <si>
    <t>AA2525684</t>
  </si>
  <si>
    <t>NORMATOV DILSHOD SHAXOBIDDINOVICH~12082013НАМАНГАНСКИЙ РОВД НАМАНГАНСКОЙ ОБЛАСТИ</t>
  </si>
  <si>
    <t>MAXMUDOV SHERALI MOXIROVICH~12082013ЯНГИКУРГАНСКИЙ РОВД НАМАНГАНСКОЙ ОБЛАСТИ</t>
  </si>
  <si>
    <t>AA2559181</t>
  </si>
  <si>
    <t>03.06.2022</t>
  </si>
  <si>
    <t>ORTIKOVA XADIYAXON ISMAILOVNA~12082013КАСАНСАЙСКИЙ РОВД НАМАНГАНСКОЙ ОБЛАСТИ</t>
  </si>
  <si>
    <t>AA2577580</t>
  </si>
  <si>
    <t>Dedaxanova E`zoza Zoxidjon qizi~19082013Чорток тумани ИИБ</t>
  </si>
  <si>
    <t>Qurbonova Zulxumor Mamajonovna</t>
  </si>
  <si>
    <t>AA2627939</t>
  </si>
  <si>
    <t>12.01.2022</t>
  </si>
  <si>
    <t>10.01.2042</t>
  </si>
  <si>
    <t>XUSHNAZAROV DILSHODBEK ILXOMJANOVICH~17082013УВД НАМАНГАНСКОЙ ОБЛАСТИ</t>
  </si>
  <si>
    <t>AA2646616</t>
  </si>
  <si>
    <t>02.06.2022</t>
  </si>
  <si>
    <t>00236</t>
  </si>
  <si>
    <t>НОРИН Т., "АГРОБАНК" АТБ НОРИН ФИЛИАЛИ</t>
  </si>
  <si>
    <t>ESHMATOV AZAMJON AZIMJONOVICH</t>
  </si>
  <si>
    <t>RASULOV SHERZODJON NUMONJON O‘G‘LI~20082013 ЧУСТСКИЙ РОВД НАМАНГАНСКОЙ ОБЛАСТИ</t>
  </si>
  <si>
    <t>AA2660462</t>
  </si>
  <si>
    <t>DADAJONOV XOLIKJON GANIJONOVICH~19082013 ЧУСТСКИЙ РОВД НАМАНГАНСКОЙ ОБЛАСТИ</t>
  </si>
  <si>
    <t>AA2660839</t>
  </si>
  <si>
    <t>YOQUBBAYEVA GULNOZ CHORSHANBIYEVNA~22082013 NAMANGAN VILOYATI UYCHI TUMANI IIB</t>
  </si>
  <si>
    <t>SADRIDINOV NURIDDIN XUSNIDINOVICH~20082013ЧУСТСКИЙ РОВД НАМАНГАНСКОЙ ОБЛАСТИ</t>
  </si>
  <si>
    <t>СУРХОНДАРЁ ВИЛОЯТИ</t>
  </si>
  <si>
    <t>ТЕРМИЗ ШАХРИ</t>
  </si>
  <si>
    <t>AA2662875</t>
  </si>
  <si>
    <t>TADJIBAYEV KOMILJON KUCHKAROVICH~22082013УЧКУРГАНСКИЙ РОВД НАМАНГАНСКОЙ ОБЛАСТИ</t>
  </si>
  <si>
    <t>AA2665841</t>
  </si>
  <si>
    <t>MAMANIYAZOV ZOXIDULLO BURXANOVICH~20082013ЧУСТСКИЙ РОВД НАМАНГАНСКОЙ ОБЛАСТИ</t>
  </si>
  <si>
    <t>NU'MONOV AZIZBEK BAXTIYORJON O'G'LI~21082013НАРЫНСКИЙ РОВД НАМАНГАНСКОЙ ОБЛАСТИ</t>
  </si>
  <si>
    <t>RAXMANOV PAZLIDIN JAMALDINOVICH~23082013УЧКУРГАНСКИЙ РОВД НАМАНГАНСКОЙ ОБЛАСТИ</t>
  </si>
  <si>
    <t>AA2684168</t>
  </si>
  <si>
    <t>AZIMOVA GULCHEXRA ILXOMJONOVNA~21082013НАРЫНСКИЙ РОВД НАМАНГАНСКОЙ ОБЛАСТИ</t>
  </si>
  <si>
    <t>AA2686153</t>
  </si>
  <si>
    <t>IMOMALIYEVA MARXABO AXMADJON QIZI~21082013НАРЫНСКИЙ РОВД НАМАНГАНСКОЙ ОБЛАСТИ</t>
  </si>
  <si>
    <t>AA2686803</t>
  </si>
  <si>
    <t>RAXMONOV ABBOS ANVARJONOVICH~21082013НАРЫНСКИЙ РОВД НАМАНГАНСКОЙ ОБЛАСТИ</t>
  </si>
  <si>
    <t>MALIKOVA MEXRIBONI TULKINJONOVNA~21082013УЧКУРГАНСКИЙ РОВД НАМАНГАНСКОЙ ОБЛАСТИ</t>
  </si>
  <si>
    <t>OTABOYEVA GULCHEXRA ALISHEROVNA~22082013 ЯНГИКУРГАНСКИЙ РОВД НАМАНГАНСКОЙ ОБЛАСТИ</t>
  </si>
  <si>
    <t>ERGASHEVA NAFOSAT ISKANDER KIZI~24082013УВД НАМАНГАНСКОЙ ОБЛАСТИ</t>
  </si>
  <si>
    <t>NURIDDINOV SHOHRUX AZIMJON OGLI~23082013ЯНГИКУРГАНСКИЙ РОВД НАМАНГАНСКОЙ ОБЛАСТИ</t>
  </si>
  <si>
    <t>AA2697825</t>
  </si>
  <si>
    <t>SADRIDDINOVA MUAZZAMXON FURQAT QIZI~25082013 НАМАНГАНСКИЙ РОВД НАМАНГАНСКОЙ ОБЛАСТИ</t>
  </si>
  <si>
    <t>TOYCHIBOYEV ISLOMJON ISOQJONOVICH~23082013Toraqorgon tumani IIB</t>
  </si>
  <si>
    <t>AA2713426</t>
  </si>
  <si>
    <t>INAMOV MUXAMMADALI MASHRABBOY O`G`LI~27082013НАМАНГАНСКИЙ ГОВД НАМАНГАНСКОЙ ОБЛАСТИ</t>
  </si>
  <si>
    <t>Qorabayev Sherzod Ahmadjonovich~27082013КАСАНСАЙСКИЙ РОВД НАМАНГАНСКОЙ ОБЛАСТИ</t>
  </si>
  <si>
    <t>AA2756154</t>
  </si>
  <si>
    <t>REJABBOYEVA NARGIZA FAYZIRAXMANOVNA~27082013ЧАРТАКСКИЙ РОВД НАМАНГАНСКОЙ ОБЛАСТИ</t>
  </si>
  <si>
    <t>AA2758960</t>
  </si>
  <si>
    <t>Qulmirzayev Dostonbek Olimjon O‘g‘li</t>
  </si>
  <si>
    <t>Наманган вилояти Учқўрғон тумани Ўлжатўпи МФЙ Ўлжатўпи кўчаси 74-уйни реконструкция қилиш учун</t>
  </si>
  <si>
    <t>27.12.2021</t>
  </si>
  <si>
    <t>27.12.2041</t>
  </si>
  <si>
    <t>ZOXIDOV AKRAMJON ADXAMJON O‘G‘LI~28082013 NAMANGAN SHAHRI</t>
  </si>
  <si>
    <t>IBRAGIMOVA AZIZA SOLMONJONOVNA~29082013ТУРАКУРГАНСКИЙ РОВД НАМАНГАНСКОЙ ОБЛАСТИ</t>
  </si>
  <si>
    <t>VAQQOSOVA GULZODA IQBOL QIZI~30082013НАРЫНСКИЙ РОВД НАМАНГАНСКОЙ ОБЛАСТИ</t>
  </si>
  <si>
    <t>AA2801205</t>
  </si>
  <si>
    <t>ABDULLAYEV BAXTIYOR ASATILLAYEVICH~30082013 МИНГБУЛАКСКИЙ РОВД НАМАНГАНСКОЙ ОБЛАСТИ</t>
  </si>
  <si>
    <t>ABDULXAYEVA NOZIMA ABDULXAMID QIZI~02092013НАМАНГАНСКИЙ ГОВД НАМАНГАНСКОЙ ОБЛАСТИ</t>
  </si>
  <si>
    <t>BAYXANOVA SAYIDAXON TURGINPULATOVNA~05092013УЧКУРГАНСКИЙ РОВД НАМАНГАНСКОЙ ОБЛАСТИ</t>
  </si>
  <si>
    <t>AA2827529</t>
  </si>
  <si>
    <t>28.04.2022</t>
  </si>
  <si>
    <t>ASQAROV MUXRIDDIN XAYDARALI O`G`LI~31082013ЯНГИКУРГАНСКИЙ РОВД НАМАНГАНСКОЙ ОБЛАСТИ</t>
  </si>
  <si>
    <t>QULMIRZAYEV UCHQUNJON DOLIMIRZAYEVICH~05092013КУЙИЧИРЧИКСКИЙ РОВД ТАШКЕНТСКОЙ ОБЛАСТИ</t>
  </si>
  <si>
    <t>BOYDEDAYEV SOBIRJON G'ANIYEVICH~05092013УЙЧИНСКИЙ РОВД НАМАНГАНСКОЙ ОБЛАСТИ</t>
  </si>
  <si>
    <t>MIRZAJANOVA XOSIYATXON ABDILVOXIDOVNA~10092013УЧКУРГАНСКИЙ РОВД НАМАНГАНСКОЙ ОБЛАСТИ</t>
  </si>
  <si>
    <t>AA2868841</t>
  </si>
  <si>
    <t>MIRZALIYEVA NARGIZA MUSAYEVNA~11092013НАМАНГАНСКИЙ ГОВД НАМАНГАНСКОЙ ОБЛАСТИ</t>
  </si>
  <si>
    <t>XOSILOVA DILFUZA ISMOILJANOVNA~09092013ЧАРТАКСКИЙ РОВД НАМАНГАНСКОЙ ОБЛАСТИ</t>
  </si>
  <si>
    <t>AA2887496</t>
  </si>
  <si>
    <t>SOLIYEVA FERUZA ABDUMUTALEVNA~11092013ТУРАКУРГАНСКИЙ РОВД НАМАНГАНСКОЙ ОБЛАСТИ</t>
  </si>
  <si>
    <t>AA2898958</t>
  </si>
  <si>
    <t>ABDULALIYEV ABROR ABDUKAIMOVICH~23092013ЧУСТСКИЙ РОВД НАМАНГАНСКОЙ ОБЛАСТИ</t>
  </si>
  <si>
    <t>NIZOMIDDINOV NABIJON ABDUG‘ANI O‘G‘LI~12092013 УЙЧИНСКИЙ РОВД НАМАНГАНСКОЙ ОБЛАСТИ</t>
  </si>
  <si>
    <t>AA2925609</t>
  </si>
  <si>
    <t>NISHANOV ADXAMJON ABDULXODIYEVICH~11092013НАМАНГАНСКИЙ РОВД НАМАНГАНСКОЙ ОБЛАСТИ</t>
  </si>
  <si>
    <t>SADIRDINOVA GULMIRA QAMARDIN QIZI~12092013ТУРАКУРГАНСКИЙ РОВД НАМАНГАНСКОЙ ОБЛАСТИ</t>
  </si>
  <si>
    <t>XATAMOV TO`LQIN ABDULXAFIZOVICH~17092013ТУРАКУРГАНСКИЙ РОВД НАМАНГАНСКОЙ ОБЛАСТИ</t>
  </si>
  <si>
    <t>AA2963186</t>
  </si>
  <si>
    <t>KAYUMOVA OYDIN NISHONBAYEVNA~1609201314</t>
  </si>
  <si>
    <t>SHARIFJONOV ISLOMJON IQBOLJON O`G`LI~18092013УЧКУРГАНСКИЙ РОВД НАМАНГАНСКОЙ ОБЛАСТИ</t>
  </si>
  <si>
    <t>AA2974709</t>
  </si>
  <si>
    <t>22.02.2022</t>
  </si>
  <si>
    <t>IGAMBERDIYEVA GULCHIROY JURA QIZI~20092013УЧКУРГАНСКИЙ РОВД НАМАНГАНСКОЙ ОБЛАСТИ</t>
  </si>
  <si>
    <t>AA2986678</t>
  </si>
  <si>
    <t>ккинвест</t>
  </si>
  <si>
    <t>MAMADALIYEVA DURDONA AKBARALI QIZI~19092013 НАРЫНСКИЙ РОВД НАМАНГАНСКОЙ ОБЛАСТИ</t>
  </si>
  <si>
    <t>NAJMIDDINOVA MUBORAKXON ABDUMANNOFOVNA~24092013ЯНГИКУРГАНСКИЙ РОВД НАМАНГАНСКОЙ ОБЛАСТИ</t>
  </si>
  <si>
    <t>TUXTANAZAROV DOVRONBEK ABDUNAZAROVICH~28092013 ПАПСКИЙ РОВД НАМАНГАНСКОЙ ОБЛАСТИ</t>
  </si>
  <si>
    <t>Mirzaliyeva Umidaxon Shavkataliyevna~03102013НОрин тумани ИИБ</t>
  </si>
  <si>
    <t>AA3062972</t>
  </si>
  <si>
    <t>AKBARALIYEV ISLOMJON BAXTIYOR O`G`LI~03102013НАМАНГАНСКИЙ ГОВД НАМАНГАНСКОЙ ОБЛАСТИ</t>
  </si>
  <si>
    <t>MK NUMONHUDJAEVA SHOIRA JUMABAEVNA</t>
  </si>
  <si>
    <t>TOJIBOYEV BAXROM JAXONGIR O'G'LI</t>
  </si>
  <si>
    <t>GOFUROVA SHAXNOZA XABIBULLAYEVNA~08102013УЧКУРГАНСКИЙ РОВД НАМАНГАНСКОЙ ОБЛАСТИ</t>
  </si>
  <si>
    <t>AA3106088</t>
  </si>
  <si>
    <t>NORMATOVA XAMIDA XIKMATILLAEVNA~10102013 NAMANGAN VILOYATI CHUST TUMANI IIB</t>
  </si>
  <si>
    <t>AA3122777</t>
  </si>
  <si>
    <t>YUNUSOVA KAMOLAXON XOLMAMATOVNA~09102013НАРЫНСКИЙ РОВД НАМАНГАНСКОЙ ОБЛАСТИ</t>
  </si>
  <si>
    <t>AA3125493</t>
  </si>
  <si>
    <t>TUXTABAYEVA NILUFAR ERKINOVNA~18102013НАМАНГАНСКИЙ ГОВД НАМАНГАНСКОЙ ОБЛАСТИ</t>
  </si>
  <si>
    <t>SAYFULLAYEV XURSHID BOKIJONOVICH~22102013НАМАНГАНСКИЙ ГОВД НАМАНГАНСКОЙ ОБЛАСТИ</t>
  </si>
  <si>
    <t>AA3174850</t>
  </si>
  <si>
    <t>MUXAMEDOVA ZILOLA MIRZAVASI QIZI~25102013НАМАНГАНСКИЙ ГОВД НАМАНГАНСКОЙ ОБЛАСТИ</t>
  </si>
  <si>
    <t>JUMABOYEV RAVSHANBEK TURDIBOYEVICH~23102013ЧАРТАКСКИЙ РОВД НАМАНГАНСКОЙ ОБЛАСТИ</t>
  </si>
  <si>
    <t>AA3189458</t>
  </si>
  <si>
    <t>XOJIYEV SARDORBEK SULTONMIRZAYEVICH~22102013UYCHI T</t>
  </si>
  <si>
    <t>AA3202914</t>
  </si>
  <si>
    <t>MUXAMMADXANOVA GULSANAM BAXROMJON QIZI~28102013НАМАНГАНСКИЙ ГОВД НАМАНГАНСКОЙ ОБЛАСТИ</t>
  </si>
  <si>
    <t>AXMADALIYEVA DILDORA KOMILJONOVNA~29102013НАМАНГАНСКИЙ РОВД НАМАНГАНСКОЙ ОБЛАСТИ</t>
  </si>
  <si>
    <t>TURG`UNOV AVAZXON YUSUPOVICH~28102013ЧАРТАКСКИЙ РОВД НАМАНГАНСКОЙ ОБЛАСТИ</t>
  </si>
  <si>
    <t>AA3227066</t>
  </si>
  <si>
    <t>NISHONOVA GULNOZXON RAHIMJONOVNA~28102013ЯНГИКУРГАНСКИЙ РОВД НАМАНГАНСКОЙ ОБЛАСТИ</t>
  </si>
  <si>
    <t>19</t>
  </si>
  <si>
    <t>XALILOVA FOTIMA MUZAFFAROVNA~07112013 ЧУСТСКИЙ РОВД НАМАНГАНСКОЙ ОБЛАСТИ</t>
  </si>
  <si>
    <t>AA3253718</t>
  </si>
  <si>
    <t>NURMATOV BOTIRBEK XOSHIMJONOVICH~05112013Шайхонтохур туман ИИБ 202</t>
  </si>
  <si>
    <t>AA3276027</t>
  </si>
  <si>
    <t>MATKARIMOVA XILOLA JO`RABOYEVNA~07112013ПАПСКИЙ РОВД НАМАНГАНСКОЙ ОБЛАСТИ</t>
  </si>
  <si>
    <t>KAMALOV MUXAMMAD XAKIM O'G'LI~07112013НАМАНГАНСКИЙ ГОВД НАМАНГАНСКОЙ ОБЛАСТИ</t>
  </si>
  <si>
    <t>TOSHBOYEVA MAXBUBA ABDUJABOROVNA~18112013УЧКУРГАНСКИЙ РОВД НАМАНГАНСКОЙ ОБЛАСТИ</t>
  </si>
  <si>
    <t>XOJIMATOV FARXODBEK RASULJONOVICH~20112013НАМАНГАНСКИЙ ГОВД НАМАНГАНСКОЙ ОБЛАСТИ</t>
  </si>
  <si>
    <t>AA3382737</t>
  </si>
  <si>
    <t>01044</t>
  </si>
  <si>
    <t>ЧОРТОК Т., "МИКРОКРЕДИТБАНК" АТБ ЧОРТОК ФИЛИАЛИ</t>
  </si>
  <si>
    <t>AKRALOV EGAMBERDI OLIMJONOVICH~15112013УЙЧИНСКИЙ РОВД НАМАНГАНСКОЙ ОБЛАСТИ</t>
  </si>
  <si>
    <t>AA3385033</t>
  </si>
  <si>
    <t>AKRAMOV ZOKIR TOXIRJANOVICH~26112013 НАМАНГАНСКИЙ ГОВД НАМАНГАНСКОЙ ОБЛАСТИ</t>
  </si>
  <si>
    <t>25.03.2022</t>
  </si>
  <si>
    <t>Mamadjonov Maxsud Maxmudjonovich~21112013Чуст тумани ииб</t>
  </si>
  <si>
    <t>AA3408216</t>
  </si>
  <si>
    <t>Jabbarova Xamidaxon Askarovna~22112013поп тумани ииб</t>
  </si>
  <si>
    <t>AA3412287</t>
  </si>
  <si>
    <t>AXMEDOVA GULBAXOR RAXMANALIYEVNA~21112013ПАПСКИЙ РОВД НАМАНГАНСКОЙ ОБЛАСТИ</t>
  </si>
  <si>
    <t>Abdujalilov Davron Amirovich~04122013Наманган вилояти Наманган шахар ИИБ</t>
  </si>
  <si>
    <t>AA3479129</t>
  </si>
  <si>
    <t>UMAROVA JAMILA KAMOLJON QIZI~02122013 ЧУСТСКИЙ РОВД НАМАНГАНСКОЙ ОБЛАСТИ</t>
  </si>
  <si>
    <t>KULDASHEV KAMILJAN ALIMJANOVICH~04122013УЧКУРГАНСКИЙ РОВД НАМАНГАНСКОЙ ОБЛАСТИ</t>
  </si>
  <si>
    <t>AA3500896</t>
  </si>
  <si>
    <t>Tursinova Feruza Oripjonovna</t>
  </si>
  <si>
    <t>MADISAQOV SIDDIQJON SODIQJON OGLI~05122013ЧАРТАКСКИЙ РОВД НАМАНГАНСКОЙ ОБЛАСТИ</t>
  </si>
  <si>
    <t>AA3507282</t>
  </si>
  <si>
    <t>NAJMIDDINOV MUHAMMADALI NAJMIDDIN O`G`LI~06122013ЧУСТСКИЙ РОВД НАМАНГАНСКОЙ ОБЛАСТИ</t>
  </si>
  <si>
    <t>ERGASHEV GOLIBJON BAHTIYOR UGLI~11122013ЧОРТОК ИИБ</t>
  </si>
  <si>
    <t>AA3561724</t>
  </si>
  <si>
    <t>DJURAYEVA IRODA ALISHERQIZI~10122013 NAMANGAN VILOYATI NAMANGAN SHAHAR IIB</t>
  </si>
  <si>
    <t>SAYDULLAYEV BOBIR XOLMIRZAYEVICH~11122013УЧКУРГАНСКИЙ РОВД НАМАНГАНСКОЙ ОБЛАСТИ</t>
  </si>
  <si>
    <t>AA3567075</t>
  </si>
  <si>
    <t>QADIROVA RA`NOXON SODIKJON QIZI~16122013НАРЫНСКИЙ РОВД НАМАНГАНСКОЙ ОБЛАСТИ</t>
  </si>
  <si>
    <t>RAXMATILLAYEVA YORQINOY SULTANOVNA~17122013УЧКУРГАНСКИЙ РОВД НАМАНГАНСКОЙ ОБЛАСТИ</t>
  </si>
  <si>
    <t>AA3634848</t>
  </si>
  <si>
    <t>21.06.2022</t>
  </si>
  <si>
    <t>MADAMINOV SHERZOD RUSTAMJON O‘G‘LI~16122013 ЧАРТАКСКИЙ РОВД НАМАНГАНСКОЙ ОБЛАСТИ</t>
  </si>
  <si>
    <t>BEKMIRZAYEV ALISHER RAVSHANBEKOVICH~20122013НАРЫНСКИЙ РОВД НАМАНГАНСКОЙ ОБЛАСТИ</t>
  </si>
  <si>
    <t>TUXTANAZAROV AZIZBEK ALIYEVICH~201220132ОМ АНДИЖАНСКОГО ГОВД АНДИЖАНСКОЙ ОБЛАСТИ</t>
  </si>
  <si>
    <t>AA3687350</t>
  </si>
  <si>
    <t>DADAXANOV DAVRONBEK OTAXANOVICH~23122013НАМАНГАНСКИЙ ГОВД НАМАНГАНСКОЙ ОБЛАСТИ</t>
  </si>
  <si>
    <t>AA3694190</t>
  </si>
  <si>
    <t>TURGUNOV BEKZOD MIRZAMAXMUD UGLI~23122013ЧОРТОК ИИБ</t>
  </si>
  <si>
    <t>ANORBOYEVA NARGIZA SOTVOLDIYEVNA~19122013УЛУГНАРСКИЙ РОВД АНДИЖАНСКОЙ ОБЛАСТИ</t>
  </si>
  <si>
    <t>УЛУГНОР ТУМАНИ</t>
  </si>
  <si>
    <t>AA3708345</t>
  </si>
  <si>
    <t>TOJIBAYEVA IQBALOY ADXAMJON QIZI~25122013ЧАРТАКСКИЙ РОВД НАМАНГАНСКОЙ ОБЛАСТИ</t>
  </si>
  <si>
    <t>AA3737366</t>
  </si>
  <si>
    <t>MK HASANOVA MAVLUDA MAHMUDJANOVNA</t>
  </si>
  <si>
    <t>AA3751782</t>
  </si>
  <si>
    <t>YOLCHIYEVA XUMORA ANVARJONOVNA~26122013НАРЫНСКИЙ РОВД НАМАНГАНСКОЙ ОБЛАСТИ</t>
  </si>
  <si>
    <t>AA3752269</t>
  </si>
  <si>
    <t>Xatantoyev Fayzullo Abdullo O`g`li~26122013Янгикургон тумани ИИБ</t>
  </si>
  <si>
    <t>AA3752407</t>
  </si>
  <si>
    <t>MAMATVALIYEVA NOZIMA XASANBOY QIZI~27122013НАМАНГАНСКИЙ РОВД НАМАНГАНСКОЙ ОБЛАСТИ</t>
  </si>
  <si>
    <t>MAXKAMOV ILXOM ABDUVAXOBOVICH~04012014 NAMANGAN VILOYATI UYCHI TUMANI IIB</t>
  </si>
  <si>
    <t>SAYDAZIMOVA DILFUZA TURSUNBOYEVNA~31122013ЧАРТАКСКИЙ РОВД НАМАНГАНСКОЙ ОБЛАСТИ</t>
  </si>
  <si>
    <t>AA3807449</t>
  </si>
  <si>
    <t>MIRZARAXIMOV MADAMINJON MOMINJON OGLI~03012014Чуст туман ИИБ</t>
  </si>
  <si>
    <t>TOJIYEVA NILUFAR TUXTAXUJAYEVNA~06012014ЧУСТСКИЙ РОВД НАМАНГАНСКОЙ ОБЛАСТИ</t>
  </si>
  <si>
    <t>ABDURAZZAKOV FAXRIDDIN BAXRIDDINOVICH~23012014Yangikurgon tuman IIB</t>
  </si>
  <si>
    <t>AA3820821</t>
  </si>
  <si>
    <t>OLIMJONOV JASUR XOLMATJON O?G?LI~06012014ЧУСТСКИЙ РОВД НАМАНГАНСКОЙ ОБЛАСТИ</t>
  </si>
  <si>
    <t>VALIYEV ABBOSJON RAXMONJON O'G'LI~08012014ЧУСТСКИЙ РОВД НАМАНГАНСКОЙ ОБЛАСТИ</t>
  </si>
  <si>
    <t>15.04.2022</t>
  </si>
  <si>
    <t>Koxxorova Kamola Yusupjonovna~08012014Namangan tumani IIB</t>
  </si>
  <si>
    <t>AA3872606</t>
  </si>
  <si>
    <t>OLIMOVA DILFUZA MAMASOLIYEVNA~15012014УЧКУРГАНСКИЙ РОВД НАМАНГАНСКОЙ ОБЛАСТИ</t>
  </si>
  <si>
    <t>AA3889020</t>
  </si>
  <si>
    <t>YULDASHEV AZAM AXMADJANOVICH~22012014ЯНГИКУРГАНСКИЙ РОВД НАМАНГАНСКОЙ ОБЛАСТИ</t>
  </si>
  <si>
    <t>AA3964727</t>
  </si>
  <si>
    <t>Ruzmatova Umida Ergashevna~20012014Наманган т ИИБ</t>
  </si>
  <si>
    <t>AA3985904</t>
  </si>
  <si>
    <t>HAYDAROV XURSHID BUNYODJON O‘G‘LI~20012014 ЧУСТСКИЙ РОВД НАМАНГАНСКОЙ ОБЛАСТИ</t>
  </si>
  <si>
    <t>ABDUMAMATOVA DILDORAXON ABDUMAMATOVNA~20012014 УЙЧИНСКИЙ РОВД НАМАНГАНСКОЙ ОБЛАСТИ</t>
  </si>
  <si>
    <t>IMOMALIYEV ABDUMANNON TURG`UNEVICH~24012014ТУРАКУРГАНСКИЙ РОВД НАМАНГАНСКОЙ ОБЛАСТИ</t>
  </si>
  <si>
    <t>AA4051851</t>
  </si>
  <si>
    <t>Икромова Мухайё Кодиралиевна~28012014Наманган  вилояти  чуст  тумани  иив</t>
  </si>
  <si>
    <t>QORABAYEV TURDALI AXMADALIYEVICH~28012014ЧУСТСКИЙ РОВД НАМАНГАНСКОЙ ОБЛАСТИ</t>
  </si>
  <si>
    <t>Mavrulov Jasurbek Usmonjon ogli~28012014Namangan tumani</t>
  </si>
  <si>
    <t>AA4104351</t>
  </si>
  <si>
    <t>DASTAMOV SHOXRUX G'AYRATJONOVICH~28012014НАРЫНСКИЙ РОВД НАМАНГАНСКОЙ ОБЛАСТИ</t>
  </si>
  <si>
    <t>AA4105475</t>
  </si>
  <si>
    <t>NURALIYEV ZOXID BAXODIROVICH~30012014НАРЫНСКИЙ РОВД НАМАНГАНСКОЙ ОБЛАСТИ</t>
  </si>
  <si>
    <t>SIDDIQOVA SAIDAXON ABDIKARIMOVNA~30012014 УЙЧИНСКИЙ РОВД НАМАНГАНСКОЙ ОБЛАСТИ</t>
  </si>
  <si>
    <t>AA4127227</t>
  </si>
  <si>
    <t>ISOMADINOVA MUAZZAM BURXON QIZI~31012014ЧУСТСКИЙ РОВД НАМАНГАНСКОЙ ОБЛАСТИ</t>
  </si>
  <si>
    <t>NAZAROV ILYOS ISMOYILJONOVICH~31012014ЧАРТАКСКИЙ РОВД НАМАНГАНСКОЙ ОБЛАСТИ</t>
  </si>
  <si>
    <t>AA4141563</t>
  </si>
  <si>
    <t>MAMADALIYEV DILSHOD MURODJONOVICH~01022014ТУРАКУРГАНСКИЙ РОВД НАМАНГАНСКОЙ ОБЛАСТИ</t>
  </si>
  <si>
    <t>AA4143470</t>
  </si>
  <si>
    <t>ABDUMALIKOV MARAT ILYOS O'G'LI~03022014ЧУСТСКИЙ РОВД НАМАНГАНСКОЙ ОБЛАСТИ</t>
  </si>
  <si>
    <t>OKTAMOVA MAFTUNA YOQUBJON QIZI~04022014Чуст туман ИИБ</t>
  </si>
  <si>
    <t>QURBANOV MURODILLA MAXMUDJONIVICH~02022014ЧАРТАКСКИЙ РОВД НАМАНГАНСКОЙ ОБЛАСТИ</t>
  </si>
  <si>
    <t>AA4181452</t>
  </si>
  <si>
    <t>MAXKAMOV KAMOLIDDIN ABDUMAJITOVICH~10022014УЧКУРГАНСКИЙ РОВД НАМАНГАНСКОЙ ОБЛАСТИ</t>
  </si>
  <si>
    <t>AA4221446</t>
  </si>
  <si>
    <t>RAXMATULLAYEV DILSHOD GAPURJANOVICH~04022014УЧКУРГАНСКИЙ РОВД НАМАНГАНСКОЙ ОБЛАСТИ</t>
  </si>
  <si>
    <t>AA4248011</t>
  </si>
  <si>
    <t>MAXMUDOV FARXOD MAXMUDJON OGLI~08022014УЧКУРГАНСКИЙ РОВД НАМАНГАНСКОЙ ОБЛАСТИ</t>
  </si>
  <si>
    <t>AA4248383</t>
  </si>
  <si>
    <t>XAMRAQULOV O`TKIR BOTIRJONOVICH~04022014ТУРАКУРГАНСКИЙ РОВД НАМАНГАНСКОЙ ОБЛАСТИ</t>
  </si>
  <si>
    <t>AA4249224</t>
  </si>
  <si>
    <t>SAITBAYEV BOBIR BAXODIR O‘G‘LI~13022014 NAMANGAN VILOYATI NAMANGAN SHAHAR IIB</t>
  </si>
  <si>
    <t>SOLIYEV MIRZOXID XAMIDJONOVICH~12022014УЙЧИНСКИЙ РОВД НАМАНГАНСКОЙ ОБЛАСТИ</t>
  </si>
  <si>
    <t>AA4289840</t>
  </si>
  <si>
    <t>ABDULXAMIDOVA DILFUZA AXROROVNA~11022014ТУРАКУРГАНСКИЙ РОВД НАМАНГАНСКОЙ ОБЛАСТИ</t>
  </si>
  <si>
    <t>AA4295643</t>
  </si>
  <si>
    <t>ERGASHEV SHOHRUH ALISHER O'G'LI~13022014ЧУСТСКИЙ РОВД НАМАНГАНСКОЙ ОБЛАСТИ</t>
  </si>
  <si>
    <t>FAZLIDDINOV NASIMJON NOSIRJON O'G'LI~18022014УЙЧИНСКИЙ РОВД НАМАНГАНСКОЙ ОБЛАСТИ</t>
  </si>
  <si>
    <t>SIDDIKOV IXTIYOR GOFURJANOVICH~18022014УЧКУРГАНСКИЙ РОВД НАМАНГАНСКОЙ ОБЛАСТИ</t>
  </si>
  <si>
    <t>AA4370134</t>
  </si>
  <si>
    <t>MAMATOV ORIBJON TOSHPULATOVICH~21022014УЙЧИНСКИЙ РОВД НАМАНГАНСКОЙ ОБЛАСТИ</t>
  </si>
  <si>
    <t>TURDIYEV AKRAM ERGASHEVICH~20022014НАМАНГАНСКИЙ ГОВД НАМАНГАНСКОЙ ОБЛАСТИ</t>
  </si>
  <si>
    <t>MAHMUDOV MUHIDIN HOMIDOVICH~22022014 ЧУСТСКИЙ РОВД НАМАНГАНСКОЙ ОБЛАСТИ</t>
  </si>
  <si>
    <t>AA4394105</t>
  </si>
  <si>
    <t>Saydumarov Akmal SAYDAXMEDOVICH~23022014ТУРАКУРГАНСКИЙ РОВД НАМАНГАНСКОЙ ОБЛАСТИ</t>
  </si>
  <si>
    <t>AA4432393</t>
  </si>
  <si>
    <t>31.05.2022</t>
  </si>
  <si>
    <t>Xoshimova Gulsora Xamidjonovna~24022014Туракургон тумани ииб</t>
  </si>
  <si>
    <t>AA4445603</t>
  </si>
  <si>
    <t>TOJIBOYEV FAZLIDDIN MAXAMMADAMIN O`G`LI~25022014НАМАНГАНСКИЙ РОВД НАМАНГАНСКОЙ ОБЛАСТИ</t>
  </si>
  <si>
    <t>Турабоев Отабек Фазлиддин угли~26022014Косонсой тумани ИИБ</t>
  </si>
  <si>
    <t>INOMJONOV JOBIRXON KOMILJON O`G`LI~27022014УВД НАМАНГАНСКОЙ ОБЛАСТИ</t>
  </si>
  <si>
    <t>TURAYEV USMONJON RUSTAMJON O`G`LI~03032014УЧКУРГАНСКИЙ РОВД НАМАНГАНСКОЙ ОБЛАСТИ</t>
  </si>
  <si>
    <t>TURSUNOVA YULDUZXON ISMATILLAYEVNA~03032014 NAMANGAN VILOYATI YANGIQO‘RGON TUMANI IIB</t>
  </si>
  <si>
    <t>AA4566253</t>
  </si>
  <si>
    <t>KAMOLIDDINOV MAQSUDJON MAKTUBJON O`G`LI~08032014НАМАНГАНСКИЙ РОВД НАМАНГАНСКОЙ ОБЛАСТИ</t>
  </si>
  <si>
    <t>00721</t>
  </si>
  <si>
    <t>ЧОРТОК Т., АТ ХАЛК БАНКИ ЧОРТОК ФИЛИАЛИ</t>
  </si>
  <si>
    <t>SOTIVOLDIYEVA OYIMXON SAYDULLA QIZI~08032014ЧАРТАКСКИЙ РОВД НАМАНГАНСКОЙ ОБЛАСТИ</t>
  </si>
  <si>
    <t>AXMADALIYEVA DILNOZA TELMANOVNA~08032014 УВД НАМАНГАНСКОЙ ОБЛАСТИ</t>
  </si>
  <si>
    <t>AA4658949</t>
  </si>
  <si>
    <t>NIYAZOV AVAZBEK ADXAMJONOVICH~09032014НАРЫНСКИЙ РОВД НАМАНГАНСКОЙ ОБЛАСТИ</t>
  </si>
  <si>
    <t>AA4661610</t>
  </si>
  <si>
    <t>TOSHHUJAEV ALISHER MURODILLAYEVICH~14032014NAMANGAN VIL CHORTOQ TIIB</t>
  </si>
  <si>
    <t>AA4715072</t>
  </si>
  <si>
    <t>SHARIPOV JAVOHIR BAXODIR O'G'LI~16032014НАРЫНСКИЙ РОВД НАМАНГАНСКОЙ ОБЛАСТИ</t>
  </si>
  <si>
    <t>AA4717392</t>
  </si>
  <si>
    <t>TORAXOJAYEV ASILBEK OYBEK OGLI~17032014НАМАНГАНСКИЙ ГОВД НАМАНГАНСКОЙ ОБЛАСТИ</t>
  </si>
  <si>
    <t>MUSALIMOV ULUG‘BEK MUSAXANOVICH~16032014 НАМАНГАНСКИЙ ГОВД НАМАНГАНСКОЙ ОБЛАСТИ</t>
  </si>
  <si>
    <t>AA4736194</t>
  </si>
  <si>
    <t>RISQIYEV ILYOSBEK ABDUVALI O'G'LI~22032014ЯНГИКУРГАНСКИЙ РОВД НАМАНГАНСКОЙ ОБЛАСТИ</t>
  </si>
  <si>
    <t>KIMSANOVA MUXAYYO RASULJONOVNA~23032014ЧУСТСКИЙ РОВД НАМАНГАНСКОЙ ОБЛАСТИ</t>
  </si>
  <si>
    <t>OTAXONOV UMIDJON RAIMJON O`G`LI~25032014КАСАНСАЙСКИЙ РОВД НАМАНГАНСКОЙ ОБЛАСТИ</t>
  </si>
  <si>
    <t>AA4829337</t>
  </si>
  <si>
    <t>ABDURAXMONOV NO`MONJON ISMOIL O`G`LI~25032014УВД НАМАНГАНСКОЙ ОБЛАСТИ</t>
  </si>
  <si>
    <t>ESHMATOVA MA`SUMAXON MUTALIYEVNA~28032014ЧАРТАКСКИЙ РОВД НАМАНГАНСКОЙ ОБЛАСТИ</t>
  </si>
  <si>
    <t>AA4869345</t>
  </si>
  <si>
    <t>BUSTONOVA LOBARXON ASHIRALIYEVNA~29032014УЧКУРГАНСКИЙ РОВД НАМАНГАНСКОЙ ОБЛАСТИ</t>
  </si>
  <si>
    <t>AA4883299</t>
  </si>
  <si>
    <t>ALIMATOV SHUXRATJON SHARABIDINOVICH~28032014УЧКУРГАНСКИЙ РОВД НАМАНГАНСКОЙ ОБЛАСТИ</t>
  </si>
  <si>
    <t>AA4888803</t>
  </si>
  <si>
    <t>BAXODIRJON UULU DASTAN XXX~31032014НАМАНГАНСКИЙ ГОВД НАМАНГАНСКОЙ ОБЛАСТИ</t>
  </si>
  <si>
    <t>JABBAROV DAVRONBEK MAMADURAIMOVICH~02042014НАМАНГАНСКИЙ ГОВД НАМАНГАНСКОЙ ОБЛАСТИ</t>
  </si>
  <si>
    <t>QODIROVA SHOXIDA MAXAMMADJANOVNA~04042014 ТУРАКУРГАНСКИЙ РОВД НАМАНГАНСКОЙ ОБЛАСТИ</t>
  </si>
  <si>
    <t>AA4983442</t>
  </si>
  <si>
    <t>ABDUSATOROV ABDUVOXID ABDURAXIMOVICH~03042014УЧКУРГАНСКИЙ РОВД НАМАНГАНСКОЙ ОБЛАСТИ</t>
  </si>
  <si>
    <t>AA4986832</t>
  </si>
  <si>
    <t>SOLIYEV RAXIMJON RAXMONJANOVICH~03042014УЧКУРГАНСКИЙ РОВД НАМАНГАНСКОЙ ОБЛАСТИ</t>
  </si>
  <si>
    <t>OBIDOV ABDUSAMAD ABDULVOHIDOVICH~02042014УЙЧИНСКИЙ РОВД НАМАНГАНСКОЙ ОБЛАСТИ</t>
  </si>
  <si>
    <t>AA4986934</t>
  </si>
  <si>
    <t>KAMALOVA MANZURAXON TUXTAMIRZAYEVNA~28032014УЧКУРГАНСКИЙ РОВД НАМАНГАНСКОЙ ОБЛАСТИ</t>
  </si>
  <si>
    <t>DEDAXANOV ANVARJON VALIYEVICH~11042014УВД НАМАНГАНСКОЙ ОБЛАСТИ</t>
  </si>
  <si>
    <t>AA5027525</t>
  </si>
  <si>
    <t>SARIMSOKOVA ZULXUMOR XOLMUXAMMADOVNA~11042014НАМАНГАНСКИЙ РОВД НАМАНГАНСКОЙ ОБЛАСТИ</t>
  </si>
  <si>
    <t>ABDULLAYEVA NIGORAOY KOZIMJANOVNA~11042014УЧКУРГАНСКИЙ РОВД НАМАНГАНСКОЙ ОБЛАСТИ</t>
  </si>
  <si>
    <t>YUSUPOVA MADINA MAXMUDJON QIZI~11042014НАМАНГАНСКИЙ РОВД НАМАНГАНСКОЙ ОБЛАСТИ</t>
  </si>
  <si>
    <t>MALLAXONOV BAHROM BAXTIYORO`G`LI~11042014ПАПСКИЙ РОВД НАМАНГАНСКОЙ ОБЛАСТИ</t>
  </si>
  <si>
    <t>MAHKAMOV UMIDJON ALISHER O`GLI~16042014CHUST TUMANI IIB</t>
  </si>
  <si>
    <t>NURITDINOV G`ANISHER ERKINOVICH~12042014УЧКУРГАНСКИЙ РОВД НАМАНГАНСКОЙ ОБЛАСТИ</t>
  </si>
  <si>
    <t>AA5106793</t>
  </si>
  <si>
    <t>BOYMATOV ZAFARJON AKRAMJANOVICH~28012022УЧКУРГАНСКИЙ РОВД НАМАНГАНСКОЙ ОБЛАСТИ</t>
  </si>
  <si>
    <t>AA5106794</t>
  </si>
  <si>
    <t>ABDULMAJITOVA MUAZZAM ABDURASHID QIZI~16042014Чуст тумани ИИБ</t>
  </si>
  <si>
    <t>AA5137072</t>
  </si>
  <si>
    <t>ATAMQULOVA GULZIRA TOJIAXMADOVNA~18042014 NAMANGAN VILOYATI YANGIQO‘RGON TUMANI IIB</t>
  </si>
  <si>
    <t>XOLMATOV XURSHID NUMANJANOVICH~19042014 NAMANGAN VILOYATI IIB</t>
  </si>
  <si>
    <t>SUVANOV DONIYOR XABIBULLO O`G`LI~01052014НАМАНГАНСКИЙ ГОВД НАМАНГАНСКОЙ ОБЛАСТИ</t>
  </si>
  <si>
    <t>AA5290261</t>
  </si>
  <si>
    <t>DEXKONOV XURRAMBEK UBAYDULLAYEVICH~29042014НАРЫНСКИЙ РОВД НАМАНГАНСКОЙ ОБЛАСТИ</t>
  </si>
  <si>
    <t>AA5293396</t>
  </si>
  <si>
    <t>XOSHIMOVA ODINA OLIM QIZI~01052014НАМАНГАНСКИЙ ГОВД НАМАНГАНСКОЙ ОБЛАСТИ</t>
  </si>
  <si>
    <t>MIRZATOVA NODIRA OLIMJONOVNA~07052014ЧАРТАКСКИЙ РОВД НАМАНГАНСКОЙ ОБЛАСТИ</t>
  </si>
  <si>
    <t>AA5324665</t>
  </si>
  <si>
    <t>TILLABOYEVA GULBAXOR XAKIMJONOVNA~09052014ЧАРТАКСКИЙ РОВД НАМАНГАНСКОЙ ОБЛАСТИ</t>
  </si>
  <si>
    <t>AA5365760</t>
  </si>
  <si>
    <t>UTBOSAROV XASAN ABDUGAFFAROVICH~29042014УЧКУРГАНСКИЙ РОВД НАМАНГАНСКОЙ ОБЛАСТИ</t>
  </si>
  <si>
    <t>Mahmudov Muhammadjon Vorisjon o`g`li~13052014Наманган туман</t>
  </si>
  <si>
    <t>Raxmonxojayev Ravshan Abdurashidovich~19052014Чуст тумани ИИБ</t>
  </si>
  <si>
    <t>AA5407889</t>
  </si>
  <si>
    <t>SHAKIROV DILMUROD SHAMSIDDINOVICH~19052014НАМАНГАН ШАХАР ИИБ</t>
  </si>
  <si>
    <t>AA5426597</t>
  </si>
  <si>
    <t>MAKSIMOV NODIR XAYRILLOXONOVICH~18052014 ЧУСТСКИЙ РОВД НАМАНГАНСКОЙ ОБЛАСТИ</t>
  </si>
  <si>
    <t>AA5441085</t>
  </si>
  <si>
    <t>BANNAYEV SARDOR SAYFITDINOVICH~19052014ЧОРТОК ТУМАН ИИБ</t>
  </si>
  <si>
    <t>MADRAXIMOV MURODJON ZABIXULLO O‘G‘LI~17052014 UCHQO‘RG‘ON TUMANI</t>
  </si>
  <si>
    <t>MAMADALIYEV ABDULLO MAXMUDJONOVICH~19052014ЧАРТАКСКИЙ РОВД НАМАНГАНСКОЙ ОБЛАСТИ</t>
  </si>
  <si>
    <t>AA5443930</t>
  </si>
  <si>
    <t>Tojiboyeva Dilrabo Usmonjonovna~18052014Namangan viloyati Norin tumani IIB</t>
  </si>
  <si>
    <t>AA5446194</t>
  </si>
  <si>
    <t>Siddikov Kamiljon Alimovich~20052014Наманган вилояти ииб</t>
  </si>
  <si>
    <t>AA5463719</t>
  </si>
  <si>
    <t>Усмонов Бахром Бахтиерович~22052014Поп ииб</t>
  </si>
  <si>
    <t>AA5467608</t>
  </si>
  <si>
    <t>ERGASHEVA DILNOZA MELIQO`ZI QIZI~22052014ПАПСКИЙ РОВД НАМАНГАНСКОЙ ОБЛАСТИ</t>
  </si>
  <si>
    <t>YULDASHEVA MATLYUBA MAXKAMALIYEVNA~22052014 ПАПСКИЙ РОВД НАМАНГАНСКОЙ ОБЛАСТИ</t>
  </si>
  <si>
    <t>ABDUGANIEV EGAMBERDI ABDURASUL O'G'LI~22052014НАРЫНСКИЙ РОВД НАМАНГАНСКОЙ ОБЛАСТИ</t>
  </si>
  <si>
    <t>30.05.2022</t>
  </si>
  <si>
    <t>Sotvoldiyev Nodirjon Abduvoxitovich~26052014Тошкент шахар Олмазор тумани ИИБ</t>
  </si>
  <si>
    <t>УЧТЕПА ТУМАНИ</t>
  </si>
  <si>
    <t>AA5539748</t>
  </si>
  <si>
    <t>PULATOV SHARIBJON ABDUPATO O‘G‘LI~30052014 УЙЧИНСКИЙ РОВД НАМАНГАНСКОЙ ОБЛАСТИ</t>
  </si>
  <si>
    <t>AA5564560</t>
  </si>
  <si>
    <t>HAKIMOV JAHONGIRXON HOSHIMXON O`G`LI~29052014КАСАНСАЙСКИЙ РОВД НАМАНГАНСКОЙ ОБЛАСТИ</t>
  </si>
  <si>
    <t>AA5564578</t>
  </si>
  <si>
    <t>TOSHMATOVA XAKIMAXON RAXIMJONOVNA~29052014УВД НАМАНГАНСКОЙ ОБЛАСТИ</t>
  </si>
  <si>
    <t>AA5565455</t>
  </si>
  <si>
    <t>Gaforova Muxabat Alijonovna~31052014Чуст тумани ииб</t>
  </si>
  <si>
    <t>AA5610831</t>
  </si>
  <si>
    <t>BOBOYEV JAVOXIR RAVSHAN O'G'LI~06062014УЧКУРГАНСКИЙ РОВД НАМАНГАНСКОЙ ОБЛАСТИ</t>
  </si>
  <si>
    <t>AA5660031</t>
  </si>
  <si>
    <t>AXMADALIYEVA MUAZZAM AKBARALIYEVNA~06062014УЧКУРГАНСКИЙ РОВД НАМАНГАНСКОЙ ОБЛАСТИ</t>
  </si>
  <si>
    <t>AA5660106</t>
  </si>
  <si>
    <t>YOKUBJANOV JAXONGIR RAFIQJON O'G'LI~06062014УЧКУРГАНСКИЙ РОВД НАМАНГАНСКОЙ ОБЛАСТИ</t>
  </si>
  <si>
    <t>26</t>
  </si>
  <si>
    <t>MUKSINOV MURODJON RUSTAM O`G`LI~12062014УВД НАМАНГАНСКОЙ ОБЛАСТИ</t>
  </si>
  <si>
    <t>Tojiboyev Jaxongir Turg`unpo`latovich~03062014ЯНГИКУРГАНСКИЙ РОВД НАМАНГАНСКОЙ ОБЛАСТИ</t>
  </si>
  <si>
    <t>IKRAMOV ABRORJON AXMAD O`G`LI~30052014УЧКУРГАНСКИЙ РОВД НАМАНГАНСКОЙ ОБЛАСТИ</t>
  </si>
  <si>
    <t>TOSHPO`LATOV ISLOMJON ABDUSALOM O`G`LI~30052014УЧКУРГАНСКИЙ РОВД НАМАНГАНСКОЙ ОБЛАСТИ</t>
  </si>
  <si>
    <t>USMANOVA GAVXAR ZOKIROVNA~31052014НАМАНГАНСКИЙ ГОВД НАМАНГАНСКОЙ ОБЛАСТИ</t>
  </si>
  <si>
    <t>TOJIBOYEVA GO‘ZAL SODIQJONOVNA~05062014 NAMANGAN VILOYATI YANGIQO‘RGON TUMANI IIB</t>
  </si>
  <si>
    <t>ABDULXAMIDOVA DILFUZA AXROROVNA~02062014МИНГБУЛАКСКИЙ РОВД НАМАНГАНСКОЙ ОБЛАСТИ</t>
  </si>
  <si>
    <t>AA5687924</t>
  </si>
  <si>
    <t>RAXMATULLAYEV SARDOR NOSIROVICH~03062014ЧАРТАКСКИЙ РОВД НАМАНГАНСКОЙ ОБЛАСТИ</t>
  </si>
  <si>
    <t>AA5689287</t>
  </si>
  <si>
    <t>XAMIDOV ALISHER AXMADJANOVICH~03062014ЧАРТАКСКИЙ РОВД НАМАНГАНСКОЙ ОБЛАСТИ</t>
  </si>
  <si>
    <t>AA5689509</t>
  </si>
  <si>
    <t>RAXIMJONOVA IRODAXON TAKLIF QIZI~08062014 НАМАНГАНСКИЙ ГОВД НАМАНГАНСКОЙ ОБЛАСТИ</t>
  </si>
  <si>
    <t>18.04.2022</t>
  </si>
  <si>
    <t>YUNUSOV ILXOMJON NOSIROVICH~12062014 УВД НАМАНГАНСКОЙ ОБЛАСТИ</t>
  </si>
  <si>
    <t>AA5721516</t>
  </si>
  <si>
    <t>TOXIROV AYUBXON ABDUMUTAL O'G'LI~12062014УВД НАМАНГАНСКОЙ ОБЛАСТИ</t>
  </si>
  <si>
    <t>IKROMJONOV FAYZULLA MAMURJON O‘G‘LI~12062014 УВД НАМАНГАНСКОЙ ОБЛАСТИ</t>
  </si>
  <si>
    <t>TURGUNOV OTABEK SOBITOVICH~14062014 NAMANGAN VILOYATI NAMANGAN SHAHAR IIB</t>
  </si>
  <si>
    <t>ABDUSAMATOV BAXTIYOR AVAZ O`G`LI~14062014НАМАНГАНСКИЙ ГОВД НАМАНГАНСКОЙ ОБЛАСТИ</t>
  </si>
  <si>
    <t>ABDUG'ANIYEVA YORQINOY ORIFJON QIZI~17062014НАРЫНСКИЙ РОВД НАМАНГАНСКОЙ ОБЛАСТИ</t>
  </si>
  <si>
    <t>TURGUNOVA MUXLINSA MAXSUTALIYEVNA~19062014МИНГБУЛАКСКИЙ РОВД НАМАНГАНСКОЙ ОБЛАСТИ</t>
  </si>
  <si>
    <t>AA5798992</t>
  </si>
  <si>
    <t>MULLABOYEV AZIZBEK IBROXIMOVICH~18062014НАРЫНСКИЙ РОВД НАМАНГАНСКОЙ ОБЛАСТИ</t>
  </si>
  <si>
    <t>RAXIMOV SANJARBEK ZOKIRJON O`G`LI~21062014ТУРАКУРГАНСКИЙ РОВД НАМАНГАНСКОЙ ОБЛАСТИ</t>
  </si>
  <si>
    <t>SHUKUROV SHUXRAT ABDUJALILOVICH~22062014UCHQORGON TUMAN IIB</t>
  </si>
  <si>
    <t>AA5888678</t>
  </si>
  <si>
    <t>QURBANOVA XALIMAXON MUMINOVNA~23062014УЧКУРГАНСКИЙ РОВД НАМАНГАНСКОЙ ОБЛАСТИ</t>
  </si>
  <si>
    <t>AA5891674</t>
  </si>
  <si>
    <t>AKBAROVA SHOXISTA SOATALIYEVNA~26062014УВД НАМАНГАНСКОЙ ОБЛАСТИ</t>
  </si>
  <si>
    <t>AA5898135</t>
  </si>
  <si>
    <t>AKRAMOVA GULNORA MAXAMADIXANOVNA~28062014КАСАНСАЙСКИЙ РОВД НАМАНГАНСКОЙ ОБЛАСТИ</t>
  </si>
  <si>
    <t>AA5906467</t>
  </si>
  <si>
    <t>KARIMOV AKRAMJON XASANBOYEVICH</t>
  </si>
  <si>
    <t>AA5915362</t>
  </si>
  <si>
    <t>00714</t>
  </si>
  <si>
    <t>ПОП Т., АТ ХАЛК БАНКИ ПОП ФИЛИАЛИ</t>
  </si>
  <si>
    <t>RAXMONOV RUSTAM TULQINJONOVICH~27062014ПАПСКИЙ РОВД НАМАНГАНСКОЙ ОБЛАСТИ</t>
  </si>
  <si>
    <t>AA5920691</t>
  </si>
  <si>
    <t>17.05.2022</t>
  </si>
  <si>
    <t>NORMIRZAYEV DILMUROD ABDUJALILOVICH~02072014ЯНГИКУРГАНСКИЙ РОВД НАМАНГАНСКОЙ ОБЛАСТИ</t>
  </si>
  <si>
    <t>AA5983087</t>
  </si>
  <si>
    <t>ESHBAYEV YUSUF QODIRJONOVICH~03072014УЙЧИНСКИЙ РОВД НАМАНГАНСКОЙ ОБЛАСТИ</t>
  </si>
  <si>
    <t>AA6022884</t>
  </si>
  <si>
    <t>G`AYBULLAYEV ABDURASUL XABIBILLA O`G`LI~07072014УВД НАМАНГАНСКОЙ ОБЛАСТИ</t>
  </si>
  <si>
    <t>LUTPIYEV ABDULLO SAYPILLO OGLI~08072014НАМАНГАНСКИЙ ГОВД НАМАНГАНСКОЙ ОБЛАСТИ</t>
  </si>
  <si>
    <t>ARTIKOV RAVSHAN XAKIMOVICH~08072014НАМАНГАНСКИЙ ГОВД НАМАНГАНСКОЙ ОБЛАСТИ</t>
  </si>
  <si>
    <t>MUXITDINOVA IRODA NURMIRZAYEVNA~10072014 УВД НАМАНГАНСКОЙ ОБЛАСТИ</t>
  </si>
  <si>
    <t>AA6102360</t>
  </si>
  <si>
    <t>AZIZOV SHUXRAT SHOKIROVICH~11072014ПАПСКИЙ РОВД НАМАНГАНСКОЙ ОБЛАСТИ</t>
  </si>
  <si>
    <t>AA6110820</t>
  </si>
  <si>
    <t>QAXAROV SHERZOD SHUXRATALIYEVICH~12072014НАМАНГАНСКИЙ РОВД НАМАНГАНСКОЙ ОБЛАСТИ</t>
  </si>
  <si>
    <t>AA6120995</t>
  </si>
  <si>
    <t>KARIMOV ORZIBEK TURGINBOYEVICH~11072014ПАПСКИЙ РОВД НАМАНГАНСКОЙ ОБЛАСТИ</t>
  </si>
  <si>
    <t>AA6121170</t>
  </si>
  <si>
    <t>00253</t>
  </si>
  <si>
    <t>YUSUPOVA ROBIYAHON NURIDDNI QIZI</t>
  </si>
  <si>
    <t>AA6121185</t>
  </si>
  <si>
    <t>BOYDEDAYEVA MUYASSAR G‘AYBULLAYEVNA~14072014 ЯНГИКУРГАНСКИЙ РОВД НАМАНГАНСКОЙ ОБЛАСТИ</t>
  </si>
  <si>
    <t>AA6125347</t>
  </si>
  <si>
    <t>USMANOV MUXAMMADSODIQ KOMILJON OGLI~14072014Янгикургон туман ИИБ</t>
  </si>
  <si>
    <t>ZOYILOV G‘OFURJON ORIBBOYEVICH~15072014 NAMANGAN VILOYATI TO‘RAQO‘RG‘ON TUMANI IIB</t>
  </si>
  <si>
    <t>AA6153362</t>
  </si>
  <si>
    <t>DARVISHEV NURILLO ZOKIRJONOVICH~15072014 TO‘RAQO‘RG‘ON TUMANI</t>
  </si>
  <si>
    <t>MIRZAYEV NODIRBEK BAXROMJON OGLI~15072014УВД НАМАНГАНСКОЙ ОБЛАСТИ</t>
  </si>
  <si>
    <t>GAYIPOVA DILAFRUZ USMONJONOVNA~15072014УЧКУРГАНСКИЙ РОВД НАМАНГАНСКОЙ ОБЛАСТИ</t>
  </si>
  <si>
    <t>AA6158766</t>
  </si>
  <si>
    <t>YUSUPOV UMID ABDULXAMIDOVICH~16072014УЧКУРГАНСКИЙ РОВД НАМАНГАНСКОЙ ОБЛАСТИ</t>
  </si>
  <si>
    <t>AA6163380</t>
  </si>
  <si>
    <t>SHOKIROVA XURSHIDA ORIFOVNA~15072014наманган вил ииб</t>
  </si>
  <si>
    <t>XOJAKBAROV MEXMONALI RAXMONALIYEVICH~16072014ЯНГИКУРГАНСКИЙ РОВД НАМАНГАНСКОЙ ОБЛАСТИ</t>
  </si>
  <si>
    <t>AA6171757</t>
  </si>
  <si>
    <t>MAMATKULOVA GULXAYO ULUG‘BEKOVNA~16072014 НАРЫНСКИЙ РОВД НАМАНГАНСКОЙ ОБЛАСТИ</t>
  </si>
  <si>
    <t>BOTIROVA NILUFAR IBRAGIMOVNA~22072014ЧАРТАКСКИЙ РОВД НАМАНГАНСКОЙ ОБЛАСТИ</t>
  </si>
  <si>
    <t>YULDASHEV ZAFARJON MAMADALIYEVICH~22072014ПАПСКИЙ РОВД НАМАНГАНСКОЙ ОБЛАСТИ</t>
  </si>
  <si>
    <t>AA6193657</t>
  </si>
  <si>
    <t>SHARIPOV UMARALI SAIDJANOVICH~19072014УЧКУРГАНСКИЙ РОВД НАМАНГАНСКОЙ ОБЛАСТИ</t>
  </si>
  <si>
    <t>AA6207962</t>
  </si>
  <si>
    <t>YULDASHEV SHERZOD TOLIBJANOVICH~19072014UCHKURGON TUMANI IIB</t>
  </si>
  <si>
    <t>AA6207968</t>
  </si>
  <si>
    <t>ISMATULLAYEV ELYORJON NEMATJONOVICH~21072014 УЙЧИНСКИЙ РОВД НАМАНГАНСКОЙ ОБЛАСТИ</t>
  </si>
  <si>
    <t>Qosimova Muxabbat Madaminxonovna~21072014ЯНГИКУРГАНСКИЙ РОВД НАМАНГАНСКОЙ ОБЛАСТИ</t>
  </si>
  <si>
    <t>MAXMUDJONOVA MAFTUNA AKMALJON QIZI~22072014ЧАРТАКСКИЙ РОВД НАМАНГАНСКОЙ ОБЛАСТИ</t>
  </si>
  <si>
    <t>AA6234414</t>
  </si>
  <si>
    <t>Giyasiddinov Anvarjon Shaxobiddinovich~22072014Наманган тумани ИИБ</t>
  </si>
  <si>
    <t>AA6251401</t>
  </si>
  <si>
    <t>QAYUMOV JAVOHIR ABDUQAHHOR O'G'LI~24072014ЧУСТСКИЙ РОВД НАМАНГАНСКОЙ ОБЛАСТИ</t>
  </si>
  <si>
    <t>INAMOV TOLIBJON MUXTORJON O'G'LI~25072014УВД НАМАНГАНСКОЙ ОБЛАСТИ</t>
  </si>
  <si>
    <t>AA6285263</t>
  </si>
  <si>
    <t>ISOROVA DIORA ODILJONOVNA~29072014 ЧУСТСКИЙ РОВД НАМАНГАНСКОЙ ОБЛАСТИ</t>
  </si>
  <si>
    <t>AA6335441</t>
  </si>
  <si>
    <t>ALAXANOV INOMJON TUYCHIBOYEVICH~31072014МИНГБУЛАКСКИЙ РОВД НАМАНГАНСКОЙ ОБЛАСТИ</t>
  </si>
  <si>
    <t>AA6351060</t>
  </si>
  <si>
    <t>SATTOROV DILSHOD XURSHED O'G'LI~31072014УВД НАМАНГАНСКОЙ ОБЛАСТИ</t>
  </si>
  <si>
    <t>TURG'UNOV BAXTIYOR GULOMOVICH~31072014УВД НАМАНГАНСКОЙ ОБЛАСТИ</t>
  </si>
  <si>
    <t>AA6360186</t>
  </si>
  <si>
    <t>MADAMINOVA SHAHNOZAXON MUZAFFARJON QIZI~01082014МИНГБУЛАКСКИЙ РОВД НАМАНГАНСКОЙ ОБЛАСТИ</t>
  </si>
  <si>
    <t>AA6362734</t>
  </si>
  <si>
    <t>ISLAMOV DAVRON RUSTAMBEKOVICH~02082014УЧКУРГАНСКИЙ РОВД НАМАНГАНСКОЙ ОБЛАСТИ</t>
  </si>
  <si>
    <t>AA6374881</t>
  </si>
  <si>
    <t>ABDURAXMONOV ABDURASHID JALOLDINOVICH~02082014ЧУСТСКИЙ РОВД НАМАНГАНСКОЙ ОБЛАСТИ</t>
  </si>
  <si>
    <t>KARIMOV ABDULVOXID MAXMUDJON OGLI~03082014УЧКУРГАНСКИЙ РОВД НАМАНГАНСКОЙ ОБЛАСТИ</t>
  </si>
  <si>
    <t>AA6396319</t>
  </si>
  <si>
    <t>AKBAROVA UMIDA NASRITDINOVNA~10082014 NAMANGAN VILOYATI UYCHI TUMANI IIB</t>
  </si>
  <si>
    <t>AA6397425</t>
  </si>
  <si>
    <t>MIRZALIYEVA DILAFRUZ KOZIMJONOVNA~04082014НАРЫНСКИЙ РОВД НАМАНГАНСКОЙ ОБЛАСТИ</t>
  </si>
  <si>
    <t>XUSHNAZAROVA NAFISA SHAROFIDDIN QIZI~10082014ТУРАКУРГАНСКИЙ РОВД НАМАНГАНСКОЙ ОБЛАСТИ</t>
  </si>
  <si>
    <t>ISANOV JAMSHID UMAROVICH</t>
  </si>
  <si>
    <t>Pulatjanov Alyorbek Mirzaabdulla ugli~01082014Namanagan tuman</t>
  </si>
  <si>
    <t>GAFUROVA MASHXURA TUXTASINOVNA~02082014УЧКУРГАНСКИЙ РОВД НАМАНГАНСКОЙ ОБЛАСТИ</t>
  </si>
  <si>
    <t>MIRZABAYEVA SAIDAXON ARIBBOYEVNA~05082014ЧАРТАКСКИЙ РОВД НАМАНГАНСКОЙ ОБЛАСТИ</t>
  </si>
  <si>
    <t>AA6457899</t>
  </si>
  <si>
    <t>BOZOROV BOBURJON TOJIBOYEVICH~04082014ТУРАКУРГАНСКИЙ РОВД НАМАНГАНСКОЙ ОБЛАСТИ</t>
  </si>
  <si>
    <t>DEDABOYEVA FERUZA ISMONOVNA~05082014ЧАРТАКСКИЙ РОВД НАМАНГАНСКОЙ ОБЛАСТИ</t>
  </si>
  <si>
    <t>NISHANOVA SHAXNOZA OLIMJONOVNA~03082014УЧКУРГАНСКИЙ РОВД НАМАНГАНСКОЙ ОБЛАСТИ</t>
  </si>
  <si>
    <t>AA6486810</t>
  </si>
  <si>
    <t>XAYRULLAYEV BOBIRMIRZO FAYZULLOO‘G‘LI~10082014 NAMANGAN VILOYATI UYCHI TUMANI IIB</t>
  </si>
  <si>
    <t>XASANBOYEV XUSNIDDIN BAXTIYOR O`G`LI~09082014ТУРАКУРГАНСКИЙ РОВД НАМАНГАНСКОЙ ОБЛАСТИ</t>
  </si>
  <si>
    <t>KAXXAROV AKBARJON TOXIRJON O'G'LI~18082014НАМАНГАНСКИЙ ГОВД НАМАНГАНСКОЙ ОБЛАСТИ</t>
  </si>
  <si>
    <t>NAZAROV ELDORBEK ANORBOYEVICH~18082014НАРЫНСКИЙ РОВД НАМАНГАНСКОЙ ОБЛАСТИ</t>
  </si>
  <si>
    <t>AA6529624</t>
  </si>
  <si>
    <t>IBRAGIMOV AZIZJON AXMAD O'G'LI~15082014ЧУСТСКИЙ РОВД НАМАНГАНСКОЙ ОБЛАСТИ</t>
  </si>
  <si>
    <t>AA6537659</t>
  </si>
  <si>
    <t>судга бераркан субсидия куйган</t>
  </si>
  <si>
    <t>UMIRZOQOVA RAXBARXON MAMASOLI QIZI~10082014ТУРАКУРГАНСКИЙ РОВД НАМАНГАНСКОЙ ОБЛАСТИ</t>
  </si>
  <si>
    <t>IBRAGIMOVA ODINA SOLMONJONOVNA~11082014ТУРАКУРГАНСКИЙ РОВД НАМАНГАНСКОЙ ОБЛАСТИ</t>
  </si>
  <si>
    <t>ISOMIDDINOVA MUXAYO ATAVALIYEVNA~19082014УЧКУРГАНСКИЙ РОВД НАМАНГАНСКОЙ ОБЛАСТИ</t>
  </si>
  <si>
    <t>AA6593849</t>
  </si>
  <si>
    <t>TURDIYEV DONIYOR NURIDDINOVICH~23082014 NAMANGAN VILOYATI NAMANGAN TUMANI IIB</t>
  </si>
  <si>
    <t>YUSUPOVA XANIFA ABDUVALIYEVNA~23082014НАМАНГАНСКИЙ РОВД НАМАНГАНСКОЙ ОБЛАСТИ</t>
  </si>
  <si>
    <t>ХОЛМИРЗАЕВА ГУЛМИРА МУРОДИЛЛАЕВНА~25082014туракургон  тумани ииб</t>
  </si>
  <si>
    <t>Po'latova Yoqutxon Ergashevna~25082014Toraqorgon tumani IIB</t>
  </si>
  <si>
    <t>AA6623564</t>
  </si>
  <si>
    <t>YUNUSOVA NARGIZA ABDULLAYEVNA~28082014УВД НАМАНГАНСКОЙ ОБЛАСТИ</t>
  </si>
  <si>
    <t>AA6634463</t>
  </si>
  <si>
    <t>16.02.2022</t>
  </si>
  <si>
    <t>IKROMOVA NARGIZA RUSTAMJONOVNA~01092014НАРЫНСКИЙ РОВД НАМАНГАНСКОЙ ОБЛАСТИ</t>
  </si>
  <si>
    <t>NOMANOV ULUG‘BEK YUSUPOVICH~03092014 УВД НАМАНГАНСКОЙ ОБЛАСТИ</t>
  </si>
  <si>
    <t>ABDUKODIROV DILMUROD ANVAR O‘G‘LI~09092014 НАМАНГАНСКИЙ ГОВД НАМАНГАНСКОЙ ОБЛАСТИ</t>
  </si>
  <si>
    <t>Boyodillayev Azizjon Ilxomjon O'g'li~15092014Янгикургон туман ИИБ</t>
  </si>
  <si>
    <t>Orinboyev Xasanboy Solijonovich~01102014Чуст тумани ИИБ</t>
  </si>
  <si>
    <t>MULLABAYEV NIZOMJON SODIKJONOVICH~01102014Чуст туман ИИБ</t>
  </si>
  <si>
    <t>AA6753120</t>
  </si>
  <si>
    <t>XOJIYEV SANJARBEK TOXIR O‘G‘LI~02102014 НАМАНГАНСКИЙ ГОВД НАМАНГАНСКОЙ ОБЛАСТИ</t>
  </si>
  <si>
    <t>ALIYEVA MUNIRA YUNUSALI QIZI~02102014 НАМАНГАНСКИЙ ГОВД НАМАНГАНСКОЙ ОБЛАСТИ</t>
  </si>
  <si>
    <t>Abbosxujayeva Matlubaxon Nosirxon Qizi</t>
  </si>
  <si>
    <t>Чуст т  Мустакиллик МФЙ мустакиллик куча ж-н120-ракамли 3-кават 3 хона 13-хонадони сотиб олиш у-н</t>
  </si>
  <si>
    <t>07.01.2042</t>
  </si>
  <si>
    <t>YUNUSALIYEVA MAVJUDA ISMOILOVNA~02102014 ЧУСТСКИЙ РОВД НАМАНГАНСКОЙ ОБЛАСТИ</t>
  </si>
  <si>
    <t>AA6759309</t>
  </si>
  <si>
    <t>SOLIYEV MAXSAD OLIMJANOVICH~08102014ЧАРТАКСКИЙ РОВД НАМАНГАНСКОЙ ОБЛАСТИ</t>
  </si>
  <si>
    <t>ROXMONOV TOIRJON SHOKIRJONOVICH~05102014ТУРАКУРГАНСКИЙ РОВД НАМАНГАНСКОЙ ОБЛАСТИ</t>
  </si>
  <si>
    <t>AA6809674</t>
  </si>
  <si>
    <t>BOYXONOVA MUBORAK MASHRAPOVNA~09102014ЧАРТАКСКИЙ РОВД НАМАНГАНСКОЙ ОБЛАСТИ</t>
  </si>
  <si>
    <t>AA6812469</t>
  </si>
  <si>
    <t>MAMADALIYEVA FERUZA QAXRAMON QIZI~06102014ЧАРКЕСАРСКИЙ ПОМ ПАПСКОГО РОВД НАМАНГАНСКОЙ ОБЛАСТИ</t>
  </si>
  <si>
    <t>AZIZOV ABRORJON AKMAL O`G`LI</t>
  </si>
  <si>
    <t>AA6839302</t>
  </si>
  <si>
    <t>AHMADALIYEV ISLOMJON ASQARALI O`G`LI~08092014КАСАНСАЙСКИЙ РОВД НАМАНГАНСКОЙ ОБЛАСТИ</t>
  </si>
  <si>
    <t>ORZIYEV UMIDJON MAMASIDIKOVICH~05092014УЧКУРГАНСКИЙ РОВД НАМАНГАНСКОЙ ОБЛАСТИ</t>
  </si>
  <si>
    <t>SIDIQOVA RA’NO MAMADALIYEVNA~05092014 ЧУСТСКИЙ РОВД НАМАНГАНСКОЙ ОБЛАСТИ</t>
  </si>
  <si>
    <t>AA6881114</t>
  </si>
  <si>
    <t>DJO'RAYEVA DILDORA ULUG'NAZAROVNA~05092014ЧУСТСКИЙ РОВД НАМАНГАНСКОЙ ОБЛАСТИ</t>
  </si>
  <si>
    <t>AA6885794</t>
  </si>
  <si>
    <t>IKRAMOV ZAFAR SHAVKATOVICH~06092014НАМАНГАНСКИЙ ГОВД НАМАНГАНСКОЙ ОБЛАСТИ</t>
  </si>
  <si>
    <t>AA6897587</t>
  </si>
  <si>
    <t>ESHONOVA GULSORA MUXTOR QIZI~08092014ЧАРТАКСКИЙ РОВД НАМАНГАНСКОЙ ОБЛАСТИ</t>
  </si>
  <si>
    <t>AA6900147</t>
  </si>
  <si>
    <t>TURSUNOV AZIZBEK TOXIR O'G'LI~09092014УВД НАМАНГАНСКОЙ ОБЛАСТИ</t>
  </si>
  <si>
    <t>JO`RAYEV ELYOR ILXOMJONOVICH~09092014КАСАНСАЙСКИЙ РОВД НАМАНГАНСКОЙ ОБЛАСТИ</t>
  </si>
  <si>
    <t>AA6913569</t>
  </si>
  <si>
    <t>MUSAYEVA IRODA ANVAROVNA~08092014Уйчи тумани ИИБ</t>
  </si>
  <si>
    <t>AA6918439</t>
  </si>
  <si>
    <t>24.05.2022</t>
  </si>
  <si>
    <t>SODIKOV SARVAR RAVSHAN O`G`LI~08092014НАМАНГАНСКИЙ ГОВД НАМАНГАНСКОЙ ОБЛАСТИ</t>
  </si>
  <si>
    <t>AA6919232</t>
  </si>
  <si>
    <t>RAXIMOV MUXAMMADYUSUF XAKIM O`G`LI~21092014НАМАНГАНСКИЙ РОВД НАМАНГАНСКОЙ ОБЛАСТИ</t>
  </si>
  <si>
    <t>Valijanov Jamolxon Ahmaljon ugli~21092014Namangan tuman</t>
  </si>
  <si>
    <t>GAYIBBILLAYEVA IRODA AXMADJONOVNA~12092014CHORTOQ TUMAN IIB</t>
  </si>
  <si>
    <t>AA6960050</t>
  </si>
  <si>
    <t>USMONOV LUQMONJON ILXOMJONOVICH~12092014НАМАНГАНСКИЙ РОВД НАМАНГАНСКОЙ ОБЛАСТИ</t>
  </si>
  <si>
    <t>EGAMBERDIYEV SOBIRJON KODIRJONOVICH~15092014ЯНГИКУРГАНСКИЙ РОВД НАМАНГАНСКОЙ ОБЛАСТИ</t>
  </si>
  <si>
    <t>AA6985038</t>
  </si>
  <si>
    <t>RAXIMJANOV MOHIRJON ORIFJON OGLI~17092014ЧАРТАКСКИЙ РОВД НАМАНГАНСКОЙ ОБЛАСТИ</t>
  </si>
  <si>
    <t>AA6994093</t>
  </si>
  <si>
    <t>USMANOVA UMIDAXON YOQUBJONOVNA~17092014ЧОРТОК</t>
  </si>
  <si>
    <t>AA6996501</t>
  </si>
  <si>
    <t>AXMADJONOV DONIYORBEK LUTFIDDIN OGLI~17092014ЧАРТАКСКИЙ РОВД НАМАНГАНСКОЙ ОБЛАСТИ</t>
  </si>
  <si>
    <t>AKBAROVA NILUFAR BAHTIYOR QIZI~17092014ПАПСКИЙ РОВД НАМАНГАНСКОЙ ОБЛАСТИ</t>
  </si>
  <si>
    <t>AA7014757</t>
  </si>
  <si>
    <t>NIYOZOV FARXOD ABDUG'ANIYEVICH~24092014КАСАНСАЙСКИЙ РОВД НАМАНГАНСКОЙ ОБЛАСТИ</t>
  </si>
  <si>
    <t>AA7054606</t>
  </si>
  <si>
    <t>ALIMQULOV BAXRIDDIN NIZOMJONOVICH~30092014ЧУСТСКИЙ РОВД НАМАНГАНСКОЙ ОБЛАСТИ</t>
  </si>
  <si>
    <t>AA7104797</t>
  </si>
  <si>
    <t>SULTANOVA GULIFAR VALIJONOVNA~29092014ПАПСКИЙ РОВД НАМАНГАНСКОЙ ОБЛАСТИ</t>
  </si>
  <si>
    <t>USMANOV BEKZOD FAXRITDIN O`G`LI~01102014НАМАНГАНСКИЙ ГОВД НАМАНГАНСКОЙ ОБЛАСТИ</t>
  </si>
  <si>
    <t>ATAXANOV ISLOM IBRAGIMOVICH~01102014НАМАНГАНСКИЙ ГОВД НАМАНГАНСКОЙ ОБЛАСТИ</t>
  </si>
  <si>
    <t>YUSUPOVA ZUXRA RASHITJANOVNA~01102014 НАМАНГАНСКИЙ ГОВД НАМАНГАНСКОЙ ОБЛАСТИ</t>
  </si>
  <si>
    <t>RUZMATOVA SOXIBAXON ODILJANOVNA~01102014 НАМАНГАНСКИЙ ГОВД НАМАНГАНСКОЙ ОБЛАСТИ</t>
  </si>
  <si>
    <t>NORMIRZAYEVA NIGORA QUTBIDDIN QIZI~10102014ЯНГИКУРГАНСКИЙ РОВД НАМАНГАНСКОЙ ОБЛАСТИ</t>
  </si>
  <si>
    <t>AA7171095</t>
  </si>
  <si>
    <t>BOBOYEVA FOTIMA ABDULATIF QIZI~10102014ЯНГИКУРГАНСКИЙ РОВД НАМАНГАНСКОЙ ОБЛАСТИ</t>
  </si>
  <si>
    <t>KENJABAYEV ABROR AXMATJONOVICH~16102014УЧКУРГАНСКИЙ РОВД НАМАНГАНСКОЙ ОБЛАСТИ</t>
  </si>
  <si>
    <t>TURSUNKULOV AZIM RAXIMJONOVICH~17102014ПАПСКИЙ РОВД НАМАНГАНСКОЙ ОБЛАСТИ</t>
  </si>
  <si>
    <t>AA7237085</t>
  </si>
  <si>
    <t>VALIYEVA ZIYODA BAHRIDDIN QIZI~17102014НАМАНГАНСКИЙ РОВД НАМАНГАНСКОЙ ОБЛАСТИ</t>
  </si>
  <si>
    <t>DADAMIRZAYEV SHERALI OLIMJON O`G`LI~18102014КАСАНСАЙСКИЙ РОВД НАМАНГАНСКОЙ ОБЛАСТИ</t>
  </si>
  <si>
    <t>Otamirzayev Bahodir Marufjonovich~21102014Косонсой тумани ИИБ</t>
  </si>
  <si>
    <t>AA7273146</t>
  </si>
  <si>
    <t>ISROILOV DILSHOD MUXITDINOVICH~22102014НАМАНГАНСКИЙ ГОВД НАМАНГАНСКОЙ ОБЛАСТИ</t>
  </si>
  <si>
    <t>AA7280453</t>
  </si>
  <si>
    <t>TURGUNOV ABDUGAFFOR ABDIVALIYEVICH~21102014УЧКУРГАНСКИЙ РОВД НАМАНГАНСКОЙ ОБЛАСТИ</t>
  </si>
  <si>
    <t>TO`PATILLAYEV AVAZBEK XIKMATILLAYEVICH~17102014УВД НАМАНГАНСКОЙ ОБЛАСТИ</t>
  </si>
  <si>
    <t>AA7303142</t>
  </si>
  <si>
    <t>NISHANOV A`ZAMJON ABDULHODI O`G`LI~23102014НАМАНГАНСКИЙ РОВД НАМАНГАНСКОЙ ОБЛАСТИ</t>
  </si>
  <si>
    <t>ABDURAXMONOVA ZULFIYA ABDURAXIM QIZI~30102014 NAMANGAN VILOYATI YANGIQO‘RGON TUMANI IIB</t>
  </si>
  <si>
    <t>G'AYBULLAYEVA DILFUZA KAMBAROVNA~28102014ЯНГИКУРГАНСКИЙ РОВД НАМАНГАНСКОЙ ОБЛАСТИ</t>
  </si>
  <si>
    <t>AA7333442</t>
  </si>
  <si>
    <t>KULDASHEVA KAMOLA AKBARALIYEVNA~27102014УЧКУРГАНСКИЙ РОВД НАМАНГАНСКОЙ ОБЛАСТИ</t>
  </si>
  <si>
    <t>AA7349737</t>
  </si>
  <si>
    <t>DAVLATOV UTKIR XOSHIMJON O`G`LI~28102014УЧКУРГАНСКИЙ РОВД НАМАНГАНСКОЙ ОБЛАСТИ</t>
  </si>
  <si>
    <t>ABDULLAYEV DAVRONBEK RAXMATULLA O'G'LI</t>
  </si>
  <si>
    <t>JURAYEV UMID XASANBOYEVICH~25102014ТУРАКУРГАНСКИЙ РОВД НАМАНГАНСКОЙ ОБЛАСТИ</t>
  </si>
  <si>
    <t>AA7373998</t>
  </si>
  <si>
    <t>16</t>
  </si>
  <si>
    <t>XUDAYBERDIYEVA SHOXISTAXON ABDUXALIKOVNA~30102014УВД НАМАНГАНСКОЙ ОБЛАСТИ</t>
  </si>
  <si>
    <t>AA7396951</t>
  </si>
  <si>
    <t>AVLADIYEV BAXROMJON TURSUNALIYEVICH~31102014МИНГБУЛАКСКИЙ РОВД НАМАНГАНСКОЙ ОБЛАСТИ</t>
  </si>
  <si>
    <t>AA7397195</t>
  </si>
  <si>
    <t>ISAKOV BOBURXON XASAN O`G`LI~04112014УВД НАМАНГАНСКОЙ ОБЛАСТИ</t>
  </si>
  <si>
    <t>AZIMOV BURGUTALI FARXOD O`G`LI~04112014УЧКУРГАНСКИЙ РОВД НАМАНГАНСКОЙ ОБЛАСТИ</t>
  </si>
  <si>
    <t>AA7444102</t>
  </si>
  <si>
    <t>BEKMIRZAYEV NURILLO TURSUNPULOTOVICH~03112014YANGIQURGON TUMANI IIB NAMANGAN VILOYATI</t>
  </si>
  <si>
    <t>НАВОИЙ ВИЛОЯТИ</t>
  </si>
  <si>
    <t>ЗАРАФШОН ШАХРИ</t>
  </si>
  <si>
    <t>AA7445759</t>
  </si>
  <si>
    <t>UTBOSAROV XUSAN ABDUGAFFAROVICH~03112014УЧКУРГАНСКИЙ РОВД НАМАНГАНСКОЙ ОБЛАСТИ</t>
  </si>
  <si>
    <t>Xabibjonov Abdullo Tursunboyevich~06112014Туракургон тумани ИИБ</t>
  </si>
  <si>
    <t>AA7483742</t>
  </si>
  <si>
    <t>URAZIMBETOVA ZAMIRA BAUADINOVNA~10112014УВД НАМАНГАНСКОЙ ОБЛАСТИ</t>
  </si>
  <si>
    <t>AA7512614</t>
  </si>
  <si>
    <t>MAMADJANOV ABDUSOBIR ABDURAZZOQOVICH~12112014ЧАРТАКСКИЙ РОВД НАМАНГАНСКОЙ ОБЛАСТИ</t>
  </si>
  <si>
    <t>AA7561399</t>
  </si>
  <si>
    <t>RAXMATOVA SHAXLOXON ZOKIRJON QIZI~13112014ЧАРТАКСКИЙ РОВД НАМАНГАНСКОЙ ОБЛАСТИ</t>
  </si>
  <si>
    <t>ULUG`NAZAROVA OLIMAXON KARIMNAZAROVNA~11112014ЧУСТСКИЙ РОВД НАМАНГАНСКОЙ ОБЛАСТИ</t>
  </si>
  <si>
    <t>AA7565933</t>
  </si>
  <si>
    <t>AXMEDOVA SAYYORA ZAKIRJONOVNA~11112014НАРЫНСКИЙ РОВД НАМАНГАНСКОЙ ОБЛАСТИ</t>
  </si>
  <si>
    <t>AA7585406</t>
  </si>
  <si>
    <t>TURAEV ABDUNABI KARIMJONOVICH~14112014УЧКУРГАНСКИЙ РОВД НАМАНГАНСКОЙ ОБЛАСТИ</t>
  </si>
  <si>
    <t>AA7597745</t>
  </si>
  <si>
    <t>SABITOVA BUZAXRO RAXMONJONOVNA~17112014ЧУСТСКИЙ РОВД НАМАНГАНСКОЙ ОБЛАСТИ</t>
  </si>
  <si>
    <t>AA7606524</t>
  </si>
  <si>
    <t>16,5</t>
  </si>
  <si>
    <t>20.05.2022</t>
  </si>
  <si>
    <t>Abdullayeva Noila Anorboyevna~17112014Чуст ТИИБ</t>
  </si>
  <si>
    <t>SIDDIQOV G`AYRAT XOSHIMJONOVICH~17112014ТУРАКУРГАНСКИЙ РОВД НАМАНГАНСКОЙ ОБЛАСТИ</t>
  </si>
  <si>
    <t>28.02.2022</t>
  </si>
  <si>
    <t>TASHBAYEV OYBEK ABDURAXMANOVICH~15112014НАМАНГАНСКИЙ ГОВД НАМАНГАНСКОЙ ОБЛАСТИ</t>
  </si>
  <si>
    <t>AA7609804</t>
  </si>
  <si>
    <t>ASKAROVA NODIRA SOLIBAYEVNA~19112014ТУРАКУРГАНСКИЙ РОВД НАМАНГАНСКОЙ ОБЛАСТИ</t>
  </si>
  <si>
    <t>OCHILOV AZIZJON ZOXIDJON O`G`LI~16112014Поп тумани ИИБ</t>
  </si>
  <si>
    <t>SULTANOVA BARCHINOY ADXAMOVNA~18112014НАМАНГАНСКИЙ ГОВД НАМАНГАНСКОЙ ОБЛАСТИ</t>
  </si>
  <si>
    <t>Obidov Nurbek Ulug`bek O`g`li~18112014НАМАНГАНСКИЙ ГОВД НАМАНГАНСКОЙ ОБЛАСТИ</t>
  </si>
  <si>
    <t>RAXMONBERDIYEV FARXOD XABIBILLAYEVI~22112014ЧОРТОК ИИБ</t>
  </si>
  <si>
    <t>AA7704482</t>
  </si>
  <si>
    <t>Abdullayeva Gulasal Anvar Qizi</t>
  </si>
  <si>
    <t>AA7708740</t>
  </si>
  <si>
    <t>Наманган тумани "Чорбог" МФЙ Богзор кучаси 8-уйни реконструкция килиш учун</t>
  </si>
  <si>
    <t>02.12.2021</t>
  </si>
  <si>
    <t>02.12.2041</t>
  </si>
  <si>
    <t>MIRZAXMEDOV DONIYOR FAXRITDINOVICH~27112014МИНГБУЛАКСКИЙ РОВД НАМАНГАНСКОЙ ОБЛАСТИ</t>
  </si>
  <si>
    <t>AA7744977</t>
  </si>
  <si>
    <t>KAXAROV OTABEK ABDULLAJONOVICH</t>
  </si>
  <si>
    <t>AA7748116</t>
  </si>
  <si>
    <t>PARPIYEV SHERZOD ILHOMOVICH~26112014МИНГБУЛАКСКИЙ РОВД НАМАНГАНСКОЙ ОБЛАСТИ</t>
  </si>
  <si>
    <t>YAKUBOVA DILSHODA UMARJONOVNA~04122014ЧУСТСКИЙ РОВД НАМАНГАНСКОЙ ОБЛАСТИ</t>
  </si>
  <si>
    <t>NABIYEV JASURBEK BAHODIRJON O'G'LI~02122014НАРЫНСКИЙ РОВД НАМАНГАНСКОЙ ОБЛАСТИ</t>
  </si>
  <si>
    <t>AA7850087</t>
  </si>
  <si>
    <t>RAXIMOVA SHOXISTA KOMILJONOVNA~04122014 NAMANGAN VILOYATI CHUST TUMANI IIB</t>
  </si>
  <si>
    <t>AA7850436</t>
  </si>
  <si>
    <t>ABDUMUTALLIYEVA MOHIGUL ANVARJONOVNA~03122014УЙЧИНСКИЙ РОВД НАМАНГАНСКОЙ ОБЛАСТИ</t>
  </si>
  <si>
    <t>DEXKANOVA MARGUBAXON MAMAJONOVNA~28112014УЧКУРГАНСКИЙ РОВД НАМАНГАНСКОЙ ОБЛАСТИ</t>
  </si>
  <si>
    <t>AA7852992</t>
  </si>
  <si>
    <t>INOMOVA GULNORA QODIROVNA~08122014УВД НАМАНГАНСКОЙ ОБЛАСТИ</t>
  </si>
  <si>
    <t>TOJIXO‘JAYEV BUNYODBEK YUSUF O‘G‘LI~03062015 НАМАНГАНСКИЙ ГОВД НАМАНГАНСКОЙ ОБЛАСТИ</t>
  </si>
  <si>
    <t>NURITDINOV RAVSHAN NEMATJONOVICH~16122014 NAMANGAN VILOYATI IIB</t>
  </si>
  <si>
    <t>AA8000956</t>
  </si>
  <si>
    <t>EGAMOV KOBILJON KARIM O`G`LI~13122014УВД НАМАНГАНСКОЙ ОБЛАСТИ</t>
  </si>
  <si>
    <t>ABDIVALIYEV ROXMONALI ISMONALIYEVICH~23122014Чуст туман ИИБ</t>
  </si>
  <si>
    <t>ISLOMOV RIZOXUJA KOMILXON O'G'LI~22122014ЧУСТСКИЙ РОВД НАМАНГАНСКОЙ ОБЛАСТИ</t>
  </si>
  <si>
    <t>TURSUNOVA UMIDA MAXMUDJANOVNA~22122014ЧАРТАКСКИЙ РОВД НАМАНГАНСКОЙ ОБЛАСТИ</t>
  </si>
  <si>
    <t>AA8042775</t>
  </si>
  <si>
    <t>TAJIBAYEV MURODJON MAXAMADJANOVICH~22122014ЧАРТАКСКИЙ РОВД НАМАНГАНСКОЙ ОБЛАСТИ</t>
  </si>
  <si>
    <t>SAIDOV G`ULOMJON USMONJONOVICH~22122014КАСАНСАЙСКИЙ РОВД НАМАНГАНСКОЙ ОБЛАСТИ</t>
  </si>
  <si>
    <t>AA8043975</t>
  </si>
  <si>
    <t>XUSANOVA MARGUBAXON ODILOVNA~23122014БАЛЫКЧИНСКИЙ РОВД АНДИЖАНСКОЙ ОБЛАСТИ</t>
  </si>
  <si>
    <t>БАЛИКЧИ ТУМАНИ</t>
  </si>
  <si>
    <t>ISOQJONOV MUXIDDIN ABDUVOXID O`G`LI~25122014ЯНГИКУРГАНСКИЙ РОВД НАМАНГАНСКОЙ ОБЛАСТИ</t>
  </si>
  <si>
    <t>XUDAYBERDIYEV TO‘XTAMUROD KOMILJONOVICH~25122014 NAMANGAN VILOYATI TO‘RAQO‘RG‘ON TUMANI IIB</t>
  </si>
  <si>
    <t>AA8080740</t>
  </si>
  <si>
    <t>09.02.2022</t>
  </si>
  <si>
    <t>MAMATISAYEV ZUXRIDDIN ZOXIDJON O`G`LI~25122014МИНГБУЛАКСКИЙ РОВД НАМАНГАНСКОЙ ОБЛАСТИ</t>
  </si>
  <si>
    <t>MIRZAYEV UTKIRBEK MAXMUTJONOVICH~25122014ЯНГИКУРГАНСКИЙ РОВД НАМАНГАНСКОЙ ОБЛАСТИ</t>
  </si>
  <si>
    <t>AA8081934</t>
  </si>
  <si>
    <t>OBIDOV YASHNARJON ALIJONOVICH~26122014ТУРАКУРГАНСКИЙ РОВД НАМАНГАНСКОЙ ОБЛАСТИ</t>
  </si>
  <si>
    <t>AA8098731</t>
  </si>
  <si>
    <t>TURAYEVA FERUZA ADXAMJON QIZI~28122014НАМАНГАН ВИЛОЯТИ ИИБ</t>
  </si>
  <si>
    <t>MAMAJANOVA SAIDA FARXODOVNA~30122014УВД ФЕРГАНСКОЙ ОБЛАСТИ</t>
  </si>
  <si>
    <t>AXMATJANOV ABRORXON IKROM O‘G‘LI~31122014 НАМАНГАНСКИЙ ГОВД НАМАНГАНСКОЙ ОБЛАСТИ</t>
  </si>
  <si>
    <t>MAMASHARIPOVA XURSHIDA XABIBULLAYEVNA~02012015ЧАРТАКСКИЙ РОВД НАМАНГАНСКОЙ ОБЛАСТИ</t>
  </si>
  <si>
    <t>AA8156057</t>
  </si>
  <si>
    <t>OXUNOV KOBILJON KOMIL O'G'LI~31122014НАМАНГАНСКИЙ ГОВД НАМАНГАНСКОЙ ОБЛАСТИ</t>
  </si>
  <si>
    <t>AA8187074</t>
  </si>
  <si>
    <t>RAXMONOV MURODILLA JAMOLIDDINOVICH~03012015МИНГБУЛАКСКИЙ РОВД НАМАНГАНСКОЙ ОБЛАСТИ</t>
  </si>
  <si>
    <t>AA8197887</t>
  </si>
  <si>
    <t>XASANOV FIRUZ BAXODIRJONOVICH~07012015ЧУСТСКИЙ РОВД НАМАНГАНСКОЙ ОБЛАСТИ</t>
  </si>
  <si>
    <t>AA8217245</t>
  </si>
  <si>
    <t>ROXATJONOVA MUXLISA SOBIRJON QIZI~07012015ЧУСТСКИЙ РОВД НАМАНГАНСКОЙ ОБЛАСТИ</t>
  </si>
  <si>
    <t>TURSUNOVA MAXLIYO TURGUNBAYEVNA~06012015УЧКУРГАНСКИЙ РОВД НАМАНГАНСКОЙ ОБЛАСТИ</t>
  </si>
  <si>
    <t>XAKIMOV AKMALXON NAIMXONOVICH~04012015Туракургон тумани ИИБ</t>
  </si>
  <si>
    <t>AA8232353</t>
  </si>
  <si>
    <t>KODIROV GULOMJON SAMIJONOVICH~04012015ТУРАКУРГАНСКИЙ РОВД НАМАНГАНСКОЙ ОБЛАСТИ</t>
  </si>
  <si>
    <t>DJURAYEVA XURAMOY NABIYEVNA~08012015УВД НАМАНГАНСКОЙ ОБЛАСТИ</t>
  </si>
  <si>
    <t>AA8290773</t>
  </si>
  <si>
    <t>RAXIMOV JAXONGIR ABDURAXMANOVICH~08012015НАМАНГАНСКИЙ ГОВД НАМАНГАНСКОЙ ОБЛАСТИ</t>
  </si>
  <si>
    <t>AA8291688</t>
  </si>
  <si>
    <t>G`IYOSOVA ZARNIGOR QOBILJON QIZI~13012015НАМАНГАНСКИЙ ГОВД НАМАНГАНСКОЙ ОБЛАСТИ</t>
  </si>
  <si>
    <t>RAXIMOVA NILUFAR ABDULLAYEVNA~13012015ЯНГИКУРГАНСКИЙ РОВД НАМАНГАНСКОЙ ОБЛАСТИ</t>
  </si>
  <si>
    <t>AA8302092</t>
  </si>
  <si>
    <t>RUSTAMOVA GULBAXOR MAMAJANOVNA~09012015ЯНГИКУРГАНСКИЙ РОВД НАМАНГАНСКОЙ ОБЛАСТИ</t>
  </si>
  <si>
    <t>AA8304013</t>
  </si>
  <si>
    <t>XASANOVA MAFTUNA ABDIVALIYEVNA~14012015УЧКУРГАНСКИЙ РОВД НАМАНГАНСКОЙ ОБЛАСТИ</t>
  </si>
  <si>
    <t>AA8330500</t>
  </si>
  <si>
    <t>JO?RABOYEV FAKHRIDDIN G'ULOMJANOVICH~14012015Янгикургон тумани ИИБ</t>
  </si>
  <si>
    <t>Собитов Илйосхон Музаффарович~19012015Наманган вилояти ииб</t>
  </si>
  <si>
    <t>DJURAYEV ILXOMJON SABIRJANOVICH~24012015УЧКУРГАНСКИЙ РОВД НАМАНГАНСКОЙ ОБЛАСТИ</t>
  </si>
  <si>
    <t>AA8447151</t>
  </si>
  <si>
    <t>QUTBIDDINOV YUNUSXON YUSUFXON O`G`LI~22012015ЯНГИКУРГАНСКИЙ РОВД НАМАНГАНСКОЙ ОБЛАСТИ</t>
  </si>
  <si>
    <t>ABDULAZIZOV MUXAMMADJON DILMUROD O`G`LI~20012015НАРЫНСКИЙ РОВД НАМАНГАНСКОЙ ОБЛАСТИ</t>
  </si>
  <si>
    <t>AA8462787</t>
  </si>
  <si>
    <t>ODILOV SHOXRUX ABDUVAXOB O`G`LI~27012015НАМАНГАНСКИЙ ГОВД НАМАНГАНСКОЙ ОБЛАСТИ</t>
  </si>
  <si>
    <t>ALIBAYEV ABDUSHUKUR TURGUNOVICH</t>
  </si>
  <si>
    <t>AA8514556</t>
  </si>
  <si>
    <t>KARIMOV AKOBIRXON MUZAFFARXON O‘G‘LI~29012015 МИНГБУЛАКСКИЙ РОВД НАМАНГАНСКОЙ ОБЛАСТИ</t>
  </si>
  <si>
    <t>AA8544249</t>
  </si>
  <si>
    <t>JAKPAROV FAXRIDDIN SHUXRAT O`G`LI~02022015ЧАРТАКСКИЙ РОВД НАМАНГАНСКОЙ ОБЛАСТИ</t>
  </si>
  <si>
    <t>SARIBOYEV AVAZBEK XUSANBOYEVICH~09022015ЯНГИКУРГАНСКИЙ РОВД НАМАНГАНСКОЙ ОБЛАСТИ</t>
  </si>
  <si>
    <t>AA8642450</t>
  </si>
  <si>
    <t>TURSUNOV BAXTIYOR ZOKIRJONOVICH~10022015УЙЧИНСКИЙ РОВД НАМАНГАНСКОЙ ОБЛАСТИ</t>
  </si>
  <si>
    <t>DEDAXANOVA IRODAXON ANVAR QIZI~08022015 НАМАНГАНСКИЙ РОВД НАМАНГАНСКОЙ ОБЛАСТИ</t>
  </si>
  <si>
    <t>ABDULLAYEV ABDULBOSIT LATIF O`G`LI</t>
  </si>
  <si>
    <t>UMAROV RAXMATILLO XABIBULLAYEVICH~18022015НАМАНГАНСКИЙ ГОВД НАМАНГАНСКОЙ ОБЛАСТИ</t>
  </si>
  <si>
    <t>KARIMOV G`OLIBJON ZOKIRJONOVICH~19022015ТУРАКУРГАНСКИЙ РОВД НАМАНГАНСКОЙ ОБЛАСТИ</t>
  </si>
  <si>
    <t>AA8748803</t>
  </si>
  <si>
    <t>Пулатов Элбек Орифжон Угли~21022015ЧОРТОК ТУМАНИ ИИБ</t>
  </si>
  <si>
    <t>PINAZAROVA ZILOLA ROXATALI QIZI~24042015ПАПСКИЙ РОВД НАМАНГАНСКОЙ ОБЛАСТИ</t>
  </si>
  <si>
    <t>BERDIMURODOV SHERZOD OTAMIRZAYEVICH~20022015НАМАНГАНСКИЙ РОВД НАМАНГАНСКОЙ ОБЛАСТИ</t>
  </si>
  <si>
    <t>AA8784337</t>
  </si>
  <si>
    <t>JUNAYEV MUZAFFAR MUKARRAM OGLI~23022015УЧКУРГАНСКИЙ РОВД НАМАНГАНСКОЙ ОБЛАСТИ</t>
  </si>
  <si>
    <t>AA8830386</t>
  </si>
  <si>
    <t>DJURAYEV ANVAR ADXAMOVICH~23022015НАМАНГАНСКИЙ ГОВД НАМАНГАНСКОЙ ОБЛАСТИ</t>
  </si>
  <si>
    <t>ATAMIRZAYEVA ZUXRA OBIDJONOVNA~27022015УЧКУРГАНСКИЙ РОВД НАМАНГАНСКОЙ ОБЛАСТИ</t>
  </si>
  <si>
    <t>AA8845980</t>
  </si>
  <si>
    <t>DEXKANOV MAXMUDJON MARIFJONOVICH~26022015УЧКУРГАНСКИЙ РОВД НАМАНГАНСКОЙ ОБЛАСТИ</t>
  </si>
  <si>
    <t>AA8845988</t>
  </si>
  <si>
    <t>ABDUJALILOVA SAIDA MAXAMATXANOVNA~28022015 НАМАНГАНСКИЙ ГОВД НАМАНГАНСКОЙ ОБЛАСТИ</t>
  </si>
  <si>
    <t>RAXMATOVA MAXLIYO ALIYEVNA~28022015Чуст тумани ИИБ</t>
  </si>
  <si>
    <t>AA8853978</t>
  </si>
  <si>
    <t>DAMINOV FAXRIDIN ANVARJONOVICH~05032015ЧУСТСКИЙ РОВД НАМАНГАНСКОЙ ОБЛАСТИ</t>
  </si>
  <si>
    <t>XUDAYBERDIYEV BURXONIDDIN ZAYNOBIDDIN O‘G‘LI~06032015 NAMANGAN VILOYATI NORIN TUMANI IIB</t>
  </si>
  <si>
    <t>Inomjonova Xusnida Mirzasoli Qizi~06032015МИНГБУЛОК ТУМАНИ ИИБ</t>
  </si>
  <si>
    <t>XUSANOV XUSAN KOSIMJONOVICH~07032015ЧУСТСКИЙ РОВД НАМАНГАНСКОЙ ОБЛАСТИ</t>
  </si>
  <si>
    <t>AA8954117</t>
  </si>
  <si>
    <t>BOTIROVA ZEBO XAKIMJONQIZI~14032015Чуст тумани ИИБ</t>
  </si>
  <si>
    <t>25.05.2022</t>
  </si>
  <si>
    <t>ATAXANOVA SALIMAXON JALOLIDDINOVNA~14032015ЧАРТАКСКИЙ РОВД НАМАНГАНСКОЙ ОБЛАСТИ</t>
  </si>
  <si>
    <t>AA9010354</t>
  </si>
  <si>
    <t>DEXQANOVA MUXABBAT UMARJANOVNA~14032015ЧОРТОК ИИБ</t>
  </si>
  <si>
    <t>OTAJONOV ALIAKBAR IBRAGIMOVICH~17032015ЧУСТСКИЙ РОВД НАМАНГАНСКОЙ ОБЛАСТИ</t>
  </si>
  <si>
    <t>KAXAROV NOZIM ABDUJABBOROVICH~18032015УЧКУРГОН ТУМАНИ ИИБ</t>
  </si>
  <si>
    <t>AA9044405</t>
  </si>
  <si>
    <t>XAKIMOVA ZULFIYA RASULOVNA~20032015Чуст т ИИБ</t>
  </si>
  <si>
    <t>AA9066182</t>
  </si>
  <si>
    <t>Tursinova Umida Shermamat Qizi~19032015Чуст ТИИБ</t>
  </si>
  <si>
    <t>SULTANOV DILSHOD TOXIR O?G?LI~19032015НАМАНГАНСКИЙ ГОВД НАМАНГАНСКОЙ ОБЛАСТИ</t>
  </si>
  <si>
    <t>MALLAYEVA MAKTUBA HAMIDOVNA</t>
  </si>
  <si>
    <t>YUNUSOV A`ZAMJON XAMITOVICH~20032015УЙЧИНСКИЙ РОВД НАМАНГАНСКОЙ ОБЛАСТИ</t>
  </si>
  <si>
    <t>AA9094462</t>
  </si>
  <si>
    <t>19.01.2022</t>
  </si>
  <si>
    <t>TURABOYEV BOBUR BAXTIYOROVICH~22032015УЙЧИНСКИЙ РОВД НАМАНГАНСКОЙ ОБЛАСТИ</t>
  </si>
  <si>
    <t>AA9108071</t>
  </si>
  <si>
    <t>06 00 09</t>
  </si>
  <si>
    <t>Кредиты, выданные населению на ремонт квартиры в многоквартирных домах</t>
  </si>
  <si>
    <t>14.06.2022</t>
  </si>
  <si>
    <t>FAYZIYEV RAXMONJON RAXIMJON O`G`LI~25032015УЧКУРГАНСКИЙ РОВД НАМАНГАНСКОЙ ОБЛАСТИ</t>
  </si>
  <si>
    <t>AA9113765</t>
  </si>
  <si>
    <t>MUXITDINOV MUZAFFAR XAKIMOVICH~27032015НАМАНГАНСКИЙ ГОВД НАМАНГАНСКОЙ ОБЛАСТИ</t>
  </si>
  <si>
    <t>NORQO`ZIYEV SHOXZODBEK IKROMJON O`G`LI~26032015УЧКУРГАНСКИЙ РОВД НАМАНГАНСКОЙ ОБЛАСТИ</t>
  </si>
  <si>
    <t>ASAYEV IMAMIDIN KIYEMOVICH~26032015УЧКУРГАНСКИЙ РОВД НАМАНГАНСКОЙ ОБЛАСТИ</t>
  </si>
  <si>
    <t>AA9149826</t>
  </si>
  <si>
    <t>MAXKAMOV KAMOLIDIN XAMIDULLAYEVICH~28032015БОСТАНЛЫКСКИЙ РОВД ТАШКЕНТСКОЙ ОБЛАСТИ</t>
  </si>
  <si>
    <t>AA9169288</t>
  </si>
  <si>
    <t>KOMILOV SHOXRUX BAXROM O'G'LI~10042015УЧКУРГАНСКИЙ РОВД НАМАНГАНСКОЙ ОБЛАСТИ</t>
  </si>
  <si>
    <t>ERGASHEVA NARGIZA ABDUALIYEVNA~03042015 ЧУСТСКИЙ РОВД НАМАНГАНСКОЙ ОБЛАСТИ</t>
  </si>
  <si>
    <t>AA9227429</t>
  </si>
  <si>
    <t>NAJMIDDINOV ILHOMJON ISROILJON O`G`LI~04042015НАМАНГАНСКИЙ РОВД НАМАНГАНСКОЙ ОБЛАСТИ</t>
  </si>
  <si>
    <t>BAXRIDDINOV BOBIRMIRZO QUTPIDDIN O‘G‘LI~04042015 НАМАНГАНСКИЙ РОВД НАМАНГАНСКОЙ ОБЛАСТИ</t>
  </si>
  <si>
    <t>SAYFULLAYEVA XUSNIDA XALILULLAYEVNA~05042015УЧКУРГАНСКИЙ РОВД НАМАНГАНСКОЙ ОБЛАСТИ</t>
  </si>
  <si>
    <t>QAXXOROV UBAYDULLA ORIBJONOVICH~07042015НАРЫНСКИЙ РОВД НАМАНГАНСКОЙ ОБЛАСТИ</t>
  </si>
  <si>
    <t>AA9286295</t>
  </si>
  <si>
    <t>MIRZAYEVA XURSHIDA ILXOMOVNA~07042015НАРЫНСКИЙ РОВД НАМАНГАНСКОЙ ОБЛАСТИ</t>
  </si>
  <si>
    <t>AA9286325</t>
  </si>
  <si>
    <t>BAXROMOV SHOKIRJON JAMOLIDDIN O'G'LI~01042015НАРЫНСКИЙ РОВД НАМАНГАНСКОЙ ОБЛАСТИ</t>
  </si>
  <si>
    <t>AA9287716</t>
  </si>
  <si>
    <t>QO'CHQOROV JAMSHID MO'MINJON O'G'LI</t>
  </si>
  <si>
    <t>AA9298462</t>
  </si>
  <si>
    <t>KARIMBERDIYEV MUXIDDIN XUSNIDDINOVICH~10042015Чуст тумани ИИБ</t>
  </si>
  <si>
    <t>SHARIFJANOV BOBUR BAXROMJONO‘G‘LI~13042015 NAMANGAN VILOYATI YANGIQO‘RGON TUMANI IIB</t>
  </si>
  <si>
    <t>ERGASHEVA DILFUZA IBROXIMOVNA~12042015ЯНГИКУРГАНСКИЙ РОВД НАМАНГАНСКОЙ ОБЛАСТИ</t>
  </si>
  <si>
    <t>SOBITXO'JAYEV SHOXJAXON IKROMJON O'G'LI~11042015УЧКУРГАНСКИЙ РОВД НАМАНГАНСКОЙ ОБЛАСТИ</t>
  </si>
  <si>
    <t>SIDDIQOVA SABOXAT MUXAMMADIBROXIMOVNA~16042015 УЙЧИНСКИЙ РОВД НАМАНГАНСКОЙ ОБЛАСТИ</t>
  </si>
  <si>
    <t>AA9357912</t>
  </si>
  <si>
    <t>XAJIMATOV NODIR ABDULMANNAPOVICH~15042015УЙЧИНСКИЙ РОВД НАМАНГАНСКОЙ ОБЛАСТИ</t>
  </si>
  <si>
    <t>AA9359757</t>
  </si>
  <si>
    <t>NIZAMOVA FARIDAXON G'OFUR QIZI~17042015НАМАНГАНСКИЙ ГОВД НАМАНГАНСКОЙ ОБЛАСТИ</t>
  </si>
  <si>
    <t>ASQAROVA LOLAXON DILSHODOVNA~19042015НАРЫНСКИЙ РОВД НАМАНГАНСКОЙ ОБЛАСТИ</t>
  </si>
  <si>
    <t>AA9376739</t>
  </si>
  <si>
    <t>ISOMUKHAMEDOV BOTIRJON~19042015UVD NAMANGANSKOY OBLASTI</t>
  </si>
  <si>
    <t>AA9385898</t>
  </si>
  <si>
    <t>QUCHQAROV AKRAMJON SAMIJONOVICH~23042015УВД СУРХАНДАРЬИНСКОЙ ОБЛАСТИ</t>
  </si>
  <si>
    <t>AA9421262</t>
  </si>
  <si>
    <t>ORTIKOV ABDUSAMADJON UZOKBOYEVICH~21042015NAMANGAN SHAXAR IIB</t>
  </si>
  <si>
    <t>AA9436611</t>
  </si>
  <si>
    <t>YULDASHEV MIRZOXID MAXAMADAMINOVICH~20042015ЯНГИКУРГАНСКИЙ РОВД НАМАНГАНСКОЙ ОБЛАСТИ</t>
  </si>
  <si>
    <t>AXMADKULOV SANJARBEK YO`LDASHEVICH~19042015УВД НАМАНГАНСКОЙ ОБЛАСТИ</t>
  </si>
  <si>
    <t>AA9461752</t>
  </si>
  <si>
    <t>OTAMIRZAYEV ABDUSALOM ABDUMUTALLIYEVICH~23042015НАМАНГАНСКИЙ ГОВД НАМАНГАНСКОЙ ОБЛАСТИ</t>
  </si>
  <si>
    <t>AA9465177</t>
  </si>
  <si>
    <t>KARIMOVA NAZIRAXON ORIBJON QIZI~25042015 NAMANGAN VILOYATI NORIN TUMANI IIB</t>
  </si>
  <si>
    <t>YUNUSALIYEV LATIFJON JABBARALIYEVICH~25042015НАМАНГАНСКИЙ ГОВД НАМАНГАНСКОЙ ОБЛАСТИ</t>
  </si>
  <si>
    <t>AA9495607</t>
  </si>
  <si>
    <t>Raximboyev Boburjon Komiljon o`g`li~29042015Наманган ТУМАН</t>
  </si>
  <si>
    <t>SOTIBOLDIYEVA ZARIFAXON BOXODIRJONOVNA~01052015ЯНГИКУРГАНСКИЙ РОВД НАМАНГАНСКОЙ ОБЛАСТИ</t>
  </si>
  <si>
    <t>DEDABAYEV ABDUMALIK ALOXANOVICH~02052015ЧАРТАКСКИЙ РОВД НАМАНГАНСКОЙ ОБЛАСТИ</t>
  </si>
  <si>
    <t>AA9572037</t>
  </si>
  <si>
    <t>JUMAQULOVA GULXIDA G`ULOMOVNA</t>
  </si>
  <si>
    <t>AA9616284</t>
  </si>
  <si>
    <t>Далибаева Шахнозахон Тургунпулатовна~07052015Янгикургон тумани ИИБ</t>
  </si>
  <si>
    <t>AA9625571</t>
  </si>
  <si>
    <t>KARIMOV ELYOR MAXAMADOVICH~14052015 NAMANGAN VILOYATI NAMANGAN SHAHAR IIB</t>
  </si>
  <si>
    <t>AA9670248</t>
  </si>
  <si>
    <t>MAXMUDJANOV SHERZODBEK MANSUR O'G'LI~15052015НАМАНГАНСКИЙ ГОВД НАМАНГАНСКОЙ ОБЛАСТИ</t>
  </si>
  <si>
    <t>RAXIMOV ABRORBEK VALIJANOVICH~15052015Учкургон тумани ИИБ</t>
  </si>
  <si>
    <t>AA9704348</t>
  </si>
  <si>
    <t>MAMADJONOV IBROXIM SALIMJON OGLI~14052015NAMANGAN VIL POP TUMANI IIB</t>
  </si>
  <si>
    <t>AA9704836</t>
  </si>
  <si>
    <t>TOSHTEMIROV G`IYOSBEK ODILJON O`G`LI~18052015НАРЫНСКИЙ РОВД НАМАНГАНСКОЙ ОБЛАСТИ</t>
  </si>
  <si>
    <t>ISAQOVA MUNISXON VOXOBJONOVNA~17052015МИНГБУЛАКСКИЙ РОВД НАМАНГАНСКОЙ ОБЛАСТИ</t>
  </si>
  <si>
    <t>QAMBARALIYEVA BARNO XASANXON QIZI~20052015НАМАНГАНСКИЙ ГОВД НАМАНГАНСКОЙ ОБЛАСТИ</t>
  </si>
  <si>
    <t>TURSUNOV JASUR BAXRAMALIYEVICH~22052015ПАПСКИЙ РОВД НАМАНГАНСКОЙ ОБЛАСТИ</t>
  </si>
  <si>
    <t>Umarova Ravilya Askarovna~26052015ЯНГИКУРГАНСКИЙ РОВД НАМАНГАНСКОЙ ОБЛАСТИ</t>
  </si>
  <si>
    <t>AA9842656</t>
  </si>
  <si>
    <t>Maxammadjonov Ikromjon Isoqjon Ogli~30052015Toraqorgon tumani IIB</t>
  </si>
  <si>
    <t>AA9890523</t>
  </si>
  <si>
    <t>AMINJONOVA DIYORA ERGASHALIYEVNA~03062015ПАПСКИЙ РОВД НАМАНГАНСКОЙ ОБЛАСТИ</t>
  </si>
  <si>
    <t>KAMOLIDDINOV SHOXRUX BURXONIDDIN OGLI~03062015ЯНГИКУРГАНСКИЙ РОВД НАМАНГАНСКОЙ ОБЛАСТИ</t>
  </si>
  <si>
    <t>AA9923176</t>
  </si>
  <si>
    <t>Sattarov Baxtiyor Qosimjon O`g`li~05062015ЯНГИКУРГАНСКИЙ РОВД НАМАНГАНСКОЙ ОБЛАСТИ</t>
  </si>
  <si>
    <t>MAXMUDOV A`ZAMXON NOSIRJON O`G`LI~04062015НАМАНГАНСКИЙ ГОВД НАМАНГАНСКОЙ ОБЛАСТИ</t>
  </si>
  <si>
    <t>ABDURAXMANOV BAXTIYOR XAKIMJANOVICH~05062015НАМАНГАНСКИЙ ГОВД НАМАНГАНСКОЙ ОБЛАСТИ</t>
  </si>
  <si>
    <t>MAXMUDOV AKMALXON NOSIRJON O`G`LI~05062015НАМАНГАНСКИЙ ГОВД НАМАНГАНСКОЙ ОБЛАСТИ</t>
  </si>
  <si>
    <t>Zokirova Tanzila Nasibillojonovna~10062015Чуст тумани ИИБ</t>
  </si>
  <si>
    <t>KODIRJANOV AMIRBEK BAXTIYOR O`G`LI~10062015НАМАНГАНСКИЙ ГОВД НАМАНГАНСКОЙ ОБЛАСТИ</t>
  </si>
  <si>
    <t>MURADOV MUXAMMAD OBOMISLIM O`G`LI~11062015НАМАНГАНСКИЙ ГОВД НАМАНГАНСКОЙ ОБЛАСТИ</t>
  </si>
  <si>
    <t>OMONOV NURBEK AVAZXONOVICH~09072015ГУВД ГОРОДА ТАШКЕНТА</t>
  </si>
  <si>
    <t>AB0017796</t>
  </si>
  <si>
    <t>UBAYDULLAYEVA SANOBAR RUSTAMOVNA~14072015 ЧУСТСКИЙ РОВД НАМАНГАНСКОЙ ОБЛАСТИ</t>
  </si>
  <si>
    <t>AB0018952</t>
  </si>
  <si>
    <t>SHOKASIMOVA MAXLIYO SHERMAMAT QIZI~12062015 УЧКУРГАНСКИЙ РОВД НАМАНГАНСКОЙ ОБЛАСТИ</t>
  </si>
  <si>
    <t>GALIMOV RAIL RADIKOVICH~12062015НАМАНГАНСКИЙ ГОВД НАМАНГАНСКОЙ ОБЛАСТИ</t>
  </si>
  <si>
    <t>AB0031245</t>
  </si>
  <si>
    <t>GAFUROVA FOTIMAXON ABDULLAJONOVNA~18062015УЧКУРГАНСКИЙ РОВД НАМАНГАНСКОЙ ОБЛАСТИ</t>
  </si>
  <si>
    <t>AB0048409</t>
  </si>
  <si>
    <t>KOMILOV SARDORBEK TURG`UNBOYEVICH~01072015УВД НАМАНГАНСКОЙ ОБЛАСТИ</t>
  </si>
  <si>
    <t>Abdulxamidov Rosulillo Nurilo ogli~16072015Наманган шахар</t>
  </si>
  <si>
    <t>MAMATOVA SEVARAXON ADXAMJON QIZI~21082015УЙЧИНСКИЙ РОВД НАМАНГАНСКОЙ ОБЛАСТИ</t>
  </si>
  <si>
    <t>RUZMATOV NE`MATJON JAMSHID O`G`LI~20082015НАМАНГАНСКИЙ ГОВД НАМАНГАНСКОЙ ОБЛАСТИ</t>
  </si>
  <si>
    <t>IKRAMOVA ODINAXON YUNUSXON QIZI</t>
  </si>
  <si>
    <t>AB0166601</t>
  </si>
  <si>
    <t>SOBITOVA MUSHTARIYXON AXMADJON QIZI~20062015УЧКУРГАНСКИЙ РОВД НАМАНГАНСКОЙ ОБЛАСТИ</t>
  </si>
  <si>
    <t>JALOLOVA MUXLISA ORIFJANOVNA~17062015ЧАРТАКСКИЙ РОВД НАМАНГАНСКОЙ ОБЛАСТИ</t>
  </si>
  <si>
    <t>AB0173385</t>
  </si>
  <si>
    <t>KOCHKINBAYEVA XADICHA SARIBAYEVNA~19062015УЧКУРГАНСКИЙ РОВД НАМАНГАНСКОЙ ОБЛАСТИ</t>
  </si>
  <si>
    <t>AB0194467</t>
  </si>
  <si>
    <t>Mukhammadiev Khurshid ABDUKAXOROVICH~25062015КАСАНСАЙСКИЙ РОВД НАМАНГАНСКОЙ ОБЛАСТИ</t>
  </si>
  <si>
    <t>MUHAMMADSOLIYEVA SHAXNOZAXON FAZLIDDIN QIZI~25062015НАМАНГАНСКИЙ РОВД НАМАНГАНСКОЙ ОБЛАСТИ</t>
  </si>
  <si>
    <t>DEXKONOV DOSTONBEK SATTORJONOVICH~25062015 ЧУСТСКИЙ РОВД НАМАНГАНСКОЙ ОБЛАСТИ</t>
  </si>
  <si>
    <t>AB0241541</t>
  </si>
  <si>
    <t>JO`RAYEVA FERUZA MUXAMMADVALI QIZI</t>
  </si>
  <si>
    <t>IBROHIMOVA NILUFAR G'ULOM QIZI~01072015НАМАНГАНСКИЙ ГОВД НАМАНГАНСКОЙ ОБЛАСТИ</t>
  </si>
  <si>
    <t>ЖУРАБАЕВ БАХРОМЖОН БАХОДИР УГЛИ~30062015 CHORTOQ TUMANI IIB</t>
  </si>
  <si>
    <t>AB0306111</t>
  </si>
  <si>
    <t>ABDURAHIMOV BOBUR BOQIJON O'G'LI~01072015КАСАНСАЙСКИЙ РОВД НАМАНГАНСКОЙ ОБЛАСТИ</t>
  </si>
  <si>
    <t>BOYMATOV XUSANBOY NE'MATULLAYEVICH~05072015УЙЧИНСКИЙ РОВД НАМАНГАНСКОЙ ОБЛАСТИ</t>
  </si>
  <si>
    <t>AB0328428</t>
  </si>
  <si>
    <t>Абдуллаева Феруза Шарифжон кизи~04072015Туракургон туман ииб</t>
  </si>
  <si>
    <t>AB0336438</t>
  </si>
  <si>
    <t>YUSUPOVA NARGIZA ABDULXAFIZOVNA~02072015НАРЫНСКИЙ РОВД НАМАНГАНСКОЙ ОБЛАСТИ</t>
  </si>
  <si>
    <t>AB0337825</t>
  </si>
  <si>
    <t>AXMADJONOV DAVRONBEK DONIYORBEK O'G'LI~04072015ЯНГИКУРГАНСКИЙ РОВД НАМАНГАНСКОЙ ОБЛАСТИ</t>
  </si>
  <si>
    <t>JORAYEV ELDORBEK SOBIRJONOVICH</t>
  </si>
  <si>
    <t>POLATOVA GAVXAR MAXAMADAMIN QIZI~07072015ЧАРТАКСКИЙ РОВД НАМАНГАНСКОЙ ОБЛАСТИ</t>
  </si>
  <si>
    <t>AB0361666</t>
  </si>
  <si>
    <t>NURBOYEVA NOZIMAXON MAXMUTJONOVNA~07072015 ЧУСТСКИЙ РОВД НАМАНГАНСКОЙ ОБЛАСТИ</t>
  </si>
  <si>
    <t>AB0366594</t>
  </si>
  <si>
    <t>MATMUSAYEV OYBEK SHAKIRDJANOVICH~11072015НАМАНГАНСКИЙ ГОВД НАМАНГАНСКОЙ ОБЛАСТИ</t>
  </si>
  <si>
    <t>XOLMATOV OXUNJON BAXTIYOR UGLI~10072015КОСОНСОЙ ТИИБ</t>
  </si>
  <si>
    <t>AB0396271</t>
  </si>
  <si>
    <t>OLIMJONOV SARVARBEK AXADJON O‘G‘LI~10072015 НАРЫНСКИЙ РОВД НАМАНГАНСКОЙ ОБЛАСТИ</t>
  </si>
  <si>
    <t>MUXITDINOV MIRZOXID MAXMUD O`G`LI</t>
  </si>
  <si>
    <t>MAXMUDJANOV ELMUROD MANSUR O'G'LI~08072015НАМАНГАНСКИЙ ГОВД НАМАНГАНСКОЙ ОБЛАСТИ</t>
  </si>
  <si>
    <t>USMONOV SHOKIRJON BAXODIR O‘G‘LI~10072015 ТУРАКУРГАНСКИЙ РОВД НАМАНГАНСКОЙ ОБЛАСТИ</t>
  </si>
  <si>
    <t>TURDIBAYEV AKMALJON ZAKIRJONOVICH~12072015ТУРАКУРГАНСКИЙ РОВД НАМАНГАНСКОЙ ОБЛАСТИ</t>
  </si>
  <si>
    <t>AB0410082</t>
  </si>
  <si>
    <t>KARIMBAYEVA MAFTUNA ADXAMJON QIZI~11072015НАРЫНСКИЙ РОВД НАМАНГАНСКОЙ ОБЛАСТИ</t>
  </si>
  <si>
    <t>AB0410132</t>
  </si>
  <si>
    <t>USANOV DAMIRJON USMANJONOVICH~14072015 NAMANGAN VILOYATI YANGIQORGON TUMANI IIB</t>
  </si>
  <si>
    <t>AB0411231</t>
  </si>
  <si>
    <t>SHOMIRZAYEV ABRORJON OBITJONOVICH~21072015ПАПСКИЙ РОВД НАМАНГАНСКОЙ ОБЛАСТИ</t>
  </si>
  <si>
    <t>AB0451201</t>
  </si>
  <si>
    <t>AHADOV PAZLIDDIN ABDUSAMAD O`G`LI~21072015НАМАНГАНСКИЙ РОВД НАМАНГАНСКОЙ ОБЛАСТИ</t>
  </si>
  <si>
    <t>XAYDAROV SHAVKATBEK RAVSHANBEK O`G`LI~21072015ЧАРТАКСКИЙ РОВД НАМАНГАНСКОЙ ОБЛАСТИ</t>
  </si>
  <si>
    <t>AB0457833</t>
  </si>
  <si>
    <t>DALIYEVA MUXABBATXON ERGASHALIYEVNA~25072015 ЧУСТСКИЙ РОВД НАМАНГАНСКОЙ ОБЛАСТИ</t>
  </si>
  <si>
    <t>AB0480069</t>
  </si>
  <si>
    <t>ABDULLAYEV G`ULOMJON OMANILLAYEVICH~26072015ТУРАКУРГАНСКИЙ РОВД НАМАНГАНСКОЙ ОБЛАСТИ</t>
  </si>
  <si>
    <t>AB0529642</t>
  </si>
  <si>
    <t>XODJAYEVA MOHINUR FOZILJON QIZI~26072015УЧКУРГАНСКИЙ РОВД НАМАНГАНСКОЙ ОБЛАСТИ</t>
  </si>
  <si>
    <t>AKMALOV RUSTAM XAKIMJANOVICH~26072015ЧАРТАКСКИЙ РОВД НАМАНГАНСКОЙ ОБЛАСТИ</t>
  </si>
  <si>
    <t>AB0531740</t>
  </si>
  <si>
    <t>SHERMATOV ABRORXON ANVAR O‘G‘LI~29072015 НАМАНГАНСКИЙ ГОВД НАМАНГАНСКОЙ ОБЛАСТИ</t>
  </si>
  <si>
    <t>SATTAROV JAXONGIR BOTIR O`G`LI~29072015НАМАНГАНСКИЙ ГОВД НАМАНГАНСКОЙ ОБЛАСТИ</t>
  </si>
  <si>
    <t>O`RMONOV ABROR AHMADJONOVICH~30072015УЙЧИНСКИЙ РОВД НАМАНГАНСКОЙ ОБЛАСТИ</t>
  </si>
  <si>
    <t>AB0570049</t>
  </si>
  <si>
    <t>QORIYEV MADAMINJON XOSHIM O'G'LI~03082015НАМАНГАНСКИЙ ГОВД НАМАНГАНСКОЙ ОБЛАСТИ</t>
  </si>
  <si>
    <t>MAXAMATJANOV SHAVKAT ABDIRAXMANOVICH~03082015ТУРАКУРГАНСКИЙ РОВД НАМАНГАНСКОЙ ОБЛАСТИ</t>
  </si>
  <si>
    <t>AB0591854</t>
  </si>
  <si>
    <t>PO‘LOTOVA FERUZA USIBJONOVNA~03082015 ЧУСТСКИЙ РОВД НАМАНГАНСКОЙ ОБЛАСТИ</t>
  </si>
  <si>
    <t>AB0609939</t>
  </si>
  <si>
    <t>TUXTANAZAROVA SOJIDAXON ISMOILOVNA~05082015ЯНГИКУРГАНСКИЙ РОВД НАМАНГАНСКОЙ ОБЛАСТИ</t>
  </si>
  <si>
    <t>AB0619644</t>
  </si>
  <si>
    <t>ISMANOV ABBOSXON XOSHIMOVICH</t>
  </si>
  <si>
    <t>YULDASHEVA BAXRINISSO SAMIJONOVNA</t>
  </si>
  <si>
    <t>ATAMIRZAYEVA MASHXURA MAMASOLIYEVNA~11082015НАМАНГАНСКИЙ ГОВД НАМАНГАНСКОЙ ОБЛАСТИ</t>
  </si>
  <si>
    <t>VALIYEV ABDURAXIMXON ERGASHBOYEVICH~10082015ЯНГИКУРГАНСКИЙ РОВД НАМАНГАНСКОЙ ОБЛАСТИ</t>
  </si>
  <si>
    <t>AB0702373</t>
  </si>
  <si>
    <t>JAMALOVA SHOXSANAM ABDUBANNO QIZI~13082015НАМАНГАНСКИЙ ГОВД НАМАНГАНСКОЙ ОБЛАСТИ</t>
  </si>
  <si>
    <t>AB0720989</t>
  </si>
  <si>
    <t>Dolimirzayeva Muxayyo Omanbayevna~12082015Наманган вилояти Наманган шахар ИИБ</t>
  </si>
  <si>
    <t>SALOMOVA GULCHEXRA KOMILJONOVNA~12082015 КАСАНСАЙСКИЙ РОВД НАМАНГАНСКОЙ ОБЛАСТИ</t>
  </si>
  <si>
    <t>AB0723601</t>
  </si>
  <si>
    <t>RAHMONBERDIYEV DILMUROD ODILJON O‘G‘LI~11082015 КАСАНСАЙСКИЙ РОВД НАМАНГАНСКОЙ ОБЛАСТИ</t>
  </si>
  <si>
    <t>Кодирова Махсудахон Самижоновна~14082015Туракургон ИИБ</t>
  </si>
  <si>
    <t>USAROVA NIGORA NABIJANOVNA~13082015УЧКУРГАНСКИЙ РОВД НАМАНГАНСКОЙ ОБЛАСТИ</t>
  </si>
  <si>
    <t>AB0755659</t>
  </si>
  <si>
    <t>ISOROV FURKAT FAXRIDDIN O`G`LI~14082015Чуст тумани ИИБ</t>
  </si>
  <si>
    <t>MAXMUDJONOVA OMINAXON XOSHIMJON QIZI~18082015 НАМАНГАНСКИЙ РОВД НАМАНГАНСКОЙ ОБЛАСТИ</t>
  </si>
  <si>
    <t>BURIYEV RAXIMJON ERGASHALIYEVICH~23082015 ЧУСТСКИЙ РОВД НАМАНГАНСКОЙ ОБЛАСТИ</t>
  </si>
  <si>
    <t>AB0813522</t>
  </si>
  <si>
    <t>ZIYOVIDINOVA GULNOZA G`IYOSIDINOVNA~20082015КАСАНСАЙСКИЙ РОВД НАМАНГАНСКОЙ ОБЛАСТИ</t>
  </si>
  <si>
    <t>AB0828969</t>
  </si>
  <si>
    <t>Abdurahmanova Mavluda Sobitxon Qizi~20082015Chortoq tumani IIB</t>
  </si>
  <si>
    <t>AB0830597</t>
  </si>
  <si>
    <t>ABDULLAYEVA DILFUZA ABDULLAYEVNA~23082015 УЧКУРГАНСКИЙ РОВД НАМАНГАНСКОЙ ОБЛАСТИ</t>
  </si>
  <si>
    <t>KARIMOV XOTAMBOY XOLDOROVICH~25082015ЧУСТСКИЙ РОВД НАМАНГАНСКОЙ ОБЛАСТИ</t>
  </si>
  <si>
    <t>AB0833079</t>
  </si>
  <si>
    <t>ABDUQAHHOROV DOSTONBEK MA'RUFJON O'G'LI~23082015КАСАНСАЙСКИЙ РОВД НАМАНГАНСКОЙ ОБЛАСТИ</t>
  </si>
  <si>
    <t>RUSTAMOV XIKMATJON XAYDAROVICH~26082015ЧУСТСКИЙ РОВД НАМАНГАНСКОЙ ОБЛАСТИ</t>
  </si>
  <si>
    <t>AB0864120</t>
  </si>
  <si>
    <t>XAMIDOV MUXTORJON ABDUMAJIDOVICH~27082015 НАМАНГАНСКИЙ ГОВД НАМАНГАНСКОЙ ОБЛАСТИ</t>
  </si>
  <si>
    <t>KAMALOVA FERUZA MAXMUDOVNA~26082015НАМАНГАНСКИЙ ГОВД НАМАНГАНСКОЙ ОБЛАСТИ</t>
  </si>
  <si>
    <t>VOXIDOV SHOXRUXBEK SHUXRATBEK O‘G‘LI~25082015 НАРЫНСКИЙ РОВД НАМАНГАНСКОЙ ОБЛАСТИ</t>
  </si>
  <si>
    <t>BABAXANOV UMARJON OSIMOVICH~01092015 НАМАНГАНСКИЙ ГОВД НАМАНГАНСКОЙ ОБЛАСТИ</t>
  </si>
  <si>
    <t>RAXMANOVA MUKADDAS IBRAGIMOVNA~04092015МИНГБУЛАКСКИЙ РОВД НАМАНГАНСКОЙ ОБЛАСТИ</t>
  </si>
  <si>
    <t>AB0946383</t>
  </si>
  <si>
    <t>MUMINOV JAXONGIR JALOLXON O`G`LI~01092015НАМАНГАНСКИЙ РОВД НАМАНГАНСКОЙ ОБЛАСТИ</t>
  </si>
  <si>
    <t>AB0955112</t>
  </si>
  <si>
    <t>TOLYAKOVA GULCHEXRA OMANOVNA~09092015НАРЫНСКИЙ РОВД НАМАНГАНСКОЙ ОБЛАСТИ</t>
  </si>
  <si>
    <t>AB0986626</t>
  </si>
  <si>
    <t>MAMADIYEVA MEHRINSA MUHAMMADALI QIZI~06092015НАМАНГАНСКИЙ РОВД НАМАНГАНСКОЙ ОБЛАСТИ</t>
  </si>
  <si>
    <t>XAMDAMOV MAXMUD AXMADOVICH~08092015НАМАНГАНСКИЙ ГОВД НАМАНГАНСКОЙ ОБЛАСТИ</t>
  </si>
  <si>
    <t>MAMASOLIYEVA ZULXUMOR ALIJANOVNA~06092015УЧКУРГАНСКИЙ РОВД НАМАНГАНСКОЙ ОБЛАСТИ</t>
  </si>
  <si>
    <t>AB0997499</t>
  </si>
  <si>
    <t>ISMATILLAYEVA ODINA MUXTARJONOVNA~26102015УЧКУРГАНСКИЙ РОВД НАМАНГАНСКОЙ ОБЛАСТИ</t>
  </si>
  <si>
    <t>UBAYDULLAYEVA NAZOKAT XAMIDULLO QIZI~09092015УЧКУРГАНСКИЙ РОВД НАМАНГАНСКОЙ ОБЛАСТИ</t>
  </si>
  <si>
    <t>TURSUNOV ULMAS OMONDJON O`G`LI~09092015ЧУСТСКИЙ РОВД НАМАНГАНСКОЙ ОБЛАСТИ</t>
  </si>
  <si>
    <t>SULTANOVA FERUZA AKBAROVNA~10092015 NAMANGAN VILOYATI IIB</t>
  </si>
  <si>
    <t>AB1033462</t>
  </si>
  <si>
    <t>RAXIMJANOV RAXMATILLA SHAVKATJONOG~13092015ЧОРТОК ИИБ</t>
  </si>
  <si>
    <t>YUSUPOV BOBIR SAYDULLAYEVICH~13092015НАМАНГАНСКИЙ ГОВД НАМАНГАНСКОЙ ОБЛАСТИ</t>
  </si>
  <si>
    <t>MUMINOVA NARGIZA ADXAMALIYEVNA~11092015ЧУСТСКИЙ РОВД НАМАНГАНСКОЙ ОБЛАСТИ</t>
  </si>
  <si>
    <t>JABAROV BRODAR TOJIDINOVICH~13092015УЧКУРГАНСКИЙ РОВД НАМАНГАНСКОЙ ОБЛАСТИ</t>
  </si>
  <si>
    <t>AB1074966</t>
  </si>
  <si>
    <t>YULCHIYEV TOXIR TURSUNOVICH~13092015 ТУРАКУРГАНСКИЙ РОВД НАМАНГАНСКОЙ ОБЛАСТИ</t>
  </si>
  <si>
    <t>AB1085402</t>
  </si>
  <si>
    <t>NAMATOVA MAXMUDA ZIYOVIDINOVNA~11092015УВД НАМАНГАНСКОЙ ОБЛАСТИ</t>
  </si>
  <si>
    <t>AB1087304</t>
  </si>
  <si>
    <t>BOYMIRZAYEVA ZUXRA RAXIMJANOVNA~13092015ЧАРТАКСКИЙ РОВД НАМАНГАНСКОЙ ОБЛАСТИ</t>
  </si>
  <si>
    <t>AB1087596</t>
  </si>
  <si>
    <t>18.02.2022</t>
  </si>
  <si>
    <t>KARIMOVA SURAYYO AKRAMJON QIZI~14092015ПАПСКИЙ РОВД НАМАНГАНСКОЙ ОБЛАСТИ</t>
  </si>
  <si>
    <t>NURITDINOV BOTIRJON MO`MINBAYEVICH~13092015УЙЧИНСКИЙ РОВД НАМАНГАНСКОЙ ОБЛАСТИ</t>
  </si>
  <si>
    <t>AB1095539</t>
  </si>
  <si>
    <t>XOJIYEVA MARG'UBA ABDUMAJIDOVNA~13092015УЙЧИНСКИЙ РОВД НАМАНГАНСКОЙ ОБЛАСТИ</t>
  </si>
  <si>
    <t>AB1095540</t>
  </si>
  <si>
    <t>SATRIDINOV ADHAMJON KOMILJON OGLI~15092015ЧАРТАКСКИЙ РОВД НАМАНГАНСКОЙ ОБЛАСТИ</t>
  </si>
  <si>
    <t>AB1106580</t>
  </si>
  <si>
    <t>ISAYEV SHAVKATJON SHUXRATOVICH~17092015НАРЫНСКИЙ РОВД НАМАНГАНСКОЙ ОБЛАСТИ</t>
  </si>
  <si>
    <t>AB1110521</t>
  </si>
  <si>
    <t>MAMATXONOV QOBULJON ABDULXOFIZ O'G'LI~15092015УЙЧИНСКИЙ РОВД НАМАНГАНСКОЙ ОБЛАСТИ</t>
  </si>
  <si>
    <t>KAMOLOVA NAFISAXON QORABOYEVNA~16092015НАРЫНСКИЙ РОВД НАМАНГАНСКОЙ ОБЛАСТИ</t>
  </si>
  <si>
    <t>Toxtasinova Xusniya Botirali qizi~20092015Uchqorgon tuman IIB</t>
  </si>
  <si>
    <t>Dadajonov Ulugbek Anvarjonovich~21092015Поп тумани ИИБ</t>
  </si>
  <si>
    <t>AB1170522</t>
  </si>
  <si>
    <t>Akbarov Kamariddin Maxmutaliyevich</t>
  </si>
  <si>
    <t>Чуст шахар Пансада МФЙ Чустий куча 44г ракамли уй  3-кават 25 хонадон 3 хонали уй сотиб олиш учун</t>
  </si>
  <si>
    <t>07.02.2022</t>
  </si>
  <si>
    <t>07.02.2042</t>
  </si>
  <si>
    <t>TURSUNOVA XAKIMA ABDULLAYEVNA~20092015ЧАРТАКСКИЙ РОВД НАМАНГАНСКОЙ ОБЛАСТИ</t>
  </si>
  <si>
    <t>AB1172250</t>
  </si>
  <si>
    <t>G‘ANIYEVA MARG‘UBA NAJMIDINOVNA~20092015 ЧУСТСКИЙ РОВД НАМАНГАНСКОЙ ОБЛАСТИ</t>
  </si>
  <si>
    <t>AB1173368</t>
  </si>
  <si>
    <t>YULCHIYEVA GULNORA MAMADJONOVNA~18092015Чуст тумани ИИБ</t>
  </si>
  <si>
    <t>AB1174024</t>
  </si>
  <si>
    <t>28.06.2022</t>
  </si>
  <si>
    <t>00232</t>
  </si>
  <si>
    <t>KUCHKAROV AZIZJON MUXAMMADJONOVICH</t>
  </si>
  <si>
    <t>BOQIJONOV AKBARJON AKMALJON OGLI~22092015ТУРАКУРГАНСКИЙ РОВД НАМАНГАНСКОЙ ОБЛАСТИ</t>
  </si>
  <si>
    <t>ULUG‘BAYEVA NASIBA KIMSANOVNA~24092015 ЧУСТСКИЙ РОВД НАМАНГАНСКОЙ ОБЛАСТИ</t>
  </si>
  <si>
    <t>AB1229115</t>
  </si>
  <si>
    <t>HUSANOVA MAFTUNAXON XASANBOY QIZI~28092015НАМАНГАНСКИЙ РОВД НАМАНГАНСКОЙ ОБЛАСТИ</t>
  </si>
  <si>
    <t>MAMADALIYEVA VAZIRAXON TOIRXANOVNA~24092015УВД НАМАНГАНСКОЙ ОБЛАСТИ</t>
  </si>
  <si>
    <t>07.05.2022</t>
  </si>
  <si>
    <t>OTAMIRZAYEVA MAMURA MUXTORALI QIZI~30092015ЧАРТАКСКИЙ РОВД НАМАНГАНСКОЙ ОБЛАСТИ</t>
  </si>
  <si>
    <t>AB1268072</t>
  </si>
  <si>
    <t>ABDUSATTAROV NOSIRJON KARIMJON O`G`LI~30092015НАМАНГАНСКИЙ ГОВД НАМАНГАНСКОЙ ОБЛАСТИ</t>
  </si>
  <si>
    <t>MAMATVALIYEVA DILDORA RAXIMJONOVNA~01102015ЧАРТАКСКИЙ РОВД НАМАНГАНСКОЙ ОБЛАСТИ</t>
  </si>
  <si>
    <t>Saidaxmedov Ismoilxon Ubaydulloxonovich~02102015Чуст т ИИБ</t>
  </si>
  <si>
    <t>AB1285726</t>
  </si>
  <si>
    <t>ARSLANOV BAXTIYOR ALISHEROVICH~30092015НАМАНГАНСКИЙ ГОВД НАМАНГАНСКОЙ ОБЛАСТИ</t>
  </si>
  <si>
    <t>ABDURAXMANOV IBROXIMJON ABDURASUL OGLI~03102015ЧАРТАКСКИЙ РОВД НАМАНГАНСКОЙ ОБЛАСТИ</t>
  </si>
  <si>
    <t>XOLMATOVA OZODAXON KOMILJON QIZI~06102015ЧАРТАКСКИЙ РОВД НАМАНГАНСКОЙ ОБЛАСТИ</t>
  </si>
  <si>
    <t>AB1348848</t>
  </si>
  <si>
    <t>BOLTABOYEV BOTIRJON ORTIQBOYEVICH~02102015ЧАРТАКСКИЙ РОВД НАМАНГАНСКОЙ ОБЛАСТИ</t>
  </si>
  <si>
    <t>AB1352427</t>
  </si>
  <si>
    <t>ATABAYEV ABDUMALIK KAMILOVICH~08102015NAMANGAN SHAXAR</t>
  </si>
  <si>
    <t>AB1377028</t>
  </si>
  <si>
    <t>BOTIROV SHUXRAT RUZIBOYEVICH~21102015ПАПСКИЙ РОВД НАМАНГАНСКОЙ ОБЛАСТИ</t>
  </si>
  <si>
    <t>AB1423018</t>
  </si>
  <si>
    <t>ALIYEV BAXROM BAXODIROVICH~23102015 АНГРЕНСКИЙ ГОВД ТАШКЕНТСКОЙ ОБЛАСТИ</t>
  </si>
  <si>
    <t>АНГРЕН ШАХРИ</t>
  </si>
  <si>
    <t>TEMIROV ELYORJON MUROTALIYEVICH~24102015ПАПСКИЙ РОВД НАМАНГАНСКОЙ ОБЛАСТИ</t>
  </si>
  <si>
    <t>QURBONOVA DILFUZA ERGASHEVNA~29102015 ЧУСТСКИЙ РОВД НАМАНГАНСКОЙ ОБЛАСТИ</t>
  </si>
  <si>
    <t>AB1483174</t>
  </si>
  <si>
    <t>TOJIBAYEV ILXOMJON ATIQULLA O'G'LI~04122015ТУРАКУРГАНСКИЙ РОВД НАМАНГАНСКОЙ ОБЛАСТИ</t>
  </si>
  <si>
    <t>MUTALOV AKMALJON MAMATXONOVICH~05122015Наманган вилояти Уйчи тумани ИИБ</t>
  </si>
  <si>
    <t>AB1511953</t>
  </si>
  <si>
    <t>DJURABAYEV KOMILJON NORMIRZAYEVICH~04122015ЧАРТАКСКИЙ РОВД НАМАНГАНСКОЙ ОБЛАСТИ</t>
  </si>
  <si>
    <t>AB1512095</t>
  </si>
  <si>
    <t>TEMIROV ABDUXALIL TURSUNMUXAMADOVICH~12102015УВД НАМАНГАНСКОЙ ОБЛАСТИ</t>
  </si>
  <si>
    <t>AB1565301</t>
  </si>
  <si>
    <t>XASANOVA NAZIRAXON RAIMDJANOVNA~13102015УВД НАМАНГАНСКОЙ ОБЛАСТИ</t>
  </si>
  <si>
    <t>ORTIQOV QOBUL MAXAMADJONOVICH~14102015УЙЧИНСКИЙ РОВД НАМАНГАНСКОЙ ОБЛАСТИ</t>
  </si>
  <si>
    <t>AB1594185</t>
  </si>
  <si>
    <t>OVILOVA SANOATXON XASANBOYEVNA~13102015 ЯНГИКУРГАНСКИЙ РОВД НАМАНГАНСКОЙ ОБЛАСТИ</t>
  </si>
  <si>
    <t>XUDAYBERGENOVA NILUFAR AXMADJONOVNA~19102015УВД НАМАНГАНСКОЙ ОБЛАСТИ</t>
  </si>
  <si>
    <t>RAXMATOVA MANZURAXON KUTBIDINOVNA~18102015УЧКУРГОН Т ИИБ</t>
  </si>
  <si>
    <t>AB1623290</t>
  </si>
  <si>
    <t>NIZOMOV DONIYOR RASULJONOVICH~18102015НАМАНГАНСКИЙ РОВД НАМАНГАНСКОЙ ОБЛАСТИ</t>
  </si>
  <si>
    <t>ORTIQMIRZAYEVA NODIRAXON ABBOSXONOVNA~16102015 УЙЧИНСКИЙ РОВД НАМАНГАНСКОЙ ОБЛАСТИ</t>
  </si>
  <si>
    <t>AB1628320</t>
  </si>
  <si>
    <t>ERGASHEVA NARGIZA AZAMOVNA~18102015 ЧУСТСКИЙ РОВД НАМАНГАНСКОЙ ОБЛАСТИ</t>
  </si>
  <si>
    <t>AB1640432</t>
  </si>
  <si>
    <t>YULCHIYEVA SOXIBAXON QODIRJONOVNA~20102015ЧАРТАКСКИЙ РОВД НАМАНГАНСКОЙ ОБЛАСТИ</t>
  </si>
  <si>
    <t>AB1676570</t>
  </si>
  <si>
    <t>NOZIMOVA MADINA ABDUJABBOROVNA~28102015НАМАНГАНСКИЙ ГОВД НАМАНГАНСКОЙ ОБЛАСТИ</t>
  </si>
  <si>
    <t>MAXMUDOV NODIRBEK ODILJONOVICH~28102015УЙЧИНСКИЙ РОВД НАМАНГАНСКОЙ ОБЛАСТИ</t>
  </si>
  <si>
    <t>AB1684060</t>
  </si>
  <si>
    <t>XOLDOROVA DILFUZA HUSNIDDINOVNA~29102015ЧАРТАКСКИЙ РОВД НАМАНГАНСКОЙ ОБЛАСТИ</t>
  </si>
  <si>
    <t>AB1701490</t>
  </si>
  <si>
    <t>ALIXANOVA XULKARXON SAYDULLO QIZI~30102015НАМАНГАНСКИЙ ГОВД НАМАНГАНСКОЙ ОБЛАСТИ</t>
  </si>
  <si>
    <t>MADALIYEVA MALOXATXON AXMATJANOVNA~01112015УЧКУРГАНСКИЙ РОВД НАМАНГАНСКОЙ ОБЛАСТИ</t>
  </si>
  <si>
    <t>XAKIMOV AZIZBEK NABIJONOVICH~03112015НАРЫНСКИЙ РОВД НАМАНГАНСКОЙ ОБЛАСТИ</t>
  </si>
  <si>
    <t>AB1726274</t>
  </si>
  <si>
    <t>Бойдедаева Шахноза Шокиржановна~01112015Наманган вилояти ИИБ</t>
  </si>
  <si>
    <t>KORABOYEV A`ZAMXO`JA AXMADJONOVICH~02112015МАРГИЛАНСКИЙ ГОВД ФЕРГАНСКОЙ ОБЛАСТИ</t>
  </si>
  <si>
    <t>МАРГИЛОН ШАХРИ</t>
  </si>
  <si>
    <t>AB1731230</t>
  </si>
  <si>
    <t>SHERMATOV MUZAFFAR G`ULOMJONOVICH~02112015ТУРАКУРГАНСКИЙ РОВД НАМАНГАНСКОЙ ОБЛАСТИ</t>
  </si>
  <si>
    <t>XOMIDOVA MUNIRAXON QOVULXONOVNA~03112015ЧУСТСКИЙ РОВД НАМАНГАНСКОЙ ОБЛАСТИ</t>
  </si>
  <si>
    <t>ISMOILOVA NARGIZA RUSTAMOVNA~02112015НАРЫНСКИЙ РОВД НАМАНГАНСКОЙ ОБЛАСТИ</t>
  </si>
  <si>
    <t>AB1753469</t>
  </si>
  <si>
    <t>SULTANOV BAXODIR ISAXANOVICH~02112015НАРЫНСКИЙ РОВД НАМАНГАНСКОЙ ОБЛАСТИ</t>
  </si>
  <si>
    <t>AB1753589</t>
  </si>
  <si>
    <t>MIRZAUMAROV IZZATILLA ISMOYILOVICH~03112015ТУРАКУРГАНСКИЙ РОВД НАМАНГАНСКОЙ ОБЛАСТИ</t>
  </si>
  <si>
    <t>AB1768962</t>
  </si>
  <si>
    <t>IKROMOV ULUG`BEK IKROMJONOVICH~03112015ТУРАКУРГАНСКИЙ РОВД НАМАНГАНСКОЙ ОБЛАСТИ</t>
  </si>
  <si>
    <t>AB1769076</t>
  </si>
  <si>
    <t>A’LOXANOV ABBOS ABDUJABBOROVICH~03112015 NAMANGAN VILOYATI YANGIQO‘RGON TUMANI IIB</t>
  </si>
  <si>
    <t>AB1769584</t>
  </si>
  <si>
    <t>USMANOVA RISLIK JALALOVNA~05112015НАМАНГАНСКИЙ ГОВД НАМАНГАНСКОЙ ОБЛАСТИ</t>
  </si>
  <si>
    <t>PARPIYEV MAXSUD RASULJONOVICH~06112015ПАПСКИЙ РОВД НАМАНГАНСКОЙ ОБЛАСТИ</t>
  </si>
  <si>
    <t>AB1818643</t>
  </si>
  <si>
    <t>DADABOYEV MEXROJ PULATJONOVICH~07112015ПАПСКИЙ РОВД НАМАНГАНСКОЙ ОБЛАСТИ</t>
  </si>
  <si>
    <t>AB1819678</t>
  </si>
  <si>
    <t>MAXSUDOV LUXMON SADRIDDINOVICH~08112015НАМАНГАНСКИЙ ГОВД НАМАНГАНСКОЙ ОБЛАСТИ</t>
  </si>
  <si>
    <t>AB1821086</t>
  </si>
  <si>
    <t>Madraximova Shoira Gulamovna</t>
  </si>
  <si>
    <t>AB1833076</t>
  </si>
  <si>
    <t>20.01.2022</t>
  </si>
  <si>
    <t>20.01.2042</t>
  </si>
  <si>
    <t>TURSUNOV MIRZAOBID ABDUSALOMOVICH~10112015УВД НАМАНГАНСКОЙ ОБЛАСТИ</t>
  </si>
  <si>
    <t>AB1833140</t>
  </si>
  <si>
    <t>Hasanova Marhabo Raximberdiyevna~13112015Уйчи тумани ИИБ</t>
  </si>
  <si>
    <t>AB1881667</t>
  </si>
  <si>
    <t>Kamalova To'xtaxon Maxkamovna~13112015Наманган вилояти ИИБ</t>
  </si>
  <si>
    <t>AB1925174</t>
  </si>
  <si>
    <t>ABDUVALIYEV ZOKIRJON XUSANBOY O`G`LI~19112015ЧУСТСКИЙ РОВД НАМАНГАНСКОЙ ОБЛАСТИ</t>
  </si>
  <si>
    <t>XOMIDJONOVA XUSNOBOD QOBILJON QIZI~20112015ЧУСТСКИЙ РОВД НАМАНГАНСКОЙ ОБЛАСТИ</t>
  </si>
  <si>
    <t>ERGASHEV SHAVKAT HAMZAYEVICH~30112015ШАФИРКАНСКИЙ РОВД БУХАРСКОЙ ОБЛАСТИ</t>
  </si>
  <si>
    <t>БУХОРО ВИЛОЯТИ</t>
  </si>
  <si>
    <t>ШОФИРКОН ТУМАНИ</t>
  </si>
  <si>
    <t>AB2096784</t>
  </si>
  <si>
    <t>AXMEDOVA O'G'ILXON ABDUMANOBOVNA~02122015НАРЫНСКИЙ РОВД НАМАНГАНСКОЙ ОБЛАСТИ</t>
  </si>
  <si>
    <t>AB2130498</t>
  </si>
  <si>
    <t>16.06.2022</t>
  </si>
  <si>
    <t>DAVLYATOVA SHOIRA MAXMUDOVNA~02122015НАМАНГАНСКИЙ ГОВД НАМАНГАНСКОЙ ОБЛАСТИ</t>
  </si>
  <si>
    <t>AB2136383</t>
  </si>
  <si>
    <t>IDRISOV QOBULJON OLIMJON OGLI~03122015УЧКУРГАНСКИЙ РОВД НАМАНГАНСКОЙ ОБЛАСТИ</t>
  </si>
  <si>
    <t>TOJIBOYEV G`AYBULLAJON FAYZULLAYEVICH~04122015КАСАНСАЙСКИЙ РОВД НАМАНГАНСКОЙ ОБЛАСТИ</t>
  </si>
  <si>
    <t>AB2150531</t>
  </si>
  <si>
    <t>BOLTABAYEVA HURINISA G`OFFORALIYEVNA~09122015УЙЧИНСКИЙ РОВД НАМАНГАНСКОЙ ОБЛАСТИ</t>
  </si>
  <si>
    <t>KAMOLIY HILOLAXON RAVSHANJON QIZI~07122015НАМАНГАНСКИЙ РОВД НАМАНГАНСКОЙ ОБЛАСТИ</t>
  </si>
  <si>
    <t>USMANOVA OYDINA MAXMUDOVNA~09122015ЧАРТАКСКИЙ РОВД НАМАНГАНСКОЙ ОБЛАСТИ</t>
  </si>
  <si>
    <t>AB2190315</t>
  </si>
  <si>
    <t>MAXMUDOV XASANBOY IKROM OGLI~11122015ЧАРТАКСКИЙ РОВД НАМАНГАНСКОЙ ОБЛАСТИ</t>
  </si>
  <si>
    <t>ABDURAXIMOVA NOZIMA URAIMJONOVNA~11122015ЧАРТАКСКИЙ РОВД НАМАНГАНСКОЙ ОБЛАСТИ</t>
  </si>
  <si>
    <t>AB2216713</t>
  </si>
  <si>
    <t>SATIMOVA RAYXONA ABDURAXMON QIZI~11122015ЧАРТАКСКИЙ РОВД НАМАНГАНСКОЙ ОБЛАСТИ</t>
  </si>
  <si>
    <t>ULKANOVA SEVARA A`ZAMJONOVNA~12122015ЧУСТСКИЙ РОВД НАМАНГАНСКОЙ ОБЛАСТИ</t>
  </si>
  <si>
    <t>XOZIRJONOV RAVSHANJON RAXIMOVICH~16122015УВД НАМАНГАНСКОЙ ОБЛАСТИ</t>
  </si>
  <si>
    <t>AB2271642</t>
  </si>
  <si>
    <t>IBRAGIMOV ZOKIRJON XOLMIRZAYEVICH~17122015УЧКУРГАНСКИЙ РОВД НАМАНГАНСКОЙ ОБЛАСТИ</t>
  </si>
  <si>
    <t>AB2324456</t>
  </si>
  <si>
    <t>SOTIVOLDIYEVA SEVARA NEMATULLO QIZI~19122015 НАМАНГАНСКИЙ ГОВД НАМАНГАНСКОЙ ОБЛАСТИ</t>
  </si>
  <si>
    <t>AB2324556</t>
  </si>
  <si>
    <t>ABDUMUTALIYEV AVAZXON AYUBXON O'G'LI~22122015НАМАНГАНСКИЙ ГОВД НАМАНГАНСКОЙ ОБЛАСТИ</t>
  </si>
  <si>
    <t>29mtm SHARIPOV MURODXON MAXAMMADAMIN UGLI</t>
  </si>
  <si>
    <t>AB2326909</t>
  </si>
  <si>
    <t>ABDULLAYEV SHAMSIDIN YARIBEKOVICH~17122015УЧКУРГАНСКИЙ РОВД НАМАНГАНСКОЙ ОБЛАСТИ</t>
  </si>
  <si>
    <t>UBAYDULLAYEV DILMUROD ERGASHEVICH~19122015 ЧУСТСКИЙ РОВД НАМАНГАНСКОЙ ОБЛАСТИ</t>
  </si>
  <si>
    <t>AB2333830</t>
  </si>
  <si>
    <t>BOYTURAYEVA XILOLAXON TOSHMAMATOVNA~19122015ЧУСТСКИЙ РОВД НАМАНГАНСКОЙ ОБЛАСТИ</t>
  </si>
  <si>
    <t>AB2333971</t>
  </si>
  <si>
    <t>SOTIVOLDIYEVA XILOLA YAKUBOVNA~21122015УВД НАМАНГАНСКОЙ ОБЛАСТИ</t>
  </si>
  <si>
    <t>AB2339917</t>
  </si>
  <si>
    <t>ERGASHEV G‘AYRATJON ORIBJONOVICH~25122015 УВД НАМАНГАНСКОЙ ОБЛАСТИ</t>
  </si>
  <si>
    <t>GANIJANOVA NIGORA MAMADJANOVNA~24122015 НАМАНГАНСКИЙ ГОВД НАМАНГАНСКОЙ ОБЛАСТИ</t>
  </si>
  <si>
    <t>OTAMIRZAYEVA NIGORA ZAKIRJONOVNA~24122015 НАМАНГАНСКИЙ ГОВД НАМАНГАНСКОЙ ОБЛАСТИ</t>
  </si>
  <si>
    <t>MIRSAIDOVA GULMIRA ABDUSAMATOVNA~25122015НАМАНГАНСКИЙ ГОВД НАМАНГАНСКОЙ ОБЛАСТИ</t>
  </si>
  <si>
    <t>AB2366739</t>
  </si>
  <si>
    <t>NAJMETDINOV MASHRABJON YUNUS O`G`LI~25122015НАМАНГАНСКИЙ ГОВД НАМАНГАНСКОЙ ОБЛАСТИ</t>
  </si>
  <si>
    <t>ABDULAYEV MUBASHIR MUZAFAROVICH~25122015НАМАНГАНСКИЙ ГОВД НАМАНГАНСКОЙ ОБЛАСТИ</t>
  </si>
  <si>
    <t>IBRAXIMOV ISROILJON USMON O`G`LI~30122015ЧУСТСКИЙ РОВД НАМАНГАНСКОЙ ОБЛАСТИ</t>
  </si>
  <si>
    <t>AB2414481</t>
  </si>
  <si>
    <t>NASIMOVA MUAZZAM UMARJONOVNA~30122015 ЧУСТСКИЙ РОВД НАМАНГАНСКОЙ ОБЛАСТИ</t>
  </si>
  <si>
    <t>AB2436076</t>
  </si>
  <si>
    <t>RO`ZIMOVA NAIMA TOXIRJANOVNA~29122015УЙЧИНСКИЙ РОВД НАМАНГАНСКОЙ ОБЛАСТИ</t>
  </si>
  <si>
    <t>ARZIQULOV SOBIR BOYMURODOVICH~29122015КИТАБСКИЙ РОВД КАШКАДАРЬИНСКОЙ ОБЛАСТИ</t>
  </si>
  <si>
    <t>КАШКАДАРЁ ВИЛОЯТИ</t>
  </si>
  <si>
    <t>КИТОБ ТУМАНИ</t>
  </si>
  <si>
    <t>AB2476554</t>
  </si>
  <si>
    <t>UMAROV MIRVOXID OSIMOVICH</t>
  </si>
  <si>
    <t>AB2540049</t>
  </si>
  <si>
    <t>15.02.2022</t>
  </si>
  <si>
    <t>NIZAMBAYEVA ZULFIYA MUXAMAD QIZI~08012016УВД НАМАНГАНСКОЙ ОБЛАСТИ</t>
  </si>
  <si>
    <t>RAXATALIYEVA SAIDA KARIMOVNA~09012016 НАМАНГАНСКИЙ РОВД НАМАНГАНСКОЙ ОБЛАСТИ</t>
  </si>
  <si>
    <t>HOLMATJONOVA FERUZA KARIMJANOVNA</t>
  </si>
  <si>
    <t>SULTANOVA MUKADDAM ABDULLAYEVNA~08012016ЧАРТАКСКИЙ РОВД НАМАНГАНСКОЙ ОБЛАСТИ</t>
  </si>
  <si>
    <t>ISMOILOV ELYOR ANVARJONOVICH~12012016ПАПСКИЙ РОВД НАМАНГАНСКОЙ ОБЛАСТИ</t>
  </si>
  <si>
    <t>AB2573909</t>
  </si>
  <si>
    <t>SOLIYEV JO‘RABEK SODIQ O‘G‘LI~12012016 ЧУСТСКИЙ РОВД НАМАНГАНСКОЙ ОБЛАСТИ</t>
  </si>
  <si>
    <t>AB2576068</t>
  </si>
  <si>
    <t>OTABOYEVA DILFUZA XAKIMJONOVNA~14012016ЯНГИКУРГАНСКИЙ РОВД НАМАНГАНСКОЙ ОБЛАСТИ</t>
  </si>
  <si>
    <t>AB2607071</t>
  </si>
  <si>
    <t>JUMANAZAROVA MUNAVVAR NABIJONOVNA~15012016ЯНГИКУРГАНСКИЙ РОВД НАМАНГАНСКОЙ ОБЛАСТИ</t>
  </si>
  <si>
    <t>AB2627243</t>
  </si>
  <si>
    <t>FAYZULLAYEV ABROR ABDURAXMON OGLI~18012016ЧАРТАКСКИЙ РОВД НАМАНГАНСКОЙ ОБЛАСТИ</t>
  </si>
  <si>
    <t>AB2660267</t>
  </si>
  <si>
    <t>AXROROV BAXROMJON RUSTAM O'G'LI~17012016НАМАНГАНСКИЙ РОВД НАМАНГАНСКОЙ ОБЛАСТИ</t>
  </si>
  <si>
    <t>YULDASHEV TUXTAMUROD BAXODIROVICH~21012016ПАПСКИЙ РОВД НАМАНГАНСКОЙ ОБЛАСТИ</t>
  </si>
  <si>
    <t>AB2712691</t>
  </si>
  <si>
    <t>SALOXIDDINOVA RUQIYA XABIBULLO QIZI~21012016ТУРАКУРГАНСКИЙ РОВД НАМАНГАНСКОЙ ОБЛАСТИ</t>
  </si>
  <si>
    <t>TURGUNOV KOMILJON GULAMOVICH~23012016КАСАНСАЙСКИЙ РОВД НАМАНГАНСКОЙ ОБЛАСТИ</t>
  </si>
  <si>
    <t>AB2720596</t>
  </si>
  <si>
    <t>INOMJONOV ABDULAZIZ AKRAMJON O`G`LI~26012016НАМАНГАНСКИЙ РОВД НАМАНГАНСКОЙ ОБЛАСТИ</t>
  </si>
  <si>
    <t>USMANOVA DILNOZA MAXAMADJANOVNA~26012016ЧАРТАКСКИЙ РОВД НАМАНГАНСКОЙ ОБЛАСТИ</t>
  </si>
  <si>
    <t>AB2777369</t>
  </si>
  <si>
    <t>GOFURJANOVA ZULAYHO ALISHEROVNA~26012016ЧАРТАКСКИЙ РОВД НАМАНГАНСКОЙ ОБЛАСТИ</t>
  </si>
  <si>
    <t>AB2777379</t>
  </si>
  <si>
    <t>PO`LATOVA MUNOJATXON ZOKIRJON QIZI~31012016ЯНГИКУРГАНСКИЙ РОВД НАМАНГАНСКОЙ ОБЛАСТИ</t>
  </si>
  <si>
    <t>AB2813496</t>
  </si>
  <si>
    <t>Soatova Muazzam Maxsudali Qizi~02022016Чуст тумани ИИБ</t>
  </si>
  <si>
    <t>MAMADALIYEVA MOXINUR NEMATILLA QIZI~05022016 УЙЧИНСКИЙ РОВД НАМАНГАНСКОЙ ОБЛАСТИ</t>
  </si>
  <si>
    <t>Maxmudxojiyeva Feruza Yusubovna~06022016Чуст туман ИИБ</t>
  </si>
  <si>
    <t>AB2906342</t>
  </si>
  <si>
    <t>QOSIMOVA FERUZA ODILJON QIZI~28022016НАРЫНСКИЙ РОВД НАМАНГАНСКОЙ ОБЛАСТИ</t>
  </si>
  <si>
    <t>AB2926501</t>
  </si>
  <si>
    <t>YULDOSHEVA YULDUZXON XASANBAYEVNA~16042016УЧКУРГАНСКИЙ РОВД НАМАНГАНСКОЙ ОБЛАСТИ</t>
  </si>
  <si>
    <t>AB2938068</t>
  </si>
  <si>
    <t>G'OFUROV AKMALJON ANVARJON O'G'LI~19042016УЙЧИНСКИЙ РОВД НАМАНГАНСКОЙ ОБЛАСТИ</t>
  </si>
  <si>
    <t>ATAJONOVA MUKADDAS MIRZADAVLATOVNA~20042016Чуст туман ИИБ</t>
  </si>
  <si>
    <t>AB2949287</t>
  </si>
  <si>
    <t>Ergasheva Maxsadxon Anvarovna~14022016Поп тумани ИИБ</t>
  </si>
  <si>
    <t>AB3030457</t>
  </si>
  <si>
    <t>TURSUNOVA FERUZA NOSIROVNA~10022016ЧАРТАКСКИЙ РОВД НАМАНГАНСКОЙ ОБЛАСТИ</t>
  </si>
  <si>
    <t>AB3031462</t>
  </si>
  <si>
    <t>TURSUNOVA FERUZA KARIMJANOVNA~10022016УЧКУРГАНСКИЙ РОВД НАМАНГАНСКОЙ ОБЛАСТИ</t>
  </si>
  <si>
    <t>AB3043432</t>
  </si>
  <si>
    <t>TURAJANOV ANAS ERKINOVICH~17022016НАМАНГАНСКИЙ ГОВД НАМАНГАНСКОЙ ОБЛАСТИ</t>
  </si>
  <si>
    <t>OTAXANOVA ZAYNABXON BAXTIYOR QIZI~15022016НАМАНГАНСКИЙ ГОВД НАМАНГАНСКОЙ ОБЛАСТИ</t>
  </si>
  <si>
    <t>Bannayev Abdulnosir Abdullayevich~17022016НАМАНГАНСКИЙ РОВД НАМАНГАНСКОЙ ОБЛАСТИ</t>
  </si>
  <si>
    <t>QODIRALIYEVA IRODAXON MAMARASULOVNA</t>
  </si>
  <si>
    <t>AB3091546</t>
  </si>
  <si>
    <t>NIYOZOV NODIRJON ABDUKARIMOVICH~20022016ТЕРМЕЗСКИЙ ГОВД СУРХАНДАРЬИНСКОЙ ОБЛАСТИ</t>
  </si>
  <si>
    <t>AB3123942</t>
  </si>
  <si>
    <t>XOMIDOV ABDURAYIMXO'JA SHODMON O'G'LI~23022016ЯНГИКУРГАНСКИЙ РОВД НАМАНГАНСКОЙ ОБЛАСТИ</t>
  </si>
  <si>
    <t>AB3130096</t>
  </si>
  <si>
    <t>ASHURMATOVA LATOFAT ABDUSALOMOVNA~19022016 FARG‘ONA VILOYATI BESHARIQ TUMANI IIB</t>
  </si>
  <si>
    <t>ФАРГОНА ШАХРИ</t>
  </si>
  <si>
    <t>KARIMOV DILMUROD ABDULLAHAFIZOVICH~19022016 УВД НАМАНГАНСКОЙ ОБЛАСТИ</t>
  </si>
  <si>
    <t>SHAROFIDDINOVA SAYYORA TOSHPO`LATOVNA~18022016ЧАРТАКСКИЙ РОВД НАМАНГАНСКОЙ ОБЛАСТИ</t>
  </si>
  <si>
    <t>AB3145191</t>
  </si>
  <si>
    <t>Kozakov Islomjon Ismoilovich~21022016Янгикуогон тумани ИИБ</t>
  </si>
  <si>
    <t>AB3150267</t>
  </si>
  <si>
    <t>27.06.2022</t>
  </si>
  <si>
    <t>G`OFURJANOV SHERZOD MAXAMMADJANOVICH~23022016CHORTOQ TIIB</t>
  </si>
  <si>
    <t>AB3175903</t>
  </si>
  <si>
    <t>QOSIMOVA NIGORA ABDUVALIYEVNA~23022016CHORTOQ TUMAN IIB</t>
  </si>
  <si>
    <t>TURDIYEVA DILFUZA ISMONJONOVNA~27022016ЧАРТАКСКИЙ РОВД НАМАНГАНСКОЙ ОБЛАСТИ</t>
  </si>
  <si>
    <t>AB3256263</t>
  </si>
  <si>
    <t>URUNBAYEV ABDULVOXID ABDULXAKIMOVICH~08032016УЙЧИНСКИЙ РОВД НАМАНГАНСКОЙ ОБЛАСТИ</t>
  </si>
  <si>
    <t>AB3329085</t>
  </si>
  <si>
    <t>USMONOVA ODINAXON MAXMUDOVNA~09032016 УВД НАМАНГАНСКОЙ ОБЛАСТИ</t>
  </si>
  <si>
    <t>Mamirov Bekzod Nematillayevich</t>
  </si>
  <si>
    <t>Чуст шахар Пансада МФЙ Чустий куча 44г ракамли уй-жой  5-кават 20-хонадон 3 хонали сотиб олиш учун</t>
  </si>
  <si>
    <t>DOLIBAYEVA MADINA KARIM QIZI~21032016НАМАНГАНСКИЙ ГОВД НАМАНГАНСКОЙ ОБЛАСТИ</t>
  </si>
  <si>
    <t>MUXAMMADIYEV MUZAFFAR DAMINOVICH~22032016НАМАНГАНСКИЙ ГОВД НАМАНГАНСКОЙ ОБЛАСТИ</t>
  </si>
  <si>
    <t>AB3484758</t>
  </si>
  <si>
    <t>MIRZAQAYUMOVA RAVSHANOY DEDAMIRZAYEVNA~30032016ЧАРТАКСКИЙ РОВД НАМАНГАНСКОЙ ОБЛАСТИ</t>
  </si>
  <si>
    <t>AB3545120</t>
  </si>
  <si>
    <t>MUXSINOVA SADOKAT ROXATOVNA~29032016ЧУСТСКИЙ РОВД НАМАНГАНСКОЙ ОБЛАСТИ</t>
  </si>
  <si>
    <t>AB3547198</t>
  </si>
  <si>
    <t>ABDURAHMONOVA GULCHEXRA SHUKURJONOVNA~31032016 ЧУСТСКИЙ РОВД НАМАНГАНСКОЙ ОБЛАСТИ</t>
  </si>
  <si>
    <t>AB3549494</t>
  </si>
  <si>
    <t>GOFURJANOV IBROXIMJON ILXOMJON O‘G‘LI~21032016 ЯНГИКУРГАНСКИЙ РОВД НАМАНГАНСКОЙ ОБЛАСТИ</t>
  </si>
  <si>
    <t>YULDASHEV SOXIBJON YUSUPOVICH~20032016НАРЫНСКИЙ РОВД НАМАНГАНСКОЙ ОБЛАСТИ</t>
  </si>
  <si>
    <t>KHUSANOVA DILFUZA ABDUBANNOYEVNA~04042016УВД НАМАНГАНСКОЙ ОБЛАСТИ</t>
  </si>
  <si>
    <t>XOLMIRZAYEV XIKMATULLO XUSAN O'G'LI~11042016НАМАНГАНСКИЙ ГОВД НАМАНГАНСКОЙ ОБЛАСТИ</t>
  </si>
  <si>
    <t>TURAJONOV BOBUR NODIRJONOVICH~05042016ЧУСТСКИЙ РОВД НАМАНГАНСКОЙ ОБЛАСТИ</t>
  </si>
  <si>
    <t>КОЛОНБОЕВ МАВЛОНЖОН ЛАТИБЖОНОВИЧ~09042016CHUST TUMANI IIB</t>
  </si>
  <si>
    <t>24.02.2022</t>
  </si>
  <si>
    <t>MUTALIYEV ALISHER ABDULVOXID O`G`LI~12042016ТУРАКУРГАНСКИЙ РОВД НАМАНГАНСКОЙ ОБЛАСТИ</t>
  </si>
  <si>
    <t>XOLMATOVA MUQADDAS IKROMJON QIZI~12042016ЧАРТАКСКИЙ РОВД НАМАНГАНСКОЙ ОБЛАСТИ</t>
  </si>
  <si>
    <t>AB3678839</t>
  </si>
  <si>
    <t>ABDULLAYEV ILXOMJON INOMJON O‘G‘LI~13042016 НАМАНГАНСКИЙ ГОВД НАМАНГАНСКОЙ ОБЛАСТИ</t>
  </si>
  <si>
    <t>XOLMIRZAYEVA GULNOZA AKRAM QIZI~13042016НАМАНГАНСКИЙ ГОВД НАМАНГАНСКОЙ ОБЛАСТИ</t>
  </si>
  <si>
    <t>XOJAMNAZAROV XOJIAKBAR BAXTIYOR OGLI~13042016NAMANGAN SHAXAR IIB</t>
  </si>
  <si>
    <t>ABDURAZZAKOVA ZOXIDAXON OBIDJONOVNA~13042016НАРЫНСКИЙ РОВД НАМАНГАНСКОЙ ОБЛАСТИ</t>
  </si>
  <si>
    <t>NAZAROVA BARCHIN XANDJAROVNA~13042016Наманган шахар ИИБ</t>
  </si>
  <si>
    <t>ISRAILOV NE’MATILLO XUSANOVICH~13042016 НАМАНГАНСКИЙ ГОВД НАМАНГАНСКОЙ ОБЛАСТИ</t>
  </si>
  <si>
    <t>DEHQONBAYEV SHUXRATJON NEMATOVICH~28042016УВД НАМАНГАНСКОЙ ОБЛАСТИ</t>
  </si>
  <si>
    <t>AB3722453</t>
  </si>
  <si>
    <t>SADBAROVA MUQADDAM RAXIMJONOVNA~27042016ЧАРТАКСКИЙ РОВД НАМАНГАНСКОЙ ОБЛАСТИ</t>
  </si>
  <si>
    <t>AB3726836</t>
  </si>
  <si>
    <t>XAMIDOVA FERUZA ISLAMOVNA~25042016УВД НАМАНГАНСКОЙ ОБЛАСТИ</t>
  </si>
  <si>
    <t>JUMANAZAROV SHERALI ABDULLAYEVICH~29042016МИНГБУЛАКСКИЙ РОВД НАМАНГАНСКОЙ ОБЛАСТИ</t>
  </si>
  <si>
    <t>AB3770414</t>
  </si>
  <si>
    <t>ORZIBOYEV MAXAMMADJON ZOKIRJON O‘G‘LI~05052016 NAMANGAN VILOYATI UYCHI TUMANI IIB</t>
  </si>
  <si>
    <t>AB3791396</t>
  </si>
  <si>
    <t>NURDINBOYEV JAMSHIDBEK XUSNIDDIN O`G`LI~05052016УЧКУРГАНСКИЙ РОВД НАМАНГАНСКОЙ ОБЛАСТИ</t>
  </si>
  <si>
    <t>TURABOYEV ADXAM NEMATILLAYEVICH~01052016ЧАРТАКСКИЙ РОВД НАМАНГАНСКОЙ ОБЛАСТИ</t>
  </si>
  <si>
    <t>AB3792577</t>
  </si>
  <si>
    <t>Aliyev Muzaffar Maxmudovich~01052016Наманган шахар</t>
  </si>
  <si>
    <t>UBAYDULLOYEV XASANBOY XAMIDULLO O`G`LI~03052016УЧКУРГАНСКИЙ РОВД НАМАНГАНСКОЙ ОБЛАСТИ</t>
  </si>
  <si>
    <t>AB3802623</t>
  </si>
  <si>
    <t>ABDURAZAKOV AZIZJON ABDUVOXID OGLI~02052016УЧКУРГАНСКИЙ РОВД НАМАНГАНСКОЙ ОБЛАСТИ</t>
  </si>
  <si>
    <t>AB3802827</t>
  </si>
  <si>
    <t>MAMASALIYEVA MUQADDAM ALIJONOVNA~02052016УЧКУРГАНСКИЙ РОВД НАМАНГАНСКОЙ ОБЛАСТИ</t>
  </si>
  <si>
    <t>AB3802919</t>
  </si>
  <si>
    <t>NAJMITDINOV UMURZOQ RUSTAMJANOVICH~02052016УЙЧИНСКИЙ РОВД НАМАНГАНСКОЙ ОБЛАСТИ</t>
  </si>
  <si>
    <t>AB3803343</t>
  </si>
  <si>
    <t>JALALOV AVAZBEK UMARALI OGLI~03052016УЧКУРГАНСКИЙ РОВД НАМАНГАНСКОЙ ОБЛАСТИ</t>
  </si>
  <si>
    <t>AB3807660</t>
  </si>
  <si>
    <t>MIRZAKULOVA ZAMIRAXON VALIJON QIZI~06052016УЧКУРГАНСКИЙ РОВД НАМАНГАНСКОЙ ОБЛАСТИ</t>
  </si>
  <si>
    <t>AB3848380</t>
  </si>
  <si>
    <t>RAXMONOVA ZILOLA AXATXON QIZI~11052016УЧКУРГАНСКИЙ РОВД НАМАНГАНСКОЙ ОБЛАСТИ</t>
  </si>
  <si>
    <t>AB3894115</t>
  </si>
  <si>
    <t>BAYBAYEVA MUXLISA DAMINOVNA~18052016ЧУСТСКИЙ РОВД НАМАНГАНСКОЙ ОБЛАСТИ</t>
  </si>
  <si>
    <t>XASANOV OSIMXON OBID O`G`LI~16052016НАМАНГАНСКИЙ ГОВД НАМАНГАНСКОЙ ОБЛАСТИ</t>
  </si>
  <si>
    <t>AB3912961</t>
  </si>
  <si>
    <t>Ulug`nazarov Umidjon Sharifjonovich~16052016Чуст туман ИИБ</t>
  </si>
  <si>
    <t>AB3914497</t>
  </si>
  <si>
    <t>BARATOVA GULMIRA RAVSHANOVNA~15052016НАМАНГАНСКИЙ ГОВД НАМАНГАНСКОЙ ОБЛАСТИ</t>
  </si>
  <si>
    <t>MALLABAYEVA XALIMAXON NE`MATJANOVNA~16052016НАМАНГАНСКИЙ ГОВД НАМАНГАНСКОЙ ОБЛАСТИ</t>
  </si>
  <si>
    <t>ШАНАЕВ АЗАМЖОН УЛКАНОВИЧ~16052016Чуст тумани ИИБ</t>
  </si>
  <si>
    <t>AB3936046</t>
  </si>
  <si>
    <t>ЖАПАРОВ МУХСИНАЛИ СОБИТЖОНОВИЧ~17052016Чуст туман ИИБ</t>
  </si>
  <si>
    <t>AB3943680</t>
  </si>
  <si>
    <t>KARIMOV BEKMUROD G`ANIJONOVICH~17052016ЧУСТСКИЙ РОВД НАМАНГАНСКОЙ ОБЛАСТИ</t>
  </si>
  <si>
    <t>AB3944037</t>
  </si>
  <si>
    <t>NISHONOVA NAFISAXON USMONALIYEVNA~29052016НАРЫНСКИЙ РОВД НАМАНГАНСКОЙ ОБЛАСТИ</t>
  </si>
  <si>
    <t>AXMEDOV TURGUNPOLAT TURSUNOVICH~30052016ЧАРТАКСКИЙ РОВД НАМАНГАНСКОЙ ОБЛАСТИ</t>
  </si>
  <si>
    <t>AB4025757</t>
  </si>
  <si>
    <t>XOLMIRZAYEV ISLOMBEK MUROD O`G`LI~11022021НАМАНГАНСКИЙ ГОВД НАМАНГАНСКОЙ ОБЛАСТИ</t>
  </si>
  <si>
    <t>IKROMOVA XASINA ABDURAIMOVNA~30052016НАРЫНСКИЙ РОВД НАМАНГАНСКОЙ ОБЛАСТИ</t>
  </si>
  <si>
    <t>AB4036106</t>
  </si>
  <si>
    <t>XOLIQOVA UMIDAXON ABDUQAXXOROVNA~02062016 ЯНГИКУРГАНСКИЙ РОВД НАМАНГАНСКОЙ ОБЛАСТИ</t>
  </si>
  <si>
    <t>Boboyeva Muxarram Toxirovna~02062016Мингбулок тумани ИИБ</t>
  </si>
  <si>
    <t>AB4065278</t>
  </si>
  <si>
    <t>MADALIYEV SHAVKAT MIRZAXOMIDOVICH~01062016УЧКУРГАНСКИЙ РОВД НАМАНГАНСКОЙ ОБЛАСТИ</t>
  </si>
  <si>
    <t>ISHONDADAYEVA MAXBUBA XUSAN QIZI~07062016НАМАНГАНСКИЙ ГОВД НАМАНГАНСКОЙ ОБЛАСТИ</t>
  </si>
  <si>
    <t>MAMADALIYEV MUXAMMADJON ADXAM O'G'LI~06062016НАМАНГАНСКИЙ ГОВД НАМАНГАНСКОЙ ОБЛАСТИ</t>
  </si>
  <si>
    <t>JAMALOV MUXTORALI MAXMUDXANOVICH~06062016НАМАНГАНСКИЙ РОВД НАМАНГАНСКОЙ ОБЛАСТИ</t>
  </si>
  <si>
    <t>UMUROVA XILOLA ABDUG`ANI QIZI~06062016НАМАНГАНСКИЙ РОВД НАМАНГАНСКОЙ ОБЛАСТИ</t>
  </si>
  <si>
    <t>USMONJONOVA ODINAXON ODILJON QIZI~06062016НАМАНГАНСКИЙ ГОВД НАМАНГАНСКОЙ ОБЛАСТИ</t>
  </si>
  <si>
    <t>ABDUSATTOROV FAXRIDDIN BAXODIRJON O'G'LI~06062016НАМАНГАНСКИЙ РОВД НАМАНГАНСКОЙ ОБЛАСТИ</t>
  </si>
  <si>
    <t>TURSUNOV RUSTAMJON NE`MATJONOVICH~06062016НАМАНГАНСКИЙ РОВД НАМАНГАНСКОЙ ОБЛАСТИ</t>
  </si>
  <si>
    <t>AB4115987</t>
  </si>
  <si>
    <t>JORAYEV ISLOMJON XAKIMJON OGLI~13062016УЧКУРГАНСКИЙ РОВД НАМАНГАНСКОЙ ОБЛАСТИ</t>
  </si>
  <si>
    <t>AB4152754</t>
  </si>
  <si>
    <t>RAXIMOVA MADINAXON VALI QIZI~15062016ЯНГИКУРГАНСКИЙ РОВД НАМАНГАНСКОЙ ОБЛАСТИ</t>
  </si>
  <si>
    <t>AB4164942</t>
  </si>
  <si>
    <t>AXMEDOVA DILFUZA GULOMJONOVNA~14062016НАРЫНСКИЙ РОВД НАМАНГАНСКОЙ ОБЛАСТИ</t>
  </si>
  <si>
    <t>UMAROVA MUYASSARXON XAYDARALIYEVNA~14062016УЧКУРГАНСКИЙ РОВД НАМАНГАНСКОЙ ОБЛАСТИ</t>
  </si>
  <si>
    <t>AXMADJONOVA DILNOZAXON BAXROMJON QIZI~15062016ЯНГИКУРГАНСКИЙ РОВД НАМАНГАНСКОЙ ОБЛАСТИ</t>
  </si>
  <si>
    <t>YUSUBJONOVA GULNOZA TOXIRJONOVNA~15062016ЯНГИКУРГАНСКИЙ РОВД НАМАНГАНСКОЙ ОБЛАСТИ</t>
  </si>
  <si>
    <t>AB4188773</t>
  </si>
  <si>
    <t>ANORBOYEV AZIZBEK ALIJON O'G'LI~14062016ЧАРТАКСКИЙ РОВД НАМАНГАНСКОЙ ОБЛАСТИ</t>
  </si>
  <si>
    <t>AB4189273</t>
  </si>
  <si>
    <t>XAMIDOVA SHOIRAXON ABDUVOXID QIZI~15062016НАРЫНСКИЙ РОВД НАМАНГАНСКОЙ ОБЛАСТИ</t>
  </si>
  <si>
    <t>AB4189517</t>
  </si>
  <si>
    <t>AXMADJONOVA MUSLIMA ISMOILJONOVNA~21062016ЧУСТСКИЙ РОВД НАМАНГАНСКОЙ ОБЛАСТИ</t>
  </si>
  <si>
    <t>MAMADALIYEVA MUYASARXON USMONJONOVNA~17062016 УЙЧИНСКИЙ РОВД НАМАНГАНСКОЙ ОБЛАСТИ</t>
  </si>
  <si>
    <t>ISANOVA GULBAXOR UMAR QIZI~22062016Чуст тумани ИИБ</t>
  </si>
  <si>
    <t>QAMBAROV QODIRJON BAXTIYOROVICH~22062016 NAMANGAN VILOYATI TO‘RAQO‘RG‘ON TUMANI IIB</t>
  </si>
  <si>
    <t>AB4225839</t>
  </si>
  <si>
    <t>DAMINOVA SHOXISTA SOBIDOVNA~21062016ЧУСТСКИЙ РОВД НАМАНГАНСКОЙ ОБЛАСТИ</t>
  </si>
  <si>
    <t>Muminov Mamurjon Tolibjonovich~27062016Uychi tuman IIB</t>
  </si>
  <si>
    <t>AB4258382</t>
  </si>
  <si>
    <t>ABDULLAYEVA KOMILAXON ABDUJABBOR QIZI~21062016УЧКУРГАНСКИЙ РОВД НАМАНГАНСКОЙ ОБЛАСТИ</t>
  </si>
  <si>
    <t>AB4263804</t>
  </si>
  <si>
    <t>XOLDARALIYEV ABROR XUDAYBERDI O`G`LI</t>
  </si>
  <si>
    <t>SHARIPOVA MOXIGUL ABDUMUXTAROVNA</t>
  </si>
  <si>
    <t>AB4305639</t>
  </si>
  <si>
    <t>MAMADAYIPOVA MOXIDIL RAVSHANBEK QIZI~05072016БАЛЫКЧИНСКИЙ РОВД АНДИЖАНСКОЙ ОБЛАСТИ</t>
  </si>
  <si>
    <t>AB4328889</t>
  </si>
  <si>
    <t>BOYMATOVA HABIBA NE'MATULLAYEVNA~05072016УЙЧИНСКИЙ РОВД НАМАНГАНСКОЙ ОБЛАСТИ</t>
  </si>
  <si>
    <t>MAKSUDOV MUROD XODIYEVICH~05072016НАМАНГАНСКИЙ ГОВД НАМАНГАНСКОЙ ОБЛАСТИ</t>
  </si>
  <si>
    <t>MAMADALIYEVA GULSHODAXON ODILJON QIZI~08072016НАМАНГАНСКИЙ ГОВД НАМАНГАНСКОЙ ОБЛАСТИ</t>
  </si>
  <si>
    <t>MUXITDINOVA SOXIBA VAXOBOVNA~08072016НАМАНГАНСКИЙ ГОВД НАМАНГАНСКОЙ ОБЛАСТИ</t>
  </si>
  <si>
    <t>MAXMUDJANOV JAMSHIDBEK ISOQJON O‘G‘LI~15072016 ЯНГИКУРГАНСКИЙ РОВД НАМАНГАНСКОЙ ОБЛАСТИ</t>
  </si>
  <si>
    <t>DEDABAYEVA ZUXRA SHERALI QIZI~15072016УЧКУРГАНСКИЙ РОВД НАМАНГАНСКОЙ ОБЛАСТИ</t>
  </si>
  <si>
    <t>ABDIQODIROVA XABIBAXON TO'YCHIBOY QIZI~14072016УЧКУРГАНСКИЙ РОВД НАМАНГАНСКОЙ ОБЛАСТИ</t>
  </si>
  <si>
    <t>MUXITDINOVA SHOYRA ANVAROVNA~18072016 НАМАНГАНСКИЙ ГОВД НАМАНГАНСКОЙ ОБЛАСТИ</t>
  </si>
  <si>
    <t>YUNUSOVA NILUFAR NOSIRJANOVNA~18072016НАМАНГАНСКИЙ ГОВД НАМАНГАНСКОЙ ОБЛАСТИ</t>
  </si>
  <si>
    <t>ABDIYEV AZAMAT TOSHPULATOVICH~20072016НАВБАХОРСКИЙ РОВД НАВОИЙСКОЙ ОБЛАСТИ</t>
  </si>
  <si>
    <t>AB4505188</t>
  </si>
  <si>
    <t>MAMAJANOV SARDORBEK NU'MONOVICH~26072016ЯНГИКУРГАНСКИЙ РОВД НАМАНГАНСКОЙ ОБЛАСТИ</t>
  </si>
  <si>
    <t>DEDABOYEVA NIGORA KAREMBERDIYEVNA~25072016ЧАРТАКСКИЙ РОВД НАМАНГАНСКОЙ ОБЛАСТИ</t>
  </si>
  <si>
    <t>AB4535386</t>
  </si>
  <si>
    <t>PARPIYEV ODILJON OLIMJONOVICH~25072016УЧКУРГАНСКИЙ РОВД НАМАНГАНСКОЙ ОБЛАСТИ</t>
  </si>
  <si>
    <t>AB4546553</t>
  </si>
  <si>
    <t>AXMEDOV AZIZXON MUHSINJON O‘G‘LI~26072016 NAMANGAN VILOYATI NAMANGAN TUMANI IIB</t>
  </si>
  <si>
    <t>AVAZOVA MUNIRA YUSUPJANOVNA~27072016 ЯНГИКУРГАНСКИЙ РОВД НАМАНГАНСКОЙ ОБЛАСТИ</t>
  </si>
  <si>
    <t>MAMAJONOVA FOTIMA SHERMAMATOVNA~29072016НАРЫНСКИЙ РОВД НАМАНГАНСКОЙ ОБЛАСТИ</t>
  </si>
  <si>
    <t>AB4584750</t>
  </si>
  <si>
    <t>PO'LATOVA FERUZA ZOKIROVNA~29072016НАРЫНСКИЙ РОВД НАМАНГАНСКОЙ ОБЛАСТИ</t>
  </si>
  <si>
    <t>AB4584886</t>
  </si>
  <si>
    <t>XOLMUHAMMEDOV ZOKIRJON ABDUVOXID O'G'LI~30072016НАРЫНСКИЙ РОВД НАМАНГАНСКОЙ ОБЛАСТИ</t>
  </si>
  <si>
    <t>AB4588924</t>
  </si>
  <si>
    <t>NURIDDINOVA ZARINAXON FAXRIDDIN QIZI</t>
  </si>
  <si>
    <t>AB4591602</t>
  </si>
  <si>
    <t>DADAMIRZAYEVA SHOXISTA ALIMIRZA QIZI~30072016НАРЫНСКИЙ РОВД НАМАНГАНСКОЙ ОБЛАСТИ</t>
  </si>
  <si>
    <t>AB4591782</t>
  </si>
  <si>
    <t>TURSUNXODJAYEV ODILXON XODJIXONOVICH~01082016КАСАНСАЙСКИЙ РОВД НАМАНГАНСКОЙ ОБЛАСТИ</t>
  </si>
  <si>
    <t>AB4603005</t>
  </si>
  <si>
    <t>ABDULLAYEV AZIM AXATXANOVICH~03082016НАМАНГАНСКИЙ ГОВД НАМАНГАНСКОЙ ОБЛАСТИ</t>
  </si>
  <si>
    <t>PULATOVA NAIMAXON MUXAMMAD QIZI~03082016НАМАНГАНСКИЙ ГОВД НАМАНГАНСКОЙ ОБЛАСТИ</t>
  </si>
  <si>
    <t>ABDURAXMANOVA XABIBA QUTBIDDINOVNA~12082016УЙЧИНСКИЙ РОВД НАМАНГАНСКОЙ ОБЛАСТИ</t>
  </si>
  <si>
    <t>USMANOVA RANOKHON DAVLYATOVNA</t>
  </si>
  <si>
    <t>QIRG`IZOVA DILOROM IBROXIMJONOVNA~11082016ТУРАКУРГАНСКИЙ РОВД НАМАНГАНСКОЙ ОБЛАСТИ</t>
  </si>
  <si>
    <t>EGAMBERDIYEVA  ZAMIRAHON AHMADJON QIZI</t>
  </si>
  <si>
    <t>MIRZAJANOVA ZEBO SAYDULLAYEVNA~13082016ЧОРТОК ИИБ</t>
  </si>
  <si>
    <t>OTAMIRZAYEVA NIGORA NEMATILLA QIZI~13082016ЧАРТАКСКИЙ РОВД НАМАНГАНСКОЙ ОБЛАСТИ</t>
  </si>
  <si>
    <t>AB4713893</t>
  </si>
  <si>
    <t>SOLIJONOV OXUNJON OLIMJON O‘G‘LI~15082016 УЧКУРГАНСКИЙ РОВД НАМАНГАНСКОЙ ОБЛАСТИ</t>
  </si>
  <si>
    <t>TURSUNOVA GULBAXOR RAVSHONBEKOVNA~18082016УЙЧИНСКИЙ РОВД НАМАНГАНСКОЙ ОБЛАСТИ</t>
  </si>
  <si>
    <t>SATTAROVA GULASAL NUMONOVNA~21082016ЯНГИКУРГАНСКИЙ РОВД НАМАНГАНСКОЙ ОБЛАСТИ</t>
  </si>
  <si>
    <t>YARQINBOYEV XASANBOY FURQAT O`G`LI~21082016ЯНГИКУРГАНСКИЙ РОВД НАМАНГАНСКОЙ ОБЛАСТИ</t>
  </si>
  <si>
    <t>XAKIMOVA MOXINUR AMINJONQIZI~09082016 NAMANGAN VILOYATI NAMANGAN TUMANI IIB</t>
  </si>
  <si>
    <t>JURAEVA DILFUZA QADIROVNA</t>
  </si>
  <si>
    <t>ISMOILOV ELYORBEK SHAVKAT O'G'LI~23082016ЧАРТАКСКИЙ РОВД НАМАНГАНСКОЙ ОБЛАСТИ</t>
  </si>
  <si>
    <t>AB4791694</t>
  </si>
  <si>
    <t>NAMANOVA UKTAMXON ZOKIRJANOVNA</t>
  </si>
  <si>
    <t>AB4829823</t>
  </si>
  <si>
    <t>RAXMONOVA ASILAXON MUXAMMADJANOVNA~27082016CHORTOQ TUMAN IIB</t>
  </si>
  <si>
    <t>AB4830497</t>
  </si>
  <si>
    <t>G?ANIYEV ABROR G?ULOMJON O?G?LI~28082016УВД НАМАНГАНСКОЙ ОБЛАСТИ</t>
  </si>
  <si>
    <t>AB4832183</t>
  </si>
  <si>
    <t>MUYDINOVA FOTIMA XABIBULLAYEVNA~28082016НАМАНГАНСКИЙ РОВД НАМАНГАНСКОЙ ОБЛАСТИ</t>
  </si>
  <si>
    <t>XOLMATOVA GULNOZA KUCHKORBAYEVNA~29082016УЧКУРГАНСКИЙ РОВД НАМАНГАНСКОЙ ОБЛАСТИ</t>
  </si>
  <si>
    <t>AB4851821</t>
  </si>
  <si>
    <t>DAVRONOV OYBEK BAXODIROVICH</t>
  </si>
  <si>
    <t>AB4873911</t>
  </si>
  <si>
    <t>SIDIQOVA MALUDAXON SODIKJONOVNA~01092016УЧКУРГАНСКИЙ РОВД НАМАНГАНСКОЙ ОБЛАСТИ</t>
  </si>
  <si>
    <t>AB4878295</t>
  </si>
  <si>
    <t>SOBIROV AZIZBEK ZOXIDJON OGLI~12082016ЧАРТАКСКИЙ РОВД НАМАНГАНСКОЙ ОБЛАСТИ</t>
  </si>
  <si>
    <t>AB4884288</t>
  </si>
  <si>
    <t>TURG`UNBOYEV ASADBEK TO`LANBOY O`G`LI~31082016УЧКУРГАНСКИЙ РОВД НАМАНГАНСКОЙ ОБЛАСТИ</t>
  </si>
  <si>
    <t>AB4890059</t>
  </si>
  <si>
    <t>XOSHIMJONOV NURILLO MUBOSHER O'G'LI~05092016НАМАНГАНСКИЙ ГОВД НАМАНГАНСКОЙ ОБЛАСТИ</t>
  </si>
  <si>
    <t>G`OFFOROVA NILUFAR ISLOMJON QIZI~05092016УЧКУРГАНСКИЙ РОВД НАМАНГАНСКОЙ ОБЛАСТИ</t>
  </si>
  <si>
    <t>VOXIDOVA MATLUBAXON MAXMUDJANOVNA~06092016НАМАНГАНСКИЙ РОВД НАМАНГАНСКОЙ ОБЛАСТИ</t>
  </si>
  <si>
    <t>Rasulova Baxridin Samatovich~08092016Чуст тум ИИБ</t>
  </si>
  <si>
    <t>AB4977720</t>
  </si>
  <si>
    <t>KALONOVA ASILA SULTONALI QIZI</t>
  </si>
  <si>
    <t>AB4983914</t>
  </si>
  <si>
    <t>BOSITOV ADHAMJON ABDUVOXID O?G?LI~18082016УЙЧИНСКИЙ РОВД НАМАНГАНСКОЙ ОБЛАСТИ</t>
  </si>
  <si>
    <t>YUSUPOV SARDORBEK SOBID O`G`LI~16082016НАМАНГАНСКИЙ ГОВД НАМАНГАНСКОЙ ОБЛАСТИ</t>
  </si>
  <si>
    <t>TURABOYEV KAMOLIDDIN BAXROMJONOVICH~10092016ЯНГИКУРГАНСКИЙ РОВД НАМАНГАНСКОЙ ОБЛАСТИ</t>
  </si>
  <si>
    <t>AB5007582</t>
  </si>
  <si>
    <t>AZIMOV A`ZAMJON ORTIQBOYEVICH~13092016УЙЧИНСКИЙ РОВД НАМАНГАНСКОЙ ОБЛАСТИ</t>
  </si>
  <si>
    <t>AB5016423</t>
  </si>
  <si>
    <t>MAXMUDOVA GULHAYO MAXMUDJON QIZI~09092016МИНГБУЛАКСКИЙ РОВД НАМАНГАНСКОЙ ОБЛАСТИ</t>
  </si>
  <si>
    <t>AB5017403</t>
  </si>
  <si>
    <t>DADAXANOV AYUBXON BAXTIYOR O`G`LI~15092016НАМАНГАНСКИЙ ГОВД НАМАНГАНСКОЙ ОБЛАСТИ</t>
  </si>
  <si>
    <t>AXMADJONOV AZAMATJON ADXAMJON O'G'LI~15092016ЧАРТАКСКИЙ РОВД НАМАНГАНСКОЙ ОБЛАСТИ</t>
  </si>
  <si>
    <t>AB5028778</t>
  </si>
  <si>
    <t>XAYITMATOVA DILNOZA KOMILJONOVNA~21092016 ТУРАКУРГАНСКИЙ РОВД НАМАНГАНСКОЙ ОБЛАСТИ</t>
  </si>
  <si>
    <t>ABDURAIMOVA FARANGIZ IKROMJON QIZI~20092016УЧКУРГАНСКИЙ РОВД НАМАНГАНСКОЙ ОБЛАСТИ</t>
  </si>
  <si>
    <t>ABDURAZAKOV BEKZOD TOSHTEMIROVICH~21092016ЯНГИКУРГАНСКИЙ РОВД НАМАНГАНСКОЙ ОБЛАСТИ</t>
  </si>
  <si>
    <t>AB5073044</t>
  </si>
  <si>
    <t>TURGUNOV KAMOLIDDIN ILXOMJONOVICH~21092016НАРЫНСКИЙ РОВД НАМАНГАНСКОЙ ОБЛАСТИ</t>
  </si>
  <si>
    <t>AB5073161</t>
  </si>
  <si>
    <t>Ergashev Eldor Rajabbovich~26092016Наманган вил ииб</t>
  </si>
  <si>
    <t>AB5092299</t>
  </si>
  <si>
    <t>06.06.2022</t>
  </si>
  <si>
    <t>SHAROFATXOJAYEV SHUXRATXON MAXMUDJON O‘G‘LI~25092016 ЧУСТСКИЙ РОВД НАМАНГАНСКОЙ ОБЛАСТИ</t>
  </si>
  <si>
    <t>AB5117791</t>
  </si>
  <si>
    <t>MUXIDDINOV JAHONGIR AZIMJON O`G`LI~26092016КАСАНСАЙСКИЙ РОВД НАМАНГАНСКОЙ ОБЛАСТИ</t>
  </si>
  <si>
    <t>AB5119673</t>
  </si>
  <si>
    <t>MIRZAAXMEDOV MA`RUFJON A`ZAMJON O`G`LI~11102016НАМАНГАНСКИЙ РОВД НАМАНГАНСКОЙ ОБЛАСТИ</t>
  </si>
  <si>
    <t>RISQIYEV A`ZAMAT SULTONBOYEVICH~13102016ЧУСТСКИЙ РОВД НАМАНГАНСКОЙ ОБЛАСТИ</t>
  </si>
  <si>
    <t>AB5196431</t>
  </si>
  <si>
    <t>JURAYEV MA`RUFJON MAMUTOVICH~20102016КАСАНСАЙСКИЙ РОВД НАМАНГАНСКОЙ ОБЛАСТИ</t>
  </si>
  <si>
    <t>AB5197801</t>
  </si>
  <si>
    <t>KOMOLOV ABDUMALIK XURSANOVICH~12102016УЧКУРГАНСКИЙ РОВД НАМАНГАНСКОЙ ОБЛАСТИ</t>
  </si>
  <si>
    <t>RIZZAYEV BAXTIYOR SOTIBOLDIYEVICH~20102016УЙЧИНСКИЙ РОВД НАМАНГАНСКОЙ ОБЛАСТИ</t>
  </si>
  <si>
    <t>MO'MINOVA DILAFRUZ NURMAXAMMAD QIZI~17102016ЯНГИКУРГАНСКИЙ РОВД НАМАНГАНСКОЙ ОБЛАСТИ</t>
  </si>
  <si>
    <t>MO`MINOV VOXIDJON ABDUVALIYEVICH~22102016НАРЫНСКИЙ РОВД НАМАНГАНСКОЙ ОБЛАСТИ</t>
  </si>
  <si>
    <t>AB5222594</t>
  </si>
  <si>
    <t>DEDAXONOV MUSOXON ALYOROVICH~20102016ЧАРТАКСКИЙ РОВД НАМАНГАНСКОЙ ОБЛАСТИ</t>
  </si>
  <si>
    <t>AB5224657</t>
  </si>
  <si>
    <t>YUNUSOV RAVSHANJON ABDURAXMONOVICH</t>
  </si>
  <si>
    <t>AB5244471</t>
  </si>
  <si>
    <t>OBIDOV RAXMATILLA QODIRJANOVICH~03122016УВД НАМАНГАНСКОЙ ОБЛАСТИ</t>
  </si>
  <si>
    <t>AB5279668</t>
  </si>
  <si>
    <t>ISAKOV SHUXRAT MAMUDOVICH~03122016УВД НАМАНГАНСКОЙ ОБЛАСТИ</t>
  </si>
  <si>
    <t>AB5279691</t>
  </si>
  <si>
    <t>NE`MATOVA MOXIDIL MAXAMMADJON QIZI~20112016НАРЫНСКИЙ РОВД НАМАНГАНСКОЙ ОБЛАСТИ</t>
  </si>
  <si>
    <t>AB5282166</t>
  </si>
  <si>
    <t>QO`LDOSHEV BAXODIRJON MAMATQODIROVICH~03122016УВД НАМАНГАНСКОЙ ОБЛАСТИ</t>
  </si>
  <si>
    <t>AB5282783</t>
  </si>
  <si>
    <t>Махмудов Эркин Носиржонович~06122016Наманган вил Наманган  туман ИИБ</t>
  </si>
  <si>
    <t>IKRAMOVA DURDONA MAXMUDJONKIZI~06122016 NAMANGAN VILOYATI NAMANGAN TUMANI IIB</t>
  </si>
  <si>
    <t>KUCHKAROVA FARIDA XASANBOY QIZI~06122016НАМАНГАНСКИЙ РОВД НАМАНГАНСКОЙ ОБЛАСТИ</t>
  </si>
  <si>
    <t>KARIMOV DJURABEK XAMIDJONOVICH~09122016ЧУСТСКИЙ РОВД НАМАНГАНСКОЙ ОБЛАСТИ</t>
  </si>
  <si>
    <t>AB5331863</t>
  </si>
  <si>
    <t>ESANALIYEV BAXTIYOR AXMADOVICH</t>
  </si>
  <si>
    <t>XOLMATOV XUSNIDDIN XAPIZBOYEVICH~11122016 ПАПСКИЙ РОВД НАМАНГАНСКОЙ ОБЛАСТИ</t>
  </si>
  <si>
    <t>AB5350771</t>
  </si>
  <si>
    <t>XAKIMOV ILXOMJON OLIMJON O`G`LI~15122016ЯНГИКУРГАНСКИЙ РОВД НАМАНГАНСКОЙ ОБЛАСТИ</t>
  </si>
  <si>
    <t>TUYCHIBOYEVA RA'NO XABIBULLAYEVNA~10122016ТУРАКУРГАНСКИЙ РОВД НАМАНГАНСКОЙ ОБЛАСТИ</t>
  </si>
  <si>
    <t>AB5368043</t>
  </si>
  <si>
    <t>BOZORBOYEVA MUNOJAAT G`ULOMQODIROVNA~11122016НАРЫНСКИЙ РОВД НАМАНГАНСКОЙ ОБЛАСТИ</t>
  </si>
  <si>
    <t>RAXIMOV JAMOLIDIN FARXODOVICH~11122016ПАПСКИЙ РОВД НАМАНГАНСКОЙ ОБЛАСТИ</t>
  </si>
  <si>
    <t>ABSALOMOVA NIGORA ABJABBOR QIZI~13122016УЧКУРГАНСКИЙ РОВД НАМАНГАНСКОЙ ОБЛАСТИ</t>
  </si>
  <si>
    <t>AB5374209</t>
  </si>
  <si>
    <t>RASULOVA MUATTAR AKMALJON QIZI~14122016ЧАРТАКСКИЙ РОВД НАМАНГАНСКОЙ ОБЛАСТИ</t>
  </si>
  <si>
    <t>AB5386733</t>
  </si>
  <si>
    <t>GANIYEV NURILLO ABDULLOXONOVICH~12122016ПАПСКИЙ РОВД НАМАНГАНСКОЙ ОБЛАСТИ</t>
  </si>
  <si>
    <t>AB5387345</t>
  </si>
  <si>
    <t>XAFIZOVA ELEONORA SAYDULLAYEVNA~14122016ЧОРТОК ИИБ</t>
  </si>
  <si>
    <t>AB5400337</t>
  </si>
  <si>
    <t>YULDASHEVA XAYITXON ZOKIR QIZI~16122016 НАМАНГАНСКИЙ ГОВД НАМАНГАНСКОЙ ОБЛАСТИ</t>
  </si>
  <si>
    <t>ABDULLAYEV AVAZ AZIMJANOVICH~18122016НАРЫНСКИЙ РОВД НАМАНГАНСКОЙ ОБЛАСТИ</t>
  </si>
  <si>
    <t>AB5406670</t>
  </si>
  <si>
    <t>TURABOYEV MUHAMMADZOXID ZOKIRJON O'G'LI~09012021УЧКУРГАНСКИЙ РОВД НАМАНГАНСКОЙ ОБЛАСТИ</t>
  </si>
  <si>
    <t>USUBJONOV AZIZBEK TOJIDDIN O`G`LI~18122016НАРЫНСКИЙ РОВД НАМАНГАНСКОЙ ОБЛАСТИ</t>
  </si>
  <si>
    <t>AB5419096</t>
  </si>
  <si>
    <t>NURIDDINOV DILMUROD ZOKIRJONOVICH~21122016НАМАНГАНСКИЙ ГОВД НАМАНГАНСКОЙ ОБЛАСТИ</t>
  </si>
  <si>
    <t>BAXTIBAYEV ABDIGAPPAR XASHIMBOYEVICH~21122016МИНГБУЛАКСКИЙ РОВД НАМАНГАНСКОЙ ОБЛАСТИ</t>
  </si>
  <si>
    <t>AB5468410</t>
  </si>
  <si>
    <t>ABDULLAYEV SHERZOD IBRAXIMJANOVICH~21122016УЧКУРГАНСКИЙ РОВД НАМАНГАНСКОЙ ОБЛАСТИ</t>
  </si>
  <si>
    <t>AB5475831</t>
  </si>
  <si>
    <t>ESHONKULOV FURKAT ABDUMANNOPOVICH~22122016УВД НАМАНГАНСКОЙ ОБЛАСТИ</t>
  </si>
  <si>
    <t>AB5477208</t>
  </si>
  <si>
    <t>MAMADJANOVA DILNOZA DILSHOD QIZI~23122016НАМАНГАНСКИЙ ГОВД НАМАНГАНСКОЙ ОБЛАСТИ</t>
  </si>
  <si>
    <t>RAXMONOV NODIRBEK ABDUMUTALOVICH~23122016УЙЧИНСКИЙ РОВД НАМАНГАНСКОЙ ОБЛАСТИ</t>
  </si>
  <si>
    <t>NARZULLAYEVA SHAXNOZA AVAZBEKOVNA~30122016ЧАРТАКСКИЙ РОВД НАМАНГАНСКОЙ ОБЛАСТИ</t>
  </si>
  <si>
    <t>AB5523114</t>
  </si>
  <si>
    <t>ISROILOVA MUNISXON TURSUNBOY QIZI~29122016НАМАНГАНСКИЙ ГОВД НАМАНГАНСКОЙ ОБЛАСТИ</t>
  </si>
  <si>
    <t>RIZAYEV SIROJIDDINXO`JA XABIBULLOXONOVICH~30122016ЧАРТАКСКИЙ РОВД НАМАНГАНСКОЙ ОБЛАСТИ</t>
  </si>
  <si>
    <t>QAYUMOV AVAZBEK RASULJON O‘G‘LI~05012017 ЧУСТСКИЙ РОВД НАМАНГАНСКОЙ ОБЛАСТИ</t>
  </si>
  <si>
    <t>AB5540467</t>
  </si>
  <si>
    <t>YULDASHEV AZIMJON ABDUJABBAROVICH~17102016ПАПСКИЙ РОВД НАМАНГАНСКОЙ ОБЛАСТИ</t>
  </si>
  <si>
    <t>AB5551038</t>
  </si>
  <si>
    <t>DJURAYEV RUSTAM TOSHPULATOVICH~27102016 ЧУСТСКИЙ РОВД НАМАНГАНСКОЙ ОБЛАСТИ</t>
  </si>
  <si>
    <t>AB5562429</t>
  </si>
  <si>
    <t>ISAMIDDINOVA XAKIMA NIZAMOVNA~27102016НАМАНГАНСКИЙ ГОВД НАМАНГАНСКОЙ ОБЛАСТИ</t>
  </si>
  <si>
    <t>NE`MATILLAYEVA HILOLA HOJIAKBAR QIZI~06012017ЧУСТСКИЙ РОВД НАМАНГАНСКОЙ ОБЛАСТИ</t>
  </si>
  <si>
    <t>AB5600151</t>
  </si>
  <si>
    <t>Abdukarimov Umidjon Xoshimjonovich</t>
  </si>
  <si>
    <t>Чуст шахар Пансада МФЙ Чустий кучаси 44г ракамли уй-жойни 4-кават 7-хонадон 3-хонали сотиб олиш учун</t>
  </si>
  <si>
    <t>GAFUROVA MASTURA ABDUKAXOROVNA~30122016НАМАНГАНСКИЙ ГОВД НАМАНГАНСКОЙ ОБЛАСТИ</t>
  </si>
  <si>
    <t>SAYDULLAYEV SAYDULLO ISROIL O'G'LI~30122016НАМАНГАНСКИЙ ГОВД НАМАНГАНСКОЙ ОБЛАСТИ</t>
  </si>
  <si>
    <t>BAZAROVA SURAYYO MARIPALI QIZI~06012017УЧКУРГАНСКИЙ РОВД НАМАНГАНСКОЙ ОБЛАСТИ</t>
  </si>
  <si>
    <t>AB5610362</t>
  </si>
  <si>
    <t>SHOKIROVA KAMOLA BAXTIYOR QIZI~05012017НАМАНГАНСКИЙ ГОВД НАМАНГАНСКОЙ ОБЛАСТИ</t>
  </si>
  <si>
    <t>ISAKOVA SAYYORA MARUF QIZI~05012017НАМАНГАНСКИЙ ГОВД НАМАНГАНСКОЙ ОБЛАСТИ</t>
  </si>
  <si>
    <t>JAKPAROV AKRAM INAMJANOVICH~12012017НАМАНГАНСКИЙ РОВД НАМАНГАНСКОЙ ОБЛАСТИ</t>
  </si>
  <si>
    <t>KUPAYSINOVA XURSHIDAXON ARABBOY QIZI~16012017УЧКУРГАНСКИЙ РОВД НАМАНГАНСКОЙ ОБЛАСТИ</t>
  </si>
  <si>
    <t>MIRZAYEVA OSIYOXON NEMAT QIZI~17012017ТУРАКУРГАНСКИЙ РОВД НАМАНГАНСКОЙ ОБЛАСТИ</t>
  </si>
  <si>
    <t>ABDULLAYEV MUXAMMAD-BOBUR MUXAMMADSOLI OGLI~16012017НАМАНГАНСКИЙ ГОВД НАМАНГАНСКОЙ ОБЛАСТИ</t>
  </si>
  <si>
    <t>Xolmatov G`ayratjon Muxtoraliyevich~16012017Наманган шахар ИИБ</t>
  </si>
  <si>
    <t>AB5684753</t>
  </si>
  <si>
    <t>SAYFIDINOVA ODINA FAXRIDDINOVNA~17012017УЧКУРГАНСКИЙ РОВД НАМАНГАНСКОЙ ОБЛАСТИ</t>
  </si>
  <si>
    <t>AB5701710</t>
  </si>
  <si>
    <t>08.02.2022</t>
  </si>
  <si>
    <t>TURABOEVA SANOBAR XOSHIMOVNA~27012017CHORTOQ TUMAN IIB</t>
  </si>
  <si>
    <t>AB5721355</t>
  </si>
  <si>
    <t>PAYZIRAXMONOVA FERUZA GAYRATOVNA~26012017УЧКУРГАНСКИЙ РОВД НАМАНГАНСКОЙ ОБЛАСТИ</t>
  </si>
  <si>
    <t>AB5723094</t>
  </si>
  <si>
    <t>LATIPJANOV ABDULBOSIT MUTALLI O`G`LI~26012017УЙЧИНСКИЙ РОВД НАМАНГАНСКОЙ ОБЛАСТИ</t>
  </si>
  <si>
    <t>SHARIPBAYEV SOBIR YUSUPJANOVICH~21012017НАМАНГАН ШАХРИ ИИБ</t>
  </si>
  <si>
    <t>AB5738439</t>
  </si>
  <si>
    <t>Bakirova Yokutxon Muxtorovna~03022017Чуст туман ИИБ</t>
  </si>
  <si>
    <t>BOYMIRZAYEV OYBEK ANVARJONOVICH~09022017ЯНГИКУРГАНСКИЙ РОВД НАМАНГАНСКОЙ ОБЛАСТИ</t>
  </si>
  <si>
    <t>MIRZAYEVA MADINA BAXTIYORQIZI~09022017ЯНГИКУРГАНСКИЙ РОВД НАМАНГАНСКОЙ ОБЛАСТИ</t>
  </si>
  <si>
    <t>AB5910949</t>
  </si>
  <si>
    <t>USMANOV ABDURASHID AXAT O`G`LI~19022017НАМАНГАНСКИЙ ГОВД НАМАНГАНСКОЙ ОБЛАСТИ</t>
  </si>
  <si>
    <t>IKRAMOV ILXOMJON RUSTAMJON O'G'LI~16022017УЧКУРГАНСКИЙ РОВД НАМАНГАНСКОЙ ОБЛАСТИ</t>
  </si>
  <si>
    <t>UTANOVA SAIDA XOMIDJANOVNA~22032017НАРЫНСКИЙ РОВД НАМАНГАНСКОЙ ОБЛАСТИ</t>
  </si>
  <si>
    <t>AB5976477</t>
  </si>
  <si>
    <t>TUKHTAMIRZAEV BEKZOD KOBULJON UGLI~19032017UCHQORGON T IIB</t>
  </si>
  <si>
    <t>AB5989673</t>
  </si>
  <si>
    <t>OBIDOV YASHNARJON MAXMUDJONOVICH</t>
  </si>
  <si>
    <t>AB5993976</t>
  </si>
  <si>
    <t>ABLYAROV INOMJON SHUXRAT O`G`LI~18022017НАМАНГАНСКИЙ РОВД НАМАНГАНСКОЙ ОБЛАСТИ</t>
  </si>
  <si>
    <t>AB6005741</t>
  </si>
  <si>
    <t>ABDULLAYEVA GAVXARXON ABDURASHID QIZI~20022017НАМАНГАНСКИЙ ГОВД НАМАНГАНСКОЙ ОБЛАСТИ</t>
  </si>
  <si>
    <t>TOSHPOLATOVA ZARIFA UMARJON QIZI~21022017ЧАРТАКСКИЙ РОВД НАМАНГАНСКОЙ ОБЛАСТИ</t>
  </si>
  <si>
    <t>AB6022377</t>
  </si>
  <si>
    <t>SAMARHANOVA MUHABBATHON MIRZAMAHMUDOVNA</t>
  </si>
  <si>
    <t>AB6022828</t>
  </si>
  <si>
    <t>ABDURAIMOVA UMIDA KARIMJON QIZI~22022017ЧАРТАКСКИЙ РОВД НАМАНГАНСКОЙ ОБЛАСТИ</t>
  </si>
  <si>
    <t>AB6032747</t>
  </si>
  <si>
    <t>XUSANOV KAMBARALI ALISHEROVICH~22022017 УВД НАМАНГАНСКОЙ ОБЛАСТИ</t>
  </si>
  <si>
    <t>RAVSHANOV MUXTORJON RAVSHAN O'G'LI~28022017ЯНГИКУРГАНСКИЙ РОВД НАМАНГАНСКОЙ ОБЛАСТИ</t>
  </si>
  <si>
    <t>AB6122886</t>
  </si>
  <si>
    <t>RAXMATULLOZODA ABDULAXAD ABDULLO O'G'LI~05032017НАМАНГАНСКИЙ ГОВД НАМАНГАНСКОЙ ОБЛАСТИ</t>
  </si>
  <si>
    <t>ERGASHEV NE’MAT MAXMUDOVICH~07032017 NAMANGAN VILOYATI NAMANGAN SHAHAR IIB</t>
  </si>
  <si>
    <t>MAXMUDOV MO`MINJON MUQIMJONOVICH</t>
  </si>
  <si>
    <t>AB6181470</t>
  </si>
  <si>
    <t>13.12.2021</t>
  </si>
  <si>
    <t>MAXMUDOVA NODIRA VALIJON QIZI~16032017ЧАРТАКСКИЙ РОВД НАМАНГАНСКОЙ ОБЛАСТИ</t>
  </si>
  <si>
    <t>Alijanov Firdavs Abror ogli~19032017Uchqo`rg`on tuman IIB</t>
  </si>
  <si>
    <t>INOYATOVA MAFTUNA NURMATJONQIZI~26032017ЧУСТСКИЙ РОВД НАМАНГАНСКОЙ ОБЛАСТИ</t>
  </si>
  <si>
    <t>MAMATKARIMOVA MAQSADXON AXUNDEDAYEVNA~29032017УЙЧИНСКИЙ РОВД НАМАНГАНСКОЙ ОБЛАСТИ</t>
  </si>
  <si>
    <t>AB6331151</t>
  </si>
  <si>
    <t>ORZIBAYEVA NIGORA IBRAYIMJONOVNA~29032017 УЙЧИНСКИЙ РОВД НАМАНГАНСКОЙ ОБЛАСТИ</t>
  </si>
  <si>
    <t>OBIDOV MURODJON NEMAT O‘G‘LI~30032017 УВД НАМАНГАНСКОЙ ОБЛАСТИ</t>
  </si>
  <si>
    <t>AB6342472</t>
  </si>
  <si>
    <t>HASANOV XUSNIDDIN JAMOLDDINOVICH~02042017УЧКУРГАНСКИЙ РОВД НАМАНГАНСКОЙ ОБЛАСТИ</t>
  </si>
  <si>
    <t>AB6360146</t>
  </si>
  <si>
    <t>ERGASHEVA IRODA ISROILJONOVNA~02042017ЧУСТСКИЙ РОВД НАМАНГАНСКОЙ ОБЛАСТИ</t>
  </si>
  <si>
    <t>ЧИЛОНЗОР ТУМАНИ</t>
  </si>
  <si>
    <t>AB6365526</t>
  </si>
  <si>
    <t>INAMOVA XAMIDA MAXAMADINOVNA~02042017 ТУРАКУРГАНСКИЙ РОВД НАМАНГАНСКОЙ ОБЛАСТИ</t>
  </si>
  <si>
    <t>HASANOVA SARVINISSO ZOKIR QIZI~06042017КАСАНСАЙСКИЙ РОВД НАМАНГАНСКОЙ ОБЛАСТИ</t>
  </si>
  <si>
    <t>ALIMOVA MAYRAMXON ERKINOVNA~07042017УЧКУРГАНСКИЙ РОВД НАМАНГАНСКОЙ ОБЛАСТИ</t>
  </si>
  <si>
    <t>AB6413797</t>
  </si>
  <si>
    <t>UBAYDULLAYEVA DILDORA NE'MATJON QIZI~10042017НАРЫНСКИЙ РОВД НАМАНГАНСКОЙ ОБЛАСТИ</t>
  </si>
  <si>
    <t>AB6423259</t>
  </si>
  <si>
    <t>AXMEDOV BAXODIR ZOXIDJON O`G`LI~08042017ЯНГИКУРГАНСКИЙ РОВД НАМАНГАНСКОЙ ОБЛАСТИ</t>
  </si>
  <si>
    <t>AXMEDOV AXMADALI MUXAMADAMINOVICH~11042017НАМАНГАНСКИЙ ГОВД НАМАНГАНСКОЙ ОБЛАСТИ</t>
  </si>
  <si>
    <t>TESHABOYEV OMADBEK ZOHIDJON OGLI~12042017НАРЫНСКИЙ РОВД НАМАНГАНСКОЙ ОБЛАСТИ</t>
  </si>
  <si>
    <t>AB6451234</t>
  </si>
  <si>
    <t>KUSHIMBEKOVA GULJAMOL LUTPULLAYEVNA~11042017 NAMANGAN VILOYATI NAMANGAN TUMANI IIB</t>
  </si>
  <si>
    <t>XAYDAROV NURILLA ABDULVOSIYEVICH~11042017ЯНГИКУРГАНСКИЙ РОВД НАМАНГАНСКОЙ ОБЛАСТИ</t>
  </si>
  <si>
    <t>AB6464080</t>
  </si>
  <si>
    <t>Mamaraximov Umidjon Xoshimjon Ogli~13042017Чуст тумани ИИБ</t>
  </si>
  <si>
    <t>AB6476351</t>
  </si>
  <si>
    <t>TOSHTANOV KARIM RUSTAMJANOVICH~22042017УЧКУРГАНСКИЙ РОВД НАМАНГАНСКОЙ ОБЛАСТИ</t>
  </si>
  <si>
    <t>AB6504514</t>
  </si>
  <si>
    <t>SOTIBOLDIYEVA MOHIDA KOMOLIDDINOVNA~24042017ЧАРТАКСКИЙ РОВД НАМАНГАНСКОЙ ОБЛАСТИ</t>
  </si>
  <si>
    <t>AB6516707</t>
  </si>
  <si>
    <t>JALOLOV ISROILXON IBROXIMXON O'G'LI~25042017Туракургон туман ИИБ</t>
  </si>
  <si>
    <t>SAMATOV ABDUG'OFUR ABDUG'OPPOROVICH~27042017ТУРАКУРГАНСКИЙ РОВД НАМАНГАНСКОЙ ОБЛАСТИ</t>
  </si>
  <si>
    <t>AB6542971</t>
  </si>
  <si>
    <t>RAXIMOVA ZARIPAXON ABDUKARIMOVNA~29042017НАРЫНСКИЙ РОВД НАМАНГАНСКОЙ ОБЛАСТИ</t>
  </si>
  <si>
    <t>QADIROVA DILFUZA ILXOMJONOVNA~29042017НАРЫНСКИЙ РОВД НАМАНГАНСКОЙ ОБЛАСТИ</t>
  </si>
  <si>
    <t>YOQUBJONOV RAXIMJON NABIJONOVICH~29042017ТУРАКУРГАНСКИЙ РОВД НАМАНГАНСКОЙ ОБЛАСТИ</t>
  </si>
  <si>
    <t>AB6548236</t>
  </si>
  <si>
    <t>Egamberdiyeva Feruza Ne`matjon Qizi~29042017Туракургон тумани ИИБ</t>
  </si>
  <si>
    <t>QODIROVA YOQUTXON ODILJON QIZI~27042017ЧАРТАКСКИЙ РОВД НАМАНГАНСКОЙ ОБЛАСТИ</t>
  </si>
  <si>
    <t>AB6550254</t>
  </si>
  <si>
    <t>NORINOVA GULBAHOR PIRMAMATOVNA~28042017КАСАНСАЙСКИЙ РОВД НАМАНГАНСКОЙ ОБЛАСТИ</t>
  </si>
  <si>
    <t>TOSHMATOV MANSURBEK AVAZBEKOVICH~18042017НАМАНГАНСКИЙ РОВД НАМАНГАНСКОЙ ОБЛАСТИ</t>
  </si>
  <si>
    <t>ABDURAZAQOVA NILUFAR IBRAGIMOVNA~17042017ЧАРТАКСКИЙ РОВД НАМАНГАНСКОЙ ОБЛАСТИ</t>
  </si>
  <si>
    <t>AB6605899</t>
  </si>
  <si>
    <t>Bozorova Feruza Mutalibovna</t>
  </si>
  <si>
    <t>Чуст Тумани Пансада МФЙ Чустий куча 44г ракамли уй-жойни 5 кават 9 хонадон 3 хонали олиш у-н</t>
  </si>
  <si>
    <t>14.02.2042</t>
  </si>
  <si>
    <t>PAZLIDDINOV AVAZXON KOMOL O`G`LI~22042017НАМАНГАНСКИЙ ГОВД НАМАНГАНСКОЙ ОБЛАСТИ</t>
  </si>
  <si>
    <t>AB6611332</t>
  </si>
  <si>
    <t>SOLIYEVA GULNORA SODIKJONOVNA~22042017ЧОРТОК ИИБ</t>
  </si>
  <si>
    <t>TURSUNOVA IJOBAT OLIMJONOVNA</t>
  </si>
  <si>
    <t>XOLMATOV SARBORBEK XOLMIRZA O`G`LI~21042017НАРЫНСКИЙ РОВД НАМАНГАНСКОЙ ОБЛАСТИ</t>
  </si>
  <si>
    <t>AXMEDOVA ZUMRADXON ABDURASHIDOVNA~21042017НАРЫНСКИЙ РОВД НАМАНГАНСКОЙ ОБЛАСТИ</t>
  </si>
  <si>
    <t>AB6635417</t>
  </si>
  <si>
    <t>ABDULLAYEVA ZARANGIZOY G‘AYRAT QIZI~21042017 НАМАНГАНСКИЙ ГОВД НАМАНГАНСКОЙ ОБЛАСТИ</t>
  </si>
  <si>
    <t>ABDULLAYEVA YULDUZXON XURSANJANOVNA~21042017УЧКУРГАНСКИЙ РОВД НАМАНГАНСКОЙ ОБЛАСТИ</t>
  </si>
  <si>
    <t>XOLMATOVA SURAYYO XUMAYDULLAYEVNA~10032021УЙЧИНСКИЙ РОВД НАМАНГАНСКОЙ ОБЛАСТИ</t>
  </si>
  <si>
    <t>24.04.2022</t>
  </si>
  <si>
    <t>MO`MINOV IKROMJON RAXIMJONOVICH~22042017УЙЧИНСКИЙ РОВД НАМАНГАНСКОЙ ОБЛАСТИ</t>
  </si>
  <si>
    <t>AB6638146</t>
  </si>
  <si>
    <t>ESHONOVA DILAFRUZ SIDIQOVNA~05052017 ЧАРТАКСКИЙ РОВД НАМАНГАНСКОЙ ОБЛАСТИ</t>
  </si>
  <si>
    <t>AXMEDOVA DILNOZA RAXIMJONOVNA~10052017 НАРЫНСКИЙ РОВД НАМАНГАНСКОЙ ОБЛАСТИ</t>
  </si>
  <si>
    <t>NABIJONOV NOZIMJON NE'MATJONO'G'LI~14112017НАМАНГАНСКИЙ ГОВД НАМАНГАНСКОЙ ОБЛАСТИ</t>
  </si>
  <si>
    <t>ASQAROV ILXOMJON NARZULLAYEVICH~14052017ЧАРТАКСКИЙ РОВД НАМАНГАНСКОЙ ОБЛАСТИ</t>
  </si>
  <si>
    <t>AB6718188</t>
  </si>
  <si>
    <t>КАРИМОВА Мархабо Сидикжоновна~14052017Чуст тумани ИИБ</t>
  </si>
  <si>
    <t>AB6725821</t>
  </si>
  <si>
    <t>XOLMATOVA NARGIZA ABDULXAMIDOVNA~16052017 УВД НАМАНГАНСКОЙ ОБЛАСТИ</t>
  </si>
  <si>
    <t>G'ANIYEVA MUYASSAR TOXIRJONOVNA~17052017УЙЧИНСКИЙ РОВД НАМАНГАНСКОЙ ОБЛАСТИ</t>
  </si>
  <si>
    <t>JABBOROVA FERUZA RAXMONJONOVNA~21052017ТУРАКУРГАНСКИЙ РОВД НАМАНГАНСКОЙ ОБЛАСТИ</t>
  </si>
  <si>
    <t>AB6766066</t>
  </si>
  <si>
    <t>URAIMJONOV MURODJON MAXMUDJON O`G`LI~23052017УЧКУРГАНСКИЙ РОВД НАМАНГАНСКОЙ ОБЛАСТИ</t>
  </si>
  <si>
    <t>AB6772490</t>
  </si>
  <si>
    <t>OXUNOVA ODINAXON BOTIRJON QIZI~23052017УЧКУРГАНСКИЙ РОВД НАМАНГАНСКОЙ ОБЛАСТИ</t>
  </si>
  <si>
    <t>AB6772739</t>
  </si>
  <si>
    <t>Voxobjonov Oybek Anvarjon Ogli~28052017Поп тумани ИИБ</t>
  </si>
  <si>
    <t>AB6787995</t>
  </si>
  <si>
    <t>AKBARALIYEV XAMDAMALI QAMBAR O`G`LI~28052017НАМАНГАНСКИЙ ГОВД НАМАНГАНСКОЙ ОБЛАСТИ</t>
  </si>
  <si>
    <t>YAKUBBAYEVA DILOROM SHAMSITDIN QIZI~06062017НАМАНГАНСКИЙ ГОВД НАМАНГАНСКОЙ ОБЛАСТИ</t>
  </si>
  <si>
    <t>KARIMOVA FOZILA XXX~06062017НАМАНГАНСКИЙ ГОВД НАМАНГАНСКОЙ ОБЛАСТИ</t>
  </si>
  <si>
    <t>VALIYEV SHAXBOZ TOLIB O‘G‘LI~06062017 НАМАНГАНСКИЙ ГОВД НАМАНГАНСКОЙ ОБЛАСТИ</t>
  </si>
  <si>
    <t>ISOMADDINOVA IQBOLXON ILXOMJONOVNA~09062017 УЙЧИНСКИЙ РОВД НАМАНГАНСКОЙ ОБЛАСТИ</t>
  </si>
  <si>
    <t>RAXMANOVA MADINA IQBOL QIZI~10062017ЯНГИКУРГАНСКИЙ РОВД НАМАНГАНСКОЙ ОБЛАСТИ</t>
  </si>
  <si>
    <t>НУРМАТОВА ШОИРАХОН ТОХИР КИЗИ~11062017Наманган вил Наманган шахри ИИБ</t>
  </si>
  <si>
    <t>XAKIMOVA NAZOKATXON FAXRITDINOVNA~15062017 ЧУСТСКИЙ РОВД НАМАНГАНСКОЙ ОБЛАСТИ</t>
  </si>
  <si>
    <t>AB6939301</t>
  </si>
  <si>
    <t>TURG‘UNOV ABDURAXMON NURDINBOYEVICH~20062017 НАМАНГАНСКИЙ РОВД НАМАНГАНСКОЙ ОБЛАСТИ</t>
  </si>
  <si>
    <t>SAYDULLAYEVA OYDINA KARIM QIZI~20062017НАМАНГАНСКИЙ ГОВД НАМАНГАНСКОЙ ОБЛАСТИ</t>
  </si>
  <si>
    <t>XAKIMOV OYBEK TURGUNALIYEVICH~19062017ПАПСКИЙ РОВД НАМАНГАНСКОЙ ОБЛАСТИ</t>
  </si>
  <si>
    <t>AB6969679</t>
  </si>
  <si>
    <t>JUMABOYEVA GULNOZAXON MAXMUDOVNA~22062017ЧАРТАКСКИЙ РОВД НАМАНГАНСКОЙ ОБЛАСТИ</t>
  </si>
  <si>
    <t>AB6970664</t>
  </si>
  <si>
    <t>QOSIMOVA DURDONA USMIR QIZI~20062017УЧКУРГАНСКИЙ РОВД НАМАНГАНСКОЙ ОБЛАСТИ</t>
  </si>
  <si>
    <t>AB7017669</t>
  </si>
  <si>
    <t>QOBULOVA MUQADDASXON ILXOMJON QIZI~23062017ЧАРТАКСКИЙ РОВД НАМАНГАНСКОЙ ОБЛАСТИ</t>
  </si>
  <si>
    <t>MUYDINOV ABDURAXMON FAYZURAXMANOVICH~29062017УЙЧИНСКИЙ РОВД НАМАНГАНСКОЙ ОБЛАСТИ</t>
  </si>
  <si>
    <t>AB7041493</t>
  </si>
  <si>
    <t>NISHANOVA XAMIDAXON ABIDJANOVNA~04052017УЧКУРГАНСКИЙ РОВД НАМАНГАНСКОЙ ОБЛАСТИ</t>
  </si>
  <si>
    <t>AB7056914</t>
  </si>
  <si>
    <t>Mirzaraximova Gulnoza Muminovna</t>
  </si>
  <si>
    <t>Наманган шахар Шодлик МФЙ А.Навоий кучаси 1/1-уй 84-хонадонни сотиб олиш учун</t>
  </si>
  <si>
    <t>31.01.2022</t>
  </si>
  <si>
    <t>31.01.2042</t>
  </si>
  <si>
    <t>RAJABBAYEVA NAZOKAT ABDUPATTAYEVNA~29062017ЯНГИКУРГАНСКИЙ РОВД НАМАНГАНСКОЙ ОБЛАСТИ</t>
  </si>
  <si>
    <t>XAYDAROV SHUXRATJON SHAROFIDINOVICH~30062017КАСАНСАЙСКИЙ РОВД НАМАНГАНСКОЙ ОБЛАСТИ</t>
  </si>
  <si>
    <t>AB7080920</t>
  </si>
  <si>
    <t>Sharipov Umidjon Xamidjonovich~01072017Чуст туман ИИБ</t>
  </si>
  <si>
    <t>AB7084094</t>
  </si>
  <si>
    <t>QOZAQOVA MUXTASSAR QODIRJONOVNA~06072017ЧАРТАКСКИЙ РОВД НАМАНГАНСКОЙ ОБЛАСТИ</t>
  </si>
  <si>
    <t>AB7148060</t>
  </si>
  <si>
    <t>KARIMOV NODIRBEK NOSIRJON O‘G‘LI~07072017 КАСАНСАЙСКИЙ РОВД НАМАНГАНСКОЙ ОБЛАСТИ</t>
  </si>
  <si>
    <t>SHERMATOV ADXAM XABIBJONOVICH~09072017ЧУСТСКИЙ РОВД НАМАНГАНСКОЙ ОБЛАСТИ</t>
  </si>
  <si>
    <t>AB7174761</t>
  </si>
  <si>
    <t>Toshpulatova Shirmonoy Azizjonovna~11072017CHUST TUMANI IIB</t>
  </si>
  <si>
    <t>FAYAZOVA NODIRAXON XAMIDOVNA~12072017Чуст тумани ИИБ</t>
  </si>
  <si>
    <t>AB7191856</t>
  </si>
  <si>
    <t>FAYZULLAEV SHOKIRJON NURILLAEVICH~12072017UCHQORGON TUMAN IIB</t>
  </si>
  <si>
    <t>AB7202960</t>
  </si>
  <si>
    <t>TURSUNBOYEV SAIDBEK ISMOILJON O`G`LI~15072017ЯНГИКУРГАНСКИЙ РОВД НАМАНГАНСКОЙ ОБЛАСТИ</t>
  </si>
  <si>
    <t>INAMOVA ZILOLA ZUXRIDINOVNA~20012022УЧКУРГАНСКИЙ РОВД НАМАНГАНСКОЙ ОБЛАСТИ</t>
  </si>
  <si>
    <t>DUSTBOYEVA MASHXURA ABDUMUTALQIZI~18072017 ЯНГИКУРГАНСКИЙ РОВД НАМАНГАНСКОЙ ОБЛАСТИ</t>
  </si>
  <si>
    <t>MUMINOV UMID KELSUNJANOVICH~17072017НАМАНГАНСКИЙ ГОВД НАМАНГАНСКОЙ ОБЛАСТИ</t>
  </si>
  <si>
    <t>AXMEDOVA NILUFAR BAXRAMOVNA~21072017НАРЫНСКИЙ РОВД НАМАНГАНСКОЙ ОБЛАСТИ</t>
  </si>
  <si>
    <t>AB7258998</t>
  </si>
  <si>
    <t>KADIROV DILSHOD TAXIRJONOVICH~20072017МИНГБУЛАКСКИЙ РОВД НАМАНГАНСКОЙ ОБЛАСТИ</t>
  </si>
  <si>
    <t>AB7263352</t>
  </si>
  <si>
    <t>MAMADALIYEV MURODJON QO`CHQOROVICH~20072017УЧКУРГАНСКИЙ РОВД НАМАНГАНСКОЙ ОБЛАСТИ</t>
  </si>
  <si>
    <t>AB7269464</t>
  </si>
  <si>
    <t>ORTIQOVA NARGIZA XAKIMJONOVNA~21072017ЧАРТАКСКИЙ РОВД НАМАНГАНСКОЙ ОБЛАСТИ</t>
  </si>
  <si>
    <t>AB7281174</t>
  </si>
  <si>
    <t>QORIYEV BUNYOD ABDUXALIMOVICH~22072017ПАПСКИЙ РОВД НАМАНГАНСКОЙ ОБЛАСТИ</t>
  </si>
  <si>
    <t>AB7288082</t>
  </si>
  <si>
    <t>TURSINOV UMIDJON ABDUJABBOROVICH~23072017УЧКУРГАНСКИЙ РОВД НАМАНГАНСКОЙ ОБЛАСТИ</t>
  </si>
  <si>
    <t>AB7288630</t>
  </si>
  <si>
    <t>NIYOZOV NOZIMJON TURSUNBOYEVICH~21072017ЯНГИКУРГАНСКИЙ РОВД НАМАНГАНСКОЙ ОБЛАСТИ</t>
  </si>
  <si>
    <t>AB7291470</t>
  </si>
  <si>
    <t>A’ZAMOV IBROXIMXON ABDULBOQIXON O‘G‘LI~23072017 ТУРАКУРГАНСКИЙ РОВД НАМАНГАНСКОЙ ОБЛАСТИ</t>
  </si>
  <si>
    <t>BOYTILLAYEV MIRJALOL ORIFJON O'G'LI~26072017ЧУСТСКИЙ РОВД НАМАНГАНСКОЙ ОБЛАСТИ</t>
  </si>
  <si>
    <t>USMONJANOV ODILJON FOZIL O'G'LI~28072017УЧКУРГАНСКИЙ РОВД НАМАНГАНСКОЙ ОБЛАСТИ</t>
  </si>
  <si>
    <t>AB7332231</t>
  </si>
  <si>
    <t>BOYMIRZAYEV MAXMUDILLA HASANOVICH~01082017УЙЧИНСКИЙ РОВД НАМАНГАНСКОЙ ОБЛАСТИ</t>
  </si>
  <si>
    <t>AB7361460</t>
  </si>
  <si>
    <t>Ismailov Otabek RAXIMJONOVICH~01082017УЙЧИНСКИЙ РОВД НАМАНГАНСКОЙ ОБЛАСТИ</t>
  </si>
  <si>
    <t>AB7362293</t>
  </si>
  <si>
    <t>BURATOVA ADOLATXON KADIRJANOVNA~03082017Учкурган туман ИИБ</t>
  </si>
  <si>
    <t>AB7397514</t>
  </si>
  <si>
    <t>NIZOMOVA ZARIFA KAMOLIDDIN QIZI~06082017НАРЫНСКИЙ РОВД НАМАНГАНСКОЙ ОБЛАСТИ</t>
  </si>
  <si>
    <t>ZOKIRJONOVA XURSHIDAXON ZOXIDJON QIZI~14082017ТУРАКУРГАНСКИЙ РОВД НАМАНГАНСКОЙ ОБЛАСТИ</t>
  </si>
  <si>
    <t>AB7477433</t>
  </si>
  <si>
    <t>MUXIDDINOVA MUXABBAT ABDUZOKIROVNA~16082017НАМАНГАНСКИЙ РОВД НАМАНГАНСКОЙ ОБЛАСТИ</t>
  </si>
  <si>
    <t>NORMIRZAYEVA MUAZZAM IKROMJON QIZI~23082017УЧКУРГАНСКИЙ РОВД НАМАНГАНСКОЙ ОБЛАСТИ</t>
  </si>
  <si>
    <t>BOQIYEVA ZARIFA SOBIR QIZI~25082017НАМАНГАНСКИЙ ГОВД НАМАНГАНСКОЙ ОБЛАСТИ</t>
  </si>
  <si>
    <t>KAMALOVA LOBARXON UMAR QIZI~31082017НАМАНГАНСКИЙ ГОВД НАМАНГАНСКОЙ ОБЛАСТИ</t>
  </si>
  <si>
    <t>NAZAROVA GULBAXOR MAXMUDJONOVNA~08092017ЯНГИКУРГАНСКИЙ РОВД НАМАНГАНСКОЙ ОБЛАСТИ</t>
  </si>
  <si>
    <t>Asiyeva Ra'no Nabidjonovna~10092017Norin tumani IIB</t>
  </si>
  <si>
    <t>AB7688037</t>
  </si>
  <si>
    <t>18.05.2022</t>
  </si>
  <si>
    <t>SAYFIDDINOV ISLOMJON ORIFJON UGLI~21092017ЯНГИКУРГАНСКИЙ РОВД НАМАНГАНСКОЙ ОБЛАСТИ</t>
  </si>
  <si>
    <t>AB7759173</t>
  </si>
  <si>
    <t>ABDUKADIROVA DILORAM MUXAMATOVNA~23092017УЧКУРГАНСКИЙ РОВД НАМАНГАНСКОЙ ОБЛАСТИ</t>
  </si>
  <si>
    <t>AB7761514</t>
  </si>
  <si>
    <t>UMAROV ZOXIDJON ZOKIR O`G`LI~27092017НАМАНГАНСКИЙ ГОВД НАМАНГАНСКОЙ ОБЛАСТИ</t>
  </si>
  <si>
    <t>MIRZAOLIMOVA MOXIZARXON MUXAMATKARIM QIZI~25092017БУЛАКБАШИСКИЙ РОВД АНДИЖАНСКОЙ ОБЛАСТИ</t>
  </si>
  <si>
    <t>XODJAYEVA ODINAXON ISMONJONOVNA~04102017УЙЧИНСКИЙ РОВД НАМАНГАНСКОЙ ОБЛАСТИ</t>
  </si>
  <si>
    <t>AB7820251</t>
  </si>
  <si>
    <t>NAJIMOV UMIDJON MAMASALIYEVICH~03102017УЧКУРГАНСКИЙ РОВД НАМАНГАНСКОЙ ОБЛАСТИ</t>
  </si>
  <si>
    <t>AB7825923</t>
  </si>
  <si>
    <t>RAXMATULLAYEV ALISHER ABDULLO O'G'LI~20082021НАМАНГАНСКИЙ ГОВД НАМАНГАНСКОЙ ОБЛАСТИ</t>
  </si>
  <si>
    <t>Tuychiyeva Nilufar Tursunpulatovna~04102017NAMANGAN SH IIB</t>
  </si>
  <si>
    <t>NORMIRZAYEVA NAFISA G`ULOMJANOVNA~03102017ЧАРТАКСКИЙ РОВД НАМАНГАНСКОЙ ОБЛАСТИ</t>
  </si>
  <si>
    <t>AB7834332</t>
  </si>
  <si>
    <t>MURODOVA MASHXURAXON NURILLAYEVNA~13102017УЙЧИНСКИЙ РОВД НАМАНГАНСКОЙ ОБЛАСТИ</t>
  </si>
  <si>
    <t>AB7890578</t>
  </si>
  <si>
    <t>SHOKIROV ULUG`BEK JOBIRO`G`LI~17102017НАМАНГАНСКИЙ ГОВД НАМАНГАНСКОЙ ОБЛАСТИ</t>
  </si>
  <si>
    <t>MAXMUDOVA MUHABBATXON MADAMINJONOVNA~22102017НАМАНГАНСКИЙ РОВД НАМАНГАНСКОЙ ОБЛАСТИ</t>
  </si>
  <si>
    <t>O'RINBOYEVA SEVARA SOLIJONOVNA~24102017ЯНГИКУРГАНСКИЙ РОВД НАМАНГАНСКОЙ ОБЛАСТИ</t>
  </si>
  <si>
    <t>AB7962379</t>
  </si>
  <si>
    <t>RAXMANOV JAXONGIR NO`MANOVICH~01112017НАРЫНСКИЙ РОВД НАМАНГАНСКОЙ ОБЛАСТИ</t>
  </si>
  <si>
    <t>AB8014557</t>
  </si>
  <si>
    <t>QOZAQOV NURILLO IBROXIMOVICH~13112017ЯНГИКУРГАНСКИЙ РОВД НАМАНГАНСКОЙ ОБЛАСТИ</t>
  </si>
  <si>
    <t>AB8053275</t>
  </si>
  <si>
    <t>SULAYMONOV XAYRULLO ZUXRIDINOVICH</t>
  </si>
  <si>
    <t>AB8063213</t>
  </si>
  <si>
    <t>Тухтахуджаева Мунира Джабаровна~11112017Наманган шахар ИИБ</t>
  </si>
  <si>
    <t>AB8067706</t>
  </si>
  <si>
    <t>ISAQOVA MOXIDIL XUSANBOY QIZI~18022021УЙЧИНСКИЙ РОВД НАМАНГАНСКОЙ ОБЛАСТИ</t>
  </si>
  <si>
    <t>HALIMBOYEV SARDORBEK BAHROMJON O`G`LI~16112017НАМАНГАНСКИЙ ГОВД НАМАНГАНСКОЙ ОБЛАСТИ</t>
  </si>
  <si>
    <t>SULTANOV SAID  JAFAR JAMOL O`G`LI~16112017НАМАНГАНСКИЙ ГОВД НАМАНГАНСКОЙ ОБЛАСТИ</t>
  </si>
  <si>
    <t>BUVAYEV AZIZJON YULDOSHBOYEVICH~24112017 ЧУСТСКИЙ РОВД НАМАНГАНСКОЙ ОБЛАСТИ</t>
  </si>
  <si>
    <t>AB8157166</t>
  </si>
  <si>
    <t>MUMINOVA SAYYORAXON AZAMJON QIZI~25112017ЧАРТАКСКИЙ РОВД НАМАНГАНСКОЙ ОБЛАСТИ</t>
  </si>
  <si>
    <t>AB8159138</t>
  </si>
  <si>
    <t>ISAQOV AZIMJON MAMATQOSIMOVICH~03122017УВД НАМАНГАНСКОЙ ОБЛАСТИ</t>
  </si>
  <si>
    <t>AB8230442</t>
  </si>
  <si>
    <t>AYUBOV ERKINJON SOBITOVICH~04122017ПАПСКИЙ РОВД НАМАНГАНСКОЙ ОБЛАСТИ</t>
  </si>
  <si>
    <t>AB8248321</t>
  </si>
  <si>
    <t>RAXMONOVA NARGIZA TUYCHIBOYEVNA~11122017ЧУСТСКИЙ РОВД НАМАНГАНСКОЙ ОБЛАСТИ</t>
  </si>
  <si>
    <t>KARIMOVA FERUZA ABDULLAHAFIZOVNA~15122017КАСАНСАЙСКИЙ РОВД НАМАНГАНСКОЙ ОБЛАСТИ</t>
  </si>
  <si>
    <t>G'ULOMOV IBROXIM INOMJONOVICH~23122017УЙЧИНСКИЙ РОВД НАМАНГАНСКОЙ ОБЛАСТИ</t>
  </si>
  <si>
    <t>NURMATOVA XOLIDA ABDIKODIROVNA~21122017НАМАНГАНСКИЙ ГОВД НАМАНГАНСКОЙ ОБЛАСТИ</t>
  </si>
  <si>
    <t>O'TANOVA ZILOLA ASHIRBAYEVNA~26122017УЧКУРГАНСКИЙ РОВД НАМАНГАНСКОЙ ОБЛАСТИ</t>
  </si>
  <si>
    <t>XAYDAROV ISMOILJON ISMANJON O`G`LI~25122017УЧКУРГАНСКИЙ РОВД НАМАНГАНСКОЙ ОБЛАСТИ</t>
  </si>
  <si>
    <t>AB8426644</t>
  </si>
  <si>
    <t>VALIYEVA MUQADDASXON G`ANIJON QIZI~27122017НАРЫНСКИЙ РОВД НАМАНГАНСКОЙ ОБЛАСТИ</t>
  </si>
  <si>
    <t>JALILOVA NODIRA ABDUMANNOPOVNA</t>
  </si>
  <si>
    <t>ЖАЛОЛКУДУК ТУМАНИ</t>
  </si>
  <si>
    <t>AB8452967</t>
  </si>
  <si>
    <t>MADALIYEVA MUXABBAT KURBONOVNA~27122017 ЧУСТСКИЙ РОВД НАМАНГАНСКОЙ ОБЛАСТИ</t>
  </si>
  <si>
    <t>AB8460669</t>
  </si>
  <si>
    <t>IKRAMOV ULUG`BEK ABDUKAYUM O`G`LI~27122017НАМАНГАНСКИЙ ГОВД НАМАНГАНСКОЙ ОБЛАСТИ</t>
  </si>
  <si>
    <t>AB8462481</t>
  </si>
  <si>
    <t>SABUROVA GULIRA'NO ORIFOVNA~19112021УЧКУРГАНСКИЙ РОВД НАМАНГАНСКОЙ ОБЛАСТИ</t>
  </si>
  <si>
    <t>MAMADJANOVA NAZIRA BAXODIRJANOVNA~28122017УЧКУРГАНСКИЙ РОВД НАМАНГАНСКОЙ ОБЛАСТИ</t>
  </si>
  <si>
    <t>AB8473233</t>
  </si>
  <si>
    <t>NARZULLAYEVA GULNORA XOLMIRZAYEVNA~03012018ЧАРТАКСКИЙ РОВД НАМАНГАНСКОЙ ОБЛАСТИ</t>
  </si>
  <si>
    <t>AB8541734</t>
  </si>
  <si>
    <t>MAMATQULOV ZOIRJON YAKUBJANOVICH~08012018УЧКУРГАНСКИЙ РОВД НАМАНГАНСКОЙ ОБЛАСТИ</t>
  </si>
  <si>
    <t>ASRANOVA ODINA ABOBAKIROVNA~11122021НАРЫНСКИЙ РОВД НАМАНГАНСКОЙ ОБЛАСТИ</t>
  </si>
  <si>
    <t>XAYDAROV XABIBILLO UMARALIYEVICH~05012018КАСАНСАЙСКИЙ РОВД НАМАНГАНСКОЙ ОБЛАСТИ</t>
  </si>
  <si>
    <t>AB8589243</t>
  </si>
  <si>
    <t>OTARAXIMOVA OSIYOXON MAMADJANOVNA~08012018 УЙЧИНСКИЙ РОВД НАМАНГАНСКОЙ ОБЛАСТИ</t>
  </si>
  <si>
    <t>TOJIBAYEV BAXTIYOR SOBIRJANOVICH~09012018НАМАНГАНСКИЙ ГОВД НАМАНГАНСКОЙ ОБЛАСТИ</t>
  </si>
  <si>
    <t>XOLMATOVA MUXAYYO RUSTAMOVNA~10012018 НАМАНГАНСКИЙ ГОВД НАМАНГАНСКОЙ ОБЛАСТИ</t>
  </si>
  <si>
    <t>SARBAROVA DILRABO OMONOVNA~10012018ЯЯНГИКУРГОН ИИБ</t>
  </si>
  <si>
    <t>ERMATOV FAZLIDDIN NURMAMATOVICH</t>
  </si>
  <si>
    <t>ABDUXALILOV MUZAFFAR NISHONBAYEVICH~18012018ЯНГИКУРГАНСКИЙ РОВД НАМАНГАНСКОЙ ОБЛАСТИ</t>
  </si>
  <si>
    <t>AB8631443</t>
  </si>
  <si>
    <t>USMONOVA MAFTUNAXON TO‘RAXON QIZI~22012018 ЯНГИКУРГАНСКИЙ РОВД НАМАНГАНСКОЙ ОБЛАСТИ</t>
  </si>
  <si>
    <t>RAXIMOVA DILBAR ABDUNAYIMOVNA~25012018НАМАНГАНСКИЙ ГОВД НАМАНГАНСКОЙ ОБЛАСТИ</t>
  </si>
  <si>
    <t>AXMADALIYEV XALIMJON XABIBULLA O‘G‘LI~29012018 НАМАНГАНСКИЙ РОВД НАМАНГАНСКОЙ ОБЛАСТИ</t>
  </si>
  <si>
    <t>TESHABOYEV HUSANBOY RAIMOVICH~31012018Чуст туман ИИБ</t>
  </si>
  <si>
    <t>AB8769351</t>
  </si>
  <si>
    <t>SULAYMONOV SARDOR NO‘MONJONOVICH</t>
  </si>
  <si>
    <t>AB8784841</t>
  </si>
  <si>
    <t>NAZAROVA MUYASSAR TUXTABAYEVNA~31012018ТУРАКУРГАНСКИЙ РОВД НАМАНГАНСКОЙ ОБЛАСТИ</t>
  </si>
  <si>
    <t>AB8792902</t>
  </si>
  <si>
    <t>ABDUXALILOVA MA`MURA TURGUNBAYEVNA~31012018НАМАНГАНСКИЙ ГОВД НАМАНГАНСКОЙ ОБЛАСТИ</t>
  </si>
  <si>
    <t>TURGUNOV RAXIM XASANOVICH~02022018 NAMANGAN VILOYATI NAMANGAN SHAHAR IIB</t>
  </si>
  <si>
    <t>ABDUAZIZOVA MALIKA TURSUNPULATOVNA~09022018ЯНГИКУРГАНСКИЙ РОВД НАМАНГАНСКОЙ ОБЛАСТИ</t>
  </si>
  <si>
    <t>KIMSANBOYEV XASANBOY ZUXRIDDIN O`G`LI~09022018НАРЫНСКИЙ РОВД НАМАНГАНСКОЙ ОБЛАСТИ</t>
  </si>
  <si>
    <t>AB8846152</t>
  </si>
  <si>
    <t>ZIYAVDINOV RUSTAMJON IKRAMJONOVICH~20022018Туракургон тумани ИИБ</t>
  </si>
  <si>
    <t>AB8903736</t>
  </si>
  <si>
    <t>INAMOV ABDULAXAD ODILJON O`G`LI~23022018НАМАНГАНСКИЙ ГОВД НАМАНГАНСКОЙ ОБЛАСТИ</t>
  </si>
  <si>
    <t>MATISAQOVA GAVXAROY IBRAGIMOVNA~27022018НАРЫНСКИЙ РОВД НАМАНГАНСКОЙ ОБЛАСТИ</t>
  </si>
  <si>
    <t>Tirkashev Sherzodbek Mahammadjon O'g'li~27022018ЯНГИКУРГАНСКИЙ РОВД НАМАНГАНСКОЙ ОБЛАСТИ</t>
  </si>
  <si>
    <t>AB8958489</t>
  </si>
  <si>
    <t>MASHRAPOVA XUMORA XABIBJON QIZI~06032018 ЧУСТСКИЙ РОВД НАМАНГАНСКОЙ ОБЛАСТИ</t>
  </si>
  <si>
    <t>AB8997450</t>
  </si>
  <si>
    <t>MAHKAMOV MASHRABJON HUSANBOY O‘G‘LI~12032018 НАРЫНСКИЙ РОВД НАМАНГАНСКОЙ ОБЛАСТИ</t>
  </si>
  <si>
    <t>XALILOVA SHAXLO XASANOVNA~10032018 НАМАНГАНСКИЙ ГОВД НАМАНГАНСКОЙ ОБЛАСТИ</t>
  </si>
  <si>
    <t>BOYDADAYEVA NARGIZAXON RAXIMJONOVNA~13032018УЧКУРГАНСКИЙ РОВД НАМАНГАНСКОЙ ОБЛАСТИ</t>
  </si>
  <si>
    <t>AB9038473</t>
  </si>
  <si>
    <t>DO'SMATOV MA'MURJON TURG'UNPO'LATOVICH~31052021ЧАРТАКСКИЙ РОВД НАМАНГАНСКОЙ ОБЛАСТИ</t>
  </si>
  <si>
    <t>Mansurov Ilxomjon Xomidovich~16032018Наманган тумани ИИБ</t>
  </si>
  <si>
    <t>AB9087775</t>
  </si>
  <si>
    <t>Axmadjonov Shaxboz Komiljon Ogli~30032018Чуст тумани ИИБ</t>
  </si>
  <si>
    <t>RAXIMOVA LOLAXON ISROILOVNA~06042018КОСОНСОЙ ТИИБ</t>
  </si>
  <si>
    <t>AB9206682</t>
  </si>
  <si>
    <t>BAXRIDDINOVA YORQINOY XUSANBOYEVNA~10042018НАМАНГАНСКИЙ ГОВД НАМАНГАНСКОЙ ОБЛАСТИ</t>
  </si>
  <si>
    <t>AXMADALIYEVA GULNORA IBROHIMJONOVNA~13042018ТУРАКУРГАНСКИЙ РОВД НАМАНГАНСКОЙ ОБЛАСТИ</t>
  </si>
  <si>
    <t>YUSUPOVA XATIRAXON KAYUMOVNA~18042018МАРХАМАТСКИЙ РОВД АНДИЖАНСКОЙ ОБЛАСТИ</t>
  </si>
  <si>
    <t>AB9314498</t>
  </si>
  <si>
    <t>TURABOYEVA GULNOZA OLIMOVNA~17042018ЧАРТАКСКИЙ РОВД НАМАНГАНСКОЙ ОБЛАСТИ</t>
  </si>
  <si>
    <t>AB9333363</t>
  </si>
  <si>
    <t>RAXIMOV ZOKIR TURSUNBAYEVICH~18042018НАМАНГАНСКИЙ ГОВД НАМАНГАНСКОЙ ОБЛАСТИ</t>
  </si>
  <si>
    <t>AB9341816</t>
  </si>
  <si>
    <t>BOYMATOVA JAMOLA DAMSJONOVNA~18042018 ЧУСТСКИЙ РОВД НАМАНГАНСКОЙ ОБЛАСТИ</t>
  </si>
  <si>
    <t>AB9342409</t>
  </si>
  <si>
    <t>AXMADALIYEV UMIDJON USUBJONOVICH~03032022ТУРАКУРГАНСКИЙ РОВД НАМАНГАНСКОЙ ОБЛАСТИ</t>
  </si>
  <si>
    <t>KAMALOVA DILAFRUZ UMAR QIZI~20042018НАМАНГАНСКИЙ ГОВД НАМАНГАНСКОЙ ОБЛАСТИ</t>
  </si>
  <si>
    <t>YUNUSOVA RAXIMA LUTPITDINOVNA~25042018УВД НАМАНГАНСКОЙ ОБЛАСТИ</t>
  </si>
  <si>
    <t>QAZAQOVA MUQADDAS XASANBOYEVNA~24042018 УЙЧИНСКИЙ РОВД НАМАНГАНСКОЙ ОБЛАСТИ</t>
  </si>
  <si>
    <t>AB9387042</t>
  </si>
  <si>
    <t>MURADOVA MAXLIYOXON XASANBOYEVNA~24042018НАРЫНСКИЙ РОВД НАМАНГАНСКОЙ ОБЛАСТИ</t>
  </si>
  <si>
    <t>AB9388116</t>
  </si>
  <si>
    <t>KARIMOV SHERZOD ABDUVOSIYEVICH~26042018НАРЫНСКИЙ РОВД НАМАНГАНСКОЙ ОБЛАСТИ</t>
  </si>
  <si>
    <t>BOTIRALIYEV XUMOYUN ADXAMIRZA O'G'LI~25042018ЧАРТАКСКИЙ РОВД НАМАНГАНСКОЙ ОБЛАСТИ</t>
  </si>
  <si>
    <t>RAXIMOV ABDURAXMON ABDUKODIROVICH~01052018УЧКУРГАНСКИЙ РОВД НАМАНГАНСКОЙ ОБЛАСТИ</t>
  </si>
  <si>
    <t>AB9452303</t>
  </si>
  <si>
    <t>ATAMIRZAYEVA SAYYORA VOXIDOVNA~30042018УЧКУРГАНСКИЙ РОВД НАМАНГАНСКОЙ ОБЛАСТИ</t>
  </si>
  <si>
    <t>QORABOYEVA ZAXROXON ABDUQODIROVNA~01052018 ТУРАКУРГАНСКИЙ РОВД НАМАНГАНСКОЙ ОБЛАСТИ</t>
  </si>
  <si>
    <t>XO'JAYEV AXADXON MIRZOXID O'G'LI~08052018НАМАНГАНСКИЙ ГОВД НАМАНГАНСКОЙ ОБЛАСТИ</t>
  </si>
  <si>
    <t>XOLMIRZAYEVA MUNISA ALIMJANOVNA~31032022УЧКУРГАНСКИЙ РОВД НАМАНГАНСКОЙ ОБЛАСТИ</t>
  </si>
  <si>
    <t>XASANBAYEVA DILBARXON TOJIBAYEVNA~08052018 НАМАНГАНСКИЙ ГОВД НАМАНГАНСКОЙ ОБЛАСТИ</t>
  </si>
  <si>
    <t>MAKSUDOV QUYOSHBEK AKBARALI O`G`LI~08052018НАМАНГАНСКИЙ РОВД НАМАНГАНСКОЙ ОБЛАСТИ</t>
  </si>
  <si>
    <t>AB9485729</t>
  </si>
  <si>
    <t>ABDULLAJONOVA ZUXRAXON ZOKIRJON QIZI</t>
  </si>
  <si>
    <t>AB9496608</t>
  </si>
  <si>
    <t>NISHONOVA MUSLIMA QODIRJONOVNA~10052018ЧУСТСКИЙ РОВД НАМАНГАНСКОЙ ОБЛАСТИ</t>
  </si>
  <si>
    <t>IBROXIMOVA DILRUX ISOKJONOVNA~11052018ЯНГИКУРГАНСКИЙ РОВД НАМАНГАНСКОЙ ОБЛАСТИ</t>
  </si>
  <si>
    <t>JALALOVA MUKARRAM KAMALIDDINOVNA~13052018НАМАНГАНСКИЙ ГОВД НАМАНГАНСКОЙ ОБЛАСТИ</t>
  </si>
  <si>
    <t>AB9520129</t>
  </si>
  <si>
    <t>Jo`rayeva Sanobar Murodovna~14052018Туракургон тумани ИИБ</t>
  </si>
  <si>
    <t>AB9530743</t>
  </si>
  <si>
    <t>21.02.2022</t>
  </si>
  <si>
    <t>AZIMOV BOTIRALI MAXAMADALIYEVICH~13052018ЧАРТАКСКИЙ РОВД НАМАНГАНСКОЙ ОБЛАСТИ</t>
  </si>
  <si>
    <t>AB9534004</t>
  </si>
  <si>
    <t>G'IYAZOVA NARGIZA NEMATJONOVNA~13052018ЧАРТАКСКИЙ РОВД НАМАНГАНСКОЙ ОБЛАСТИ</t>
  </si>
  <si>
    <t>AB9534013</t>
  </si>
  <si>
    <t>NEMATOVA IKBOLXON SOBIRJANOVNA~15052018ЧАРТАКСКИЙ РОВД НАМАНГАНСКОЙ ОБЛАСТИ</t>
  </si>
  <si>
    <t>AB9541096</t>
  </si>
  <si>
    <t>MAMATQULOVA NIGORA NORMIRZAYEVNA~15052018 NAMANGAN VILOYATI UYCHI TUMANI IIB</t>
  </si>
  <si>
    <t>G`ULOMOV MAQSADJON ZAFARJON O`G`LI~16052018ЧАРТАКСКИЙ РОВД НАМАНГАНСКОЙ ОБЛАСТИ</t>
  </si>
  <si>
    <t>AB9548074</t>
  </si>
  <si>
    <t>MURODILLAYEVA MAFTUNA RAXMATILLA QIZI~16052018ЧАРТАКСКИЙ РОВД НАМАНГАНСКОЙ ОБЛАСТИ</t>
  </si>
  <si>
    <t>AB9566869</t>
  </si>
  <si>
    <t>FARXADOVA SHAXZODA SADRITDINOVNA~16052018ЧАРТАКСКИЙ РОВД НАМАНГАНСКОЙ ОБЛАСТИ</t>
  </si>
  <si>
    <t>AB9566880</t>
  </si>
  <si>
    <t>MIRZABOYEVA SOXIBA TURGUNPULATOVNA~22052018ЧАРТАКСКИЙ РОВД НАМАНГАНСКОЙ ОБЛАСТИ</t>
  </si>
  <si>
    <t>AB9603438</t>
  </si>
  <si>
    <t>SARMANOVA NILUFAR ILGAROVNA~19052018УВД НАМАНГАНСКОЙ ОБЛАСТИ</t>
  </si>
  <si>
    <t>GULAMKADIROVA ELNORA ABDULXAPIZOVNA~18052018УВД НАМАНГАНСКОЙ ОБЛАСТИ</t>
  </si>
  <si>
    <t>ISMATULLAYEVA DURDONA AMANDJONOVNA~19052018УВД НАМАНГАНСКОЙ ОБЛАСТИ</t>
  </si>
  <si>
    <t>TOXIROV RUSTAM ABDUMUTALOVICH~19052018УВД НАМАНГАНСКОЙ ОБЛАСТИ</t>
  </si>
  <si>
    <t>TO`RAYEV TOJIDDIN G`IYASIDDINOVICH~20052018ТУРАКУРГАНСКИЙ РОВД НАМАНГАНСКОЙ ОБЛАСТИ</t>
  </si>
  <si>
    <t>AB9613131</t>
  </si>
  <si>
    <t>ABDURAXIMOVA SOBIRAJON JURAYEVNA~21052018 ЧУСТСКИЙ РОВД НАМАНГАНСКОЙ ОБЛАСТИ</t>
  </si>
  <si>
    <t>AB9630069</t>
  </si>
  <si>
    <t>ALIYEVA SHAXLO ABIDOVNA~25052018НАМАНГАНСКИЙ ГОВД НАМАНГАНСКОЙ ОБЛАСТИ</t>
  </si>
  <si>
    <t>XALMIRZAYEV ELYOR MAXMUDJANOVICH~23052018ТУРАКУРГАНСКИЙ РОВД НАМАНГАНСКОЙ ОБЛАСТИ</t>
  </si>
  <si>
    <t>ЖИЗЗАХ ВИЛОЯТИ</t>
  </si>
  <si>
    <t>ЖИЗЗАХ ШАХРИ</t>
  </si>
  <si>
    <t>AB9638834</t>
  </si>
  <si>
    <t>ABDULLAYEV MURODILLA RAXMATULLAYEVICH~23052018ТУРАКУРГАНСКИЙ РОВД НАМАНГАНСКОЙ ОБЛАСТИ</t>
  </si>
  <si>
    <t>AB9638845</t>
  </si>
  <si>
    <t>Olimov Utkirbek Abdukarimovich</t>
  </si>
  <si>
    <t>Наманган шахар Шодлик МФЙ А.Навоий кучаси 1/1-уй 110-хонадон сотиб олиш учун</t>
  </si>
  <si>
    <t>21.02.2042</t>
  </si>
  <si>
    <t>RAXMATILLAYEV AVAZBEK MUXAMMADMUSAYEVICH~28052018НАРЫНСКИЙ РОВД НАМАНГАНСКОЙ ОБЛАСТИ</t>
  </si>
  <si>
    <t>AB9705875</t>
  </si>
  <si>
    <t>DJURAYEVA GULCHEXRA XOSHIMOVNA~04062018ЯНГИКУРГАНСКИЙ РОВД НАМАНГАНСКОЙ ОБЛАСТИ</t>
  </si>
  <si>
    <t>AB9780827</t>
  </si>
  <si>
    <t>USMANOV DILMUROD NEMATOVICH~06062018УВД НАМАНГАНСКОЙ ОБЛАСТИ</t>
  </si>
  <si>
    <t>ALYOROVA SAIDA ODILJONOVNA~06062018 УВД НАМАНГАНСКОЙ ОБЛАСТИ</t>
  </si>
  <si>
    <t>XOSHIMOVA RA`NO ERKINJONOVNA~04062018НАМАНГАНСКИЙ РОВД НАМАНГАНСКОЙ ОБЛАСТИ</t>
  </si>
  <si>
    <t>AB9808627</t>
  </si>
  <si>
    <t>MIRZAYEV ORIFJON XUJAMURODOVICH~14062018УВД НАМАНГАНСКОЙ ОБЛАСТИ</t>
  </si>
  <si>
    <t>AB9887789</t>
  </si>
  <si>
    <t>SOBIROVA ZILOLA BAXADIROVNA~17062018ПАПСКИЙ РОВД НАМАНГАНСКОЙ ОБЛАСТИ</t>
  </si>
  <si>
    <t>00715</t>
  </si>
  <si>
    <t>ЧУСТ Т., АТ ХАЛК БАНКИ ЧУСТ ФИЛИАЛИ</t>
  </si>
  <si>
    <t>ERGASHEV LUTFILLA NOMOZALIYEVICH~15062018ЧУСТСКИЙ РОВД НАМАНГАНСКОЙ ОБЛАСТИ</t>
  </si>
  <si>
    <t>Уралова Мухаббат Toshpulatovna~21062018Uchqo`rg`on tuman IIB</t>
  </si>
  <si>
    <t>AB9952981</t>
  </si>
  <si>
    <t>SULAYMONOVA FOZILA LUTFIDINOVNA~25062018ЯНГИКУРГАНСКИЙ РОВД НАМАНГАНСКОЙ ОБЛАСТИ</t>
  </si>
  <si>
    <t>AB9955803</t>
  </si>
  <si>
    <t>MARIPOVA ASAL BOTIRALIYEVNA~21062018ЧУСТСКИЙ РОВД НАМАНГАНСКОЙ ОБЛАСТИ</t>
  </si>
  <si>
    <t>Abdusamadova Madina Karimjonovna~21062018Чуст ТИИБ</t>
  </si>
  <si>
    <t>AB9956321</t>
  </si>
  <si>
    <t>NURITDINOV UMID NEMATJONOVICH~23062018 ЧУСТСКИЙ РОВД НАМАНГАНСКОЙ ОБЛАСТИ</t>
  </si>
  <si>
    <t>AB9976042</t>
  </si>
  <si>
    <t>TURGUNPULATOV QUDRATBEK BAXTIYORJON UGLI~25062018Uchqurgon tuman</t>
  </si>
  <si>
    <t>NAZAROVA MOXIDIL SOBITALIYEVNA~30062018МИНГБУЛАКСКИЙ РОВД НАМАНГАНСКОЙ ОБЛАСТИ</t>
  </si>
  <si>
    <t>AC0040884</t>
  </si>
  <si>
    <t>BOZOROV G`OLIBJON ALIJONOVICH~18072018ЧУСТСКИЙ РОВД НАМАНГАНСКОЙ ОБЛАСТИ</t>
  </si>
  <si>
    <t>AC0054915</t>
  </si>
  <si>
    <t>MAMATOV MUXAMADALI SAYDULLOYEVICH~07072018ШАЙХАНТАУРСКИЙ РОВД ГОРОДА ТАШКЕНТА</t>
  </si>
  <si>
    <t>ШАЙХОНТОХУР ТУМАНИ</t>
  </si>
  <si>
    <t>AC0093669</t>
  </si>
  <si>
    <t>Гойибназарова Нигора Эргашбоевна~07072018Наманган вилояти Янгикургон тумани ИИБ</t>
  </si>
  <si>
    <t>QAXAROVA DILOBAR ABDURAXMONOVNA~11072018 NAMANGAN VILOYATI UYCHI TUMANI IIB</t>
  </si>
  <si>
    <t>AC0114954</t>
  </si>
  <si>
    <t>UMATOV SAYFIDDIN SHAMSIDINOVICH~12072018НАМАНГАНСКИЙ ГОВД НАМАНГАНСКОЙ ОБЛАСТИ</t>
  </si>
  <si>
    <t>Yuldashev Xalimjon Odiljonovich~15112018Чуст тумани ИИБ</t>
  </si>
  <si>
    <t>Fazlidinova Fayoza Rashidxonovna~15112018Чуст туман ИИБ</t>
  </si>
  <si>
    <t>AC0206348</t>
  </si>
  <si>
    <t>YAXYOYEV MUSOXON MUXTOR O`G`LI~21112018НАМАНГАНСКИЙ ГОВД НАМАНГАНСКОЙ ОБЛАСТИ</t>
  </si>
  <si>
    <t>NIYAZOVA SHAKHNOZA SHAMSITDINOVNA~21112018НАМАНГАНСКИЙ ГОВД НАМАНГАНСКОЙ ОБЛАСТИ</t>
  </si>
  <si>
    <t>MO`MINOVA OYDINAXON VOXOBJON QIZI~21112018НАМАНГАНСКИЙ ГОВД НАМАНГАНСКОЙ ОБЛАСТИ</t>
  </si>
  <si>
    <t>AXMADALIYEVA XAFIZA IKROMJANOVNA~25112018 УЙЧИНСКИЙ РОВД НАМАНГАНСКОЙ ОБЛАСТИ</t>
  </si>
  <si>
    <t>KARIMOVA LOLA ISMOILOVNA~27112018НАМАНГАНСКИЙ РОВД НАМАНГАНСКОЙ ОБЛАСТИ</t>
  </si>
  <si>
    <t>QUVATOVA DILOROM SOTVOLDIYEVNA~28112018НАРЫНСКИЙ РОВД НАМАНГАНСКОЙ ОБЛАСТИ</t>
  </si>
  <si>
    <t>MUTALIYEV SHUXRAT QUDRATILLAYEVICH~02122018ЧАРТАКСКИЙ РОВД НАМАНГАНСКОЙ ОБЛАСТИ</t>
  </si>
  <si>
    <t>AC0356089</t>
  </si>
  <si>
    <t>TURG'UNOVA NIGORA TURSUNALIYEVNA~04122018НАРЫНСКИЙ РОВД НАМАНГАНСКОЙ ОБЛАСТИ</t>
  </si>
  <si>
    <t>AC0381526</t>
  </si>
  <si>
    <t>OCHILBOYEVA IRODAXON IBROHIMJON QIZI~04122018НАРЫНСКИЙ РОВД НАМАНГАНСКОЙ ОБЛАСТИ</t>
  </si>
  <si>
    <t>GULOMOV JASUR GOFURJON OGLI~12122018НАМАНГАН ВИЛОЯТИ</t>
  </si>
  <si>
    <t>Умирзакова Шоира Тулановна~12122018Наманган вилояти Чорток тумани ИИБ</t>
  </si>
  <si>
    <t>ILOVIDDINOVA MASTURAXON ISMAILOVNA~09122018ТУРАКУРГАНСКИЙ РОВД НАМАНГАНСКОЙ ОБЛАСТИ</t>
  </si>
  <si>
    <t>AC0439562</t>
  </si>
  <si>
    <t>AZIMOVA XADISAXON IKROMJON QIZI~09122018ЧАРТАКСКИЙ РОВД НАМАНГАНСКОЙ ОБЛАСТИ</t>
  </si>
  <si>
    <t>AC0441998</t>
  </si>
  <si>
    <t>MAMADJANOVA MOHINUR NURIDDIN QIZI~14122018НАМАНГАНСКИЙ ГОВД НАМАНГАНСКОЙ ОБЛАСТИ</t>
  </si>
  <si>
    <t>ISABAYEVA DILFUZA MAXMUDOVNA~21122018УВД НАМАНГАНСКОЙ ОБЛАСТИ</t>
  </si>
  <si>
    <t>ABDURAXIMOV BAXROMJON FAYZULLO O'G'LI~15122018ЧУСТСКИЙ РОВД НАМАНГАНСКОЙ ОБЛАСТИ</t>
  </si>
  <si>
    <t>OLTINBAYEV ILHOM FURKAT O'G'LI~19072018ЧУСТСКИЙ РОВД НАМАНГАНСКОЙ ОБЛАСТИ</t>
  </si>
  <si>
    <t>XAYDAROVA FERUZA FAYZIRAXMANOVNA~20072018ЧАРТАКСКИЙ РОВД НАМАНГАНСКОЙ ОБЛАСТИ</t>
  </si>
  <si>
    <t>AC0527042</t>
  </si>
  <si>
    <t>RUZIMATOVA OZODAXON SHARIPJANOVNA~23072018ЧАРТАКСКИЙ РОВД НАМАНГАНСКОЙ ОБЛАСТИ</t>
  </si>
  <si>
    <t>AC0540288</t>
  </si>
  <si>
    <t>DJURAYEV JURABEK BAXODIROVICH~11092018ЧУСТСКИЙ РОВД НАМАНГАНСКОЙ ОБЛАСТИ</t>
  </si>
  <si>
    <t>AC0555457</t>
  </si>
  <si>
    <t>RAXMATULLAYEV ARABJON OLIMJONOVICH~22072018ЧАРТАКСКИЙ РОВД НАМАНГАНСКОЙ ОБЛАСТИ</t>
  </si>
  <si>
    <t>AC0558786</t>
  </si>
  <si>
    <t>TURDIYEVA XURMATOY JAMOLIDINOVNA~24072018ЧАРТАКСКИЙ РОВД НАМАНГАНСКОЙ ОБЛАСТИ</t>
  </si>
  <si>
    <t>AC0578894</t>
  </si>
  <si>
    <t>MUXITDINOVA E`TIBOR TURGUNBAYEVNA~05082018НАМАНГАНСКИЙ РОВД НАМАНГАНСКОЙ ОБЛАСТИ</t>
  </si>
  <si>
    <t>RAXIMOVA SHOXISTA ILXOMJANOVNA~06082018ЧАРТАКСКИЙ РОВД НАМАНГАНСКОЙ ОБЛАСТИ</t>
  </si>
  <si>
    <t>AC0639382</t>
  </si>
  <si>
    <t>SAMATOV ILXOMJON ISROILOVICH~10082018НАМАНГАНСКИЙ РОВД НАМАНГАНСКОЙ ОБЛАСТИ</t>
  </si>
  <si>
    <t>YUSUPOV ALISHER ALOXANOVICH~10082018НАМАНГАНСКИЙ РОВД НАМАНГАНСКОЙ ОБЛАСТИ</t>
  </si>
  <si>
    <t>MAXMUDOVA MAXFUZA FAZLIDINOVNA~10082018УЧКУРГАНСКИЙ РОВД НАМАНГАНСКОЙ ОБЛАСТИ</t>
  </si>
  <si>
    <t>AC0683735</t>
  </si>
  <si>
    <t>XUDAYBERDIYEV SHUXRAT RAXMATJONOVICH~11082018ТУРАКУРГАНСКИЙ РОВД НАМАНГАНСКОЙ ОБЛАСТИ</t>
  </si>
  <si>
    <t>AC0690248</t>
  </si>
  <si>
    <t>MAMAJONOVA MEXRIBON IBRAGIMOVNA~12082018ТУРАКУРГАНСКИЙ РОВД НАМАНГАНСКОЙ ОБЛАСТИ</t>
  </si>
  <si>
    <t>AC0704654</t>
  </si>
  <si>
    <t>Jobborov Muzaffar Abdusattorovich~13082018Туракургон тумани ИИБ</t>
  </si>
  <si>
    <t>AC0709112</t>
  </si>
  <si>
    <t>Ismoilova Dildora Xusanboyevna~10082018НАМАНГАНСКИЙ РОВД НАМАНГАНСКОЙ ОБЛАСТИ</t>
  </si>
  <si>
    <t>QO‘LDOSHEVA SHIRMANOY O‘RINBAYEVNA~21082018 ЧУСТСКИЙ РОВД НАМАНГАНСКОЙ ОБЛАСТИ</t>
  </si>
  <si>
    <t>AC0776887</t>
  </si>
  <si>
    <t>АХМЕДОВ ХОЛДОРХОДЖА АБДИГАНИЕВИЧ~21082018 CHORTOK</t>
  </si>
  <si>
    <t>AC0787062</t>
  </si>
  <si>
    <t>10.02.2022</t>
  </si>
  <si>
    <t>XASABOVA GAVXARXON ERKINOVNA~21082018УЧКУРГОН ТУМАНИ ИИБ</t>
  </si>
  <si>
    <t>ABDULLAYEV ABDUVAXOB TUXTAMIRZAYEVICH~21082018УЧКУРГАНСКИЙ РОВД НАМАНГАНСКОЙ ОБЛАСТИ</t>
  </si>
  <si>
    <t>AC0826975</t>
  </si>
  <si>
    <t>MIRZAYEVA DILFUZA ODILJON QIZI~20082018УЧКУРГАНСКИЙ РОВД НАМАНГАНСКОЙ ОБЛАСТИ</t>
  </si>
  <si>
    <t>AC0827022</t>
  </si>
  <si>
    <t>Raximov Shavkat Muxammadjonovich~26082018Косонсой тумани ИИБ</t>
  </si>
  <si>
    <t>AC0859392</t>
  </si>
  <si>
    <t>RAXIMBOYEV SHOKIRJON SHARIBJONOVICH~28082018ЯНГИКУРГАНСКИЙ РОВД НАМАНГАНСКОЙ ОБЛАСТИ</t>
  </si>
  <si>
    <t>AC0863535</t>
  </si>
  <si>
    <t>NE`MATOVA QUMRIXON FAYZULLO QIZI~28082018ЯНГИКУРГАНСКИЙ РОВД НАМАНГАНСКОЙ ОБЛАСТИ</t>
  </si>
  <si>
    <t>Xакимов Аъзамжон Турсунбоевич~31082018Уйчи тумани ИИБ</t>
  </si>
  <si>
    <t>AC0887782</t>
  </si>
  <si>
    <t>SAYFULLAYEV SHUXRAT TURSUNOVICH~31082018УЙЧИНСКИЙ РОВД НАМАНГАНСКОЙ ОБЛАСТИ</t>
  </si>
  <si>
    <t>AC0900640</t>
  </si>
  <si>
    <t>TEMIROV XOSHIMJON NISHONBOYEVICH~01092018Янгикургон тумани ИИБ</t>
  </si>
  <si>
    <t>AC0916114</t>
  </si>
  <si>
    <t>TO'RABOYEVA MAMURA SOLIJONOVNA</t>
  </si>
  <si>
    <t>MAMATXONOVA DILBAR SAYDABDULLAYEVNA~03092018УЧКУРГАНСКИЙ РОВД НАМАНГАНСКОЙ ОБЛАСТИ</t>
  </si>
  <si>
    <t>AC0924637</t>
  </si>
  <si>
    <t>JURAYEV FAZLIDDIN SAYFITDINOVICH~05092018 НАМАНГАНСКИЙ РОВД НАМАНГАНСКОЙ ОБЛАСТИ</t>
  </si>
  <si>
    <t>ZOKIRJONOV KARIMJON DILMUROD O`G`LI~11092018НАМАНГАНСКИЙ ГОВД НАМАНГАНСКОЙ ОБЛАСТИ</t>
  </si>
  <si>
    <t>ISMAILOVA NOZIMA SODIKJONOVNA~10092018ЧУСТСКИЙ РОВД НАМАНГАНСКОЙ ОБЛАСТИ</t>
  </si>
  <si>
    <t>DADAJONOV SOBIRJON SATTORJONOVICH~10092018ЧУСТСКИЙ РОВД НАМАНГАНСКОЙ ОБЛАСТИ</t>
  </si>
  <si>
    <t>AC0960423</t>
  </si>
  <si>
    <t>NORMATOV NAJMIDDIN SHAXOBIDDINOVICH~10092018НАМАНГАНСКИЙ ГОВД НАМАНГАНСКОЙ ОБЛАСТИ</t>
  </si>
  <si>
    <t>MIRZAEV UMEDJON XALIMJONOVICH~10092018ЧУСТСКИЙ РОВД НАМАНГАНСКОЙ ОБЛАСТИ</t>
  </si>
  <si>
    <t>AC0969203</t>
  </si>
  <si>
    <t>YULDASHEV UTKUR BAXODIROVICH~10092018ЧУСТСКИЙ РОВД НАМАНГАНСКОЙ ОБЛАСТИ</t>
  </si>
  <si>
    <t>AC0971483</t>
  </si>
  <si>
    <t>XOLIKOV FARXOD SOBIR O‘G‘LI~11092018 ЧУСТСКИЙ РОВД НАМАНГАНСКОЙ ОБЛАСТИ</t>
  </si>
  <si>
    <t>AC0991308</t>
  </si>
  <si>
    <t>ERGASHEV ISLOMJON XOSHIMOVICH~11092018NAMANGAN VIL IIB</t>
  </si>
  <si>
    <t>AC0991458</t>
  </si>
  <si>
    <t>Abdullayev Anvarbek Tuychiyevich~27092018Поп тумани ИИБ</t>
  </si>
  <si>
    <t>AC1000247</t>
  </si>
  <si>
    <t>AXMADALIYEVA SAYYORA XUSANBOYEVNA~18092018ТУРАКУРГАНСКИЙ РОВД НАМАНГАНСКОЙ ОБЛАСТИ</t>
  </si>
  <si>
    <t>Urmanova Nargiza NEZOMITDINOVNA~16092018КАСАНСАЙСКИЙ РОВД НАМАНГАНСКОЙ ОБЛАСТИ</t>
  </si>
  <si>
    <t>AC1041303</t>
  </si>
  <si>
    <t>ISMATOV BEKMUROD OLTINBOYEVICH~23092018УЙЧИНСКИЙ РОВД НАМАНГАНСКОЙ ОБЛАСТИ</t>
  </si>
  <si>
    <t>AC1069034</t>
  </si>
  <si>
    <t>MAVLONOVA XOLIDA ERGASHBOYEVNA~19092018УВД НАМАНГАНСКОЙ ОБЛАСТИ</t>
  </si>
  <si>
    <t>MAXKAMOVA DILNOZA NURALIYEVNA~25092018НАРЫНСКИЙ РОВД НАМАНГАНСКОЙ ОБЛАСТИ</t>
  </si>
  <si>
    <t>Ergashev Anvarjon Ibragimovich~26092018Норин тумани ИИБ</t>
  </si>
  <si>
    <t>AC1083165</t>
  </si>
  <si>
    <t>XOLIKOV OYBEK TOXIRJONOVICH~23092018ЯНГИКУРГАНСКИЙ РОВД НАМАНГАНСКОЙ ОБЛАСТИ</t>
  </si>
  <si>
    <t>AC1084671</t>
  </si>
  <si>
    <t>MAMADJANOV MURODJON RUSTAMOVICH~25092018ЧАРТАКСКИЙ РОВД НАМАНГАНСКОЙ ОБЛАСТИ</t>
  </si>
  <si>
    <t>AC1088999</t>
  </si>
  <si>
    <t>MIRABDULLAYEV AKRAMJON SOLIYEVICH~25092018ЧАРТАКСКИЙ РОВД НАМАНГАНСКОЙ ОБЛАСТИ</t>
  </si>
  <si>
    <t>AC1089276</t>
  </si>
  <si>
    <t>TOSHPULATOVA XANIFA ABDUVOXIDOVNA~25092018ЧАРТАКСКИЙ РОВД НАМАНГАНСКОЙ ОБЛАСТИ</t>
  </si>
  <si>
    <t>AC1089407</t>
  </si>
  <si>
    <t>ASLANOVA NARGIZAXON XAMIDULLO QIZI~25092018ЧАРТАКСКИЙ РОВД НАМАНГАНСКОЙ ОБЛАСТИ</t>
  </si>
  <si>
    <t>AC1089503</t>
  </si>
  <si>
    <t>NIYAZMATOV MAXAMMADNIYOZ ISROILOVICH~25092018ЧАРТАКСКИЙ РОВД НАМАНГАНСКОЙ ОБЛАСТИ</t>
  </si>
  <si>
    <t>AC1089576</t>
  </si>
  <si>
    <t>OTAHANOVA GULNORA MAHMUDJANOVNA</t>
  </si>
  <si>
    <t>KAMALOVA KOMILA DOLIMJANOVNA~25092018ЧАРТАКСКИЙ РОВД НАМАНГАНСКОЙ ОБЛАСТИ</t>
  </si>
  <si>
    <t>KOMALOVA MUXAYYO XAMIDOVNA~25092018ЧАРТАКСКИЙ РОВД НАМАНГАНСКОЙ ОБЛАСТИ</t>
  </si>
  <si>
    <t>AC1094875</t>
  </si>
  <si>
    <t>NAZAROVA GULNOZA MAXAMADALIEVNA</t>
  </si>
  <si>
    <t>AC1094907</t>
  </si>
  <si>
    <t>PATTAYEV NEMATJON ABDUGANIYEVICH~24092018ЧАРТАКСКИЙ РОВД НАМАНГАНСКОЙ ОБЛАСТИ</t>
  </si>
  <si>
    <t>AC1095790</t>
  </si>
  <si>
    <t>ORTIQOVA TURSUNOY UMIRZAQOVNA~24092018ЧАРТАКСКИЙ РОВД НАМАНГАНСКОЙ ОБЛАСТИ</t>
  </si>
  <si>
    <t>TURGUNOVA NASIBA ABDUKARIMOVNA~26092018ЧАРТАКСКИЙ РОВД НАМАНГАНСКОЙ ОБЛАСТИ</t>
  </si>
  <si>
    <t>AC1101489</t>
  </si>
  <si>
    <t>BOYMATOV ALIJON MAXAMADALIYEVICH~25092018ЧАРТАКСКИЙ РОВД НАМАНГАНСКОЙ ОБЛАСТИ</t>
  </si>
  <si>
    <t>AC1102786</t>
  </si>
  <si>
    <t>ALIMOV MAXAMMAD XAMDAMOVICH~26092018НАРЫНСКИЙ РОВД НАМАНГАНСКОЙ ОБЛАСТИ</t>
  </si>
  <si>
    <t>AC1113741</t>
  </si>
  <si>
    <t>TUXTABOYEVA DILSHODA RAXMATILLA QIZI~27092018ЧАРТАКСКИЙ РОВД НАМАНГАНСКОЙ ОБЛАСТИ</t>
  </si>
  <si>
    <t>AC1116514</t>
  </si>
  <si>
    <t>Алибаев Нодиржон Рустамалиевич~27092018поп ииб</t>
  </si>
  <si>
    <t>AC1122713</t>
  </si>
  <si>
    <t>USMONJANOVA FERUZA BAXODIR QIZI~01102018НАМАНГАНСКИЙ ГОВД НАМАНГАНСКОЙ ОБЛАСТИ</t>
  </si>
  <si>
    <t>ABDURAXMONOV FARXODJON ABDUSAMATOVICH~01102018МАРГИЛАНСКИЙ ГОВД ФЕРГАНСКОЙ ОБЛАСТИ</t>
  </si>
  <si>
    <t>AC1156899</t>
  </si>
  <si>
    <t>KADIROV KAYUMJON ЮНУС УГЛИ~16102018НАМАНГАНСКИЙ ГОВД НАМАНГАНСКОЙ ОБЛАСТИ</t>
  </si>
  <si>
    <t>MAMADALIYEVA NAZOKAT USMANALIYEVNA~18102018НАМАНГАНСКИЙ РОВД НАМАНГАНСКОЙ ОБЛАСТИ</t>
  </si>
  <si>
    <t>SAYDIVOQOSOV RUSTAMJON ZAFARJONOVICH~01112018ЯНГИКУРГАНСКИЙ РОВД НАМАНГАНСКОЙ ОБЛАСТИ</t>
  </si>
  <si>
    <t>AC1432143</t>
  </si>
  <si>
    <t>Xudayberdiyev Elyor Xamidjonovich~31102018Туракургон тумани ИИБ</t>
  </si>
  <si>
    <t>AC1432249</t>
  </si>
  <si>
    <t>ZUFAROVA XADICHA TURSUNOVNA~02112018НАМАНГАНСКИЙ ГОВД НАМАНГАНСКОЙ ОБЛАСТИ</t>
  </si>
  <si>
    <t>ABDILAZIZOV AZIZBEK RAXMATULLAYEVICH~01112018ТУРАКУРГАНСКИЙ РОВД НАМАНГАНСКОЙ ОБЛАСТИ</t>
  </si>
  <si>
    <t>AC1441001</t>
  </si>
  <si>
    <t>XAMDAMOVA XULKARXON TOXIRJONOVNA~30102018 УЙЧИНСКИЙ РОВД НАМАНГАНСКОЙ ОБЛАСТИ</t>
  </si>
  <si>
    <t>AC1442237</t>
  </si>
  <si>
    <t>MO`MINOV MUZAFFAR ABDUMAJITOVICH~01112018ТУРАКУРГАНСКИЙ РОВД НАМАНГАНСКОЙ ОБЛАСТИ</t>
  </si>
  <si>
    <t>AC1443554</t>
  </si>
  <si>
    <t>Bayboboyev Axmadulla Ergashaliyevich~01112018Туракургон тумани ИИБ</t>
  </si>
  <si>
    <t>AC1444273</t>
  </si>
  <si>
    <t>AXMEDOVA YOKUTXON XAMIDJONOVNA~04112018УЧКУРГАНСКИЙ РОВД НАМАНГАНСКОЙ ОБЛАСТИ</t>
  </si>
  <si>
    <t>AC1455984</t>
  </si>
  <si>
    <t>XAJIMIRZAYEV SHARIFJON DEDAMIRZAYEVICH~03112018УЙЧИНСКИЙ РОВД НАМАНГАНСКОЙ ОБЛАСТИ</t>
  </si>
  <si>
    <t>AC1465898</t>
  </si>
  <si>
    <t>BOYMIRZAYEVA DILNOZA BUVAMIRZAYEVNA~04112018УЧКУРГАНСКИЙ РОВД НАМАНГАНСКОЙ ОБЛАСТИ</t>
  </si>
  <si>
    <t>AC1476695</t>
  </si>
  <si>
    <t>TOSHPULATOVA NARGIZA ABDUVAXABOVNA~27122018НАМАНГАНСКИЙ ГОВД НАМАНГАНСКОЙ ОБЛАСТИ</t>
  </si>
  <si>
    <t>TOXIRJONOV ODILBEK KOMILJONO`G`LI~02012019УВД НАМАНГАНСКОЙ ОБЛАСТИ</t>
  </si>
  <si>
    <t>NURMATOV FARXOD XOSHIMOVICH~18012019ТУРАКУРГАНСКИЙ РОВД НАМАНГАНСКОЙ ОБЛАСТИ</t>
  </si>
  <si>
    <t>AC1597936</t>
  </si>
  <si>
    <t>ABITDINOV BOXODIR BAXRITDIN O`G`LI~01032019НАМАНГАНСКИЙ ГОВД НАМАНГАНСКОЙ ОБЛАСТИ</t>
  </si>
  <si>
    <t>RADJABBAYEVA XOLIDA ABDUMUTALLIYEVNA~13032019 НАМАНГАНСКИЙ ГОВД НАМАНГАНСКОЙ ОБЛАСТИ</t>
  </si>
  <si>
    <t>MIRZAMAMATOV MURODJON ZOKIRJON-O‘G‘LI~17032019 ЧУСТСКИЙ РОВД НАМАНГАНСКОЙ ОБЛАСТИ</t>
  </si>
  <si>
    <t>AC1754091</t>
  </si>
  <si>
    <t>NISHONOVA MUNIRA YAKUBJONOVNA~03042019ЧУСТСКИЙ РОВД НАМАНГАНСКОЙ ОБЛАСТИ</t>
  </si>
  <si>
    <t>AC1768263</t>
  </si>
  <si>
    <t>MO`MINOVA GULSANAM JO`RAMIRZO QIZI~08042019ЧАРТАКСКИЙ РОВД НАМАНГАНСКОЙ ОБЛАСТИ</t>
  </si>
  <si>
    <t>AC1788917</t>
  </si>
  <si>
    <t>YUSUBJONOVA SURAYYOHON XAMIDULLO QIZI~11042019ЯНГИКУРГАНСКИЙ РОВД НАМАНГАНСКОЙ ОБЛАСТИ</t>
  </si>
  <si>
    <t>EGAMBERDIYEV BOBURMIRZO KOMILJON O'G'LI~18042019НАМАНГАНСКИЙ ГОВД НАМАНГАНСКОЙ ОБЛАСТИ</t>
  </si>
  <si>
    <t>MAMAJONOVA DILBARXON YUSUFJON QIZI~18042019ЯНГИКУРГАНСКИЙ РОВД НАМАНГАНСКОЙ ОБЛАСТИ</t>
  </si>
  <si>
    <t>AC1828266</t>
  </si>
  <si>
    <t>RAXIMOVA MUATTAR ABDUKAXOROVNA~20042019НАРЫНСКИЙ РОВД НАМАНГАНСКОЙ ОБЛАСТИ</t>
  </si>
  <si>
    <t>QODIROVA MUXTASARXON OSIMJON QIZI~20042019УВД НАМАНГАНСКОЙ ОБЛАСТИ</t>
  </si>
  <si>
    <t>SHAKIROVA SOJIDA RAIMOVNA~24042019НАМАНГАНСКИЙ ГОВД НАМАНГАНСКОЙ ОБЛАСТИ</t>
  </si>
  <si>
    <t>UMARALIYEVA ROXILYA ABDULLAXANOVNA~24042019УВД НАМАНГАНСКОЙ ОБЛАСТИ</t>
  </si>
  <si>
    <t>RAXIMOV ADXAMJON ODILBEKOVICH~07052019ТУРАКУРГАНСКИЙ РОВД НАМАНГАНСКОЙ ОБЛАСТИ</t>
  </si>
  <si>
    <t>AC1876334</t>
  </si>
  <si>
    <t>ISMATULLAYEVA NARGIZA XABIBULLAYEVNA~14052019НАМАНГАНСКИЙ ГОВД НАМАНГАНСКОЙ ОБЛАСТИ</t>
  </si>
  <si>
    <t>ISOXO'JAYEV O'KTAMJON IZZATILLA O'G'LI~14052019ЧАРТАКСКИЙ РОВД НАМАНГАНСКОЙ ОБЛАСТИ</t>
  </si>
  <si>
    <t>AC1898419</t>
  </si>
  <si>
    <t>SHIRALIYEVA RAVZA RUSTAMOVNA~16052019 НАМАНГАНСКИЙ ГОВД НАМАНГАНСКОЙ ОБЛАСТИ</t>
  </si>
  <si>
    <t>QODIROV SHERZOD ADAMJONOVICH</t>
  </si>
  <si>
    <t>AC1957090</t>
  </si>
  <si>
    <t>YUSUPOV AZIZBEK SAYFIDDIN O'G'LI~20062019НАМАНГАНСКИЙ ГОВД НАМАНГАНСКОЙ ОБЛАСТИ</t>
  </si>
  <si>
    <t>KARIMOVA XAKIMA MAMADALI QIZI~20062019УВД НАМАНГАНСКОЙ ОБЛАСТИ</t>
  </si>
  <si>
    <t>TURSUNKULOVA NARGIZA MAMADURAYIMOVNA~28062019ЯНГИКУРГАНСКИЙ РОВД НАМАНГАНСКОЙ ОБЛАСТИ</t>
  </si>
  <si>
    <t>HABIBULLAYEV UMIDBEK ULUG`BEK O`G`LI~02072019НАМАНГАНСКИЙ ГОВД НАМАНГАНСКОЙ ОБЛАСТИ</t>
  </si>
  <si>
    <t>MUSSAYEVA FERUZA QURBANOVNA~19072019 ЧУСТСКИЙ РОВД НАМАНГАНСКОЙ ОБЛАСТИ</t>
  </si>
  <si>
    <t>AC2052948</t>
  </si>
  <si>
    <t>AZAMOV RAXMATILLA MURADULLAYEVICH~17072019УЧКУРГАНСКИЙ РОВД НАМАНГАНСКОЙ ОБЛАСТИ</t>
  </si>
  <si>
    <t>AC2054767</t>
  </si>
  <si>
    <t>MAMADALIYEV AKRAMJON ADXAMJON O'G'LI~30072019НАМАНГАНСКИЙ ГОВД НАМАНГАНСКОЙ ОБЛАСТИ</t>
  </si>
  <si>
    <t>TURDIOLIYEVA SHAROFATXON ABDUVALI QIZI~01082019ЧАРТАКСКИЙ РОВД НАМАНГАНСКОЙ ОБЛАСТИ</t>
  </si>
  <si>
    <t>AC2109406</t>
  </si>
  <si>
    <t>AXMEDOV KABULJAN NARZULLAYEVICH~06082019Uchqo`rg`on tuman IIB</t>
  </si>
  <si>
    <t>AC2123751</t>
  </si>
  <si>
    <t>SADRIDDINOVA SADOQATXON A`ZAMJON QIZI~06082019УЧКУРГАНСКИЙ РОВД НАМАНГАНСКОЙ ОБЛАСТИ</t>
  </si>
  <si>
    <t>GANIYEV MUXAMMAD RAXIMOVICH~13082019НАМАНГАНСКИЙ ГОВД НАМАНГАНСКОЙ ОБЛАСТИ</t>
  </si>
  <si>
    <t>TURAXODJAYEV ABRORXON MUYDINXUJAYEVICH~09082019 НАМАНГАНСКИЙ РОВД НАМАНГАНСКОЙ ОБЛАСТИ</t>
  </si>
  <si>
    <t>AC2135682</t>
  </si>
  <si>
    <t>EGAMBERDIYEVA MAXBUBA SOBIRJANOVNA~09082019CHORTOQ T IIB</t>
  </si>
  <si>
    <t>AC2141391</t>
  </si>
  <si>
    <t>GULOMOVA SARVINOZXON SHERZOD QIZI~15082019ЧАРТАКСКИЙ РОВД НАМАНГАНСКОЙ ОБЛАСТИ</t>
  </si>
  <si>
    <t>AC2145047</t>
  </si>
  <si>
    <t>SAIDJAKPAROV SHOXRUXBEK BAXODIR OGLI~15082019УЧКУРГАНСКИЙ РОВД НАМАНГАНСКОЙ ОБЛАСТИ</t>
  </si>
  <si>
    <t>AC2148956</t>
  </si>
  <si>
    <t>MUYDINOV IBROHIMJON ISROILXUJAYEVICH~31082019УЙЧИНСКИЙ РОВД НАМАНГАНСКОЙ ОБЛАСТИ</t>
  </si>
  <si>
    <t>AC2187989</t>
  </si>
  <si>
    <t>Raximova Dilnoza Erkinovna~08102019Уйчи туман ИИБ</t>
  </si>
  <si>
    <t>AC2289857</t>
  </si>
  <si>
    <t>SATIVOLDIYEVA DILDORA SADRIDIN QIZI~13102019ЧАРТАКСКИЙ РОВД НАМАНГАНСКОЙ ОБЛАСТИ</t>
  </si>
  <si>
    <t>MAMATKARIMOVA GULMIRA ADXAMJON QIZI~29102019ЧАРТАКСКИЙ РОВД НАМАНГАНСКОЙ ОБЛАСТИ</t>
  </si>
  <si>
    <t>AC2339748</t>
  </si>
  <si>
    <t>ROXATOVA QIZLARXON ASKARALI QIZI~22102019НАМАНГАНСКИЙ ГОВД НАМАНГАНСКОЙ ОБЛАСТИ</t>
  </si>
  <si>
    <t>TOJIMAMATOVA ZIYODABONU INOMJON QIZI~15112019НАМАНГАНСКИЙ ГОВД НАМАНГАНСКОЙ ОБЛАСТИ</t>
  </si>
  <si>
    <t>AKBAROV ABRORXON AKMALXON O'G'LI~21112019НАМАНГАНСКИЙ ГОВД НАМАНГАНСКОЙ ОБЛАСТИ</t>
  </si>
  <si>
    <t>MAXMUDOV YO`LDOSHALI MIRZAXMEDOVICH~30112019ШЕРАБАДСКИЙ РОВД СУРХАНДАРЬИНСКОЙ ОБЛАСТИ</t>
  </si>
  <si>
    <t>ШЕРОБОД ТУМАНИ</t>
  </si>
  <si>
    <t>AC2471835</t>
  </si>
  <si>
    <t>NEGMATSHAYEVA FERUZA MUXAMMADJONOVNA~03122019УВД НАМАНГАНСКОЙ ОБЛАСТИ</t>
  </si>
  <si>
    <t>ALIYEVA MU`TABAR RAXIMOVNA~10122019НАМАНГАНСКИЙ ГОВД НАМАНГАНСКОЙ ОБЛАСТИ</t>
  </si>
  <si>
    <t>KADIROVA MADINA NOSIROVNA~16122019НАМАНГАНСКИЙ ГОВД НАМАНГАНСКОЙ ОБЛАСТИ</t>
  </si>
  <si>
    <t>CHO‘LPONOVA DILDORA MAXAMMADJONOVNA~20122019 УЙЧИНСКИЙ РОВД НАМАНГАНСКОЙ ОБЛАСТИ</t>
  </si>
  <si>
    <t>AC2571467</t>
  </si>
  <si>
    <t>NISHONOV JAXONGIR BURXONOVICH~30122019ТУРАКУРГАНСКИЙ РОВД НАМАНГАНСКОЙ ОБЛАСТИ</t>
  </si>
  <si>
    <t>AC2606159</t>
  </si>
  <si>
    <t>INAMOV ELBEK ISOMIDDINOVICH~06012020НАМАНГАНСКИЙ ГОВД НАМАНГАНСКОЙ ОБЛАСТИ</t>
  </si>
  <si>
    <t>MAMADALIYEV ADXAMJON AZIMJONOVICH~20012020УЙЧИНСКИЙ РОВД НАМАНГАНСКОЙ ОБЛАСТИ</t>
  </si>
  <si>
    <t>AC2656327</t>
  </si>
  <si>
    <t>JURABAYEV ALIYOR BOYDAVLATOVICH~30012020ЧАРТАКСКИЙ РОВД НАМАНГАНСКОЙ ОБЛАСТИ</t>
  </si>
  <si>
    <t>AC2686214</t>
  </si>
  <si>
    <t>ASLONOV BAXRIDDIN ABDUMUMINOVICH~07032020КАТТАКУРГАНСКИЙ ГОВД САМАРКАНДСКОЙ ОБЛАСТИ</t>
  </si>
  <si>
    <t>САМАРКАНД ВИЛОЯТИ</t>
  </si>
  <si>
    <t>КАТТАКУРГОН ТУМАНИ</t>
  </si>
  <si>
    <t>AC2767962</t>
  </si>
  <si>
    <t>RASHIDXONOVA NOILA BAXODIR QIZI~11052020НАМАНГАНСКИЙ ГОВД НАМАНГАНСКОЙ ОБЛАСТИ</t>
  </si>
  <si>
    <t>BULTURBAEVA FARIDA TASHLANBAEVNA</t>
  </si>
  <si>
    <t>AC2805114</t>
  </si>
  <si>
    <t>NABIYEV JOBIRXON G'AYBULLO O'G'LI~22062020НАМАНГАНСКИЙ ГОВД НАМАНГАНСКОЙ ОБЛАСТИ</t>
  </si>
  <si>
    <t>SOATALIYEVA KAMOLAXON SHUXRATJON QIZI~22062020УЧКУРГАНСКИЙ РОВД НАМАНГАНСКОЙ ОБЛАСТИ</t>
  </si>
  <si>
    <t>XABIBILLAYEV SHERZOD RAVSHANBEKOVICH~24052020НАМАНГАНСКИЙ ГОВД НАМАНГАНСКОЙ ОБЛАСТИ</t>
  </si>
  <si>
    <t>EGAMBERDIYEV SHAVKAT ILXOMJONOVICH~12082020ЧОРТОК ИИБ</t>
  </si>
  <si>
    <t>ABDURAHMONOVA DURDONAXON SHAVKATBEK QIZI~17092020НАРЫНСКИЙ РОВД НАМАНГАНСКОЙ ОБЛАСТИ</t>
  </si>
  <si>
    <t>AXMADJANOVA O‘G‘ILOY ASQARJON QIZI~17092020 УЙЧИНСКИЙ РОВД НАМАНГАНСКОЙ ОБЛАСТИ</t>
  </si>
  <si>
    <t>AC3020684</t>
  </si>
  <si>
    <t>ODILOV ELYOR ALIJON O‘G‘LI~21092020 ЧАРТАКСКИЙ РОВД НАМАНГАНСКОЙ ОБЛАСТИ</t>
  </si>
  <si>
    <t>AC3029273</t>
  </si>
  <si>
    <t>BOYTEMIROV XUSAN KUCHKAROVICH~28092020ПАПСКИЙ РОВД НАМАНГАНСКОЙ ОБЛАСТИ</t>
  </si>
  <si>
    <t>AC3046141</t>
  </si>
  <si>
    <t>MAMAJONOVA MADINA NURIDDIN QIZI~21102020НАМАНГАНСКИЙ ГОВД НАМАНГАНСКОЙ ОБЛАСТИ</t>
  </si>
  <si>
    <t>USMONOVA GULMIRA METINOVNA~14112020УВД НАМАНГАНСКОЙ ОБЛАСТИ</t>
  </si>
  <si>
    <t>MAMADALIYEV OBIDJON MAMADAMINOVICH~03122020УВД НАМАНГАНСКОЙ ОБЛАСТИ</t>
  </si>
  <si>
    <t>AC3168690</t>
  </si>
  <si>
    <t>XXX NIGORAXON RUSTAMALI KIZI~17122020УВД НАМАНГАНСКОЙ ОБЛАСТИ</t>
  </si>
  <si>
    <t>AC3210724</t>
  </si>
  <si>
    <t>Matkosimov Muxtorjon Solmonovich~22062020Поп туман ииб</t>
  </si>
  <si>
    <t>AC5964286</t>
  </si>
  <si>
    <t>XO‘JAYEV ABDULLA FAYZULLAYEVICH~06012021 УВД НАМАНГАНСКОЙ ОБЛАСТИ</t>
  </si>
  <si>
    <t>AD0017056</t>
  </si>
  <si>
    <t>AXMEDXODJAYEV ORIF SOBITOVICH~19012021 НАМАНГАНСКИЙ ГОВД НАМАНГАНСКОЙ ОБЛАСТИ</t>
  </si>
  <si>
    <t>OTABAYEVA FERUZA TOXIROVNA~11032021НАМАНГАНСКИЙ ГОВД НАМАНГАНСКОЙ ОБЛАСТИ</t>
  </si>
  <si>
    <t>GAYBULLAYEV ASADILLO XABIBULLAYEVICH~15032021 УВД НАМАНГАНСКОЙ ОБЛАСТИ</t>
  </si>
  <si>
    <t>AD0235354</t>
  </si>
  <si>
    <t>ORMANOV BOBUR BOXODIR O‘G‘LI~06042021 NAMANGAN VILOYATI NAMANGAN SHAHAR IIB</t>
  </si>
  <si>
    <t>USMONOV AZIZJON ODILOVICH~06052021 NAMANGAN VILOYATI NAMANGAN TUMANI IIB</t>
  </si>
  <si>
    <t>ZOKIROVA NAZIFA OBIDXONOVNA~18052021НАМАНГАНСКИЙ ГОВД НАМАНГАНСКОЙ ОБЛАСТИ</t>
  </si>
  <si>
    <t>KAYUMOV NODIRBEK BAXODIROVICH~30102021 НАМАНГАНСКИЙ ГОВД НАМАНГАНСКОЙ ОБЛАСТИ</t>
  </si>
  <si>
    <t>ISMANOVA SEVARA A'ZAM QIZI~08112021НАМАНГАНСКИЙ ГОВД НАМАНГАНСКОЙ ОБЛАСТИ</t>
  </si>
  <si>
    <t>Bayozov Akmaljon Xasanovich~23112021IIV 14405</t>
  </si>
  <si>
    <t>AD0842266</t>
  </si>
  <si>
    <t>AZIMJONOVA TURSUNOY ILXOMJON QIZI~17122021 ЧУСТСКИЙ РОВД НАМАНГАНСКОЙ ОБЛАСТИ</t>
  </si>
  <si>
    <t>AD0924337</t>
  </si>
  <si>
    <t>G‘ULOMOV TOXIRJON TOLIB O‘G‘LI~08012022 УВД НАМАНГАНСКОЙ ОБЛАСТИ</t>
  </si>
  <si>
    <t>Yakubova Nasiba Abdulagopparovna</t>
  </si>
  <si>
    <t>AD0980359</t>
  </si>
  <si>
    <t>Наманган вилояти Янгиқўрғон тумани Тошкент МФЙ Тошкент кўчаси 10-уйни реконструкция қилиш учун</t>
  </si>
  <si>
    <t>IBROXIMOV IXTIYOR BAXTIYOR O‘G‘LI~14012022 НАМАНГАНСКИЙ ГОВД НАМАНГАНСКОЙ ОБЛАСТИ</t>
  </si>
  <si>
    <t>SAYDAXMEDOV MA`RUFJON SAIDJALALOVICH~22012022УВД НАМАНГАНСКОЙ ОБЛАСТИ</t>
  </si>
  <si>
    <t>AD1022954</t>
  </si>
  <si>
    <t>MAVLANOV ABDURASHID XAYRULLAYEVICH</t>
  </si>
  <si>
    <t>AD1073839</t>
  </si>
  <si>
    <t>05.05.2022</t>
  </si>
  <si>
    <t>MAMATXONOV ABDUMALIK XUSANBOY O`G`LI~15022022НАМАНГАНСКИЙ РОВД НАМАНГАНСКОЙ ОБЛАСТИ</t>
  </si>
  <si>
    <t>Xojimurodova Sayyoraxon Urmonjonovna</t>
  </si>
  <si>
    <t>Наманган шахар Шодлик МФЙ А.Навоий кучаси 2/1 уй 3-хонадон ни сотиб олиш</t>
  </si>
  <si>
    <t>04.03.2042</t>
  </si>
  <si>
    <t>NORIMOV JAMOLIDDIN MUZAFFAR OGLI~19012018АМУДАРЬИНСКИЙ РОВД РЕСПУБЛИКИ КАРАКАЛПАКСТАН</t>
  </si>
  <si>
    <t>КОРАКАЛПОГИСТОН РЕСПУБЛИКАСИ</t>
  </si>
  <si>
    <t>АМУДАРЁ ТУМАНИ</t>
  </si>
  <si>
    <t>KA1103772</t>
  </si>
  <si>
    <t>Usmanova Fariza Yokub Qizi</t>
  </si>
  <si>
    <t>23.05.2042</t>
  </si>
  <si>
    <t>Turgunov Baxtiyer Gafurjanovich</t>
  </si>
  <si>
    <t>RAXIMOV JOBIRXON Izzatillo ogli</t>
  </si>
  <si>
    <t>14.03.2042</t>
  </si>
  <si>
    <t>Умаров Камолхон Сохибжон угли</t>
  </si>
  <si>
    <t>04.04.2042</t>
  </si>
  <si>
    <t>USUBJONOV AKMALJON Ismoiljon O'g'li</t>
  </si>
  <si>
    <t>24.03.2042</t>
  </si>
  <si>
    <t>Axmedov Davlatali Erkinovich</t>
  </si>
  <si>
    <t>07.03.2042</t>
  </si>
  <si>
    <t>Хамидуллаев Нодирбек Убайдулло угли</t>
  </si>
  <si>
    <t>Mamarazokova Nafisa Mavrutali Qizi</t>
  </si>
  <si>
    <t>22.04.2042</t>
  </si>
  <si>
    <t>MAMATRAXIMOV XURSHIDBEK Abdusalom Og'li</t>
  </si>
  <si>
    <t>18.04.2042</t>
  </si>
  <si>
    <t>PULATOV JAMSHIDBEK RAVSHAN O'G'LI~25122014НАМАНГАНСКИЙ ГОВД НАМАНГАНСКОЙ ОБЛАСТИ</t>
  </si>
  <si>
    <t>AA8081777</t>
  </si>
  <si>
    <t>ISAKOV NOSIRJON SOLIJONOVICH~12052013ЧУСТСКИЙ РОВД НАМАНГАНСКОЙ ОБЛАСТИ</t>
  </si>
  <si>
    <t>AA1456435</t>
  </si>
  <si>
    <t>21.07.2022</t>
  </si>
  <si>
    <t>BAROTOV TEMURMALIK ABDULXAYEVICH~11012014УВД НАМАНГАНСКОЙ ОБЛАСТИ</t>
  </si>
  <si>
    <t>AA3908813</t>
  </si>
  <si>
    <t>25.07.2022</t>
  </si>
  <si>
    <t>G'ULOMOV ISLOMBEK IKROMJON O'G'LI~22062013УВД НАМАНГАНСКОЙ ОБЛАСТИ</t>
  </si>
  <si>
    <t>AA1942484</t>
  </si>
  <si>
    <t>BOKIJONOV SOBITXON SOLI OGLI~26112014НАМАНГАНСКИЙ ГОВД НАМАНГАНСКОЙ ОБЛАСТИ</t>
  </si>
  <si>
    <t>AA7748788</t>
  </si>
  <si>
    <t>29.07.2022</t>
  </si>
  <si>
    <t>HAMDAMOV QAYUMJON KARIMOVICH~11072013КОСОНСОЙ ТИИБ</t>
  </si>
  <si>
    <t>AA2137310</t>
  </si>
  <si>
    <t>08.07.2022</t>
  </si>
  <si>
    <t>MIRZAYEV BAXTIYOR SOBIRJONOVICH~26062017ЧАРТАКСКИЙ РОВД НАМАНГАНСКОЙ ОБЛАСТИ</t>
  </si>
  <si>
    <t>AB7034689</t>
  </si>
  <si>
    <t>MUXITDINOVA NODIRA MAXMUDJONOVNA~15092018УЧКУРГАНСКИЙ РОВД НАМАНГАНСКОЙ ОБЛАСТИ</t>
  </si>
  <si>
    <t>AC1035696</t>
  </si>
  <si>
    <t>NOBIYEVA SHOXIDAXON MUHAMMADYUSUF QIZI~23042017НАРЫНСКИЙ РОВД НАМАНГАНСКОЙ ОБЛАСТИ</t>
  </si>
  <si>
    <t>20.07.2022</t>
  </si>
  <si>
    <t>UZAQOVA XOLISXON JO'RAXANOVNA~19012016УЙЧИНСКИЙ РОВД НАМАНГАНСКОЙ ОБЛАСТИ</t>
  </si>
  <si>
    <t>AB2661270</t>
  </si>
  <si>
    <t>DADABOYEV NODIRBEK QOSIMBOYEVICH~13062013УЙЧИНСКИЙ РОВД НАМАНГАНСКОЙ ОБЛАСТИ</t>
  </si>
  <si>
    <t>AA1852961</t>
  </si>
  <si>
    <t>MIRZAYEVA DILDORA ERKINOVNA~30102015ЧАРТАКСКИЙ РОВД НАМАНГАНСКОЙ ОБЛАСТИ</t>
  </si>
  <si>
    <t>15.07.2022</t>
  </si>
  <si>
    <t>DOVILOV BAXTIYOR ABDUJABBOROVICH~08072016УЙЧИНСКИЙ РОВД НАМАНГАНСКОЙ ОБЛАСТИ</t>
  </si>
  <si>
    <t>AB5087728</t>
  </si>
  <si>
    <t>RAXIMOVA NILUFAR SHOKIROVNA~12052013УЧКУРГАНСКИЙ РОВД НАМАНГАНСКОЙ ОБЛАСТИ</t>
  </si>
  <si>
    <t>AA1453192</t>
  </si>
  <si>
    <t>27.07.2022</t>
  </si>
  <si>
    <t>NURILLAYEV FAXRIDDIN ODILJANOVICH~09032022УЧКУРГАНСКИЙ РОВД НАМАНГАНСКОЙ ОБЛАСТИ</t>
  </si>
  <si>
    <t>TESHABOYEVA SAIDA TURGUNBOYEVNA~16082016НАРЫНСКИЙ РОВД НАМАНГАНСКОЙ ОБЛАСТИ</t>
  </si>
  <si>
    <t>AB4700150</t>
  </si>
  <si>
    <t>05.07.2022</t>
  </si>
  <si>
    <t>ZULFIKAROVA GULNOZA IKROMJONOVNA~09032018UCHQORGON TUMAN IIB</t>
  </si>
  <si>
    <t>01.07.2022</t>
  </si>
  <si>
    <t>QUVATOVA XURSHIDA TOLANBOY QIZI~06062014УЧКУРГАНСКИЙ РОВД НАМАНГАНСКОЙ ОБЛАСТИ</t>
  </si>
  <si>
    <t>AA5659332</t>
  </si>
  <si>
    <t>26.07.2022</t>
  </si>
  <si>
    <t>TILLABAYEVA SHOHSANAM OLIMJON QIZI~27022014УЧКУРГАНСКИЙ РОВД НАМАНГАНСКОЙ ОБЛАСТИ</t>
  </si>
  <si>
    <t>AA4480104</t>
  </si>
  <si>
    <t>ALIMATOV ASRORJON AZAMJON OGLI~24072015УЧКУРГАНСКИЙ РОВД НАМАНГАНСКОЙ ОБЛАСТИ</t>
  </si>
  <si>
    <t>AB0480353</t>
  </si>
  <si>
    <t>RUSTAMOVA NILUFAR ABDUJABBOROVNA~06122018УЧКУРГАНСКИЙ РОВД НАМАНГАНСКОЙ ОБЛАСТИ</t>
  </si>
  <si>
    <t>MIRZAUMAROV JAVLONBEK MURODJON O'G'LI~03102013УЧКУРГАНСКИЙ РОВД НАМАНГАНСКОЙ ОБЛАСТИ</t>
  </si>
  <si>
    <t>IBRAXIMOV G'OLIBJON TOLIBJONOVICH~17042015УЧКУРГАНСКИЙ РОВД НАМАНГАНСКОЙ ОБЛАСТИ</t>
  </si>
  <si>
    <t>AA9397794</t>
  </si>
  <si>
    <t>KAMOLOVA RA'NO SOBIRJON QIZI~03122017ЧАРТАКСКИЙ РОВД НАМАНГАНСКОЙ ОБЛАСТИ</t>
  </si>
  <si>
    <t>13.07.2022</t>
  </si>
  <si>
    <t>SOTIBOLDIEV TEMURBEK BAXROMJON UGLI~28082013ЧОРТОК Т ИИБ</t>
  </si>
  <si>
    <t>14.07.2022</t>
  </si>
  <si>
    <t>MADRAXIMOVA DILSHODA ABDURASULOVNA~05022013ЧАРТАКСКИЙ РОВД НАМАНГАНСКОЙ ОБЛАСТИ</t>
  </si>
  <si>
    <t>AA0808002</t>
  </si>
  <si>
    <t>OTAMATOV ABROR MUXAMMADJANOVICH~16052016ЧАРТАКСКИЙ РОВД НАМАНГАНСКОЙ ОБЛАСТИ</t>
  </si>
  <si>
    <t>MAJIDOVA OZODA ARIFJANOVNA~19082016ЧАРТАКСКИЙ РОВД НАМАНГАНСКОЙ ОБЛАСТИ</t>
  </si>
  <si>
    <t>04.07.2022</t>
  </si>
  <si>
    <t>ASQAROVA MUNIRA XABIBULLAYEVNA~14112013ЧАРТАКСКИЙ РОВД НАМАНГАНСКОЙ ОБЛАСТИ</t>
  </si>
  <si>
    <t>AA3341970</t>
  </si>
  <si>
    <t>KAMALOV XASANJON NURITDIN O'G'LI~04122013ЧАРТАКСКИЙ РОВД НАМАНГАНСКОЙ ОБЛАСТИ</t>
  </si>
  <si>
    <t>SOBIRJONOV LOCHINBEK ABDILAJONOVICH~25122019ЧАРТАКСКИЙ РОВД НАМАНГАНСКОЙ ОБЛАСТИ</t>
  </si>
  <si>
    <t>06.07.2022</t>
  </si>
  <si>
    <t>NURIDDINOV OKTAMJON AKRAMOVICH~27092015УВД НАМАНГАНСКОЙ ОБЛАСТИ</t>
  </si>
  <si>
    <t>AB1282846</t>
  </si>
  <si>
    <t>Гаффорова Мукаддасхон Абдусатторовна~08032017Наманган вилояти Уйчи тумани ИИБ</t>
  </si>
  <si>
    <t>RAXMATULLAYEVA SAYYORA ABDUQODIROVNA</t>
  </si>
  <si>
    <t>MADAMINOVA MAHMUDA XOLMATOVNA</t>
  </si>
  <si>
    <t>AB3023601</t>
  </si>
  <si>
    <t>06.05.2022</t>
  </si>
  <si>
    <t>SIDDIKOV MANSURJON MAXAMADJONOVICH~19072013ПАПСКИЙ РОВД НАМАНГАНСКОЙ ОБЛАСТИ</t>
  </si>
  <si>
    <t>AA2196444</t>
  </si>
  <si>
    <t>RAXIMOVA MUXTASAR MUXTORJONQIZI~21092015ПАПСКИЙ РОВД НАМАНГАНСКОЙ ОБЛАСТИ</t>
  </si>
  <si>
    <t>AB1170492</t>
  </si>
  <si>
    <t>ABDULLAYEVA UG'ILJON FOZILJON QIZI~17042017ЧУСТСКИЙ РОВД НАМАНГАНСКОЙ ОБЛАСТИ</t>
  </si>
  <si>
    <t>ABDULLAYEVA YULDUZ BAXTIYORJON QIZI~02102014ЧУСТСКИЙ РОВД НАМАНГАНСКОЙ ОБЛАСТИ</t>
  </si>
  <si>
    <t>AA6760304</t>
  </si>
  <si>
    <t>22.07.2022</t>
  </si>
  <si>
    <t>RAXIMOVA DILBAR BOKIDJANOVNA~09092014НАМАНГАНСКИЙ ГОВД НАМАНГАНСКОЙ ОБЛАСТИ</t>
  </si>
  <si>
    <t>BADALOVA GULCHEXRA NEMATULLAYEVNA~02102015УЙЧИНСКИЙ РОВД НАМАНГАНСКОЙ ОБЛАСТИ</t>
  </si>
  <si>
    <t>XUDAYBERDIYEVA GULBAHOR ABDUNABI QIZI~18122012КАСАНСАЙСКИЙ РОВД НАМАНГАНСКОЙ ОБЛАСТИ</t>
  </si>
  <si>
    <t>AA0547392</t>
  </si>
  <si>
    <t>JURAYEV BOTIRALI MAHAMMADALIYEVICH~08042018ТУРАКУРГАНСКИЙ РОВД НАМАНГАНСКОЙ ОБЛАСТИ</t>
  </si>
  <si>
    <t>AB9255681</t>
  </si>
  <si>
    <t>MAXMUDOV NURIDDIN CHINGIZ O'G'LI</t>
  </si>
  <si>
    <t>18.07.2022</t>
  </si>
  <si>
    <t>BEKNAZAROVA VILOYAT FAYZULLAYEVNA~13012013КАСАНСАЙСКИЙ РОВД НАМАНГАНСКОЙ ОБЛАСТИ</t>
  </si>
  <si>
    <t>AA0658840</t>
  </si>
  <si>
    <t>28.07.2022</t>
  </si>
  <si>
    <t>ABDUGANIYEVA NAIMA XAKIMJON QIZI~16102015НАМАНГАНСКИЙ ГОВД НАМАНГАНСКОЙ ОБЛАСТИ</t>
  </si>
  <si>
    <t>OTABOEV FARHOD DADAMIRZAEVICH~20022013янгикургон ииб</t>
  </si>
  <si>
    <t>AA0898147</t>
  </si>
  <si>
    <t>Maksudxujayev Abdujabbor Muxammadxujayevich~04092018Янгикургон</t>
  </si>
  <si>
    <t>AC0949819</t>
  </si>
  <si>
    <t>XASANOV ZOXIDJON TOSHPULATOVICH~30102018ЯНГИКУРГАНСКИЙ РОВД НАМАНГАНСКОЙ ОБЛАСТИ</t>
  </si>
  <si>
    <t>AC1420749</t>
  </si>
  <si>
    <t>XOLXOJAYEV SHOXRUX MUXAMMADXON OGLI~15012013ЯНГИКУРГАНСКИЙ РОВД НАМАНГАНСКОЙ ОБЛАСТИ</t>
  </si>
  <si>
    <t>AA0673265</t>
  </si>
  <si>
    <t>OBIDOV SHOKIRJON AXMADULLAYEVICH~14012016ЯНГИКУРГАНСКИЙ РОВД НАМАНГАНСКОЙ ОБЛАСТИ</t>
  </si>
  <si>
    <t>AB2606465</t>
  </si>
  <si>
    <t>JO'RABOYEV ZOKIRJON IBROXIMOVICH~25092014УВД НАМАНГАНСКОЙ ОБЛАСТИ</t>
  </si>
  <si>
    <t>AA6952437</t>
  </si>
  <si>
    <t>MUKARAMOV OBIDXUJA MEXMANXUJAYEVICH~10092015ПАПСКИЙ РОВД НАМАНГАНСКОЙ ОБЛАСТИ</t>
  </si>
  <si>
    <t>AB1045823</t>
  </si>
  <si>
    <t>07.07.2022</t>
  </si>
  <si>
    <t>JO'RAYEVA NASIBA SOTIBOLDIYEVNA~09032014УЙЧИНСКИЙ РОВД НАМАНГАНСКОЙ ОБЛАСТИ</t>
  </si>
  <si>
    <t>AA4659409</t>
  </si>
  <si>
    <t>ASQAROV AVAZBEK JAKBARALIYEVICH~12072015УЙЧИНСКИЙ РОВД НАМАНГАНСКОЙ ОБЛАСТИ</t>
  </si>
  <si>
    <t>AB0071449</t>
  </si>
  <si>
    <t>YAKUBBAYEVA ZULXUMOR MIRZAKAMOLOVNA~23092016УЙЧИНСКИЙ РОВД НАМАНГАНСКОЙ ОБЛАСТИ</t>
  </si>
  <si>
    <t>AB5098175</t>
  </si>
  <si>
    <t>MAMADALIYEVA SHOXIDA ABDUVALI QIZI~07092015УЧКУРГАНСКИЙ РОВД НАМАНГАНСКОЙ ОБЛАСТИ</t>
  </si>
  <si>
    <t>AB0998508</t>
  </si>
  <si>
    <t>ERGASHEVA MASHXURA TURDALIYEVNA~02112015УЧКУРГАНСКИЙ РОВД НАМАНГАНСКОЙ ОБЛАСТИ</t>
  </si>
  <si>
    <t>AB1753426</t>
  </si>
  <si>
    <t>MUYDINOV BAHRIDIN PAZLIDINOVICH~31102017УЧКУРГАНСКИЙ РОВД НАМАНГАНСКОЙ ОБЛАСТИ</t>
  </si>
  <si>
    <t>AB7984470</t>
  </si>
  <si>
    <t>TURGUNOV DAVRONBOY DAMINJONOVICH~05022013УЧКУРГАНСКИЙ РОВД НАМАНГАНСКОЙ ОБЛАСТИ</t>
  </si>
  <si>
    <t>AA0802566</t>
  </si>
  <si>
    <t>ESHBAYEVA UMIDA ALIJANOVNA</t>
  </si>
  <si>
    <t>AB2327294</t>
  </si>
  <si>
    <t>XAKIMOVA SARVINOZ ILXOMJON QIZI~06072017УЧКУРГАНСКИЙ РОВД НАМАНГАНСКОЙ ОБЛАСТИ</t>
  </si>
  <si>
    <t>AB7134675</t>
  </si>
  <si>
    <t>16.07.2022</t>
  </si>
  <si>
    <t>IRNAZAROV ANVAR PIRNAZAROVICH~14102016УВД НАМАНГАНСКОЙ ОБЛАСТИ</t>
  </si>
  <si>
    <t>AB5554949</t>
  </si>
  <si>
    <t>SHAMIRBAYEV ILXOM INAMOVICH~19012014НАМАНГАНСКИЙ ГОВД НАМАНГАНСКОЙ ОБЛАСТИ</t>
  </si>
  <si>
    <t>AA3986593</t>
  </si>
  <si>
    <t>19.07.2022</t>
  </si>
  <si>
    <t>MIRZAXMEDOV MAMUTJON RAXMONBERDIYEVICH~06092015НАМАНГАНСКИЙ РОВД НАМАНГАНСКОЙ ОБЛАСТИ</t>
  </si>
  <si>
    <t>AB0975988</t>
  </si>
  <si>
    <t>YOQUBOV ABDURASHID NOZIRJON O'G'LI~09072013НАМАНГАНСКИЙ РОВД НАМАНГАНСКОЙ ОБЛАСТИ</t>
  </si>
  <si>
    <t>AA2063160</t>
  </si>
  <si>
    <t>ABDUSATTAROV AYUBXON AKMAL O'G'LI~09072015НАМАНГАНСКИЙ РОВД НАМАНГАНСКОЙ ОБЛАСТИ</t>
  </si>
  <si>
    <t>AB0383908</t>
  </si>
  <si>
    <t>YUSUPOV DILMUROD RISLIQBOYEVICH~09122014ЧАРТАКСКИЙ РОВД НАМАНГАНСКОЙ ОБЛАСТИ</t>
  </si>
  <si>
    <t>YUSUPOV ADXAMJON AVAZBEKOVICH~28062017ЧАРТАКСКИЙ РОВД НАМАНГАНСКОЙ ОБЛАСТИ</t>
  </si>
  <si>
    <t>AB7048549</t>
  </si>
  <si>
    <t>BOBAYEV DILSHOD XABIBILLAYEVICH~13012020ЧАРТАКСКИЙ РОВД НАМАНГАНСКОЙ ОБЛАСТИ</t>
  </si>
  <si>
    <t>AC2640936</t>
  </si>
  <si>
    <t>KAMOLIDDINOV ALISHER ZUXRIDDIN O'G'LI~18052014ЯНГИКУРГАНСКИЙ РОВД НАМАНГАНСКОЙ ОБЛАСТИ</t>
  </si>
  <si>
    <t>INAMOV G'OFURJON UMAROVICH~26072019ЧАРТАКСКИЙ РОВД НАМАНГАНСКОЙ ОБЛАСТИ</t>
  </si>
  <si>
    <t>AC2101574</t>
  </si>
  <si>
    <t>TURGUNOVA UMIDA BAXRAMOVNA</t>
  </si>
  <si>
    <t>ISMANOV G'OLIBJON MARIPALIYEVICH~27042013НАРЫНСКИЙ РОВД НАМАНГАНСКОЙ ОБЛАСТИ</t>
  </si>
  <si>
    <t>AA1381764</t>
  </si>
  <si>
    <t>XALMATOV ALISHER ILXOMJONOVICH</t>
  </si>
  <si>
    <t>AA7285900</t>
  </si>
  <si>
    <t>DAVLATOVA MARXABOXON NEMADJANOVNA~07102015НАРЫНСКИЙ РОВД НАМАНГАНСКОЙ ОБЛАСТИ</t>
  </si>
  <si>
    <t>AB1597475</t>
  </si>
  <si>
    <t>MAMAJONOV ANVAR ODILOVICH~06062013НАРЫНСКИЙ РОВД НАМАНГАНСКОЙ ОБЛАСТИ</t>
  </si>
  <si>
    <t>BOTIRALIYEVA YULDUZXON BAXTIYORJON QIZI~02062013НАРЫНСКИЙ РОВД НАМАНГАНСКОЙ ОБЛАСТИ</t>
  </si>
  <si>
    <t>AA1681937</t>
  </si>
  <si>
    <t>DADAJONOVA YOQUTXON NOZIMOVNA~24072018НАРЫНСКИЙ РОВД НАМАНГАНСКОЙ ОБЛАСТИ</t>
  </si>
  <si>
    <t>AC0586965</t>
  </si>
  <si>
    <t>Abdulxamidova Surayyo Maxmudjon qizi~10042018ТУРАКУРГАНСКИЙ РОВД НАМАНГАНСКОЙ ОБЛАСТИ</t>
  </si>
  <si>
    <t>AB9276227</t>
  </si>
  <si>
    <t>UMAROVA DILNOZA ABDUMALIKOVNA~17032018ТУРАКУРГАНСКИЙ РОВД НАМАНГАНСКОЙ ОБЛАСТИ</t>
  </si>
  <si>
    <t>AB9083080</t>
  </si>
  <si>
    <t>NURMATOVA MUKADDAS ERKINBAYEVNA~13052013ТУРАКУРГАНСКИЙ РОВД НАМАНГАНСКОЙ ОБЛАСТИ</t>
  </si>
  <si>
    <t>AA1453818</t>
  </si>
  <si>
    <t>XO'JAYEVA KAMOLA SHOKIRALIYEVNA~25082014УЙЧИНСКИЙ РОВД НАМАНГАНСКОЙ ОБЛАСТИ</t>
  </si>
  <si>
    <t>SATTAROV SIROJIDDIN MAMADALIYEVICH~18022014ТУРАКУРГАНСКИЙ РОВД НАМАНГАНСКОЙ ОБЛАСТИ</t>
  </si>
  <si>
    <t>AA4353033</t>
  </si>
  <si>
    <t>ESHMATOVA MU'TABAR YAKUBJANOVNA~31082013ТУРАКУРГАНСКИЙ РОВД НАМАНГАНСКОЙ ОБЛАСТИ</t>
  </si>
  <si>
    <t>AA2800138</t>
  </si>
  <si>
    <t>SULAYMANOV NODIRBEK ABDUJABBAROVICH~04082014ТУРАКУРГАНСКИЙ РОВД НАМАНГАНСКОЙ ОБЛАСТИ</t>
  </si>
  <si>
    <t>AA6457006</t>
  </si>
  <si>
    <t>SHERALIEV OBIDJON XOMIDJONOVICH~25032014Норин тумани ИИБ</t>
  </si>
  <si>
    <t>AA4864552</t>
  </si>
  <si>
    <t>Usmonova Sevaraxon Mo'minaliyevna~11062015Норин туман ИИБ</t>
  </si>
  <si>
    <t>AA7277972</t>
  </si>
  <si>
    <t>Abdujabbarova Ra'noxon Abdullajanovna~22102012НАМАНГАН ВИЛОЯТ ИИБ</t>
  </si>
  <si>
    <t>AA0318270</t>
  </si>
  <si>
    <t>Sattarova Sayyora Olimjonovna~18072013Янгикургон туман ИИБ</t>
  </si>
  <si>
    <t>AA2198459</t>
  </si>
  <si>
    <t>NURIDINOV RUSTAMJON DJAMALOVICH</t>
  </si>
  <si>
    <t>AA1515961</t>
  </si>
  <si>
    <t>NABIYEV ASATJON ABDULLAXAYEVICH~08012017Янгикургон тумани ИИБ</t>
  </si>
  <si>
    <t>AB5628758</t>
  </si>
  <si>
    <t>ALIJANOV OYBEK GANIJANOVICH~04062013НАМАНГАНСКИЙ ГОВД НАМАНГАНСКОЙ ОБЛАСТИ</t>
  </si>
  <si>
    <t>AA1671150</t>
  </si>
  <si>
    <t>RAJABOV GANIJON ASKARALIYEVICH~29122013Косонсой тумани ИИБ</t>
  </si>
  <si>
    <t>AA3763339</t>
  </si>
  <si>
    <t>Jurayeva Ug'iloy Kurbanaliyevna~20062014Мингбулок туман ИИБ</t>
  </si>
  <si>
    <t>AA5799351</t>
  </si>
  <si>
    <t>Muradov Ismoiljon Ibroximjon O'g'li~27082013Наманган шахар ИИБ</t>
  </si>
  <si>
    <t>Muzaffarova Nigoraxon Kodirjonovna~18082014Наманган шахар ИИБ</t>
  </si>
  <si>
    <t>AA6563102</t>
  </si>
  <si>
    <t>BAROTOV OYBEK ODILJON OGLI~09082015Чуст туман ИИБ</t>
  </si>
  <si>
    <t>MAXMUDOV JAVOHIR PAYZILKARIM OGLI</t>
  </si>
  <si>
    <t>Rustamova Gulzoda Yuldashaliyevna~19032017Поп туман ИИБ</t>
  </si>
  <si>
    <t>AB6235503</t>
  </si>
  <si>
    <t>Yuldashev Akram Ikromaliyevich~19012018Чуст туман ИИБ</t>
  </si>
  <si>
    <t>AB8675507</t>
  </si>
  <si>
    <t>ISOROVA ZEBO FAXRIDDINOVNA~01082014Чуст тумани ИИБ</t>
  </si>
  <si>
    <t>AA6372497</t>
  </si>
  <si>
    <t>Ikramova Moxira Azizjonovna~15012017ЧУСТ Т ИИБ</t>
  </si>
  <si>
    <t>AB5679512</t>
  </si>
  <si>
    <t>Arapova Xiloraxon Tursinbayevna~08122017Чуст т ИИБ</t>
  </si>
  <si>
    <t>AB8285816</t>
  </si>
  <si>
    <t>YAKUBOVA FERUZA MAXAMMADOVNA~08022018НАМАНГАНСКИЙ ГОВД НАМАНГАНСКОЙ ОБЛАСТИ</t>
  </si>
  <si>
    <t>USMANOVA NAZIRA MOXIRJONOVNA~11122015ЯНГИКУРГАНСКИЙ РОВД НАМАНГАНСКОЙ ОБЛАСТИ</t>
  </si>
  <si>
    <t>SULTANOVA MUQADDAM ILXOMJON QIZI~29042015ЯНГИКУРГАНСКИЙ РОВД НАМАНГАНСКОЙ ОБЛАСТИ</t>
  </si>
  <si>
    <t>AZAMATALIYEVA DILFUZA SOBIRJONOVNA~11062013ЯНГИКУРГАНСКИЙ РОВД НАМАНГАНСКОЙ ОБЛАСТИ</t>
  </si>
  <si>
    <t>AA1830275</t>
  </si>
  <si>
    <t>XAYDAROV ABDUQAXXOR ABDUMALIKOVICH~10012014ЧАРТАКСКИЙ РОВД НАМАНГАНСКОЙ ОБЛАСТИ</t>
  </si>
  <si>
    <t>NIGMATOV SHERZOD RAXMANOVICH~15082013 NAMANGAN VILOYATI IIB</t>
  </si>
  <si>
    <t>AA2583955</t>
  </si>
  <si>
    <t>10,2</t>
  </si>
  <si>
    <t>MAMATKULOVA NIGORA ABDUSALOMOVNA~27032014 ТУРАКУРГАНСКИЙ РОВД НАМАНГАНСКОЙ ОБЛАСТИ</t>
  </si>
  <si>
    <t>ISOQJONOV ABDURASHID ROSUL O‘G‘LI~29052013 НАМАНГАНСКИЙ ГОВД НАМАНГАНСКОЙ ОБЛАСТИ</t>
  </si>
  <si>
    <t>TURGUNOVA DILFUZA ALIYEVNA~16122013 УВД НАМАНГАНСКОЙ ОБЛАСТИ</t>
  </si>
  <si>
    <t>ABDULLAYEV MUXAMMADSIDDIQ MUXAMMADJON O‘G‘LI~18062015 УЙЧИНСКИЙ РОВД НАМАНГАНСКОЙ ОБЛАСТИ</t>
  </si>
  <si>
    <t>XOLMIRZAYEV AHRORBEK ORIBJON O‘G‘LI~19012019 НАРЫНСКИЙ РОВД НАМАНГАНСКОЙ ОБЛАСТИ</t>
  </si>
  <si>
    <t>JO‘RAYEV NAVRO‘ZBEK NE’MATJON O‘G‘LI~06062014 УЛУГНАРСКИЙ РОВД АНДИЖАНСКОЙ ОБЛАСТИ</t>
  </si>
  <si>
    <t>AA5698945</t>
  </si>
  <si>
    <t>SOBIRJANOVA BARNOXON SOXIBJAMOL QIZI~22062013 НАМАНГАНСКИЙ ГОВД НАМАНГАНСКОЙ ОБЛАСТИ</t>
  </si>
  <si>
    <t>ABDULLAYEV TOXIR AZAMJANOVICH~15032014 NAMANGAN VILOYATI NAMANGAN SHAHAR IIB</t>
  </si>
  <si>
    <t>SHAROBIDDINOV SANJARBEK ZOXIDJONO‘G‘LI~23012015 NAMANGAN VILOYATI NORIN TUMANI IIB</t>
  </si>
  <si>
    <t>AA8458944</t>
  </si>
  <si>
    <t>OBIDOV AVAZBEK AZAMATOVICH</t>
  </si>
  <si>
    <t>AA1438948</t>
  </si>
  <si>
    <t>RAXMONOV BAXTIYOR IBROXIMOVICH</t>
  </si>
  <si>
    <t>AB5989161</t>
  </si>
  <si>
    <t>URMONOV BEKZOD ZOXIDJANOVICH</t>
  </si>
  <si>
    <t>AA1680948</t>
  </si>
  <si>
    <t>XAKIMOVA SEVARA ABDUXALILOVNA</t>
  </si>
  <si>
    <t>AC0927070</t>
  </si>
  <si>
    <t>TUYCHIYEV DAVRANJON ISMAILJONOVICH</t>
  </si>
  <si>
    <t>060011</t>
  </si>
  <si>
    <t>RUZIBAYEV BATIR BAXODIRJONOVICH</t>
  </si>
  <si>
    <t>XASANOV BAXTIYORJON G'ULOMOVICH</t>
  </si>
  <si>
    <t>INAMOVA TURSUNOY MAXAMADOVNA</t>
  </si>
  <si>
    <t>AA1760412</t>
  </si>
  <si>
    <t>060013</t>
  </si>
  <si>
    <t>MAMAXONOV A'ZAM ABDUMAJITOVICH</t>
  </si>
  <si>
    <t>AA2521743</t>
  </si>
  <si>
    <t>TUYCHIBOYEV NODIRBEK OYBEKOVICH</t>
  </si>
  <si>
    <t>ABDURAXIMOV SHUXRAT YUSUFALIYEVICH</t>
  </si>
  <si>
    <t>AA2689852</t>
  </si>
  <si>
    <t>DJAMALOV KOBIL ORIBJANOVICH</t>
  </si>
  <si>
    <t>AA1934477</t>
  </si>
  <si>
    <t>NASIROV LUXMON ODILOVICH</t>
  </si>
  <si>
    <t>XOMIDOVA NAIMAXON MAMADJANOVNA</t>
  </si>
  <si>
    <t>TURGUNOV BAXROM BAXODIROVICH</t>
  </si>
  <si>
    <t>KURBANOV JAXONGIR ERKINOVICH</t>
  </si>
  <si>
    <t>KURCHIYEVA FERUZA SHARIPJANOVNA</t>
  </si>
  <si>
    <t>Маллабаев Мухторбек Бахром угли</t>
  </si>
  <si>
    <t>SOLIYEVA NODIRA ABDUOLIMOVNA</t>
  </si>
  <si>
    <t>URMANOVA AZIZA IKROMJANOVNA</t>
  </si>
  <si>
    <t>NABIYEV AXRORJON ABDULLAYEVICH</t>
  </si>
  <si>
    <t>ATANTAYEVA VASILA TUXTASINOVNA</t>
  </si>
  <si>
    <t>AB6692789</t>
  </si>
  <si>
    <t>060022</t>
  </si>
  <si>
    <t>Льготные ипотечные кредиты, выданные для строительства индивидуального жилья по типовым проектам в с</t>
  </si>
  <si>
    <t>YUSUBJANOVA MAXBUBAXON ABDULXODIYEVNA</t>
  </si>
  <si>
    <t>AKROMOV MIRSAID G'AYRATJON O'G'LI</t>
  </si>
  <si>
    <t>NIZAMOVA ZULXUMOR DJALOLITDIN QIZI</t>
  </si>
  <si>
    <t>AD0524379</t>
  </si>
  <si>
    <t>TOJIBAYEV IXTIYOR SOBIRJANOVICH</t>
  </si>
  <si>
    <t>XAKIMIRZAYEV MUXAMMADRASUL SIROJIDDIN O'G'LI</t>
  </si>
  <si>
    <t>SATTAROVA NARGIZA ABDUJALILOVNA</t>
  </si>
  <si>
    <t>ALIYEV ISROILJON RAXIM O'G'LI</t>
  </si>
  <si>
    <t>QORIYEV ISOXON XOSHIM O'G'LI</t>
  </si>
  <si>
    <t>TURDIKULOV AXAD SHAVKATALIYEVICH</t>
  </si>
  <si>
    <t>AA1569948</t>
  </si>
  <si>
    <t>MIRZAAXMEDOVA NAZIRA SAYDAXMETOVNA</t>
  </si>
  <si>
    <t>AA3202475</t>
  </si>
  <si>
    <t>MO'MINOV SHOXRUX ABDUQODIR O'G'LI</t>
  </si>
  <si>
    <t>XAMRAYEVA GULNORA ABDUJABBOROVNA</t>
  </si>
  <si>
    <t>SULAYMANOV ANASXON ADXAM O'G'LI</t>
  </si>
  <si>
    <t>XUSAINOV A'ZAMJON ILXOM O'G'LI</t>
  </si>
  <si>
    <t>INATULLAYEVA ZAMIRAXON BOQIJONOVNA</t>
  </si>
  <si>
    <t>MUHAMMADJONOVA IRODAXON AKMALJON QIZI</t>
  </si>
  <si>
    <t>AB6560732</t>
  </si>
  <si>
    <t>DJURAYEVA NARGIZA INOMJONOVNA</t>
  </si>
  <si>
    <t>NABIYEV MUZAFFAR MUXTORJON O'G'LI</t>
  </si>
  <si>
    <t>TO'RABOYEVA GULMIRA ADXAMJONOVNA</t>
  </si>
  <si>
    <t>G'ANIYEV AZAMATJON ILXOMJON O'G'LI</t>
  </si>
  <si>
    <t>ZARIPOVA NIGORA ABDURASHIDOVNA</t>
  </si>
  <si>
    <t>HURKINOVA NASIBA DAVLATALIYEVNA</t>
  </si>
  <si>
    <t>YULDASHEVA NODIRA XAMIDOVNA</t>
  </si>
  <si>
    <t>YUSUFJANOV OQILJON OLIM O'G'LI</t>
  </si>
  <si>
    <t>AA6717532</t>
  </si>
  <si>
    <t>MIRZAJONOVA ZARNIGOR MIRZODILOVNA</t>
  </si>
  <si>
    <t>BOYDEDAYEVA QIZLARXON BOZORBOY QIZI</t>
  </si>
  <si>
    <t>SO'PIYEV ULUG'BEK XOSHIMXO'JAYEVICH</t>
  </si>
  <si>
    <t>SOLIYEVA MADINA ABDUOLIMOVNA</t>
  </si>
  <si>
    <t>MAMADALIYEVA MAXMUDA BAXODIR QIZI</t>
  </si>
  <si>
    <t>SADIKOVA NODIRA NOSIRJANOVNA</t>
  </si>
  <si>
    <t>JABBOROV AVAZBEK MAMADURAIMOVICH</t>
  </si>
  <si>
    <t>XODJAYEVA NIGORA IBRAGIMOVNA</t>
  </si>
  <si>
    <t>ASHUROVA RA'NO AKRAMJONOVNA</t>
  </si>
  <si>
    <t>AB7688233</t>
  </si>
  <si>
    <t>NAJMIDDINOVA DILDORA MUYDINOVNA</t>
  </si>
  <si>
    <t>RAXIMOVA GULNORA YAXYOXONOVNA</t>
  </si>
  <si>
    <t>G'OFFOROV A'ZAMJON ANVAR O'G'LI</t>
  </si>
  <si>
    <t>RASULOV XOJIAKBAR TOJIAXMAD O'G'LI</t>
  </si>
  <si>
    <t>AD0959400</t>
  </si>
  <si>
    <t>RADJABBAYEV DIYORJON ISMAILJANOVICH</t>
  </si>
  <si>
    <t>XOLMIRZAYEVA NIGORA BAXTIYOR QIZI</t>
  </si>
  <si>
    <t>UMARXO'JAYEVA XAFIZA MAMAT QIZI</t>
  </si>
  <si>
    <t>DADABOYEV ABDURAHMON ABDUQAHHOROVICH</t>
  </si>
  <si>
    <t>TURG'UNOVA MAFTUNA ZOKIROVNA</t>
  </si>
  <si>
    <t>TOGAYEVA XALIMAXON RAXMONALIYEVNA</t>
  </si>
  <si>
    <t>ORIFXOJAYEV BAHODIR ANVARXO'JAYEVICH</t>
  </si>
  <si>
    <t>SHERMATBAYEVA NOILA NURMATJANOVNA</t>
  </si>
  <si>
    <t>KURBANOVA NOZIMA ADXAMJANOVNA</t>
  </si>
  <si>
    <t>ABDULLAYEVA XAYRINSA NAZIROVNA</t>
  </si>
  <si>
    <t>AA8147680</t>
  </si>
  <si>
    <t>ISOQOVA NAIMAXON IBROXIMJONOVNA</t>
  </si>
  <si>
    <t>AZIZOV DAVRONBEK ZOXITXON O'G'LI</t>
  </si>
  <si>
    <t>XASANOV ILHOMJON IKROMJON O'G'LI</t>
  </si>
  <si>
    <t>JO'RABOYEV OTABEK QOBULJON O'G'LI</t>
  </si>
  <si>
    <t>MIRZAAKBAROV MUZAFFAR SOBITOVICH</t>
  </si>
  <si>
    <t>AB9205196</t>
  </si>
  <si>
    <t>BOBOXONOV BOXODIR ABDUBONOYEVICH</t>
  </si>
  <si>
    <t>AA9114660</t>
  </si>
  <si>
    <t>RAXIMBAYEVA NAIMA OLIMOVNA</t>
  </si>
  <si>
    <t>ABBASOV ULUG'BEK ABDIMAJITOVICH</t>
  </si>
  <si>
    <t>ADHAMJONOVA HUSNIDAXON ADHAMJON QIZI</t>
  </si>
  <si>
    <t>AA1996840</t>
  </si>
  <si>
    <t>QODIROV FARXOD SHAVKATOVICH</t>
  </si>
  <si>
    <t>BABAYEV AYUB YUNUSXANOVICH</t>
  </si>
  <si>
    <t>AA0226843</t>
  </si>
  <si>
    <t>MIRKAMALOV ADXAM MUXAMADALIYEVICH</t>
  </si>
  <si>
    <t>AB6847722</t>
  </si>
  <si>
    <t>MOVLONOV DOSTONALI MUROTALIYEVICH</t>
  </si>
  <si>
    <t>INAMOVA NAFISA YUNUS QIZI</t>
  </si>
  <si>
    <t>XAMDAMOVA NAZAKATXON ABDIRABILOVNA</t>
  </si>
  <si>
    <t>AB9450964</t>
  </si>
  <si>
    <t>AXMATDJANOVA SHAXNOZA A'ZAMOVNA</t>
  </si>
  <si>
    <t>KUCHKAROVA AZIZAXON KAMBARALI QIZI</t>
  </si>
  <si>
    <t>TOLIBJONOV JASURBEK NURALIYEVICH</t>
  </si>
  <si>
    <t>YULDASHEV KOBILJON OLIM O'G'LI</t>
  </si>
  <si>
    <t>YUSUPOVA NODIRA G'ANIYEVNA</t>
  </si>
  <si>
    <t>MAKKAMOV ABDULAZIZ MAXMUDOVICH</t>
  </si>
  <si>
    <t>TO'LQINOV SANJARBEK RASULOVICH</t>
  </si>
  <si>
    <t>AC0949695</t>
  </si>
  <si>
    <t>INAMOVA ROHILA USMONOVNA</t>
  </si>
  <si>
    <t>ABDUGAFFAROVA VISOLA ABDUNAZAR QIZI</t>
  </si>
  <si>
    <t>ABDURAXMONOV FARXOD BAXROM O'G'LI</t>
  </si>
  <si>
    <t>XUDAYBERDIYEVA MARG'UBA MAXMUDJONOVNA</t>
  </si>
  <si>
    <t>AC2976117</t>
  </si>
  <si>
    <t>TILLYABAYEVA MUNIRA SAYDULLAYEVNA</t>
  </si>
  <si>
    <t>SHAVKATOV SARDORBEK RAVSHAN O'G'LI</t>
  </si>
  <si>
    <t>REJABOVA NODIRABEGIM ISMOILOVNA</t>
  </si>
  <si>
    <t>KOSIMOVA NAZOKAT RAXIMJONOVNA</t>
  </si>
  <si>
    <t>ABDULLAYEV FARHODJON TOHIRJONOVICH</t>
  </si>
  <si>
    <t>AA1816661</t>
  </si>
  <si>
    <t>INATULLAYEV BAXROMJON BOQIJONOVICH</t>
  </si>
  <si>
    <t>MELIBOYEV MIRA'ZAM FOZILJON O'G'LI</t>
  </si>
  <si>
    <t>AA1746995</t>
  </si>
  <si>
    <t>MAMATOVA SHAXNOZA ZOXIDJON QIZI</t>
  </si>
  <si>
    <t>KAMALOV MUXAMMADJON A'ZAM O'G'LI</t>
  </si>
  <si>
    <t>ISMOILOV AYUBXON BAXTIYOR O'G'LI</t>
  </si>
  <si>
    <t>NURMATOV SHAMSIDDIN NOSIR O'G'LI</t>
  </si>
  <si>
    <t>ERGASHALIYEV ZAFARJON ERGASHALI O'G'LI</t>
  </si>
  <si>
    <t>TURSUNOV XUSANBOY BURGUTOVICH</t>
  </si>
  <si>
    <t>OLIMOVA XULKAROY JAMOLIDINOVNA</t>
  </si>
  <si>
    <t>Нуриддинов Саттор Каххарович</t>
  </si>
  <si>
    <t>BEGMURATOVA ELMIRA VALIYEVNA</t>
  </si>
  <si>
    <t>NORMATOVA BARCHINOY ISROILJONOVNA~24072016УЙЧИНСКИЙ РОВД НАМАНГАНСКОЙ ОБЛАСТИ</t>
  </si>
  <si>
    <t>AB4530619</t>
  </si>
  <si>
    <t>JAVXAROV OYBEK YULDASHEVICH~27032014ЧАРТАКСКИЙ РОВД НАМАНГАНСКОЙ ОБЛАСТИ</t>
  </si>
  <si>
    <t>XO'JAXONOV AVAZBEK ERGASHEVICH~05062013УЙЧИНСКИЙ РОВД НАМАНГАНСКОЙ ОБЛАСТИ</t>
  </si>
  <si>
    <t>AA1692710</t>
  </si>
  <si>
    <t>AXMEDOVA SABOHAT ABDURAXMATOVNA~04092018УЙЧИНСКИЙ РОВД НАМАНГАНСКОЙ ОБЛАСТИ</t>
  </si>
  <si>
    <t>AC0937056</t>
  </si>
  <si>
    <t>JURAYEV NODIRBEK HASANBOYEVICH~01122015ТУРАКУРГАНСКИЙ РОВД НАМАНГАНСКОЙ ОБЛАСТИ</t>
  </si>
  <si>
    <t>AB2136412</t>
  </si>
  <si>
    <t>MAXMUDOVA GAVKHARKHON SADIKOVNA~26032017Учкургон туман ИИБ</t>
  </si>
  <si>
    <t>AB6289412</t>
  </si>
  <si>
    <t>MIRZAYEV BAXTIYOR AZIMJANOVICH~04112018Учкургон</t>
  </si>
  <si>
    <t>AC1475713</t>
  </si>
  <si>
    <t>РАХИМБЕКОВ АЗИЗБЕК СОЛИЖАНОВИЧ~11062013Наманган вилояти ИИБ</t>
  </si>
  <si>
    <t>AA1827399</t>
  </si>
  <si>
    <t>Kazakova Barno Abduxapizovna~19082018Косонсой туман ИИБ</t>
  </si>
  <si>
    <t>AC0788721</t>
  </si>
  <si>
    <t>Djurayeva Nodira Xomidjonovna~15032015Чуст ТИИБ</t>
  </si>
  <si>
    <t>TURAYEV ASRORBEK AKMALJON O‘G‘LI~17102016 УЧКУРГАНСКИЙ РОВД НАМАНГАНСКОЙ ОБЛАСТИ</t>
  </si>
  <si>
    <t>SOBITJONOVA KAMOLA BAXODIR QIZI~24092015 ЧУСТСКИЙ РОВД НАМАНГАНСКОЙ ОБЛАСТИ</t>
  </si>
  <si>
    <t>ABRALOV XAKIMJON XOSHIMOVICH~07052014ЧАРТАКСКИЙ РОВД НАМАНГАНСКОЙ ОБЛАСТИ</t>
  </si>
  <si>
    <t>AA5315015</t>
  </si>
  <si>
    <t>YUNUSOV BOYAZBEK TILLABEKOVICH~31052013ЯНГИКУРГАНСКИЙ РОВД НАМАНГАНСКОЙ ОБЛАСТИ</t>
  </si>
  <si>
    <t>AA1638916</t>
  </si>
  <si>
    <t>Ernazarova Marxabo Isokvoyevna~19062014Чуст туман ИИБ</t>
  </si>
  <si>
    <t>AA5828092</t>
  </si>
  <si>
    <t>TURG'UNBOYEV VALIJON ALIJON O'G'LI</t>
  </si>
  <si>
    <t>RAXIMOV ULUGBEK BAXTIYOROVICH</t>
  </si>
  <si>
    <t>AA1444381</t>
  </si>
  <si>
    <t>G'OYIBBOYEVA GULMIRA ORTIQALIYEVNA~15072018ТУРАКУРГАНСКИЙ РОВД НАМАНГАНСКОЙ ОБЛАСТИ</t>
  </si>
  <si>
    <t>GANIYEV ILXOM LATIFOVICH~30102015 УЧКУРГАНСКИЙ РОВД НАМАНГАНСКОЙ ОБЛАСТИ</t>
  </si>
  <si>
    <t>AB1728227</t>
  </si>
  <si>
    <t>MAVLANOV AVDASBEK SULAYMONQULOVICH~23062022ЯНГИКУРГАНСКИЙ РОВД НАМАНГАНСКОЙ ОБЛАСТИ</t>
  </si>
  <si>
    <t>АА1749851</t>
  </si>
  <si>
    <t>Gafarova Mavlyuda Abdullayevna~20052017Чуст туман ИИБ</t>
  </si>
  <si>
    <t>AB6683611</t>
  </si>
  <si>
    <t>Ulkanova Feruza Valijonovna~25062017Чуст туман ИИБ</t>
  </si>
  <si>
    <t>AB7034928</t>
  </si>
  <si>
    <t>Maxmudov Ulugbek Roxataliyevich~31012013Фаргона вилояти Фаргона шахар ИИБ</t>
  </si>
  <si>
    <t>AA0785175</t>
  </si>
  <si>
    <t>Nasiridinova Ranoxon Sayfidinovna~24072013Поп тумани ИИБ</t>
  </si>
  <si>
    <t>AA2292065</t>
  </si>
  <si>
    <t>OLIMOV BAXRITDIN LATIFOVICH</t>
  </si>
  <si>
    <t>AB7080346</t>
  </si>
  <si>
    <t>EGAMBERDIYEVA ZILOLA ISKANDAROVNA~01072018ЧУСТСКИЙ РОВД НАМАНГАНСКОЙ ОБЛАСТИ</t>
  </si>
  <si>
    <t>AC0045720</t>
  </si>
  <si>
    <t>MO'MINOV YASHARBEK TULANBOYEVICH~18092013НАРЫНСКИЙ РОВД НАМАНГАНСКОЙ ОБЛАСТИ</t>
  </si>
  <si>
    <t>AA2974568</t>
  </si>
  <si>
    <t>QOCHQOROVA DILDORAXON KARIMJONOVNA~02102015ТУРАКУРГАНСКИЙ РОВД НАМАНГАНСКОЙ ОБЛАСТИ</t>
  </si>
  <si>
    <t>AB1285981</t>
  </si>
  <si>
    <t>DADAXANOV IKRAMJON XAMIDOVICH~26102015УЧКУРГАНСКИЙ РОВД НАМАНГАНСКОЙ ОБЛАСТИ</t>
  </si>
  <si>
    <t>AB1465489</t>
  </si>
  <si>
    <t>ESHMATOV JAVOXIR ABDURASHID O'G'LI~14112014УЧКУРГАНСКИЙ РОВД НАМАНГАНСКОЙ ОБЛАСТИ</t>
  </si>
  <si>
    <t>AA7590832</t>
  </si>
  <si>
    <t>ABDULLAYEV DILMUROD FOZILJONOVICH~16072015УЧКУРГАНСКИЙ РОВД НАМАНГАНСКОЙ ОБЛАСТИ</t>
  </si>
  <si>
    <t>AB0443283</t>
  </si>
  <si>
    <t>MURABDILLAYEVA JUMAGUL IBODILLA QIZI~18122016НАРЫНСКИЙ РОВД НАМАНГАНСКОЙ ОБЛАСТИ</t>
  </si>
  <si>
    <t>AB5428807</t>
  </si>
  <si>
    <t>Axmedov Doniyor Abdulloyevich~25072016Янгикургон туман ИИБ</t>
  </si>
  <si>
    <t>AB4547326</t>
  </si>
  <si>
    <t>DADABAYEVA ZILOLA ANVARBEKOVNA~08122012ЯНГИКУРГАНСКИЙ РОВД НАМАНГАНСКОЙ ОБЛАСТИ</t>
  </si>
  <si>
    <t>AA0495377</t>
  </si>
  <si>
    <t>DJAKPAROVA NARGIZA AMANOVNA~12042015УЙЧИНСКИЙ РОВД НАМАНГАНСКОЙ ОБЛАСТИ</t>
  </si>
  <si>
    <t>AA9339896</t>
  </si>
  <si>
    <t>BULTUROV TURSUNALI XAMIDJON UGLI</t>
  </si>
  <si>
    <t>TURG'UNOV KOMILJON ERKINJON O'G'LI~10022014ПАПСКИЙ РОВД НАМАНГАНСКОЙ ОБЛАСТИ</t>
  </si>
  <si>
    <t>ERGASHOV RAMAZAN NOSIRJONOVICH~18072013ПАПСКИЙ РОВД НАМАНГАНСКОЙ ОБЛАСТИ</t>
  </si>
  <si>
    <t>YO'LDASHEV XUSANBOY ERGASHALI O'G'LI~19072014УЧКУРГАНСКИЙ РОВД НАМАНГАНСКОЙ ОБЛАСТИ</t>
  </si>
  <si>
    <t>AA6207873</t>
  </si>
  <si>
    <t>JO‘RAYEVA UMIDA ABDUVOXID QIZI~04062015 УЧКУРГАНСКИЙ РОВД НАМАНГАНСКОЙ ОБЛАСТИ</t>
  </si>
  <si>
    <t>TURGUNOV TASHPULAT SOBIT O‘G‘LI~02102014 НАМАНГАНСКИЙ ГОВД НАМАНГАНСКОЙ ОБЛАСТИ</t>
  </si>
  <si>
    <t>KENJABOYEV SHARIFJON SHUXRAT O‘G‘LI~14052016 ЧАРТАКСКИЙ РОВД НАМАНГАНСКОЙ ОБЛАСТИ</t>
  </si>
  <si>
    <t>MAMADALIYEV KOBIL KADIROVICH~27122019 НАМАНГАНСКИЙ ГОВД НАМАНГАНСКОЙ ОБЛАСТИ</t>
  </si>
  <si>
    <t>QODIROV JOXONGIR G'ULOMJONOVICH~18042017ЧУСТСКИЙ РОВД НАМАНГАНСКОЙ ОБЛАСТИ</t>
  </si>
  <si>
    <t>AB6605871</t>
  </si>
  <si>
    <t>ATABOYEV NOZIMJON ALIMJONOVICH~13092015 NAMANGAN VILOYATI CHORTOQ TUMANI IIB</t>
  </si>
  <si>
    <t>AB1091907</t>
  </si>
  <si>
    <t>ISMAILOV IBROXIM ISMOIL O'G'LI~02042017НАМАНГАНСКИЙ ГОВД НАМАНГАНСКОЙ ОБЛАСТИ</t>
  </si>
  <si>
    <t>TUMANOV UMIDJON FAZLIDDIN O‘G‘LI</t>
  </si>
  <si>
    <t>AA9874457</t>
  </si>
  <si>
    <t>MUTALIYEV SOBIRJON XOLMATOVICH</t>
  </si>
  <si>
    <t>AB6027527</t>
  </si>
  <si>
    <t>DJABBAROV MURODJON KARIMJONOVICH~12122012ЯНГИКУРГАНСКИЙ РОВД НАМАНГАНСКОЙ ОБЛАСТИ</t>
  </si>
  <si>
    <t>AA0521125</t>
  </si>
  <si>
    <t>XUDAYQULOV BAXTIYOR SAXODULLAYEVICH~19072013ТУРАКУРГАНСКИЙ РОВД НАМАНГАНСКОЙ ОБЛАСТИ</t>
  </si>
  <si>
    <t>AA2200640</t>
  </si>
  <si>
    <t>NAZAROVA XAFIZA KARIMJONOVNA~21062013ТУРАКУРГАНСКИЙ РОВД НАМАНГАНСКОЙ ОБЛАСТИ</t>
  </si>
  <si>
    <t>AA1889705</t>
  </si>
  <si>
    <t>URINOV ANVAR SHERMUXAMODOVICH~01072014УВД НАМАНГАНСКОЙ ОБЛАСТИ</t>
  </si>
  <si>
    <t>AA5982605</t>
  </si>
  <si>
    <t>AKPAROVA MUATTARXON MAJID QIZI~01102014 НАМАНГАНСКИЙ ГОВД НАМАНГАНСКОЙ ОБЛАСТИ</t>
  </si>
  <si>
    <t>MUXTAROVA MAXPARAXON XABIBULLAEVNA</t>
  </si>
  <si>
    <t>SAYIDMATOV YO'LDOSHXON ABDUMO'MIN O'G'LI</t>
  </si>
  <si>
    <t>AA4755670</t>
  </si>
  <si>
    <t>DJURAYEVA OZODA IBRAIMJANOVNA</t>
  </si>
  <si>
    <t>AA0776178</t>
  </si>
  <si>
    <t>SIDIQOV MA'MURJON ABDUMALIKOVICH~12052013НАРЫНСКИЙ РОВД НАМАНГАНСКОЙ ОБЛАСТИ</t>
  </si>
  <si>
    <t>AA1444397</t>
  </si>
  <si>
    <t>ISAKOV FARXOD AZIMOVICH~01022013НАРЫНСКИЙ РОВД НАМАНГАНСКОЙ ОБЛАСТИ</t>
  </si>
  <si>
    <t>AA0776973</t>
  </si>
  <si>
    <t>JURAYEVA NILUFAR RAXIMJON QIZI~13012016ПАПСКИЙ РОВД НАМАНГАНСКОЙ ОБЛАСТИ</t>
  </si>
  <si>
    <t>AB2592088</t>
  </si>
  <si>
    <t>XOLMATOVA DILDORA MURODJONOVNA~08122012 ЯНГИКУРГАНСКИЙ РОВД НАМАНГАНСКОЙ ОБЛАСТИ</t>
  </si>
  <si>
    <t>MADALIYEVA DILNOZA ABDULLAXAMUTOVNA~11122015ЧАРТАКСКИЙ РОВД НАМАНГАНСКОЙ ОБЛАСТИ</t>
  </si>
  <si>
    <t>AB2193737</t>
  </si>
  <si>
    <t>RAXMATOVA UMIDA AXMADALIYEVNA~14022018НАМАНГАНСКИЙ РОВД НАМАНГАНСКОЙ ОБЛАСТИ</t>
  </si>
  <si>
    <t>AB8824436</t>
  </si>
  <si>
    <t>MAXKAMOV ABRORJON AXMATALI-O‘G‘LI~17042015 NAMANGAN VILOYATI POP TUMANI IIB</t>
  </si>
  <si>
    <t>UMAROVA ZULFIYA NOZIMJONOVNA~03092015 NAMANGAN VILOYATI UCHQO‘RG‘ON TUMANI IIB</t>
  </si>
  <si>
    <t>AB0950115</t>
  </si>
  <si>
    <t>JURAYEV XUSANBOY XAKIMJONOVICH</t>
  </si>
  <si>
    <t>BOLTIBAYEV SHUXRATJON KOMILJANOVICH~13052017 ЯНГИКУРГАНСКИЙ РОВД НАМАНГАНСКОЙ ОБЛАСТИ</t>
  </si>
  <si>
    <t>MASHKULOV SHUKURULLA RUSTAMJONOVICH~10012013УВД НАМАНГАНСКОЙ ОБЛАСТИ</t>
  </si>
  <si>
    <t>AA0645993</t>
  </si>
  <si>
    <t>NISHANOV MANSURBEK IBRAGIMOVICH~02062013UYCHI IIB</t>
  </si>
  <si>
    <t>AA1691998</t>
  </si>
  <si>
    <t>MAMAJONOV ISLOMJON SHAVKATJON O'G'LI~12072015ЧАРТАКСКИЙ РОВД НАМАНГАНСКОЙ ОБЛАСТИ</t>
  </si>
  <si>
    <t>AB0428416</t>
  </si>
  <si>
    <t>OBIDOV FARIDUN FATULLOXONOVICH~07062013ЧАРКЕСАРСКИЙ ПОМ ПАПСКОГО РОВД НАМАНГАНСКОЙ ОБЛАСТИ</t>
  </si>
  <si>
    <t>AA1767091</t>
  </si>
  <si>
    <t>RAXIMOVA MUAZZAMXON IQBOLJON QIZI~15082016НАРЫНСКИЙ РОВД НАМАНГАНСКОЙ ОБЛАСТИ</t>
  </si>
  <si>
    <t>AB4882368</t>
  </si>
  <si>
    <t>NARZULLAYEV BAXODIR IZZATOVICH~03122016УВД НАМАНГАНСКОЙ ОБЛАСТИ</t>
  </si>
  <si>
    <t>AB5283127</t>
  </si>
  <si>
    <t>AZIBOYEVA UMIDA ABDULVOXID QIZI~07122020НАМАНГАНСКИЙ РОВД НАМАНГАНСКОЙ ОБЛАСТИ</t>
  </si>
  <si>
    <t>AC3183802</t>
  </si>
  <si>
    <t>SATTAROVA ZAMIRA ALIYEVNA~02082013НАРЫНСКИЙ РОВД НАМАНГАНСКОЙ ОБЛАСТИ</t>
  </si>
  <si>
    <t>AA2412174</t>
  </si>
  <si>
    <t>ROZIQOVA MUXAYYO SOTIBOLDIYEVNA~23052017ЧАРТАКСКИЙ РОВД НАМАНГАНСКОЙ ОБЛАСТИ</t>
  </si>
  <si>
    <t>AB6695464</t>
  </si>
  <si>
    <t>SOLIXANOV RAVSHANJON ABDULLAYEVICH~19122016УЙЧИНСКИЙ РОВД НАМАНГАНСКОЙ ОБЛАСТИ</t>
  </si>
  <si>
    <t>AB5413106</t>
  </si>
  <si>
    <t>SHERMATOVA XURSHIDA PATTAYEVNA~22122016КАСАНСАЙСКИЙ РОВД НАМАНГАНСКОЙ ОБЛАСТИ</t>
  </si>
  <si>
    <t>AB5462311</t>
  </si>
  <si>
    <t>IBRAGIMOVA ROZIYA SOBIRJONOVNA~12012015UYCHI IIB</t>
  </si>
  <si>
    <t>AA8300873</t>
  </si>
  <si>
    <t>UMAROV RAVSHANJON RUSTAMJONOVICH~24022018UYCHI IIB</t>
  </si>
  <si>
    <t>AB8936216</t>
  </si>
  <si>
    <t>XOSHIMOV SHAHZODBEK UMARJON O'G'LI~16032021ЧУСТСКИЙ РОВД НАМАНГАНСКОЙ ОБЛАСТИ</t>
  </si>
  <si>
    <t>USMONOVA MARHABO XAMIDULLO QIZI~16072015ЧУСТСКИЙ РОВД НАМАНГАНСКОЙ ОБЛАСТИ</t>
  </si>
  <si>
    <t>ABDULLAYEV XAFIZULLO NUMONXONOVICH~20122012КАСАНСАЙСКИЙ РОВД НАМАНГАНСКОЙ ОБЛАСТИ</t>
  </si>
  <si>
    <t>AA0553694</t>
  </si>
  <si>
    <t>YULDASHEV JAVLONBEK MUXAMMADJONOVICH~30102013ЯНГИКУРГАНСКИЙ РОВД НАМАНГАНСКОЙ ОБЛАСТИ</t>
  </si>
  <si>
    <t>AA3231191</t>
  </si>
  <si>
    <t>00713</t>
  </si>
  <si>
    <t>MIRZALIEVA SANOBAR IKRAMBOEVNA~28012014Мингбулок туман  ИИБ</t>
  </si>
  <si>
    <t>AA4116350</t>
  </si>
  <si>
    <t>DAVLATOV ISLOMJON ELMUROD O'G'LI~26082017ПАПСКИЙ РОВД НАМАНГАНСКОЙ ОБЛАСТИ</t>
  </si>
  <si>
    <t>AB7578756</t>
  </si>
  <si>
    <t>TO'YCHIBAYEVA NILUFARXON ABDULXAMIDOVNA~14052018УЙЧИНСКИЙ РОВД НАМАНГАНСКОЙ ОБЛАСТИ</t>
  </si>
  <si>
    <t>AB9518230</t>
  </si>
  <si>
    <t>TASHTANOV SALIMJON RUSTAMJANOVICH~18082015УЧКУРГАНСКИЙ РОВД НАМАНГАНСКОЙ ОБЛАСТИ</t>
  </si>
  <si>
    <t>AB0795198</t>
  </si>
  <si>
    <t>HABIBULLAYEV XAYRULLO SAYFULLO O'G'LI~16052017КАСАНСАЙСКИЙ РОВД НАМАНГАНСКОЙ ОБЛАСТИ</t>
  </si>
  <si>
    <t>AB6735013</t>
  </si>
  <si>
    <t>Иброхимов Дилшодбек Азамат Угли~03112018Наманган вилоят ИИБ</t>
  </si>
  <si>
    <t>AC1451147</t>
  </si>
  <si>
    <t>OLIMOVA TOSHTILLO XUSNIDINOVNA~03042013Чуст туман ИИБ</t>
  </si>
  <si>
    <t>AA1159840</t>
  </si>
  <si>
    <t>Umarova Maloxat Oripjonovna~05012017Чуст тумани ИИБ</t>
  </si>
  <si>
    <t>AB5602013</t>
  </si>
  <si>
    <t>Sulaymonova Umida Turdaliyevna~04112014Наманган вилояти ИИБ</t>
  </si>
  <si>
    <t>AA7423908</t>
  </si>
  <si>
    <t>QODIROVA ZILOLAXON RAXIM QIZI~20122016НАМАНГАНСКИЙ ГОВД НАМАНГАНСКОЙ ОБЛАСТИ</t>
  </si>
  <si>
    <t>AB5424108</t>
  </si>
  <si>
    <t>BEKMIRZAYEVA GULNORA BAXODIROVNA~04092018УЙЧИНСКИЙ РОВД НАМАНГАНСКОЙ ОБЛАСТИ</t>
  </si>
  <si>
    <t>AC0949847</t>
  </si>
  <si>
    <t>ORIPOV YUNUSJON XUSENBOYEVICH~20112016ЧУСТСКИЙ РОВД НАМАНГАНСКОЙ ОБЛАСТИ</t>
  </si>
  <si>
    <t>AB5267613</t>
  </si>
  <si>
    <t>SOLIYEVA MATLUBAXON NABIJONOVNA~01022016НАРЫНСКИЙ РОВД НАМАНГАНСКОЙ ОБЛАСТИ</t>
  </si>
  <si>
    <t>ZOKIRJONOV FARRUX SHOKIRJON O'G'LI~01032018ТУРАКУРГАНСКИЙ РОВД НАМАНГАНСКОЙ ОБЛАСТИ</t>
  </si>
  <si>
    <t>AB8775665</t>
  </si>
  <si>
    <t>MAXKAMOV ASRORJON AXMADJON O'G'LI~23062013ПАПСКИЙ РОВД НАМАНГАНСКОЙ ОБЛАСТИ</t>
  </si>
  <si>
    <t>AA1920663</t>
  </si>
  <si>
    <t>MUROTALIYEV UTKIR IKROMOVICH</t>
  </si>
  <si>
    <t>AC0196426</t>
  </si>
  <si>
    <t>ABDULPATTAYEV FAYOZBEK SHAVKAT O‘G‘LI~16032014 НАМАНГАНСКИЙ ГОВД НАМАНГАНСКОЙ ОБЛАСТИ</t>
  </si>
  <si>
    <t>NOSIROV BAXROMJON AZAMJONOVICH~26092018ПАПСКИЙ РОВД НАМАНГАНСКОЙ ОБЛАСТИ</t>
  </si>
  <si>
    <t>AC1114018</t>
  </si>
  <si>
    <t>RAXMATULLAYEV NODIRBEK BOYMIRZAYEVICH~26122016УЙЧИНСКИЙ РОВД НАМАНГАНСКОЙ ОБЛАСТИ</t>
  </si>
  <si>
    <t>AB5476271</t>
  </si>
  <si>
    <t>ASRONOVA NASIBA KARIMOVNA~21122021НАРЫНСКИЙ РОВД НАМАНГАНСКОЙ ОБЛАСТИ</t>
  </si>
  <si>
    <t>Mirzaolimova Nilufar Ibroximovna~28082015Чорток туман ииб</t>
  </si>
  <si>
    <t>AB0870183</t>
  </si>
  <si>
    <t>ANVAROV BEHRUZ ADHAMJON UGLI~30082017ЧУСТСКИЙ РОВД НАМАНГАНСКОЙ ОБЛАСТИ</t>
  </si>
  <si>
    <t>AB7619610</t>
  </si>
  <si>
    <t>NAJMIDINOVA ZULFIYA SHOXOPIDINOVNA~06072015НАМАНГАНСКИЙ ГОВД НАМАНГАНСКОЙ ОБЛАСТИ</t>
  </si>
  <si>
    <t>AB0356935</t>
  </si>
  <si>
    <t>OLIMOVA MUXARRAMXON ODILJON QIZI~14072014УВД НАМАНГАНСКОЙ ОБЛАСТИ</t>
  </si>
  <si>
    <t>AA6129820</t>
  </si>
  <si>
    <t>ABDUBANNAYEV ABBOSBEK ZOKIRJON O'G'LI~05072017ЯНГИКУРГАНСКИЙ РОВД НАМАНГАНСКОЙ ОБЛАСТИ</t>
  </si>
  <si>
    <t>BOZOROVA NARGIZA ABDUHALIMOVNA~29052013ТУРАКУРГАНСКИЙ РОВД НАМАНГАНСКОЙ ОБЛАСТИ</t>
  </si>
  <si>
    <t>AA1615665</t>
  </si>
  <si>
    <t>YOKUBOV XUSANBOY ALIJONOVICH~13052013ПАПСКИЙ РОВД НАМАНГАНСКОЙ ОБЛАСТИ</t>
  </si>
  <si>
    <t>AA1450680</t>
  </si>
  <si>
    <t>MAXKAMOVA GULNORA TURDALIYEVNA~21102015УЧКУРГАНСКИЙ РОВД НАМАНГАНСКОЙ ОБЛАСТИ</t>
  </si>
  <si>
    <t>AB1422917</t>
  </si>
  <si>
    <t>ZULFIKAROVA SHOIRA ALIJANOVNA~09062014УЧКУРГАНСКИЙ РОВД НАМАНГАНСКОЙ ОБЛАСТИ</t>
  </si>
  <si>
    <t>AA5666397</t>
  </si>
  <si>
    <t>TURSUNOVA ADIBAXAN ARIBJONOVNA~13012020УЧКУРГАНСКИЙ РОВД НАМАНГАНСКОЙ ОБЛАСТИ</t>
  </si>
  <si>
    <t>AC2634136</t>
  </si>
  <si>
    <t>NO''MONOV NURILLO XABIBULLAYEVICH~17092021УЙЧИНСКИЙ РОВД НАМАНГАНСКОЙ ОБЛАСТИ</t>
  </si>
  <si>
    <t>Arslanova Manzuraxon Abdivaliyevna~02102015Учкургон тумани ИИБ</t>
  </si>
  <si>
    <t>AB1322472</t>
  </si>
  <si>
    <t>MUXAMADJONOV MAXSUDJON MO‘MINJONO‘G‘LI~13052018 NAMANGAN VILOYATI POP TUMANI IIB</t>
  </si>
  <si>
    <t>AB9524892</t>
  </si>
  <si>
    <t>OLIMOVA NODIRAXON UMAROVNA~04062018ЯНГИКУРГАНСКИЙ РОВД НАМАНГАНСКОЙ ОБЛАСТИ</t>
  </si>
  <si>
    <t>AB9783586</t>
  </si>
  <si>
    <t>SUYUNOV G'OLIBJON TOLIBJONOVICH~02062013ПАПСКИЙ РОВД НАМАНГАНСКОЙ ОБЛАСТИ</t>
  </si>
  <si>
    <t>AA1685634</t>
  </si>
  <si>
    <t>Abdullayeva Sayyora Axmatovna~08022014Наманган шахар ИИБ</t>
  </si>
  <si>
    <t>AA4221560</t>
  </si>
  <si>
    <t>YODGORALIYEV RUSTAM XAKIMJON OGLI~05062013ЧАРТАКСКИЙ РОВД НАМАНГАНСКОЙ ОБЛАСТИ</t>
  </si>
  <si>
    <t>MAMADALIYEVA ZULAYXO TURSINALIYEVNA~31082016ПАПСКИЙ РОВД НАМАНГАНСКОЙ ОБЛАСТИ</t>
  </si>
  <si>
    <t>DUSMATOV RAXMATILLA ERGASHEVICH~07032020ПАПСКИЙ РОВД НАМАНГАНСКОЙ ОБЛАСТИ</t>
  </si>
  <si>
    <t>AC2766837</t>
  </si>
  <si>
    <t>JAKBARXO'JAYEVA MANZURA ABDULLAYEVNA~03072014НАМАНГАНСКИЙ РОВД НАМАНГАНСКОЙ ОБЛАСТИ</t>
  </si>
  <si>
    <t>AA5985231</t>
  </si>
  <si>
    <t>REJABBOYEVA SHAXLOXON AVAZBEKOVNA~29062016ЧАРТАКСКИЙ РОВД НАМАНГАНСКОЙ ОБЛАСТИ</t>
  </si>
  <si>
    <t>Qodirov Abrorbek Xasanboy o'g'li~01092014НАРЫНСКИЙ РОВД НАМАНГАНСКОЙ ОБЛАСТИ</t>
  </si>
  <si>
    <t>AA6692003</t>
  </si>
  <si>
    <t>Buzrukxonova Farogatxon Munavarovna~11032013Чуст ТИИБ</t>
  </si>
  <si>
    <t>XAMIDOV ABDULAXAD ERGASHEVICH~25052022НАМАНГАНСКИЙ ГОВД НАМАНГАНСКОЙ ОБЛАСТИ</t>
  </si>
  <si>
    <t>QODIROV SAIDAKBAR ROXIL O'G'LI~01042015НАМАНГАНСКИЙ ГОВД НАМАНГАНСКОЙ ОБЛАСТИ</t>
  </si>
  <si>
    <t>AA9217186</t>
  </si>
  <si>
    <t>ATAXANOVA MUXABBAT ABDUGANIYEVNA~04092018 NAMANGAN VILOYATI UCHQO‘RG‘ON TUMANI IIB</t>
  </si>
  <si>
    <t>AC0949771</t>
  </si>
  <si>
    <t>NURIDDINOVA NURXON ASQARALI QIZI~21062013УВД НАМАНГАНСКОЙ ОБЛАСТИ</t>
  </si>
  <si>
    <t>AA1889007</t>
  </si>
  <si>
    <t>ATAJANOV XOSHIM XAMIDJONOVICH~23082013УЧКУРГАНСКИЙ РОВД НАМАНГАНСКОЙ ОБЛАСТИ</t>
  </si>
  <si>
    <t>AA2657238</t>
  </si>
  <si>
    <t>XUSANOVA LYUDMILA TULQINOVNA~09022018ПАПСКИЙ РОВД НАМАНГАНСКОЙ ОБЛАСТИ</t>
  </si>
  <si>
    <t>AB8846440</t>
  </si>
  <si>
    <t>VAXOBJONOV NODIRJON QAXORJONOVICH~28122012ПАПСКИЙ РОВД НАМАНГАНСКОЙ ОБЛАСТИ</t>
  </si>
  <si>
    <t>AA0598554</t>
  </si>
  <si>
    <t>BOYDEDAYEV MUXTORJON NOSIRJON O'G'LI~01112014УЙЧИНСКИЙ РОВД НАМАНГАНСКОЙ ОБЛАСТИ</t>
  </si>
  <si>
    <t>AZIZOV BAXTIYOR RUSTAMOVICH~13072015НАМАНГАНСКИЙ ГОВД НАМАНГАНСКОЙ ОБЛАСТИ</t>
  </si>
  <si>
    <t>AB0077441</t>
  </si>
  <si>
    <t>BAXRITDINOV RAVSHAN XASANBAYEVICH~27102014УЧКУРГАНСКИЙ РОВД НАМАНГАНСКОЙ ОБЛАСТИ</t>
  </si>
  <si>
    <t>AA7334230</t>
  </si>
  <si>
    <t>Akbarov Xasan Sobirjanovich~27072013Учкургон тумани ИИБ</t>
  </si>
  <si>
    <t>AA2324959</t>
  </si>
  <si>
    <t>JIYANOVA GULANDON TURSUNBOYEVNA~08032019ЧУСТСКИЙ РОВД НАМАНГАНСКОЙ ОБЛАСТИ</t>
  </si>
  <si>
    <t>SARIMSOQOVA RA'NOXON OLIMOVNA~25062017ЧАРТАКСКИЙ РОВД НАМАНГАНСКОЙ ОБЛАСТИ</t>
  </si>
  <si>
    <t>AB6978686</t>
  </si>
  <si>
    <t>ASILBEKOV DOSTONBEK XAKIMBEK O'G'LI~28042015ЯНГИКУРГАНСКИЙ РОВД НАМАНГАНСКОЙ ОБЛАСТИ</t>
  </si>
  <si>
    <t>AA9518513</t>
  </si>
  <si>
    <t>KADIROV ROXIL KAMALITDINOVICH~15012013УВД НАМАНГАНСКОЙ ОБЛАСТИ</t>
  </si>
  <si>
    <t>AA0680284</t>
  </si>
  <si>
    <t>XUDAYBERDIYEVA NARGIZA ABDULLAYEVNA~25042015УЙЧИНСКИЙ РОВД НАМАНГАНСКОЙ ОБЛАСТИ</t>
  </si>
  <si>
    <t>ESHONKULOV XAMIDULLO XABIBULLAYEVICH~12082013НАМАНГАНСКИЙ РОВД НАМАНГАНСКОЙ ОБЛАСТИ</t>
  </si>
  <si>
    <t>AA2575234</t>
  </si>
  <si>
    <t>ABDIRASULOV AKMAL PARPIBOYEVICH~19092013УЧКУРГАНСКИЙ РОВД НАМАНГАНСКОЙ ОБЛАСТИ</t>
  </si>
  <si>
    <t>AA2987403</t>
  </si>
  <si>
    <t>AXMEDOVA MUXARRAMXON ALIMOVNA~26072015НАРЫНСКИЙ РОВД НАМАНГАНСКОЙ ОБЛАСТИ</t>
  </si>
  <si>
    <t>AB0514180</t>
  </si>
  <si>
    <t>YUSUPOVA MADINAXON ABDUG'ANI QIZI~22052014НАРЫНСКИЙ РОВД НАМАНГАНСКОЙ ОБЛАСТИ</t>
  </si>
  <si>
    <t>Samatova Hilola Rajabboy Qizi~13072017Чуст тумани ИИБ</t>
  </si>
  <si>
    <t>AB7214021</t>
  </si>
  <si>
    <t>Nosirova Zebo Qaxramonovna~16102014Поп тумани ИИБ</t>
  </si>
  <si>
    <t>AA7220369</t>
  </si>
  <si>
    <t>Axmedova Gulchexra Odilovna~11042014Наманган тумани ИИБ</t>
  </si>
  <si>
    <t>AA5066552</t>
  </si>
  <si>
    <t>SAYFIDINOV KOMILJON NASIDINOVICH</t>
  </si>
  <si>
    <t>AA4947178</t>
  </si>
  <si>
    <t>SATTOROVA MARGUBA BAXTIYOROVNA~25022018ПАПСКИЙ РОВД НАМАНГАНСКОЙ ОБЛАСТИ</t>
  </si>
  <si>
    <t>AB8953026</t>
  </si>
  <si>
    <t>IMOMNAZAROVA DILBAR ORIFJONOVNA~16062013ПАПСКИЙ РОВД НАМАНГАНСКОЙ ОБЛАСТИ</t>
  </si>
  <si>
    <t>AA1893439</t>
  </si>
  <si>
    <t>RAXIMOV JAMOLIDDIN ASKARALIYEVICH~13082017МИНГБУЛАКСКИЙ РОВД НАМАНГАНСКОЙ ОБЛАСТИ</t>
  </si>
  <si>
    <t>AB7474166</t>
  </si>
  <si>
    <t>INOYATOVA DILNOZAXON SADRIDINOVNA~25072016УЧКУРГАНСКИЙ РОВД НАМАНГАНСКОЙ ОБЛАСТИ</t>
  </si>
  <si>
    <t>AB4538415</t>
  </si>
  <si>
    <t>XUDOYBERDIYEV AKMALJON AKRAMJONOVICH~21062013ТУРАКУРГАНСКИЙ РОВД НАМАНГАНСКОЙ ОБЛАСТИ</t>
  </si>
  <si>
    <t>AA1889140</t>
  </si>
  <si>
    <t>MUMINOV NOMONJON ABDUMALIK OGLI~15032013ЧАРТАКСКИЙ РОВД НАМАНГАНСКОЙ ОБЛАСТИ</t>
  </si>
  <si>
    <t>AA1037323</t>
  </si>
  <si>
    <t>ABBASOVA XULKARBONU RAXIMJON QIZI~28092017ЧАРТАКСКИЙ РОВД НАМАНГАНСКОЙ ОБЛАСТИ</t>
  </si>
  <si>
    <t>AB7799571</t>
  </si>
  <si>
    <t>JAMOLDINOVA NAIMA YUSUFJONQIZI~08012022 NAMANGAN VILOYATI UYCHI TUMANI IIB</t>
  </si>
  <si>
    <t>AD0974374</t>
  </si>
  <si>
    <t>ERGASHEV JASURBEK TURAMIRZAYEVICH~13072018НАМАНГАНСКИЙ ГОВД НАМАНГАНСКОЙ ОБЛАСТИ</t>
  </si>
  <si>
    <t>AC0109794</t>
  </si>
  <si>
    <t>DADABAYEVA YULDUZXON RUSTAMOVNA</t>
  </si>
  <si>
    <t>AC0143464</t>
  </si>
  <si>
    <t>TURSUNOVA MUQADDAM OMONJONOVNA</t>
  </si>
  <si>
    <t>AB1268055</t>
  </si>
  <si>
    <t>NISHONOV G'IYOSIDDIN XAKIMJONOVICH~10102017ЧАРТАКСКИЙ РОВД НАМАНГАНСКОЙ ОБЛАСТИ</t>
  </si>
  <si>
    <t>AB7886039</t>
  </si>
  <si>
    <t>XAMIDOVA UMIDAXON G'AYRATJON QIZI~10012016НАРЫНСКИЙ РОВД НАМАНГАНСКОЙ ОБЛАСТИ</t>
  </si>
  <si>
    <t>AB2550012</t>
  </si>
  <si>
    <t>QODIROVA SHIRINOY QAXRAMON QIZI~10092021НАРЫНСКИЙ РОВД НАМАНГАНСКОЙ ОБЛАСТИ</t>
  </si>
  <si>
    <t>QODIROV DILSHODBEK ABDULLOXON O'G'LI</t>
  </si>
  <si>
    <t>AD0306922</t>
  </si>
  <si>
    <t>Toxirova Shaxnoza Maxmudjon Qizi</t>
  </si>
  <si>
    <t>17.06.2042</t>
  </si>
  <si>
    <t>Maxmudov Musoxon Muxammad Ogli</t>
  </si>
  <si>
    <t>20.06.2042</t>
  </si>
  <si>
    <t>Obidjonova Zarina Rustamxon Qizi</t>
  </si>
  <si>
    <t>18.07.2042</t>
  </si>
  <si>
    <t>Joraliyev Bunyodjon Tursunaliyevich</t>
  </si>
  <si>
    <t>AD1281903</t>
  </si>
  <si>
    <t>08.08.2042</t>
  </si>
  <si>
    <t>УБАЙДУЛЛАЕВ ФАРХОД ТУЛКИНБОЕВИЧ</t>
  </si>
  <si>
    <t>AB2203775</t>
  </si>
  <si>
    <t>060012</t>
  </si>
  <si>
    <t>Axmadaliyeva Xurshida Abduraxmadovna</t>
  </si>
  <si>
    <t>Абдуллаев Давронбек Анваржонович</t>
  </si>
  <si>
    <t>AA5139241</t>
  </si>
  <si>
    <t>NAZAROV JO'RABEK TOSHPO'LATOVICH</t>
  </si>
  <si>
    <t>AA5565493</t>
  </si>
  <si>
    <t>Кучкаров Исмоилжон Жакпарали угли</t>
  </si>
  <si>
    <t>AB7022240</t>
  </si>
  <si>
    <t>Исмаилова Муножат Камолиддиновна</t>
  </si>
  <si>
    <t>AB7022207</t>
  </si>
  <si>
    <t>PULATOVA MA'MURA QUCHQORBOYEVNA</t>
  </si>
  <si>
    <t>AA3320130</t>
  </si>
  <si>
    <t>Эргашев Зухриддин Исроилжон угли</t>
  </si>
  <si>
    <t>AA1762169</t>
  </si>
  <si>
    <t>Исматиллаев Элёр Анварович</t>
  </si>
  <si>
    <t>AA2266934</t>
  </si>
  <si>
    <t>Алимов Исломжон Хакимжонович</t>
  </si>
  <si>
    <t>AC1088957</t>
  </si>
  <si>
    <t>XUSAYNOVA DILNORA MAXMUD QIZI</t>
  </si>
  <si>
    <t>AA2174334</t>
  </si>
  <si>
    <t>YULDASHEVA NASIBA TULANBAYEVNA</t>
  </si>
  <si>
    <t>AA0479366</t>
  </si>
  <si>
    <t>ISROILOV XUSNIDDIN SADRIDDINOVICH</t>
  </si>
  <si>
    <t>AA1132412</t>
  </si>
  <si>
    <t>Оббосов Сохибназархон Авазхон угли</t>
  </si>
  <si>
    <t>AA2679224</t>
  </si>
  <si>
    <t>Пулатова Жамола Рахмонжон кизи</t>
  </si>
  <si>
    <t>AB7214013</t>
  </si>
  <si>
    <t>SHARIPOVA DILFUZA XABIBULLAYEVNA</t>
  </si>
  <si>
    <t>AA2322960</t>
  </si>
  <si>
    <t>USMANOV MURODJON MIRZAMAXMUD O'G'LI</t>
  </si>
  <si>
    <t>AB2718617</t>
  </si>
  <si>
    <t>OTAMIRZAYEV DILSHODBEK TUXTAMIRZA O'G'LI</t>
  </si>
  <si>
    <t>Жахпарова Сардора Журабоевна</t>
  </si>
  <si>
    <t>AB0864990</t>
  </si>
  <si>
    <t>Жахпаров Акмалжон Неъматович</t>
  </si>
  <si>
    <t>AB0125208</t>
  </si>
  <si>
    <t>AXUNJANOV A'ZAM ABDUVOXIDOVICH</t>
  </si>
  <si>
    <t>AB0951383</t>
  </si>
  <si>
    <t>UMRZAKOVA MAXFUZA BAXODIROVNA</t>
  </si>
  <si>
    <t>AB4175267</t>
  </si>
  <si>
    <t>Акбарова Гулмира Хабибуллаевна</t>
  </si>
  <si>
    <t>AB1541031</t>
  </si>
  <si>
    <t>NURIDDINOV FARXOD BAXRITDIN O'G'LI</t>
  </si>
  <si>
    <t>AB2889358</t>
  </si>
  <si>
    <t>DAVLATOVA UMIDAXON ALISHER QIZI</t>
  </si>
  <si>
    <t>AA6812845</t>
  </si>
  <si>
    <t>ЮСУПОВ ТУРСУНМУХАММАД ИСЛОМОВИЧ</t>
  </si>
  <si>
    <t>AC0874343</t>
  </si>
  <si>
    <t>XOLMATOV MUZAFFAR NURMUHAMMAD O'G'LI</t>
  </si>
  <si>
    <t>AA9585576</t>
  </si>
  <si>
    <t>NORTOJIYEVA ROXILA TO'XTASINOVNA</t>
  </si>
  <si>
    <t>AC0385820</t>
  </si>
  <si>
    <t>ERGASHBOYEV NIZOMJON NUMONJON O'G'LI</t>
  </si>
  <si>
    <t>Мамадалиева Машхура Каримжановна</t>
  </si>
  <si>
    <t>AA0730745</t>
  </si>
  <si>
    <t>Пайзиддинова Саодатхон Хасанбоевна</t>
  </si>
  <si>
    <t>AA2186697</t>
  </si>
  <si>
    <t>Турсинов Бахромжон Шермирзаевич</t>
  </si>
  <si>
    <t>Тургунов Шухратжон Турсуналиевич</t>
  </si>
  <si>
    <t>AA9919176</t>
  </si>
  <si>
    <t>QODIROV OYBEK QOBILJONOVICH</t>
  </si>
  <si>
    <t>AA1027220</t>
  </si>
  <si>
    <t>HAMIDOV BOTIRJON BAXTIYOR O'G'LI</t>
  </si>
  <si>
    <t>RAXIMOV BAXROMJON BAXODIR OGLI</t>
  </si>
  <si>
    <t>OBBOSOVA HURSHIDA TURSUNALIYEVNA</t>
  </si>
  <si>
    <t>MIRZAMAXMUDOVA SABOXAT ABDURASHID QIZI</t>
  </si>
  <si>
    <t>SARIMSAKOVA ZAMIRA XOSHIMOVNA</t>
  </si>
  <si>
    <t>BOZAROVA MATLUBA IMINJONOVNA</t>
  </si>
  <si>
    <t>JO'RABOYEVA MAFTUNA SOBIRJON QIZI</t>
  </si>
  <si>
    <t>TOJIBOYEV MUXIDDIN KOZAKOVICH</t>
  </si>
  <si>
    <t>XOMIDOVA GULJAHON XASANOVNA</t>
  </si>
  <si>
    <t>XUSAYINOV RAFIQJON ABDURASULOVICH</t>
  </si>
  <si>
    <t>YULDASHEVA ODINAXON BESHIYEVNA</t>
  </si>
  <si>
    <t>AA2067360</t>
  </si>
  <si>
    <t>PAZLITDINOVA MALIKA XUSNIDDIN QIZI</t>
  </si>
  <si>
    <t>SOYIBBOYEVA RUXSORA ISROILJONOVNA</t>
  </si>
  <si>
    <t>TURSUNBAYEV JAVLONBEK TULQINBOY O'G'LI</t>
  </si>
  <si>
    <t>PIRMATOVA ZARINA KAMOLXON QIZI</t>
  </si>
  <si>
    <t>KODIROVA MATLUBAXON ABDUMONONOVNA</t>
  </si>
  <si>
    <t>MAMADALIYEV ADXAMJON KOMIL O'G'LI</t>
  </si>
  <si>
    <t>VAKKASOV XAYRULLO SAYFULLAXONOVICH</t>
  </si>
  <si>
    <t>YULCHIYEVA MUNOJAT KODIROVNA</t>
  </si>
  <si>
    <t>AA7172113</t>
  </si>
  <si>
    <t>RUSTAMOV SHAXZODBEK SHUXRATJON O'G'LI</t>
  </si>
  <si>
    <t>MIRZABOYEVA TURGUNOY MUXAMADTOJIYEVNA</t>
  </si>
  <si>
    <t>G'AFUROVA SAXIBAXON ONARQULOVNA</t>
  </si>
  <si>
    <t>AA3414197</t>
  </si>
  <si>
    <t>XAKIMOV MIRABDULLA KARIMJONOVICH</t>
  </si>
  <si>
    <t>AA2575267</t>
  </si>
  <si>
    <t>BAYMIRZAYEVA IRODA SHAMSHIDINOVNA</t>
  </si>
  <si>
    <t>AA7487334</t>
  </si>
  <si>
    <t>MADRAXIMOV JAXONGIR RAXIMJON O'G'LI</t>
  </si>
  <si>
    <t>TURDIMATOV BEKZOD AHMADOVICH</t>
  </si>
  <si>
    <t>AA1071202</t>
  </si>
  <si>
    <t>ISAYEVA DILDORAXON TOHIRJON QIZI</t>
  </si>
  <si>
    <t>AD0591533</t>
  </si>
  <si>
    <t>KURBANOVA NAIMA XAKIM QIZI</t>
  </si>
  <si>
    <t>MUMINOVA DILDORA XAMITXANOVNA</t>
  </si>
  <si>
    <t>AKMALJONOVA GULHAYOXON ILYOSBEK QIZI</t>
  </si>
  <si>
    <t>BOQIYEVA XAMIDAXON UMARXONOVNA</t>
  </si>
  <si>
    <t>AA3634878</t>
  </si>
  <si>
    <t>ZOKIRJONOV AZIZBEK ZOKIRJON O'G'LI</t>
  </si>
  <si>
    <t>SOLIYEV JAXONGIR YASHNARJON O'G'LI</t>
  </si>
  <si>
    <t>O'ROLOVA ZARNIGOR NOZIMJON QIZI</t>
  </si>
  <si>
    <t>SULTANOV OTABEK ABDUMUTALIB O'G'LI</t>
  </si>
  <si>
    <t>XABIBJONOV MAMURJON MARUFJON O'G'LI</t>
  </si>
  <si>
    <t>SHAMSIYEV BOBIR BOTIROVICH</t>
  </si>
  <si>
    <t>AD1603148</t>
  </si>
  <si>
    <t>ISMAILOVA UMIDA XASANBOYEVNA</t>
  </si>
  <si>
    <t>ADASHBAYEV FARXOD ISROILJON O'G'LI</t>
  </si>
  <si>
    <t>SHERBAKOVA ANTANINA VALEREVNA</t>
  </si>
  <si>
    <t>AKBAROV AZAMAT ALISHEROVICH</t>
  </si>
  <si>
    <t>AD1091585</t>
  </si>
  <si>
    <t>XUSANBOYEV NURMUXAMMAD ABDUG'ANI O'G'LI</t>
  </si>
  <si>
    <t>HUSANOVA HUSNORA BURXONJONOVNA</t>
  </si>
  <si>
    <t>ABDULLAYEV OYBEK TURSUNPULAT O'G'LI</t>
  </si>
  <si>
    <t>QAYUMOVA MAXPIRATXON VOXIDJON QIZI</t>
  </si>
  <si>
    <t>JAMALOVA SHAXLOXON XASANBOYEVNA</t>
  </si>
  <si>
    <t>XUSANBOYEVA MASHXURA ABDUGANI QIZI</t>
  </si>
  <si>
    <t>XOJIKURBANOV JOBIRXON DILSHOD O'G'LI</t>
  </si>
  <si>
    <t>RASHIDOV RAHMATULLO ROSUL O'G'LI</t>
  </si>
  <si>
    <t>AA6865460</t>
  </si>
  <si>
    <t>G'OFUROV MUXAMMADAZIZ LATIF O'G'LI</t>
  </si>
  <si>
    <t>XAKIMOVA DILSHODA MIRZAVALI QIZI</t>
  </si>
  <si>
    <t>ABDURAIMOVA NAIMA SOLIJANOVNA</t>
  </si>
  <si>
    <t>UMAROV ABRORJON TOHIRJONOVICH</t>
  </si>
  <si>
    <t>JAKBAROV BOBUR MIRZO JOBIR O'G'LI</t>
  </si>
  <si>
    <t>AB7240160</t>
  </si>
  <si>
    <t>ISLOMOV AZIZJON ALISHER O'G'LI</t>
  </si>
  <si>
    <t>BOZOROV XURSHID NARZULLAYEVICH</t>
  </si>
  <si>
    <t>AA1457574</t>
  </si>
  <si>
    <t>ABDULATIFOV AKRAMJON BAXRAMJON O'G'LI</t>
  </si>
  <si>
    <t>ZAYLIYEVA TAXMINA RAVSHANOVNA</t>
  </si>
  <si>
    <t>MANSUROVA SHOIRA ALIMOVNA</t>
  </si>
  <si>
    <t>VALIYEVA DILSHODA HASANXON QIZI</t>
  </si>
  <si>
    <t>AA2756573</t>
  </si>
  <si>
    <t>NURIDDINOVA DILOROM MUXRIDIN QIZI</t>
  </si>
  <si>
    <t>USAROVA MA'SUDA ABDUSALOMOVNA</t>
  </si>
  <si>
    <t>AD1599353</t>
  </si>
  <si>
    <t>OBAKIRIYEV AKMALJON ILXOMJON O'G'LI</t>
  </si>
  <si>
    <t>PARPIYEVA DILOBAR ABDUMANNOYEVNA</t>
  </si>
  <si>
    <t>ALIBOYEV ILYOS ISMONJON O'G'LI</t>
  </si>
  <si>
    <t>AD1039825</t>
  </si>
  <si>
    <t>MAXAMMADUMAROV ISLOMBEK ODIL O'G'LI</t>
  </si>
  <si>
    <t>Исокжонов Хикматали Исмоил угли</t>
  </si>
  <si>
    <t>AB0139260</t>
  </si>
  <si>
    <t>Журабоева Машхура Дилмурод кизи</t>
  </si>
  <si>
    <t>AB5063281</t>
  </si>
  <si>
    <t>UMRZOQOVA MOHIDA AVAZBEKOVNA</t>
  </si>
  <si>
    <t>AB2717678</t>
  </si>
  <si>
    <t>Иномова Наимахон Насифхоновна</t>
  </si>
  <si>
    <t>AC1089953</t>
  </si>
  <si>
    <t>Акбарова Гулбахор Сайфидиновна</t>
  </si>
  <si>
    <t>AB1113430</t>
  </si>
  <si>
    <t>Ахмадалиева Феруза Абдуллажоновна</t>
  </si>
  <si>
    <t>AA2038602</t>
  </si>
  <si>
    <t>Алимова Назира Абдунабиевна</t>
  </si>
  <si>
    <t>AA1049730</t>
  </si>
  <si>
    <t>NARZULLAYEVA SAIDAXON SHARIPJANOVNA</t>
  </si>
  <si>
    <t>AA5170606</t>
  </si>
  <si>
    <t>PIRMATOV QAXRAMON ERMAMATO'G'LI</t>
  </si>
  <si>
    <t>Давлат бюджети ҳисобидан даромади юқори бўлмаган ва уй-жой шароитларини яхшилашга муҳтож бўлган шахсларга ипотека кредити бўйича дастлабки бадал ва фоиз тўловларининг бир қисмини қоплаш учун тўлаб берилган субсидиялар тўғрисида</t>
  </si>
  <si>
    <r>
      <t xml:space="preserve">Дастур номи:
</t>
    </r>
    <r>
      <rPr>
        <b/>
        <i/>
        <sz val="18"/>
        <color theme="1"/>
        <rFont val="Times New Roman"/>
        <family val="1"/>
        <charset val="204"/>
      </rPr>
      <t>1. ПФ-5886;
2. ПФ-6186.
3. ПФ-33
4. ВМҚ-737</t>
    </r>
  </si>
  <si>
    <t>Эркак-1
Аёл-2</t>
  </si>
  <si>
    <r>
      <t xml:space="preserve">Жисмоний шахснинг туғилган санаси </t>
    </r>
    <r>
      <rPr>
        <i/>
        <sz val="18"/>
        <color theme="1"/>
        <rFont val="Times New Roman"/>
        <family val="1"/>
        <charset val="204"/>
      </rPr>
      <t>(кун,ой,йил)</t>
    </r>
  </si>
  <si>
    <r>
      <t xml:space="preserve">Паспорт маълумотлари </t>
    </r>
    <r>
      <rPr>
        <b/>
        <i/>
        <sz val="18"/>
        <color theme="1"/>
        <rFont val="Times New Roman"/>
        <family val="1"/>
        <charset val="204"/>
      </rPr>
      <t xml:space="preserve">(серия ва рақами) </t>
    </r>
  </si>
  <si>
    <t>Субсидия хабарномасидаги ариза рақами</t>
  </si>
  <si>
    <t xml:space="preserve">Субсидия хабарномасини тақдим қилган туман (шаҳар) номи
</t>
  </si>
  <si>
    <t>Субсидия хабарномаси берилган сана</t>
  </si>
  <si>
    <t>Хабарномада кўрсатилган сотиб олиниши мумкин бўлган уй-жой қиймати</t>
  </si>
  <si>
    <t>Сотиб олинаётган уй-жой (квартира)нинг қиймати</t>
  </si>
  <si>
    <t>Бошланғич бадал учун субсидия</t>
  </si>
  <si>
    <t>тўланган санаси</t>
  </si>
  <si>
    <t>Х</t>
  </si>
  <si>
    <t>Наманган вилояти</t>
  </si>
  <si>
    <t>Наманган шаҳри</t>
  </si>
  <si>
    <t>ПФ-6186</t>
  </si>
  <si>
    <t>Иргашева Нигора Содиковна</t>
  </si>
  <si>
    <t>АА2499913</t>
  </si>
  <si>
    <t>40802885960033</t>
  </si>
  <si>
    <t>ПФ-33</t>
  </si>
  <si>
    <t>Жураев Фазлиддин Сайфитдинович</t>
  </si>
  <si>
    <t>АС0953238</t>
  </si>
  <si>
    <t>32507812090021</t>
  </si>
  <si>
    <t>Усмонова Мафтуна Анвар қизи</t>
  </si>
  <si>
    <t>АС2209644</t>
  </si>
  <si>
    <t>42001945940037</t>
  </si>
  <si>
    <t>Камолова Нафиса Қорабоевна</t>
  </si>
  <si>
    <t>АВ1145672</t>
  </si>
  <si>
    <t>40704782110073</t>
  </si>
  <si>
    <t>Олимова Хулкарой Жамолитдиновна</t>
  </si>
  <si>
    <t>АВ9030022</t>
  </si>
  <si>
    <t>41903847890014</t>
  </si>
  <si>
    <t xml:space="preserve">Орипов Баходир Марупхонович </t>
  </si>
  <si>
    <t>АА1081705</t>
  </si>
  <si>
    <t>30103882140031</t>
  </si>
  <si>
    <t>Хасанов Бахтиёр Ғуломович</t>
  </si>
  <si>
    <t>АА3713935</t>
  </si>
  <si>
    <t>30202892150057</t>
  </si>
  <si>
    <t xml:space="preserve">Хомидова Наимахон Мамаджоновна </t>
  </si>
  <si>
    <t>АВ4552948</t>
  </si>
  <si>
    <t>42702805930017</t>
  </si>
  <si>
    <t>Юсупова Нодира Ғаниевна</t>
  </si>
  <si>
    <t>АА1676189</t>
  </si>
  <si>
    <t>43006862140031</t>
  </si>
  <si>
    <t>97-622-70-03</t>
  </si>
  <si>
    <t xml:space="preserve">Алиев Исроилжон Рахим Ўғли </t>
  </si>
  <si>
    <t>АВ7135295</t>
  </si>
  <si>
    <t>30610905960047</t>
  </si>
  <si>
    <t>Тургунов Бахром Баходирович</t>
  </si>
  <si>
    <t>АВ5424841</t>
  </si>
  <si>
    <t>31803882170122</t>
  </si>
  <si>
    <t xml:space="preserve">Иномова Инамова Рохила Усмонова </t>
  </si>
  <si>
    <t>АВ6207364</t>
  </si>
  <si>
    <t>42404912700019</t>
  </si>
  <si>
    <t xml:space="preserve">Абдугаффарова Висола Абдуназаровна </t>
  </si>
  <si>
    <t>42806942170104</t>
  </si>
  <si>
    <t>Холимирзаева Нигора Бахтиёровна</t>
  </si>
  <si>
    <t>АС0945675</t>
  </si>
  <si>
    <t>42810922170301</t>
  </si>
  <si>
    <t xml:space="preserve">Игамбердиева Жамила Алимовна </t>
  </si>
  <si>
    <t>АС2995382</t>
  </si>
  <si>
    <t>42901882170037</t>
  </si>
  <si>
    <t>Мухитдинова Мадина Саиджон Кизи</t>
  </si>
  <si>
    <t>АА5829507</t>
  </si>
  <si>
    <t>42012922180065</t>
  </si>
  <si>
    <t xml:space="preserve">Толибжанов Жасурбек Нуралиевич  </t>
  </si>
  <si>
    <t>АА1067081</t>
  </si>
  <si>
    <t>31002885900015</t>
  </si>
  <si>
    <t xml:space="preserve">Тиллябаева Мунира Сайдуллаева </t>
  </si>
  <si>
    <t>АС1350740</t>
  </si>
  <si>
    <t>40703872170014</t>
  </si>
  <si>
    <t>Юлдашев Кобилжон Олим угли</t>
  </si>
  <si>
    <t>АА5978154</t>
  </si>
  <si>
    <t>31103922170142</t>
  </si>
  <si>
    <t>Худайбердиева Маргуба Махмуджоновна</t>
  </si>
  <si>
    <t>АС2976117</t>
  </si>
  <si>
    <t>42111825990011</t>
  </si>
  <si>
    <t>Маккамов Абдулазиз Махмудович</t>
  </si>
  <si>
    <t>АА0513712</t>
  </si>
  <si>
    <t>30911872170010</t>
  </si>
  <si>
    <t>Абдурахмонов Фарход Бахром ўғли</t>
  </si>
  <si>
    <t>АВ7841955</t>
  </si>
  <si>
    <t>31703932150026</t>
  </si>
  <si>
    <t xml:space="preserve">Тожибаев Ихтиёр Собижанович </t>
  </si>
  <si>
    <t>АА0312555</t>
  </si>
  <si>
    <t>30512852090094</t>
  </si>
  <si>
    <t xml:space="preserve">Тургунова Дилфуза Алиевна </t>
  </si>
  <si>
    <t>АА3635138</t>
  </si>
  <si>
    <t>41602822170070</t>
  </si>
  <si>
    <t>Холмирзаев Ахрорбек Орибжон ўғли</t>
  </si>
  <si>
    <t>АС1599434</t>
  </si>
  <si>
    <t>30505932110012</t>
  </si>
  <si>
    <t>Собиржанова Барнохон Сохибжамол кизи</t>
  </si>
  <si>
    <t>АА1956435</t>
  </si>
  <si>
    <t>43107955960061</t>
  </si>
  <si>
    <t>Хужаева Камола Шокиралиевна</t>
  </si>
  <si>
    <t>АА6624464</t>
  </si>
  <si>
    <t>42204892140042</t>
  </si>
  <si>
    <t xml:space="preserve">Қосимова Назокат Рахимжоновна </t>
  </si>
  <si>
    <t>АА8038296</t>
  </si>
  <si>
    <t>42801892190044</t>
  </si>
  <si>
    <t xml:space="preserve">Режабова Нодирабегим Исмоиловна </t>
  </si>
  <si>
    <t>АВ3688725</t>
  </si>
  <si>
    <t>42611832070035</t>
  </si>
  <si>
    <t>Аскаров Сайдулло Ахмаджонович</t>
  </si>
  <si>
    <t>АА8755146</t>
  </si>
  <si>
    <t>31804822090036</t>
  </si>
  <si>
    <t>Усманова Назира Мохиржоновна</t>
  </si>
  <si>
    <t>АВ2193563</t>
  </si>
  <si>
    <t>41110862160015</t>
  </si>
  <si>
    <t xml:space="preserve">Исмаилов Иброхим Исмоил ўғли </t>
  </si>
  <si>
    <t>АВ6375239</t>
  </si>
  <si>
    <t>32101915960065</t>
  </si>
  <si>
    <t>Джураева Нодира Хомиджоновна</t>
  </si>
  <si>
    <t>АА8980772</t>
  </si>
  <si>
    <t>40302902180023</t>
  </si>
  <si>
    <t>Пирматова Зарина Камолхон кизи</t>
  </si>
  <si>
    <t>АА1127361</t>
  </si>
  <si>
    <t>40711967050057</t>
  </si>
  <si>
    <t xml:space="preserve">Махмудов Нуриддин Чингиз ўғли </t>
  </si>
  <si>
    <t>АВ4755742</t>
  </si>
  <si>
    <t>31312932100076</t>
  </si>
  <si>
    <t>Набиева Шохидахон Мухаммадюсуф кизи</t>
  </si>
  <si>
    <t>АВ6516255</t>
  </si>
  <si>
    <t>40806945900012</t>
  </si>
  <si>
    <t>Журабоева Мафтуна Собиржон кизи</t>
  </si>
  <si>
    <t>40809995890010</t>
  </si>
  <si>
    <t>Саримсакова Замира Хошимовна</t>
  </si>
  <si>
    <t>АВ9756870</t>
  </si>
  <si>
    <t>42811822090142</t>
  </si>
  <si>
    <t>Маматова Шахноза Зохиджон кизи</t>
  </si>
  <si>
    <t>АВ0168974</t>
  </si>
  <si>
    <t>40910932110060</t>
  </si>
  <si>
    <t xml:space="preserve">Абдуллаева Шахло Акбаровна </t>
  </si>
  <si>
    <t>АВ1515125</t>
  </si>
  <si>
    <t>47806862180024</t>
  </si>
  <si>
    <t>Камалов Мухаммаджон Азам ўғли</t>
  </si>
  <si>
    <t>АА9577762</t>
  </si>
  <si>
    <t>30101912170045</t>
  </si>
  <si>
    <t>Ахматджанов Шахноза Азамовна</t>
  </si>
  <si>
    <t>АА1134269</t>
  </si>
  <si>
    <t>42803882170070</t>
  </si>
  <si>
    <t>Бадалова Гулчехра Нематуллаевна</t>
  </si>
  <si>
    <t>АВ1345080</t>
  </si>
  <si>
    <t>41212852140136</t>
  </si>
  <si>
    <t>Зокирова Фотима Ортикбой қизи</t>
  </si>
  <si>
    <t>АВ2926137</t>
  </si>
  <si>
    <t>42807922190075</t>
  </si>
  <si>
    <t>Инатуллаев Бахромжон Боқижонович</t>
  </si>
  <si>
    <t>АВ7866716</t>
  </si>
  <si>
    <t>31611852100086</t>
  </si>
  <si>
    <t>Акромов Мирсаид Ғайратжон ўғли</t>
  </si>
  <si>
    <t>АА0630880</t>
  </si>
  <si>
    <t>31012932170104</t>
  </si>
  <si>
    <t>Саматов Хошим Хабибуллаевич</t>
  </si>
  <si>
    <t>АА3567748</t>
  </si>
  <si>
    <t>31412685960016</t>
  </si>
  <si>
    <t>Исмоилов Аюбхон Бахтиёр ўғли</t>
  </si>
  <si>
    <t>АА2192656</t>
  </si>
  <si>
    <t>30111892170016</t>
  </si>
  <si>
    <t>Умарова Умида Адхамжоновна</t>
  </si>
  <si>
    <t>42009881310015</t>
  </si>
  <si>
    <t>Рузибаев батир Баходиржонович</t>
  </si>
  <si>
    <t>АА9115015</t>
  </si>
  <si>
    <t>32210892170089</t>
  </si>
  <si>
    <t xml:space="preserve">Бабакулова Гулчехра Искандаровна </t>
  </si>
  <si>
    <t>АА0843110</t>
  </si>
  <si>
    <t>40912872170166</t>
  </si>
  <si>
    <t>Султанова Мукаддам Илхомжон кизи</t>
  </si>
  <si>
    <t>АА9502439</t>
  </si>
  <si>
    <t>42201902160014</t>
  </si>
  <si>
    <t>Якубова Феруза Махаммаадовна</t>
  </si>
  <si>
    <t>АВ8830064</t>
  </si>
  <si>
    <t>41006832170073</t>
  </si>
  <si>
    <t>Хусайинов Рафикжон Абдурасулович</t>
  </si>
  <si>
    <t>АА4917129</t>
  </si>
  <si>
    <t>31202895870036</t>
  </si>
  <si>
    <t>Шавкатов Сардорбек Равшан ўғли</t>
  </si>
  <si>
    <t>АВ0164809</t>
  </si>
  <si>
    <t>32310975960094</t>
  </si>
  <si>
    <t>Абдуллаев Фарходжон Тохтржонович</t>
  </si>
  <si>
    <t>АА1816661</t>
  </si>
  <si>
    <t>32402945980011</t>
  </si>
  <si>
    <t>Собитжонова Камола Баходир қизи</t>
  </si>
  <si>
    <t>АВ1229500</t>
  </si>
  <si>
    <t>41411952180033</t>
  </si>
  <si>
    <t>Рустамов Шахзодбек Шухратжон ўғли</t>
  </si>
  <si>
    <t>АА1455609</t>
  </si>
  <si>
    <t>32504976000017</t>
  </si>
  <si>
    <t>Онорбоева Ферузахон Укматалиевна</t>
  </si>
  <si>
    <t>АА3584079</t>
  </si>
  <si>
    <t>42810802210019</t>
  </si>
  <si>
    <t>Абдуллаев Тохир Азамжанович</t>
  </si>
  <si>
    <t>АА4709568</t>
  </si>
  <si>
    <t>31103862170202</t>
  </si>
  <si>
    <t>Закиров Мухиддин Лутфиддинович</t>
  </si>
  <si>
    <t>АD1205817</t>
  </si>
  <si>
    <t>30908872170139</t>
  </si>
  <si>
    <t>Нурматов Шамсиддин Носир ўғли</t>
  </si>
  <si>
    <t>АВ1722660</t>
  </si>
  <si>
    <t>309114902170012</t>
  </si>
  <si>
    <t>Тошбоева Дилдора Абдурахмон қиз</t>
  </si>
  <si>
    <t>АВ3808509</t>
  </si>
  <si>
    <t>40104945940024</t>
  </si>
  <si>
    <t>Оббосова Хуршида Турсуналиевна</t>
  </si>
  <si>
    <t>АВ2785462</t>
  </si>
  <si>
    <t>42011852140088</t>
  </si>
  <si>
    <t xml:space="preserve">Отабаев Рахматулло Абдумуталович </t>
  </si>
  <si>
    <t>АА8680598</t>
  </si>
  <si>
    <t>33006852170216</t>
  </si>
  <si>
    <t>Исокова Наимахон Иброхимжоновна</t>
  </si>
  <si>
    <t>АВ5027458</t>
  </si>
  <si>
    <t>40510865920015</t>
  </si>
  <si>
    <t>Турғунбоев Валижон Алижон ўғли</t>
  </si>
  <si>
    <t>АА0473142</t>
  </si>
  <si>
    <t>30712945930010</t>
  </si>
  <si>
    <t>Акпарова Муаттархон Мажид қизи</t>
  </si>
  <si>
    <t>АА7133907</t>
  </si>
  <si>
    <t>42907985960012</t>
  </si>
  <si>
    <t>Мамадалиев Адхамжон Комил ўғли</t>
  </si>
  <si>
    <t>АВ0145804</t>
  </si>
  <si>
    <t>32409932170028</t>
  </si>
  <si>
    <t>Абдуллаева Васила Ахмаджановна</t>
  </si>
  <si>
    <t>АВ4688403</t>
  </si>
  <si>
    <t>40301852090013</t>
  </si>
  <si>
    <t>Эргашалиев Зафаржон Эргашали ўғли</t>
  </si>
  <si>
    <t>АА1541435</t>
  </si>
  <si>
    <t>30602882140026</t>
  </si>
  <si>
    <t>Сайдуллаева Дилафруз Анварбек қизи</t>
  </si>
  <si>
    <t>АВ0796239</t>
  </si>
  <si>
    <t>41305845880011</t>
  </si>
  <si>
    <t>Камбаров Шокиржон Собиржонович</t>
  </si>
  <si>
    <t>АА6623629</t>
  </si>
  <si>
    <t>31501832140013</t>
  </si>
  <si>
    <t>Худайбердиева Гулбахор Абдунаби қизи</t>
  </si>
  <si>
    <t>АА0547392</t>
  </si>
  <si>
    <t>41401955980019</t>
  </si>
  <si>
    <t>Тураев Асрорбек Акмалжон ўғли</t>
  </si>
  <si>
    <t>АВ5551435</t>
  </si>
  <si>
    <t>30910912150036</t>
  </si>
  <si>
    <t>Рахимова Дилбар Боқиджановна</t>
  </si>
  <si>
    <t>АА6707994</t>
  </si>
  <si>
    <t>42402692170131</t>
  </si>
  <si>
    <t>Болтабоева Ойгул Икром қизи</t>
  </si>
  <si>
    <t>АВ3808275</t>
  </si>
  <si>
    <t>42601932100093</t>
  </si>
  <si>
    <t>Абдуллаева Мастура Тўхтамирзаевна</t>
  </si>
  <si>
    <t>АВ2331910</t>
  </si>
  <si>
    <t>41606862150052</t>
  </si>
  <si>
    <t>Эргашбоев Низомжон Нумонжон ўғли</t>
  </si>
  <si>
    <t>АВ0340647</t>
  </si>
  <si>
    <t>32406942150015</t>
  </si>
  <si>
    <t>Абдуллаев Мухаммадсиддик Мухаммаджон ўғли</t>
  </si>
  <si>
    <t>АВ0156896</t>
  </si>
  <si>
    <t>30705932140084</t>
  </si>
  <si>
    <t>Акбарова Нодира Турсунбоевна</t>
  </si>
  <si>
    <t>АВ9398898</t>
  </si>
  <si>
    <t>41707852140045</t>
  </si>
  <si>
    <t>Бобоев Шерзод Тожиддинович</t>
  </si>
  <si>
    <t>АВ5665825</t>
  </si>
  <si>
    <t>32906832140015</t>
  </si>
  <si>
    <t xml:space="preserve">Тураханова Мохидахон Исмаиловна </t>
  </si>
  <si>
    <t>АВ9708453</t>
  </si>
  <si>
    <t>43009745880015</t>
  </si>
  <si>
    <t>Турсунбаев Жавлонбек Тўлқинбой ўғли</t>
  </si>
  <si>
    <t>АА9641516</t>
  </si>
  <si>
    <t>30604902140010</t>
  </si>
  <si>
    <t>Ваккасова Хайрулло Сайфуллахонович</t>
  </si>
  <si>
    <t>АА1683100</t>
  </si>
  <si>
    <t>30707882180037</t>
  </si>
  <si>
    <t>Ғафурова Сахибахон Онорқуловна</t>
  </si>
  <si>
    <t>АА3414197</t>
  </si>
  <si>
    <t>40107682110013</t>
  </si>
  <si>
    <t>Абдуллаева Наргиза Маруфовна</t>
  </si>
  <si>
    <t>АА8119177</t>
  </si>
  <si>
    <t>Сойиббоева Рухсора Исроилжоновна</t>
  </si>
  <si>
    <t>АА2678555</t>
  </si>
  <si>
    <t>40802892160127</t>
  </si>
  <si>
    <t>Янгикургон тумани</t>
  </si>
  <si>
    <t>Бокиева Хамидахон Умархоновна</t>
  </si>
  <si>
    <t>АА3634878</t>
  </si>
  <si>
    <t>40601762190020</t>
  </si>
  <si>
    <t>Абдуллаев Абдулазиз Абдукаюмович</t>
  </si>
  <si>
    <t>АА0725685</t>
  </si>
  <si>
    <t>3301019832140087</t>
  </si>
  <si>
    <t>Қурбанова Наима Хаким кизи</t>
  </si>
  <si>
    <t>АА9569614</t>
  </si>
  <si>
    <t>41211932170179</t>
  </si>
  <si>
    <t>Кодирова Матлубахон Абдумононовна</t>
  </si>
  <si>
    <t>АА1524440</t>
  </si>
  <si>
    <t>41712832200015</t>
  </si>
  <si>
    <t>Мингбулоқ туман</t>
  </si>
  <si>
    <t>Мамадалиев Кобил Кадирович</t>
  </si>
  <si>
    <t>АС2604192</t>
  </si>
  <si>
    <t>30210862170068</t>
  </si>
  <si>
    <t>Абдулпаттаев Фаёзбек Шавкат ўғли</t>
  </si>
  <si>
    <t>АА4736519</t>
  </si>
  <si>
    <t>30708975960037</t>
  </si>
  <si>
    <t>Кенжабоев Шарифжон Шухрат ўғли</t>
  </si>
  <si>
    <t>АВ3872772</t>
  </si>
  <si>
    <t>302109321000083</t>
  </si>
  <si>
    <t xml:space="preserve">Болтабоев Шухратжон Комилжанович </t>
  </si>
  <si>
    <t>АВ6708929</t>
  </si>
  <si>
    <t>31208820270700</t>
  </si>
  <si>
    <t xml:space="preserve">Жураев Хусанбой Хакимжонович </t>
  </si>
  <si>
    <t>АВ4701171</t>
  </si>
  <si>
    <t>30208912110139</t>
  </si>
  <si>
    <t>Рахимов Бахромжон Боходир угли</t>
  </si>
  <si>
    <t>АВ8702500</t>
  </si>
  <si>
    <t>31804912170068</t>
  </si>
  <si>
    <t>Махмудова Хуршидахон Адхамжон кизи</t>
  </si>
  <si>
    <t>АА3226255</t>
  </si>
  <si>
    <t>41412955920017</t>
  </si>
  <si>
    <t>Жураева Умида Абдувохид кизи</t>
  </si>
  <si>
    <t>АА9929336</t>
  </si>
  <si>
    <t>41311952150031</t>
  </si>
  <si>
    <t>Пазлитдинова Малика Хусниддин кизи</t>
  </si>
  <si>
    <t>АВ5763193</t>
  </si>
  <si>
    <t>41510912170074</t>
  </si>
  <si>
    <t>Солиева Матлубахон Набижоновна</t>
  </si>
  <si>
    <t>АВ2856612</t>
  </si>
  <si>
    <t>12212852110075</t>
  </si>
  <si>
    <t>Абдубаннаев Аббосбек Зокиржон угли</t>
  </si>
  <si>
    <t>АВ7104732</t>
  </si>
  <si>
    <t>32011922160016</t>
  </si>
  <si>
    <t>Янгикурғон тумани</t>
  </si>
  <si>
    <t>Шокирова Шахноза Турсунбаевна</t>
  </si>
  <si>
    <t>АА8193202</t>
  </si>
  <si>
    <t>41906822552211</t>
  </si>
  <si>
    <t>31.02.2022</t>
  </si>
  <si>
    <t>Хабибжонов Маьмуржон Маьруфжон угли</t>
  </si>
  <si>
    <t>АВ2414676</t>
  </si>
  <si>
    <t>31406912180067</t>
  </si>
  <si>
    <t>Косимов Исмоил Урайимжанович</t>
  </si>
  <si>
    <t>АВ2331922</t>
  </si>
  <si>
    <t>31109782150014</t>
  </si>
  <si>
    <t>Шамсиддинов Шавкат Мухаммаджонович</t>
  </si>
  <si>
    <t>АВ5279644</t>
  </si>
  <si>
    <t>32903852110057</t>
  </si>
  <si>
    <t>Исаева Дилдорахон Тохиржон кизи</t>
  </si>
  <si>
    <t>41501952110021</t>
  </si>
  <si>
    <t>Хомидова Гулжахон Хасановна</t>
  </si>
  <si>
    <t>АА1774076</t>
  </si>
  <si>
    <t>42602832160011</t>
  </si>
  <si>
    <t>Тургунов Ташпулат Собит угли</t>
  </si>
  <si>
    <t>АА6784470</t>
  </si>
  <si>
    <t>31301912170033</t>
  </si>
  <si>
    <t>Адашбоев Фарход Исроилжон ўғли</t>
  </si>
  <si>
    <t>АА2172823</t>
  </si>
  <si>
    <t>32407942150012</t>
  </si>
  <si>
    <t>Хожикурбанов Жобирхон Дилшод угли</t>
  </si>
  <si>
    <t>АВ0790036</t>
  </si>
  <si>
    <t>30706952170068</t>
  </si>
  <si>
    <t>Мадрахимов Жахонгир Рахимжон угли</t>
  </si>
  <si>
    <t>АА1938137</t>
  </si>
  <si>
    <t>30506932140054</t>
  </si>
  <si>
    <t>Шербакова Антанина Валеревна</t>
  </si>
  <si>
    <t>АС1472859</t>
  </si>
  <si>
    <t>40406762070011</t>
  </si>
  <si>
    <t>Мирзабоева Тургуной Мухамадтожиевна</t>
  </si>
  <si>
    <t>АА8342089</t>
  </si>
  <si>
    <t>42110852110023</t>
  </si>
  <si>
    <t>Насриддинова Дилбар Акмал кизи</t>
  </si>
  <si>
    <t>АВ2324957</t>
  </si>
  <si>
    <t>41212942170249</t>
  </si>
  <si>
    <t>Каюмова Махпиратхон Вохиджон кизи</t>
  </si>
  <si>
    <t>АВ8609796</t>
  </si>
  <si>
    <t>40302965920013</t>
  </si>
  <si>
    <t>Баймирзаева Ирода Шамшидиновна</t>
  </si>
  <si>
    <t>АА7487334</t>
  </si>
  <si>
    <t>40110892190021</t>
  </si>
  <si>
    <t>Отамирзаев Дилшодбек Тухтамирза угли</t>
  </si>
  <si>
    <t>АВ5386328</t>
  </si>
  <si>
    <t>32806932150067</t>
  </si>
  <si>
    <t>Ўчқўрғон тумани</t>
  </si>
  <si>
    <t>Кодирова Шириной Кахрамон кизи</t>
  </si>
  <si>
    <t>40811952110011</t>
  </si>
  <si>
    <t>Турдиева Дилрабо  Абдурахмановна</t>
  </si>
  <si>
    <t>АА0854495</t>
  </si>
  <si>
    <t>40104732150049</t>
  </si>
  <si>
    <t>Бойдедаева Мухторжон Носиржон угли</t>
  </si>
  <si>
    <t>АА7421710</t>
  </si>
  <si>
    <t>30409905930013</t>
  </si>
  <si>
    <t>Солиев Жахонгир Яшнаржон угли</t>
  </si>
  <si>
    <t>30207932120043</t>
  </si>
  <si>
    <t>Эшонходжаев Яхёхон Собитханович</t>
  </si>
  <si>
    <t>АВ1020009</t>
  </si>
  <si>
    <t>33105702150012</t>
  </si>
  <si>
    <t>Шамсиев Бобир Ботирович</t>
  </si>
  <si>
    <t>32802782140016</t>
  </si>
  <si>
    <t>Пирматов Кахрамон Эрмамат угли</t>
  </si>
  <si>
    <t>АА0672083</t>
  </si>
  <si>
    <t>30308892120062</t>
  </si>
  <si>
    <t>Муминова Дилдора Хамитхановна</t>
  </si>
  <si>
    <t>АВ8515396</t>
  </si>
  <si>
    <t>42611832170050</t>
  </si>
  <si>
    <t>Абдуллаев Ойбек Турсунпулат угли</t>
  </si>
  <si>
    <t>АА1992585</t>
  </si>
  <si>
    <t>32408912150010</t>
  </si>
  <si>
    <t>Турдиматов Бекзод Ахмадович</t>
  </si>
  <si>
    <t>АА1071202</t>
  </si>
  <si>
    <t>31007892190051</t>
  </si>
  <si>
    <t>Хусанбоев Нурмухаммад Абдугани угли</t>
  </si>
  <si>
    <t>АА2091594</t>
  </si>
  <si>
    <t>32910942170082</t>
  </si>
  <si>
    <t>Исмаилова Умида Хасанбоевна</t>
  </si>
  <si>
    <t>АА5444509</t>
  </si>
  <si>
    <t>4160419892090078</t>
  </si>
  <si>
    <t>Зайлиева Тахмина Равшановна</t>
  </si>
  <si>
    <t>АА3384587</t>
  </si>
  <si>
    <t>40411885970016</t>
  </si>
  <si>
    <t>Хамидов Ботиржон Бахтиёр угли</t>
  </si>
  <si>
    <t>АА2131053</t>
  </si>
  <si>
    <t>31405945880023</t>
  </si>
  <si>
    <t>Хамралиева Гулсанам Зохиржон кизи</t>
  </si>
  <si>
    <t>АА9508523</t>
  </si>
  <si>
    <t>42204985960054</t>
  </si>
  <si>
    <t xml:space="preserve">Абдураимова Наима Солижановна </t>
  </si>
  <si>
    <t>АВ7448292</t>
  </si>
  <si>
    <t>40405822170081</t>
  </si>
  <si>
    <t>Зокиржонов Азизбек Зокиржон угли</t>
  </si>
  <si>
    <t>АА4659183</t>
  </si>
  <si>
    <t>30606952110041</t>
  </si>
  <si>
    <t>Хусанбоева Машхура Абдугани кизи</t>
  </si>
  <si>
    <t>АВ4765918</t>
  </si>
  <si>
    <t>42609902170026</t>
  </si>
  <si>
    <t>Жакбаров Бобурмирзо Жобир угли</t>
  </si>
  <si>
    <t>АВ7240160</t>
  </si>
  <si>
    <t>51409005960098</t>
  </si>
  <si>
    <t>Абдулатифов Акрамжон Бахрамжон угли</t>
  </si>
  <si>
    <t>АА8233988</t>
  </si>
  <si>
    <t>32309965880052</t>
  </si>
  <si>
    <t>Умаров Аброржон Тохиржонович</t>
  </si>
  <si>
    <t>АВ6465441</t>
  </si>
  <si>
    <t>32307912190021</t>
  </si>
  <si>
    <t>Мансурова Шоира Алимовна</t>
  </si>
  <si>
    <t>АА1617679</t>
  </si>
  <si>
    <t>40903885960020</t>
  </si>
  <si>
    <t>Худайбердиева Наргиза Абдуллаевна</t>
  </si>
  <si>
    <t>АА9479994</t>
  </si>
  <si>
    <t>40505902140071</t>
  </si>
  <si>
    <t>Акбаров Азамат Алишерович</t>
  </si>
  <si>
    <t>30906872130065</t>
  </si>
  <si>
    <t>Хусанова Хуснора Бурхонжоновна</t>
  </si>
  <si>
    <t>АА3694161</t>
  </si>
  <si>
    <t>42012885910019</t>
  </si>
  <si>
    <t>Акмалжонова Гулхаёхон Илёсбек кизи</t>
  </si>
  <si>
    <t>АВ0954906</t>
  </si>
  <si>
    <t>41507995900027</t>
  </si>
  <si>
    <t>Хакимова Дилшода Мирзавали кизи</t>
  </si>
  <si>
    <t>АВ2860950</t>
  </si>
  <si>
    <t>42501912090038</t>
  </si>
  <si>
    <t>Исакова Шоира Маруфовна</t>
  </si>
  <si>
    <t>АВ6633672</t>
  </si>
  <si>
    <t>41612862170107</t>
  </si>
  <si>
    <t>Нуриддинова Дилором Мухридин кизи</t>
  </si>
  <si>
    <t>АВ0525861</t>
  </si>
  <si>
    <t>40104912170027</t>
  </si>
  <si>
    <t>Усарова Масуда Абдусаломовна</t>
  </si>
  <si>
    <t>42603892130039</t>
  </si>
  <si>
    <t>Исломов Азизжон Алишер угли</t>
  </si>
  <si>
    <t>АА2183930</t>
  </si>
  <si>
    <t>31511932210042</t>
  </si>
  <si>
    <t>Жамалова Шахлохон Хасанбоевна</t>
  </si>
  <si>
    <t>АВ7101894</t>
  </si>
  <si>
    <t>40810742070027</t>
  </si>
  <si>
    <t>Тохиржонова Шахноза Зохиджон кизи</t>
  </si>
  <si>
    <t>АС0492025</t>
  </si>
  <si>
    <t>61012025940042</t>
  </si>
  <si>
    <t>Ахмадалиева Хуршида Абдурахмадовна</t>
  </si>
  <si>
    <t>АВ1591581</t>
  </si>
  <si>
    <t>42706862150018</t>
  </si>
  <si>
    <t>Мамадаминов Рахматжон Рахимжон угли</t>
  </si>
  <si>
    <t>АА1948491</t>
  </si>
  <si>
    <t>31806942140019</t>
  </si>
  <si>
    <t>Хабибуллаева Гулноза Тургунпулат кизи</t>
  </si>
  <si>
    <t>АА0709169</t>
  </si>
  <si>
    <t>42401882090035</t>
  </si>
  <si>
    <t>Мингбоева Назокат Махаммаджоновна</t>
  </si>
  <si>
    <t>19,05,1987</t>
  </si>
  <si>
    <t>АВ9615811</t>
  </si>
  <si>
    <t>41305872110020</t>
  </si>
  <si>
    <t>Валиева Дилшода Хасанхон кизи</t>
  </si>
  <si>
    <t>17,05,1994</t>
  </si>
  <si>
    <t>АА2756573</t>
  </si>
  <si>
    <t>41705942190024</t>
  </si>
  <si>
    <t>Парпиева Дилобар Абдуманноевна</t>
  </si>
  <si>
    <t>19,11,1987</t>
  </si>
  <si>
    <t>АА1009354</t>
  </si>
  <si>
    <t>41911872200012</t>
  </si>
  <si>
    <t>Султанов Отабек Абдумуталиб угли</t>
  </si>
  <si>
    <t>08,05,1992</t>
  </si>
  <si>
    <t>АВ0062508</t>
  </si>
  <si>
    <t>30805922130012</t>
  </si>
  <si>
    <t>Мирзамахмудова Сабохат Абдурашит кизи</t>
  </si>
  <si>
    <t>11,07,1991</t>
  </si>
  <si>
    <t>АВ4413105</t>
  </si>
  <si>
    <t>41107912120048</t>
  </si>
  <si>
    <t>Мингбулок тумани</t>
  </si>
  <si>
    <t>Уралова Зарнигор Нозимжон кизи</t>
  </si>
  <si>
    <t>27,10,1997</t>
  </si>
  <si>
    <t>АВ3528220</t>
  </si>
  <si>
    <t>32710915870015</t>
  </si>
  <si>
    <t>Махмудова Ирода Марипжон кизи</t>
  </si>
  <si>
    <t>03,07,1995</t>
  </si>
  <si>
    <t>АА0508386</t>
  </si>
  <si>
    <t>40307955940015</t>
  </si>
  <si>
    <t>Алибоев Илёс Исмонжон угли</t>
  </si>
  <si>
    <t>07,09,1991</t>
  </si>
  <si>
    <t>30709915950017</t>
  </si>
  <si>
    <t>Нишанова Шахзодахон Тохиржон кизи</t>
  </si>
  <si>
    <t>01,11,1992</t>
  </si>
  <si>
    <t>АВ5995754</t>
  </si>
  <si>
    <t>40111922140021</t>
  </si>
  <si>
    <t>Обакириев Акмалжон Илхомжон угли</t>
  </si>
  <si>
    <t>17,11,1993</t>
  </si>
  <si>
    <t>АА4713404</t>
  </si>
  <si>
    <t>31711932110074</t>
  </si>
  <si>
    <t xml:space="preserve">Абдурахимова Гулмира Олимжоновна </t>
  </si>
  <si>
    <t>25,05,1983</t>
  </si>
  <si>
    <t>АВ3073863</t>
  </si>
  <si>
    <t>42505832120028</t>
  </si>
  <si>
    <t>Давлатова Инабатхон Касимжановна</t>
  </si>
  <si>
    <t>26,09,1968</t>
  </si>
  <si>
    <t>АА3052542</t>
  </si>
  <si>
    <t>42609682150025</t>
  </si>
  <si>
    <t>Ганиев Масумжон Боситжонович</t>
  </si>
  <si>
    <t>19,12,1988</t>
  </si>
  <si>
    <t>АА3846026</t>
  </si>
  <si>
    <t>31912882190024</t>
  </si>
  <si>
    <t>04,01,2022</t>
  </si>
  <si>
    <t>Гофуров Мухаммад-азиз Латиф угли</t>
  </si>
  <si>
    <t>11,02,93</t>
  </si>
  <si>
    <t>АА5691263</t>
  </si>
  <si>
    <t>31102932170254</t>
  </si>
  <si>
    <t>17,01,2022</t>
  </si>
  <si>
    <t>Махаммадумаров Исломбек одил угли</t>
  </si>
  <si>
    <t>16,03,1996</t>
  </si>
  <si>
    <t>АВ0260172</t>
  </si>
  <si>
    <t>31603962170037</t>
  </si>
  <si>
    <t>14,03,2022</t>
  </si>
  <si>
    <t>Кодирова Низомжон Ахмадалиевич</t>
  </si>
  <si>
    <t>03,06,1982</t>
  </si>
  <si>
    <t>АА5662881</t>
  </si>
  <si>
    <t>30306825940013</t>
  </si>
  <si>
    <t>27,01,2022</t>
  </si>
  <si>
    <t xml:space="preserve">Арсланова Мукаддас Валижоновна </t>
  </si>
  <si>
    <t>23,03,1975</t>
  </si>
  <si>
    <t>АВ6654468</t>
  </si>
  <si>
    <t>42303751240063</t>
  </si>
  <si>
    <t>09,09,2021</t>
  </si>
  <si>
    <t>Каримова Зулфизар Хасан кизи</t>
  </si>
  <si>
    <t>09,06,1993</t>
  </si>
  <si>
    <t>АВ1736946</t>
  </si>
  <si>
    <t>40906932160066</t>
  </si>
  <si>
    <t>04,10,2021</t>
  </si>
  <si>
    <t>Мурадова Одина Ибрагимовна</t>
  </si>
  <si>
    <t>17,10,1986</t>
  </si>
  <si>
    <t>AD1576721</t>
  </si>
  <si>
    <t>41710862170018</t>
  </si>
  <si>
    <t>Мирзаев Асилбек Назиржон угли</t>
  </si>
  <si>
    <t>05,12,1992</t>
  </si>
  <si>
    <t>АВ8585764</t>
  </si>
  <si>
    <t>30512922110037</t>
  </si>
  <si>
    <t>10,09,2021</t>
  </si>
  <si>
    <t xml:space="preserve">Тошпулатов Абдубосит Абдумажидович </t>
  </si>
  <si>
    <t>01,01,1979</t>
  </si>
  <si>
    <t>АА1935617</t>
  </si>
  <si>
    <t>30101795940014</t>
  </si>
  <si>
    <t>25,12,2021</t>
  </si>
  <si>
    <t xml:space="preserve">Рустамова Мафтуна Мирзаолимовна </t>
  </si>
  <si>
    <t>31,01,1991</t>
  </si>
  <si>
    <t>АВ3198226</t>
  </si>
  <si>
    <t>43101912160051</t>
  </si>
  <si>
    <t>07,02,2022</t>
  </si>
  <si>
    <t>Дўланбоев Мактубахон Илхомжон кизи</t>
  </si>
  <si>
    <t>30,05,1993</t>
  </si>
  <si>
    <t>АА3557934</t>
  </si>
  <si>
    <t>43005932160133</t>
  </si>
  <si>
    <t>17,09,2021</t>
  </si>
  <si>
    <t>Мамадалиева Мунаввар Хабибуллаевна</t>
  </si>
  <si>
    <t>29,04,1980</t>
  </si>
  <si>
    <t>АВ7728365</t>
  </si>
  <si>
    <t>42904802090026</t>
  </si>
  <si>
    <t>Охундедаева Муаззамхон Иброхимжон кизи</t>
  </si>
  <si>
    <t>15,06,1992</t>
  </si>
  <si>
    <t>АА3893836</t>
  </si>
  <si>
    <t>41506922170041</t>
  </si>
  <si>
    <t>29,01,2022</t>
  </si>
  <si>
    <t>Мамаджанов Зухриддин Рустамович</t>
  </si>
  <si>
    <t>07,11,1989</t>
  </si>
  <si>
    <t>АА8081684</t>
  </si>
  <si>
    <t>30711892170081</t>
  </si>
  <si>
    <t>02,03,2022</t>
  </si>
  <si>
    <t>Кодиров Исломжон Адхамжонович</t>
  </si>
  <si>
    <t>15,05,1988</t>
  </si>
  <si>
    <t>АА1765895</t>
  </si>
  <si>
    <t>31505882160122</t>
  </si>
  <si>
    <t>29,12,2021</t>
  </si>
  <si>
    <t>Иброхимов Элёр Зухриддин угли</t>
  </si>
  <si>
    <t>01,12,1992</t>
  </si>
  <si>
    <t>АА2017105</t>
  </si>
  <si>
    <t>30112922170042</t>
  </si>
  <si>
    <t>Адхамова Муаззам Рустамовна</t>
  </si>
  <si>
    <t>07,01,1988</t>
  </si>
  <si>
    <t>АВ5944066</t>
  </si>
  <si>
    <t>40701885960015</t>
  </si>
  <si>
    <t>07,01,2022</t>
  </si>
  <si>
    <t>Рахимов Маьруф Маликович</t>
  </si>
  <si>
    <t>05,10,1984</t>
  </si>
  <si>
    <t>АВ2133128</t>
  </si>
  <si>
    <t>30510845870018</t>
  </si>
  <si>
    <t>03,01,2022</t>
  </si>
  <si>
    <t>Ёкубжонов Элдорбек Шокирович</t>
  </si>
  <si>
    <t>06,03,1990</t>
  </si>
  <si>
    <t>АА8926958</t>
  </si>
  <si>
    <t>30603902130034</t>
  </si>
  <si>
    <t>28,01,2022</t>
  </si>
  <si>
    <t>Холматов Нозимжон Нематжонович</t>
  </si>
  <si>
    <t>12,09,1982</t>
  </si>
  <si>
    <t>AD1705973</t>
  </si>
  <si>
    <t>31209822150021</t>
  </si>
  <si>
    <t>29,09,2022</t>
  </si>
  <si>
    <t>Холиков Азизбек Мирабдулло угли</t>
  </si>
  <si>
    <t>17,05,1998</t>
  </si>
  <si>
    <t>АВ0094179</t>
  </si>
  <si>
    <t>31705985960038</t>
  </si>
  <si>
    <t>Абдуллаев Гулзира Баходир кизи</t>
  </si>
  <si>
    <t>20,10,1994</t>
  </si>
  <si>
    <t>АА0595563</t>
  </si>
  <si>
    <t>42010945900026</t>
  </si>
  <si>
    <t>19,02,2022</t>
  </si>
  <si>
    <t>Жураева Каромат Махмуд кизи</t>
  </si>
  <si>
    <t>11,04,1991</t>
  </si>
  <si>
    <t>АВ3074651</t>
  </si>
  <si>
    <t>41104915960013</t>
  </si>
  <si>
    <t>21,02,2022</t>
  </si>
  <si>
    <t xml:space="preserve">Усманова Обида Икрамжановна </t>
  </si>
  <si>
    <t>10,08,1980</t>
  </si>
  <si>
    <t>АВ6835420</t>
  </si>
  <si>
    <t>41008802170016</t>
  </si>
  <si>
    <t>09,09,2022</t>
  </si>
  <si>
    <t>Солиева Мукаддам Ахаджановна</t>
  </si>
  <si>
    <t>16,08,1982</t>
  </si>
  <si>
    <t>АА1422093</t>
  </si>
  <si>
    <t>41608822140077</t>
  </si>
  <si>
    <t>24,01,2022</t>
  </si>
  <si>
    <t>Маллабоева Нафиса Акрамовна</t>
  </si>
  <si>
    <t>26,06,1988</t>
  </si>
  <si>
    <t>АА2887476</t>
  </si>
  <si>
    <t>42606882100092</t>
  </si>
  <si>
    <t>Чорток туман</t>
  </si>
  <si>
    <t>14,02,2022</t>
  </si>
  <si>
    <t>Жалилова Шоира Абдураимовна</t>
  </si>
  <si>
    <t>18,05,1985</t>
  </si>
  <si>
    <t>AD1624154</t>
  </si>
  <si>
    <t>41805852100042</t>
  </si>
  <si>
    <t>Мамадалиева Хуршида Убайдуллаевна</t>
  </si>
  <si>
    <t>12,05,1989</t>
  </si>
  <si>
    <t>АС0268510</t>
  </si>
  <si>
    <t>41205892140011</t>
  </si>
  <si>
    <t>09,02,2022</t>
  </si>
  <si>
    <t>Абдувалиев Росул Рустамович</t>
  </si>
  <si>
    <t>09,02,1981</t>
  </si>
  <si>
    <t>АВ4639874</t>
  </si>
  <si>
    <t>30902812170014</t>
  </si>
  <si>
    <t>03,11,2021</t>
  </si>
  <si>
    <t>Бойханов Шухрат Шокиржонович</t>
  </si>
  <si>
    <t>10,01,1985</t>
  </si>
  <si>
    <t>АА2682471</t>
  </si>
  <si>
    <t>31001852140076</t>
  </si>
  <si>
    <t>05,02,2022</t>
  </si>
  <si>
    <t>Хабибуллаев Аьзамжон Бахромжон Угли</t>
  </si>
  <si>
    <t>10,03,1994</t>
  </si>
  <si>
    <t>АА9172248</t>
  </si>
  <si>
    <t>31003942190101</t>
  </si>
  <si>
    <t>Имихонова Нодира Сайидбурхон кизи</t>
  </si>
  <si>
    <t>02,01,1993</t>
  </si>
  <si>
    <t>АВ0619684</t>
  </si>
  <si>
    <t>40201932100017</t>
  </si>
  <si>
    <t>Ибрагимова Сарвиноз Саидазиз кизи</t>
  </si>
  <si>
    <t>08,11,1992</t>
  </si>
  <si>
    <t>АВ2132251</t>
  </si>
  <si>
    <t>40811922170050</t>
  </si>
  <si>
    <t>Максудов Алишер Бахром угли</t>
  </si>
  <si>
    <t>03,04,1991</t>
  </si>
  <si>
    <t>АА4659124</t>
  </si>
  <si>
    <t>30304915960039</t>
  </si>
  <si>
    <t>16,02,2022</t>
  </si>
  <si>
    <t>Эргашев Сардорбек Рахимберди угли</t>
  </si>
  <si>
    <t>05,11,1991</t>
  </si>
  <si>
    <t>АА8644776</t>
  </si>
  <si>
    <t>30511912170060</t>
  </si>
  <si>
    <t>Тургунов Хошимжон Исокжонович</t>
  </si>
  <si>
    <t>04,04,1984</t>
  </si>
  <si>
    <t>АВ0324501</t>
  </si>
  <si>
    <t>30404842190041</t>
  </si>
  <si>
    <t>Юсубжанов Хасанбой Тохиржон угли</t>
  </si>
  <si>
    <t>05,09,1994</t>
  </si>
  <si>
    <t>АА1533102</t>
  </si>
  <si>
    <t>30509942160047</t>
  </si>
  <si>
    <t>03,02,2022</t>
  </si>
  <si>
    <t>Рахматуллаева Замира Олимжоновна</t>
  </si>
  <si>
    <t>09,06,1986</t>
  </si>
  <si>
    <t>АВ4938820</t>
  </si>
  <si>
    <t>40906862130034</t>
  </si>
  <si>
    <t>26,01,2022</t>
  </si>
  <si>
    <t>Абдурасулова Зебохон Абдулазиз кизи</t>
  </si>
  <si>
    <t>04,11,2001</t>
  </si>
  <si>
    <t>АВ9166937</t>
  </si>
  <si>
    <t>60411015980034</t>
  </si>
  <si>
    <t>Нажмиддинов Улугбек Абдурашид угли</t>
  </si>
  <si>
    <t>29,09,1991</t>
  </si>
  <si>
    <t>АВ4795094</t>
  </si>
  <si>
    <t>32909915920021</t>
  </si>
  <si>
    <t>Зарибова Маликахон Кувондик кизи</t>
  </si>
  <si>
    <t>26,08,1996</t>
  </si>
  <si>
    <t>АА8954949</t>
  </si>
  <si>
    <t>42608962200010</t>
  </si>
  <si>
    <t>23,02,2022</t>
  </si>
  <si>
    <t>Камалова Феруза Вохидовна</t>
  </si>
  <si>
    <t>08,07,1982</t>
  </si>
  <si>
    <t>АВ5737852</t>
  </si>
  <si>
    <t>40807822170081</t>
  </si>
  <si>
    <t>Маматкулов Музаффар Омонович</t>
  </si>
  <si>
    <t>21,09,1986</t>
  </si>
  <si>
    <t>АА4567120</t>
  </si>
  <si>
    <t>32109862150052</t>
  </si>
  <si>
    <t>Иброхимов Угилхон Махмудовна</t>
  </si>
  <si>
    <t>АВ1832272</t>
  </si>
  <si>
    <t>41008802170092</t>
  </si>
  <si>
    <t>30,12,2021</t>
  </si>
  <si>
    <t>Ортиков Элёр Алишерович</t>
  </si>
  <si>
    <t>31,05,1989</t>
  </si>
  <si>
    <t>АА5885972</t>
  </si>
  <si>
    <t>33105892140064</t>
  </si>
  <si>
    <t>15,02,2022</t>
  </si>
  <si>
    <t>Сотиболдиев Алишер Хусанбон угли</t>
  </si>
  <si>
    <t>11,06,1993</t>
  </si>
  <si>
    <t>АВ4337428</t>
  </si>
  <si>
    <t>31106932150012</t>
  </si>
  <si>
    <t>02,11,2021</t>
  </si>
  <si>
    <t xml:space="preserve">Жураев Юсуфхон Эргашхонович </t>
  </si>
  <si>
    <t>13,07,1985</t>
  </si>
  <si>
    <t>АС0958095</t>
  </si>
  <si>
    <t>31307852140075</t>
  </si>
  <si>
    <t>Бекназарова Вилоят Файзуллаевна</t>
  </si>
  <si>
    <t>АА658840</t>
  </si>
  <si>
    <t>42812872190033</t>
  </si>
  <si>
    <t>Тоджибоева Шаходат Шавкатовна</t>
  </si>
  <si>
    <t>АВ 0331070</t>
  </si>
  <si>
    <t>42407905880014</t>
  </si>
  <si>
    <t>1714/212-91469</t>
  </si>
  <si>
    <t>Турғунова Умидахан Бахрамовна</t>
  </si>
  <si>
    <t>АA 2084611</t>
  </si>
  <si>
    <t>42805882110067</t>
  </si>
  <si>
    <t>240000000</t>
  </si>
  <si>
    <t>248000000</t>
  </si>
  <si>
    <t>АА 1381764</t>
  </si>
  <si>
    <t>32202842110012</t>
  </si>
  <si>
    <t>01.12.2021</t>
  </si>
  <si>
    <t>320000000</t>
  </si>
  <si>
    <t>268000000</t>
  </si>
  <si>
    <t>Мамажонов Анвар Одилович</t>
  </si>
  <si>
    <t>АА 1758178</t>
  </si>
  <si>
    <t>32807862110031</t>
  </si>
  <si>
    <t>19.02.2022</t>
  </si>
  <si>
    <t>Асронова Насиба Каримовна</t>
  </si>
  <si>
    <t>АD 0934220</t>
  </si>
  <si>
    <t>41005872110038</t>
  </si>
  <si>
    <t>209000000</t>
  </si>
  <si>
    <t>Юсупова Мадинахон Абдуғани қизи</t>
  </si>
  <si>
    <t>АА 5468927</t>
  </si>
  <si>
    <t>41508922150029</t>
  </si>
  <si>
    <t>15.08.2022</t>
  </si>
  <si>
    <t>300000000</t>
  </si>
  <si>
    <t>253000000</t>
  </si>
  <si>
    <t>Алижонов Хусниддин Мухиддин ўғли</t>
  </si>
  <si>
    <t>АА 1769428</t>
  </si>
  <si>
    <t>30812942110027</t>
  </si>
  <si>
    <t>26.08.2022</t>
  </si>
  <si>
    <t>Рахматова Гулзода Комилжон қизи</t>
  </si>
  <si>
    <t>АA9502648</t>
  </si>
  <si>
    <t>4260398591001284</t>
  </si>
  <si>
    <t>255000000</t>
  </si>
  <si>
    <t>м/т</t>
  </si>
  <si>
    <t>Махкамов Аброржон Ахматали ўғли</t>
  </si>
  <si>
    <t>АА 9397915</t>
  </si>
  <si>
    <t>3080492212002960</t>
  </si>
  <si>
    <t>30.08.2021</t>
  </si>
  <si>
    <t>Тургунов Комилжон Эркинжон ўғли</t>
  </si>
  <si>
    <t>3271197591001006</t>
  </si>
  <si>
    <t>28.12.2021</t>
  </si>
  <si>
    <t xml:space="preserve">Рузматова Фотимахон Умаржон қизи </t>
  </si>
  <si>
    <t>АА 7416179</t>
  </si>
  <si>
    <t>4170591221003506</t>
  </si>
  <si>
    <t>Эргашев Рамазон Носиржонович</t>
  </si>
  <si>
    <t>АА 2197023</t>
  </si>
  <si>
    <t>3140695591002506</t>
  </si>
  <si>
    <t>01.02.2022</t>
  </si>
  <si>
    <t>Мамадалиева Зулайхо Турсуналиевна</t>
  </si>
  <si>
    <t>АВ 4900683</t>
  </si>
  <si>
    <t>4230183212005508</t>
  </si>
  <si>
    <t>Жалолова Нозима Нодиржон қизи</t>
  </si>
  <si>
    <t>АА 2518027</t>
  </si>
  <si>
    <t>4070497591001320</t>
  </si>
  <si>
    <t>Хайдарова Гулола Муроджоновна</t>
  </si>
  <si>
    <t>АА 7236857</t>
  </si>
  <si>
    <t>4240189212006508</t>
  </si>
  <si>
    <t>Имомалиева Ойдиной Эркиновна</t>
  </si>
  <si>
    <t>АА 2407129</t>
  </si>
  <si>
    <t>4080587212002322</t>
  </si>
  <si>
    <t>Ходжаназаров Аброр Имомназарович</t>
  </si>
  <si>
    <t>АА 5171820</t>
  </si>
  <si>
    <t>3040489212008508</t>
  </si>
  <si>
    <t>Машрапова Машхура Мухаммадовна</t>
  </si>
  <si>
    <t>АВ 9502648</t>
  </si>
  <si>
    <t>4061190591002820</t>
  </si>
  <si>
    <t>17.09.2021</t>
  </si>
  <si>
    <t>198050000</t>
  </si>
  <si>
    <t>Мадрахимова Зиёратхон Зайнобиддин қизи</t>
  </si>
  <si>
    <t>АA1691485</t>
  </si>
  <si>
    <t>4140694212001824</t>
  </si>
  <si>
    <t>27.01.2022</t>
  </si>
  <si>
    <t>385000000</t>
  </si>
  <si>
    <t>449322000</t>
  </si>
  <si>
    <t>Гойиббоева Гулмира Ортиқалиевна</t>
  </si>
  <si>
    <t>АС0149945</t>
  </si>
  <si>
    <t>42703812130027</t>
  </si>
  <si>
    <t>Тўрақўрғон туман</t>
  </si>
  <si>
    <t>Мухтарова Махпорахон Хабибуллаевна</t>
  </si>
  <si>
    <t>АА5685371</t>
  </si>
  <si>
    <t>40410852130101</t>
  </si>
  <si>
    <t>Рахмонова Ойдин Абдулбоқи қизи</t>
  </si>
  <si>
    <t>АВ6998588</t>
  </si>
  <si>
    <t>42905922130124</t>
  </si>
  <si>
    <t>41.05</t>
  </si>
  <si>
    <t>Нематуллаева Гулноза Мухиддин қизи</t>
  </si>
  <si>
    <t>АА1638147</t>
  </si>
  <si>
    <t>41009902130050</t>
  </si>
  <si>
    <t>26.08.2021</t>
  </si>
  <si>
    <t>53.34</t>
  </si>
  <si>
    <t>Иброхимов Акромжон Ахматжонович</t>
  </si>
  <si>
    <t>АА6396688</t>
  </si>
  <si>
    <t>33010812130055</t>
  </si>
  <si>
    <t>26.01.2023</t>
  </si>
  <si>
    <t>360000000</t>
  </si>
  <si>
    <t>106.31</t>
  </si>
  <si>
    <t>Хакимова Дилдора Орипжоновна</t>
  </si>
  <si>
    <t>АВ3594437</t>
  </si>
  <si>
    <t>42908822130021</t>
  </si>
  <si>
    <t>1714/224-70415</t>
  </si>
  <si>
    <t>21.10.2022</t>
  </si>
  <si>
    <t>58.22</t>
  </si>
  <si>
    <t>Эгамбердиев Улугбек Фазлитдинович</t>
  </si>
  <si>
    <t>АА1532809</t>
  </si>
  <si>
    <t>32712882130030</t>
  </si>
  <si>
    <t>350000000</t>
  </si>
  <si>
    <t>65.73</t>
  </si>
  <si>
    <t>Мамадалиева Ижобат Махмуджоновна</t>
  </si>
  <si>
    <t>АА2600952</t>
  </si>
  <si>
    <t>41410782130065</t>
  </si>
  <si>
    <t>21.09.2021</t>
  </si>
  <si>
    <t>200000000</t>
  </si>
  <si>
    <t>43.86</t>
  </si>
  <si>
    <t>Сидикова Ранохон Абдулхай кизи</t>
  </si>
  <si>
    <t>АВ6918055</t>
  </si>
  <si>
    <t>42411922130078</t>
  </si>
  <si>
    <t>Рахимова Юлдуз Бахрожанован</t>
  </si>
  <si>
    <t>АА672522</t>
  </si>
  <si>
    <t>42107872140015</t>
  </si>
  <si>
    <t>1714/229-48790</t>
  </si>
  <si>
    <t>Умурзаков Дилшод Ураимович</t>
  </si>
  <si>
    <t>31604852140024</t>
  </si>
  <si>
    <t>Умаров Рустам Илхомович</t>
  </si>
  <si>
    <t>АС 1455389</t>
  </si>
  <si>
    <t>31908872150013</t>
  </si>
  <si>
    <t>Ахрарова Сурайё Махаматшеровна</t>
  </si>
  <si>
    <t>АА 9297272</t>
  </si>
  <si>
    <t>40906862150014</t>
  </si>
  <si>
    <t>Рахимов Абдулазиз Турсунбаевич</t>
  </si>
  <si>
    <t>AD 1372469</t>
  </si>
  <si>
    <t>33107882150015</t>
  </si>
  <si>
    <t>Турсунова Шарофат Хайибой қизи</t>
  </si>
  <si>
    <t>АВ 6739919</t>
  </si>
  <si>
    <t>42412932150072</t>
  </si>
  <si>
    <t>Хўжаханова Матлуба Турсунбаевна</t>
  </si>
  <si>
    <t>АВ 4196418</t>
  </si>
  <si>
    <t>40811882150095</t>
  </si>
  <si>
    <t>Райимжанова Дилшода Қахрамон қизи</t>
  </si>
  <si>
    <t>АD 0339113</t>
  </si>
  <si>
    <t>41901952150016</t>
  </si>
  <si>
    <t>Неъматов Абдулбосит Абдулхамид ўғли</t>
  </si>
  <si>
    <t>АА 8736863</t>
  </si>
  <si>
    <t>30210912150053</t>
  </si>
  <si>
    <t>Набижанова Сурайё Нозимжон қизи</t>
  </si>
  <si>
    <t>АD 1024110</t>
  </si>
  <si>
    <t>40209965940017</t>
  </si>
  <si>
    <t>1714/234-68962</t>
  </si>
  <si>
    <t>Мусаев Хусров Исомиддин ўғли</t>
  </si>
  <si>
    <t>АВ 0480359</t>
  </si>
  <si>
    <t>32510912150038</t>
  </si>
  <si>
    <t>1714/234-55725</t>
  </si>
  <si>
    <t>Бурханова Мавлуда Абдусаттаровна</t>
  </si>
  <si>
    <t>АВ 7578437</t>
  </si>
  <si>
    <t>41203842150024</t>
  </si>
  <si>
    <t>1714/234-82030</t>
  </si>
  <si>
    <t>Мирзалиева Мархабо Алишер қизи</t>
  </si>
  <si>
    <t>АА 9941269</t>
  </si>
  <si>
    <t>41005902150014</t>
  </si>
  <si>
    <t>1714/234-53909</t>
  </si>
  <si>
    <t>Жўрахонов Хасан Маруфхон ўғли</t>
  </si>
  <si>
    <t>АС 2451067</t>
  </si>
  <si>
    <t>32403922150106</t>
  </si>
  <si>
    <t>1714/234-54475</t>
  </si>
  <si>
    <t>Турсунов Даврон Дилмурод ўғли</t>
  </si>
  <si>
    <t>АА 8251581</t>
  </si>
  <si>
    <t>31509912150028</t>
  </si>
  <si>
    <t>1714/234-55016</t>
  </si>
  <si>
    <t>Адашбоева Маликахон Қахрамон қизи</t>
  </si>
  <si>
    <t>АА 3633155</t>
  </si>
  <si>
    <t>42910965940034</t>
  </si>
  <si>
    <t>1714/234-54152</t>
  </si>
  <si>
    <t>Комилов Дилмурод Эргашбаевич</t>
  </si>
  <si>
    <t>АА 2205510</t>
  </si>
  <si>
    <t>31907832150029</t>
  </si>
  <si>
    <t>1714/234-53914</t>
  </si>
  <si>
    <t>Исақова Адиба Рузимбоевна</t>
  </si>
  <si>
    <t>АА 9708897</t>
  </si>
  <si>
    <t>42504842150054</t>
  </si>
  <si>
    <t>1714/234-54995</t>
  </si>
  <si>
    <t>Ғаниева Гулноза Рустамжон қизи</t>
  </si>
  <si>
    <t>04,06,1995</t>
  </si>
  <si>
    <t>АD 0346975</t>
  </si>
  <si>
    <t>40406955940020</t>
  </si>
  <si>
    <t>1714/234-64800</t>
  </si>
  <si>
    <t>13,10,2021</t>
  </si>
  <si>
    <t>Ахмедов Элёр Махаммадхусан ўғли</t>
  </si>
  <si>
    <t>17,03,1995</t>
  </si>
  <si>
    <t>АА 5515021</t>
  </si>
  <si>
    <t>31703955940013</t>
  </si>
  <si>
    <t>1714/234-55022</t>
  </si>
  <si>
    <t>30,09,2021</t>
  </si>
  <si>
    <t>Давлатова Нозима Рустам қизи</t>
  </si>
  <si>
    <t>04,05,1994</t>
  </si>
  <si>
    <t>АВ 2240669</t>
  </si>
  <si>
    <t>40405942150037</t>
  </si>
  <si>
    <t>1714/234-86504</t>
  </si>
  <si>
    <t>24,12,2021</t>
  </si>
  <si>
    <t>Алишеров Аъзамжон Комилжон ўғли</t>
  </si>
  <si>
    <t>10,04,1996</t>
  </si>
  <si>
    <t>АА 4712740</t>
  </si>
  <si>
    <t>31004962150023</t>
  </si>
  <si>
    <t>1714/234-82532</t>
  </si>
  <si>
    <t>06,12,2021</t>
  </si>
  <si>
    <t>Мадалиев Мирзохид Рустам ўғли</t>
  </si>
  <si>
    <t>15,09,1991</t>
  </si>
  <si>
    <t>АВ 2240411</t>
  </si>
  <si>
    <t>31509912150035</t>
  </si>
  <si>
    <t>1714/234-73294</t>
  </si>
  <si>
    <t>09,11,2021</t>
  </si>
  <si>
    <t>Жавхаров Ойбек Юлдашевич</t>
  </si>
  <si>
    <t>АА 4863909</t>
  </si>
  <si>
    <t>31201852100155</t>
  </si>
  <si>
    <t>1714/236-58913</t>
  </si>
  <si>
    <t>Чортоқ шаҳри</t>
  </si>
  <si>
    <t>Ёдгоралиев Рустам Хакимжон ўғли</t>
  </si>
  <si>
    <t>АА 1753147</t>
  </si>
  <si>
    <t>Абдурахманов Музаффар Маликжанович</t>
  </si>
  <si>
    <t>АА 3737482</t>
  </si>
  <si>
    <t>1714/236-82448</t>
  </si>
  <si>
    <t>Турдалиев Абдурашид Абдубаннаевич</t>
  </si>
  <si>
    <t>АА 2604007</t>
  </si>
  <si>
    <t>1714/236-55289</t>
  </si>
  <si>
    <t>Камалов Хасанжон Нуриддин ўғли</t>
  </si>
  <si>
    <t>АА 3463348</t>
  </si>
  <si>
    <t>1714/236-78841</t>
  </si>
  <si>
    <t>Ёқубжанов Аъзамжон Хусниддин ўғли</t>
  </si>
  <si>
    <t>АА 6459342</t>
  </si>
  <si>
    <t>1714/236-87353</t>
  </si>
  <si>
    <t>Хамидхонов Хумоюнмирзо Умиджон ўғли</t>
  </si>
  <si>
    <t>АС 1662128</t>
  </si>
  <si>
    <t>1714/236-74023</t>
  </si>
  <si>
    <t>Нормирзаева Гулноза Бойдедаевна</t>
  </si>
  <si>
    <t>АD 1262252</t>
  </si>
  <si>
    <t>1714/236-55495</t>
  </si>
  <si>
    <t>Режаббоева Шахлохон Авазбековна</t>
  </si>
  <si>
    <t>АВ 4275911</t>
  </si>
  <si>
    <t>1714/236-82574</t>
  </si>
  <si>
    <t>Парпиева Зебо Махмудовна</t>
  </si>
  <si>
    <t>АА 8309270</t>
  </si>
  <si>
    <t>1714/236-79172</t>
  </si>
  <si>
    <t xml:space="preserve">  ПФ-6186</t>
  </si>
  <si>
    <t xml:space="preserve">       Толибжанова Иқболой Тохиржон қмзи </t>
  </si>
  <si>
    <t>1714/236-55245</t>
  </si>
  <si>
    <t>Хамидова  Махлиё Абдуллаевна</t>
  </si>
  <si>
    <t>АА 5689019</t>
  </si>
  <si>
    <t>1714/236-60655</t>
  </si>
  <si>
    <t>11,10,2021</t>
  </si>
  <si>
    <t xml:space="preserve">Сатиболдиев Анваржон Сайдулла ўғли </t>
  </si>
  <si>
    <t>АВ 8768950</t>
  </si>
  <si>
    <t>1714/236-47291</t>
  </si>
  <si>
    <t>Махмудов Жавохир Пайзилкарим ўғли</t>
  </si>
  <si>
    <t>30104932180038</t>
  </si>
  <si>
    <t>27.08.2021</t>
  </si>
  <si>
    <t>Баратов Ойбек Одилжон ўғли</t>
  </si>
  <si>
    <t>31502985970058</t>
  </si>
  <si>
    <t>15.09.2021</t>
  </si>
  <si>
    <t>Абдуллаева Ўғилжон Фозилжон қизи</t>
  </si>
  <si>
    <t>40208932180090</t>
  </si>
  <si>
    <t>36934833</t>
  </si>
  <si>
    <t>09.10.2021</t>
  </si>
  <si>
    <t>Обиджонова Зарина Рустамхон қизи</t>
  </si>
  <si>
    <t>40809952180093</t>
  </si>
  <si>
    <t>44111720</t>
  </si>
  <si>
    <t>22.01.2022</t>
  </si>
  <si>
    <t>Ҳайдаров Ҳушнид Бунёджон ўғли</t>
  </si>
  <si>
    <t>50501005970020</t>
  </si>
  <si>
    <t>Усмонова Мархабо Хамидулло қизи</t>
  </si>
  <si>
    <t>АВ0444138</t>
  </si>
  <si>
    <t>42401952180015</t>
  </si>
  <si>
    <t>Хошимов Шахзодбек Умаржон ўғли</t>
  </si>
  <si>
    <t>51108015970089</t>
  </si>
  <si>
    <t>Жиянова Гуландон Турсинбоевна</t>
  </si>
  <si>
    <t>AD1729628</t>
  </si>
  <si>
    <t>43107852180043</t>
  </si>
  <si>
    <t>34334655</t>
  </si>
  <si>
    <t>Азимов Равшан Махмудович</t>
  </si>
  <si>
    <t>32006812180041</t>
  </si>
  <si>
    <t>42255989</t>
  </si>
  <si>
    <t>Набиев Умиджон Баходир угли</t>
  </si>
  <si>
    <t>AС2960956</t>
  </si>
  <si>
    <t>31611922180020</t>
  </si>
  <si>
    <t>37769120</t>
  </si>
  <si>
    <t>02.11.2021</t>
  </si>
  <si>
    <t>Мирахмедов Дилмурод Собитжон угли</t>
  </si>
  <si>
    <t>32409912180083</t>
  </si>
  <si>
    <t>35186179</t>
  </si>
  <si>
    <t>Сотимова Зарнигор Зафаржон қизи</t>
  </si>
  <si>
    <t>40304922180030</t>
  </si>
  <si>
    <t>39645436</t>
  </si>
  <si>
    <t>09.12.2021</t>
  </si>
  <si>
    <t>Абдурахмонова Феруза Рустамжон қизи</t>
  </si>
  <si>
    <t>41810922180095</t>
  </si>
  <si>
    <t>36832569</t>
  </si>
  <si>
    <t>08.10.2021</t>
  </si>
  <si>
    <t>Хайитова Мадина Икромжон қизи</t>
  </si>
  <si>
    <t>AA61851009</t>
  </si>
  <si>
    <t>42003975970028</t>
  </si>
  <si>
    <t>37139813</t>
  </si>
  <si>
    <t>Янгиқўрғон туман</t>
  </si>
  <si>
    <t>Махмудов Мусохон Мухаммад ўғли</t>
  </si>
  <si>
    <t>AD427107</t>
  </si>
  <si>
    <t>32202932160080</t>
  </si>
  <si>
    <t>Янгикургон туман</t>
  </si>
  <si>
    <t>05.02.2022</t>
  </si>
  <si>
    <t>Бозарова Матлуба Иминжановна</t>
  </si>
  <si>
    <t>АВ7725767</t>
  </si>
  <si>
    <t>41409722160019</t>
  </si>
  <si>
    <t>250000000</t>
  </si>
  <si>
    <t>Тожибоев Мухиддин Козакович</t>
  </si>
  <si>
    <t>АС0267275</t>
  </si>
  <si>
    <t>32804662160080</t>
  </si>
  <si>
    <t>Холматова Дилдора Муроджоновна</t>
  </si>
  <si>
    <t>АА0494873</t>
  </si>
  <si>
    <t>42701872160031</t>
  </si>
  <si>
    <t>Жамолдинова Наима Юсуфжон қизи</t>
  </si>
  <si>
    <t>43110922140034</t>
  </si>
  <si>
    <t>Мухторов Жасурбек Уматали ўғли</t>
  </si>
  <si>
    <t>32008955900023</t>
  </si>
  <si>
    <t>Мирзаева Малохат Бекмурадовна</t>
  </si>
  <si>
    <t>42809822160017</t>
  </si>
  <si>
    <t>Эрназарова Гулмира Абдуқодировна</t>
  </si>
  <si>
    <t>AВ5911500</t>
  </si>
  <si>
    <t>40203872160043</t>
  </si>
  <si>
    <t xml:space="preserve"> Уй-жой шароитларини яхшилашга муҳтож бўлган шахсларнинг ипотека кредити бўйича дастлабки бадал ва (ёки) фоизларнинг бир қисмини қоплаш учун Давлат бюджети маблағлари ҳисобидан субсидиялар ажратиш ҳақида берган аризалари рўйхати (навбати) тўғрисидаги 
МАЪЛУМОТЛАР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</si>
</sst>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3" formatCode="_-* #,##0.00_-;\-* #,##0.00_-;_-* &quot;-&quot;??_-;_-@_-"/>
    <numFmt numFmtId="164" formatCode="_-* #,##0.00\ &quot;сўм&quot;_-;\-* #,##0.00\ &quot;сўм&quot;_-;_-* &quot;-&quot;??\ &quot;сўм&quot;_-;_-@_-"/>
    <numFmt numFmtId="165" formatCode="_-* #,##0.00\ _₽_-;\-* #,##0.00\ _₽_-;_-* &quot;-&quot;??\ _₽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
    <numFmt numFmtId="171" formatCode="_-* #,##0.00\ &quot;?.&quot;_-;\-* #,##0.00\ &quot;?.&quot;_-;_-* &quot;-&quot;??\ &quot;?.&quot;_-;_-@_-"/>
    <numFmt numFmtId="172" formatCode="_-* #,##0.00\ _?_._-;\-* #,##0.00\ _?_._-;_-* &quot;-&quot;??\ _?_._-;_-@_-"/>
    <numFmt numFmtId="173" formatCode="\$#.00"/>
    <numFmt numFmtId="174" formatCode="%#.00"/>
    <numFmt numFmtId="175" formatCode="#\,##0.00"/>
    <numFmt numFmtId="176" formatCode="_-* #,##0\ &quot;d.&quot;_-;\-* #,##0\ &quot;d.&quot;_-;_-* &quot;-&quot;\ &quot;d.&quot;_-;_-@_-"/>
    <numFmt numFmtId="177" formatCode="_-* #,##0.00\ &quot;d.&quot;_-;\-* #,##0.00\ &quot;d.&quot;_-;_-* &quot;-&quot;??\ &quot;d.&quot;_-;_-@_-"/>
    <numFmt numFmtId="178" formatCode="&quot;$&quot;#,##0\ ;\(&quot;$&quot;#,##0\)"/>
    <numFmt numFmtId="179" formatCode="_-* #,##0.00[$€-1]_-;\-* #,##0.00[$€-1]_-;_-* &quot;-&quot;??[$€-1]_-"/>
    <numFmt numFmtId="180" formatCode="_(* #,##0_);_(* \(#,##0\);_(* &quot;-&quot;_);_(@_)"/>
    <numFmt numFmtId="181" formatCode="_(* #,##0.00_);_(* \(#,##0.00\);_(* &quot;-&quot;??_);_(@_)"/>
    <numFmt numFmtId="182" formatCode="_(&quot;$&quot;* #,##0_);_(&quot;$&quot;* \(#,##0\);_(&quot;$&quot;* &quot;-&quot;_);_(@_)"/>
    <numFmt numFmtId="183" formatCode="_(&quot;$&quot;* #,##0.00_);_(&quot;$&quot;* \(#,##0.00\);_(&quot;$&quot;* &quot;-&quot;??_);_(@_)"/>
    <numFmt numFmtId="184" formatCode="#,##0.0"/>
    <numFmt numFmtId="185" formatCode="_-* #,##0\ _d_._-;\-* #,##0\ _d_._-;_-* &quot;-&quot;\ _d_._-;_-@_-"/>
    <numFmt numFmtId="186" formatCode="_-* #,##0.00\ _d_._-;\-* #,##0.00\ _d_._-;_-* &quot;-&quot;??\ _d_._-;_-@_-"/>
    <numFmt numFmtId="187" formatCode="&quot;Да&quot;;&quot;Да&quot;;&quot;Нет&quot;"/>
    <numFmt numFmtId="188" formatCode="_-* #,##0\ _?_._-;\-* #,##0\ _?_._-;_-* &quot;-&quot;\ _?_._-;_-@_-"/>
    <numFmt numFmtId="189" formatCode="_-* #,##0.00\ _с_ў_м_-;\-* #,##0.00\ _с_ў_м_-;_-* &quot;-&quot;??\ _с_ў_м_-;_-@_-"/>
    <numFmt numFmtId="190" formatCode="_-* #,##0_р_._-;\-* #,##0_р_._-;_-* &quot;-&quot;??_р_._-;_-@_-"/>
    <numFmt numFmtId="191" formatCode="#,###"/>
    <numFmt numFmtId="192" formatCode="#,##0_ ;[Red]\-#,##0\ "/>
    <numFmt numFmtId="195" formatCode="_-* #,##0.0\ _₽_-;\-* #,##0.0\ _₽_-;_-* &quot;-&quot;??\ _₽_-;_-@_-"/>
    <numFmt numFmtId="196" formatCode="_-* #,##0\ _₽_-;\-* #,##0\ _₽_-;_-* &quot;-&quot;??\ _₽_-;_-@_-"/>
    <numFmt numFmtId="197" formatCode="000000"/>
  </numFmts>
  <fonts count="174">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4"/>
      <color theme="1"/>
      <name val="Times New Roman"/>
      <family val="1"/>
      <charset val="204"/>
    </font>
    <font>
      <sz val="14"/>
      <color rgb="FF002060"/>
      <name val="Times New Roman"/>
      <family val="1"/>
      <charset val="204"/>
    </font>
    <font>
      <sz val="11"/>
      <color theme="1"/>
      <name val="Calibri"/>
      <family val="2"/>
      <scheme val="minor"/>
    </font>
    <font>
      <b/>
      <sz val="16"/>
      <color rgb="FF002060"/>
      <name val="Times New Roman"/>
      <family val="1"/>
      <charset val="204"/>
    </font>
    <font>
      <b/>
      <sz val="16"/>
      <color theme="1"/>
      <name val="Times New Roman"/>
      <family val="1"/>
      <charset val="204"/>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2"/>
      <name val="Times New Roman"/>
      <family val="1"/>
      <charset val="204"/>
    </font>
    <font>
      <sz val="10"/>
      <name val="Arial Cyr"/>
      <charset val="204"/>
    </font>
    <font>
      <sz val="12"/>
      <color indexed="8"/>
      <name val="Courier"/>
      <family val="1"/>
      <charset val="204"/>
    </font>
    <font>
      <sz val="10"/>
      <color indexed="8"/>
      <name val="Courier"/>
      <family val="1"/>
      <charset val="204"/>
    </font>
    <font>
      <u/>
      <sz val="16"/>
      <color indexed="72"/>
      <name val="Courier"/>
      <family val="1"/>
      <charset val="204"/>
    </font>
    <font>
      <u/>
      <sz val="7.5"/>
      <color indexed="36"/>
      <name val="Arial Cyr"/>
      <charset val="204"/>
    </font>
    <font>
      <u/>
      <sz val="7.5"/>
      <color indexed="12"/>
      <name val="Arial Cyr"/>
      <charset val="204"/>
    </font>
    <font>
      <sz val="10"/>
      <color indexed="35"/>
      <name val="Courier"/>
      <family val="1"/>
      <charset val="204"/>
    </font>
    <font>
      <sz val="1"/>
      <color indexed="8"/>
      <name val="Courier"/>
      <family val="1"/>
      <charset val="204"/>
    </font>
    <font>
      <sz val="10"/>
      <name val="Arial"/>
      <family val="2"/>
      <charset val="204"/>
    </font>
    <font>
      <sz val="10"/>
      <name val="Helv"/>
    </font>
    <font>
      <sz val="10"/>
      <name val="Helv"/>
      <family val="2"/>
    </font>
    <font>
      <sz val="1"/>
      <color indexed="8"/>
      <name val="Courier"/>
      <family val="3"/>
    </font>
    <font>
      <sz val="1"/>
      <color indexed="16"/>
      <name val="Courier"/>
      <family val="1"/>
      <charset val="204"/>
    </font>
    <font>
      <b/>
      <sz val="1"/>
      <color indexed="8"/>
      <name val="Courier"/>
      <family val="1"/>
      <charset val="204"/>
    </font>
    <font>
      <b/>
      <sz val="10"/>
      <name val="Arial Cyr"/>
      <charset val="204"/>
    </font>
    <font>
      <sz val="12"/>
      <color indexed="8"/>
      <name val="Courier"/>
      <family val="3"/>
    </font>
    <font>
      <b/>
      <sz val="18"/>
      <color indexed="8"/>
      <name val="Courier"/>
      <family val="1"/>
      <charset val="204"/>
    </font>
    <font>
      <b/>
      <sz val="1"/>
      <color indexed="16"/>
      <name val="Courier"/>
      <family val="1"/>
      <charset val="204"/>
    </font>
    <font>
      <b/>
      <sz val="12"/>
      <color indexed="8"/>
      <name val="Courier"/>
      <family val="1"/>
      <charset val="204"/>
    </font>
    <font>
      <b/>
      <sz val="16"/>
      <name val="Arial Cyr"/>
      <family val="2"/>
      <charset val="204"/>
    </font>
    <font>
      <sz val="11"/>
      <color indexed="8"/>
      <name val="Calibri"/>
      <family val="2"/>
    </font>
    <font>
      <sz val="11"/>
      <color indexed="8"/>
      <name val="Calibri"/>
      <family val="2"/>
      <charset val="204"/>
    </font>
    <font>
      <sz val="10"/>
      <color theme="1"/>
      <name val="Arial Cyr"/>
      <family val="2"/>
      <charset val="204"/>
    </font>
    <font>
      <sz val="11"/>
      <color indexed="9"/>
      <name val="Calibri"/>
      <family val="2"/>
    </font>
    <font>
      <sz val="11"/>
      <color indexed="9"/>
      <name val="Calibri"/>
      <family val="2"/>
      <charset val="204"/>
    </font>
    <font>
      <sz val="10"/>
      <color theme="0"/>
      <name val="Arial Cyr"/>
      <family val="2"/>
      <charset val="204"/>
    </font>
    <font>
      <sz val="10"/>
      <color indexed="72"/>
      <name val="Courier"/>
      <family val="1"/>
      <charset val="204"/>
    </font>
    <font>
      <sz val="12"/>
      <color indexed="72"/>
      <name val="Courier"/>
      <family val="1"/>
      <charset val="204"/>
    </font>
    <font>
      <sz val="11"/>
      <color indexed="16"/>
      <name val="Calibri"/>
      <family val="2"/>
      <charset val="204"/>
    </font>
    <font>
      <b/>
      <sz val="11"/>
      <color indexed="53"/>
      <name val="Calibri"/>
      <family val="2"/>
      <charset val="204"/>
    </font>
    <font>
      <b/>
      <sz val="11"/>
      <color indexed="9"/>
      <name val="Calibri"/>
      <family val="2"/>
      <charset val="204"/>
    </font>
    <font>
      <b/>
      <sz val="12"/>
      <name val="Times New Roman"/>
      <family val="1"/>
      <charset val="204"/>
    </font>
    <font>
      <b/>
      <sz val="11"/>
      <color indexed="8"/>
      <name val="Calibri"/>
      <family val="2"/>
      <charset val="204"/>
    </font>
    <font>
      <i/>
      <sz val="11"/>
      <color indexed="23"/>
      <name val="Calibri"/>
      <family val="2"/>
    </font>
    <font>
      <i/>
      <sz val="1"/>
      <color indexed="18"/>
      <name val="Courier"/>
      <family val="1"/>
      <charset val="204"/>
    </font>
    <font>
      <i/>
      <sz val="1"/>
      <color indexed="16"/>
      <name val="Courier"/>
      <family val="1"/>
      <charset val="204"/>
    </font>
    <font>
      <sz val="11"/>
      <color indexed="17"/>
      <name val="Calibri"/>
      <family val="2"/>
      <charset val="204"/>
    </font>
    <font>
      <sz val="8"/>
      <name val="Arial"/>
      <family val="2"/>
    </font>
    <font>
      <b/>
      <sz val="18"/>
      <name val="Arial"/>
      <family val="2"/>
      <charset val="204"/>
    </font>
    <font>
      <b/>
      <sz val="12"/>
      <name val="Arial"/>
      <family val="2"/>
      <charset val="204"/>
    </font>
    <font>
      <b/>
      <sz val="11"/>
      <color indexed="62"/>
      <name val="Calibri"/>
      <family val="2"/>
      <charset val="204"/>
    </font>
    <font>
      <sz val="12"/>
      <name val="Arial Cyr"/>
      <charset val="204"/>
    </font>
    <font>
      <sz val="11"/>
      <color indexed="62"/>
      <name val="Calibri"/>
      <family val="2"/>
      <charset val="204"/>
    </font>
    <font>
      <sz val="11"/>
      <color indexed="53"/>
      <name val="Calibri"/>
      <family val="2"/>
      <charset val="204"/>
    </font>
    <font>
      <sz val="12"/>
      <name val="Tms Rmn"/>
      <charset val="204"/>
    </font>
    <font>
      <sz val="11"/>
      <color indexed="60"/>
      <name val="Calibri"/>
      <family val="2"/>
      <charset val="204"/>
    </font>
    <font>
      <sz val="10"/>
      <color indexed="0"/>
      <name val="Courier"/>
      <family val="1"/>
      <charset val="204"/>
    </font>
    <font>
      <b/>
      <sz val="11"/>
      <color indexed="63"/>
      <name val="Calibri"/>
      <family val="2"/>
      <charset val="204"/>
    </font>
    <font>
      <sz val="10"/>
      <color indexed="8"/>
      <name val="Arial"/>
      <family val="2"/>
      <charset val="204"/>
    </font>
    <font>
      <b/>
      <sz val="10"/>
      <color indexed="8"/>
      <name val="Times New Roman"/>
      <family val="1"/>
      <charset val="204"/>
    </font>
    <font>
      <sz val="7"/>
      <color indexed="8"/>
      <name val="Times New Roman"/>
      <family val="1"/>
      <charset val="204"/>
    </font>
    <font>
      <b/>
      <sz val="6"/>
      <color indexed="8"/>
      <name val="Arial"/>
      <family val="2"/>
      <charset val="204"/>
    </font>
    <font>
      <b/>
      <sz val="18"/>
      <color indexed="62"/>
      <name val="Cambria"/>
      <family val="2"/>
      <charset val="204"/>
    </font>
    <font>
      <sz val="10"/>
      <name val="MS Sans Serif"/>
      <family val="2"/>
      <charset val="204"/>
    </font>
    <font>
      <b/>
      <sz val="18"/>
      <color indexed="56"/>
      <name val="Cambria"/>
      <family val="2"/>
    </font>
    <font>
      <sz val="11"/>
      <color indexed="10"/>
      <name val="Calibri"/>
      <family val="2"/>
      <charset val="204"/>
    </font>
    <font>
      <sz val="10"/>
      <color rgb="FF3F3F76"/>
      <name val="Arial Cyr"/>
      <family val="2"/>
      <charset val="204"/>
    </font>
    <font>
      <b/>
      <sz val="10"/>
      <color rgb="FF3F3F3F"/>
      <name val="Arial Cyr"/>
      <family val="2"/>
      <charset val="204"/>
    </font>
    <font>
      <b/>
      <sz val="11"/>
      <color indexed="52"/>
      <name val="Calibri"/>
      <family val="2"/>
      <charset val="204"/>
    </font>
    <font>
      <b/>
      <sz val="10"/>
      <color rgb="FFFA7D00"/>
      <name val="Arial Cyr"/>
      <family val="2"/>
      <charset val="204"/>
    </font>
    <font>
      <u/>
      <sz val="14.3"/>
      <color theme="10"/>
      <name val="Calibri"/>
      <family val="2"/>
      <charset val="204"/>
    </font>
    <font>
      <sz val="10"/>
      <name val="Arial Cyr"/>
      <charset val="186"/>
    </font>
    <font>
      <sz val="10"/>
      <name val="Times New Roman"/>
      <family val="1"/>
      <charset val="204"/>
    </font>
    <font>
      <b/>
      <sz val="15"/>
      <color indexed="56"/>
      <name val="Calibri"/>
      <family val="2"/>
      <charset val="204"/>
    </font>
    <font>
      <b/>
      <sz val="15"/>
      <color theme="3"/>
      <name val="Arial Cyr"/>
      <family val="2"/>
      <charset val="204"/>
    </font>
    <font>
      <b/>
      <sz val="13"/>
      <color indexed="56"/>
      <name val="Calibri"/>
      <family val="2"/>
      <charset val="204"/>
    </font>
    <font>
      <b/>
      <sz val="13"/>
      <color theme="3"/>
      <name val="Arial Cyr"/>
      <family val="2"/>
      <charset val="204"/>
    </font>
    <font>
      <b/>
      <sz val="11"/>
      <color indexed="56"/>
      <name val="Calibri"/>
      <family val="2"/>
      <charset val="204"/>
    </font>
    <font>
      <b/>
      <sz val="11"/>
      <color theme="3"/>
      <name val="Arial Cyr"/>
      <family val="2"/>
      <charset val="204"/>
    </font>
    <font>
      <b/>
      <sz val="10"/>
      <color theme="1"/>
      <name val="Arial Cyr"/>
      <family val="2"/>
      <charset val="204"/>
    </font>
    <font>
      <b/>
      <sz val="10"/>
      <color theme="0"/>
      <name val="Arial Cyr"/>
      <family val="2"/>
      <charset val="204"/>
    </font>
    <font>
      <b/>
      <sz val="18"/>
      <color indexed="56"/>
      <name val="Cambria"/>
      <family val="2"/>
      <charset val="204"/>
    </font>
    <font>
      <sz val="10"/>
      <color rgb="FF9C6500"/>
      <name val="Arial Cyr"/>
      <family val="2"/>
      <charset val="204"/>
    </font>
    <font>
      <sz val="10"/>
      <color indexed="8"/>
      <name val="Arial Cyr"/>
      <family val="2"/>
      <charset val="204"/>
    </font>
    <font>
      <sz val="10"/>
      <name val="Arial Cyr"/>
      <family val="2"/>
      <charset val="204"/>
    </font>
    <font>
      <sz val="10"/>
      <name val="Times New Roman Cyr"/>
      <charset val="204"/>
    </font>
    <font>
      <sz val="10"/>
      <color theme="1"/>
      <name val="Times New Roman"/>
      <family val="2"/>
      <charset val="204"/>
    </font>
    <font>
      <sz val="11"/>
      <name val="Arial"/>
      <family val="2"/>
      <charset val="204"/>
    </font>
    <font>
      <sz val="10"/>
      <color indexed="8"/>
      <name val="Arial Cyr"/>
      <charset val="204"/>
    </font>
    <font>
      <sz val="11"/>
      <name val="Calibri"/>
      <family val="2"/>
      <charset val="204"/>
    </font>
    <font>
      <sz val="10"/>
      <name val="Arial Cyr"/>
      <charset val="1"/>
    </font>
    <font>
      <sz val="10"/>
      <color indexed="64"/>
      <name val="Arial"/>
      <family val="2"/>
      <charset val="204"/>
    </font>
    <font>
      <sz val="12"/>
      <color indexed="8"/>
      <name val="Times New Roman"/>
      <family val="2"/>
      <charset val="204"/>
    </font>
    <font>
      <sz val="12"/>
      <color theme="1"/>
      <name val="Times New Roman"/>
      <family val="2"/>
      <charset val="204"/>
    </font>
    <font>
      <sz val="11"/>
      <color theme="1"/>
      <name val="Arial"/>
      <family val="2"/>
      <charset val="204"/>
    </font>
    <font>
      <u/>
      <sz val="10"/>
      <color indexed="20"/>
      <name val="Arial Cyr"/>
      <charset val="204"/>
    </font>
    <font>
      <sz val="11"/>
      <color indexed="20"/>
      <name val="Calibri"/>
      <family val="2"/>
      <charset val="204"/>
    </font>
    <font>
      <sz val="10"/>
      <color rgb="FF9C0006"/>
      <name val="Arial Cyr"/>
      <family val="2"/>
      <charset val="204"/>
    </font>
    <font>
      <i/>
      <sz val="11"/>
      <color indexed="23"/>
      <name val="Calibri"/>
      <family val="2"/>
      <charset val="204"/>
    </font>
    <font>
      <i/>
      <sz val="10"/>
      <color rgb="FF7F7F7F"/>
      <name val="Arial Cyr"/>
      <family val="2"/>
      <charset val="204"/>
    </font>
    <font>
      <sz val="12"/>
      <color theme="1"/>
      <name val="Calibri"/>
      <family val="2"/>
      <charset val="204"/>
      <scheme val="minor"/>
    </font>
    <font>
      <sz val="11"/>
      <color indexed="52"/>
      <name val="Calibri"/>
      <family val="2"/>
      <charset val="204"/>
    </font>
    <font>
      <sz val="10"/>
      <color rgb="FFFA7D00"/>
      <name val="Arial Cyr"/>
      <family val="2"/>
      <charset val="204"/>
    </font>
    <font>
      <sz val="12"/>
      <name val="Times New Roman Cyr"/>
      <family val="1"/>
      <charset val="204"/>
    </font>
    <font>
      <sz val="10"/>
      <color rgb="FFFF0000"/>
      <name val="Arial Cyr"/>
      <family val="2"/>
      <charset val="204"/>
    </font>
    <font>
      <i/>
      <sz val="10"/>
      <name val="Arial Cyr"/>
      <charset val="204"/>
    </font>
    <font>
      <sz val="11"/>
      <color theme="1"/>
      <name val="Times New Roman"/>
      <family val="2"/>
      <charset val="204"/>
    </font>
    <font>
      <sz val="11"/>
      <color indexed="8"/>
      <name val="Times New Roman"/>
      <family val="2"/>
      <charset val="204"/>
    </font>
    <font>
      <sz val="10"/>
      <color rgb="FF006100"/>
      <name val="Arial Cyr"/>
      <family val="2"/>
      <charset val="204"/>
    </font>
    <font>
      <sz val="11"/>
      <name val="돋움"/>
      <charset val="129"/>
    </font>
    <font>
      <sz val="12"/>
      <color theme="1"/>
      <name val="Calibri"/>
      <family val="2"/>
      <scheme val="minor"/>
    </font>
    <font>
      <b/>
      <sz val="12"/>
      <color theme="1"/>
      <name val="Calibri"/>
      <family val="2"/>
      <charset val="204"/>
      <scheme val="minor"/>
    </font>
    <font>
      <b/>
      <sz val="16"/>
      <color theme="1"/>
      <name val="Calibri"/>
      <family val="2"/>
      <charset val="204"/>
      <scheme val="minor"/>
    </font>
    <font>
      <b/>
      <sz val="18"/>
      <color rgb="FF002060"/>
      <name val="Times New Roman"/>
      <family val="1"/>
      <charset val="204"/>
    </font>
    <font>
      <sz val="14"/>
      <color theme="1"/>
      <name val="Calibri"/>
      <family val="2"/>
      <charset val="204"/>
      <scheme val="minor"/>
    </font>
    <font>
      <sz val="12"/>
      <color theme="1"/>
      <name val="Times New Roman"/>
      <family val="1"/>
      <charset val="204"/>
    </font>
    <font>
      <b/>
      <sz val="20"/>
      <name val="Arial"/>
      <family val="2"/>
      <charset val="204"/>
    </font>
    <font>
      <sz val="12"/>
      <name val="Arial"/>
      <family val="2"/>
      <charset val="204"/>
    </font>
    <font>
      <i/>
      <sz val="12"/>
      <name val="Arial"/>
      <family val="2"/>
      <charset val="204"/>
    </font>
    <font>
      <b/>
      <sz val="16"/>
      <name val="Arial"/>
      <family val="2"/>
      <charset val="204"/>
    </font>
    <font>
      <b/>
      <i/>
      <sz val="16"/>
      <name val="Arial"/>
      <family val="2"/>
      <charset val="204"/>
    </font>
    <font>
      <i/>
      <sz val="16"/>
      <name val="Arial"/>
      <family val="2"/>
      <charset val="204"/>
    </font>
    <font>
      <b/>
      <sz val="11"/>
      <color theme="1"/>
      <name val="Arial"/>
      <family val="2"/>
      <charset val="204"/>
    </font>
    <font>
      <b/>
      <i/>
      <sz val="14"/>
      <name val="Arial"/>
      <family val="2"/>
      <charset val="204"/>
    </font>
    <font>
      <b/>
      <sz val="14"/>
      <name val="Arial"/>
      <family val="2"/>
      <charset val="204"/>
    </font>
    <font>
      <sz val="14"/>
      <name val="Arial"/>
      <family val="2"/>
      <charset val="204"/>
    </font>
    <font>
      <sz val="14"/>
      <name val="Times New Roman"/>
      <family val="1"/>
      <charset val="204"/>
    </font>
    <font>
      <sz val="11"/>
      <color theme="1"/>
      <name val="Times New Roman"/>
      <family val="1"/>
      <charset val="204"/>
    </font>
    <font>
      <sz val="11"/>
      <name val="Times New Roman"/>
      <family val="1"/>
      <charset val="204"/>
    </font>
    <font>
      <sz val="14"/>
      <color theme="1"/>
      <name val="Arial"/>
      <family val="2"/>
      <charset val="204"/>
    </font>
    <font>
      <b/>
      <sz val="14"/>
      <name val="Times New Roman"/>
      <family val="1"/>
      <charset val="204"/>
    </font>
    <font>
      <sz val="12"/>
      <color theme="1"/>
      <name val="Arial"/>
      <family val="2"/>
      <charset val="204"/>
    </font>
    <font>
      <sz val="14"/>
      <name val="Calibri"/>
      <family val="2"/>
      <charset val="204"/>
      <scheme val="minor"/>
    </font>
    <font>
      <sz val="20"/>
      <name val="Arial"/>
      <family val="2"/>
      <charset val="204"/>
    </font>
    <font>
      <sz val="24"/>
      <name val="Arial"/>
      <family val="2"/>
      <charset val="204"/>
    </font>
    <font>
      <b/>
      <sz val="24"/>
      <name val="Arial"/>
      <family val="2"/>
      <charset val="204"/>
    </font>
    <font>
      <b/>
      <sz val="13.5"/>
      <color indexed="8"/>
      <name val="Calibri"/>
      <family val="2"/>
      <charset val="204"/>
    </font>
    <font>
      <sz val="10"/>
      <color theme="1"/>
      <name val="Times New Roman"/>
      <family val="1"/>
      <charset val="204"/>
    </font>
    <font>
      <b/>
      <sz val="20"/>
      <name val="Times New Roman"/>
      <family val="1"/>
      <charset val="204"/>
    </font>
    <font>
      <b/>
      <sz val="24"/>
      <name val="Times New Roman"/>
      <family val="1"/>
      <charset val="204"/>
    </font>
    <font>
      <b/>
      <sz val="18"/>
      <color theme="1"/>
      <name val="Times New Roman"/>
      <family val="1"/>
      <charset val="204"/>
    </font>
    <font>
      <b/>
      <i/>
      <sz val="18"/>
      <color theme="1"/>
      <name val="Times New Roman"/>
      <family val="1"/>
      <charset val="204"/>
    </font>
    <font>
      <i/>
      <sz val="18"/>
      <color theme="1"/>
      <name val="Times New Roman"/>
      <family val="1"/>
      <charset val="204"/>
    </font>
    <font>
      <b/>
      <sz val="18"/>
      <name val="Times New Roman"/>
      <family val="1"/>
      <charset val="204"/>
    </font>
    <font>
      <sz val="18"/>
      <name val="Times New Roman"/>
      <family val="1"/>
      <charset val="204"/>
    </font>
    <font>
      <sz val="18"/>
      <color theme="1"/>
      <name val="Times New Roman"/>
      <family val="1"/>
      <charset val="204"/>
    </font>
    <font>
      <sz val="12"/>
      <color rgb="FFFF0000"/>
      <name val="Arial"/>
      <family val="2"/>
      <charset val="204"/>
    </font>
    <font>
      <b/>
      <sz val="22"/>
      <name val="Arial"/>
      <family val="2"/>
      <charset val="204"/>
    </font>
    <font>
      <sz val="16"/>
      <color theme="1"/>
      <name val="Times New Roman"/>
      <family val="1"/>
      <charset val="204"/>
    </font>
    <font>
      <sz val="16"/>
      <name val="Times New Roman"/>
      <family val="1"/>
      <charset val="204"/>
    </font>
    <font>
      <sz val="16"/>
      <name val="Arial"/>
      <family val="2"/>
      <charset val="204"/>
    </font>
    <font>
      <sz val="16"/>
      <color rgb="FFFF0000"/>
      <name val="Times New Roman"/>
      <family val="1"/>
      <charset val="204"/>
    </font>
    <font>
      <b/>
      <sz val="15"/>
      <color rgb="FF002060"/>
      <name val="Times New Roman"/>
      <family val="1"/>
      <charset val="204"/>
    </font>
  </fonts>
  <fills count="8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26"/>
        <bgColor indexed="64"/>
      </patternFill>
    </fill>
    <fill>
      <patternFill patternType="solid">
        <fgColor indexed="43"/>
        <bgColor indexed="43"/>
      </patternFill>
    </fill>
    <fill>
      <patternFill patternType="solid">
        <fgColor indexed="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7" tint="0.79998168889431442"/>
        <bgColor indexed="64"/>
      </patternFill>
    </fill>
    <fill>
      <patternFill patternType="solid">
        <fgColor rgb="FF92D050"/>
        <bgColor indexed="64"/>
      </patternFill>
    </fill>
    <fill>
      <patternFill patternType="solid">
        <fgColor theme="3" tint="0.59999389629810485"/>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rgb="FF002060"/>
      </left>
      <right style="thin">
        <color rgb="FF002060"/>
      </right>
      <top style="medium">
        <color rgb="FF002060"/>
      </top>
      <bottom style="thin">
        <color indexed="64"/>
      </bottom>
      <diagonal/>
    </border>
    <border>
      <left style="thin">
        <color rgb="FF002060"/>
      </left>
      <right style="thin">
        <color rgb="FF002060"/>
      </right>
      <top style="medium">
        <color rgb="FF002060"/>
      </top>
      <bottom style="thin">
        <color indexed="64"/>
      </bottom>
      <diagonal/>
    </border>
    <border>
      <left style="medium">
        <color rgb="FF002060"/>
      </left>
      <right style="thin">
        <color rgb="FF002060"/>
      </right>
      <top style="thin">
        <color indexed="64"/>
      </top>
      <bottom style="medium">
        <color rgb="FF002060"/>
      </bottom>
      <diagonal/>
    </border>
    <border>
      <left style="thin">
        <color rgb="FF002060"/>
      </left>
      <right style="thin">
        <color rgb="FF002060"/>
      </right>
      <top style="thin">
        <color indexed="64"/>
      </top>
      <bottom style="medium">
        <color rgb="FF002060"/>
      </bottom>
      <diagonal/>
    </border>
    <border>
      <left style="medium">
        <color rgb="FF002060"/>
      </left>
      <right style="thin">
        <color rgb="FF002060"/>
      </right>
      <top/>
      <bottom/>
      <diagonal/>
    </border>
    <border>
      <left style="thin">
        <color rgb="FF002060"/>
      </left>
      <right style="thin">
        <color rgb="FF002060"/>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s>
  <cellStyleXfs count="13448">
    <xf numFmtId="0" fontId="0" fillId="0" borderId="0"/>
    <xf numFmtId="165" fontId="12" fillId="0" borderId="0" applyFont="0" applyFill="0" applyBorder="0" applyAlignment="0" applyProtection="0"/>
    <xf numFmtId="0" fontId="9" fillId="0" borderId="0"/>
    <xf numFmtId="0" fontId="31" fillId="0" borderId="0"/>
    <xf numFmtId="170" fontId="32" fillId="0" borderId="0">
      <protection locked="0"/>
    </xf>
    <xf numFmtId="170" fontId="33" fillId="0" borderId="0">
      <protection locked="0"/>
    </xf>
    <xf numFmtId="170" fontId="33" fillId="0" borderId="0">
      <protection locked="0"/>
    </xf>
    <xf numFmtId="170" fontId="33" fillId="0" borderId="0">
      <protection locked="0"/>
    </xf>
    <xf numFmtId="170" fontId="33" fillId="0" borderId="0">
      <protection locked="0"/>
    </xf>
    <xf numFmtId="170" fontId="34" fillId="0" borderId="0">
      <protection locked="0"/>
    </xf>
    <xf numFmtId="170" fontId="34" fillId="0" borderId="0">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70" fontId="37" fillId="0" borderId="0">
      <protection locked="0"/>
    </xf>
    <xf numFmtId="171" fontId="31" fillId="0" borderId="0" applyFont="0" applyFill="0" applyBorder="0" applyAlignment="0" applyProtection="0"/>
    <xf numFmtId="0" fontId="31" fillId="0" borderId="0"/>
    <xf numFmtId="172" fontId="31" fillId="0" borderId="0" applyFont="0" applyFill="0" applyBorder="0" applyAlignment="0" applyProtection="0"/>
    <xf numFmtId="0" fontId="38" fillId="0" borderId="11">
      <protection locked="0"/>
    </xf>
    <xf numFmtId="0" fontId="39" fillId="0" borderId="0"/>
    <xf numFmtId="0" fontId="39" fillId="0" borderId="0"/>
    <xf numFmtId="0" fontId="39" fillId="0" borderId="0"/>
    <xf numFmtId="0" fontId="39" fillId="0" borderId="0"/>
    <xf numFmtId="0" fontId="39" fillId="0" borderId="0"/>
    <xf numFmtId="0" fontId="31"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1" fillId="0" borderId="0"/>
    <xf numFmtId="0" fontId="41" fillId="0" borderId="0"/>
    <xf numFmtId="0" fontId="41" fillId="0" borderId="0"/>
    <xf numFmtId="0" fontId="31" fillId="0" borderId="0"/>
    <xf numFmtId="0" fontId="31" fillId="0" borderId="0"/>
    <xf numFmtId="0" fontId="41" fillId="0" borderId="0"/>
    <xf numFmtId="0" fontId="39" fillId="0" borderId="0"/>
    <xf numFmtId="0" fontId="4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1" fillId="0" borderId="0"/>
    <xf numFmtId="0" fontId="39" fillId="0" borderId="0"/>
    <xf numFmtId="0" fontId="31" fillId="0" borderId="0"/>
    <xf numFmtId="0" fontId="3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31" fillId="0" borderId="0"/>
    <xf numFmtId="0" fontId="40" fillId="0" borderId="0"/>
    <xf numFmtId="0" fontId="31" fillId="0" borderId="0"/>
    <xf numFmtId="0" fontId="31" fillId="0" borderId="0"/>
    <xf numFmtId="0" fontId="31" fillId="0" borderId="0"/>
    <xf numFmtId="0" fontId="31" fillId="0" borderId="0"/>
    <xf numFmtId="0" fontId="31" fillId="0" borderId="0"/>
    <xf numFmtId="0" fontId="39" fillId="0" borderId="0"/>
    <xf numFmtId="0" fontId="41" fillId="0" borderId="0"/>
    <xf numFmtId="0" fontId="39" fillId="0" borderId="0"/>
    <xf numFmtId="0" fontId="39" fillId="0" borderId="0"/>
    <xf numFmtId="0" fontId="39" fillId="0" borderId="0"/>
    <xf numFmtId="0" fontId="39" fillId="0" borderId="0"/>
    <xf numFmtId="0" fontId="3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1" fillId="0" borderId="0"/>
    <xf numFmtId="0" fontId="40" fillId="0" borderId="0"/>
    <xf numFmtId="0" fontId="3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1" fillId="0" borderId="0"/>
    <xf numFmtId="0" fontId="40" fillId="0" borderId="0"/>
    <xf numFmtId="0" fontId="4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39" fillId="0" borderId="0"/>
    <xf numFmtId="0" fontId="39" fillId="0" borderId="0"/>
    <xf numFmtId="0" fontId="39" fillId="0" borderId="0"/>
    <xf numFmtId="0" fontId="39" fillId="0" borderId="0"/>
    <xf numFmtId="0" fontId="38" fillId="0" borderId="0">
      <protection locked="0"/>
    </xf>
    <xf numFmtId="0" fontId="38" fillId="0" borderId="0">
      <protection locked="0"/>
    </xf>
    <xf numFmtId="0" fontId="38" fillId="0" borderId="0">
      <protection locked="0"/>
    </xf>
    <xf numFmtId="0" fontId="38" fillId="0" borderId="0">
      <protection locked="0"/>
    </xf>
    <xf numFmtId="0" fontId="42" fillId="0" borderId="0">
      <protection locked="0"/>
    </xf>
    <xf numFmtId="0" fontId="42" fillId="0" borderId="0">
      <protection locked="0"/>
    </xf>
    <xf numFmtId="0" fontId="38" fillId="0" borderId="0">
      <protection locked="0"/>
    </xf>
    <xf numFmtId="166" fontId="43" fillId="0" borderId="0">
      <protection locked="0"/>
    </xf>
    <xf numFmtId="0" fontId="38" fillId="0" borderId="11">
      <protection locked="0"/>
    </xf>
    <xf numFmtId="0" fontId="44" fillId="0" borderId="0">
      <protection locked="0"/>
    </xf>
    <xf numFmtId="0" fontId="44" fillId="0" borderId="0">
      <protection locked="0"/>
    </xf>
    <xf numFmtId="0" fontId="4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3" fontId="32" fillId="0" borderId="0">
      <protection locked="0"/>
    </xf>
    <xf numFmtId="170" fontId="32" fillId="0" borderId="11">
      <protection locked="0"/>
    </xf>
    <xf numFmtId="173" fontId="46" fillId="0" borderId="0">
      <protection locked="0"/>
    </xf>
    <xf numFmtId="170" fontId="46"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46" fillId="0" borderId="0">
      <protection locked="0"/>
    </xf>
    <xf numFmtId="170" fontId="46"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46" fillId="0" borderId="0">
      <protection locked="0"/>
    </xf>
    <xf numFmtId="170" fontId="46"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46" fillId="0" borderId="0">
      <protection locked="0"/>
    </xf>
    <xf numFmtId="170" fontId="46"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46" fillId="0" borderId="0">
      <protection locked="0"/>
    </xf>
    <xf numFmtId="170" fontId="46"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173" fontId="46" fillId="0" borderId="0">
      <protection locked="0"/>
    </xf>
    <xf numFmtId="170" fontId="46" fillId="0" borderId="11">
      <protection locked="0"/>
    </xf>
    <xf numFmtId="170" fontId="43" fillId="0" borderId="0">
      <protection locked="0"/>
    </xf>
    <xf numFmtId="170" fontId="43"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45" fillId="0" borderId="11">
      <protection locked="0"/>
    </xf>
    <xf numFmtId="0" fontId="45" fillId="0" borderId="0">
      <protection locked="0"/>
    </xf>
    <xf numFmtId="170" fontId="45"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45" fillId="0" borderId="0">
      <protection locked="0"/>
    </xf>
    <xf numFmtId="170" fontId="32" fillId="0" borderId="0">
      <protection locked="0"/>
    </xf>
    <xf numFmtId="170" fontId="45" fillId="0" borderId="11">
      <protection locked="0"/>
    </xf>
    <xf numFmtId="170" fontId="32"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42" fillId="0" borderId="0">
      <protection locked="0"/>
    </xf>
    <xf numFmtId="0" fontId="42"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42" fillId="0" borderId="0">
      <protection locked="0"/>
    </xf>
    <xf numFmtId="0" fontId="42"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42" fillId="0" borderId="0">
      <protection locked="0"/>
    </xf>
    <xf numFmtId="0" fontId="42"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0" fontId="38" fillId="0" borderId="0">
      <protection locked="0"/>
    </xf>
    <xf numFmtId="0" fontId="38"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170" fontId="43" fillId="0" borderId="0">
      <protection locked="0"/>
    </xf>
    <xf numFmtId="170" fontId="43"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173" fontId="32" fillId="0" borderId="0">
      <protection locked="0"/>
    </xf>
    <xf numFmtId="170" fontId="32"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170" fontId="32" fillId="0" borderId="11">
      <protection locked="0"/>
    </xf>
    <xf numFmtId="170" fontId="43" fillId="0" borderId="11">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4" fontId="32" fillId="0" borderId="0">
      <protection locked="0"/>
    </xf>
    <xf numFmtId="175" fontId="32" fillId="0" borderId="0">
      <protection locked="0"/>
    </xf>
    <xf numFmtId="174" fontId="46" fillId="0" borderId="0">
      <protection locked="0"/>
    </xf>
    <xf numFmtId="175" fontId="46"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46" fillId="0" borderId="0">
      <protection locked="0"/>
    </xf>
    <xf numFmtId="175" fontId="46"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46" fillId="0" borderId="0">
      <protection locked="0"/>
    </xf>
    <xf numFmtId="175" fontId="46"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46" fillId="0" borderId="0">
      <protection locked="0"/>
    </xf>
    <xf numFmtId="175" fontId="46"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46" fillId="0" borderId="0">
      <protection locked="0"/>
    </xf>
    <xf numFmtId="175" fontId="46"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174" fontId="46" fillId="0" borderId="0">
      <protection locked="0"/>
    </xf>
    <xf numFmtId="175" fontId="46" fillId="0" borderId="0">
      <protection locked="0"/>
    </xf>
    <xf numFmtId="170" fontId="43" fillId="0" borderId="0">
      <protection locked="0"/>
    </xf>
    <xf numFmtId="170" fontId="43"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42" fillId="0" borderId="0">
      <protection locked="0"/>
    </xf>
    <xf numFmtId="0" fontId="42"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42" fillId="0" borderId="0">
      <protection locked="0"/>
    </xf>
    <xf numFmtId="0" fontId="42"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42" fillId="0" borderId="0">
      <protection locked="0"/>
    </xf>
    <xf numFmtId="0" fontId="42"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3" fillId="0" borderId="0">
      <protection locked="0"/>
    </xf>
    <xf numFmtId="170" fontId="43"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174" fontId="32" fillId="0" borderId="0">
      <protection locked="0"/>
    </xf>
    <xf numFmtId="175"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32" fillId="0" borderId="0">
      <protection locked="0"/>
    </xf>
    <xf numFmtId="170" fontId="43"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45" fillId="0" borderId="0">
      <protection locked="0"/>
    </xf>
    <xf numFmtId="170" fontId="32"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0" fontId="32" fillId="0" borderId="0">
      <protection locked="0"/>
    </xf>
    <xf numFmtId="170" fontId="43"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47" fillId="0" borderId="0">
      <protection locked="0"/>
    </xf>
    <xf numFmtId="170" fontId="48"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33" fillId="0" borderId="0">
      <protection locked="0"/>
    </xf>
    <xf numFmtId="170" fontId="47"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9" fillId="0" borderId="0">
      <protection locked="0"/>
    </xf>
    <xf numFmtId="170" fontId="48"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8" fillId="0" borderId="0">
      <protection locked="0"/>
    </xf>
    <xf numFmtId="170" fontId="47"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170" fontId="49" fillId="0" borderId="0">
      <protection locked="0"/>
    </xf>
    <xf numFmtId="170" fontId="48" fillId="0" borderId="0">
      <protection locked="0"/>
    </xf>
    <xf numFmtId="0" fontId="50" fillId="0" borderId="0" applyNumberFormat="0" applyFont="0" applyFill="0" applyBorder="0" applyAlignment="0" applyProtection="0">
      <alignment horizontal="center"/>
    </xf>
    <xf numFmtId="0" fontId="51" fillId="34"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52" fillId="34"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2" fillId="34"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52" fillId="3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2" fillId="3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52" fillId="36"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2" fillId="36"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52" fillId="37"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2" fillId="37"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52" fillId="38"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2" fillId="38"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52" fillId="39"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2" fillId="39"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37" borderId="0" applyNumberFormat="0" applyBorder="0" applyAlignment="0" applyProtection="0"/>
    <xf numFmtId="0" fontId="51" fillId="40" borderId="0" applyNumberFormat="0" applyBorder="0" applyAlignment="0" applyProtection="0"/>
    <xf numFmtId="0" fontId="51" fillId="4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52" fillId="40"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2" fillId="40"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52" fillId="41"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2" fillId="41"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52" fillId="42"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2" fillId="42"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2" fillId="37"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2" fillId="37"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2" fillId="40"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2" fillId="40"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52" fillId="43"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2" fillId="43"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54" fillId="44"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4" fillId="45"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55" fillId="44"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55" fillId="41"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55" fillId="42"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55" fillId="4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55" fillId="46"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55" fillId="47"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170" fontId="57" fillId="0" borderId="0">
      <protection locked="0"/>
    </xf>
    <xf numFmtId="170" fontId="57" fillId="0" borderId="0">
      <protection locked="0"/>
    </xf>
    <xf numFmtId="170" fontId="57" fillId="0" borderId="0">
      <protection locked="0"/>
    </xf>
    <xf numFmtId="170" fontId="58" fillId="0" borderId="0">
      <protection locked="0"/>
    </xf>
    <xf numFmtId="170" fontId="58" fillId="0" borderId="0">
      <protection locked="0"/>
    </xf>
    <xf numFmtId="170" fontId="58" fillId="0" borderId="0">
      <protection locked="0"/>
    </xf>
    <xf numFmtId="0" fontId="55" fillId="48"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5" fillId="50" borderId="0" applyNumberFormat="0" applyBorder="0" applyAlignment="0" applyProtection="0"/>
    <xf numFmtId="0" fontId="55" fillId="48" borderId="0" applyNumberFormat="0" applyBorder="0" applyAlignment="0" applyProtection="0"/>
    <xf numFmtId="0" fontId="55" fillId="51" borderId="0" applyNumberFormat="0" applyBorder="0" applyAlignment="0" applyProtection="0"/>
    <xf numFmtId="0" fontId="52" fillId="52" borderId="0" applyNumberFormat="0" applyBorder="0" applyAlignment="0" applyProtection="0"/>
    <xf numFmtId="0" fontId="52" fillId="53"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4" borderId="0" applyNumberFormat="0" applyBorder="0" applyAlignment="0" applyProtection="0"/>
    <xf numFmtId="0" fontId="52" fillId="52" borderId="0" applyNumberFormat="0" applyBorder="0" applyAlignment="0" applyProtection="0"/>
    <xf numFmtId="0" fontId="52" fillId="55" borderId="0" applyNumberFormat="0" applyBorder="0" applyAlignment="0" applyProtection="0"/>
    <xf numFmtId="0" fontId="55" fillId="53" borderId="0" applyNumberFormat="0" applyBorder="0" applyAlignment="0" applyProtection="0"/>
    <xf numFmtId="0" fontId="55" fillId="54" borderId="0" applyNumberFormat="0" applyBorder="0" applyAlignment="0" applyProtection="0"/>
    <xf numFmtId="0" fontId="55" fillId="48" borderId="0" applyNumberFormat="0" applyBorder="0" applyAlignment="0" applyProtection="0"/>
    <xf numFmtId="0" fontId="52" fillId="49" borderId="0" applyNumberFormat="0" applyBorder="0" applyAlignment="0" applyProtection="0"/>
    <xf numFmtId="0" fontId="52" fillId="53" borderId="0" applyNumberFormat="0" applyBorder="0" applyAlignment="0" applyProtection="0"/>
    <xf numFmtId="0" fontId="55" fillId="53" borderId="0" applyNumberFormat="0" applyBorder="0" applyAlignment="0" applyProtection="0"/>
    <xf numFmtId="0" fontId="55" fillId="48" borderId="0" applyNumberFormat="0" applyBorder="0" applyAlignment="0" applyProtection="0"/>
    <xf numFmtId="0" fontId="55" fillId="56" borderId="0" applyNumberFormat="0" applyBorder="0" applyAlignment="0" applyProtection="0"/>
    <xf numFmtId="0" fontId="52" fillId="57" borderId="0" applyNumberFormat="0" applyBorder="0" applyAlignment="0" applyProtection="0"/>
    <xf numFmtId="0" fontId="52" fillId="49" borderId="0" applyNumberFormat="0" applyBorder="0" applyAlignment="0" applyProtection="0"/>
    <xf numFmtId="0" fontId="55" fillId="50" borderId="0" applyNumberFormat="0" applyBorder="0" applyAlignment="0" applyProtection="0"/>
    <xf numFmtId="0" fontId="55" fillId="56" borderId="0" applyNumberFormat="0" applyBorder="0" applyAlignment="0" applyProtection="0"/>
    <xf numFmtId="0" fontId="55" fillId="58" borderId="0" applyNumberFormat="0" applyBorder="0" applyAlignment="0" applyProtection="0"/>
    <xf numFmtId="0" fontId="52" fillId="52" borderId="0" applyNumberFormat="0" applyBorder="0" applyAlignment="0" applyProtection="0"/>
    <xf numFmtId="0" fontId="52" fillId="59" borderId="0" applyNumberFormat="0" applyBorder="0" applyAlignment="0" applyProtection="0"/>
    <xf numFmtId="0" fontId="55" fillId="59" borderId="0" applyNumberFormat="0" applyBorder="0" applyAlignment="0" applyProtection="0"/>
    <xf numFmtId="0" fontId="55" fillId="58" borderId="0" applyNumberFormat="0" applyBorder="0" applyAlignment="0" applyProtection="0"/>
    <xf numFmtId="0" fontId="36" fillId="0" borderId="0" applyNumberFormat="0" applyFill="0" applyBorder="0" applyAlignment="0" applyProtection="0">
      <alignment vertical="top"/>
      <protection locked="0"/>
    </xf>
    <xf numFmtId="170" fontId="34" fillId="0" borderId="0">
      <protection locked="0"/>
    </xf>
    <xf numFmtId="176" fontId="31" fillId="0" borderId="0" applyFont="0" applyFill="0" applyBorder="0" applyAlignment="0" applyProtection="0"/>
    <xf numFmtId="177" fontId="31" fillId="0" borderId="0" applyFont="0" applyFill="0" applyBorder="0" applyAlignment="0" applyProtection="0"/>
    <xf numFmtId="0" fontId="59" fillId="60" borderId="0" applyNumberFormat="0" applyBorder="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0" fillId="61" borderId="12" applyNumberFormat="0" applyAlignment="0" applyProtection="0"/>
    <xf numFmtId="0" fontId="61" fillId="54" borderId="13" applyNumberFormat="0" applyAlignment="0" applyProtection="0"/>
    <xf numFmtId="167" fontId="39" fillId="0" borderId="0" applyFont="0" applyFill="0" applyBorder="0" applyAlignment="0" applyProtection="0"/>
    <xf numFmtId="169" fontId="39" fillId="0" borderId="0" applyFont="0" applyFill="0" applyBorder="0" applyAlignment="0" applyProtection="0"/>
    <xf numFmtId="3" fontId="39" fillId="0" borderId="0" applyFont="0" applyFill="0" applyBorder="0" applyAlignment="0" applyProtection="0"/>
    <xf numFmtId="0" fontId="62" fillId="0" borderId="0" applyNumberFormat="0" applyFont="0" applyFill="0" applyBorder="0" applyAlignment="0"/>
    <xf numFmtId="166" fontId="39" fillId="0" borderId="0" applyFont="0" applyFill="0" applyBorder="0" applyAlignment="0" applyProtection="0"/>
    <xf numFmtId="168" fontId="39" fillId="0" borderId="0" applyFont="0" applyFill="0" applyBorder="0" applyAlignment="0" applyProtection="0"/>
    <xf numFmtId="178" fontId="39" fillId="0" borderId="0" applyFont="0" applyFill="0" applyBorder="0" applyAlignment="0" applyProtection="0"/>
    <xf numFmtId="0" fontId="39" fillId="0" borderId="0" applyFont="0" applyFill="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64" borderId="0" applyNumberFormat="0" applyBorder="0" applyAlignment="0" applyProtection="0"/>
    <xf numFmtId="179" fontId="31" fillId="0" borderId="0" applyFont="0" applyFill="0" applyBorder="0" applyAlignment="0" applyProtection="0"/>
    <xf numFmtId="0" fontId="64" fillId="0" borderId="0" applyNumberFormat="0" applyFill="0" applyBorder="0" applyAlignment="0" applyProtection="0"/>
    <xf numFmtId="166" fontId="43" fillId="0" borderId="0">
      <protection locked="0"/>
    </xf>
    <xf numFmtId="166" fontId="43" fillId="0" borderId="0">
      <protection locked="0"/>
    </xf>
    <xf numFmtId="166" fontId="65" fillId="0" borderId="0">
      <protection locked="0"/>
    </xf>
    <xf numFmtId="166" fontId="43" fillId="0" borderId="0">
      <protection locked="0"/>
    </xf>
    <xf numFmtId="166" fontId="43" fillId="0" borderId="0">
      <protection locked="0"/>
    </xf>
    <xf numFmtId="166" fontId="43" fillId="0" borderId="0">
      <protection locked="0"/>
    </xf>
    <xf numFmtId="166" fontId="66" fillId="0" borderId="0">
      <protection locked="0"/>
    </xf>
    <xf numFmtId="2" fontId="39" fillId="0" borderId="0" applyFont="0" applyFill="0" applyBorder="0" applyAlignment="0" applyProtection="0"/>
    <xf numFmtId="0" fontId="35" fillId="0" borderId="0" applyNumberFormat="0" applyFill="0" applyBorder="0" applyAlignment="0" applyProtection="0">
      <alignment vertical="top"/>
      <protection locked="0"/>
    </xf>
    <xf numFmtId="0" fontId="67" fillId="55" borderId="0" applyNumberFormat="0" applyBorder="0" applyAlignment="0" applyProtection="0"/>
    <xf numFmtId="38" fontId="68" fillId="65" borderId="0" applyNumberFormat="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14" applyNumberFormat="0" applyFill="0" applyAlignment="0" applyProtection="0"/>
    <xf numFmtId="0" fontId="71" fillId="0" borderId="0" applyNumberFormat="0" applyFill="0" applyBorder="0" applyAlignment="0" applyProtection="0"/>
    <xf numFmtId="0" fontId="36" fillId="0" borderId="0" applyNumberFormat="0" applyFill="0" applyBorder="0" applyAlignment="0" applyProtection="0">
      <alignment vertical="top"/>
      <protection locked="0"/>
    </xf>
    <xf numFmtId="170" fontId="57" fillId="0" borderId="0">
      <protection locked="0"/>
    </xf>
    <xf numFmtId="0" fontId="72" fillId="0" borderId="0"/>
    <xf numFmtId="170" fontId="58" fillId="0" borderId="0">
      <protection locked="0"/>
    </xf>
    <xf numFmtId="170" fontId="58" fillId="0" borderId="0">
      <protection locked="0"/>
    </xf>
    <xf numFmtId="170" fontId="58" fillId="0" borderId="0">
      <protection locked="0"/>
    </xf>
    <xf numFmtId="0" fontId="35" fillId="0" borderId="0" applyNumberFormat="0" applyFill="0" applyBorder="0" applyAlignment="0" applyProtection="0">
      <alignment vertical="top"/>
      <protection locked="0"/>
    </xf>
    <xf numFmtId="0" fontId="73" fillId="59" borderId="12" applyNumberFormat="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10" fontId="68" fillId="66" borderId="10" applyNumberFormat="0" applyBorder="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0" fontId="73" fillId="59" borderId="12" applyNumberFormat="0" applyAlignment="0" applyProtection="0"/>
    <xf numFmtId="170" fontId="34" fillId="0" borderId="0">
      <protection locked="0"/>
    </xf>
    <xf numFmtId="0" fontId="74" fillId="0" borderId="15" applyNumberFormat="0" applyFill="0" applyAlignment="0" applyProtection="0"/>
    <xf numFmtId="180" fontId="39" fillId="0" borderId="0" applyFont="0" applyFill="0" applyBorder="0" applyAlignment="0" applyProtection="0"/>
    <xf numFmtId="181" fontId="39" fillId="0" borderId="0" applyFont="0" applyFill="0" applyBorder="0" applyAlignment="0" applyProtection="0"/>
    <xf numFmtId="182" fontId="39" fillId="0" borderId="0" applyFont="0" applyFill="0" applyBorder="0" applyAlignment="0" applyProtection="0"/>
    <xf numFmtId="183" fontId="39" fillId="0" borderId="0" applyFont="0" applyFill="0" applyBorder="0" applyAlignment="0" applyProtection="0"/>
    <xf numFmtId="184" fontId="75" fillId="0" borderId="0" applyFill="0" applyBorder="0"/>
    <xf numFmtId="0" fontId="76" fillId="67" borderId="0" applyNumberFormat="0" applyBorder="0" applyAlignment="0" applyProtection="0"/>
    <xf numFmtId="0" fontId="75" fillId="0" borderId="0"/>
    <xf numFmtId="0" fontId="39" fillId="0" borderId="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0" fontId="31" fillId="52" borderId="16" applyNumberFormat="0" applyFont="0" applyAlignment="0" applyProtection="0"/>
    <xf numFmtId="185" fontId="31" fillId="0" borderId="0" applyFont="0" applyFill="0" applyBorder="0" applyAlignment="0" applyProtection="0"/>
    <xf numFmtId="186" fontId="31" fillId="0" borderId="0" applyFont="0" applyFill="0" applyBorder="0" applyAlignment="0" applyProtection="0"/>
    <xf numFmtId="185" fontId="31" fillId="0" borderId="0" applyFont="0" applyFill="0" applyBorder="0" applyAlignment="0" applyProtection="0"/>
    <xf numFmtId="186" fontId="31" fillId="0" borderId="0" applyFont="0" applyFill="0" applyBorder="0" applyAlignment="0" applyProtection="0"/>
    <xf numFmtId="170" fontId="57" fillId="0" borderId="0">
      <protection locked="0"/>
    </xf>
    <xf numFmtId="170" fontId="58" fillId="0" borderId="0">
      <protection locked="0"/>
    </xf>
    <xf numFmtId="170" fontId="57" fillId="0" borderId="0">
      <protection locked="0"/>
    </xf>
    <xf numFmtId="170" fontId="58" fillId="0" borderId="0">
      <protection locked="0"/>
    </xf>
    <xf numFmtId="170" fontId="57" fillId="0" borderId="0">
      <protection locked="0"/>
    </xf>
    <xf numFmtId="170" fontId="77" fillId="0" borderId="0">
      <protection locked="0"/>
    </xf>
    <xf numFmtId="170" fontId="77" fillId="0" borderId="0">
      <protection locked="0"/>
    </xf>
    <xf numFmtId="170" fontId="77" fillId="0" borderId="0">
      <protection locked="0"/>
    </xf>
    <xf numFmtId="170" fontId="57" fillId="0" borderId="0">
      <protection locked="0"/>
    </xf>
    <xf numFmtId="170" fontId="58" fillId="0" borderId="0">
      <protection locked="0"/>
    </xf>
    <xf numFmtId="170" fontId="57" fillId="0" borderId="0">
      <protection locked="0"/>
    </xf>
    <xf numFmtId="170" fontId="77" fillId="0" borderId="0">
      <protection locked="0"/>
    </xf>
    <xf numFmtId="170" fontId="57" fillId="0" borderId="0">
      <protection locked="0"/>
    </xf>
    <xf numFmtId="170" fontId="77" fillId="0" borderId="0">
      <protection locked="0"/>
    </xf>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0" fontId="78" fillId="61" borderId="17" applyNumberFormat="0" applyAlignment="0" applyProtection="0"/>
    <xf numFmtId="10" fontId="39" fillId="0" borderId="0" applyFont="0" applyFill="0" applyBorder="0" applyAlignment="0" applyProtection="0"/>
    <xf numFmtId="9" fontId="39" fillId="0" borderId="0" applyFont="0" applyFill="0" applyBorder="0" applyAlignment="0" applyProtection="0"/>
    <xf numFmtId="0" fontId="31" fillId="0" borderId="0"/>
    <xf numFmtId="0" fontId="31" fillId="0" borderId="0" applyNumberFormat="0" applyFill="0" applyBorder="0" applyAlignment="0" applyProtection="0"/>
    <xf numFmtId="0" fontId="79" fillId="68" borderId="0">
      <alignment horizontal="left" vertical="top"/>
    </xf>
    <xf numFmtId="0" fontId="80" fillId="68" borderId="0">
      <alignment horizontal="center" vertical="center"/>
    </xf>
    <xf numFmtId="0" fontId="81" fillId="68" borderId="0">
      <alignment horizontal="center" vertical="top"/>
    </xf>
    <xf numFmtId="0" fontId="81" fillId="68" borderId="0">
      <alignment horizontal="center" vertical="top"/>
    </xf>
    <xf numFmtId="0" fontId="81" fillId="68" borderId="0">
      <alignment horizontal="center" vertical="top"/>
    </xf>
    <xf numFmtId="0" fontId="81" fillId="68" borderId="0">
      <alignment horizontal="left" vertical="top"/>
    </xf>
    <xf numFmtId="0" fontId="81" fillId="68" borderId="0">
      <alignment horizontal="left" vertical="top"/>
    </xf>
    <xf numFmtId="0" fontId="81" fillId="68" borderId="0">
      <alignment horizontal="right" vertical="center"/>
    </xf>
    <xf numFmtId="0" fontId="81" fillId="68" borderId="0">
      <alignment horizontal="right" vertical="center"/>
    </xf>
    <xf numFmtId="0" fontId="82" fillId="68" borderId="0">
      <alignment horizontal="right" vertical="top"/>
    </xf>
    <xf numFmtId="0" fontId="83" fillId="0" borderId="0" applyNumberFormat="0" applyFill="0" applyBorder="0" applyAlignment="0" applyProtection="0"/>
    <xf numFmtId="0" fontId="84" fillId="0" borderId="0"/>
    <xf numFmtId="0" fontId="39" fillId="0" borderId="0"/>
    <xf numFmtId="0" fontId="85" fillId="0" borderId="0" applyNumberFormat="0" applyFill="0" applyBorder="0" applyAlignment="0" applyProtection="0"/>
    <xf numFmtId="0" fontId="39" fillId="0" borderId="18" applyNumberFormat="0" applyFont="0" applyFill="0" applyAlignment="0" applyProtection="0"/>
    <xf numFmtId="0" fontId="86" fillId="0" borderId="0" applyNumberFormat="0" applyFill="0" applyBorder="0" applyAlignment="0" applyProtection="0"/>
    <xf numFmtId="182" fontId="39" fillId="0" borderId="0" applyFont="0" applyFill="0" applyBorder="0" applyAlignment="0" applyProtection="0"/>
    <xf numFmtId="183" fontId="39" fillId="0" borderId="0" applyFont="0" applyFill="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55" fillId="69"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5" fillId="69"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55" fillId="70"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55" fillId="71"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55" fillId="45"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55" fillId="4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55" fillId="72"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73" fillId="39" borderId="12"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73" fillId="39" borderId="12"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87"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78" fillId="73" borderId="17"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78" fillId="73" borderId="17"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88"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2" fillId="7" borderId="5"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89" fillId="73" borderId="12"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89" fillId="73" borderId="12"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90"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91" fillId="0" borderId="0" applyNumberFormat="0" applyFill="0" applyBorder="0" applyAlignment="0" applyProtection="0">
      <alignment vertical="top"/>
      <protection locked="0"/>
    </xf>
    <xf numFmtId="164" fontId="92" fillId="0" borderId="0" applyFont="0" applyFill="0" applyBorder="0" applyAlignment="0" applyProtection="0"/>
    <xf numFmtId="187" fontId="93" fillId="0" borderId="0" applyFont="0" applyFill="0" applyBorder="0" applyAlignment="0" applyProtection="0"/>
    <xf numFmtId="0" fontId="72" fillId="0" borderId="0">
      <alignment horizontal="center"/>
    </xf>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94" fillId="0" borderId="19"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4" fillId="0" borderId="19"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9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5" fillId="0" borderId="1"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96" fillId="0" borderId="20"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97"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8" fillId="0" borderId="21"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99"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63" fillId="0" borderId="22"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100"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61" fillId="74" borderId="13"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61" fillId="74" borderId="13"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101"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25" fillId="8" borderId="7" applyNumberFormat="0" applyAlignment="0" applyProtection="0"/>
    <xf numFmtId="0" fontId="102" fillId="0" borderId="0" applyNumberForma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76" fillId="7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10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10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5" fillId="0" borderId="0"/>
    <xf numFmtId="0" fontId="31" fillId="0" borderId="0">
      <protection locked="0"/>
    </xf>
    <xf numFmtId="0" fontId="39" fillId="0" borderId="0"/>
    <xf numFmtId="0" fontId="39" fillId="0" borderId="0"/>
    <xf numFmtId="0" fontId="106" fillId="0" borderId="0"/>
    <xf numFmtId="0" fontId="106" fillId="0" borderId="0"/>
    <xf numFmtId="0" fontId="39" fillId="0" borderId="0"/>
    <xf numFmtId="0" fontId="39" fillId="0" borderId="0"/>
    <xf numFmtId="0" fontId="39" fillId="0" borderId="0"/>
    <xf numFmtId="0" fontId="106" fillId="0" borderId="0"/>
    <xf numFmtId="0" fontId="106" fillId="0" borderId="0"/>
    <xf numFmtId="0" fontId="31" fillId="0" borderId="0"/>
    <xf numFmtId="0" fontId="39" fillId="0" borderId="0"/>
    <xf numFmtId="0" fontId="9" fillId="0" borderId="0"/>
    <xf numFmtId="0" fontId="52" fillId="0" borderId="0"/>
    <xf numFmtId="0" fontId="9" fillId="0" borderId="0"/>
    <xf numFmtId="0" fontId="9" fillId="0" borderId="0"/>
    <xf numFmtId="0" fontId="12"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107" fillId="0" borderId="0"/>
    <xf numFmtId="0" fontId="3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8" fillId="0" borderId="0"/>
    <xf numFmtId="0" fontId="39" fillId="0" borderId="0"/>
    <xf numFmtId="0" fontId="107" fillId="0" borderId="0"/>
    <xf numFmtId="0" fontId="107" fillId="0" borderId="0"/>
    <xf numFmtId="0" fontId="107" fillId="0" borderId="0"/>
    <xf numFmtId="0" fontId="9" fillId="0" borderId="0"/>
    <xf numFmtId="0" fontId="9" fillId="0" borderId="0"/>
    <xf numFmtId="0" fontId="31" fillId="0" borderId="0"/>
    <xf numFmtId="0" fontId="106" fillId="0" borderId="0"/>
    <xf numFmtId="0" fontId="106" fillId="0" borderId="0"/>
    <xf numFmtId="0" fontId="106" fillId="0" borderId="0"/>
    <xf numFmtId="0" fontId="10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3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1" fillId="0" borderId="0"/>
    <xf numFmtId="0" fontId="105" fillId="0" borderId="0"/>
    <xf numFmtId="0" fontId="109" fillId="0" borderId="0"/>
    <xf numFmtId="0" fontId="109" fillId="0" borderId="0"/>
    <xf numFmtId="0" fontId="105"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10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5" fillId="0" borderId="0"/>
    <xf numFmtId="0" fontId="105" fillId="0" borderId="0"/>
    <xf numFmtId="0" fontId="12" fillId="0" borderId="0"/>
    <xf numFmtId="0" fontId="12" fillId="0" borderId="0"/>
    <xf numFmtId="0" fontId="12" fillId="0" borderId="0"/>
    <xf numFmtId="0" fontId="105" fillId="0" borderId="0"/>
    <xf numFmtId="0" fontId="12"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9" fillId="0" borderId="0"/>
    <xf numFmtId="0" fontId="39"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1" fillId="0" borderId="0"/>
    <xf numFmtId="0" fontId="31" fillId="0" borderId="0"/>
    <xf numFmtId="0" fontId="12" fillId="0" borderId="0"/>
    <xf numFmtId="0" fontId="31" fillId="0" borderId="0"/>
    <xf numFmtId="0" fontId="12" fillId="0" borderId="0"/>
    <xf numFmtId="0" fontId="31"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52" fillId="0" borderId="0"/>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1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52" fillId="0" borderId="0"/>
    <xf numFmtId="0" fontId="110" fillId="0" borderId="0">
      <alignment vertical="center"/>
    </xf>
    <xf numFmtId="0" fontId="52" fillId="0" borderId="0"/>
    <xf numFmtId="0" fontId="10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52" fillId="0" borderId="0"/>
    <xf numFmtId="0" fontId="52" fillId="0" borderId="0"/>
    <xf numFmtId="0" fontId="52" fillId="0" borderId="0"/>
    <xf numFmtId="0" fontId="52" fillId="0" borderId="0"/>
    <xf numFmtId="0" fontId="1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5" fillId="0" borderId="0"/>
    <xf numFmtId="0" fontId="31" fillId="0" borderId="0"/>
    <xf numFmtId="0" fontId="105"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52"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6" fillId="0" borderId="0">
      <alignment vertical="top"/>
      <protection locked="0"/>
    </xf>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17" fillId="3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7" fillId="3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31" fillId="76" borderId="16"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31" fillId="76" borderId="16"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53"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0" fontId="9" fillId="9" borderId="8" applyNumberFormat="0" applyFont="0" applyAlignment="0" applyProtection="0"/>
    <xf numFmtId="9" fontId="9" fillId="0" borderId="0" applyFont="0" applyFill="0" applyBorder="0" applyAlignment="0" applyProtection="0"/>
    <xf numFmtId="9" fontId="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1" fillId="0" borderId="0" applyFont="0" applyFill="0" applyBorder="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122" fillId="0" borderId="15"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2" fillId="0" borderId="15"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49" fontId="124" fillId="0" borderId="10"/>
    <xf numFmtId="0" fontId="39" fillId="0" borderId="0"/>
    <xf numFmtId="0" fontId="39" fillId="0" borderId="0"/>
    <xf numFmtId="0" fontId="39" fillId="0" borderId="0"/>
    <xf numFmtId="0" fontId="39"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86"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8" fontId="31" fillId="0" borderId="0" applyFont="0" applyFill="0" applyBorder="0" applyAlignment="0" applyProtection="0"/>
    <xf numFmtId="172" fontId="31" fillId="0" borderId="0" applyFont="0" applyFill="0" applyBorder="0" applyAlignment="0" applyProtection="0"/>
    <xf numFmtId="0" fontId="126" fillId="0" borderId="0" applyNumberFormat="0" applyFill="0" applyBorder="0" applyAlignment="0" applyProtection="0"/>
    <xf numFmtId="165" fontId="115" fillId="0" borderId="0" applyFont="0" applyFill="0" applyBorder="0" applyAlignment="0" applyProtection="0"/>
    <xf numFmtId="169" fontId="127"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69" fontId="12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52"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9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169" fontId="105"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110"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2" fillId="0" borderId="0" applyFont="0" applyFill="0" applyBorder="0" applyAlignment="0" applyProtection="0"/>
    <xf numFmtId="184" fontId="110" fillId="0" borderId="0" applyFont="0" applyFill="0" applyBorder="0" applyAlignment="0" applyProtection="0"/>
    <xf numFmtId="165" fontId="31" fillId="0" borderId="0" applyFont="0" applyFill="0" applyBorder="0" applyAlignment="0" applyProtection="0"/>
    <xf numFmtId="169" fontId="3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2" fillId="0" borderId="0" applyFont="0" applyFill="0" applyBorder="0" applyAlignment="0" applyProtection="0"/>
    <xf numFmtId="187" fontId="39" fillId="0" borderId="0" applyFont="0" applyFill="0" applyBorder="0" applyAlignment="0" applyProtection="0"/>
    <xf numFmtId="187"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52" fillId="0" borderId="0" applyFont="0" applyFill="0" applyBorder="0" applyAlignment="0" applyProtection="0"/>
    <xf numFmtId="181" fontId="3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52"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5" fontId="1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4" fontId="115"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2" fillId="0" borderId="0" applyFont="0" applyFill="0" applyBorder="0" applyAlignment="0" applyProtection="0"/>
    <xf numFmtId="169" fontId="5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5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52"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67" fillId="36"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29"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38" fillId="0" borderId="0">
      <protection locked="0"/>
    </xf>
    <xf numFmtId="0" fontId="130" fillId="0" borderId="0"/>
    <xf numFmtId="0" fontId="8" fillId="0" borderId="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0" fontId="8" fillId="9" borderId="8"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2"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2" fillId="0" borderId="0" applyFont="0" applyFill="0" applyBorder="0" applyAlignment="0" applyProtection="0"/>
    <xf numFmtId="165" fontId="4" fillId="0" borderId="0" applyFont="0" applyFill="0" applyBorder="0" applyAlignment="0" applyProtection="0"/>
    <xf numFmtId="0" fontId="3" fillId="0" borderId="0"/>
    <xf numFmtId="165" fontId="3" fillId="0" borderId="0" applyFont="0" applyFill="0" applyBorder="0" applyAlignment="0" applyProtection="0"/>
    <xf numFmtId="0" fontId="52" fillId="0" borderId="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cellStyleXfs>
  <cellXfs count="246">
    <xf numFmtId="0" fontId="0" fillId="0" borderId="0" xfId="0"/>
    <xf numFmtId="0" fontId="131" fillId="0" borderId="0" xfId="0" applyFont="1"/>
    <xf numFmtId="0" fontId="131" fillId="0" borderId="0" xfId="0" applyFont="1" applyAlignment="1">
      <alignment horizontal="center" vertical="center"/>
    </xf>
    <xf numFmtId="0" fontId="131" fillId="0" borderId="0" xfId="0" applyFont="1" applyAlignment="1">
      <alignment horizontal="center"/>
    </xf>
    <xf numFmtId="0" fontId="132" fillId="0" borderId="0" xfId="0" applyFont="1" applyAlignment="1">
      <alignment horizontal="center" vertical="center" wrapText="1"/>
    </xf>
    <xf numFmtId="0" fontId="132" fillId="0" borderId="10" xfId="0" applyFont="1" applyBorder="1" applyAlignment="1">
      <alignment horizontal="center" vertical="center" wrapText="1"/>
    </xf>
    <xf numFmtId="0" fontId="132" fillId="0" borderId="10" xfId="0" pivotButton="1" applyFont="1" applyBorder="1" applyAlignment="1">
      <alignment horizontal="center" vertical="center" wrapText="1"/>
    </xf>
    <xf numFmtId="0" fontId="131" fillId="0" borderId="10" xfId="0" applyFont="1" applyBorder="1" applyAlignment="1">
      <alignment horizontal="center" vertical="center"/>
    </xf>
    <xf numFmtId="0" fontId="131" fillId="0" borderId="10" xfId="0" applyFont="1" applyBorder="1" applyAlignment="1">
      <alignment horizontal="left" vertical="center"/>
    </xf>
    <xf numFmtId="3" fontId="132" fillId="0" borderId="10" xfId="0" applyNumberFormat="1" applyFont="1" applyBorder="1" applyAlignment="1">
      <alignment horizontal="center" vertical="center" wrapText="1"/>
    </xf>
    <xf numFmtId="3" fontId="131" fillId="0" borderId="10" xfId="0" applyNumberFormat="1" applyFont="1" applyBorder="1" applyAlignment="1">
      <alignment horizontal="center" vertical="center"/>
    </xf>
    <xf numFmtId="191" fontId="131" fillId="0" borderId="10" xfId="0" applyNumberFormat="1" applyFont="1" applyBorder="1" applyAlignment="1">
      <alignment horizontal="center" vertical="center"/>
    </xf>
    <xf numFmtId="3" fontId="131" fillId="0" borderId="0" xfId="0" applyNumberFormat="1" applyFont="1"/>
    <xf numFmtId="3" fontId="132" fillId="0" borderId="0" xfId="0" applyNumberFormat="1" applyFont="1" applyAlignment="1">
      <alignment horizontal="center" vertical="center" wrapText="1"/>
    </xf>
    <xf numFmtId="192" fontId="131" fillId="0" borderId="10" xfId="0" applyNumberFormat="1" applyFont="1" applyBorder="1" applyAlignment="1">
      <alignment horizontal="center" vertical="center"/>
    </xf>
    <xf numFmtId="0" fontId="134" fillId="78" borderId="0" xfId="0" applyFont="1" applyFill="1" applyAlignment="1">
      <alignment horizontal="center" vertical="center" wrapText="1"/>
    </xf>
    <xf numFmtId="0" fontId="13" fillId="78" borderId="0" xfId="0" applyFont="1" applyFill="1" applyAlignment="1">
      <alignment horizontal="center" vertical="center" wrapText="1"/>
    </xf>
    <xf numFmtId="0" fontId="11" fillId="2" borderId="10" xfId="0" applyFont="1" applyFill="1" applyBorder="1" applyAlignment="1">
      <alignment horizontal="center" vertical="center" wrapText="1"/>
    </xf>
    <xf numFmtId="165" fontId="11" fillId="2" borderId="10" xfId="1" applyFont="1" applyFill="1" applyBorder="1" applyAlignment="1">
      <alignment horizontal="center" vertical="center" wrapText="1"/>
    </xf>
    <xf numFmtId="0" fontId="138" fillId="2" borderId="0" xfId="13441" applyFont="1" applyFill="1"/>
    <xf numFmtId="1" fontId="138" fillId="2" borderId="0" xfId="13441" applyNumberFormat="1" applyFont="1" applyFill="1"/>
    <xf numFmtId="0" fontId="138" fillId="2" borderId="0" xfId="13441" applyFont="1" applyFill="1" applyAlignment="1">
      <alignment horizontal="center" vertical="center"/>
    </xf>
    <xf numFmtId="0" fontId="139" fillId="2" borderId="0" xfId="13441" applyFont="1" applyFill="1" applyAlignment="1">
      <alignment horizontal="center" vertical="center"/>
    </xf>
    <xf numFmtId="0" fontId="108" fillId="2" borderId="0" xfId="13441" applyFont="1" applyFill="1" applyAlignment="1">
      <alignment horizontal="center" vertical="center" wrapText="1"/>
    </xf>
    <xf numFmtId="0" fontId="140" fillId="2" borderId="10" xfId="13441" applyFont="1" applyFill="1" applyBorder="1" applyAlignment="1">
      <alignment horizontal="center" vertical="center" wrapText="1"/>
    </xf>
    <xf numFmtId="0" fontId="144" fillId="2" borderId="10" xfId="13441" applyFont="1" applyFill="1" applyBorder="1" applyAlignment="1">
      <alignment horizontal="center" vertical="center"/>
    </xf>
    <xf numFmtId="1" fontId="144" fillId="2" borderId="10" xfId="13441" applyNumberFormat="1" applyFont="1" applyFill="1" applyBorder="1" applyAlignment="1">
      <alignment horizontal="center" vertical="center"/>
    </xf>
    <xf numFmtId="0" fontId="70" fillId="77" borderId="10" xfId="13441" applyFont="1" applyFill="1" applyBorder="1" applyAlignment="1">
      <alignment vertical="center" wrapText="1"/>
    </xf>
    <xf numFmtId="0" fontId="143" fillId="0" borderId="10" xfId="13441" applyFont="1" applyBorder="1" applyAlignment="1">
      <alignment horizontal="center" vertical="center" wrapText="1"/>
    </xf>
    <xf numFmtId="195" fontId="145" fillId="2" borderId="10" xfId="13442" applyNumberFormat="1" applyFont="1" applyFill="1" applyBorder="1" applyAlignment="1">
      <alignment horizontal="center" vertical="center"/>
    </xf>
    <xf numFmtId="196" fontId="146" fillId="2" borderId="10" xfId="13442" applyNumberFormat="1" applyFont="1" applyFill="1" applyBorder="1" applyAlignment="1">
      <alignment vertical="center" wrapText="1"/>
    </xf>
    <xf numFmtId="165" fontId="144" fillId="2" borderId="10" xfId="13441" applyNumberFormat="1" applyFont="1" applyFill="1" applyBorder="1" applyAlignment="1">
      <alignment horizontal="center" vertical="center"/>
    </xf>
    <xf numFmtId="0" fontId="147" fillId="2" borderId="10" xfId="13441" applyFont="1" applyFill="1" applyBorder="1" applyAlignment="1">
      <alignment horizontal="center" vertical="center" wrapText="1"/>
    </xf>
    <xf numFmtId="0" fontId="10" fillId="2" borderId="10" xfId="13441" applyFont="1" applyFill="1" applyBorder="1" applyAlignment="1">
      <alignment horizontal="left" vertical="center" wrapText="1"/>
    </xf>
    <xf numFmtId="3" fontId="146" fillId="2" borderId="10" xfId="13441" applyNumberFormat="1" applyFont="1" applyFill="1" applyBorder="1" applyAlignment="1">
      <alignment horizontal="center" vertical="center" wrapText="1"/>
    </xf>
    <xf numFmtId="1" fontId="146" fillId="2" borderId="10" xfId="13441" applyNumberFormat="1" applyFont="1" applyFill="1" applyBorder="1" applyAlignment="1">
      <alignment horizontal="center" vertical="center" wrapText="1"/>
    </xf>
    <xf numFmtId="0" fontId="146" fillId="2" borderId="10" xfId="13441" applyFont="1" applyFill="1" applyBorder="1" applyAlignment="1">
      <alignment horizontal="center" vertical="center"/>
    </xf>
    <xf numFmtId="196" fontId="146" fillId="2" borderId="10" xfId="13442" applyNumberFormat="1" applyFont="1" applyFill="1" applyBorder="1" applyAlignment="1">
      <alignment horizontal="center" vertical="center" wrapText="1"/>
    </xf>
    <xf numFmtId="14" fontId="146" fillId="2" borderId="10" xfId="13442" applyNumberFormat="1" applyFont="1" applyFill="1" applyBorder="1" applyAlignment="1">
      <alignment horizontal="center" vertical="center" wrapText="1"/>
    </xf>
    <xf numFmtId="0" fontId="148" fillId="2" borderId="0" xfId="13441" applyFont="1" applyFill="1"/>
    <xf numFmtId="0" fontId="149" fillId="2" borderId="0" xfId="13441" applyFont="1" applyFill="1"/>
    <xf numFmtId="0" fontId="147" fillId="2" borderId="10" xfId="13441" applyFont="1" applyFill="1" applyBorder="1" applyAlignment="1">
      <alignment horizontal="left" vertical="center" wrapText="1"/>
    </xf>
    <xf numFmtId="0" fontId="146" fillId="77" borderId="10" xfId="13441" applyFont="1" applyFill="1" applyBorder="1" applyAlignment="1">
      <alignment horizontal="center" vertical="center"/>
    </xf>
    <xf numFmtId="0" fontId="146" fillId="2" borderId="10" xfId="13441" applyFont="1" applyFill="1" applyBorder="1" applyAlignment="1">
      <alignment horizontal="center" vertical="center" wrapText="1"/>
    </xf>
    <xf numFmtId="196" fontId="146" fillId="79" borderId="10" xfId="13442" applyNumberFormat="1" applyFont="1" applyFill="1" applyBorder="1" applyAlignment="1">
      <alignment horizontal="center" vertical="center" wrapText="1"/>
    </xf>
    <xf numFmtId="3" fontId="10" fillId="2" borderId="10" xfId="13441" applyNumberFormat="1" applyFont="1" applyFill="1" applyBorder="1" applyAlignment="1">
      <alignment horizontal="left" vertical="center" wrapText="1"/>
    </xf>
    <xf numFmtId="0" fontId="147" fillId="2" borderId="10" xfId="13441" applyFont="1" applyFill="1" applyBorder="1" applyAlignment="1">
      <alignment horizontal="left" vertical="center"/>
    </xf>
    <xf numFmtId="49" fontId="146" fillId="2" borderId="10" xfId="13441" applyNumberFormat="1" applyFont="1" applyFill="1" applyBorder="1" applyAlignment="1">
      <alignment horizontal="center" vertical="center" wrapText="1"/>
    </xf>
    <xf numFmtId="0" fontId="135" fillId="2" borderId="10" xfId="13441" applyFont="1" applyFill="1" applyBorder="1"/>
    <xf numFmtId="3" fontId="150" fillId="2" borderId="10" xfId="13441" applyNumberFormat="1" applyFont="1" applyFill="1" applyBorder="1" applyAlignment="1">
      <alignment horizontal="center" vertical="center" wrapText="1"/>
    </xf>
    <xf numFmtId="0" fontId="10" fillId="2" borderId="10" xfId="13441" applyFont="1" applyFill="1" applyBorder="1" applyAlignment="1">
      <alignment horizontal="left" vertical="center"/>
    </xf>
    <xf numFmtId="0" fontId="10" fillId="2" borderId="10" xfId="13441" applyFont="1" applyFill="1" applyBorder="1" applyAlignment="1">
      <alignment horizontal="left"/>
    </xf>
    <xf numFmtId="0" fontId="10" fillId="2" borderId="10" xfId="13441" applyFont="1" applyFill="1" applyBorder="1"/>
    <xf numFmtId="3" fontId="146" fillId="2" borderId="10" xfId="13441" applyNumberFormat="1" applyFont="1" applyFill="1" applyBorder="1" applyAlignment="1">
      <alignment horizontal="left" vertical="center" wrapText="1"/>
    </xf>
    <xf numFmtId="3" fontId="146" fillId="2" borderId="10" xfId="13441" applyNumberFormat="1" applyFont="1" applyFill="1" applyBorder="1" applyAlignment="1">
      <alignment horizontal="left" wrapText="1"/>
    </xf>
    <xf numFmtId="14" fontId="146" fillId="2" borderId="10" xfId="13441" applyNumberFormat="1" applyFont="1" applyFill="1" applyBorder="1" applyAlignment="1">
      <alignment horizontal="center" vertical="center" wrapText="1"/>
    </xf>
    <xf numFmtId="0" fontId="151" fillId="2" borderId="10" xfId="13441" applyFont="1" applyFill="1" applyBorder="1" applyAlignment="1">
      <alignment horizontal="center" vertical="center" wrapText="1"/>
    </xf>
    <xf numFmtId="0" fontId="145" fillId="2" borderId="10" xfId="13441" applyFont="1" applyFill="1" applyBorder="1"/>
    <xf numFmtId="1" fontId="145" fillId="2" borderId="10" xfId="13441" applyNumberFormat="1" applyFont="1" applyFill="1" applyBorder="1"/>
    <xf numFmtId="0" fontId="145" fillId="2" borderId="10" xfId="13441" applyFont="1" applyFill="1" applyBorder="1" applyAlignment="1">
      <alignment horizontal="center" vertical="center"/>
    </xf>
    <xf numFmtId="3" fontId="145" fillId="2" borderId="10" xfId="13441" applyNumberFormat="1" applyFont="1" applyFill="1" applyBorder="1" applyAlignment="1">
      <alignment horizontal="center" vertical="center" wrapText="1"/>
    </xf>
    <xf numFmtId="0" fontId="138" fillId="2" borderId="0" xfId="13441" applyFont="1" applyFill="1" applyAlignment="1">
      <alignment horizontal="center" vertical="center" wrapText="1"/>
    </xf>
    <xf numFmtId="0" fontId="152" fillId="2" borderId="0" xfId="13441" applyFont="1" applyFill="1"/>
    <xf numFmtId="0" fontId="154" fillId="2" borderId="0" xfId="13441" applyFont="1" applyFill="1"/>
    <xf numFmtId="0" fontId="155" fillId="2" borderId="0" xfId="13441" applyFont="1" applyFill="1"/>
    <xf numFmtId="0" fontId="156" fillId="2" borderId="0" xfId="13441" applyFont="1" applyFill="1" applyAlignment="1">
      <alignment horizontal="left" vertical="center" wrapText="1"/>
    </xf>
    <xf numFmtId="0" fontId="156" fillId="2" borderId="0" xfId="13441" applyFont="1" applyFill="1" applyAlignment="1">
      <alignment horizontal="left"/>
    </xf>
    <xf numFmtId="0" fontId="155" fillId="2" borderId="0" xfId="13441" applyFont="1" applyFill="1" applyAlignment="1">
      <alignment horizontal="left"/>
    </xf>
    <xf numFmtId="0" fontId="156" fillId="2" borderId="0" xfId="13441" applyFont="1" applyFill="1" applyAlignment="1">
      <alignment wrapText="1"/>
    </xf>
    <xf numFmtId="0" fontId="156" fillId="2" borderId="0" xfId="13441" applyFont="1" applyFill="1"/>
    <xf numFmtId="0" fontId="146" fillId="2" borderId="0" xfId="13441" applyFont="1" applyFill="1"/>
    <xf numFmtId="0" fontId="138" fillId="2" borderId="0" xfId="13441" applyFont="1" applyFill="1" applyAlignment="1">
      <alignment horizontal="center"/>
    </xf>
    <xf numFmtId="0" fontId="148" fillId="2" borderId="0" xfId="13441" applyFont="1" applyFill="1" applyAlignment="1">
      <alignment horizontal="center"/>
    </xf>
    <xf numFmtId="0" fontId="154" fillId="2" borderId="0" xfId="13441" applyFont="1" applyFill="1" applyAlignment="1">
      <alignment horizontal="center"/>
    </xf>
    <xf numFmtId="49" fontId="157" fillId="0" borderId="0" xfId="13443" applyNumberFormat="1" applyFont="1" applyAlignment="1">
      <alignment horizontal="left" vertical="top"/>
    </xf>
    <xf numFmtId="49" fontId="52" fillId="0" borderId="0" xfId="13443" applyNumberFormat="1" applyAlignment="1">
      <alignment horizontal="center" vertical="top"/>
    </xf>
    <xf numFmtId="49" fontId="52" fillId="0" borderId="0" xfId="13443" applyNumberFormat="1" applyAlignment="1">
      <alignment horizontal="left" vertical="top"/>
    </xf>
    <xf numFmtId="1" fontId="52" fillId="0" borderId="0" xfId="13443" applyNumberFormat="1" applyAlignment="1">
      <alignment horizontal="right" vertical="top"/>
    </xf>
    <xf numFmtId="49" fontId="52" fillId="0" borderId="0" xfId="13443" applyNumberFormat="1" applyAlignment="1">
      <alignment horizontal="right" vertical="top"/>
    </xf>
    <xf numFmtId="0" fontId="52" fillId="77" borderId="0" xfId="13443" applyFill="1" applyAlignment="1">
      <alignment horizontal="center" vertical="center"/>
    </xf>
    <xf numFmtId="0" fontId="52" fillId="0" borderId="0" xfId="13443" applyAlignment="1">
      <alignment horizontal="center" vertical="center"/>
    </xf>
    <xf numFmtId="0" fontId="52" fillId="0" borderId="0" xfId="13443"/>
    <xf numFmtId="0" fontId="63" fillId="77" borderId="0" xfId="13443" applyFont="1" applyFill="1" applyAlignment="1">
      <alignment horizontal="center" vertical="center" wrapText="1"/>
    </xf>
    <xf numFmtId="0" fontId="63" fillId="0" borderId="0" xfId="13443" applyFont="1" applyAlignment="1">
      <alignment horizontal="center" vertical="center" wrapText="1"/>
    </xf>
    <xf numFmtId="49" fontId="63" fillId="0" borderId="0" xfId="13443" applyNumberFormat="1" applyFont="1" applyAlignment="1">
      <alignment horizontal="center" vertical="top"/>
    </xf>
    <xf numFmtId="1" fontId="63" fillId="0" borderId="0" xfId="13443" applyNumberFormat="1" applyFont="1" applyAlignment="1">
      <alignment horizontal="center" vertical="top"/>
    </xf>
    <xf numFmtId="0" fontId="52" fillId="0" borderId="0" xfId="13443" applyAlignment="1">
      <alignment horizontal="left" vertical="top"/>
    </xf>
    <xf numFmtId="3" fontId="52" fillId="0" borderId="0" xfId="13443" applyNumberFormat="1" applyAlignment="1">
      <alignment horizontal="right" vertical="top"/>
    </xf>
    <xf numFmtId="1" fontId="52" fillId="0" borderId="0" xfId="13443" applyNumberFormat="1" applyAlignment="1">
      <alignment horizontal="left" vertical="top"/>
    </xf>
    <xf numFmtId="14" fontId="52" fillId="0" borderId="0" xfId="13443" applyNumberFormat="1" applyAlignment="1">
      <alignment horizontal="center" vertical="top"/>
    </xf>
    <xf numFmtId="0" fontId="52" fillId="0" borderId="0" xfId="13443" applyAlignment="1">
      <alignment horizontal="center"/>
    </xf>
    <xf numFmtId="49" fontId="52" fillId="79" borderId="0" xfId="13443" applyNumberFormat="1" applyFill="1" applyAlignment="1">
      <alignment horizontal="left" vertical="top"/>
    </xf>
    <xf numFmtId="49" fontId="52" fillId="0" borderId="38" xfId="13443" applyNumberFormat="1" applyBorder="1" applyAlignment="1">
      <alignment horizontal="left" vertical="top"/>
    </xf>
    <xf numFmtId="0" fontId="52" fillId="0" borderId="38" xfId="13443" applyBorder="1" applyAlignment="1">
      <alignment horizontal="left" vertical="top"/>
    </xf>
    <xf numFmtId="49" fontId="52" fillId="0" borderId="38" xfId="13443" applyNumberFormat="1" applyBorder="1" applyAlignment="1">
      <alignment horizontal="right" vertical="top"/>
    </xf>
    <xf numFmtId="3" fontId="52" fillId="0" borderId="38" xfId="13443" applyNumberFormat="1" applyBorder="1" applyAlignment="1">
      <alignment horizontal="right" vertical="top"/>
    </xf>
    <xf numFmtId="1" fontId="52" fillId="0" borderId="38" xfId="13443" applyNumberFormat="1" applyBorder="1" applyAlignment="1">
      <alignment horizontal="left" vertical="top"/>
    </xf>
    <xf numFmtId="14" fontId="52" fillId="0" borderId="38" xfId="13443" applyNumberFormat="1" applyBorder="1" applyAlignment="1">
      <alignment horizontal="center" vertical="top"/>
    </xf>
    <xf numFmtId="49" fontId="2" fillId="0" borderId="0" xfId="13444" applyNumberFormat="1" applyAlignment="1">
      <alignment horizontal="left" vertical="top"/>
    </xf>
    <xf numFmtId="49" fontId="52" fillId="0" borderId="38" xfId="13444" applyNumberFormat="1" applyFont="1" applyBorder="1" applyAlignment="1">
      <alignment horizontal="left" vertical="top"/>
    </xf>
    <xf numFmtId="0" fontId="52" fillId="0" borderId="38" xfId="13444" applyFont="1" applyBorder="1" applyAlignment="1">
      <alignment horizontal="left" vertical="top"/>
    </xf>
    <xf numFmtId="3" fontId="52" fillId="0" borderId="38" xfId="13444" applyNumberFormat="1" applyFont="1" applyBorder="1" applyAlignment="1">
      <alignment horizontal="right" vertical="top"/>
    </xf>
    <xf numFmtId="1" fontId="52" fillId="0" borderId="38" xfId="13444" applyNumberFormat="1" applyFont="1" applyBorder="1" applyAlignment="1">
      <alignment horizontal="left" vertical="top"/>
    </xf>
    <xf numFmtId="14" fontId="52" fillId="0" borderId="38" xfId="13444" applyNumberFormat="1" applyFont="1" applyBorder="1" applyAlignment="1">
      <alignment horizontal="center" vertical="top"/>
    </xf>
    <xf numFmtId="49" fontId="52" fillId="0" borderId="38" xfId="13444" applyNumberFormat="1" applyFont="1" applyBorder="1" applyAlignment="1">
      <alignment horizontal="right" vertical="top"/>
    </xf>
    <xf numFmtId="1" fontId="52" fillId="0" borderId="38" xfId="13444" applyNumberFormat="1" applyFont="1" applyBorder="1" applyAlignment="1">
      <alignment horizontal="right" vertical="top"/>
    </xf>
    <xf numFmtId="49" fontId="52" fillId="77" borderId="38" xfId="13444" applyNumberFormat="1" applyFont="1" applyFill="1" applyBorder="1" applyAlignment="1">
      <alignment horizontal="left" vertical="top"/>
    </xf>
    <xf numFmtId="49" fontId="52" fillId="79" borderId="38" xfId="13443" applyNumberFormat="1" applyFill="1" applyBorder="1" applyAlignment="1">
      <alignment horizontal="left" vertical="top"/>
    </xf>
    <xf numFmtId="49" fontId="52" fillId="77" borderId="38" xfId="13443" applyNumberFormat="1" applyFill="1" applyBorder="1" applyAlignment="1">
      <alignment horizontal="left" vertical="top"/>
    </xf>
    <xf numFmtId="49" fontId="2" fillId="0" borderId="38" xfId="13444" applyNumberFormat="1" applyBorder="1" applyAlignment="1">
      <alignment horizontal="left" vertical="top"/>
    </xf>
    <xf numFmtId="49" fontId="2" fillId="80" borderId="0" xfId="13444" applyNumberFormat="1" applyFill="1" applyAlignment="1">
      <alignment horizontal="left" vertical="top"/>
    </xf>
    <xf numFmtId="49" fontId="52" fillId="80" borderId="38" xfId="13444" applyNumberFormat="1" applyFont="1" applyFill="1" applyBorder="1" applyAlignment="1">
      <alignment horizontal="left" vertical="top"/>
    </xf>
    <xf numFmtId="49" fontId="52" fillId="80" borderId="38" xfId="13444" applyNumberFormat="1" applyFont="1" applyFill="1" applyBorder="1" applyAlignment="1">
      <alignment horizontal="right" vertical="top"/>
    </xf>
    <xf numFmtId="1" fontId="52" fillId="80" borderId="38" xfId="13444" applyNumberFormat="1" applyFont="1" applyFill="1" applyBorder="1" applyAlignment="1">
      <alignment horizontal="right" vertical="top"/>
    </xf>
    <xf numFmtId="1" fontId="52" fillId="80" borderId="38" xfId="13444" applyNumberFormat="1" applyFont="1" applyFill="1" applyBorder="1" applyAlignment="1">
      <alignment horizontal="left" vertical="top"/>
    </xf>
    <xf numFmtId="14" fontId="52" fillId="80" borderId="38" xfId="13444" applyNumberFormat="1" applyFont="1" applyFill="1" applyBorder="1" applyAlignment="1">
      <alignment horizontal="center" vertical="top"/>
    </xf>
    <xf numFmtId="0" fontId="52" fillId="80" borderId="0" xfId="13443" applyFill="1" applyAlignment="1">
      <alignment horizontal="center" vertical="center"/>
    </xf>
    <xf numFmtId="0" fontId="52" fillId="80" borderId="0" xfId="13443" applyFill="1"/>
    <xf numFmtId="0" fontId="2" fillId="80" borderId="0" xfId="13444" applyFill="1"/>
    <xf numFmtId="0" fontId="2" fillId="0" borderId="0" xfId="13444"/>
    <xf numFmtId="49" fontId="158" fillId="0" borderId="39" xfId="13444" applyNumberFormat="1" applyFont="1" applyBorder="1" applyAlignment="1">
      <alignment horizontal="center" vertical="center" wrapText="1"/>
    </xf>
    <xf numFmtId="14" fontId="158" fillId="0" borderId="39" xfId="13444" applyNumberFormat="1" applyFont="1" applyBorder="1" applyAlignment="1">
      <alignment horizontal="center" vertical="center" wrapText="1"/>
    </xf>
    <xf numFmtId="0" fontId="138" fillId="0" borderId="0" xfId="13445" applyFont="1"/>
    <xf numFmtId="0" fontId="155" fillId="0" borderId="0" xfId="13445" applyFont="1"/>
    <xf numFmtId="0" fontId="138" fillId="0" borderId="0" xfId="13445" applyFont="1" applyAlignment="1">
      <alignment horizontal="center" vertical="center" wrapText="1"/>
    </xf>
    <xf numFmtId="0" fontId="161" fillId="0" borderId="10" xfId="13445" applyFont="1" applyBorder="1" applyAlignment="1">
      <alignment horizontal="center" vertical="center" wrapText="1"/>
    </xf>
    <xf numFmtId="0" fontId="62" fillId="0" borderId="0" xfId="13445" applyFont="1" applyAlignment="1">
      <alignment horizontal="center" vertical="center"/>
    </xf>
    <xf numFmtId="0" fontId="164" fillId="0" borderId="10" xfId="13445" applyFont="1" applyBorder="1" applyAlignment="1">
      <alignment horizontal="center" vertical="center"/>
    </xf>
    <xf numFmtId="0" fontId="164" fillId="2" borderId="10" xfId="13445" applyFont="1" applyFill="1" applyBorder="1" applyAlignment="1">
      <alignment horizontal="center" vertical="center"/>
    </xf>
    <xf numFmtId="0" fontId="165" fillId="2" borderId="10" xfId="13445" applyFont="1" applyFill="1" applyBorder="1" applyAlignment="1">
      <alignment horizontal="center" vertical="center"/>
    </xf>
    <xf numFmtId="190" fontId="164" fillId="0" borderId="10" xfId="13445" applyNumberFormat="1" applyFont="1" applyBorder="1" applyAlignment="1">
      <alignment horizontal="center" vertical="center"/>
    </xf>
    <xf numFmtId="0" fontId="62" fillId="0" borderId="10" xfId="13445" applyFont="1" applyBorder="1" applyAlignment="1">
      <alignment horizontal="center" vertical="center"/>
    </xf>
    <xf numFmtId="0" fontId="138" fillId="0" borderId="0" xfId="13445" applyFont="1" applyAlignment="1">
      <alignment horizontal="center" vertical="center"/>
    </xf>
    <xf numFmtId="0" fontId="30" fillId="2" borderId="10" xfId="13445" applyFont="1" applyFill="1" applyBorder="1"/>
    <xf numFmtId="0" fontId="165" fillId="2" borderId="10" xfId="13445" applyFont="1" applyFill="1" applyBorder="1" applyAlignment="1">
      <alignment horizontal="center" vertical="center" wrapText="1"/>
    </xf>
    <xf numFmtId="0" fontId="166" fillId="2" borderId="10" xfId="13445" applyFont="1" applyFill="1" applyBorder="1" applyAlignment="1">
      <alignment horizontal="center" vertical="center" wrapText="1"/>
    </xf>
    <xf numFmtId="14" fontId="166" fillId="2" borderId="10" xfId="13445" applyNumberFormat="1" applyFont="1" applyFill="1" applyBorder="1" applyAlignment="1">
      <alignment horizontal="center" vertical="center" wrapText="1"/>
    </xf>
    <xf numFmtId="49" fontId="166" fillId="2" borderId="10" xfId="13445" applyNumberFormat="1" applyFont="1" applyFill="1" applyBorder="1" applyAlignment="1">
      <alignment horizontal="center" vertical="center" wrapText="1"/>
    </xf>
    <xf numFmtId="3" fontId="166" fillId="2" borderId="10" xfId="13445" applyNumberFormat="1" applyFont="1" applyFill="1" applyBorder="1" applyAlignment="1">
      <alignment horizontal="center" vertical="center" wrapText="1"/>
    </xf>
    <xf numFmtId="14" fontId="165" fillId="2" borderId="10" xfId="13445" applyNumberFormat="1" applyFont="1" applyFill="1" applyBorder="1" applyAlignment="1">
      <alignment horizontal="center" vertical="center" wrapText="1"/>
    </xf>
    <xf numFmtId="0" fontId="30" fillId="2" borderId="25" xfId="13445" applyFont="1" applyFill="1" applyBorder="1"/>
    <xf numFmtId="0" fontId="138" fillId="2" borderId="0" xfId="13445" applyFont="1" applyFill="1" applyAlignment="1">
      <alignment horizontal="center" vertical="center"/>
    </xf>
    <xf numFmtId="0" fontId="30" fillId="2" borderId="0" xfId="13445" applyFont="1" applyFill="1"/>
    <xf numFmtId="0" fontId="138" fillId="2" borderId="0" xfId="13445" applyFont="1" applyFill="1"/>
    <xf numFmtId="0" fontId="136" fillId="2" borderId="0" xfId="13445" applyFont="1" applyFill="1"/>
    <xf numFmtId="0" fontId="152" fillId="2" borderId="0" xfId="13445" applyFont="1" applyFill="1"/>
    <xf numFmtId="0" fontId="30" fillId="0" borderId="0" xfId="13445" applyFont="1"/>
    <xf numFmtId="0" fontId="166" fillId="0" borderId="10" xfId="13445" applyFont="1" applyBorder="1" applyAlignment="1">
      <alignment horizontal="center" vertical="center" wrapText="1"/>
    </xf>
    <xf numFmtId="14" fontId="166" fillId="0" borderId="10" xfId="13445" applyNumberFormat="1" applyFont="1" applyBorder="1" applyAlignment="1">
      <alignment horizontal="center" vertical="center" wrapText="1"/>
    </xf>
    <xf numFmtId="49" fontId="166" fillId="0" borderId="10" xfId="13445" applyNumberFormat="1" applyFont="1" applyBorder="1" applyAlignment="1">
      <alignment horizontal="center" vertical="center" wrapText="1"/>
    </xf>
    <xf numFmtId="0" fontId="165" fillId="0" borderId="10" xfId="13445" applyFont="1" applyBorder="1" applyAlignment="1">
      <alignment horizontal="center" vertical="center" wrapText="1"/>
    </xf>
    <xf numFmtId="3" fontId="166" fillId="0" borderId="10" xfId="13445" applyNumberFormat="1" applyFont="1" applyBorder="1" applyAlignment="1">
      <alignment horizontal="center" vertical="center" wrapText="1"/>
    </xf>
    <xf numFmtId="0" fontId="136" fillId="0" borderId="0" xfId="13445" applyFont="1"/>
    <xf numFmtId="0" fontId="30" fillId="0" borderId="10" xfId="13445" applyFont="1" applyBorder="1"/>
    <xf numFmtId="0" fontId="30" fillId="0" borderId="25" xfId="13445" applyFont="1" applyBorder="1"/>
    <xf numFmtId="0" fontId="167" fillId="2" borderId="0" xfId="13445" applyFont="1" applyFill="1"/>
    <xf numFmtId="3" fontId="167" fillId="2" borderId="0" xfId="13445" applyNumberFormat="1" applyFont="1" applyFill="1"/>
    <xf numFmtId="3" fontId="138" fillId="0" borderId="0" xfId="13445" applyNumberFormat="1" applyFont="1"/>
    <xf numFmtId="0" fontId="152" fillId="0" borderId="0" xfId="13445" applyFont="1"/>
    <xf numFmtId="0" fontId="166" fillId="77" borderId="10" xfId="13445" applyFont="1" applyFill="1" applyBorder="1" applyAlignment="1">
      <alignment horizontal="center" vertical="center" wrapText="1"/>
    </xf>
    <xf numFmtId="14" fontId="166" fillId="77" borderId="10" xfId="13445" applyNumberFormat="1" applyFont="1" applyFill="1" applyBorder="1" applyAlignment="1">
      <alignment horizontal="center" vertical="center" wrapText="1"/>
    </xf>
    <xf numFmtId="49" fontId="166" fillId="77" borderId="10" xfId="13445" applyNumberFormat="1" applyFont="1" applyFill="1" applyBorder="1" applyAlignment="1">
      <alignment horizontal="center" vertical="center" wrapText="1"/>
    </xf>
    <xf numFmtId="0" fontId="165" fillId="77" borderId="10" xfId="13445" applyFont="1" applyFill="1" applyBorder="1" applyAlignment="1">
      <alignment horizontal="center" vertical="center" wrapText="1"/>
    </xf>
    <xf numFmtId="3" fontId="166" fillId="77" borderId="10" xfId="13445" applyNumberFormat="1" applyFont="1" applyFill="1" applyBorder="1" applyAlignment="1">
      <alignment horizontal="center" vertical="center" wrapText="1"/>
    </xf>
    <xf numFmtId="14" fontId="165" fillId="77" borderId="10" xfId="13445" applyNumberFormat="1" applyFont="1" applyFill="1" applyBorder="1" applyAlignment="1">
      <alignment horizontal="center" vertical="center" wrapText="1"/>
    </xf>
    <xf numFmtId="14" fontId="165" fillId="0" borderId="10" xfId="13445" applyNumberFormat="1" applyFont="1" applyBorder="1" applyAlignment="1">
      <alignment horizontal="center" vertical="center" wrapText="1"/>
    </xf>
    <xf numFmtId="0" fontId="30" fillId="77" borderId="0" xfId="13445" applyFont="1" applyFill="1"/>
    <xf numFmtId="0" fontId="168" fillId="77" borderId="0" xfId="13445" applyFont="1" applyFill="1" applyAlignment="1">
      <alignment horizontal="center" vertical="center"/>
    </xf>
    <xf numFmtId="0" fontId="145" fillId="2" borderId="0" xfId="13445" applyFont="1" applyFill="1" applyAlignment="1">
      <alignment horizontal="center" vertical="center"/>
    </xf>
    <xf numFmtId="196" fontId="166" fillId="2" borderId="10" xfId="13446" applyNumberFormat="1" applyFont="1" applyFill="1" applyBorder="1" applyAlignment="1">
      <alignment horizontal="center" vertical="center" wrapText="1"/>
    </xf>
    <xf numFmtId="0" fontId="30" fillId="0" borderId="0" xfId="13445" applyFont="1" applyAlignment="1">
      <alignment horizontal="center" vertical="center"/>
    </xf>
    <xf numFmtId="0" fontId="165" fillId="2" borderId="0" xfId="13445" applyFont="1" applyFill="1" applyAlignment="1">
      <alignment horizontal="center" vertical="center" wrapText="1"/>
    </xf>
    <xf numFmtId="0" fontId="166" fillId="2" borderId="0" xfId="13445" applyFont="1" applyFill="1" applyAlignment="1">
      <alignment horizontal="center" vertical="center" wrapText="1"/>
    </xf>
    <xf numFmtId="0" fontId="169" fillId="2" borderId="10" xfId="13445" applyFont="1" applyFill="1" applyBorder="1" applyAlignment="1">
      <alignment horizontal="center" vertical="center" wrapText="1"/>
    </xf>
    <xf numFmtId="0" fontId="30" fillId="2" borderId="0" xfId="13445" applyFont="1" applyFill="1" applyAlignment="1">
      <alignment horizontal="center" vertical="center"/>
    </xf>
    <xf numFmtId="0" fontId="169" fillId="0" borderId="10" xfId="13445" applyFont="1" applyBorder="1" applyAlignment="1">
      <alignment horizontal="center" vertical="center" wrapText="1"/>
    </xf>
    <xf numFmtId="49" fontId="165" fillId="0" borderId="10" xfId="13445" applyNumberFormat="1" applyFont="1" applyBorder="1" applyAlignment="1">
      <alignment horizontal="center" vertical="center" wrapText="1"/>
    </xf>
    <xf numFmtId="0" fontId="170" fillId="0" borderId="0" xfId="13445" applyFont="1" applyAlignment="1">
      <alignment horizontal="center" vertical="center"/>
    </xf>
    <xf numFmtId="0" fontId="170" fillId="0" borderId="10" xfId="13445" applyFont="1" applyBorder="1" applyAlignment="1">
      <alignment horizontal="center" vertical="center"/>
    </xf>
    <xf numFmtId="14" fontId="170" fillId="0" borderId="10" xfId="13445" applyNumberFormat="1" applyFont="1" applyBorder="1" applyAlignment="1">
      <alignment horizontal="center" vertical="center"/>
    </xf>
    <xf numFmtId="197" fontId="170" fillId="0" borderId="10" xfId="13445" applyNumberFormat="1" applyFont="1" applyBorder="1" applyAlignment="1">
      <alignment horizontal="center" vertical="center"/>
    </xf>
    <xf numFmtId="3" fontId="170" fillId="0" borderId="10" xfId="13445" applyNumberFormat="1" applyFont="1" applyBorder="1" applyAlignment="1">
      <alignment horizontal="center" vertical="center"/>
    </xf>
    <xf numFmtId="3" fontId="170" fillId="2" borderId="10" xfId="13445" applyNumberFormat="1" applyFont="1" applyFill="1" applyBorder="1" applyAlignment="1">
      <alignment horizontal="center" vertical="center"/>
    </xf>
    <xf numFmtId="0" fontId="171" fillId="0" borderId="0" xfId="13445" applyFont="1" applyAlignment="1">
      <alignment vertical="center"/>
    </xf>
    <xf numFmtId="0" fontId="170" fillId="0" borderId="0" xfId="13445" applyFont="1" applyAlignment="1">
      <alignment vertical="center"/>
    </xf>
    <xf numFmtId="0" fontId="172" fillId="0" borderId="0" xfId="13445" applyFont="1" applyAlignment="1">
      <alignment horizontal="center" vertical="center"/>
    </xf>
    <xf numFmtId="0" fontId="169" fillId="2" borderId="10" xfId="13445" applyFont="1" applyFill="1" applyBorder="1" applyAlignment="1">
      <alignment horizontal="center" vertical="center"/>
    </xf>
    <xf numFmtId="0" fontId="169" fillId="0" borderId="10" xfId="13445" applyFont="1" applyBorder="1" applyAlignment="1">
      <alignment horizontal="center" vertical="center"/>
    </xf>
    <xf numFmtId="14" fontId="169" fillId="0" borderId="10" xfId="13445" applyNumberFormat="1" applyFont="1" applyBorder="1" applyAlignment="1">
      <alignment horizontal="center" vertical="center"/>
    </xf>
    <xf numFmtId="197" fontId="169" fillId="0" borderId="10" xfId="13445" applyNumberFormat="1" applyFont="1" applyBorder="1" applyAlignment="1">
      <alignment horizontal="center" vertical="center"/>
    </xf>
    <xf numFmtId="3" fontId="169" fillId="0" borderId="10" xfId="13445" applyNumberFormat="1" applyFont="1" applyBorder="1" applyAlignment="1">
      <alignment horizontal="center" vertical="center"/>
    </xf>
    <xf numFmtId="3" fontId="169" fillId="2" borderId="10" xfId="13445" applyNumberFormat="1" applyFont="1" applyFill="1" applyBorder="1" applyAlignment="1">
      <alignment horizontal="center" vertical="center"/>
    </xf>
    <xf numFmtId="0" fontId="172" fillId="2" borderId="0" xfId="13445" applyFont="1" applyFill="1" applyAlignment="1">
      <alignment horizontal="center" vertical="center"/>
    </xf>
    <xf numFmtId="14" fontId="169" fillId="2" borderId="10" xfId="13445" applyNumberFormat="1" applyFont="1" applyFill="1" applyBorder="1" applyAlignment="1">
      <alignment horizontal="center" vertical="center"/>
    </xf>
    <xf numFmtId="197" fontId="169" fillId="2" borderId="10" xfId="13445" applyNumberFormat="1" applyFont="1" applyFill="1" applyBorder="1" applyAlignment="1">
      <alignment horizontal="center" vertical="center"/>
    </xf>
    <xf numFmtId="4" fontId="138" fillId="0" borderId="0" xfId="13445" applyNumberFormat="1" applyFont="1"/>
    <xf numFmtId="1" fontId="138" fillId="0" borderId="0" xfId="13447" applyNumberFormat="1" applyFont="1"/>
    <xf numFmtId="195" fontId="138" fillId="0" borderId="0" xfId="13446" applyNumberFormat="1" applyFont="1"/>
    <xf numFmtId="0" fontId="10" fillId="0" borderId="0" xfId="0" applyFont="1" applyAlignment="1">
      <alignment horizontal="center" vertical="center" wrapText="1"/>
    </xf>
    <xf numFmtId="0" fontId="14" fillId="0" borderId="0" xfId="0" applyFont="1" applyAlignment="1">
      <alignment horizontal="center" vertical="center" wrapText="1"/>
    </xf>
    <xf numFmtId="0" fontId="10" fillId="2" borderId="10" xfId="0" applyFont="1" applyFill="1" applyBorder="1" applyAlignment="1">
      <alignment horizontal="center" vertical="center" wrapText="1"/>
    </xf>
    <xf numFmtId="0" fontId="10" fillId="77" borderId="0" xfId="0" applyFont="1" applyFill="1" applyAlignment="1">
      <alignment horizontal="center" vertical="center" wrapText="1"/>
    </xf>
    <xf numFmtId="0" fontId="133" fillId="0" borderId="0" xfId="0" applyFont="1" applyAlignment="1">
      <alignment horizontal="center" vertical="center" wrapText="1"/>
    </xf>
    <xf numFmtId="0" fontId="133" fillId="0" borderId="0" xfId="0" applyFont="1" applyAlignment="1">
      <alignment horizontal="center" vertical="center"/>
    </xf>
    <xf numFmtId="0" fontId="132" fillId="0" borderId="25" xfId="0" applyFont="1" applyBorder="1" applyAlignment="1">
      <alignment horizontal="center" vertical="center" wrapText="1"/>
    </xf>
    <xf numFmtId="0" fontId="132" fillId="0" borderId="26" xfId="0" applyFont="1" applyBorder="1" applyAlignment="1">
      <alignment horizontal="center" vertical="center" wrapText="1"/>
    </xf>
    <xf numFmtId="0" fontId="132" fillId="0" borderId="23" xfId="0" applyFont="1" applyBorder="1" applyAlignment="1">
      <alignment horizontal="center" vertical="center" wrapText="1"/>
    </xf>
    <xf numFmtId="0" fontId="132" fillId="0" borderId="24" xfId="0" applyFont="1" applyBorder="1" applyAlignment="1">
      <alignment horizontal="center" vertical="center" wrapText="1"/>
    </xf>
    <xf numFmtId="0" fontId="132" fillId="0" borderId="10" xfId="0" applyFont="1" applyBorder="1" applyAlignment="1">
      <alignment horizontal="center" vertical="center" wrapText="1"/>
    </xf>
    <xf numFmtId="0" fontId="132" fillId="0" borderId="10" xfId="0" pivotButton="1" applyFont="1" applyBorder="1" applyAlignment="1">
      <alignment horizontal="center" vertical="center" wrapText="1"/>
    </xf>
    <xf numFmtId="0" fontId="132" fillId="0" borderId="28" xfId="0" applyFont="1" applyBorder="1" applyAlignment="1">
      <alignment horizontal="center" vertical="center" wrapText="1"/>
    </xf>
    <xf numFmtId="0" fontId="132" fillId="0" borderId="29" xfId="0" applyFont="1" applyBorder="1" applyAlignment="1">
      <alignment horizontal="center" vertical="center" wrapText="1"/>
    </xf>
    <xf numFmtId="0" fontId="132" fillId="0" borderId="30" xfId="0" applyFont="1" applyBorder="1" applyAlignment="1">
      <alignment horizontal="center" vertical="center" wrapText="1"/>
    </xf>
    <xf numFmtId="0" fontId="132" fillId="0" borderId="27" xfId="0" applyFont="1" applyBorder="1" applyAlignment="1">
      <alignment horizontal="center" vertical="center" wrapText="1"/>
    </xf>
    <xf numFmtId="0" fontId="132" fillId="0" borderId="31" xfId="0" applyFont="1" applyBorder="1" applyAlignment="1">
      <alignment horizontal="center" vertical="center" wrapText="1"/>
    </xf>
    <xf numFmtId="0" fontId="156" fillId="2" borderId="0" xfId="13441" applyFont="1" applyFill="1" applyAlignment="1">
      <alignment horizontal="left"/>
    </xf>
    <xf numFmtId="0" fontId="156" fillId="2" borderId="0" xfId="13441" applyFont="1" applyFill="1" applyAlignment="1">
      <alignment horizontal="left" vertical="center" wrapText="1"/>
    </xf>
    <xf numFmtId="0" fontId="145" fillId="2" borderId="10" xfId="13441" applyFont="1" applyFill="1" applyBorder="1" applyAlignment="1">
      <alignment horizontal="center" vertical="center"/>
    </xf>
    <xf numFmtId="0" fontId="70" fillId="77" borderId="10" xfId="13441" applyFont="1" applyFill="1" applyBorder="1" applyAlignment="1">
      <alignment horizontal="center" vertical="center" wrapText="1"/>
    </xf>
    <xf numFmtId="0" fontId="137" fillId="2" borderId="0" xfId="13441" applyFont="1" applyFill="1" applyAlignment="1">
      <alignment horizontal="center" vertical="center" wrapText="1"/>
    </xf>
    <xf numFmtId="0" fontId="140" fillId="2" borderId="10" xfId="13441" applyFont="1" applyFill="1" applyBorder="1" applyAlignment="1">
      <alignment horizontal="center" vertical="center" wrapText="1"/>
    </xf>
    <xf numFmtId="1" fontId="140" fillId="2" borderId="10" xfId="13441" applyNumberFormat="1" applyFont="1" applyFill="1" applyBorder="1" applyAlignment="1">
      <alignment horizontal="center" vertical="center" wrapText="1"/>
    </xf>
    <xf numFmtId="0" fontId="143" fillId="0" borderId="10" xfId="13441" applyFont="1" applyBorder="1" applyAlignment="1">
      <alignment horizontal="center" vertical="center" wrapText="1"/>
    </xf>
    <xf numFmtId="0" fontId="173" fillId="78" borderId="33" xfId="0" applyFont="1" applyFill="1" applyBorder="1" applyAlignment="1">
      <alignment horizontal="center" vertical="center" wrapText="1"/>
    </xf>
    <xf numFmtId="0" fontId="173" fillId="78" borderId="37" xfId="0" applyFont="1" applyFill="1" applyBorder="1" applyAlignment="1">
      <alignment horizontal="center" vertical="center" wrapText="1"/>
    </xf>
    <xf numFmtId="0" fontId="173" fillId="78" borderId="35" xfId="0" applyFont="1" applyFill="1" applyBorder="1" applyAlignment="1">
      <alignment horizontal="center" vertical="center" wrapText="1"/>
    </xf>
    <xf numFmtId="0" fontId="134" fillId="0" borderId="0" xfId="0" applyFont="1" applyAlignment="1">
      <alignment horizontal="center" vertical="center" wrapText="1"/>
    </xf>
    <xf numFmtId="0" fontId="173" fillId="78" borderId="32" xfId="0" applyFont="1" applyFill="1" applyBorder="1" applyAlignment="1">
      <alignment horizontal="center" vertical="center" wrapText="1"/>
    </xf>
    <xf numFmtId="0" fontId="173" fillId="78" borderId="36" xfId="0" applyFont="1" applyFill="1" applyBorder="1" applyAlignment="1">
      <alignment horizontal="center" vertical="center" wrapText="1"/>
    </xf>
    <xf numFmtId="0" fontId="173" fillId="78" borderId="34" xfId="0" applyFont="1" applyFill="1" applyBorder="1" applyAlignment="1">
      <alignment horizontal="center" vertical="center" wrapText="1"/>
    </xf>
    <xf numFmtId="0" fontId="161" fillId="0" borderId="23" xfId="13445" applyFont="1" applyBorder="1" applyAlignment="1">
      <alignment horizontal="center" vertical="center" wrapText="1"/>
    </xf>
    <xf numFmtId="0" fontId="161" fillId="0" borderId="28" xfId="13445" applyFont="1" applyBorder="1" applyAlignment="1">
      <alignment horizontal="center" vertical="center" wrapText="1"/>
    </xf>
    <xf numFmtId="0" fontId="161" fillId="0" borderId="24" xfId="13445" applyFont="1" applyBorder="1" applyAlignment="1">
      <alignment horizontal="center" vertical="center" wrapText="1"/>
    </xf>
    <xf numFmtId="0" fontId="159" fillId="0" borderId="0" xfId="13445" applyFont="1" applyAlignment="1">
      <alignment horizontal="center" vertical="center" wrapText="1"/>
    </xf>
    <xf numFmtId="0" fontId="160" fillId="0" borderId="0" xfId="13445" applyFont="1" applyAlignment="1">
      <alignment horizontal="center" vertical="center" wrapText="1"/>
    </xf>
    <xf numFmtId="0" fontId="62" fillId="0" borderId="23" xfId="13445" applyFont="1" applyBorder="1" applyAlignment="1">
      <alignment horizontal="center" vertical="center" wrapText="1"/>
    </xf>
    <xf numFmtId="0" fontId="62" fillId="0" borderId="28" xfId="13445" applyFont="1" applyBorder="1" applyAlignment="1">
      <alignment horizontal="center" vertical="center" wrapText="1"/>
    </xf>
    <xf numFmtId="0" fontId="62" fillId="0" borderId="24" xfId="13445" applyFont="1" applyBorder="1" applyAlignment="1">
      <alignment horizontal="center" vertical="center" wrapText="1"/>
    </xf>
    <xf numFmtId="0" fontId="161" fillId="2" borderId="23" xfId="13445" applyFont="1" applyFill="1" applyBorder="1" applyAlignment="1">
      <alignment horizontal="center" vertical="center" wrapText="1"/>
    </xf>
    <xf numFmtId="0" fontId="161" fillId="2" borderId="28" xfId="13445" applyFont="1" applyFill="1" applyBorder="1" applyAlignment="1">
      <alignment horizontal="center" vertical="center" wrapText="1"/>
    </xf>
    <xf numFmtId="0" fontId="161" fillId="2" borderId="24" xfId="13445" applyFont="1" applyFill="1" applyBorder="1" applyAlignment="1">
      <alignment horizontal="center" vertical="center" wrapText="1"/>
    </xf>
    <xf numFmtId="0" fontId="161" fillId="2" borderId="10" xfId="13445" applyFont="1" applyFill="1" applyBorder="1" applyAlignment="1">
      <alignment horizontal="center" vertical="center" wrapText="1"/>
    </xf>
    <xf numFmtId="0" fontId="161" fillId="0" borderId="29" xfId="13445" applyFont="1" applyBorder="1" applyAlignment="1">
      <alignment horizontal="center" vertical="center" wrapText="1"/>
    </xf>
    <xf numFmtId="0" fontId="161" fillId="0" borderId="30" xfId="13445" applyFont="1" applyBorder="1" applyAlignment="1">
      <alignment horizontal="center" vertical="center" wrapText="1"/>
    </xf>
    <xf numFmtId="0" fontId="161" fillId="0" borderId="27" xfId="13445" applyFont="1" applyBorder="1" applyAlignment="1">
      <alignment horizontal="center" vertical="center" wrapText="1"/>
    </xf>
    <xf numFmtId="0" fontId="161" fillId="0" borderId="31" xfId="13445" applyFont="1" applyBorder="1" applyAlignment="1">
      <alignment horizontal="center" vertical="center" wrapText="1"/>
    </xf>
  </cellXfs>
  <cellStyles count="13448">
    <cellStyle name="???????" xfId="4" xr:uid="{00000000-0005-0000-0000-000000000000}"/>
    <cellStyle name="????????" xfId="5" xr:uid="{00000000-0005-0000-0000-000001000000}"/>
    <cellStyle name="???????? [0]" xfId="6" xr:uid="{00000000-0005-0000-0000-000002000000}"/>
    <cellStyle name="??????????" xfId="7" xr:uid="{00000000-0005-0000-0000-000003000000}"/>
    <cellStyle name="?????????? [0]" xfId="8" xr:uid="{00000000-0005-0000-0000-000004000000}"/>
    <cellStyle name="???????????" xfId="9" xr:uid="{00000000-0005-0000-0000-000005000000}"/>
    <cellStyle name="????????????? " xfId="10" xr:uid="{00000000-0005-0000-0000-000006000000}"/>
    <cellStyle name="????????????? ???????????" xfId="11" xr:uid="{00000000-0005-0000-0000-000007000000}"/>
    <cellStyle name="???????????_Кунгирот РАПС" xfId="12" xr:uid="{00000000-0005-0000-0000-000008000000}"/>
    <cellStyle name="??????????_01kich10_1047-1050" xfId="13" xr:uid="{00000000-0005-0000-0000-000009000000}"/>
    <cellStyle name="????????_ ?? 25 ???" xfId="14" xr:uid="{00000000-0005-0000-0000-00000A000000}"/>
    <cellStyle name="???????_ ????.???" xfId="15" xr:uid="{00000000-0005-0000-0000-00000B000000}"/>
    <cellStyle name="??????_ ?? 25 ???" xfId="16" xr:uid="{00000000-0005-0000-0000-00000C000000}"/>
    <cellStyle name="?’ћѓћ‚›‰" xfId="17" xr:uid="{00000000-0005-0000-0000-00000D000000}"/>
    <cellStyle name="_!ХИСОБОТ ЖАДВАЛЛАРИ 2008 итог" xfId="18" xr:uid="{00000000-0005-0000-0000-00000E000000}"/>
    <cellStyle name="_!ХИСОБОТ ЖАДВАЛЛАРИ 2008 итог_2009 йил   йиллик  хисоботлар" xfId="19" xr:uid="{00000000-0005-0000-0000-00000F000000}"/>
    <cellStyle name="_!ХИСОБОТ ЖАДВАЛЛАРИ 2008 итог_6 жадвал tуманлар учун - Copy" xfId="20" xr:uid="{00000000-0005-0000-0000-000010000000}"/>
    <cellStyle name="_!ХИСОБОТ ЖАДВАЛЛАРИ 2008 итог_Талаб ва унинг копланиши" xfId="21" xr:uid="{00000000-0005-0000-0000-000011000000}"/>
    <cellStyle name="_~7514068" xfId="22" xr:uid="{00000000-0005-0000-0000-000012000000}"/>
    <cellStyle name="_01kich10_1047-1050" xfId="23" xr:uid="{00000000-0005-0000-0000-000013000000}"/>
    <cellStyle name="_1. АСАЛ-СВОД22_04" xfId="24" xr:uid="{00000000-0005-0000-0000-000014000000}"/>
    <cellStyle name="_1. БАЛИҚ-СВОД 22 04" xfId="25" xr:uid="{00000000-0005-0000-0000-000015000000}"/>
    <cellStyle name="_1.СВОД АГРОМИНИТЕХ 01.01" xfId="26" xr:uid="{00000000-0005-0000-0000-000016000000}"/>
    <cellStyle name="_1046-04_ЯНВАРЬ" xfId="27" xr:uid="{00000000-0005-0000-0000-000017000000}"/>
    <cellStyle name="_1046-СВОД-охирги" xfId="28" xr:uid="{00000000-0005-0000-0000-000018000000}"/>
    <cellStyle name="_10-ЖАД~1" xfId="29" xr:uid="{00000000-0005-0000-0000-000019000000}"/>
    <cellStyle name="_16 0-ЖАД~1" xfId="30" xr:uid="{00000000-0005-0000-0000-00001A000000}"/>
    <cellStyle name="_2.45 таблица ижтимоий" xfId="31" xr:uid="{00000000-0005-0000-0000-00001B000000}"/>
    <cellStyle name="_2.45 таблица ижтимоий_2009 йил   йиллик" xfId="32" xr:uid="{00000000-0005-0000-0000-00001C000000}"/>
    <cellStyle name="_2.45 таблица ижтимоий_2009 йил   йиллик  хисоботлар" xfId="33" xr:uid="{00000000-0005-0000-0000-00001D000000}"/>
    <cellStyle name="_2.45 таблица ижтимоий_2009 йил   йиллик  хисоботлар_6 жадвал tуманлар учун - Copy" xfId="34" xr:uid="{00000000-0005-0000-0000-00001E000000}"/>
    <cellStyle name="_2.45 таблица ижтимоий_2009 йил   йиллик_6 жадвал tуманлар учун - Copy" xfId="35" xr:uid="{00000000-0005-0000-0000-00001F000000}"/>
    <cellStyle name="_2.45 таблица ижтимоий_2010 й  9 ойлик  якун" xfId="36" xr:uid="{00000000-0005-0000-0000-000020000000}"/>
    <cellStyle name="_2.45 таблица ижтимоий_2010 й  9 ойлик  якун_6 жадвал tуманлар учун - Copy" xfId="37" xr:uid="{00000000-0005-0000-0000-000021000000}"/>
    <cellStyle name="_2.45 таблица ижтимоий_2010 йил   йиллик" xfId="38" xr:uid="{00000000-0005-0000-0000-000022000000}"/>
    <cellStyle name="_2.45 таблица ижтимоий_2011  - 6 жадваллар ВЭС" xfId="39" xr:uid="{00000000-0005-0000-0000-000023000000}"/>
    <cellStyle name="_2.45 таблица ижтимоий_6 жадвал tуманлар учун - Copy" xfId="40" xr:uid="{00000000-0005-0000-0000-000024000000}"/>
    <cellStyle name="_2.45 таблица ижтимоий_Илхомбек 1 - 8 гача жадвали" xfId="41" xr:uid="{00000000-0005-0000-0000-000025000000}"/>
    <cellStyle name="_2.45 таблица ижтимоий_Илхомбек 1 - 8 гача жадвали_2009 йил   йиллик" xfId="42" xr:uid="{00000000-0005-0000-0000-000026000000}"/>
    <cellStyle name="_2.45 таблица ижтимоий_Илхомбек 1 - 8 гача жадвали_2009 йил   йиллик  хисоботлар" xfId="43" xr:uid="{00000000-0005-0000-0000-000027000000}"/>
    <cellStyle name="_2.45 таблица ижтимоий_Илхомбек 1 - 8 гача жадвали_2009 йил   йиллик  хисоботлар_6 жадвал tуманлар учун - Copy" xfId="44" xr:uid="{00000000-0005-0000-0000-000028000000}"/>
    <cellStyle name="_2.45 таблица ижтимоий_Илхомбек 1 - 8 гача жадвали_2009 йил   йиллик_6 жадвал tуманлар учун - Copy" xfId="45" xr:uid="{00000000-0005-0000-0000-000029000000}"/>
    <cellStyle name="_2.45 таблица ижтимоий_Илхомбек 1 - 8 гача жадвали_2010 йил   йиллик" xfId="46" xr:uid="{00000000-0005-0000-0000-00002A000000}"/>
    <cellStyle name="_2.45 таблица ижтимоий_Илхомбек 1 - 8 гача жадвали_6 жадвал tуманлар учун - Copy" xfId="47" xr:uid="{00000000-0005-0000-0000-00002B000000}"/>
    <cellStyle name="_2.45 таблица ижтимоий_Илхомбек 1 - 8 гача жадвали_Талаб ва унинг копланиши" xfId="48" xr:uid="{00000000-0005-0000-0000-00002C000000}"/>
    <cellStyle name="_2.45 таблица ижтимоий_Кашкадарё 308  01.10.2010 й" xfId="49" xr:uid="{00000000-0005-0000-0000-00002D000000}"/>
    <cellStyle name="_2.45 таблица ижтимоий_Талаб ва унинг копланиши" xfId="50" xr:uid="{00000000-0005-0000-0000-00002E000000}"/>
    <cellStyle name="_2.45 таблица ижтимоий_ФОРМА манзилли рўйхат" xfId="51" xr:uid="{00000000-0005-0000-0000-00002F000000}"/>
    <cellStyle name="_2.45 таблица ижтимоий_ФОРМА манзилли рўйхат_2009 йил   йиллик" xfId="52" xr:uid="{00000000-0005-0000-0000-000030000000}"/>
    <cellStyle name="_2.45 таблица ижтимоий_ФОРМА манзилли рўйхат_2009 йил   йиллик  хисоботлар" xfId="53" xr:uid="{00000000-0005-0000-0000-000031000000}"/>
    <cellStyle name="_2.45 таблица ижтимоий_ФОРМА манзилли рўйхат_2009 йил   йиллик  хисоботлар_6 жадвал tуманлар учун - Copy" xfId="54" xr:uid="{00000000-0005-0000-0000-000032000000}"/>
    <cellStyle name="_2.45 таблица ижтимоий_ФОРМА манзилли рўйхат_2009 йил   йиллик_6 жадвал tуманлар учун - Copy" xfId="55" xr:uid="{00000000-0005-0000-0000-000033000000}"/>
    <cellStyle name="_2.45 таблица ижтимоий_ФОРМА манзилли рўйхат_2010 йил   йиллик" xfId="56" xr:uid="{00000000-0005-0000-0000-000034000000}"/>
    <cellStyle name="_2.45 таблица ижтимоий_ФОРМА манзилли рўйхат_6 жадвал tуманлар учун - Copy" xfId="57" xr:uid="{00000000-0005-0000-0000-000035000000}"/>
    <cellStyle name="_2.45 таблица ижтимоий_ФОРМА манзилли рўйхат_Талаб ва унинг копланиши" xfId="58" xr:uid="{00000000-0005-0000-0000-000036000000}"/>
    <cellStyle name="_2.46 таблица ижтимоий" xfId="59" xr:uid="{00000000-0005-0000-0000-000037000000}"/>
    <cellStyle name="_2.46 таблица ижтимоий_2009 йил   йиллик" xfId="60" xr:uid="{00000000-0005-0000-0000-000038000000}"/>
    <cellStyle name="_2.46 таблица ижтимоий_2009 йил   йиллик  хисоботлар" xfId="61" xr:uid="{00000000-0005-0000-0000-000039000000}"/>
    <cellStyle name="_2.46 таблица ижтимоий_2009 йил   йиллик  хисоботлар_6 жадвал tуманлар учун - Copy" xfId="62" xr:uid="{00000000-0005-0000-0000-00003A000000}"/>
    <cellStyle name="_2.46 таблица ижтимоий_2009 йил   йиллик_6 жадвал tуманлар учун - Copy" xfId="63" xr:uid="{00000000-0005-0000-0000-00003B000000}"/>
    <cellStyle name="_2.46 таблица ижтимоий_2010 й  9 ойлик  якун" xfId="64" xr:uid="{00000000-0005-0000-0000-00003C000000}"/>
    <cellStyle name="_2.46 таблица ижтимоий_2010 й  9 ойлик  якун_6 жадвал tуманлар учун - Copy" xfId="65" xr:uid="{00000000-0005-0000-0000-00003D000000}"/>
    <cellStyle name="_2.46 таблица ижтимоий_2010 йил   йиллик" xfId="66" xr:uid="{00000000-0005-0000-0000-00003E000000}"/>
    <cellStyle name="_2.46 таблица ижтимоий_2011  - 6 жадваллар ВЭС" xfId="67" xr:uid="{00000000-0005-0000-0000-00003F000000}"/>
    <cellStyle name="_2.46 таблица ижтимоий_6 жадвал tуманлар учун - Copy" xfId="68" xr:uid="{00000000-0005-0000-0000-000040000000}"/>
    <cellStyle name="_2.46 таблица ижтимоий_Илхомбек 1 - 8 гача жадвали" xfId="69" xr:uid="{00000000-0005-0000-0000-000041000000}"/>
    <cellStyle name="_2.46 таблица ижтимоий_Илхомбек 1 - 8 гача жадвали_2009 йил   йиллик" xfId="70" xr:uid="{00000000-0005-0000-0000-000042000000}"/>
    <cellStyle name="_2.46 таблица ижтимоий_Илхомбек 1 - 8 гача жадвали_2009 йил   йиллик  хисоботлар" xfId="71" xr:uid="{00000000-0005-0000-0000-000043000000}"/>
    <cellStyle name="_2.46 таблица ижтимоий_Илхомбек 1 - 8 гача жадвали_2009 йил   йиллик  хисоботлар_6 жадвал tуманлар учун - Copy" xfId="72" xr:uid="{00000000-0005-0000-0000-000044000000}"/>
    <cellStyle name="_2.46 таблица ижтимоий_Илхомбек 1 - 8 гача жадвали_2009 йил   йиллик_6 жадвал tуманлар учун - Copy" xfId="73" xr:uid="{00000000-0005-0000-0000-000045000000}"/>
    <cellStyle name="_2.46 таблица ижтимоий_Илхомбек 1 - 8 гача жадвали_2010 йил   йиллик" xfId="74" xr:uid="{00000000-0005-0000-0000-000046000000}"/>
    <cellStyle name="_2.46 таблица ижтимоий_Илхомбек 1 - 8 гача жадвали_6 жадвал tуманлар учун - Copy" xfId="75" xr:uid="{00000000-0005-0000-0000-000047000000}"/>
    <cellStyle name="_2.46 таблица ижтимоий_Илхомбек 1 - 8 гача жадвали_Талаб ва унинг копланиши" xfId="76" xr:uid="{00000000-0005-0000-0000-000048000000}"/>
    <cellStyle name="_2.46 таблица ижтимоий_Кашкадарё 308  01.10.2010 й" xfId="77" xr:uid="{00000000-0005-0000-0000-000049000000}"/>
    <cellStyle name="_2.46 таблица ижтимоий_Талаб ва унинг копланиши" xfId="78" xr:uid="{00000000-0005-0000-0000-00004A000000}"/>
    <cellStyle name="_2.46 таблица ижтимоий_ФОРМА манзилли рўйхат" xfId="79" xr:uid="{00000000-0005-0000-0000-00004B000000}"/>
    <cellStyle name="_2.46 таблица ижтимоий_ФОРМА манзилли рўйхат_2009 йил   йиллик" xfId="80" xr:uid="{00000000-0005-0000-0000-00004C000000}"/>
    <cellStyle name="_2.46 таблица ижтимоий_ФОРМА манзилли рўйхат_2009 йил   йиллик  хисоботлар" xfId="81" xr:uid="{00000000-0005-0000-0000-00004D000000}"/>
    <cellStyle name="_2.46 таблица ижтимоий_ФОРМА манзилли рўйхат_2009 йил   йиллик  хисоботлар_6 жадвал tуманлар учун - Copy" xfId="82" xr:uid="{00000000-0005-0000-0000-00004E000000}"/>
    <cellStyle name="_2.46 таблица ижтимоий_ФОРМА манзилли рўйхат_2009 йил   йиллик_6 жадвал tуманлар учун - Copy" xfId="83" xr:uid="{00000000-0005-0000-0000-00004F000000}"/>
    <cellStyle name="_2.46 таблица ижтимоий_ФОРМА манзилли рўйхат_2010 йил   йиллик" xfId="84" xr:uid="{00000000-0005-0000-0000-000050000000}"/>
    <cellStyle name="_2.46 таблица ижтимоий_ФОРМА манзилли рўйхат_6 жадвал tуманлар учун - Copy" xfId="85" xr:uid="{00000000-0005-0000-0000-000051000000}"/>
    <cellStyle name="_2.46 таблица ижтимоий_ФОРМА манзилли рўйхат_Талаб ва унинг копланиши" xfId="86" xr:uid="{00000000-0005-0000-0000-000052000000}"/>
    <cellStyle name="_2.58 таблица ВЭС" xfId="87" xr:uid="{00000000-0005-0000-0000-000053000000}"/>
    <cellStyle name="_2.58 таблица ВЭС_2009 йил   йиллик" xfId="88" xr:uid="{00000000-0005-0000-0000-000054000000}"/>
    <cellStyle name="_2.58 таблица ВЭС_2009 йил   йиллик  хисоботлар" xfId="89" xr:uid="{00000000-0005-0000-0000-000055000000}"/>
    <cellStyle name="_2.58 таблица ВЭС_2009 йил   йиллик  хисоботлар_6 жадвал tуманлар учун - Copy" xfId="90" xr:uid="{00000000-0005-0000-0000-000056000000}"/>
    <cellStyle name="_2.58 таблица ВЭС_2009 йил   йиллик_6 жадвал tуманлар учун - Copy" xfId="91" xr:uid="{00000000-0005-0000-0000-000057000000}"/>
    <cellStyle name="_2.58 таблица ВЭС_2010 й  9 ойлик  якун" xfId="92" xr:uid="{00000000-0005-0000-0000-000058000000}"/>
    <cellStyle name="_2.58 таблица ВЭС_2010 й  9 ойлик  якун_6 жадвал tуманлар учун - Copy" xfId="93" xr:uid="{00000000-0005-0000-0000-000059000000}"/>
    <cellStyle name="_2.58 таблица ВЭС_2010 йил   йиллик" xfId="94" xr:uid="{00000000-0005-0000-0000-00005A000000}"/>
    <cellStyle name="_2.58 таблица ВЭС_2011  - 6 жадваллар ВЭС" xfId="95" xr:uid="{00000000-0005-0000-0000-00005B000000}"/>
    <cellStyle name="_2.58 таблица ВЭС_6 жадвал tуманлар учун - Copy" xfId="96" xr:uid="{00000000-0005-0000-0000-00005C000000}"/>
    <cellStyle name="_2.58 таблица ВЭС_Илхомбек 1 - 8 гача жадвали" xfId="97" xr:uid="{00000000-0005-0000-0000-00005D000000}"/>
    <cellStyle name="_2.58 таблица ВЭС_Илхомбек 1 - 8 гача жадвали_2009 йил   йиллик" xfId="98" xr:uid="{00000000-0005-0000-0000-00005E000000}"/>
    <cellStyle name="_2.58 таблица ВЭС_Илхомбек 1 - 8 гача жадвали_2009 йил   йиллик  хисоботлар" xfId="99" xr:uid="{00000000-0005-0000-0000-00005F000000}"/>
    <cellStyle name="_2.58 таблица ВЭС_Илхомбек 1 - 8 гача жадвали_2009 йил   йиллик  хисоботлар_6 жадвал tуманлар учун - Copy" xfId="100" xr:uid="{00000000-0005-0000-0000-000060000000}"/>
    <cellStyle name="_2.58 таблица ВЭС_Илхомбек 1 - 8 гача жадвали_2009 йил   йиллик_6 жадвал tуманлар учун - Copy" xfId="101" xr:uid="{00000000-0005-0000-0000-000061000000}"/>
    <cellStyle name="_2.58 таблица ВЭС_Илхомбек 1 - 8 гача жадвали_2010 йил   йиллик" xfId="102" xr:uid="{00000000-0005-0000-0000-000062000000}"/>
    <cellStyle name="_2.58 таблица ВЭС_Илхомбек 1 - 8 гача жадвали_6 жадвал tуманлар учун - Copy" xfId="103" xr:uid="{00000000-0005-0000-0000-000063000000}"/>
    <cellStyle name="_2.58 таблица ВЭС_Илхомбек 1 - 8 гача жадвали_Талаб ва унинг копланиши" xfId="104" xr:uid="{00000000-0005-0000-0000-000064000000}"/>
    <cellStyle name="_2.58 таблица ВЭС_Кашкадарё 308  01.10.2010 й" xfId="105" xr:uid="{00000000-0005-0000-0000-000065000000}"/>
    <cellStyle name="_2.58 таблица ВЭС_Талаб ва унинг копланиши" xfId="106" xr:uid="{00000000-0005-0000-0000-000066000000}"/>
    <cellStyle name="_2.58 таблица ВЭС_ФОРМА манзилли рўйхат" xfId="107" xr:uid="{00000000-0005-0000-0000-000067000000}"/>
    <cellStyle name="_2.58 таблица ВЭС_ФОРМА манзилли рўйхат_2009 йил   йиллик" xfId="108" xr:uid="{00000000-0005-0000-0000-000068000000}"/>
    <cellStyle name="_2.58 таблица ВЭС_ФОРМА манзилли рўйхат_2009 йил   йиллик  хисоботлар" xfId="109" xr:uid="{00000000-0005-0000-0000-000069000000}"/>
    <cellStyle name="_2.58 таблица ВЭС_ФОРМА манзилли рўйхат_2009 йил   йиллик  хисоботлар_6 жадвал tуманлар учун - Copy" xfId="110" xr:uid="{00000000-0005-0000-0000-00006A000000}"/>
    <cellStyle name="_2.58 таблица ВЭС_ФОРМА манзилли рўйхат_2009 йил   йиллик_6 жадвал tуманлар учун - Copy" xfId="111" xr:uid="{00000000-0005-0000-0000-00006B000000}"/>
    <cellStyle name="_2.58 таблица ВЭС_ФОРМА манзилли рўйхат_2010 йил   йиллик" xfId="112" xr:uid="{00000000-0005-0000-0000-00006C000000}"/>
    <cellStyle name="_2.58 таблица ВЭС_ФОРМА манзилли рўйхат_6 жадвал tуманлар учун - Copy" xfId="113" xr:uid="{00000000-0005-0000-0000-00006D000000}"/>
    <cellStyle name="_2.58 таблица ВЭС_ФОРМА манзилли рўйхат_Талаб ва унинг копланиши" xfId="114" xr:uid="{00000000-0005-0000-0000-00006E000000}"/>
    <cellStyle name="_2.58 узгаргани" xfId="115" xr:uid="{00000000-0005-0000-0000-00006F000000}"/>
    <cellStyle name="_2.58 узгаргани_Илхомбек 1 - 8 гача жадвали" xfId="116" xr:uid="{00000000-0005-0000-0000-000070000000}"/>
    <cellStyle name="_2.58 узгаргани_Нам дастур 2009-2012 (ўзбек)" xfId="117" xr:uid="{00000000-0005-0000-0000-000071000000}"/>
    <cellStyle name="_2.58 узгаргани_ФОРМА манзилли рўйхат" xfId="118" xr:uid="{00000000-0005-0000-0000-000072000000}"/>
    <cellStyle name="_2008 - йил сентябр ойи макет мониторин" xfId="119" xr:uid="{00000000-0005-0000-0000-000073000000}"/>
    <cellStyle name="_2008 КХ ЯНГИ ДАСТУР" xfId="120" xr:uid="{00000000-0005-0000-0000-000074000000}"/>
    <cellStyle name="_2008 КХ ЯНГИ ДАСТУР_Илхомбек 1 - 8 гача жадвали" xfId="121" xr:uid="{00000000-0005-0000-0000-000075000000}"/>
    <cellStyle name="_2008 КХ ЯНГИ ДАСТУР_Нам дастур 2009-2012 (ўзбек)" xfId="122" xr:uid="{00000000-0005-0000-0000-000076000000}"/>
    <cellStyle name="_2008 КХ ЯНГИ ДАСТУР_Тошкентга Эҳтиёж 01.11.2012й" xfId="123" xr:uid="{00000000-0005-0000-0000-000077000000}"/>
    <cellStyle name="_2008 КХ ЯНГИ ДАСТУР_ФОРМА манзилли рўйхат" xfId="124" xr:uid="{00000000-0005-0000-0000-000078000000}"/>
    <cellStyle name="_2008й прогноз ДАСТУР" xfId="125" xr:uid="{00000000-0005-0000-0000-000079000000}"/>
    <cellStyle name="_2008й прогноз ДАСТУР_2009 йил   йиллик" xfId="126" xr:uid="{00000000-0005-0000-0000-00007A000000}"/>
    <cellStyle name="_2008й прогноз ДАСТУР_2009 йил   йиллик  хисоботлар" xfId="127" xr:uid="{00000000-0005-0000-0000-00007B000000}"/>
    <cellStyle name="_2008й прогноз ДАСТУР_2009 йил   йиллик  хисоботлар_6 жадвал tуманлар учун - Copy" xfId="128" xr:uid="{00000000-0005-0000-0000-00007C000000}"/>
    <cellStyle name="_2008й прогноз ДАСТУР_2009 йил   йиллик_6 жадвал tуманлар учун - Copy" xfId="129" xr:uid="{00000000-0005-0000-0000-00007D000000}"/>
    <cellStyle name="_2008й прогноз ДАСТУР_2010 й  9 ойлик  якун" xfId="130" xr:uid="{00000000-0005-0000-0000-00007E000000}"/>
    <cellStyle name="_2008й прогноз ДАСТУР_2010 й  9 ойлик  якун_6 жадвал tуманлар учун - Copy" xfId="131" xr:uid="{00000000-0005-0000-0000-00007F000000}"/>
    <cellStyle name="_2008й прогноз ДАСТУР_2010 йил   йиллик" xfId="132" xr:uid="{00000000-0005-0000-0000-000080000000}"/>
    <cellStyle name="_2008й прогноз ДАСТУР_2011  - 6 жадваллар ВЭС" xfId="133" xr:uid="{00000000-0005-0000-0000-000081000000}"/>
    <cellStyle name="_2008й прогноз ДАСТУР_6 жадвал tуманлар учун - Copy" xfId="134" xr:uid="{00000000-0005-0000-0000-000082000000}"/>
    <cellStyle name="_2008й прогноз ДАСТУР_Илхомбек 1 - 8 гача жадвали" xfId="135" xr:uid="{00000000-0005-0000-0000-000083000000}"/>
    <cellStyle name="_2008й прогноз ДАСТУР_Илхомбек 1 - 8 гача жадвали_2009 йил   йиллик" xfId="136" xr:uid="{00000000-0005-0000-0000-000084000000}"/>
    <cellStyle name="_2008й прогноз ДАСТУР_Илхомбек 1 - 8 гача жадвали_2009 йил   йиллик  хисоботлар" xfId="137" xr:uid="{00000000-0005-0000-0000-000085000000}"/>
    <cellStyle name="_2008й прогноз ДАСТУР_Илхомбек 1 - 8 гача жадвали_2009 йил   йиллик  хисоботлар_6 жадвал tуманлар учун - Copy" xfId="138" xr:uid="{00000000-0005-0000-0000-000086000000}"/>
    <cellStyle name="_2008й прогноз ДАСТУР_Илхомбек 1 - 8 гача жадвали_2009 йил   йиллик_6 жадвал tуманлар учун - Copy" xfId="139" xr:uid="{00000000-0005-0000-0000-000087000000}"/>
    <cellStyle name="_2008й прогноз ДАСТУР_Илхомбек 1 - 8 гача жадвали_2010 йил   йиллик" xfId="140" xr:uid="{00000000-0005-0000-0000-000088000000}"/>
    <cellStyle name="_2008й прогноз ДАСТУР_Илхомбек 1 - 8 гача жадвали_6 жадвал tуманлар учун - Copy" xfId="141" xr:uid="{00000000-0005-0000-0000-000089000000}"/>
    <cellStyle name="_2008й прогноз ДАСТУР_Илхомбек 1 - 8 гача жадвали_Талаб ва унинг копланиши" xfId="142" xr:uid="{00000000-0005-0000-0000-00008A000000}"/>
    <cellStyle name="_2008й прогноз ДАСТУР_Кашкадарё 308  01.10.2010 й" xfId="143" xr:uid="{00000000-0005-0000-0000-00008B000000}"/>
    <cellStyle name="_2008й прогноз ДАСТУР_Талаб ва унинг копланиши" xfId="144" xr:uid="{00000000-0005-0000-0000-00008C000000}"/>
    <cellStyle name="_2008й прогноз ДАСТУР_ФОРМА манзилли рўйхат" xfId="145" xr:uid="{00000000-0005-0000-0000-00008D000000}"/>
    <cellStyle name="_2008й прогноз ДАСТУР_ФОРМА манзилли рўйхат_2009 йил   йиллик" xfId="146" xr:uid="{00000000-0005-0000-0000-00008E000000}"/>
    <cellStyle name="_2008й прогноз ДАСТУР_ФОРМА манзилли рўйхат_2009 йил   йиллик  хисоботлар" xfId="147" xr:uid="{00000000-0005-0000-0000-00008F000000}"/>
    <cellStyle name="_2008й прогноз ДАСТУР_ФОРМА манзилли рўйхат_2009 йил   йиллик  хисоботлар_6 жадвал tуманлар учун - Copy" xfId="148" xr:uid="{00000000-0005-0000-0000-000090000000}"/>
    <cellStyle name="_2008й прогноз ДАСТУР_ФОРМА манзилли рўйхат_2009 йил   йиллик_6 жадвал tуманлар учун - Copy" xfId="149" xr:uid="{00000000-0005-0000-0000-000091000000}"/>
    <cellStyle name="_2008й прогноз ДАСТУР_ФОРМА манзилли рўйхат_2010 йил   йиллик" xfId="150" xr:uid="{00000000-0005-0000-0000-000092000000}"/>
    <cellStyle name="_2008й прогноз ДАСТУР_ФОРМА манзилли рўйхат_6 жадвал tуманлар учун - Copy" xfId="151" xr:uid="{00000000-0005-0000-0000-000093000000}"/>
    <cellStyle name="_2008й прогноз ДАСТУР_ФОРМА манзилли рўйхат_Талаб ва унинг копланиши" xfId="152" xr:uid="{00000000-0005-0000-0000-000094000000}"/>
    <cellStyle name="_2009йилЯкуниЖадваллар" xfId="153" xr:uid="{00000000-0005-0000-0000-000095000000}"/>
    <cellStyle name="_2009йилЯкуниЖадваллар_2009 йил   йиллик  хисоботлар" xfId="154" xr:uid="{00000000-0005-0000-0000-000096000000}"/>
    <cellStyle name="_2009йилЯкуниЖадваллар_6 жадвал tуманлар учун - Copy" xfId="155" xr:uid="{00000000-0005-0000-0000-000097000000}"/>
    <cellStyle name="_2009йилЯкуниЖадваллар_Талаб ва унинг копланиши" xfId="156" xr:uid="{00000000-0005-0000-0000-000098000000}"/>
    <cellStyle name="_2010 йил 10 февралдаги 16-к-сонли буйрук иловалари1" xfId="157" xr:uid="{00000000-0005-0000-0000-000099000000}"/>
    <cellStyle name="_2013-жыл пахта оними, мын басы" xfId="158" xr:uid="{00000000-0005-0000-0000-00009A000000}"/>
    <cellStyle name="_21а жадваллар" xfId="159" xr:uid="{00000000-0005-0000-0000-00009B000000}"/>
    <cellStyle name="_21а жадваллар_2009 йил   йиллик  хисоботлар" xfId="160" xr:uid="{00000000-0005-0000-0000-00009C000000}"/>
    <cellStyle name="_21а жадваллар_2010 й  9 ойлик  якун" xfId="161" xr:uid="{00000000-0005-0000-0000-00009D000000}"/>
    <cellStyle name="_21а жадваллар_2011  - 6 жадваллар ВЭС" xfId="162" xr:uid="{00000000-0005-0000-0000-00009E000000}"/>
    <cellStyle name="_21а жадваллар_2011  - 6 жадваллар Иқтисод свод4" xfId="163" xr:uid="{00000000-0005-0000-0000-00009F000000}"/>
    <cellStyle name="_21а жадваллар_2011  I чорак жадваллар ВЭС" xfId="164" xr:uid="{00000000-0005-0000-0000-0000A0000000}"/>
    <cellStyle name="_21а жадваллар_2011 й  9 ойлик  якун" xfId="165" xr:uid="{00000000-0005-0000-0000-0000A1000000}"/>
    <cellStyle name="_21а жадваллар_6 жадвал tуманлар учун - Copy" xfId="166" xr:uid="{00000000-0005-0000-0000-0000A2000000}"/>
    <cellStyle name="_21а жадваллар_ДАСТУР 2009 й. 7 ойлик кутилиш 86745та ФАКТ" xfId="167" xr:uid="{00000000-0005-0000-0000-0000A3000000}"/>
    <cellStyle name="_21а жадваллар_ДАСТУР 2009 й. 7 ойлик кутилиш 86745та ФАКТ_2009 йил   йиллик  хисоботлар" xfId="168" xr:uid="{00000000-0005-0000-0000-0000A4000000}"/>
    <cellStyle name="_21а жадваллар_ДАСТУР 2009 й. 7 ойлик кутилиш 86745та ФАКТ_6 жадвал tуманлар учун - Copy" xfId="169" xr:uid="{00000000-0005-0000-0000-0000A5000000}"/>
    <cellStyle name="_21а жадваллар_ДАСТУР 2009 й. 7 ойлик кутилиш 86745та ФАКТ_Талаб ва унинг копланиши" xfId="170" xr:uid="{00000000-0005-0000-0000-0000A6000000}"/>
    <cellStyle name="_21а жадваллар_Жиззах вилоят 1-чорак хис" xfId="171" xr:uid="{00000000-0005-0000-0000-0000A7000000}"/>
    <cellStyle name="_21а жадваллар_Жиззах вилоят 1-чорак хис_2009 йил   йиллик" xfId="172" xr:uid="{00000000-0005-0000-0000-0000A8000000}"/>
    <cellStyle name="_21а жадваллар_Жиззах вилоят 1-чорак хис_2009 йил   йиллик  хисоботлар" xfId="173" xr:uid="{00000000-0005-0000-0000-0000A9000000}"/>
    <cellStyle name="_21а жадваллар_Жиззах вилоят 1-чорак хис_2009 йил   йиллик  хисоботлар_6 жадвал tуманлар учун - Copy" xfId="174" xr:uid="{00000000-0005-0000-0000-0000AA000000}"/>
    <cellStyle name="_21а жадваллар_Жиззах вилоят 1-чорак хис_2009 йил   йиллик_6 жадвал tуманлар учун - Copy" xfId="175" xr:uid="{00000000-0005-0000-0000-0000AB000000}"/>
    <cellStyle name="_21а жадваллар_Жиззах вилоят 1-чорак хис_2010 йил   йиллик" xfId="176" xr:uid="{00000000-0005-0000-0000-0000AC000000}"/>
    <cellStyle name="_21а жадваллар_Жиззах вилоят 1-чорак хис_6 жадвал tуманлар учун - Copy" xfId="177" xr:uid="{00000000-0005-0000-0000-0000AD000000}"/>
    <cellStyle name="_21а жадваллар_Жиззах вилоят 1-чорак хис_Талаб ва унинг копланиши" xfId="178" xr:uid="{00000000-0005-0000-0000-0000AE000000}"/>
    <cellStyle name="_21а жадваллар_иктисодга" xfId="187" xr:uid="{00000000-0005-0000-0000-0000AF000000}"/>
    <cellStyle name="_21а жадваллар_иктисодга_2009 йил   йиллик" xfId="188" xr:uid="{00000000-0005-0000-0000-0000B0000000}"/>
    <cellStyle name="_21а жадваллар_иктисодга_2009 йил   йиллик  хисоботлар" xfId="189" xr:uid="{00000000-0005-0000-0000-0000B1000000}"/>
    <cellStyle name="_21а жадваллар_иктисодга_2009 йил   йиллик  хисоботлар_6 жадвал tуманлар учун - Copy" xfId="190" xr:uid="{00000000-0005-0000-0000-0000B2000000}"/>
    <cellStyle name="_21а жадваллар_иктисодга_2009 йил   йиллик_6 жадвал tуманлар учун - Copy" xfId="191" xr:uid="{00000000-0005-0000-0000-0000B3000000}"/>
    <cellStyle name="_21а жадваллар_иктисодга_2010 й  9 ойлик  якун" xfId="192" xr:uid="{00000000-0005-0000-0000-0000B4000000}"/>
    <cellStyle name="_21а жадваллар_иктисодга_2010 й  9 ойлик  якун_6 жадвал tуманлар учун - Copy" xfId="193" xr:uid="{00000000-0005-0000-0000-0000B5000000}"/>
    <cellStyle name="_21а жадваллар_иктисодга_2010 йил   йиллик" xfId="194" xr:uid="{00000000-0005-0000-0000-0000B6000000}"/>
    <cellStyle name="_21а жадваллар_иктисодга_2011  - 6 жадваллар ВЭС" xfId="195" xr:uid="{00000000-0005-0000-0000-0000B7000000}"/>
    <cellStyle name="_21а жадваллар_иктисодга_6 жадвал tуманлар учун - Copy" xfId="196" xr:uid="{00000000-0005-0000-0000-0000B8000000}"/>
    <cellStyle name="_21а жадваллар_иктисодга_Талаб ва унинг копланиши" xfId="197" xr:uid="{00000000-0005-0000-0000-0000B9000000}"/>
    <cellStyle name="_21а жадваллар_Иктисодиёт бошкармаси 1-чорак" xfId="198" xr:uid="{00000000-0005-0000-0000-0000BA000000}"/>
    <cellStyle name="_21а жадваллар_Иктисодиёт бошкармаси 1-чорак_2009 йил   йиллик  хисоботлар" xfId="199" xr:uid="{00000000-0005-0000-0000-0000BB000000}"/>
    <cellStyle name="_21а жадваллар_Иктисодиёт бошкармаси 1-чорак_6 жадвал tуманлар учун - Copy" xfId="200" xr:uid="{00000000-0005-0000-0000-0000BC000000}"/>
    <cellStyle name="_21а жадваллар_Иктисодиёт бошкармаси 1-чорак_Талаб ва унинг копланиши" xfId="201" xr:uid="{00000000-0005-0000-0000-0000BD000000}"/>
    <cellStyle name="_21а жадваллар_Илхомбек 1 - 8 гача жадвали" xfId="202" xr:uid="{00000000-0005-0000-0000-0000BE000000}"/>
    <cellStyle name="_21а жадваллар_Илхомбек 1 - 8 гача жадвали_2009 йил   йиллик" xfId="203" xr:uid="{00000000-0005-0000-0000-0000BF000000}"/>
    <cellStyle name="_21а жадваллар_Илхомбек 1 - 8 гача жадвали_2009 йил   йиллик  хисоботлар" xfId="204" xr:uid="{00000000-0005-0000-0000-0000C0000000}"/>
    <cellStyle name="_21а жадваллар_Илхомбек 1 - 8 гача жадвали_2009 йил   йиллик  хисоботлар_6 жадвал tуманлар учун - Copy" xfId="205" xr:uid="{00000000-0005-0000-0000-0000C1000000}"/>
    <cellStyle name="_21а жадваллар_Илхомбек 1 - 8 гача жадвали_2009 йил   йиллик_6 жадвал tуманлар учун - Copy" xfId="206" xr:uid="{00000000-0005-0000-0000-0000C2000000}"/>
    <cellStyle name="_21а жадваллар_Илхомбек 1 - 8 гача жадвали_2010 йил   йиллик" xfId="207" xr:uid="{00000000-0005-0000-0000-0000C3000000}"/>
    <cellStyle name="_21а жадваллар_Илхомбек 1 - 8 гача жадвали_6 жадвал tуманлар учун - Copy" xfId="208" xr:uid="{00000000-0005-0000-0000-0000C4000000}"/>
    <cellStyle name="_21а жадваллар_Илхомбек 1 - 8 гача жадвали_Талаб ва унинг копланиши" xfId="209" xr:uid="{00000000-0005-0000-0000-0000C5000000}"/>
    <cellStyle name="_21а жадваллар_Йиллик режа таксимоти" xfId="179" xr:uid="{00000000-0005-0000-0000-0000C6000000}"/>
    <cellStyle name="_21а жадваллар_Йиллик режа таксимоти_2009 йил   йиллик" xfId="180" xr:uid="{00000000-0005-0000-0000-0000C7000000}"/>
    <cellStyle name="_21а жадваллар_Йиллик режа таксимоти_2009 йил   йиллик  хисоботлар" xfId="181" xr:uid="{00000000-0005-0000-0000-0000C8000000}"/>
    <cellStyle name="_21а жадваллар_Йиллик режа таксимоти_2009 йил   йиллик  хисоботлар_6 жадвал tуманлар учун - Copy" xfId="182" xr:uid="{00000000-0005-0000-0000-0000C9000000}"/>
    <cellStyle name="_21а жадваллар_Йиллик режа таксимоти_2009 йил   йиллик_6 жадвал tуманлар учун - Copy" xfId="183" xr:uid="{00000000-0005-0000-0000-0000CA000000}"/>
    <cellStyle name="_21а жадваллар_Йиллик режа таксимоти_2010 йил   йиллик" xfId="184" xr:uid="{00000000-0005-0000-0000-0000CB000000}"/>
    <cellStyle name="_21а жадваллар_Йиллик режа таксимоти_6 жадвал tуманлар учун - Copy" xfId="185" xr:uid="{00000000-0005-0000-0000-0000CC000000}"/>
    <cellStyle name="_21а жадваллар_Йиллик режа таксимоти_Талаб ва унинг копланиши" xfId="186" xr:uid="{00000000-0005-0000-0000-0000CD000000}"/>
    <cellStyle name="_21а жадваллар_Мониторинг СВОДНИЙ 2010 йил 6 ойлик ТОШКЕНТга" xfId="210" xr:uid="{00000000-0005-0000-0000-0000CE000000}"/>
    <cellStyle name="_21а жадваллар_Мониторинг СВОДНИЙ 2010 йил 6 ойлик ТОШКЕНТга_6 жадвал tуманлар учун - Copy" xfId="211" xr:uid="{00000000-0005-0000-0000-0000CF000000}"/>
    <cellStyle name="_21а жадваллар_ОБЛПЛАН жадваллар-2009 6 ой ТАЙЁР" xfId="212" xr:uid="{00000000-0005-0000-0000-0000D0000000}"/>
    <cellStyle name="_21а жадваллар_ОБЛПЛАН жадваллар-2009 6 ой ТАЙЁР_2009 йил   йиллик" xfId="213" xr:uid="{00000000-0005-0000-0000-0000D1000000}"/>
    <cellStyle name="_21а жадваллар_ОБЛПЛАН жадваллар-2009 6 ой ТАЙЁР_2009 йил   йиллик  хисоботлар" xfId="214" xr:uid="{00000000-0005-0000-0000-0000D2000000}"/>
    <cellStyle name="_21а жадваллар_ОБЛПЛАН жадваллар-2009 6 ой ТАЙЁР_2009 йил   йиллик  хисоботлар_6 жадвал tуманлар учун - Copy" xfId="215" xr:uid="{00000000-0005-0000-0000-0000D3000000}"/>
    <cellStyle name="_21а жадваллар_ОБЛПЛАН жадваллар-2009 6 ой ТАЙЁР_2009 йил   йиллик_6 жадвал tуманлар учун - Copy" xfId="216" xr:uid="{00000000-0005-0000-0000-0000D4000000}"/>
    <cellStyle name="_21а жадваллар_ОБЛПЛАН жадваллар-2009 6 ой ТАЙЁР_2010 йил   йиллик" xfId="217" xr:uid="{00000000-0005-0000-0000-0000D5000000}"/>
    <cellStyle name="_21а жадваллар_ОБЛПЛАН жадваллар-2009 6 ой ТАЙЁР_6 жадвал tуманлар учун - Copy" xfId="218" xr:uid="{00000000-0005-0000-0000-0000D6000000}"/>
    <cellStyle name="_21а жадваллар_ОБЛПЛАН жадваллар-2009 6 ой ТАЙЁР_Талаб ва унинг копланиши" xfId="219" xr:uid="{00000000-0005-0000-0000-0000D7000000}"/>
    <cellStyle name="_21а жадваллар_Режа булиниши" xfId="220" xr:uid="{00000000-0005-0000-0000-0000D8000000}"/>
    <cellStyle name="_21а жадваллар_Режа булиниши_2009 йил   йиллик" xfId="221" xr:uid="{00000000-0005-0000-0000-0000D9000000}"/>
    <cellStyle name="_21а жадваллар_Режа булиниши_2009 йил   йиллик  хисоботлар" xfId="222" xr:uid="{00000000-0005-0000-0000-0000DA000000}"/>
    <cellStyle name="_21а жадваллар_Режа булиниши_2009 йил   йиллик  хисоботлар_6 жадвал tуманлар учун - Copy" xfId="223" xr:uid="{00000000-0005-0000-0000-0000DB000000}"/>
    <cellStyle name="_21а жадваллар_Режа булиниши_2009 йил   йиллик_6 жадвал tуманлар учун - Copy" xfId="224" xr:uid="{00000000-0005-0000-0000-0000DC000000}"/>
    <cellStyle name="_21а жадваллар_Режа булиниши_2010 йил   йиллик" xfId="225" xr:uid="{00000000-0005-0000-0000-0000DD000000}"/>
    <cellStyle name="_21а жадваллар_Режа булиниши_6 жадвал tуманлар учун - Copy" xfId="226" xr:uid="{00000000-0005-0000-0000-0000DE000000}"/>
    <cellStyle name="_21а жадваллар_Режа булиниши_Талаб ва унинг копланиши" xfId="227" xr:uid="{00000000-0005-0000-0000-0000DF000000}"/>
    <cellStyle name="_21а жадваллар_СЕНТЯБР 09.09 30." xfId="228" xr:uid="{00000000-0005-0000-0000-0000E0000000}"/>
    <cellStyle name="_21а жадваллар_СЕНТЯБР 09.09 30._2009 йил   йиллик" xfId="229" xr:uid="{00000000-0005-0000-0000-0000E1000000}"/>
    <cellStyle name="_21а жадваллар_СЕНТЯБР 09.09 30._2009 йил   йиллик  хисоботлар" xfId="230" xr:uid="{00000000-0005-0000-0000-0000E2000000}"/>
    <cellStyle name="_21а жадваллар_СЕНТЯБР 09.09 30._2009 йил   йиллик  хисоботлар_6 жадвал tуманлар учун - Copy" xfId="231" xr:uid="{00000000-0005-0000-0000-0000E3000000}"/>
    <cellStyle name="_21а жадваллар_СЕНТЯБР 09.09 30._2009 йил   йиллик_6 жадвал tуманлар учун - Copy" xfId="232" xr:uid="{00000000-0005-0000-0000-0000E4000000}"/>
    <cellStyle name="_21а жадваллар_СЕНТЯБР 09.09 30._2010 йил   йиллик" xfId="233" xr:uid="{00000000-0005-0000-0000-0000E5000000}"/>
    <cellStyle name="_21а жадваллар_СЕНТЯБР 09.09 30._6 жадвал tуманлар учун - Copy" xfId="234" xr:uid="{00000000-0005-0000-0000-0000E6000000}"/>
    <cellStyle name="_21а жадваллар_СЕНТЯБР 09.09 30._Талаб ва унинг копланиши" xfId="235" xr:uid="{00000000-0005-0000-0000-0000E7000000}"/>
    <cellStyle name="_21а жадваллар_Сухроб Вилоят свод" xfId="236" xr:uid="{00000000-0005-0000-0000-0000E8000000}"/>
    <cellStyle name="_21а жадваллар_Сухроб Вилоят свод_2009 йил   йиллик" xfId="237" xr:uid="{00000000-0005-0000-0000-0000E9000000}"/>
    <cellStyle name="_21а жадваллар_Сухроб Вилоят свод_2009 йил   йиллик  хисоботлар" xfId="238" xr:uid="{00000000-0005-0000-0000-0000EA000000}"/>
    <cellStyle name="_21а жадваллар_Сухроб Вилоят свод_2009 йил   йиллик  хисоботлар_6 жадвал tуманлар учун - Copy" xfId="239" xr:uid="{00000000-0005-0000-0000-0000EB000000}"/>
    <cellStyle name="_21а жадваллар_Сухроб Вилоят свод_2009 йил   йиллик_6 жадвал tуманлар учун - Copy" xfId="240" xr:uid="{00000000-0005-0000-0000-0000EC000000}"/>
    <cellStyle name="_21а жадваллар_Сухроб Вилоят свод_2010 й  9 ойлик  якун" xfId="241" xr:uid="{00000000-0005-0000-0000-0000ED000000}"/>
    <cellStyle name="_21а жадваллар_Сухроб Вилоят свод_2010 й  9 ойлик  якун_6 жадвал tуманлар учун - Copy" xfId="242" xr:uid="{00000000-0005-0000-0000-0000EE000000}"/>
    <cellStyle name="_21а жадваллар_Сухроб Вилоят свод_2010 йил   йиллик" xfId="243" xr:uid="{00000000-0005-0000-0000-0000EF000000}"/>
    <cellStyle name="_21а жадваллар_Сухроб Вилоят свод_2011  - 6 жадваллар ВЭС" xfId="244" xr:uid="{00000000-0005-0000-0000-0000F0000000}"/>
    <cellStyle name="_21а жадваллар_Сухроб Вилоят свод_6 жадвал tуманлар учун - Copy" xfId="245" xr:uid="{00000000-0005-0000-0000-0000F1000000}"/>
    <cellStyle name="_21а жадваллар_Сухроб Вилоят свод_Талаб ва унинг копланиши" xfId="246" xr:uid="{00000000-0005-0000-0000-0000F2000000}"/>
    <cellStyle name="_21а жадваллар_Талаб ва унинг копланиши" xfId="247" xr:uid="{00000000-0005-0000-0000-0000F3000000}"/>
    <cellStyle name="_21а жадваллар_Тошкентга Эҳтиёж 01.11.2012й" xfId="248" xr:uid="{00000000-0005-0000-0000-0000F4000000}"/>
    <cellStyle name="_21а жадваллар_УЗГАРДИ ВАЗИРЛИК 85.5 минг талик ХОКИМГА 2009 й. 12 ойлик ЯНГИ ИШ УРИН. РАЗБОР" xfId="249" xr:uid="{00000000-0005-0000-0000-0000F5000000}"/>
    <cellStyle name="_21а жадваллар_УЗГАРДИ ВАЗИРЛИК 85.5 минг талик ХОКИМГА 2009 й. 12 ойлик ЯНГИ ИШ УРИН. РАЗБОР_2009 йил   йиллик" xfId="250" xr:uid="{00000000-0005-0000-0000-0000F6000000}"/>
    <cellStyle name="_21а жадваллар_УЗГАРДИ ВАЗИРЛИК 85.5 минг талик ХОКИМГА 2009 й. 12 ойлик ЯНГИ ИШ УРИН. РАЗБОР_2009 йил   йиллик  хисоботлар" xfId="251" xr:uid="{00000000-0005-0000-0000-0000F7000000}"/>
    <cellStyle name="_21а жадваллар_УЗГАРДИ ВАЗИРЛИК 85.5 минг талик ХОКИМГА 2009 й. 12 ойлик ЯНГИ ИШ УРИН. РАЗБОР_2009 йил   йиллик  хисоботлар_6 жадвал tуманлар учун - Copy" xfId="252" xr:uid="{00000000-0005-0000-0000-0000F8000000}"/>
    <cellStyle name="_21а жадваллар_УЗГАРДИ ВАЗИРЛИК 85.5 минг талик ХОКИМГА 2009 й. 12 ойлик ЯНГИ ИШ УРИН. РАЗБОР_2009 йил   йиллик_6 жадвал tуманлар учун - Copy" xfId="253" xr:uid="{00000000-0005-0000-0000-0000F9000000}"/>
    <cellStyle name="_21а жадваллар_УЗГАРДИ ВАЗИРЛИК 85.5 минг талик ХОКИМГА 2009 й. 12 ойлик ЯНГИ ИШ УРИН. РАЗБОР_2010 йил   йиллик" xfId="254" xr:uid="{00000000-0005-0000-0000-0000FA000000}"/>
    <cellStyle name="_21а жадваллар_УЗГАРДИ ВАЗИРЛИК 85.5 минг талик ХОКИМГА 2009 й. 12 ойлик ЯНГИ ИШ УРИН. РАЗБОР_6 жадвал tуманлар учун - Copy" xfId="255" xr:uid="{00000000-0005-0000-0000-0000FB000000}"/>
    <cellStyle name="_21а жадваллар_УЗГАРДИ ВАЗИРЛИК 85.5 минг талик ХОКИМГА 2009 й. 12 ойлик ЯНГИ ИШ УРИН. РАЗБОР_Талаб ва унинг копланиши" xfId="256" xr:uid="{00000000-0005-0000-0000-0000FC000000}"/>
    <cellStyle name="_21а жадваллар_ФОРМА манзилли рўйхат" xfId="257" xr:uid="{00000000-0005-0000-0000-0000FD000000}"/>
    <cellStyle name="_21а жадваллар_ФОРМА манзилли рўйхат_2009 йил   йиллик" xfId="258" xr:uid="{00000000-0005-0000-0000-0000FE000000}"/>
    <cellStyle name="_21а жадваллар_ФОРМА манзилли рўйхат_2009 йил   йиллик  хисоботлар" xfId="259" xr:uid="{00000000-0005-0000-0000-0000FF000000}"/>
    <cellStyle name="_21а жадваллар_ФОРМА манзилли рўйхат_2009 йил   йиллик  хисоботлар_6 жадвал tуманлар учун - Copy" xfId="260" xr:uid="{00000000-0005-0000-0000-000000010000}"/>
    <cellStyle name="_21а жадваллар_ФОРМА манзилли рўйхат_2009 йил   йиллик_6 жадвал tуманлар учун - Copy" xfId="261" xr:uid="{00000000-0005-0000-0000-000001010000}"/>
    <cellStyle name="_21а жадваллар_ФОРМА манзилли рўйхат_2010 йил   йиллик" xfId="262" xr:uid="{00000000-0005-0000-0000-000002010000}"/>
    <cellStyle name="_21а жадваллар_ФОРМА манзилли рўйхат_6 жадвал tуманлар учун - Copy" xfId="263" xr:uid="{00000000-0005-0000-0000-000003010000}"/>
    <cellStyle name="_21а жадваллар_ФОРМА манзилли рўйхат_Талаб ва унинг копланиши" xfId="264" xr:uid="{00000000-0005-0000-0000-000004010000}"/>
    <cellStyle name="_21а жадваллар_Форма-ЯИЎ ва бандлик" xfId="265" xr:uid="{00000000-0005-0000-0000-000005010000}"/>
    <cellStyle name="_21а жадваллар_ХОКИМГА 2009 й. 7 ойлик ЯНГИ ИШ УРИН ОХИРГИСИ. РАЗБОР" xfId="266" xr:uid="{00000000-0005-0000-0000-000006010000}"/>
    <cellStyle name="_21а жадваллар_ХОКИМГА 2009 й. 7 ойлик ЯНГИ ИШ УРИН ОХИРГИСИ. РАЗБОР_2009 йил   йиллик" xfId="267" xr:uid="{00000000-0005-0000-0000-000007010000}"/>
    <cellStyle name="_21а жадваллар_ХОКИМГА 2009 й. 7 ойлик ЯНГИ ИШ УРИН ОХИРГИСИ. РАЗБОР_2009 йил   йиллик  хисоботлар" xfId="268" xr:uid="{00000000-0005-0000-0000-000008010000}"/>
    <cellStyle name="_21а жадваллар_ХОКИМГА 2009 й. 7 ойлик ЯНГИ ИШ УРИН ОХИРГИСИ. РАЗБОР_2009 йил   йиллик  хисоботлар_6 жадвал tуманлар учун - Copy" xfId="269" xr:uid="{00000000-0005-0000-0000-000009010000}"/>
    <cellStyle name="_21а жадваллар_ХОКИМГА 2009 й. 7 ойлик ЯНГИ ИШ УРИН ОХИРГИСИ. РАЗБОР_2009 йил   йиллик_6 жадвал tуманлар учун - Copy" xfId="270" xr:uid="{00000000-0005-0000-0000-00000A010000}"/>
    <cellStyle name="_21а жадваллар_ХОКИМГА 2009 й. 7 ойлик ЯНГИ ИШ УРИН ОХИРГИСИ. РАЗБОР_2010 йил   йиллик" xfId="271" xr:uid="{00000000-0005-0000-0000-00000B010000}"/>
    <cellStyle name="_21а жадваллар_ХОКИМГА 2009 й. 7 ойлик ЯНГИ ИШ УРИН ОХИРГИСИ. РАЗБОР_6 жадвал tуманлар учун - Copy" xfId="272" xr:uid="{00000000-0005-0000-0000-00000C010000}"/>
    <cellStyle name="_21а жадваллар_ХОКИМГА 2009 й. 7 ойлик ЯНГИ ИШ УРИН ОХИРГИСИ. РАЗБОР_Талаб ва унинг копланиши" xfId="273" xr:uid="{00000000-0005-0000-0000-00000D010000}"/>
    <cellStyle name="_21а жадваллар_ХОКИМГА 2009 й. 9 ойлик ЯНГИ ИШ УРИН ОХИРГИСИ. РАЗБОР" xfId="274" xr:uid="{00000000-0005-0000-0000-00000E010000}"/>
    <cellStyle name="_21а жадваллар_ХОКИМГА 2009 й. 9 ойлик ЯНГИ ИШ УРИН ОХИРГИСИ. РАЗБОР_2009 йил   йиллик" xfId="275" xr:uid="{00000000-0005-0000-0000-00000F010000}"/>
    <cellStyle name="_21а жадваллар_ХОКИМГА 2009 й. 9 ойлик ЯНГИ ИШ УРИН ОХИРГИСИ. РАЗБОР_2009 йил   йиллик  хисоботлар" xfId="276" xr:uid="{00000000-0005-0000-0000-000010010000}"/>
    <cellStyle name="_21а жадваллар_ХОКИМГА 2009 й. 9 ойлик ЯНГИ ИШ УРИН ОХИРГИСИ. РАЗБОР_2009 йил   йиллик  хисоботлар_6 жадвал tуманлар учун - Copy" xfId="277" xr:uid="{00000000-0005-0000-0000-000011010000}"/>
    <cellStyle name="_21а жадваллар_ХОКИМГА 2009 й. 9 ойлик ЯНГИ ИШ УРИН ОХИРГИСИ. РАЗБОР_2009 йил   йиллик_6 жадвал tуманлар учун - Copy" xfId="278" xr:uid="{00000000-0005-0000-0000-000012010000}"/>
    <cellStyle name="_21а жадваллар_ХОКИМГА 2009 й. 9 ойлик ЯНГИ ИШ УРИН ОХИРГИСИ. РАЗБОР_2010 йил   йиллик" xfId="279" xr:uid="{00000000-0005-0000-0000-000013010000}"/>
    <cellStyle name="_21а жадваллар_ХОКИМГА 2009 й. 9 ойлик ЯНГИ ИШ УРИН ОХИРГИСИ. РАЗБОР_6 жадвал tуманлар учун - Copy" xfId="280" xr:uid="{00000000-0005-0000-0000-000014010000}"/>
    <cellStyle name="_21а жадваллар_ХОКИМГА 2009 й. 9 ойлик ЯНГИ ИШ УРИН ОХИРГИСИ. РАЗБОР_Талаб ва унинг копланиши" xfId="281" xr:uid="{00000000-0005-0000-0000-000015010000}"/>
    <cellStyle name="_308 форма" xfId="282" xr:uid="{00000000-0005-0000-0000-000016010000}"/>
    <cellStyle name="_308 форма_2009 йил   йиллик  хисоботлар" xfId="283" xr:uid="{00000000-0005-0000-0000-000017010000}"/>
    <cellStyle name="_308 форма_2010 й  9 ойлик  якун" xfId="284" xr:uid="{00000000-0005-0000-0000-000018010000}"/>
    <cellStyle name="_308 форма_2011  - 6 жадваллар ВЭС" xfId="285" xr:uid="{00000000-0005-0000-0000-000019010000}"/>
    <cellStyle name="_308 форма_2011  - 6 жадваллар Иқтисод свод4" xfId="286" xr:uid="{00000000-0005-0000-0000-00001A010000}"/>
    <cellStyle name="_308 форма_2011  I чорак жадваллар ВЭС" xfId="287" xr:uid="{00000000-0005-0000-0000-00001B010000}"/>
    <cellStyle name="_308 форма_2011 й  9 ойлик  якун" xfId="288" xr:uid="{00000000-0005-0000-0000-00001C010000}"/>
    <cellStyle name="_308 форма_6 жадвал tуманлар учун - Copy" xfId="289" xr:uid="{00000000-0005-0000-0000-00001D010000}"/>
    <cellStyle name="_308 форма_ДАСТУР 2009 й. 7 ойлик кутилиш 86745та ФАКТ" xfId="290" xr:uid="{00000000-0005-0000-0000-00001E010000}"/>
    <cellStyle name="_308 форма_ДАСТУР 2009 й. 7 ойлик кутилиш 86745та ФАКТ_2009 йил   йиллик  хисоботлар" xfId="291" xr:uid="{00000000-0005-0000-0000-00001F010000}"/>
    <cellStyle name="_308 форма_ДАСТУР 2009 й. 7 ойлик кутилиш 86745та ФАКТ_6 жадвал tуманлар учун - Copy" xfId="292" xr:uid="{00000000-0005-0000-0000-000020010000}"/>
    <cellStyle name="_308 форма_ДАСТУР 2009 й. 7 ойлик кутилиш 86745та ФАКТ_Талаб ва унинг копланиши" xfId="293" xr:uid="{00000000-0005-0000-0000-000021010000}"/>
    <cellStyle name="_308 форма_Жиззах вилоят 1-чорак хис" xfId="294" xr:uid="{00000000-0005-0000-0000-000022010000}"/>
    <cellStyle name="_308 форма_Жиззах вилоят 1-чорак хис_2009 йил   йиллик" xfId="295" xr:uid="{00000000-0005-0000-0000-000023010000}"/>
    <cellStyle name="_308 форма_Жиззах вилоят 1-чорак хис_2009 йил   йиллик  хисоботлар" xfId="296" xr:uid="{00000000-0005-0000-0000-000024010000}"/>
    <cellStyle name="_308 форма_Жиззах вилоят 1-чорак хис_2009 йил   йиллик  хисоботлар_6 жадвал tуманлар учун - Copy" xfId="297" xr:uid="{00000000-0005-0000-0000-000025010000}"/>
    <cellStyle name="_308 форма_Жиззах вилоят 1-чорак хис_2009 йил   йиллик_6 жадвал tуманлар учун - Copy" xfId="298" xr:uid="{00000000-0005-0000-0000-000026010000}"/>
    <cellStyle name="_308 форма_Жиззах вилоят 1-чорак хис_2010 йил   йиллик" xfId="299" xr:uid="{00000000-0005-0000-0000-000027010000}"/>
    <cellStyle name="_308 форма_Жиззах вилоят 1-чорак хис_6 жадвал tуманлар учун - Copy" xfId="300" xr:uid="{00000000-0005-0000-0000-000028010000}"/>
    <cellStyle name="_308 форма_Жиззах вилоят 1-чорак хис_Талаб ва унинг копланиши" xfId="301" xr:uid="{00000000-0005-0000-0000-000029010000}"/>
    <cellStyle name="_308 форма_иктисодга" xfId="310" xr:uid="{00000000-0005-0000-0000-00002A010000}"/>
    <cellStyle name="_308 форма_иктисодга_2009 йил   йиллик" xfId="311" xr:uid="{00000000-0005-0000-0000-00002B010000}"/>
    <cellStyle name="_308 форма_иктисодга_2009 йил   йиллик  хисоботлар" xfId="312" xr:uid="{00000000-0005-0000-0000-00002C010000}"/>
    <cellStyle name="_308 форма_иктисодга_2009 йил   йиллик  хисоботлар_6 жадвал tуманлар учун - Copy" xfId="313" xr:uid="{00000000-0005-0000-0000-00002D010000}"/>
    <cellStyle name="_308 форма_иктисодга_2009 йил   йиллик_6 жадвал tуманлар учун - Copy" xfId="314" xr:uid="{00000000-0005-0000-0000-00002E010000}"/>
    <cellStyle name="_308 форма_иктисодга_2010 й  9 ойлик  якун" xfId="315" xr:uid="{00000000-0005-0000-0000-00002F010000}"/>
    <cellStyle name="_308 форма_иктисодга_2010 й  9 ойлик  якун_6 жадвал tуманлар учун - Copy" xfId="316" xr:uid="{00000000-0005-0000-0000-000030010000}"/>
    <cellStyle name="_308 форма_иктисодга_2010 йил   йиллик" xfId="317" xr:uid="{00000000-0005-0000-0000-000031010000}"/>
    <cellStyle name="_308 форма_иктисодга_2011  - 6 жадваллар ВЭС" xfId="318" xr:uid="{00000000-0005-0000-0000-000032010000}"/>
    <cellStyle name="_308 форма_иктисодга_6 жадвал tуманлар учун - Copy" xfId="319" xr:uid="{00000000-0005-0000-0000-000033010000}"/>
    <cellStyle name="_308 форма_иктисодга_Талаб ва унинг копланиши" xfId="320" xr:uid="{00000000-0005-0000-0000-000034010000}"/>
    <cellStyle name="_308 форма_Иктисодиёт бошкармаси 1-чорак" xfId="321" xr:uid="{00000000-0005-0000-0000-000035010000}"/>
    <cellStyle name="_308 форма_Иктисодиёт бошкармаси 1-чорак_2009 йил   йиллик  хисоботлар" xfId="322" xr:uid="{00000000-0005-0000-0000-000036010000}"/>
    <cellStyle name="_308 форма_Иктисодиёт бошкармаси 1-чорак_6 жадвал tуманлар учун - Copy" xfId="323" xr:uid="{00000000-0005-0000-0000-000037010000}"/>
    <cellStyle name="_308 форма_Иктисодиёт бошкармаси 1-чорак_Талаб ва унинг копланиши" xfId="324" xr:uid="{00000000-0005-0000-0000-000038010000}"/>
    <cellStyle name="_308 форма_Илхомбек 1 - 8 гача жадвали" xfId="325" xr:uid="{00000000-0005-0000-0000-000039010000}"/>
    <cellStyle name="_308 форма_Илхомбек 1 - 8 гача жадвали_2009 йил   йиллик" xfId="326" xr:uid="{00000000-0005-0000-0000-00003A010000}"/>
    <cellStyle name="_308 форма_Илхомбек 1 - 8 гача жадвали_2009 йил   йиллик  хисоботлар" xfId="327" xr:uid="{00000000-0005-0000-0000-00003B010000}"/>
    <cellStyle name="_308 форма_Илхомбек 1 - 8 гача жадвали_2009 йил   йиллик  хисоботлар_6 жадвал tуманлар учун - Copy" xfId="328" xr:uid="{00000000-0005-0000-0000-00003C010000}"/>
    <cellStyle name="_308 форма_Илхомбек 1 - 8 гача жадвали_2009 йил   йиллик_6 жадвал tуманлар учун - Copy" xfId="329" xr:uid="{00000000-0005-0000-0000-00003D010000}"/>
    <cellStyle name="_308 форма_Илхомбек 1 - 8 гача жадвали_2010 йил   йиллик" xfId="330" xr:uid="{00000000-0005-0000-0000-00003E010000}"/>
    <cellStyle name="_308 форма_Илхомбек 1 - 8 гача жадвали_6 жадвал tуманлар учун - Copy" xfId="331" xr:uid="{00000000-0005-0000-0000-00003F010000}"/>
    <cellStyle name="_308 форма_Илхомбек 1 - 8 гача жадвали_Талаб ва унинг копланиши" xfId="332" xr:uid="{00000000-0005-0000-0000-000040010000}"/>
    <cellStyle name="_308 форма_Йиллик режа таксимоти" xfId="302" xr:uid="{00000000-0005-0000-0000-000041010000}"/>
    <cellStyle name="_308 форма_Йиллик режа таксимоти_2009 йил   йиллик" xfId="303" xr:uid="{00000000-0005-0000-0000-000042010000}"/>
    <cellStyle name="_308 форма_Йиллик режа таксимоти_2009 йил   йиллик  хисоботлар" xfId="304" xr:uid="{00000000-0005-0000-0000-000043010000}"/>
    <cellStyle name="_308 форма_Йиллик режа таксимоти_2009 йил   йиллик  хисоботлар_6 жадвал tуманлар учун - Copy" xfId="305" xr:uid="{00000000-0005-0000-0000-000044010000}"/>
    <cellStyle name="_308 форма_Йиллик режа таксимоти_2009 йил   йиллик_6 жадвал tуманлар учун - Copy" xfId="306" xr:uid="{00000000-0005-0000-0000-000045010000}"/>
    <cellStyle name="_308 форма_Йиллик режа таксимоти_2010 йил   йиллик" xfId="307" xr:uid="{00000000-0005-0000-0000-000046010000}"/>
    <cellStyle name="_308 форма_Йиллик режа таксимоти_6 жадвал tуманлар учун - Copy" xfId="308" xr:uid="{00000000-0005-0000-0000-000047010000}"/>
    <cellStyle name="_308 форма_Йиллик режа таксимоти_Талаб ва унинг копланиши" xfId="309" xr:uid="{00000000-0005-0000-0000-000048010000}"/>
    <cellStyle name="_308 форма_Мониторинг СВОДНИЙ 2010 йил 6 ойлик ТОШКЕНТга" xfId="333" xr:uid="{00000000-0005-0000-0000-000049010000}"/>
    <cellStyle name="_308 форма_Мониторинг СВОДНИЙ 2010 йил 6 ойлик ТОШКЕНТга_6 жадвал tуманлар учун - Copy" xfId="334" xr:uid="{00000000-0005-0000-0000-00004A010000}"/>
    <cellStyle name="_308 форма_ОБЛПЛАН жадваллар-2009 6 ой ТАЙЁР" xfId="335" xr:uid="{00000000-0005-0000-0000-00004B010000}"/>
    <cellStyle name="_308 форма_ОБЛПЛАН жадваллар-2009 6 ой ТАЙЁР_2009 йил   йиллик" xfId="336" xr:uid="{00000000-0005-0000-0000-00004C010000}"/>
    <cellStyle name="_308 форма_ОБЛПЛАН жадваллар-2009 6 ой ТАЙЁР_2009 йил   йиллик  хисоботлар" xfId="337" xr:uid="{00000000-0005-0000-0000-00004D010000}"/>
    <cellStyle name="_308 форма_ОБЛПЛАН жадваллар-2009 6 ой ТАЙЁР_2009 йил   йиллик  хисоботлар_6 жадвал tуманлар учун - Copy" xfId="338" xr:uid="{00000000-0005-0000-0000-00004E010000}"/>
    <cellStyle name="_308 форма_ОБЛПЛАН жадваллар-2009 6 ой ТАЙЁР_2009 йил   йиллик_6 жадвал tуманлар учун - Copy" xfId="339" xr:uid="{00000000-0005-0000-0000-00004F010000}"/>
    <cellStyle name="_308 форма_ОБЛПЛАН жадваллар-2009 6 ой ТАЙЁР_2010 йил   йиллик" xfId="340" xr:uid="{00000000-0005-0000-0000-000050010000}"/>
    <cellStyle name="_308 форма_ОБЛПЛАН жадваллар-2009 6 ой ТАЙЁР_6 жадвал tуманлар учун - Copy" xfId="341" xr:uid="{00000000-0005-0000-0000-000051010000}"/>
    <cellStyle name="_308 форма_ОБЛПЛАН жадваллар-2009 6 ой ТАЙЁР_Талаб ва унинг копланиши" xfId="342" xr:uid="{00000000-0005-0000-0000-000052010000}"/>
    <cellStyle name="_308 форма_Режа булиниши" xfId="343" xr:uid="{00000000-0005-0000-0000-000053010000}"/>
    <cellStyle name="_308 форма_Режа булиниши_2009 йил   йиллик" xfId="344" xr:uid="{00000000-0005-0000-0000-000054010000}"/>
    <cellStyle name="_308 форма_Режа булиниши_2009 йил   йиллик  хисоботлар" xfId="345" xr:uid="{00000000-0005-0000-0000-000055010000}"/>
    <cellStyle name="_308 форма_Режа булиниши_2009 йил   йиллик  хисоботлар_6 жадвал tуманлар учун - Copy" xfId="346" xr:uid="{00000000-0005-0000-0000-000056010000}"/>
    <cellStyle name="_308 форма_Режа булиниши_2009 йил   йиллик_6 жадвал tуманлар учун - Copy" xfId="347" xr:uid="{00000000-0005-0000-0000-000057010000}"/>
    <cellStyle name="_308 форма_Режа булиниши_2010 йил   йиллик" xfId="348" xr:uid="{00000000-0005-0000-0000-000058010000}"/>
    <cellStyle name="_308 форма_Режа булиниши_6 жадвал tуманлар учун - Copy" xfId="349" xr:uid="{00000000-0005-0000-0000-000059010000}"/>
    <cellStyle name="_308 форма_Режа булиниши_Талаб ва унинг копланиши" xfId="350" xr:uid="{00000000-0005-0000-0000-00005A010000}"/>
    <cellStyle name="_308 форма_СЕНТЯБР 09.09 30." xfId="351" xr:uid="{00000000-0005-0000-0000-00005B010000}"/>
    <cellStyle name="_308 форма_СЕНТЯБР 09.09 30._2009 йил   йиллик" xfId="352" xr:uid="{00000000-0005-0000-0000-00005C010000}"/>
    <cellStyle name="_308 форма_СЕНТЯБР 09.09 30._2009 йил   йиллик  хисоботлар" xfId="353" xr:uid="{00000000-0005-0000-0000-00005D010000}"/>
    <cellStyle name="_308 форма_СЕНТЯБР 09.09 30._2009 йил   йиллик  хисоботлар_6 жадвал tуманлар учун - Copy" xfId="354" xr:uid="{00000000-0005-0000-0000-00005E010000}"/>
    <cellStyle name="_308 форма_СЕНТЯБР 09.09 30._2009 йил   йиллик_6 жадвал tуманлар учун - Copy" xfId="355" xr:uid="{00000000-0005-0000-0000-00005F010000}"/>
    <cellStyle name="_308 форма_СЕНТЯБР 09.09 30._2010 йил   йиллик" xfId="356" xr:uid="{00000000-0005-0000-0000-000060010000}"/>
    <cellStyle name="_308 форма_СЕНТЯБР 09.09 30._6 жадвал tуманлар учун - Copy" xfId="357" xr:uid="{00000000-0005-0000-0000-000061010000}"/>
    <cellStyle name="_308 форма_СЕНТЯБР 09.09 30._Талаб ва унинг копланиши" xfId="358" xr:uid="{00000000-0005-0000-0000-000062010000}"/>
    <cellStyle name="_308 форма_Сухроб Вилоят свод" xfId="359" xr:uid="{00000000-0005-0000-0000-000063010000}"/>
    <cellStyle name="_308 форма_Сухроб Вилоят свод_2009 йил   йиллик" xfId="360" xr:uid="{00000000-0005-0000-0000-000064010000}"/>
    <cellStyle name="_308 форма_Сухроб Вилоят свод_2009 йил   йиллик  хисоботлар" xfId="361" xr:uid="{00000000-0005-0000-0000-000065010000}"/>
    <cellStyle name="_308 форма_Сухроб Вилоят свод_2009 йил   йиллик  хисоботлар_6 жадвал tуманлар учун - Copy" xfId="362" xr:uid="{00000000-0005-0000-0000-000066010000}"/>
    <cellStyle name="_308 форма_Сухроб Вилоят свод_2009 йил   йиллик_6 жадвал tуманлар учун - Copy" xfId="363" xr:uid="{00000000-0005-0000-0000-000067010000}"/>
    <cellStyle name="_308 форма_Сухроб Вилоят свод_2010 й  9 ойлик  якун" xfId="364" xr:uid="{00000000-0005-0000-0000-000068010000}"/>
    <cellStyle name="_308 форма_Сухроб Вилоят свод_2010 й  9 ойлик  якун_6 жадвал tуманлар учун - Copy" xfId="365" xr:uid="{00000000-0005-0000-0000-000069010000}"/>
    <cellStyle name="_308 форма_Сухроб Вилоят свод_2010 йил   йиллик" xfId="366" xr:uid="{00000000-0005-0000-0000-00006A010000}"/>
    <cellStyle name="_308 форма_Сухроб Вилоят свод_2011  - 6 жадваллар ВЭС" xfId="367" xr:uid="{00000000-0005-0000-0000-00006B010000}"/>
    <cellStyle name="_308 форма_Сухроб Вилоят свод_6 жадвал tуманлар учун - Copy" xfId="368" xr:uid="{00000000-0005-0000-0000-00006C010000}"/>
    <cellStyle name="_308 форма_Сухроб Вилоят свод_Талаб ва унинг копланиши" xfId="369" xr:uid="{00000000-0005-0000-0000-00006D010000}"/>
    <cellStyle name="_308 форма_Талаб ва унинг копланиши" xfId="370" xr:uid="{00000000-0005-0000-0000-00006E010000}"/>
    <cellStyle name="_308 форма_Тошкентга Эҳтиёж 01.11.2012й" xfId="371" xr:uid="{00000000-0005-0000-0000-00006F010000}"/>
    <cellStyle name="_308 форма_УЗГАРДИ ВАЗИРЛИК 85.5 минг талик ХОКИМГА 2009 й. 12 ойлик ЯНГИ ИШ УРИН. РАЗБОР" xfId="372" xr:uid="{00000000-0005-0000-0000-000070010000}"/>
    <cellStyle name="_308 форма_УЗГАРДИ ВАЗИРЛИК 85.5 минг талик ХОКИМГА 2009 й. 12 ойлик ЯНГИ ИШ УРИН. РАЗБОР_2009 йил   йиллик" xfId="373" xr:uid="{00000000-0005-0000-0000-000071010000}"/>
    <cellStyle name="_308 форма_УЗГАРДИ ВАЗИРЛИК 85.5 минг талик ХОКИМГА 2009 й. 12 ойлик ЯНГИ ИШ УРИН. РАЗБОР_2009 йил   йиллик  хисоботлар" xfId="374" xr:uid="{00000000-0005-0000-0000-000072010000}"/>
    <cellStyle name="_308 форма_УЗГАРДИ ВАЗИРЛИК 85.5 минг талик ХОКИМГА 2009 й. 12 ойлик ЯНГИ ИШ УРИН. РАЗБОР_2009 йил   йиллик  хисоботлар_6 жадвал tуманлар учун - Copy" xfId="375" xr:uid="{00000000-0005-0000-0000-000073010000}"/>
    <cellStyle name="_308 форма_УЗГАРДИ ВАЗИРЛИК 85.5 минг талик ХОКИМГА 2009 й. 12 ойлик ЯНГИ ИШ УРИН. РАЗБОР_2009 йил   йиллик_6 жадвал tуманлар учун - Copy" xfId="376" xr:uid="{00000000-0005-0000-0000-000074010000}"/>
    <cellStyle name="_308 форма_УЗГАРДИ ВАЗИРЛИК 85.5 минг талик ХОКИМГА 2009 й. 12 ойлик ЯНГИ ИШ УРИН. РАЗБОР_2010 йил   йиллик" xfId="377" xr:uid="{00000000-0005-0000-0000-000075010000}"/>
    <cellStyle name="_308 форма_УЗГАРДИ ВАЗИРЛИК 85.5 минг талик ХОКИМГА 2009 й. 12 ойлик ЯНГИ ИШ УРИН. РАЗБОР_6 жадвал tуманлар учун - Copy" xfId="378" xr:uid="{00000000-0005-0000-0000-000076010000}"/>
    <cellStyle name="_308 форма_УЗГАРДИ ВАЗИРЛИК 85.5 минг талик ХОКИМГА 2009 й. 12 ойлик ЯНГИ ИШ УРИН. РАЗБОР_Талаб ва унинг копланиши" xfId="379" xr:uid="{00000000-0005-0000-0000-000077010000}"/>
    <cellStyle name="_308 форма_ФОРМА манзилли рўйхат" xfId="380" xr:uid="{00000000-0005-0000-0000-000078010000}"/>
    <cellStyle name="_308 форма_ФОРМА манзилли рўйхат_2009 йил   йиллик" xfId="381" xr:uid="{00000000-0005-0000-0000-000079010000}"/>
    <cellStyle name="_308 форма_ФОРМА манзилли рўйхат_2009 йил   йиллик  хисоботлар" xfId="382" xr:uid="{00000000-0005-0000-0000-00007A010000}"/>
    <cellStyle name="_308 форма_ФОРМА манзилли рўйхат_2009 йил   йиллик  хисоботлар_6 жадвал tуманлар учун - Copy" xfId="383" xr:uid="{00000000-0005-0000-0000-00007B010000}"/>
    <cellStyle name="_308 форма_ФОРМА манзилли рўйхат_2009 йил   йиллик_6 жадвал tуманлар учун - Copy" xfId="384" xr:uid="{00000000-0005-0000-0000-00007C010000}"/>
    <cellStyle name="_308 форма_ФОРМА манзилли рўйхат_2010 йил   йиллик" xfId="385" xr:uid="{00000000-0005-0000-0000-00007D010000}"/>
    <cellStyle name="_308 форма_ФОРМА манзилли рўйхат_6 жадвал tуманлар учун - Copy" xfId="386" xr:uid="{00000000-0005-0000-0000-00007E010000}"/>
    <cellStyle name="_308 форма_ФОРМА манзилли рўйхат_Талаб ва унинг копланиши" xfId="387" xr:uid="{00000000-0005-0000-0000-00007F010000}"/>
    <cellStyle name="_308 форма_Форма-ЯИЎ ва бандлик" xfId="388" xr:uid="{00000000-0005-0000-0000-000080010000}"/>
    <cellStyle name="_308 форма_ХОКИМГА 2009 й. 7 ойлик ЯНГИ ИШ УРИН ОХИРГИСИ. РАЗБОР" xfId="389" xr:uid="{00000000-0005-0000-0000-000081010000}"/>
    <cellStyle name="_308 форма_ХОКИМГА 2009 й. 7 ойлик ЯНГИ ИШ УРИН ОХИРГИСИ. РАЗБОР_2009 йил   йиллик" xfId="390" xr:uid="{00000000-0005-0000-0000-000082010000}"/>
    <cellStyle name="_308 форма_ХОКИМГА 2009 й. 7 ойлик ЯНГИ ИШ УРИН ОХИРГИСИ. РАЗБОР_2009 йил   йиллик  хисоботлар" xfId="391" xr:uid="{00000000-0005-0000-0000-000083010000}"/>
    <cellStyle name="_308 форма_ХОКИМГА 2009 й. 7 ойлик ЯНГИ ИШ УРИН ОХИРГИСИ. РАЗБОР_2009 йил   йиллик  хисоботлар_6 жадвал tуманлар учун - Copy" xfId="392" xr:uid="{00000000-0005-0000-0000-000084010000}"/>
    <cellStyle name="_308 форма_ХОКИМГА 2009 й. 7 ойлик ЯНГИ ИШ УРИН ОХИРГИСИ. РАЗБОР_2009 йил   йиллик_6 жадвал tуманлар учун - Copy" xfId="393" xr:uid="{00000000-0005-0000-0000-000085010000}"/>
    <cellStyle name="_308 форма_ХОКИМГА 2009 й. 7 ойлик ЯНГИ ИШ УРИН ОХИРГИСИ. РАЗБОР_2010 йил   йиллик" xfId="394" xr:uid="{00000000-0005-0000-0000-000086010000}"/>
    <cellStyle name="_308 форма_ХОКИМГА 2009 й. 7 ойлик ЯНГИ ИШ УРИН ОХИРГИСИ. РАЗБОР_6 жадвал tуманлар учун - Copy" xfId="395" xr:uid="{00000000-0005-0000-0000-000087010000}"/>
    <cellStyle name="_308 форма_ХОКИМГА 2009 й. 7 ойлик ЯНГИ ИШ УРИН ОХИРГИСИ. РАЗБОР_Талаб ва унинг копланиши" xfId="396" xr:uid="{00000000-0005-0000-0000-000088010000}"/>
    <cellStyle name="_308 форма_ХОКИМГА 2009 й. 9 ойлик ЯНГИ ИШ УРИН ОХИРГИСИ. РАЗБОР" xfId="397" xr:uid="{00000000-0005-0000-0000-000089010000}"/>
    <cellStyle name="_308 форма_ХОКИМГА 2009 й. 9 ойлик ЯНГИ ИШ УРИН ОХИРГИСИ. РАЗБОР_2009 йил   йиллик" xfId="398" xr:uid="{00000000-0005-0000-0000-00008A010000}"/>
    <cellStyle name="_308 форма_ХОКИМГА 2009 й. 9 ойлик ЯНГИ ИШ УРИН ОХИРГИСИ. РАЗБОР_2009 йил   йиллик  хисоботлар" xfId="399" xr:uid="{00000000-0005-0000-0000-00008B010000}"/>
    <cellStyle name="_308 форма_ХОКИМГА 2009 й. 9 ойлик ЯНГИ ИШ УРИН ОХИРГИСИ. РАЗБОР_2009 йил   йиллик  хисоботлар_6 жадвал tуманлар учун - Copy" xfId="400" xr:uid="{00000000-0005-0000-0000-00008C010000}"/>
    <cellStyle name="_308 форма_ХОКИМГА 2009 й. 9 ойлик ЯНГИ ИШ УРИН ОХИРГИСИ. РАЗБОР_2009 йил   йиллик_6 жадвал tуманлар учун - Copy" xfId="401" xr:uid="{00000000-0005-0000-0000-00008D010000}"/>
    <cellStyle name="_308 форма_ХОКИМГА 2009 й. 9 ойлик ЯНГИ ИШ УРИН ОХИРГИСИ. РАЗБОР_2010 йил   йиллик" xfId="402" xr:uid="{00000000-0005-0000-0000-00008E010000}"/>
    <cellStyle name="_308 форма_ХОКИМГА 2009 й. 9 ойлик ЯНГИ ИШ УРИН ОХИРГИСИ. РАЗБОР_6 жадвал tуманлар учун - Copy" xfId="403" xr:uid="{00000000-0005-0000-0000-00008F010000}"/>
    <cellStyle name="_308 форма_ХОКИМГА 2009 й. 9 ойлик ЯНГИ ИШ УРИН ОХИРГИСИ. РАЗБОР_Талаб ва унинг копланиши" xfId="404" xr:uid="{00000000-0005-0000-0000-000090010000}"/>
    <cellStyle name="_4058-288-290" xfId="405" xr:uid="{00000000-0005-0000-0000-000091010000}"/>
    <cellStyle name="_5-илова кабмин" xfId="406" xr:uid="{00000000-0005-0000-0000-000092010000}"/>
    <cellStyle name="_№8-Марказий банк" xfId="407" xr:uid="{00000000-0005-0000-0000-000093010000}"/>
    <cellStyle name="_Акмал акага" xfId="408" xr:uid="{00000000-0005-0000-0000-000094010000}"/>
    <cellStyle name="_Акмал акага_Тошкентга Эҳтиёж 01.11.2012й" xfId="409" xr:uid="{00000000-0005-0000-0000-000095010000}"/>
    <cellStyle name="_Андижон" xfId="410" xr:uid="{00000000-0005-0000-0000-000096010000}"/>
    <cellStyle name="_Андижон вилояти" xfId="411" xr:uid="{00000000-0005-0000-0000-000097010000}"/>
    <cellStyle name="_Банк" xfId="412" xr:uid="{00000000-0005-0000-0000-000098010000}"/>
    <cellStyle name="_Баркамол авлод-50-банд" xfId="413" xr:uid="{00000000-0005-0000-0000-000099010000}"/>
    <cellStyle name="_Баркамол авлод-57-банд" xfId="414" xr:uid="{00000000-0005-0000-0000-00009A010000}"/>
    <cellStyle name="_Баркамол-Кабминга" xfId="415" xr:uid="{00000000-0005-0000-0000-00009B010000}"/>
    <cellStyle name="_Вилоят касана12" xfId="416" xr:uid="{00000000-0005-0000-0000-00009C010000}"/>
    <cellStyle name="_Вилоят касана12_2009 йил   йиллик  хисоботлар" xfId="417" xr:uid="{00000000-0005-0000-0000-00009D010000}"/>
    <cellStyle name="_Вилоят касана12_2010 й  9 ойлик  якун" xfId="418" xr:uid="{00000000-0005-0000-0000-00009E010000}"/>
    <cellStyle name="_Вилоят касана12_2011  - 6 жадваллар ВЭС" xfId="419" xr:uid="{00000000-0005-0000-0000-00009F010000}"/>
    <cellStyle name="_Вилоят касана12_2011  - 6 жадваллар Иқтисод свод4" xfId="420" xr:uid="{00000000-0005-0000-0000-0000A0010000}"/>
    <cellStyle name="_Вилоят касана12_2011  I чорак жадваллар ВЭС" xfId="421" xr:uid="{00000000-0005-0000-0000-0000A1010000}"/>
    <cellStyle name="_Вилоят касана12_2011 й  9 ойлик  якун" xfId="422" xr:uid="{00000000-0005-0000-0000-0000A2010000}"/>
    <cellStyle name="_Вилоят касана12_6 жадвал tуманлар учун - Copy" xfId="423" xr:uid="{00000000-0005-0000-0000-0000A3010000}"/>
    <cellStyle name="_Вилоят касана12_Талаб ва унинг копланиши" xfId="424" xr:uid="{00000000-0005-0000-0000-0000A4010000}"/>
    <cellStyle name="_вилоят-ОМУХТА" xfId="425" xr:uid="{00000000-0005-0000-0000-0000A5010000}"/>
    <cellStyle name="_ДАСТУР макет" xfId="426" xr:uid="{00000000-0005-0000-0000-0000A6010000}"/>
    <cellStyle name="_ДАСТУР макет_2009 йил   йиллик  хисоботлар" xfId="427" xr:uid="{00000000-0005-0000-0000-0000A7010000}"/>
    <cellStyle name="_ДАСТУР макет_2010 й  9 ойлик  якун" xfId="428" xr:uid="{00000000-0005-0000-0000-0000A8010000}"/>
    <cellStyle name="_ДАСТУР макет_2011  - 6 жадваллар ВЭС" xfId="429" xr:uid="{00000000-0005-0000-0000-0000A9010000}"/>
    <cellStyle name="_ДАСТУР макет_2011  - 6 жадваллар Иқтисод свод4" xfId="430" xr:uid="{00000000-0005-0000-0000-0000AA010000}"/>
    <cellStyle name="_ДАСТУР макет_2011  I чорак жадваллар ВЭС" xfId="431" xr:uid="{00000000-0005-0000-0000-0000AB010000}"/>
    <cellStyle name="_ДАСТУР макет_2011 й  9 ойлик  якун" xfId="432" xr:uid="{00000000-0005-0000-0000-0000AC010000}"/>
    <cellStyle name="_ДАСТУР макет_6 жадвал tуманлар учун - Copy" xfId="433" xr:uid="{00000000-0005-0000-0000-0000AD010000}"/>
    <cellStyle name="_ДАСТУР макет_ДАСТУР 2009 й. 7 ойлик кутилиш 86745та ФАКТ" xfId="434" xr:uid="{00000000-0005-0000-0000-0000AE010000}"/>
    <cellStyle name="_ДАСТУР макет_ДАСТУР 2009 й. 7 ойлик кутилиш 86745та ФАКТ_2009 йил   йиллик  хисоботлар" xfId="435" xr:uid="{00000000-0005-0000-0000-0000AF010000}"/>
    <cellStyle name="_ДАСТУР макет_ДАСТУР 2009 й. 7 ойлик кутилиш 86745та ФАКТ_6 жадвал tуманлар учун - Copy" xfId="436" xr:uid="{00000000-0005-0000-0000-0000B0010000}"/>
    <cellStyle name="_ДАСТУР макет_ДАСТУР 2009 й. 7 ойлик кутилиш 86745та ФАКТ_Талаб ва унинг копланиши" xfId="437" xr:uid="{00000000-0005-0000-0000-0000B1010000}"/>
    <cellStyle name="_ДАСТУР макет_Жиззах вилоят 1-чорак хис" xfId="438" xr:uid="{00000000-0005-0000-0000-0000B2010000}"/>
    <cellStyle name="_ДАСТУР макет_Жиззах вилоят 1-чорак хис_2009 йил   йиллик" xfId="439" xr:uid="{00000000-0005-0000-0000-0000B3010000}"/>
    <cellStyle name="_ДАСТУР макет_Жиззах вилоят 1-чорак хис_2009 йил   йиллик  хисоботлар" xfId="440" xr:uid="{00000000-0005-0000-0000-0000B4010000}"/>
    <cellStyle name="_ДАСТУР макет_Жиззах вилоят 1-чорак хис_2009 йил   йиллик  хисоботлар_6 жадвал tуманлар учун - Copy" xfId="441" xr:uid="{00000000-0005-0000-0000-0000B5010000}"/>
    <cellStyle name="_ДАСТУР макет_Жиззах вилоят 1-чорак хис_2009 йил   йиллик_6 жадвал tуманлар учун - Copy" xfId="442" xr:uid="{00000000-0005-0000-0000-0000B6010000}"/>
    <cellStyle name="_ДАСТУР макет_Жиззах вилоят 1-чорак хис_2010 йил   йиллик" xfId="443" xr:uid="{00000000-0005-0000-0000-0000B7010000}"/>
    <cellStyle name="_ДАСТУР макет_Жиззах вилоят 1-чорак хис_6 жадвал tуманлар учун - Copy" xfId="444" xr:uid="{00000000-0005-0000-0000-0000B8010000}"/>
    <cellStyle name="_ДАСТУР макет_Жиззах вилоят 1-чорак хис_Талаб ва унинг копланиши" xfId="445" xr:uid="{00000000-0005-0000-0000-0000B9010000}"/>
    <cellStyle name="_ДАСТУР макет_иктисодга" xfId="454" xr:uid="{00000000-0005-0000-0000-0000BA010000}"/>
    <cellStyle name="_ДАСТУР макет_иктисодга_2009 йил   йиллик" xfId="455" xr:uid="{00000000-0005-0000-0000-0000BB010000}"/>
    <cellStyle name="_ДАСТУР макет_иктисодга_2009 йил   йиллик  хисоботлар" xfId="456" xr:uid="{00000000-0005-0000-0000-0000BC010000}"/>
    <cellStyle name="_ДАСТУР макет_иктисодга_2009 йил   йиллик  хисоботлар_6 жадвал tуманлар учун - Copy" xfId="457" xr:uid="{00000000-0005-0000-0000-0000BD010000}"/>
    <cellStyle name="_ДАСТУР макет_иктисодга_2009 йил   йиллик_6 жадвал tуманлар учун - Copy" xfId="458" xr:uid="{00000000-0005-0000-0000-0000BE010000}"/>
    <cellStyle name="_ДАСТУР макет_иктисодга_2010 й  9 ойлик  якун" xfId="459" xr:uid="{00000000-0005-0000-0000-0000BF010000}"/>
    <cellStyle name="_ДАСТУР макет_иктисодга_2010 й  9 ойлик  якун_6 жадвал tуманлар учун - Copy" xfId="460" xr:uid="{00000000-0005-0000-0000-0000C0010000}"/>
    <cellStyle name="_ДАСТУР макет_иктисодга_2010 йил   йиллик" xfId="461" xr:uid="{00000000-0005-0000-0000-0000C1010000}"/>
    <cellStyle name="_ДАСТУР макет_иктисодга_2011  - 6 жадваллар ВЭС" xfId="462" xr:uid="{00000000-0005-0000-0000-0000C2010000}"/>
    <cellStyle name="_ДАСТУР макет_иктисодга_6 жадвал tуманлар учун - Copy" xfId="463" xr:uid="{00000000-0005-0000-0000-0000C3010000}"/>
    <cellStyle name="_ДАСТУР макет_иктисодга_Талаб ва унинг копланиши" xfId="464" xr:uid="{00000000-0005-0000-0000-0000C4010000}"/>
    <cellStyle name="_ДАСТУР макет_Иктисодиёт бошкармаси 1-чорак" xfId="465" xr:uid="{00000000-0005-0000-0000-0000C5010000}"/>
    <cellStyle name="_ДАСТУР макет_Иктисодиёт бошкармаси 1-чорак_2009 йил   йиллик  хисоботлар" xfId="466" xr:uid="{00000000-0005-0000-0000-0000C6010000}"/>
    <cellStyle name="_ДАСТУР макет_Иктисодиёт бошкармаси 1-чорак_6 жадвал tуманлар учун - Copy" xfId="467" xr:uid="{00000000-0005-0000-0000-0000C7010000}"/>
    <cellStyle name="_ДАСТУР макет_Иктисодиёт бошкармаси 1-чорак_Талаб ва унинг копланиши" xfId="468" xr:uid="{00000000-0005-0000-0000-0000C8010000}"/>
    <cellStyle name="_ДАСТУР макет_Илхомбек 1 - 8 гача жадвали" xfId="469" xr:uid="{00000000-0005-0000-0000-0000C9010000}"/>
    <cellStyle name="_ДАСТУР макет_Илхомбек 1 - 8 гача жадвали_2009 йил   йиллик" xfId="470" xr:uid="{00000000-0005-0000-0000-0000CA010000}"/>
    <cellStyle name="_ДАСТУР макет_Илхомбек 1 - 8 гача жадвали_2009 йил   йиллик  хисоботлар" xfId="471" xr:uid="{00000000-0005-0000-0000-0000CB010000}"/>
    <cellStyle name="_ДАСТУР макет_Илхомбек 1 - 8 гача жадвали_2009 йил   йиллик  хисоботлар_6 жадвал tуманлар учун - Copy" xfId="472" xr:uid="{00000000-0005-0000-0000-0000CC010000}"/>
    <cellStyle name="_ДАСТУР макет_Илхомбек 1 - 8 гача жадвали_2009 йил   йиллик_6 жадвал tуманлар учун - Copy" xfId="473" xr:uid="{00000000-0005-0000-0000-0000CD010000}"/>
    <cellStyle name="_ДАСТУР макет_Илхомбек 1 - 8 гача жадвали_2010 йил   йиллик" xfId="474" xr:uid="{00000000-0005-0000-0000-0000CE010000}"/>
    <cellStyle name="_ДАСТУР макет_Илхомбек 1 - 8 гача жадвали_6 жадвал tуманлар учун - Copy" xfId="475" xr:uid="{00000000-0005-0000-0000-0000CF010000}"/>
    <cellStyle name="_ДАСТУР макет_Илхомбек 1 - 8 гача жадвали_Талаб ва унинг копланиши" xfId="476" xr:uid="{00000000-0005-0000-0000-0000D0010000}"/>
    <cellStyle name="_ДАСТУР макет_Йиллик режа таксимоти" xfId="446" xr:uid="{00000000-0005-0000-0000-0000D1010000}"/>
    <cellStyle name="_ДАСТУР макет_Йиллик режа таксимоти_2009 йил   йиллик" xfId="447" xr:uid="{00000000-0005-0000-0000-0000D2010000}"/>
    <cellStyle name="_ДАСТУР макет_Йиллик режа таксимоти_2009 йил   йиллик  хисоботлар" xfId="448" xr:uid="{00000000-0005-0000-0000-0000D3010000}"/>
    <cellStyle name="_ДАСТУР макет_Йиллик режа таксимоти_2009 йил   йиллик  хисоботлар_6 жадвал tуманлар учун - Copy" xfId="449" xr:uid="{00000000-0005-0000-0000-0000D4010000}"/>
    <cellStyle name="_ДАСТУР макет_Йиллик режа таксимоти_2009 йил   йиллик_6 жадвал tуманлар учун - Copy" xfId="450" xr:uid="{00000000-0005-0000-0000-0000D5010000}"/>
    <cellStyle name="_ДАСТУР макет_Йиллик режа таксимоти_2010 йил   йиллик" xfId="451" xr:uid="{00000000-0005-0000-0000-0000D6010000}"/>
    <cellStyle name="_ДАСТУР макет_Йиллик режа таксимоти_6 жадвал tуманлар учун - Copy" xfId="452" xr:uid="{00000000-0005-0000-0000-0000D7010000}"/>
    <cellStyle name="_ДАСТУР макет_Йиллик режа таксимоти_Талаб ва унинг копланиши" xfId="453" xr:uid="{00000000-0005-0000-0000-0000D8010000}"/>
    <cellStyle name="_ДАСТУР макет_Мониторинг СВОДНИЙ 2010 йил 6 ойлик ТОШКЕНТга" xfId="477" xr:uid="{00000000-0005-0000-0000-0000D9010000}"/>
    <cellStyle name="_ДАСТУР макет_Мониторинг СВОДНИЙ 2010 йил 6 ойлик ТОШКЕНТга_6 жадвал tуманлар учун - Copy" xfId="478" xr:uid="{00000000-0005-0000-0000-0000DA010000}"/>
    <cellStyle name="_ДАСТУР макет_ОБЛПЛАН жадваллар-2009 6 ой ТАЙЁР" xfId="479" xr:uid="{00000000-0005-0000-0000-0000DB010000}"/>
    <cellStyle name="_ДАСТУР макет_ОБЛПЛАН жадваллар-2009 6 ой ТАЙЁР_2009 йил   йиллик" xfId="480" xr:uid="{00000000-0005-0000-0000-0000DC010000}"/>
    <cellStyle name="_ДАСТУР макет_ОБЛПЛАН жадваллар-2009 6 ой ТАЙЁР_2009 йил   йиллик  хисоботлар" xfId="481" xr:uid="{00000000-0005-0000-0000-0000DD010000}"/>
    <cellStyle name="_ДАСТУР макет_ОБЛПЛАН жадваллар-2009 6 ой ТАЙЁР_2009 йил   йиллик  хисоботлар_6 жадвал tуманлар учун - Copy" xfId="482" xr:uid="{00000000-0005-0000-0000-0000DE010000}"/>
    <cellStyle name="_ДАСТУР макет_ОБЛПЛАН жадваллар-2009 6 ой ТАЙЁР_2009 йил   йиллик_6 жадвал tуманлар учун - Copy" xfId="483" xr:uid="{00000000-0005-0000-0000-0000DF010000}"/>
    <cellStyle name="_ДАСТУР макет_ОБЛПЛАН жадваллар-2009 6 ой ТАЙЁР_2010 йил   йиллик" xfId="484" xr:uid="{00000000-0005-0000-0000-0000E0010000}"/>
    <cellStyle name="_ДАСТУР макет_ОБЛПЛАН жадваллар-2009 6 ой ТАЙЁР_6 жадвал tуманлар учун - Copy" xfId="485" xr:uid="{00000000-0005-0000-0000-0000E1010000}"/>
    <cellStyle name="_ДАСТУР макет_ОБЛПЛАН жадваллар-2009 6 ой ТАЙЁР_Талаб ва унинг копланиши" xfId="486" xr:uid="{00000000-0005-0000-0000-0000E2010000}"/>
    <cellStyle name="_ДАСТУР макет_Режа булиниши" xfId="487" xr:uid="{00000000-0005-0000-0000-0000E3010000}"/>
    <cellStyle name="_ДАСТУР макет_Режа булиниши_2009 йил   йиллик" xfId="488" xr:uid="{00000000-0005-0000-0000-0000E4010000}"/>
    <cellStyle name="_ДАСТУР макет_Режа булиниши_2009 йил   йиллик  хисоботлар" xfId="489" xr:uid="{00000000-0005-0000-0000-0000E5010000}"/>
    <cellStyle name="_ДАСТУР макет_Режа булиниши_2009 йил   йиллик  хисоботлар_6 жадвал tуманлар учун - Copy" xfId="490" xr:uid="{00000000-0005-0000-0000-0000E6010000}"/>
    <cellStyle name="_ДАСТУР макет_Режа булиниши_2009 йил   йиллик_6 жадвал tуманлар учун - Copy" xfId="491" xr:uid="{00000000-0005-0000-0000-0000E7010000}"/>
    <cellStyle name="_ДАСТУР макет_Режа булиниши_2010 йил   йиллик" xfId="492" xr:uid="{00000000-0005-0000-0000-0000E8010000}"/>
    <cellStyle name="_ДАСТУР макет_Режа булиниши_6 жадвал tуманлар учун - Copy" xfId="493" xr:uid="{00000000-0005-0000-0000-0000E9010000}"/>
    <cellStyle name="_ДАСТУР макет_Режа булиниши_Талаб ва унинг копланиши" xfId="494" xr:uid="{00000000-0005-0000-0000-0000EA010000}"/>
    <cellStyle name="_ДАСТУР макет_СЕНТЯБР 09.09 30." xfId="495" xr:uid="{00000000-0005-0000-0000-0000EB010000}"/>
    <cellStyle name="_ДАСТУР макет_СЕНТЯБР 09.09 30._2009 йил   йиллик" xfId="496" xr:uid="{00000000-0005-0000-0000-0000EC010000}"/>
    <cellStyle name="_ДАСТУР макет_СЕНТЯБР 09.09 30._2009 йил   йиллик  хисоботлар" xfId="497" xr:uid="{00000000-0005-0000-0000-0000ED010000}"/>
    <cellStyle name="_ДАСТУР макет_СЕНТЯБР 09.09 30._2009 йил   йиллик  хисоботлар_6 жадвал tуманлар учун - Copy" xfId="498" xr:uid="{00000000-0005-0000-0000-0000EE010000}"/>
    <cellStyle name="_ДАСТУР макет_СЕНТЯБР 09.09 30._2009 йил   йиллик_6 жадвал tуманлар учун - Copy" xfId="499" xr:uid="{00000000-0005-0000-0000-0000EF010000}"/>
    <cellStyle name="_ДАСТУР макет_СЕНТЯБР 09.09 30._2010 йил   йиллик" xfId="500" xr:uid="{00000000-0005-0000-0000-0000F0010000}"/>
    <cellStyle name="_ДАСТУР макет_СЕНТЯБР 09.09 30._6 жадвал tуманлар учун - Copy" xfId="501" xr:uid="{00000000-0005-0000-0000-0000F1010000}"/>
    <cellStyle name="_ДАСТУР макет_СЕНТЯБР 09.09 30._Талаб ва унинг копланиши" xfId="502" xr:uid="{00000000-0005-0000-0000-0000F2010000}"/>
    <cellStyle name="_ДАСТУР макет_Сухроб Вилоят свод" xfId="503" xr:uid="{00000000-0005-0000-0000-0000F3010000}"/>
    <cellStyle name="_ДАСТУР макет_Сухроб Вилоят свод_2009 йил   йиллик" xfId="504" xr:uid="{00000000-0005-0000-0000-0000F4010000}"/>
    <cellStyle name="_ДАСТУР макет_Сухроб Вилоят свод_2009 йил   йиллик  хисоботлар" xfId="505" xr:uid="{00000000-0005-0000-0000-0000F5010000}"/>
    <cellStyle name="_ДАСТУР макет_Сухроб Вилоят свод_2009 йил   йиллик  хисоботлар_6 жадвал tуманлар учун - Copy" xfId="506" xr:uid="{00000000-0005-0000-0000-0000F6010000}"/>
    <cellStyle name="_ДАСТУР макет_Сухроб Вилоят свод_2009 йил   йиллик_6 жадвал tуманлар учун - Copy" xfId="507" xr:uid="{00000000-0005-0000-0000-0000F7010000}"/>
    <cellStyle name="_ДАСТУР макет_Сухроб Вилоят свод_2010 й  9 ойлик  якун" xfId="508" xr:uid="{00000000-0005-0000-0000-0000F8010000}"/>
    <cellStyle name="_ДАСТУР макет_Сухроб Вилоят свод_2010 й  9 ойлик  якун_6 жадвал tуманлар учун - Copy" xfId="509" xr:uid="{00000000-0005-0000-0000-0000F9010000}"/>
    <cellStyle name="_ДАСТУР макет_Сухроб Вилоят свод_2010 йил   йиллик" xfId="510" xr:uid="{00000000-0005-0000-0000-0000FA010000}"/>
    <cellStyle name="_ДАСТУР макет_Сухроб Вилоят свод_2011  - 6 жадваллар ВЭС" xfId="511" xr:uid="{00000000-0005-0000-0000-0000FB010000}"/>
    <cellStyle name="_ДАСТУР макет_Сухроб Вилоят свод_6 жадвал tуманлар учун - Copy" xfId="512" xr:uid="{00000000-0005-0000-0000-0000FC010000}"/>
    <cellStyle name="_ДАСТУР макет_Сухроб Вилоят свод_Талаб ва унинг копланиши" xfId="513" xr:uid="{00000000-0005-0000-0000-0000FD010000}"/>
    <cellStyle name="_ДАСТУР макет_Талаб ва унинг копланиши" xfId="514" xr:uid="{00000000-0005-0000-0000-0000FE010000}"/>
    <cellStyle name="_ДАСТУР макет_Тошкентга Эҳтиёж 01.11.2012й" xfId="515" xr:uid="{00000000-0005-0000-0000-0000FF010000}"/>
    <cellStyle name="_ДАСТУР макет_УЗГАРДИ ВАЗИРЛИК 85.5 минг талик ХОКИМГА 2009 й. 12 ойлик ЯНГИ ИШ УРИН. РАЗБОР" xfId="516" xr:uid="{00000000-0005-0000-0000-000000020000}"/>
    <cellStyle name="_ДАСТУР макет_УЗГАРДИ ВАЗИРЛИК 85.5 минг талик ХОКИМГА 2009 й. 12 ойлик ЯНГИ ИШ УРИН. РАЗБОР_2009 йил   йиллик" xfId="517" xr:uid="{00000000-0005-0000-0000-000001020000}"/>
    <cellStyle name="_ДАСТУР макет_УЗГАРДИ ВАЗИРЛИК 85.5 минг талик ХОКИМГА 2009 й. 12 ойлик ЯНГИ ИШ УРИН. РАЗБОР_2009 йил   йиллик  хисоботлар" xfId="518" xr:uid="{00000000-0005-0000-0000-000002020000}"/>
    <cellStyle name="_ДАСТУР макет_УЗГАРДИ ВАЗИРЛИК 85.5 минг талик ХОКИМГА 2009 й. 12 ойлик ЯНГИ ИШ УРИН. РАЗБОР_2009 йил   йиллик  хисоботлар_6 жадвал tуманлар учун - Copy" xfId="519" xr:uid="{00000000-0005-0000-0000-000003020000}"/>
    <cellStyle name="_ДАСТУР макет_УЗГАРДИ ВАЗИРЛИК 85.5 минг талик ХОКИМГА 2009 й. 12 ойлик ЯНГИ ИШ УРИН. РАЗБОР_2009 йил   йиллик_6 жадвал tуманлар учун - Copy" xfId="520" xr:uid="{00000000-0005-0000-0000-000004020000}"/>
    <cellStyle name="_ДАСТУР макет_УЗГАРДИ ВАЗИРЛИК 85.5 минг талик ХОКИМГА 2009 й. 12 ойлик ЯНГИ ИШ УРИН. РАЗБОР_2010 йил   йиллик" xfId="521" xr:uid="{00000000-0005-0000-0000-000005020000}"/>
    <cellStyle name="_ДАСТУР макет_УЗГАРДИ ВАЗИРЛИК 85.5 минг талик ХОКИМГА 2009 й. 12 ойлик ЯНГИ ИШ УРИН. РАЗБОР_6 жадвал tуманлар учун - Copy" xfId="522" xr:uid="{00000000-0005-0000-0000-000006020000}"/>
    <cellStyle name="_ДАСТУР макет_УЗГАРДИ ВАЗИРЛИК 85.5 минг талик ХОКИМГА 2009 й. 12 ойлик ЯНГИ ИШ УРИН. РАЗБОР_Талаб ва унинг копланиши" xfId="523" xr:uid="{00000000-0005-0000-0000-000007020000}"/>
    <cellStyle name="_ДАСТУР макет_ФОРМА манзилли рўйхат" xfId="524" xr:uid="{00000000-0005-0000-0000-000008020000}"/>
    <cellStyle name="_ДАСТУР макет_ФОРМА манзилли рўйхат_2009 йил   йиллик" xfId="525" xr:uid="{00000000-0005-0000-0000-000009020000}"/>
    <cellStyle name="_ДАСТУР макет_ФОРМА манзилли рўйхат_2009 йил   йиллик  хисоботлар" xfId="526" xr:uid="{00000000-0005-0000-0000-00000A020000}"/>
    <cellStyle name="_ДАСТУР макет_ФОРМА манзилли рўйхат_2009 йил   йиллик  хисоботлар_6 жадвал tуманлар учун - Copy" xfId="527" xr:uid="{00000000-0005-0000-0000-00000B020000}"/>
    <cellStyle name="_ДАСТУР макет_ФОРМА манзилли рўйхат_2009 йил   йиллик_6 жадвал tуманлар учун - Copy" xfId="528" xr:uid="{00000000-0005-0000-0000-00000C020000}"/>
    <cellStyle name="_ДАСТУР макет_ФОРМА манзилли рўйхат_2010 йил   йиллик" xfId="529" xr:uid="{00000000-0005-0000-0000-00000D020000}"/>
    <cellStyle name="_ДАСТУР макет_ФОРМА манзилли рўйхат_6 жадвал tуманлар учун - Copy" xfId="530" xr:uid="{00000000-0005-0000-0000-00000E020000}"/>
    <cellStyle name="_ДАСТУР макет_ФОРМА манзилли рўйхат_Талаб ва унинг копланиши" xfId="531" xr:uid="{00000000-0005-0000-0000-00000F020000}"/>
    <cellStyle name="_ДАСТУР макет_Форма-ЯИЎ ва бандлик" xfId="532" xr:uid="{00000000-0005-0000-0000-000010020000}"/>
    <cellStyle name="_ДАСТУР макет_ХОКИМГА 2009 й. 7 ойлик ЯНГИ ИШ УРИН ОХИРГИСИ. РАЗБОР" xfId="533" xr:uid="{00000000-0005-0000-0000-000011020000}"/>
    <cellStyle name="_ДАСТУР макет_ХОКИМГА 2009 й. 7 ойлик ЯНГИ ИШ УРИН ОХИРГИСИ. РАЗБОР_2009 йил   йиллик" xfId="534" xr:uid="{00000000-0005-0000-0000-000012020000}"/>
    <cellStyle name="_ДАСТУР макет_ХОКИМГА 2009 й. 7 ойлик ЯНГИ ИШ УРИН ОХИРГИСИ. РАЗБОР_2009 йил   йиллик  хисоботлар" xfId="535" xr:uid="{00000000-0005-0000-0000-000013020000}"/>
    <cellStyle name="_ДАСТУР макет_ХОКИМГА 2009 й. 7 ойлик ЯНГИ ИШ УРИН ОХИРГИСИ. РАЗБОР_2009 йил   йиллик  хисоботлар_6 жадвал tуманлар учун - Copy" xfId="536" xr:uid="{00000000-0005-0000-0000-000014020000}"/>
    <cellStyle name="_ДАСТУР макет_ХОКИМГА 2009 й. 7 ойлик ЯНГИ ИШ УРИН ОХИРГИСИ. РАЗБОР_2009 йил   йиллик_6 жадвал tуманлар учун - Copy" xfId="537" xr:uid="{00000000-0005-0000-0000-000015020000}"/>
    <cellStyle name="_ДАСТУР макет_ХОКИМГА 2009 й. 7 ойлик ЯНГИ ИШ УРИН ОХИРГИСИ. РАЗБОР_2010 йил   йиллик" xfId="538" xr:uid="{00000000-0005-0000-0000-000016020000}"/>
    <cellStyle name="_ДАСТУР макет_ХОКИМГА 2009 й. 7 ойлик ЯНГИ ИШ УРИН ОХИРГИСИ. РАЗБОР_6 жадвал tуманлар учун - Copy" xfId="539" xr:uid="{00000000-0005-0000-0000-000017020000}"/>
    <cellStyle name="_ДАСТУР макет_ХОКИМГА 2009 й. 7 ойлик ЯНГИ ИШ УРИН ОХИРГИСИ. РАЗБОР_Талаб ва унинг копланиши" xfId="540" xr:uid="{00000000-0005-0000-0000-000018020000}"/>
    <cellStyle name="_ДАСТУР макет_ХОКИМГА 2009 й. 9 ойлик ЯНГИ ИШ УРИН ОХИРГИСИ. РАЗБОР" xfId="541" xr:uid="{00000000-0005-0000-0000-000019020000}"/>
    <cellStyle name="_ДАСТУР макет_ХОКИМГА 2009 й. 9 ойлик ЯНГИ ИШ УРИН ОХИРГИСИ. РАЗБОР_2009 йил   йиллик" xfId="542" xr:uid="{00000000-0005-0000-0000-00001A020000}"/>
    <cellStyle name="_ДАСТУР макет_ХОКИМГА 2009 й. 9 ойлик ЯНГИ ИШ УРИН ОХИРГИСИ. РАЗБОР_2009 йил   йиллик  хисоботлар" xfId="543" xr:uid="{00000000-0005-0000-0000-00001B020000}"/>
    <cellStyle name="_ДАСТУР макет_ХОКИМГА 2009 й. 9 ойлик ЯНГИ ИШ УРИН ОХИРГИСИ. РАЗБОР_2009 йил   йиллик  хисоботлар_6 жадвал tуманлар учун - Copy" xfId="544" xr:uid="{00000000-0005-0000-0000-00001C020000}"/>
    <cellStyle name="_ДАСТУР макет_ХОКИМГА 2009 й. 9 ойлик ЯНГИ ИШ УРИН ОХИРГИСИ. РАЗБОР_2009 йил   йиллик_6 жадвал tуманлар учун - Copy" xfId="545" xr:uid="{00000000-0005-0000-0000-00001D020000}"/>
    <cellStyle name="_ДАСТУР макет_ХОКИМГА 2009 й. 9 ойлик ЯНГИ ИШ УРИН ОХИРГИСИ. РАЗБОР_2010 йил   йиллик" xfId="546" xr:uid="{00000000-0005-0000-0000-00001E020000}"/>
    <cellStyle name="_ДАСТУР макет_ХОКИМГА 2009 й. 9 ойлик ЯНГИ ИШ УРИН ОХИРГИСИ. РАЗБОР_6 жадвал tуманлар учун - Copy" xfId="547" xr:uid="{00000000-0005-0000-0000-00001F020000}"/>
    <cellStyle name="_ДАСТУР макет_ХОКИМГА 2009 й. 9 ойлик ЯНГИ ИШ УРИН ОХИРГИСИ. РАЗБОР_Талаб ва унинг копланиши" xfId="548" xr:uid="{00000000-0005-0000-0000-000020020000}"/>
    <cellStyle name="_ДАСТУР обл план 2007-09" xfId="549" xr:uid="{00000000-0005-0000-0000-000021020000}"/>
    <cellStyle name="_ДАСТУР обл план 2007-09_2009 йил   йиллик  хисоботлар" xfId="550" xr:uid="{00000000-0005-0000-0000-000022020000}"/>
    <cellStyle name="_ДАСТУР обл план 2007-09_2010 й  9 ойлик  якун" xfId="551" xr:uid="{00000000-0005-0000-0000-000023020000}"/>
    <cellStyle name="_ДАСТУР обл план 2007-09_2011  - 6 жадваллар ВЭС" xfId="552" xr:uid="{00000000-0005-0000-0000-000024020000}"/>
    <cellStyle name="_ДАСТУР обл план 2007-09_2011  - 6 жадваллар Иқтисод свод4" xfId="553" xr:uid="{00000000-0005-0000-0000-000025020000}"/>
    <cellStyle name="_ДАСТУР обл план 2007-09_2011  I чорак жадваллар ВЭС" xfId="554" xr:uid="{00000000-0005-0000-0000-000026020000}"/>
    <cellStyle name="_ДАСТУР обл план 2007-09_2011 й  9 ойлик  якун" xfId="555" xr:uid="{00000000-0005-0000-0000-000027020000}"/>
    <cellStyle name="_ДАСТУР обл план 2007-09_6 жадвал tуманлар учун - Copy" xfId="556" xr:uid="{00000000-0005-0000-0000-000028020000}"/>
    <cellStyle name="_ДАСТУР обл план 2007-09_ДАСТУР 2009 й. 7 ойлик кутилиш 86745та ФАКТ" xfId="557" xr:uid="{00000000-0005-0000-0000-000029020000}"/>
    <cellStyle name="_ДАСТУР обл план 2007-09_ДАСТУР 2009 й. 7 ойлик кутилиш 86745та ФАКТ_2009 йил   йиллик  хисоботлар" xfId="558" xr:uid="{00000000-0005-0000-0000-00002A020000}"/>
    <cellStyle name="_ДАСТУР обл план 2007-09_ДАСТУР 2009 й. 7 ойлик кутилиш 86745та ФАКТ_6 жадвал tуманлар учун - Copy" xfId="559" xr:uid="{00000000-0005-0000-0000-00002B020000}"/>
    <cellStyle name="_ДАСТУР обл план 2007-09_ДАСТУР 2009 й. 7 ойлик кутилиш 86745та ФАКТ_Талаб ва унинг копланиши" xfId="560" xr:uid="{00000000-0005-0000-0000-00002C020000}"/>
    <cellStyle name="_ДАСТУР обл план 2007-09_Жиззах вилоят 1-чорак хис" xfId="561" xr:uid="{00000000-0005-0000-0000-00002D020000}"/>
    <cellStyle name="_ДАСТУР обл план 2007-09_Жиззах вилоят 1-чорак хис_2009 йил   йиллик" xfId="562" xr:uid="{00000000-0005-0000-0000-00002E020000}"/>
    <cellStyle name="_ДАСТУР обл план 2007-09_Жиззах вилоят 1-чорак хис_2009 йил   йиллик  хисоботлар" xfId="563" xr:uid="{00000000-0005-0000-0000-00002F020000}"/>
    <cellStyle name="_ДАСТУР обл план 2007-09_Жиззах вилоят 1-чорак хис_2009 йил   йиллик  хисоботлар_6 жадвал tуманлар учун - Copy" xfId="564" xr:uid="{00000000-0005-0000-0000-000030020000}"/>
    <cellStyle name="_ДАСТУР обл план 2007-09_Жиззах вилоят 1-чорак хис_2009 йил   йиллик_6 жадвал tуманлар учун - Copy" xfId="565" xr:uid="{00000000-0005-0000-0000-000031020000}"/>
    <cellStyle name="_ДАСТУР обл план 2007-09_Жиззах вилоят 1-чорак хис_2010 йил   йиллик" xfId="566" xr:uid="{00000000-0005-0000-0000-000032020000}"/>
    <cellStyle name="_ДАСТУР обл план 2007-09_Жиззах вилоят 1-чорак хис_6 жадвал tуманлар учун - Copy" xfId="567" xr:uid="{00000000-0005-0000-0000-000033020000}"/>
    <cellStyle name="_ДАСТУР обл план 2007-09_Жиззах вилоят 1-чорак хис_Талаб ва унинг копланиши" xfId="568" xr:uid="{00000000-0005-0000-0000-000034020000}"/>
    <cellStyle name="_ДАСТУР обл план 2007-09_иктисодга" xfId="577" xr:uid="{00000000-0005-0000-0000-000035020000}"/>
    <cellStyle name="_ДАСТУР обл план 2007-09_иктисодга_2009 йил   йиллик" xfId="578" xr:uid="{00000000-0005-0000-0000-000036020000}"/>
    <cellStyle name="_ДАСТУР обл план 2007-09_иктисодга_2009 йил   йиллик  хисоботлар" xfId="579" xr:uid="{00000000-0005-0000-0000-000037020000}"/>
    <cellStyle name="_ДАСТУР обл план 2007-09_иктисодга_2009 йил   йиллик  хисоботлар_6 жадвал tуманлар учун - Copy" xfId="580" xr:uid="{00000000-0005-0000-0000-000038020000}"/>
    <cellStyle name="_ДАСТУР обл план 2007-09_иктисодга_2009 йил   йиллик_6 жадвал tуманлар учун - Copy" xfId="581" xr:uid="{00000000-0005-0000-0000-000039020000}"/>
    <cellStyle name="_ДАСТУР обл план 2007-09_иктисодга_2010 й  9 ойлик  якун" xfId="582" xr:uid="{00000000-0005-0000-0000-00003A020000}"/>
    <cellStyle name="_ДАСТУР обл план 2007-09_иктисодга_2010 й  9 ойлик  якун_6 жадвал tуманлар учун - Copy" xfId="583" xr:uid="{00000000-0005-0000-0000-00003B020000}"/>
    <cellStyle name="_ДАСТУР обл план 2007-09_иктисодга_2010 йил   йиллик" xfId="584" xr:uid="{00000000-0005-0000-0000-00003C020000}"/>
    <cellStyle name="_ДАСТУР обл план 2007-09_иктисодга_2011  - 6 жадваллар ВЭС" xfId="585" xr:uid="{00000000-0005-0000-0000-00003D020000}"/>
    <cellStyle name="_ДАСТУР обл план 2007-09_иктисодга_6 жадвал tуманлар учун - Copy" xfId="586" xr:uid="{00000000-0005-0000-0000-00003E020000}"/>
    <cellStyle name="_ДАСТУР обл план 2007-09_иктисодга_Талаб ва унинг копланиши" xfId="587" xr:uid="{00000000-0005-0000-0000-00003F020000}"/>
    <cellStyle name="_ДАСТУР обл план 2007-09_Иктисодиёт бошкармаси 1-чорак" xfId="588" xr:uid="{00000000-0005-0000-0000-000040020000}"/>
    <cellStyle name="_ДАСТУР обл план 2007-09_Иктисодиёт бошкармаси 1-чорак_2009 йил   йиллик  хисоботлар" xfId="589" xr:uid="{00000000-0005-0000-0000-000041020000}"/>
    <cellStyle name="_ДАСТУР обл план 2007-09_Иктисодиёт бошкармаси 1-чорак_6 жадвал tуманлар учун - Copy" xfId="590" xr:uid="{00000000-0005-0000-0000-000042020000}"/>
    <cellStyle name="_ДАСТУР обл план 2007-09_Иктисодиёт бошкармаси 1-чорак_Талаб ва унинг копланиши" xfId="591" xr:uid="{00000000-0005-0000-0000-000043020000}"/>
    <cellStyle name="_ДАСТУР обл план 2007-09_Илхомбек 1 - 8 гача жадвали" xfId="592" xr:uid="{00000000-0005-0000-0000-000044020000}"/>
    <cellStyle name="_ДАСТУР обл план 2007-09_Илхомбек 1 - 8 гача жадвали_2009 йил   йиллик" xfId="593" xr:uid="{00000000-0005-0000-0000-000045020000}"/>
    <cellStyle name="_ДАСТУР обл план 2007-09_Илхомбек 1 - 8 гача жадвали_2009 йил   йиллик  хисоботлар" xfId="594" xr:uid="{00000000-0005-0000-0000-000046020000}"/>
    <cellStyle name="_ДАСТУР обл план 2007-09_Илхомбек 1 - 8 гача жадвали_2009 йил   йиллик  хисоботлар_6 жадвал tуманлар учун - Copy" xfId="595" xr:uid="{00000000-0005-0000-0000-000047020000}"/>
    <cellStyle name="_ДАСТУР обл план 2007-09_Илхомбек 1 - 8 гача жадвали_2009 йил   йиллик_6 жадвал tуманлар учун - Copy" xfId="596" xr:uid="{00000000-0005-0000-0000-000048020000}"/>
    <cellStyle name="_ДАСТУР обл план 2007-09_Илхомбек 1 - 8 гача жадвали_2010 йил   йиллик" xfId="597" xr:uid="{00000000-0005-0000-0000-000049020000}"/>
    <cellStyle name="_ДАСТУР обл план 2007-09_Илхомбек 1 - 8 гача жадвали_6 жадвал tуманлар учун - Copy" xfId="598" xr:uid="{00000000-0005-0000-0000-00004A020000}"/>
    <cellStyle name="_ДАСТУР обл план 2007-09_Илхомбек 1 - 8 гача жадвали_Талаб ва унинг копланиши" xfId="599" xr:uid="{00000000-0005-0000-0000-00004B020000}"/>
    <cellStyle name="_ДАСТУР обл план 2007-09_Йиллик режа таксимоти" xfId="569" xr:uid="{00000000-0005-0000-0000-00004C020000}"/>
    <cellStyle name="_ДАСТУР обл план 2007-09_Йиллик режа таксимоти_2009 йил   йиллик" xfId="570" xr:uid="{00000000-0005-0000-0000-00004D020000}"/>
    <cellStyle name="_ДАСТУР обл план 2007-09_Йиллик режа таксимоти_2009 йил   йиллик  хисоботлар" xfId="571" xr:uid="{00000000-0005-0000-0000-00004E020000}"/>
    <cellStyle name="_ДАСТУР обл план 2007-09_Йиллик режа таксимоти_2009 йил   йиллик  хисоботлар_6 жадвал tуманлар учун - Copy" xfId="572" xr:uid="{00000000-0005-0000-0000-00004F020000}"/>
    <cellStyle name="_ДАСТУР обл план 2007-09_Йиллик режа таксимоти_2009 йил   йиллик_6 жадвал tуманлар учун - Copy" xfId="573" xr:uid="{00000000-0005-0000-0000-000050020000}"/>
    <cellStyle name="_ДАСТУР обл план 2007-09_Йиллик режа таксимоти_2010 йил   йиллик" xfId="574" xr:uid="{00000000-0005-0000-0000-000051020000}"/>
    <cellStyle name="_ДАСТУР обл план 2007-09_Йиллик режа таксимоти_6 жадвал tуманлар учун - Copy" xfId="575" xr:uid="{00000000-0005-0000-0000-000052020000}"/>
    <cellStyle name="_ДАСТУР обл план 2007-09_Йиллик режа таксимоти_Талаб ва унинг копланиши" xfId="576" xr:uid="{00000000-0005-0000-0000-000053020000}"/>
    <cellStyle name="_ДАСТУР обл план 2007-09_Мониторинг СВОДНИЙ 2010 йил 6 ойлик ТОШКЕНТга" xfId="600" xr:uid="{00000000-0005-0000-0000-000054020000}"/>
    <cellStyle name="_ДАСТУР обл план 2007-09_Мониторинг СВОДНИЙ 2010 йил 6 ойлик ТОШКЕНТга_6 жадвал tуманлар учун - Copy" xfId="601" xr:uid="{00000000-0005-0000-0000-000055020000}"/>
    <cellStyle name="_ДАСТУР обл план 2007-09_ОБЛПЛАН жадваллар-2009 6 ой ТАЙЁР" xfId="602" xr:uid="{00000000-0005-0000-0000-000056020000}"/>
    <cellStyle name="_ДАСТУР обл план 2007-09_ОБЛПЛАН жадваллар-2009 6 ой ТАЙЁР_2009 йил   йиллик" xfId="603" xr:uid="{00000000-0005-0000-0000-000057020000}"/>
    <cellStyle name="_ДАСТУР обл план 2007-09_ОБЛПЛАН жадваллар-2009 6 ой ТАЙЁР_2009 йил   йиллик  хисоботлар" xfId="604" xr:uid="{00000000-0005-0000-0000-000058020000}"/>
    <cellStyle name="_ДАСТУР обл план 2007-09_ОБЛПЛАН жадваллар-2009 6 ой ТАЙЁР_2009 йил   йиллик  хисоботлар_6 жадвал tуманлар учун - Copy" xfId="605" xr:uid="{00000000-0005-0000-0000-000059020000}"/>
    <cellStyle name="_ДАСТУР обл план 2007-09_ОБЛПЛАН жадваллар-2009 6 ой ТАЙЁР_2009 йил   йиллик_6 жадвал tуманлар учун - Copy" xfId="606" xr:uid="{00000000-0005-0000-0000-00005A020000}"/>
    <cellStyle name="_ДАСТУР обл план 2007-09_ОБЛПЛАН жадваллар-2009 6 ой ТАЙЁР_2010 йил   йиллик" xfId="607" xr:uid="{00000000-0005-0000-0000-00005B020000}"/>
    <cellStyle name="_ДАСТУР обл план 2007-09_ОБЛПЛАН жадваллар-2009 6 ой ТАЙЁР_6 жадвал tуманлар учун - Copy" xfId="608" xr:uid="{00000000-0005-0000-0000-00005C020000}"/>
    <cellStyle name="_ДАСТУР обл план 2007-09_ОБЛПЛАН жадваллар-2009 6 ой ТАЙЁР_Талаб ва унинг копланиши" xfId="609" xr:uid="{00000000-0005-0000-0000-00005D020000}"/>
    <cellStyle name="_ДАСТУР обл план 2007-09_Режа булиниши" xfId="610" xr:uid="{00000000-0005-0000-0000-00005E020000}"/>
    <cellStyle name="_ДАСТУР обл план 2007-09_Режа булиниши_2009 йил   йиллик" xfId="611" xr:uid="{00000000-0005-0000-0000-00005F020000}"/>
    <cellStyle name="_ДАСТУР обл план 2007-09_Режа булиниши_2009 йил   йиллик  хисоботлар" xfId="612" xr:uid="{00000000-0005-0000-0000-000060020000}"/>
    <cellStyle name="_ДАСТУР обл план 2007-09_Режа булиниши_2009 йил   йиллик  хисоботлар_6 жадвал tуманлар учун - Copy" xfId="613" xr:uid="{00000000-0005-0000-0000-000061020000}"/>
    <cellStyle name="_ДАСТУР обл план 2007-09_Режа булиниши_2009 йил   йиллик_6 жадвал tуманлар учун - Copy" xfId="614" xr:uid="{00000000-0005-0000-0000-000062020000}"/>
    <cellStyle name="_ДАСТУР обл план 2007-09_Режа булиниши_2010 йил   йиллик" xfId="615" xr:uid="{00000000-0005-0000-0000-000063020000}"/>
    <cellStyle name="_ДАСТУР обл план 2007-09_Режа булиниши_6 жадвал tуманлар учун - Copy" xfId="616" xr:uid="{00000000-0005-0000-0000-000064020000}"/>
    <cellStyle name="_ДАСТУР обл план 2007-09_Режа булиниши_Талаб ва унинг копланиши" xfId="617" xr:uid="{00000000-0005-0000-0000-000065020000}"/>
    <cellStyle name="_ДАСТУР обл план 2007-09_СЕНТЯБР 09.09 30." xfId="618" xr:uid="{00000000-0005-0000-0000-000066020000}"/>
    <cellStyle name="_ДАСТУР обл план 2007-09_СЕНТЯБР 09.09 30._2009 йил   йиллик" xfId="619" xr:uid="{00000000-0005-0000-0000-000067020000}"/>
    <cellStyle name="_ДАСТУР обл план 2007-09_СЕНТЯБР 09.09 30._2009 йил   йиллик  хисоботлар" xfId="620" xr:uid="{00000000-0005-0000-0000-000068020000}"/>
    <cellStyle name="_ДАСТУР обл план 2007-09_СЕНТЯБР 09.09 30._2009 йил   йиллик  хисоботлар_6 жадвал tуманлар учун - Copy" xfId="621" xr:uid="{00000000-0005-0000-0000-000069020000}"/>
    <cellStyle name="_ДАСТУР обл план 2007-09_СЕНТЯБР 09.09 30._2009 йил   йиллик_6 жадвал tуманлар учун - Copy" xfId="622" xr:uid="{00000000-0005-0000-0000-00006A020000}"/>
    <cellStyle name="_ДАСТУР обл план 2007-09_СЕНТЯБР 09.09 30._2010 йил   йиллик" xfId="623" xr:uid="{00000000-0005-0000-0000-00006B020000}"/>
    <cellStyle name="_ДАСТУР обл план 2007-09_СЕНТЯБР 09.09 30._6 жадвал tуманлар учун - Copy" xfId="624" xr:uid="{00000000-0005-0000-0000-00006C020000}"/>
    <cellStyle name="_ДАСТУР обл план 2007-09_СЕНТЯБР 09.09 30._Талаб ва унинг копланиши" xfId="625" xr:uid="{00000000-0005-0000-0000-00006D020000}"/>
    <cellStyle name="_ДАСТУР обл план 2007-09_Сухроб Вилоят свод" xfId="626" xr:uid="{00000000-0005-0000-0000-00006E020000}"/>
    <cellStyle name="_ДАСТУР обл план 2007-09_Сухроб Вилоят свод_2009 йил   йиллик" xfId="627" xr:uid="{00000000-0005-0000-0000-00006F020000}"/>
    <cellStyle name="_ДАСТУР обл план 2007-09_Сухроб Вилоят свод_2009 йил   йиллик  хисоботлар" xfId="628" xr:uid="{00000000-0005-0000-0000-000070020000}"/>
    <cellStyle name="_ДАСТУР обл план 2007-09_Сухроб Вилоят свод_2009 йил   йиллик  хисоботлар_6 жадвал tуманлар учун - Copy" xfId="629" xr:uid="{00000000-0005-0000-0000-000071020000}"/>
    <cellStyle name="_ДАСТУР обл план 2007-09_Сухроб Вилоят свод_2009 йил   йиллик_6 жадвал tуманлар учун - Copy" xfId="630" xr:uid="{00000000-0005-0000-0000-000072020000}"/>
    <cellStyle name="_ДАСТУР обл план 2007-09_Сухроб Вилоят свод_2010 й  9 ойлик  якун" xfId="631" xr:uid="{00000000-0005-0000-0000-000073020000}"/>
    <cellStyle name="_ДАСТУР обл план 2007-09_Сухроб Вилоят свод_2010 й  9 ойлик  якун_6 жадвал tуманлар учун - Copy" xfId="632" xr:uid="{00000000-0005-0000-0000-000074020000}"/>
    <cellStyle name="_ДАСТУР обл план 2007-09_Сухроб Вилоят свод_2010 йил   йиллик" xfId="633" xr:uid="{00000000-0005-0000-0000-000075020000}"/>
    <cellStyle name="_ДАСТУР обл план 2007-09_Сухроб Вилоят свод_2011  - 6 жадваллар ВЭС" xfId="634" xr:uid="{00000000-0005-0000-0000-000076020000}"/>
    <cellStyle name="_ДАСТУР обл план 2007-09_Сухроб Вилоят свод_6 жадвал tуманлар учун - Copy" xfId="635" xr:uid="{00000000-0005-0000-0000-000077020000}"/>
    <cellStyle name="_ДАСТУР обл план 2007-09_Сухроб Вилоят свод_Талаб ва унинг копланиши" xfId="636" xr:uid="{00000000-0005-0000-0000-000078020000}"/>
    <cellStyle name="_ДАСТУР обл план 2007-09_Талаб ва унинг копланиши" xfId="637" xr:uid="{00000000-0005-0000-0000-000079020000}"/>
    <cellStyle name="_ДАСТУР обл план 2007-09_Тошкентга Эҳтиёж 01.11.2012й" xfId="638" xr:uid="{00000000-0005-0000-0000-00007A020000}"/>
    <cellStyle name="_ДАСТУР обл план 2007-09_УЗГАРДИ ВАЗИРЛИК 85.5 минг талик ХОКИМГА 2009 й. 12 ойлик ЯНГИ ИШ УРИН. РАЗБОР" xfId="639" xr:uid="{00000000-0005-0000-0000-00007B020000}"/>
    <cellStyle name="_ДАСТУР обл план 2007-09_УЗГАРДИ ВАЗИРЛИК 85.5 минг талик ХОКИМГА 2009 й. 12 ойлик ЯНГИ ИШ УРИН. РАЗБОР_2009 йил   йиллик" xfId="640" xr:uid="{00000000-0005-0000-0000-00007C020000}"/>
    <cellStyle name="_ДАСТУР обл план 2007-09_УЗГАРДИ ВАЗИРЛИК 85.5 минг талик ХОКИМГА 2009 й. 12 ойлик ЯНГИ ИШ УРИН. РАЗБОР_2009 йил   йиллик  хисоботлар" xfId="641" xr:uid="{00000000-0005-0000-0000-00007D020000}"/>
    <cellStyle name="_ДАСТУР обл план 2007-09_УЗГАРДИ ВАЗИРЛИК 85.5 минг талик ХОКИМГА 2009 й. 12 ойлик ЯНГИ ИШ УРИН. РАЗБОР_2009 йил   йиллик  хисоботлар_6 жадвал tуманлар учун - Copy" xfId="642" xr:uid="{00000000-0005-0000-0000-00007E020000}"/>
    <cellStyle name="_ДАСТУР обл план 2007-09_УЗГАРДИ ВАЗИРЛИК 85.5 минг талик ХОКИМГА 2009 й. 12 ойлик ЯНГИ ИШ УРИН. РАЗБОР_2009 йил   йиллик_6 жадвал tуманлар учун - Copy" xfId="643" xr:uid="{00000000-0005-0000-0000-00007F020000}"/>
    <cellStyle name="_ДАСТУР обл план 2007-09_УЗГАРДИ ВАЗИРЛИК 85.5 минг талик ХОКИМГА 2009 й. 12 ойлик ЯНГИ ИШ УРИН. РАЗБОР_2010 йил   йиллик" xfId="644" xr:uid="{00000000-0005-0000-0000-000080020000}"/>
    <cellStyle name="_ДАСТУР обл план 2007-09_УЗГАРДИ ВАЗИРЛИК 85.5 минг талик ХОКИМГА 2009 й. 12 ойлик ЯНГИ ИШ УРИН. РАЗБОР_6 жадвал tуманлар учун - Copy" xfId="645" xr:uid="{00000000-0005-0000-0000-000081020000}"/>
    <cellStyle name="_ДАСТУР обл план 2007-09_УЗГАРДИ ВАЗИРЛИК 85.5 минг талик ХОКИМГА 2009 й. 12 ойлик ЯНГИ ИШ УРИН. РАЗБОР_Талаб ва унинг копланиши" xfId="646" xr:uid="{00000000-0005-0000-0000-000082020000}"/>
    <cellStyle name="_ДАСТУР обл план 2007-09_ФОРМА манзилли рўйхат" xfId="647" xr:uid="{00000000-0005-0000-0000-000083020000}"/>
    <cellStyle name="_ДАСТУР обл план 2007-09_ФОРМА манзилли рўйхат_2009 йил   йиллик" xfId="648" xr:uid="{00000000-0005-0000-0000-000084020000}"/>
    <cellStyle name="_ДАСТУР обл план 2007-09_ФОРМА манзилли рўйхат_2009 йил   йиллик  хисоботлар" xfId="649" xr:uid="{00000000-0005-0000-0000-000085020000}"/>
    <cellStyle name="_ДАСТУР обл план 2007-09_ФОРМА манзилли рўйхат_2009 йил   йиллик  хисоботлар_6 жадвал tуманлар учун - Copy" xfId="650" xr:uid="{00000000-0005-0000-0000-000086020000}"/>
    <cellStyle name="_ДАСТУР обл план 2007-09_ФОРМА манзилли рўйхат_2009 йил   йиллик_6 жадвал tуманлар учун - Copy" xfId="651" xr:uid="{00000000-0005-0000-0000-000087020000}"/>
    <cellStyle name="_ДАСТУР обл план 2007-09_ФОРМА манзилли рўйхат_2010 йил   йиллик" xfId="652" xr:uid="{00000000-0005-0000-0000-000088020000}"/>
    <cellStyle name="_ДАСТУР обл план 2007-09_ФОРМА манзилли рўйхат_6 жадвал tуманлар учун - Copy" xfId="653" xr:uid="{00000000-0005-0000-0000-000089020000}"/>
    <cellStyle name="_ДАСТУР обл план 2007-09_ФОРМА манзилли рўйхат_Талаб ва унинг копланиши" xfId="654" xr:uid="{00000000-0005-0000-0000-00008A020000}"/>
    <cellStyle name="_ДАСТУР обл план 2007-09_Форма-ЯИЎ ва бандлик" xfId="655" xr:uid="{00000000-0005-0000-0000-00008B020000}"/>
    <cellStyle name="_ДАСТУР обл план 2007-09_ХОКИМГА 2009 й. 7 ойлик ЯНГИ ИШ УРИН ОХИРГИСИ. РАЗБОР" xfId="656" xr:uid="{00000000-0005-0000-0000-00008C020000}"/>
    <cellStyle name="_ДАСТУР обл план 2007-09_ХОКИМГА 2009 й. 7 ойлик ЯНГИ ИШ УРИН ОХИРГИСИ. РАЗБОР_2009 йил   йиллик" xfId="657" xr:uid="{00000000-0005-0000-0000-00008D020000}"/>
    <cellStyle name="_ДАСТУР обл план 2007-09_ХОКИМГА 2009 й. 7 ойлик ЯНГИ ИШ УРИН ОХИРГИСИ. РАЗБОР_2009 йил   йиллик  хисоботлар" xfId="658" xr:uid="{00000000-0005-0000-0000-00008E020000}"/>
    <cellStyle name="_ДАСТУР обл план 2007-09_ХОКИМГА 2009 й. 7 ойлик ЯНГИ ИШ УРИН ОХИРГИСИ. РАЗБОР_2009 йил   йиллик  хисоботлар_6 жадвал tуманлар учун - Copy" xfId="659" xr:uid="{00000000-0005-0000-0000-00008F020000}"/>
    <cellStyle name="_ДАСТУР обл план 2007-09_ХОКИМГА 2009 й. 7 ойлик ЯНГИ ИШ УРИН ОХИРГИСИ. РАЗБОР_2009 йил   йиллик_6 жадвал tуманлар учун - Copy" xfId="660" xr:uid="{00000000-0005-0000-0000-000090020000}"/>
    <cellStyle name="_ДАСТУР обл план 2007-09_ХОКИМГА 2009 й. 7 ойлик ЯНГИ ИШ УРИН ОХИРГИСИ. РАЗБОР_2010 йил   йиллик" xfId="661" xr:uid="{00000000-0005-0000-0000-000091020000}"/>
    <cellStyle name="_ДАСТУР обл план 2007-09_ХОКИМГА 2009 й. 7 ойлик ЯНГИ ИШ УРИН ОХИРГИСИ. РАЗБОР_6 жадвал tуманлар учун - Copy" xfId="662" xr:uid="{00000000-0005-0000-0000-000092020000}"/>
    <cellStyle name="_ДАСТУР обл план 2007-09_ХОКИМГА 2009 й. 7 ойлик ЯНГИ ИШ УРИН ОХИРГИСИ. РАЗБОР_Талаб ва унинг копланиши" xfId="663" xr:uid="{00000000-0005-0000-0000-000093020000}"/>
    <cellStyle name="_ДАСТУР обл план 2007-09_ХОКИМГА 2009 й. 9 ойлик ЯНГИ ИШ УРИН ОХИРГИСИ. РАЗБОР" xfId="664" xr:uid="{00000000-0005-0000-0000-000094020000}"/>
    <cellStyle name="_ДАСТУР обл план 2007-09_ХОКИМГА 2009 й. 9 ойлик ЯНГИ ИШ УРИН ОХИРГИСИ. РАЗБОР_2009 йил   йиллик" xfId="665" xr:uid="{00000000-0005-0000-0000-000095020000}"/>
    <cellStyle name="_ДАСТУР обл план 2007-09_ХОКИМГА 2009 й. 9 ойлик ЯНГИ ИШ УРИН ОХИРГИСИ. РАЗБОР_2009 йил   йиллик  хисоботлар" xfId="666" xr:uid="{00000000-0005-0000-0000-000096020000}"/>
    <cellStyle name="_ДАСТУР обл план 2007-09_ХОКИМГА 2009 й. 9 ойлик ЯНГИ ИШ УРИН ОХИРГИСИ. РАЗБОР_2009 йил   йиллик  хисоботлар_6 жадвал tуманлар учун - Copy" xfId="667" xr:uid="{00000000-0005-0000-0000-000097020000}"/>
    <cellStyle name="_ДАСТУР обл план 2007-09_ХОКИМГА 2009 й. 9 ойлик ЯНГИ ИШ УРИН ОХИРГИСИ. РАЗБОР_2009 йил   йиллик_6 жадвал tуманлар учун - Copy" xfId="668" xr:uid="{00000000-0005-0000-0000-000098020000}"/>
    <cellStyle name="_ДАСТУР обл план 2007-09_ХОКИМГА 2009 й. 9 ойлик ЯНГИ ИШ УРИН ОХИРГИСИ. РАЗБОР_2010 йил   йиллик" xfId="669" xr:uid="{00000000-0005-0000-0000-000099020000}"/>
    <cellStyle name="_ДАСТУР обл план 2007-09_ХОКИМГА 2009 й. 9 ойлик ЯНГИ ИШ УРИН ОХИРГИСИ. РАЗБОР_6 жадвал tуманлар учун - Copy" xfId="670" xr:uid="{00000000-0005-0000-0000-00009A020000}"/>
    <cellStyle name="_ДАСТУР обл план 2007-09_ХОКИМГА 2009 й. 9 ойлик ЯНГИ ИШ УРИН ОХИРГИСИ. РАЗБОР_Талаб ва унинг копланиши" xfId="671" xr:uid="{00000000-0005-0000-0000-00009B020000}"/>
    <cellStyle name="_Ёкиб ака чораклик" xfId="672" xr:uid="{00000000-0005-0000-0000-00009C020000}"/>
    <cellStyle name="_жадваллар" xfId="673" xr:uid="{00000000-0005-0000-0000-00009D020000}"/>
    <cellStyle name="_жадваллар_2009 йил   йиллик  хисоботлар" xfId="674" xr:uid="{00000000-0005-0000-0000-00009E020000}"/>
    <cellStyle name="_жадваллар_2010 й  9 ойлик  якун" xfId="675" xr:uid="{00000000-0005-0000-0000-00009F020000}"/>
    <cellStyle name="_жадваллар_2011 й  9 ойлик  якун" xfId="676" xr:uid="{00000000-0005-0000-0000-0000A0020000}"/>
    <cellStyle name="_жадваллар_6 жадвал tуманлар учун - Copy" xfId="677" xr:uid="{00000000-0005-0000-0000-0000A1020000}"/>
    <cellStyle name="_жадваллар_Талаб ва унинг копланиши" xfId="678" xr:uid="{00000000-0005-0000-0000-0000A2020000}"/>
    <cellStyle name="_Жадваллар-9 ой" xfId="679" xr:uid="{00000000-0005-0000-0000-0000A3020000}"/>
    <cellStyle name="_Жадваллар-9 ой_2009 йил   йиллик  хисоботлар" xfId="680" xr:uid="{00000000-0005-0000-0000-0000A4020000}"/>
    <cellStyle name="_Жадваллар-9 ой_6 жадвал tуманлар учун - Copy" xfId="681" xr:uid="{00000000-0005-0000-0000-0000A5020000}"/>
    <cellStyle name="_Жадваллар-9 ой_Талаб ва унинг копланиши" xfId="682" xr:uid="{00000000-0005-0000-0000-0000A6020000}"/>
    <cellStyle name="_ЖАЙЛАСТЫРЫУ ПАХТА-2013." xfId="683" xr:uid="{00000000-0005-0000-0000-0000A7020000}"/>
    <cellStyle name="_Жиззах" xfId="684" xr:uid="{00000000-0005-0000-0000-0000A8020000}"/>
    <cellStyle name="_Жиззах_2009 йил   йиллик  хисоботлар" xfId="685" xr:uid="{00000000-0005-0000-0000-0000A9020000}"/>
    <cellStyle name="_Жиззах_2010 й  9 ойлик  якун" xfId="686" xr:uid="{00000000-0005-0000-0000-0000AA020000}"/>
    <cellStyle name="_Жиззах_2011  - 6 жадваллар ВЭС" xfId="687" xr:uid="{00000000-0005-0000-0000-0000AB020000}"/>
    <cellStyle name="_Жиззах_2011  - 6 жадваллар Иқтисод свод4" xfId="688" xr:uid="{00000000-0005-0000-0000-0000AC020000}"/>
    <cellStyle name="_Жиззах_2011  I чорак жадваллар ВЭС" xfId="689" xr:uid="{00000000-0005-0000-0000-0000AD020000}"/>
    <cellStyle name="_Жиззах_2011 й  9 ойлик  якун" xfId="690" xr:uid="{00000000-0005-0000-0000-0000AE020000}"/>
    <cellStyle name="_Жиззах_6 жадвал tуманлар учун - Copy" xfId="691" xr:uid="{00000000-0005-0000-0000-0000AF020000}"/>
    <cellStyle name="_Жиззах_ДАСТУР 2009 й. 7 ойлик кутилиш 86745та ФАКТ" xfId="692" xr:uid="{00000000-0005-0000-0000-0000B0020000}"/>
    <cellStyle name="_Жиззах_ДАСТУР 2009 й. 7 ойлик кутилиш 86745та ФАКТ_2009 йил   йиллик  хисоботлар" xfId="693" xr:uid="{00000000-0005-0000-0000-0000B1020000}"/>
    <cellStyle name="_Жиззах_ДАСТУР 2009 й. 7 ойлик кутилиш 86745та ФАКТ_6 жадвал tуманлар учун - Copy" xfId="694" xr:uid="{00000000-0005-0000-0000-0000B2020000}"/>
    <cellStyle name="_Жиззах_ДАСТУР 2009 й. 7 ойлик кутилиш 86745та ФАКТ_Талаб ва унинг копланиши" xfId="695" xr:uid="{00000000-0005-0000-0000-0000B3020000}"/>
    <cellStyle name="_Жиззах_Жиззах вилоят 1-чорак хис" xfId="696" xr:uid="{00000000-0005-0000-0000-0000B4020000}"/>
    <cellStyle name="_Жиззах_Жиззах вилоят 1-чорак хис_2009 йил   йиллик" xfId="697" xr:uid="{00000000-0005-0000-0000-0000B5020000}"/>
    <cellStyle name="_Жиззах_Жиззах вилоят 1-чорак хис_2009 йил   йиллик  хисоботлар" xfId="698" xr:uid="{00000000-0005-0000-0000-0000B6020000}"/>
    <cellStyle name="_Жиззах_Жиззах вилоят 1-чорак хис_2009 йил   йиллик  хисоботлар_6 жадвал tуманлар учун - Copy" xfId="699" xr:uid="{00000000-0005-0000-0000-0000B7020000}"/>
    <cellStyle name="_Жиззах_Жиззах вилоят 1-чорак хис_2009 йил   йиллик_6 жадвал tуманлар учун - Copy" xfId="700" xr:uid="{00000000-0005-0000-0000-0000B8020000}"/>
    <cellStyle name="_Жиззах_Жиззах вилоят 1-чорак хис_2010 йил   йиллик" xfId="701" xr:uid="{00000000-0005-0000-0000-0000B9020000}"/>
    <cellStyle name="_Жиззах_Жиззах вилоят 1-чорак хис_6 жадвал tуманлар учун - Copy" xfId="702" xr:uid="{00000000-0005-0000-0000-0000BA020000}"/>
    <cellStyle name="_Жиззах_Жиззах вилоят 1-чорак хис_Талаб ва унинг копланиши" xfId="703" xr:uid="{00000000-0005-0000-0000-0000BB020000}"/>
    <cellStyle name="_Жиззах_иктисодга" xfId="712" xr:uid="{00000000-0005-0000-0000-0000BC020000}"/>
    <cellStyle name="_Жиззах_иктисодга_2009 йил   йиллик" xfId="713" xr:uid="{00000000-0005-0000-0000-0000BD020000}"/>
    <cellStyle name="_Жиззах_иктисодга_2009 йил   йиллик  хисоботлар" xfId="714" xr:uid="{00000000-0005-0000-0000-0000BE020000}"/>
    <cellStyle name="_Жиззах_иктисодга_2009 йил   йиллик  хисоботлар_6 жадвал tуманлар учун - Copy" xfId="715" xr:uid="{00000000-0005-0000-0000-0000BF020000}"/>
    <cellStyle name="_Жиззах_иктисодга_2009 йил   йиллик_6 жадвал tуманлар учун - Copy" xfId="716" xr:uid="{00000000-0005-0000-0000-0000C0020000}"/>
    <cellStyle name="_Жиззах_иктисодга_2010 й  9 ойлик  якун" xfId="717" xr:uid="{00000000-0005-0000-0000-0000C1020000}"/>
    <cellStyle name="_Жиззах_иктисодга_2010 й  9 ойлик  якун_6 жадвал tуманлар учун - Copy" xfId="718" xr:uid="{00000000-0005-0000-0000-0000C2020000}"/>
    <cellStyle name="_Жиззах_иктисодга_2010 йил   йиллик" xfId="719" xr:uid="{00000000-0005-0000-0000-0000C3020000}"/>
    <cellStyle name="_Жиззах_иктисодга_2011  - 6 жадваллар ВЭС" xfId="720" xr:uid="{00000000-0005-0000-0000-0000C4020000}"/>
    <cellStyle name="_Жиззах_иктисодга_6 жадвал tуманлар учун - Copy" xfId="721" xr:uid="{00000000-0005-0000-0000-0000C5020000}"/>
    <cellStyle name="_Жиззах_иктисодга_Талаб ва унинг копланиши" xfId="722" xr:uid="{00000000-0005-0000-0000-0000C6020000}"/>
    <cellStyle name="_Жиззах_Иктисодиёт бошкармаси 1-чорак" xfId="723" xr:uid="{00000000-0005-0000-0000-0000C7020000}"/>
    <cellStyle name="_Жиззах_Иктисодиёт бошкармаси 1-чорак_2009 йил   йиллик  хисоботлар" xfId="724" xr:uid="{00000000-0005-0000-0000-0000C8020000}"/>
    <cellStyle name="_Жиззах_Иктисодиёт бошкармаси 1-чорак_6 жадвал tуманлар учун - Copy" xfId="725" xr:uid="{00000000-0005-0000-0000-0000C9020000}"/>
    <cellStyle name="_Жиззах_Иктисодиёт бошкармаси 1-чорак_Талаб ва унинг копланиши" xfId="726" xr:uid="{00000000-0005-0000-0000-0000CA020000}"/>
    <cellStyle name="_Жиззах_Илхомбек 1 - 8 гача жадвали" xfId="727" xr:uid="{00000000-0005-0000-0000-0000CB020000}"/>
    <cellStyle name="_Жиззах_Илхомбек 1 - 8 гача жадвали_2009 йил   йиллик" xfId="728" xr:uid="{00000000-0005-0000-0000-0000CC020000}"/>
    <cellStyle name="_Жиззах_Илхомбек 1 - 8 гача жадвали_2009 йил   йиллик  хисоботлар" xfId="729" xr:uid="{00000000-0005-0000-0000-0000CD020000}"/>
    <cellStyle name="_Жиззах_Илхомбек 1 - 8 гача жадвали_2009 йил   йиллик  хисоботлар_6 жадвал tуманлар учун - Copy" xfId="730" xr:uid="{00000000-0005-0000-0000-0000CE020000}"/>
    <cellStyle name="_Жиззах_Илхомбек 1 - 8 гача жадвали_2009 йил   йиллик_6 жадвал tуманлар учун - Copy" xfId="731" xr:uid="{00000000-0005-0000-0000-0000CF020000}"/>
    <cellStyle name="_Жиззах_Илхомбек 1 - 8 гача жадвали_2010 йил   йиллик" xfId="732" xr:uid="{00000000-0005-0000-0000-0000D0020000}"/>
    <cellStyle name="_Жиззах_Илхомбек 1 - 8 гача жадвали_6 жадвал tуманлар учун - Copy" xfId="733" xr:uid="{00000000-0005-0000-0000-0000D1020000}"/>
    <cellStyle name="_Жиззах_Илхомбек 1 - 8 гача жадвали_Талаб ва унинг копланиши" xfId="734" xr:uid="{00000000-0005-0000-0000-0000D2020000}"/>
    <cellStyle name="_Жиззах_Йиллик режа таксимоти" xfId="704" xr:uid="{00000000-0005-0000-0000-0000D3020000}"/>
    <cellStyle name="_Жиззах_Йиллик режа таксимоти_2009 йил   йиллик" xfId="705" xr:uid="{00000000-0005-0000-0000-0000D4020000}"/>
    <cellStyle name="_Жиззах_Йиллик режа таксимоти_2009 йил   йиллик  хисоботлар" xfId="706" xr:uid="{00000000-0005-0000-0000-0000D5020000}"/>
    <cellStyle name="_Жиззах_Йиллик режа таксимоти_2009 йил   йиллик  хисоботлар_6 жадвал tуманлар учун - Copy" xfId="707" xr:uid="{00000000-0005-0000-0000-0000D6020000}"/>
    <cellStyle name="_Жиззах_Йиллик режа таксимоти_2009 йил   йиллик_6 жадвал tуманлар учун - Copy" xfId="708" xr:uid="{00000000-0005-0000-0000-0000D7020000}"/>
    <cellStyle name="_Жиззах_Йиллик режа таксимоти_2010 йил   йиллик" xfId="709" xr:uid="{00000000-0005-0000-0000-0000D8020000}"/>
    <cellStyle name="_Жиззах_Йиллик режа таксимоти_6 жадвал tуманлар учун - Copy" xfId="710" xr:uid="{00000000-0005-0000-0000-0000D9020000}"/>
    <cellStyle name="_Жиззах_Йиллик режа таксимоти_Талаб ва унинг копланиши" xfId="711" xr:uid="{00000000-0005-0000-0000-0000DA020000}"/>
    <cellStyle name="_Жиззах_Мониторинг СВОДНИЙ 2010 йил 6 ойлик ТОШКЕНТга" xfId="735" xr:uid="{00000000-0005-0000-0000-0000DB020000}"/>
    <cellStyle name="_Жиззах_Мониторинг СВОДНИЙ 2010 йил 6 ойлик ТОШКЕНТга_6 жадвал tуманлар учун - Copy" xfId="736" xr:uid="{00000000-0005-0000-0000-0000DC020000}"/>
    <cellStyle name="_Жиззах_ОБЛПЛАН жадваллар-2009 6 ой ТАЙЁР" xfId="737" xr:uid="{00000000-0005-0000-0000-0000DD020000}"/>
    <cellStyle name="_Жиззах_ОБЛПЛАН жадваллар-2009 6 ой ТАЙЁР_2009 йил   йиллик" xfId="738" xr:uid="{00000000-0005-0000-0000-0000DE020000}"/>
    <cellStyle name="_Жиззах_ОБЛПЛАН жадваллар-2009 6 ой ТАЙЁР_2009 йил   йиллик  хисоботлар" xfId="739" xr:uid="{00000000-0005-0000-0000-0000DF020000}"/>
    <cellStyle name="_Жиззах_ОБЛПЛАН жадваллар-2009 6 ой ТАЙЁР_2009 йил   йиллик  хисоботлар_6 жадвал tуманлар учун - Copy" xfId="740" xr:uid="{00000000-0005-0000-0000-0000E0020000}"/>
    <cellStyle name="_Жиззах_ОБЛПЛАН жадваллар-2009 6 ой ТАЙЁР_2009 йил   йиллик_6 жадвал tуманлар учун - Copy" xfId="741" xr:uid="{00000000-0005-0000-0000-0000E1020000}"/>
    <cellStyle name="_Жиззах_ОБЛПЛАН жадваллар-2009 6 ой ТАЙЁР_2010 йил   йиллик" xfId="742" xr:uid="{00000000-0005-0000-0000-0000E2020000}"/>
    <cellStyle name="_Жиззах_ОБЛПЛАН жадваллар-2009 6 ой ТАЙЁР_6 жадвал tуманлар учун - Copy" xfId="743" xr:uid="{00000000-0005-0000-0000-0000E3020000}"/>
    <cellStyle name="_Жиззах_ОБЛПЛАН жадваллар-2009 6 ой ТАЙЁР_Талаб ва унинг копланиши" xfId="744" xr:uid="{00000000-0005-0000-0000-0000E4020000}"/>
    <cellStyle name="_Жиззах_Режа булиниши" xfId="745" xr:uid="{00000000-0005-0000-0000-0000E5020000}"/>
    <cellStyle name="_Жиззах_Режа булиниши_2009 йил   йиллик" xfId="746" xr:uid="{00000000-0005-0000-0000-0000E6020000}"/>
    <cellStyle name="_Жиззах_Режа булиниши_2009 йил   йиллик  хисоботлар" xfId="747" xr:uid="{00000000-0005-0000-0000-0000E7020000}"/>
    <cellStyle name="_Жиззах_Режа булиниши_2009 йил   йиллик  хисоботлар_6 жадвал tуманлар учун - Copy" xfId="748" xr:uid="{00000000-0005-0000-0000-0000E8020000}"/>
    <cellStyle name="_Жиззах_Режа булиниши_2009 йил   йиллик_6 жадвал tуманлар учун - Copy" xfId="749" xr:uid="{00000000-0005-0000-0000-0000E9020000}"/>
    <cellStyle name="_Жиззах_Режа булиниши_2010 йил   йиллик" xfId="750" xr:uid="{00000000-0005-0000-0000-0000EA020000}"/>
    <cellStyle name="_Жиззах_Режа булиниши_6 жадвал tуманлар учун - Copy" xfId="751" xr:uid="{00000000-0005-0000-0000-0000EB020000}"/>
    <cellStyle name="_Жиззах_Режа булиниши_Талаб ва унинг копланиши" xfId="752" xr:uid="{00000000-0005-0000-0000-0000EC020000}"/>
    <cellStyle name="_Жиззах_СЕНТЯБР 09.09 30." xfId="753" xr:uid="{00000000-0005-0000-0000-0000ED020000}"/>
    <cellStyle name="_Жиззах_СЕНТЯБР 09.09 30._2009 йил   йиллик" xfId="754" xr:uid="{00000000-0005-0000-0000-0000EE020000}"/>
    <cellStyle name="_Жиззах_СЕНТЯБР 09.09 30._2009 йил   йиллик  хисоботлар" xfId="755" xr:uid="{00000000-0005-0000-0000-0000EF020000}"/>
    <cellStyle name="_Жиззах_СЕНТЯБР 09.09 30._2009 йил   йиллик  хисоботлар_6 жадвал tуманлар учун - Copy" xfId="756" xr:uid="{00000000-0005-0000-0000-0000F0020000}"/>
    <cellStyle name="_Жиззах_СЕНТЯБР 09.09 30._2009 йил   йиллик_6 жадвал tуманлар учун - Copy" xfId="757" xr:uid="{00000000-0005-0000-0000-0000F1020000}"/>
    <cellStyle name="_Жиззах_СЕНТЯБР 09.09 30._2010 йил   йиллик" xfId="758" xr:uid="{00000000-0005-0000-0000-0000F2020000}"/>
    <cellStyle name="_Жиззах_СЕНТЯБР 09.09 30._6 жадвал tуманлар учун - Copy" xfId="759" xr:uid="{00000000-0005-0000-0000-0000F3020000}"/>
    <cellStyle name="_Жиззах_СЕНТЯБР 09.09 30._Талаб ва унинг копланиши" xfId="760" xr:uid="{00000000-0005-0000-0000-0000F4020000}"/>
    <cellStyle name="_Жиззах_Сухроб Вилоят свод" xfId="761" xr:uid="{00000000-0005-0000-0000-0000F5020000}"/>
    <cellStyle name="_Жиззах_Сухроб Вилоят свод_2009 йил   йиллик" xfId="762" xr:uid="{00000000-0005-0000-0000-0000F6020000}"/>
    <cellStyle name="_Жиззах_Сухроб Вилоят свод_2009 йил   йиллик  хисоботлар" xfId="763" xr:uid="{00000000-0005-0000-0000-0000F7020000}"/>
    <cellStyle name="_Жиззах_Сухроб Вилоят свод_2009 йил   йиллик  хисоботлар_6 жадвал tуманлар учун - Copy" xfId="764" xr:uid="{00000000-0005-0000-0000-0000F8020000}"/>
    <cellStyle name="_Жиззах_Сухроб Вилоят свод_2009 йил   йиллик_6 жадвал tуманлар учун - Copy" xfId="765" xr:uid="{00000000-0005-0000-0000-0000F9020000}"/>
    <cellStyle name="_Жиззах_Сухроб Вилоят свод_2010 й  9 ойлик  якун" xfId="766" xr:uid="{00000000-0005-0000-0000-0000FA020000}"/>
    <cellStyle name="_Жиззах_Сухроб Вилоят свод_2010 й  9 ойлик  якун_6 жадвал tуманлар учун - Copy" xfId="767" xr:uid="{00000000-0005-0000-0000-0000FB020000}"/>
    <cellStyle name="_Жиззах_Сухроб Вилоят свод_2010 йил   йиллик" xfId="768" xr:uid="{00000000-0005-0000-0000-0000FC020000}"/>
    <cellStyle name="_Жиззах_Сухроб Вилоят свод_2011  - 6 жадваллар ВЭС" xfId="769" xr:uid="{00000000-0005-0000-0000-0000FD020000}"/>
    <cellStyle name="_Жиззах_Сухроб Вилоят свод_6 жадвал tуманлар учун - Copy" xfId="770" xr:uid="{00000000-0005-0000-0000-0000FE020000}"/>
    <cellStyle name="_Жиззах_Сухроб Вилоят свод_Талаб ва унинг копланиши" xfId="771" xr:uid="{00000000-0005-0000-0000-0000FF020000}"/>
    <cellStyle name="_Жиззах_Талаб ва унинг копланиши" xfId="772" xr:uid="{00000000-0005-0000-0000-000000030000}"/>
    <cellStyle name="_Жиззах_Тошкентга Эҳтиёж 01.11.2012й" xfId="773" xr:uid="{00000000-0005-0000-0000-000001030000}"/>
    <cellStyle name="_Жиззах_УЗГАРДИ ВАЗИРЛИК 85.5 минг талик ХОКИМГА 2009 й. 12 ойлик ЯНГИ ИШ УРИН. РАЗБОР" xfId="774" xr:uid="{00000000-0005-0000-0000-000002030000}"/>
    <cellStyle name="_Жиззах_УЗГАРДИ ВАЗИРЛИК 85.5 минг талик ХОКИМГА 2009 й. 12 ойлик ЯНГИ ИШ УРИН. РАЗБОР_2009 йил   йиллик" xfId="775" xr:uid="{00000000-0005-0000-0000-000003030000}"/>
    <cellStyle name="_Жиззах_УЗГАРДИ ВАЗИРЛИК 85.5 минг талик ХОКИМГА 2009 й. 12 ойлик ЯНГИ ИШ УРИН. РАЗБОР_2009 йил   йиллик  хисоботлар" xfId="776" xr:uid="{00000000-0005-0000-0000-000004030000}"/>
    <cellStyle name="_Жиззах_УЗГАРДИ ВАЗИРЛИК 85.5 минг талик ХОКИМГА 2009 й. 12 ойлик ЯНГИ ИШ УРИН. РАЗБОР_2009 йил   йиллик  хисоботлар_6 жадвал tуманлар учун - Copy" xfId="777" xr:uid="{00000000-0005-0000-0000-000005030000}"/>
    <cellStyle name="_Жиззах_УЗГАРДИ ВАЗИРЛИК 85.5 минг талик ХОКИМГА 2009 й. 12 ойлик ЯНГИ ИШ УРИН. РАЗБОР_2009 йил   йиллик_6 жадвал tуманлар учун - Copy" xfId="778" xr:uid="{00000000-0005-0000-0000-000006030000}"/>
    <cellStyle name="_Жиззах_УЗГАРДИ ВАЗИРЛИК 85.5 минг талик ХОКИМГА 2009 й. 12 ойлик ЯНГИ ИШ УРИН. РАЗБОР_2010 йил   йиллик" xfId="779" xr:uid="{00000000-0005-0000-0000-000007030000}"/>
    <cellStyle name="_Жиззах_УЗГАРДИ ВАЗИРЛИК 85.5 минг талик ХОКИМГА 2009 й. 12 ойлик ЯНГИ ИШ УРИН. РАЗБОР_6 жадвал tуманлар учун - Copy" xfId="780" xr:uid="{00000000-0005-0000-0000-000008030000}"/>
    <cellStyle name="_Жиззах_УЗГАРДИ ВАЗИРЛИК 85.5 минг талик ХОКИМГА 2009 й. 12 ойлик ЯНГИ ИШ УРИН. РАЗБОР_Талаб ва унинг копланиши" xfId="781" xr:uid="{00000000-0005-0000-0000-000009030000}"/>
    <cellStyle name="_Жиззах_ФОРМА манзилли рўйхат" xfId="782" xr:uid="{00000000-0005-0000-0000-00000A030000}"/>
    <cellStyle name="_Жиззах_ФОРМА манзилли рўйхат_2009 йил   йиллик" xfId="783" xr:uid="{00000000-0005-0000-0000-00000B030000}"/>
    <cellStyle name="_Жиззах_ФОРМА манзилли рўйхат_2009 йил   йиллик  хисоботлар" xfId="784" xr:uid="{00000000-0005-0000-0000-00000C030000}"/>
    <cellStyle name="_Жиззах_ФОРМА манзилли рўйхат_2009 йил   йиллик  хисоботлар_6 жадвал tуманлар учун - Copy" xfId="785" xr:uid="{00000000-0005-0000-0000-00000D030000}"/>
    <cellStyle name="_Жиззах_ФОРМА манзилли рўйхат_2009 йил   йиллик_6 жадвал tуманлар учун - Copy" xfId="786" xr:uid="{00000000-0005-0000-0000-00000E030000}"/>
    <cellStyle name="_Жиззах_ФОРМА манзилли рўйхат_2010 йил   йиллик" xfId="787" xr:uid="{00000000-0005-0000-0000-00000F030000}"/>
    <cellStyle name="_Жиззах_ФОРМА манзилли рўйхат_6 жадвал tуманлар учун - Copy" xfId="788" xr:uid="{00000000-0005-0000-0000-000010030000}"/>
    <cellStyle name="_Жиззах_ФОРМА манзилли рўйхат_Талаб ва унинг копланиши" xfId="789" xr:uid="{00000000-0005-0000-0000-000011030000}"/>
    <cellStyle name="_Жиззах_Форма-ЯИЎ ва бандлик" xfId="790" xr:uid="{00000000-0005-0000-0000-000012030000}"/>
    <cellStyle name="_Жиззах_ХОКИМГА 2009 й. 7 ойлик ЯНГИ ИШ УРИН ОХИРГИСИ. РАЗБОР" xfId="791" xr:uid="{00000000-0005-0000-0000-000013030000}"/>
    <cellStyle name="_Жиззах_ХОКИМГА 2009 й. 7 ойлик ЯНГИ ИШ УРИН ОХИРГИСИ. РАЗБОР_2009 йил   йиллик" xfId="792" xr:uid="{00000000-0005-0000-0000-000014030000}"/>
    <cellStyle name="_Жиззах_ХОКИМГА 2009 й. 7 ойлик ЯНГИ ИШ УРИН ОХИРГИСИ. РАЗБОР_2009 йил   йиллик  хисоботлар" xfId="793" xr:uid="{00000000-0005-0000-0000-000015030000}"/>
    <cellStyle name="_Жиззах_ХОКИМГА 2009 й. 7 ойлик ЯНГИ ИШ УРИН ОХИРГИСИ. РАЗБОР_2009 йил   йиллик  хисоботлар_6 жадвал tуманлар учун - Copy" xfId="794" xr:uid="{00000000-0005-0000-0000-000016030000}"/>
    <cellStyle name="_Жиззах_ХОКИМГА 2009 й. 7 ойлик ЯНГИ ИШ УРИН ОХИРГИСИ. РАЗБОР_2009 йил   йиллик_6 жадвал tуманлар учун - Copy" xfId="795" xr:uid="{00000000-0005-0000-0000-000017030000}"/>
    <cellStyle name="_Жиззах_ХОКИМГА 2009 й. 7 ойлик ЯНГИ ИШ УРИН ОХИРГИСИ. РАЗБОР_2010 йил   йиллик" xfId="796" xr:uid="{00000000-0005-0000-0000-000018030000}"/>
    <cellStyle name="_Жиззах_ХОКИМГА 2009 й. 7 ойлик ЯНГИ ИШ УРИН ОХИРГИСИ. РАЗБОР_6 жадвал tуманлар учун - Copy" xfId="797" xr:uid="{00000000-0005-0000-0000-000019030000}"/>
    <cellStyle name="_Жиззах_ХОКИМГА 2009 й. 7 ойлик ЯНГИ ИШ УРИН ОХИРГИСИ. РАЗБОР_Талаб ва унинг копланиши" xfId="798" xr:uid="{00000000-0005-0000-0000-00001A030000}"/>
    <cellStyle name="_Жиззах_ХОКИМГА 2009 й. 9 ойлик ЯНГИ ИШ УРИН ОХИРГИСИ. РАЗБОР" xfId="799" xr:uid="{00000000-0005-0000-0000-00001B030000}"/>
    <cellStyle name="_Жиззах_ХОКИМГА 2009 й. 9 ойлик ЯНГИ ИШ УРИН ОХИРГИСИ. РАЗБОР_2009 йил   йиллик" xfId="800" xr:uid="{00000000-0005-0000-0000-00001C030000}"/>
    <cellStyle name="_Жиззах_ХОКИМГА 2009 й. 9 ойлик ЯНГИ ИШ УРИН ОХИРГИСИ. РАЗБОР_2009 йил   йиллик  хисоботлар" xfId="801" xr:uid="{00000000-0005-0000-0000-00001D030000}"/>
    <cellStyle name="_Жиззах_ХОКИМГА 2009 й. 9 ойлик ЯНГИ ИШ УРИН ОХИРГИСИ. РАЗБОР_2009 йил   йиллик  хисоботлар_6 жадвал tуманлар учун - Copy" xfId="802" xr:uid="{00000000-0005-0000-0000-00001E030000}"/>
    <cellStyle name="_Жиззах_ХОКИМГА 2009 й. 9 ойлик ЯНГИ ИШ УРИН ОХИРГИСИ. РАЗБОР_2009 йил   йиллик_6 жадвал tуманлар учун - Copy" xfId="803" xr:uid="{00000000-0005-0000-0000-00001F030000}"/>
    <cellStyle name="_Жиззах_ХОКИМГА 2009 й. 9 ойлик ЯНГИ ИШ УРИН ОХИРГИСИ. РАЗБОР_2010 йил   йиллик" xfId="804" xr:uid="{00000000-0005-0000-0000-000020030000}"/>
    <cellStyle name="_Жиззах_ХОКИМГА 2009 й. 9 ойлик ЯНГИ ИШ УРИН ОХИРГИСИ. РАЗБОР_6 жадвал tуманлар учун - Copy" xfId="805" xr:uid="{00000000-0005-0000-0000-000021030000}"/>
    <cellStyle name="_Жиззах_ХОКИМГА 2009 й. 9 ойлик ЯНГИ ИШ УРИН ОХИРГИСИ. РАЗБОР_Талаб ва унинг копланиши" xfId="806" xr:uid="{00000000-0005-0000-0000-000022030000}"/>
    <cellStyle name="_иктисодга" xfId="807" xr:uid="{00000000-0005-0000-0000-000023030000}"/>
    <cellStyle name="_Кабминга" xfId="808" xr:uid="{00000000-0005-0000-0000-000024030000}"/>
    <cellStyle name="_Караозек Пахта Размещение 2012ж." xfId="809" xr:uid="{00000000-0005-0000-0000-000025030000}"/>
    <cellStyle name="_Касаначи 4 ой" xfId="810" xr:uid="{00000000-0005-0000-0000-000026030000}"/>
    <cellStyle name="_Кашкадарё" xfId="811" xr:uid="{00000000-0005-0000-0000-000027030000}"/>
    <cellStyle name="_Кашкадарё_2009 йил   йиллик  хисоботлар" xfId="812" xr:uid="{00000000-0005-0000-0000-000028030000}"/>
    <cellStyle name="_Кашкадарё_2010 й  9 ойлик  якун" xfId="813" xr:uid="{00000000-0005-0000-0000-000029030000}"/>
    <cellStyle name="_Кашкадарё_2011  - 6 жадваллар ВЭС" xfId="814" xr:uid="{00000000-0005-0000-0000-00002A030000}"/>
    <cellStyle name="_Кашкадарё_2011  - 6 жадваллар Иқтисод свод4" xfId="815" xr:uid="{00000000-0005-0000-0000-00002B030000}"/>
    <cellStyle name="_Кашкадарё_2011  I чорак жадваллар ВЭС" xfId="816" xr:uid="{00000000-0005-0000-0000-00002C030000}"/>
    <cellStyle name="_Кашкадарё_2011 й  9 ойлик  якун" xfId="817" xr:uid="{00000000-0005-0000-0000-00002D030000}"/>
    <cellStyle name="_Кашкадарё_6 жадвал tуманлар учун - Copy" xfId="818" xr:uid="{00000000-0005-0000-0000-00002E030000}"/>
    <cellStyle name="_Кашкадарё_ДАСТУР 2009 й. 7 ойлик кутилиш 86745та ФАКТ" xfId="819" xr:uid="{00000000-0005-0000-0000-00002F030000}"/>
    <cellStyle name="_Кашкадарё_ДАСТУР 2009 й. 7 ойлик кутилиш 86745та ФАКТ_2009 йил   йиллик  хисоботлар" xfId="820" xr:uid="{00000000-0005-0000-0000-000030030000}"/>
    <cellStyle name="_Кашкадарё_ДАСТУР 2009 й. 7 ойлик кутилиш 86745та ФАКТ_6 жадвал tуманлар учун - Copy" xfId="821" xr:uid="{00000000-0005-0000-0000-000031030000}"/>
    <cellStyle name="_Кашкадарё_ДАСТУР 2009 й. 7 ойлик кутилиш 86745та ФАКТ_Талаб ва унинг копланиши" xfId="822" xr:uid="{00000000-0005-0000-0000-000032030000}"/>
    <cellStyle name="_Кашкадарё_Жиззах вилоят 1-чорак хис" xfId="823" xr:uid="{00000000-0005-0000-0000-000033030000}"/>
    <cellStyle name="_Кашкадарё_Жиззах вилоят 1-чорак хис_2009 йил   йиллик" xfId="824" xr:uid="{00000000-0005-0000-0000-000034030000}"/>
    <cellStyle name="_Кашкадарё_Жиззах вилоят 1-чорак хис_2009 йил   йиллик  хисоботлар" xfId="825" xr:uid="{00000000-0005-0000-0000-000035030000}"/>
    <cellStyle name="_Кашкадарё_Жиззах вилоят 1-чорак хис_2009 йил   йиллик  хисоботлар_6 жадвал tуманлар учун - Copy" xfId="826" xr:uid="{00000000-0005-0000-0000-000036030000}"/>
    <cellStyle name="_Кашкадарё_Жиззах вилоят 1-чорак хис_2009 йил   йиллик_6 жадвал tуманлар учун - Copy" xfId="827" xr:uid="{00000000-0005-0000-0000-000037030000}"/>
    <cellStyle name="_Кашкадарё_Жиззах вилоят 1-чорак хис_2010 йил   йиллик" xfId="828" xr:uid="{00000000-0005-0000-0000-000038030000}"/>
    <cellStyle name="_Кашкадарё_Жиззах вилоят 1-чорак хис_6 жадвал tуманлар учун - Copy" xfId="829" xr:uid="{00000000-0005-0000-0000-000039030000}"/>
    <cellStyle name="_Кашкадарё_Жиззах вилоят 1-чорак хис_Талаб ва унинг копланиши" xfId="830" xr:uid="{00000000-0005-0000-0000-00003A030000}"/>
    <cellStyle name="_Кашкадарё_иктисодга" xfId="839" xr:uid="{00000000-0005-0000-0000-00003B030000}"/>
    <cellStyle name="_Кашкадарё_иктисодга_2009 йил   йиллик" xfId="840" xr:uid="{00000000-0005-0000-0000-00003C030000}"/>
    <cellStyle name="_Кашкадарё_иктисодга_2009 йил   йиллик  хисоботлар" xfId="841" xr:uid="{00000000-0005-0000-0000-00003D030000}"/>
    <cellStyle name="_Кашкадарё_иктисодга_2009 йил   йиллик  хисоботлар_6 жадвал tуманлар учун - Copy" xfId="842" xr:uid="{00000000-0005-0000-0000-00003E030000}"/>
    <cellStyle name="_Кашкадарё_иктисодга_2009 йил   йиллик_6 жадвал tуманлар учун - Copy" xfId="843" xr:uid="{00000000-0005-0000-0000-00003F030000}"/>
    <cellStyle name="_Кашкадарё_иктисодга_2010 й  9 ойлик  якун" xfId="844" xr:uid="{00000000-0005-0000-0000-000040030000}"/>
    <cellStyle name="_Кашкадарё_иктисодга_2010 й  9 ойлик  якун_6 жадвал tуманлар учун - Copy" xfId="845" xr:uid="{00000000-0005-0000-0000-000041030000}"/>
    <cellStyle name="_Кашкадарё_иктисодга_2010 йил   йиллик" xfId="846" xr:uid="{00000000-0005-0000-0000-000042030000}"/>
    <cellStyle name="_Кашкадарё_иктисодга_2011  - 6 жадваллар ВЭС" xfId="847" xr:uid="{00000000-0005-0000-0000-000043030000}"/>
    <cellStyle name="_Кашкадарё_иктисодга_6 жадвал tуманлар учун - Copy" xfId="848" xr:uid="{00000000-0005-0000-0000-000044030000}"/>
    <cellStyle name="_Кашкадарё_иктисодга_Талаб ва унинг копланиши" xfId="849" xr:uid="{00000000-0005-0000-0000-000045030000}"/>
    <cellStyle name="_Кашкадарё_Иктисодиёт бошкармаси 1-чорак" xfId="850" xr:uid="{00000000-0005-0000-0000-000046030000}"/>
    <cellStyle name="_Кашкадарё_Иктисодиёт бошкармаси 1-чорак_2009 йил   йиллик  хисоботлар" xfId="851" xr:uid="{00000000-0005-0000-0000-000047030000}"/>
    <cellStyle name="_Кашкадарё_Иктисодиёт бошкармаси 1-чорак_6 жадвал tуманлар учун - Copy" xfId="852" xr:uid="{00000000-0005-0000-0000-000048030000}"/>
    <cellStyle name="_Кашкадарё_Иктисодиёт бошкармаси 1-чорак_Талаб ва унинг копланиши" xfId="853" xr:uid="{00000000-0005-0000-0000-000049030000}"/>
    <cellStyle name="_Кашкадарё_Илхомбек 1 - 8 гача жадвали" xfId="854" xr:uid="{00000000-0005-0000-0000-00004A030000}"/>
    <cellStyle name="_Кашкадарё_Илхомбек 1 - 8 гача жадвали_2009 йил   йиллик" xfId="855" xr:uid="{00000000-0005-0000-0000-00004B030000}"/>
    <cellStyle name="_Кашкадарё_Илхомбек 1 - 8 гача жадвали_2009 йил   йиллик  хисоботлар" xfId="856" xr:uid="{00000000-0005-0000-0000-00004C030000}"/>
    <cellStyle name="_Кашкадарё_Илхомбек 1 - 8 гача жадвали_2009 йил   йиллик  хисоботлар_6 жадвал tуманлар учун - Copy" xfId="857" xr:uid="{00000000-0005-0000-0000-00004D030000}"/>
    <cellStyle name="_Кашкадарё_Илхомбек 1 - 8 гача жадвали_2009 йил   йиллик_6 жадвал tуманлар учун - Copy" xfId="858" xr:uid="{00000000-0005-0000-0000-00004E030000}"/>
    <cellStyle name="_Кашкадарё_Илхомбек 1 - 8 гача жадвали_2010 йил   йиллик" xfId="859" xr:uid="{00000000-0005-0000-0000-00004F030000}"/>
    <cellStyle name="_Кашкадарё_Илхомбек 1 - 8 гача жадвали_6 жадвал tуманлар учун - Copy" xfId="860" xr:uid="{00000000-0005-0000-0000-000050030000}"/>
    <cellStyle name="_Кашкадарё_Илхомбек 1 - 8 гача жадвали_Талаб ва унинг копланиши" xfId="861" xr:uid="{00000000-0005-0000-0000-000051030000}"/>
    <cellStyle name="_Кашкадарё_Йиллик режа таксимоти" xfId="831" xr:uid="{00000000-0005-0000-0000-000052030000}"/>
    <cellStyle name="_Кашкадарё_Йиллик режа таксимоти_2009 йил   йиллик" xfId="832" xr:uid="{00000000-0005-0000-0000-000053030000}"/>
    <cellStyle name="_Кашкадарё_Йиллик режа таксимоти_2009 йил   йиллик  хисоботлар" xfId="833" xr:uid="{00000000-0005-0000-0000-000054030000}"/>
    <cellStyle name="_Кашкадарё_Йиллик режа таксимоти_2009 йил   йиллик  хисоботлар_6 жадвал tуманлар учун - Copy" xfId="834" xr:uid="{00000000-0005-0000-0000-000055030000}"/>
    <cellStyle name="_Кашкадарё_Йиллик режа таксимоти_2009 йил   йиллик_6 жадвал tуманлар учун - Copy" xfId="835" xr:uid="{00000000-0005-0000-0000-000056030000}"/>
    <cellStyle name="_Кашкадарё_Йиллик режа таксимоти_2010 йил   йиллик" xfId="836" xr:uid="{00000000-0005-0000-0000-000057030000}"/>
    <cellStyle name="_Кашкадарё_Йиллик режа таксимоти_6 жадвал tуманлар учун - Copy" xfId="837" xr:uid="{00000000-0005-0000-0000-000058030000}"/>
    <cellStyle name="_Кашкадарё_Йиллик режа таксимоти_Талаб ва унинг копланиши" xfId="838" xr:uid="{00000000-0005-0000-0000-000059030000}"/>
    <cellStyle name="_Кашкадарё_Мониторинг СВОДНИЙ 2010 йил 6 ойлик ТОШКЕНТга" xfId="862" xr:uid="{00000000-0005-0000-0000-00005A030000}"/>
    <cellStyle name="_Кашкадарё_Мониторинг СВОДНИЙ 2010 йил 6 ойлик ТОШКЕНТга_6 жадвал tуманлар учун - Copy" xfId="863" xr:uid="{00000000-0005-0000-0000-00005B030000}"/>
    <cellStyle name="_Кашкадарё_ОБЛПЛАН жадваллар-2009 6 ой ТАЙЁР" xfId="864" xr:uid="{00000000-0005-0000-0000-00005C030000}"/>
    <cellStyle name="_Кашкадарё_ОБЛПЛАН жадваллар-2009 6 ой ТАЙЁР_2009 йил   йиллик" xfId="865" xr:uid="{00000000-0005-0000-0000-00005D030000}"/>
    <cellStyle name="_Кашкадарё_ОБЛПЛАН жадваллар-2009 6 ой ТАЙЁР_2009 йил   йиллик  хисоботлар" xfId="866" xr:uid="{00000000-0005-0000-0000-00005E030000}"/>
    <cellStyle name="_Кашкадарё_ОБЛПЛАН жадваллар-2009 6 ой ТАЙЁР_2009 йил   йиллик  хисоботлар_6 жадвал tуманлар учун - Copy" xfId="867" xr:uid="{00000000-0005-0000-0000-00005F030000}"/>
    <cellStyle name="_Кашкадарё_ОБЛПЛАН жадваллар-2009 6 ой ТАЙЁР_2009 йил   йиллик_6 жадвал tуманлар учун - Copy" xfId="868" xr:uid="{00000000-0005-0000-0000-000060030000}"/>
    <cellStyle name="_Кашкадарё_ОБЛПЛАН жадваллар-2009 6 ой ТАЙЁР_2010 йил   йиллик" xfId="869" xr:uid="{00000000-0005-0000-0000-000061030000}"/>
    <cellStyle name="_Кашкадарё_ОБЛПЛАН жадваллар-2009 6 ой ТАЙЁР_6 жадвал tуманлар учун - Copy" xfId="870" xr:uid="{00000000-0005-0000-0000-000062030000}"/>
    <cellStyle name="_Кашкадарё_ОБЛПЛАН жадваллар-2009 6 ой ТАЙЁР_Талаб ва унинг копланиши" xfId="871" xr:uid="{00000000-0005-0000-0000-000063030000}"/>
    <cellStyle name="_Кашкадарё_Режа булиниши" xfId="872" xr:uid="{00000000-0005-0000-0000-000064030000}"/>
    <cellStyle name="_Кашкадарё_Режа булиниши_2009 йил   йиллик" xfId="873" xr:uid="{00000000-0005-0000-0000-000065030000}"/>
    <cellStyle name="_Кашкадарё_Режа булиниши_2009 йил   йиллик  хисоботлар" xfId="874" xr:uid="{00000000-0005-0000-0000-000066030000}"/>
    <cellStyle name="_Кашкадарё_Режа булиниши_2009 йил   йиллик  хисоботлар_6 жадвал tуманлар учун - Copy" xfId="875" xr:uid="{00000000-0005-0000-0000-000067030000}"/>
    <cellStyle name="_Кашкадарё_Режа булиниши_2009 йил   йиллик_6 жадвал tуманлар учун - Copy" xfId="876" xr:uid="{00000000-0005-0000-0000-000068030000}"/>
    <cellStyle name="_Кашкадарё_Режа булиниши_2010 йил   йиллик" xfId="877" xr:uid="{00000000-0005-0000-0000-000069030000}"/>
    <cellStyle name="_Кашкадарё_Режа булиниши_6 жадвал tуманлар учун - Copy" xfId="878" xr:uid="{00000000-0005-0000-0000-00006A030000}"/>
    <cellStyle name="_Кашкадарё_Режа булиниши_Талаб ва унинг копланиши" xfId="879" xr:uid="{00000000-0005-0000-0000-00006B030000}"/>
    <cellStyle name="_Кашкадарё_СЕНТЯБР 09.09 30." xfId="880" xr:uid="{00000000-0005-0000-0000-00006C030000}"/>
    <cellStyle name="_Кашкадарё_СЕНТЯБР 09.09 30._2009 йил   йиллик" xfId="881" xr:uid="{00000000-0005-0000-0000-00006D030000}"/>
    <cellStyle name="_Кашкадарё_СЕНТЯБР 09.09 30._2009 йил   йиллик  хисоботлар" xfId="882" xr:uid="{00000000-0005-0000-0000-00006E030000}"/>
    <cellStyle name="_Кашкадарё_СЕНТЯБР 09.09 30._2009 йил   йиллик  хисоботлар_6 жадвал tуманлар учун - Copy" xfId="883" xr:uid="{00000000-0005-0000-0000-00006F030000}"/>
    <cellStyle name="_Кашкадарё_СЕНТЯБР 09.09 30._2009 йил   йиллик_6 жадвал tуманлар учун - Copy" xfId="884" xr:uid="{00000000-0005-0000-0000-000070030000}"/>
    <cellStyle name="_Кашкадарё_СЕНТЯБР 09.09 30._2010 йил   йиллик" xfId="885" xr:uid="{00000000-0005-0000-0000-000071030000}"/>
    <cellStyle name="_Кашкадарё_СЕНТЯБР 09.09 30._6 жадвал tуманлар учун - Copy" xfId="886" xr:uid="{00000000-0005-0000-0000-000072030000}"/>
    <cellStyle name="_Кашкадарё_СЕНТЯБР 09.09 30._Талаб ва унинг копланиши" xfId="887" xr:uid="{00000000-0005-0000-0000-000073030000}"/>
    <cellStyle name="_Кашкадарё_Сухроб Вилоят свод" xfId="888" xr:uid="{00000000-0005-0000-0000-000074030000}"/>
    <cellStyle name="_Кашкадарё_Сухроб Вилоят свод_2009 йил   йиллик" xfId="889" xr:uid="{00000000-0005-0000-0000-000075030000}"/>
    <cellStyle name="_Кашкадарё_Сухроб Вилоят свод_2009 йил   йиллик  хисоботлар" xfId="890" xr:uid="{00000000-0005-0000-0000-000076030000}"/>
    <cellStyle name="_Кашкадарё_Сухроб Вилоят свод_2009 йил   йиллик  хисоботлар_6 жадвал tуманлар учун - Copy" xfId="891" xr:uid="{00000000-0005-0000-0000-000077030000}"/>
    <cellStyle name="_Кашкадарё_Сухроб Вилоят свод_2009 йил   йиллик_6 жадвал tуманлар учун - Copy" xfId="892" xr:uid="{00000000-0005-0000-0000-000078030000}"/>
    <cellStyle name="_Кашкадарё_Сухроб Вилоят свод_2010 й  9 ойлик  якун" xfId="893" xr:uid="{00000000-0005-0000-0000-000079030000}"/>
    <cellStyle name="_Кашкадарё_Сухроб Вилоят свод_2010 й  9 ойлик  якун_6 жадвал tуманлар учун - Copy" xfId="894" xr:uid="{00000000-0005-0000-0000-00007A030000}"/>
    <cellStyle name="_Кашкадарё_Сухроб Вилоят свод_2010 йил   йиллик" xfId="895" xr:uid="{00000000-0005-0000-0000-00007B030000}"/>
    <cellStyle name="_Кашкадарё_Сухроб Вилоят свод_2011  - 6 жадваллар ВЭС" xfId="896" xr:uid="{00000000-0005-0000-0000-00007C030000}"/>
    <cellStyle name="_Кашкадарё_Сухроб Вилоят свод_6 жадвал tуманлар учун - Copy" xfId="897" xr:uid="{00000000-0005-0000-0000-00007D030000}"/>
    <cellStyle name="_Кашкадарё_Сухроб Вилоят свод_Талаб ва унинг копланиши" xfId="898" xr:uid="{00000000-0005-0000-0000-00007E030000}"/>
    <cellStyle name="_Кашкадарё_Талаб ва унинг копланиши" xfId="899" xr:uid="{00000000-0005-0000-0000-00007F030000}"/>
    <cellStyle name="_Кашкадарё_Тошкентга Эҳтиёж 01.11.2012й" xfId="900" xr:uid="{00000000-0005-0000-0000-000080030000}"/>
    <cellStyle name="_Кашкадарё_УЗГАРДИ ВАЗИРЛИК 85.5 минг талик ХОКИМГА 2009 й. 12 ойлик ЯНГИ ИШ УРИН. РАЗБОР" xfId="901" xr:uid="{00000000-0005-0000-0000-000081030000}"/>
    <cellStyle name="_Кашкадарё_УЗГАРДИ ВАЗИРЛИК 85.5 минг талик ХОКИМГА 2009 й. 12 ойлик ЯНГИ ИШ УРИН. РАЗБОР_2009 йил   йиллик" xfId="902" xr:uid="{00000000-0005-0000-0000-000082030000}"/>
    <cellStyle name="_Кашкадарё_УЗГАРДИ ВАЗИРЛИК 85.5 минг талик ХОКИМГА 2009 й. 12 ойлик ЯНГИ ИШ УРИН. РАЗБОР_2009 йил   йиллик  хисоботлар" xfId="903" xr:uid="{00000000-0005-0000-0000-000083030000}"/>
    <cellStyle name="_Кашкадарё_УЗГАРДИ ВАЗИРЛИК 85.5 минг талик ХОКИМГА 2009 й. 12 ойлик ЯНГИ ИШ УРИН. РАЗБОР_2009 йил   йиллик  хисоботлар_6 жадвал tуманлар учун - Copy" xfId="904" xr:uid="{00000000-0005-0000-0000-000084030000}"/>
    <cellStyle name="_Кашкадарё_УЗГАРДИ ВАЗИРЛИК 85.5 минг талик ХОКИМГА 2009 й. 12 ойлик ЯНГИ ИШ УРИН. РАЗБОР_2009 йил   йиллик_6 жадвал tуманлар учун - Copy" xfId="905" xr:uid="{00000000-0005-0000-0000-000085030000}"/>
    <cellStyle name="_Кашкадарё_УЗГАРДИ ВАЗИРЛИК 85.5 минг талик ХОКИМГА 2009 й. 12 ойлик ЯНГИ ИШ УРИН. РАЗБОР_2010 йил   йиллик" xfId="906" xr:uid="{00000000-0005-0000-0000-000086030000}"/>
    <cellStyle name="_Кашкадарё_УЗГАРДИ ВАЗИРЛИК 85.5 минг талик ХОКИМГА 2009 й. 12 ойлик ЯНГИ ИШ УРИН. РАЗБОР_6 жадвал tуманлар учун - Copy" xfId="907" xr:uid="{00000000-0005-0000-0000-000087030000}"/>
    <cellStyle name="_Кашкадарё_УЗГАРДИ ВАЗИРЛИК 85.5 минг талик ХОКИМГА 2009 й. 12 ойлик ЯНГИ ИШ УРИН. РАЗБОР_Талаб ва унинг копланиши" xfId="908" xr:uid="{00000000-0005-0000-0000-000088030000}"/>
    <cellStyle name="_Кашкадарё_ФОРМА манзилли рўйхат" xfId="909" xr:uid="{00000000-0005-0000-0000-000089030000}"/>
    <cellStyle name="_Кашкадарё_ФОРМА манзилли рўйхат_2009 йил   йиллик" xfId="910" xr:uid="{00000000-0005-0000-0000-00008A030000}"/>
    <cellStyle name="_Кашкадарё_ФОРМА манзилли рўйхат_2009 йил   йиллик  хисоботлар" xfId="911" xr:uid="{00000000-0005-0000-0000-00008B030000}"/>
    <cellStyle name="_Кашкадарё_ФОРМА манзилли рўйхат_2009 йил   йиллик  хисоботлар_6 жадвал tуманлар учун - Copy" xfId="912" xr:uid="{00000000-0005-0000-0000-00008C030000}"/>
    <cellStyle name="_Кашкадарё_ФОРМА манзилли рўйхат_2009 йил   йиллик_6 жадвал tуманлар учун - Copy" xfId="913" xr:uid="{00000000-0005-0000-0000-00008D030000}"/>
    <cellStyle name="_Кашкадарё_ФОРМА манзилли рўйхат_2010 йил   йиллик" xfId="914" xr:uid="{00000000-0005-0000-0000-00008E030000}"/>
    <cellStyle name="_Кашкадарё_ФОРМА манзилли рўйхат_6 жадвал tуманлар учун - Copy" xfId="915" xr:uid="{00000000-0005-0000-0000-00008F030000}"/>
    <cellStyle name="_Кашкадарё_ФОРМА манзилли рўйхат_Талаб ва унинг копланиши" xfId="916" xr:uid="{00000000-0005-0000-0000-000090030000}"/>
    <cellStyle name="_Кашкадарё_Форма-ЯИЎ ва бандлик" xfId="917" xr:uid="{00000000-0005-0000-0000-000091030000}"/>
    <cellStyle name="_Кашкадарё_ХОКИМГА 2009 й. 7 ойлик ЯНГИ ИШ УРИН ОХИРГИСИ. РАЗБОР" xfId="918" xr:uid="{00000000-0005-0000-0000-000092030000}"/>
    <cellStyle name="_Кашкадарё_ХОКИМГА 2009 й. 7 ойлик ЯНГИ ИШ УРИН ОХИРГИСИ. РАЗБОР_2009 йил   йиллик" xfId="919" xr:uid="{00000000-0005-0000-0000-000093030000}"/>
    <cellStyle name="_Кашкадарё_ХОКИМГА 2009 й. 7 ойлик ЯНГИ ИШ УРИН ОХИРГИСИ. РАЗБОР_2009 йил   йиллик  хисоботлар" xfId="920" xr:uid="{00000000-0005-0000-0000-000094030000}"/>
    <cellStyle name="_Кашкадарё_ХОКИМГА 2009 й. 7 ойлик ЯНГИ ИШ УРИН ОХИРГИСИ. РАЗБОР_2009 йил   йиллик  хисоботлар_6 жадвал tуманлар учун - Copy" xfId="921" xr:uid="{00000000-0005-0000-0000-000095030000}"/>
    <cellStyle name="_Кашкадарё_ХОКИМГА 2009 й. 7 ойлик ЯНГИ ИШ УРИН ОХИРГИСИ. РАЗБОР_2009 йил   йиллик_6 жадвал tуманлар учун - Copy" xfId="922" xr:uid="{00000000-0005-0000-0000-000096030000}"/>
    <cellStyle name="_Кашкадарё_ХОКИМГА 2009 й. 7 ойлик ЯНГИ ИШ УРИН ОХИРГИСИ. РАЗБОР_2010 йил   йиллик" xfId="923" xr:uid="{00000000-0005-0000-0000-000097030000}"/>
    <cellStyle name="_Кашкадарё_ХОКИМГА 2009 й. 7 ойлик ЯНГИ ИШ УРИН ОХИРГИСИ. РАЗБОР_6 жадвал tуманлар учун - Copy" xfId="924" xr:uid="{00000000-0005-0000-0000-000098030000}"/>
    <cellStyle name="_Кашкадарё_ХОКИМГА 2009 й. 7 ойлик ЯНГИ ИШ УРИН ОХИРГИСИ. РАЗБОР_Талаб ва унинг копланиши" xfId="925" xr:uid="{00000000-0005-0000-0000-000099030000}"/>
    <cellStyle name="_Кашкадарё_ХОКИМГА 2009 й. 9 ойлик ЯНГИ ИШ УРИН ОХИРГИСИ. РАЗБОР" xfId="926" xr:uid="{00000000-0005-0000-0000-00009A030000}"/>
    <cellStyle name="_Кашкадарё_ХОКИМГА 2009 й. 9 ойлик ЯНГИ ИШ УРИН ОХИРГИСИ. РАЗБОР_2009 йил   йиллик" xfId="927" xr:uid="{00000000-0005-0000-0000-00009B030000}"/>
    <cellStyle name="_Кашкадарё_ХОКИМГА 2009 й. 9 ойлик ЯНГИ ИШ УРИН ОХИРГИСИ. РАЗБОР_2009 йил   йиллик  хисоботлар" xfId="928" xr:uid="{00000000-0005-0000-0000-00009C030000}"/>
    <cellStyle name="_Кашкадарё_ХОКИМГА 2009 й. 9 ойлик ЯНГИ ИШ УРИН ОХИРГИСИ. РАЗБОР_2009 йил   йиллик  хисоботлар_6 жадвал tуманлар учун - Copy" xfId="929" xr:uid="{00000000-0005-0000-0000-00009D030000}"/>
    <cellStyle name="_Кашкадарё_ХОКИМГА 2009 й. 9 ойлик ЯНГИ ИШ УРИН ОХИРГИСИ. РАЗБОР_2009 йил   йиллик_6 жадвал tуманлар учун - Copy" xfId="930" xr:uid="{00000000-0005-0000-0000-00009E030000}"/>
    <cellStyle name="_Кашкадарё_ХОКИМГА 2009 й. 9 ойлик ЯНГИ ИШ УРИН ОХИРГИСИ. РАЗБОР_2010 йил   йиллик" xfId="931" xr:uid="{00000000-0005-0000-0000-00009F030000}"/>
    <cellStyle name="_Кашкадарё_ХОКИМГА 2009 й. 9 ойлик ЯНГИ ИШ УРИН ОХИРГИСИ. РАЗБОР_6 жадвал tуманлар учун - Copy" xfId="932" xr:uid="{00000000-0005-0000-0000-0000A0030000}"/>
    <cellStyle name="_Кашкадарё_ХОКИМГА 2009 й. 9 ойлик ЯНГИ ИШ УРИН ОХИРГИСИ. РАЗБОР_Талаб ва унинг копланиши" xfId="933" xr:uid="{00000000-0005-0000-0000-0000A1030000}"/>
    <cellStyle name="_кварталиктисод+" xfId="934" xr:uid="{00000000-0005-0000-0000-0000A2030000}"/>
    <cellStyle name="_Кишлок хуж" xfId="935" xr:uid="{00000000-0005-0000-0000-0000A3030000}"/>
    <cellStyle name="_Книга1" xfId="936" xr:uid="{00000000-0005-0000-0000-0000A4030000}"/>
    <cellStyle name="_Книга3" xfId="937" xr:uid="{00000000-0005-0000-0000-0000A5030000}"/>
    <cellStyle name="_Копия Иктисод формалари о" xfId="938" xr:uid="{00000000-0005-0000-0000-0000A6030000}"/>
    <cellStyle name="_Копия Иктисод формалари о_Илхомбек 1 - 8 гача жадвали" xfId="939" xr:uid="{00000000-0005-0000-0000-0000A7030000}"/>
    <cellStyle name="_Копия Иктисод формалари о_Нам дастур 2009-2012 (ўзбек)" xfId="940" xr:uid="{00000000-0005-0000-0000-0000A8030000}"/>
    <cellStyle name="_Копия Иктисод формалари о_ФОРМА манзилли рўйхат" xfId="941" xr:uid="{00000000-0005-0000-0000-0000A9030000}"/>
    <cellStyle name="_Копия Кабминга" xfId="942" xr:uid="{00000000-0005-0000-0000-0000AA030000}"/>
    <cellStyle name="_Коракалпогистон" xfId="943" xr:uid="{00000000-0005-0000-0000-0000AB030000}"/>
    <cellStyle name="_КР КУНГИРОТ АНАЛИЗ-2013 МЕВА-САБЗАВОТ" xfId="944" xr:uid="{00000000-0005-0000-0000-0000AC030000}"/>
    <cellStyle name="_КР1046-1047-1050 общий 18 графа на 24 марта" xfId="945" xr:uid="{00000000-0005-0000-0000-0000AD030000}"/>
    <cellStyle name="_Куйи Чирчик 5-8 жадвал " xfId="946" xr:uid="{00000000-0005-0000-0000-0000AE030000}"/>
    <cellStyle name="_КУНГИРОТ ОХИРГИ ВАРИАНТИ МЕВА САБ.ПОЛИЗ -2013 ТАКЛИФ" xfId="947" xr:uid="{00000000-0005-0000-0000-0000AF030000}"/>
    <cellStyle name="_Кунгирот РАПС" xfId="948" xr:uid="{00000000-0005-0000-0000-0000B0030000}"/>
    <cellStyle name="_Лист1" xfId="949" xr:uid="{00000000-0005-0000-0000-0000B1030000}"/>
    <cellStyle name="_Марказий банк" xfId="950" xr:uid="{00000000-0005-0000-0000-0000B2030000}"/>
    <cellStyle name="_МОЛИЯ даромад-харажат" xfId="951" xr:uid="{00000000-0005-0000-0000-0000B3030000}"/>
    <cellStyle name="_МОЛИЯ даромад-харажат_2009 йил   йиллик" xfId="952" xr:uid="{00000000-0005-0000-0000-0000B4030000}"/>
    <cellStyle name="_МОЛИЯ даромад-харажат_2009 йил   йиллик  хисоботлар" xfId="953" xr:uid="{00000000-0005-0000-0000-0000B5030000}"/>
    <cellStyle name="_МОЛИЯ даромад-харажат_2009 йил   йиллик  хисоботлар_6 жадвал tуманлар учун - Copy" xfId="954" xr:uid="{00000000-0005-0000-0000-0000B6030000}"/>
    <cellStyle name="_МОЛИЯ даромад-харажат_2009 йил   йиллик_6 жадвал tуманлар учун - Copy" xfId="955" xr:uid="{00000000-0005-0000-0000-0000B7030000}"/>
    <cellStyle name="_МОЛИЯ даромад-харажат_2010 й  9 ойлик  якун" xfId="956" xr:uid="{00000000-0005-0000-0000-0000B8030000}"/>
    <cellStyle name="_МОЛИЯ даромад-харажат_2010 й  9 ойлик  якун_6 жадвал tуманлар учун - Copy" xfId="957" xr:uid="{00000000-0005-0000-0000-0000B9030000}"/>
    <cellStyle name="_МОЛИЯ даромад-харажат_2010 йил   йиллик" xfId="958" xr:uid="{00000000-0005-0000-0000-0000BA030000}"/>
    <cellStyle name="_МОЛИЯ даромад-харажат_2011  - 6 жадваллар ВЭС" xfId="959" xr:uid="{00000000-0005-0000-0000-0000BB030000}"/>
    <cellStyle name="_МОЛИЯ даромад-харажат_6 жадвал tуманлар учун - Copy" xfId="960" xr:uid="{00000000-0005-0000-0000-0000BC030000}"/>
    <cellStyle name="_МОЛИЯ даромад-харажат_Илхомбек 1 - 8 гача жадвали" xfId="961" xr:uid="{00000000-0005-0000-0000-0000BD030000}"/>
    <cellStyle name="_МОЛИЯ даромад-харажат_Илхомбек 1 - 8 гача жадвали_2009 йил   йиллик" xfId="962" xr:uid="{00000000-0005-0000-0000-0000BE030000}"/>
    <cellStyle name="_МОЛИЯ даромад-харажат_Илхомбек 1 - 8 гача жадвали_2009 йил   йиллик  хисоботлар" xfId="963" xr:uid="{00000000-0005-0000-0000-0000BF030000}"/>
    <cellStyle name="_МОЛИЯ даромад-харажат_Илхомбек 1 - 8 гача жадвали_2009 йил   йиллик  хисоботлар_6 жадвал tуманлар учун - Copy" xfId="964" xr:uid="{00000000-0005-0000-0000-0000C0030000}"/>
    <cellStyle name="_МОЛИЯ даромад-харажат_Илхомбек 1 - 8 гача жадвали_2009 йил   йиллик_6 жадвал tуманлар учун - Copy" xfId="965" xr:uid="{00000000-0005-0000-0000-0000C1030000}"/>
    <cellStyle name="_МОЛИЯ даромад-харажат_Илхомбек 1 - 8 гача жадвали_2010 йил   йиллик" xfId="966" xr:uid="{00000000-0005-0000-0000-0000C2030000}"/>
    <cellStyle name="_МОЛИЯ даромад-харажат_Илхомбек 1 - 8 гача жадвали_6 жадвал tуманлар учун - Copy" xfId="967" xr:uid="{00000000-0005-0000-0000-0000C3030000}"/>
    <cellStyle name="_МОЛИЯ даромад-харажат_Илхомбек 1 - 8 гача жадвали_Талаб ва унинг копланиши" xfId="968" xr:uid="{00000000-0005-0000-0000-0000C4030000}"/>
    <cellStyle name="_МОЛИЯ даромад-харажат_Кашкадарё 308  01.10.2010 й" xfId="969" xr:uid="{00000000-0005-0000-0000-0000C5030000}"/>
    <cellStyle name="_МОЛИЯ даромад-харажат_Талаб ва унинг копланиши" xfId="970" xr:uid="{00000000-0005-0000-0000-0000C6030000}"/>
    <cellStyle name="_МОЛИЯ даромад-харажат_ФОРМА манзилли рўйхат" xfId="971" xr:uid="{00000000-0005-0000-0000-0000C7030000}"/>
    <cellStyle name="_МОЛИЯ даромад-харажат_ФОРМА манзилли рўйхат_2009 йил   йиллик" xfId="972" xr:uid="{00000000-0005-0000-0000-0000C8030000}"/>
    <cellStyle name="_МОЛИЯ даромад-харажат_ФОРМА манзилли рўйхат_2009 йил   йиллик  хисоботлар" xfId="973" xr:uid="{00000000-0005-0000-0000-0000C9030000}"/>
    <cellStyle name="_МОЛИЯ даромад-харажат_ФОРМА манзилли рўйхат_2009 йил   йиллик  хисоботлар_6 жадвал tуманлар учун - Copy" xfId="974" xr:uid="{00000000-0005-0000-0000-0000CA030000}"/>
    <cellStyle name="_МОЛИЯ даромад-харажат_ФОРМА манзилли рўйхат_2009 йил   йиллик_6 жадвал tуманлар учун - Copy" xfId="975" xr:uid="{00000000-0005-0000-0000-0000CB030000}"/>
    <cellStyle name="_МОЛИЯ даромад-харажат_ФОРМА манзилли рўйхат_2010 йил   йиллик" xfId="976" xr:uid="{00000000-0005-0000-0000-0000CC030000}"/>
    <cellStyle name="_МОЛИЯ даромад-харажат_ФОРМА манзилли рўйхат_6 жадвал tуманлар учун - Copy" xfId="977" xr:uid="{00000000-0005-0000-0000-0000CD030000}"/>
    <cellStyle name="_МОЛИЯ даромад-харажат_ФОРМА манзилли рўйхат_Талаб ва унинг копланиши" xfId="978" xr:uid="{00000000-0005-0000-0000-0000CE030000}"/>
    <cellStyle name="_Наманган-1" xfId="979" xr:uid="{00000000-0005-0000-0000-0000CF030000}"/>
    <cellStyle name="_Наманган-1_2009 йил   йиллик  хисоботлар" xfId="980" xr:uid="{00000000-0005-0000-0000-0000D0030000}"/>
    <cellStyle name="_Наманган-1_2010 й  9 ойлик  якун" xfId="981" xr:uid="{00000000-0005-0000-0000-0000D1030000}"/>
    <cellStyle name="_Наманган-1_2011  - 6 жадваллар ВЭС" xfId="982" xr:uid="{00000000-0005-0000-0000-0000D2030000}"/>
    <cellStyle name="_Наманган-1_2011  - 6 жадваллар Иқтисод свод4" xfId="983" xr:uid="{00000000-0005-0000-0000-0000D3030000}"/>
    <cellStyle name="_Наманган-1_2011  I чорак жадваллар ВЭС" xfId="984" xr:uid="{00000000-0005-0000-0000-0000D4030000}"/>
    <cellStyle name="_Наманган-1_2011 й  9 ойлик  якун" xfId="985" xr:uid="{00000000-0005-0000-0000-0000D5030000}"/>
    <cellStyle name="_Наманган-1_6 жадвал tуманлар учун - Copy" xfId="986" xr:uid="{00000000-0005-0000-0000-0000D6030000}"/>
    <cellStyle name="_Наманган-1_ДАСТУР 2009 й. 7 ойлик кутилиш 86745та ФАКТ" xfId="987" xr:uid="{00000000-0005-0000-0000-0000D7030000}"/>
    <cellStyle name="_Наманган-1_ДАСТУР 2009 й. 7 ойлик кутилиш 86745та ФАКТ_2009 йил   йиллик  хисоботлар" xfId="988" xr:uid="{00000000-0005-0000-0000-0000D8030000}"/>
    <cellStyle name="_Наманган-1_ДАСТУР 2009 й. 7 ойлик кутилиш 86745та ФАКТ_6 жадвал tуманлар учун - Copy" xfId="989" xr:uid="{00000000-0005-0000-0000-0000D9030000}"/>
    <cellStyle name="_Наманган-1_ДАСТУР 2009 й. 7 ойлик кутилиш 86745та ФАКТ_Талаб ва унинг копланиши" xfId="990" xr:uid="{00000000-0005-0000-0000-0000DA030000}"/>
    <cellStyle name="_Наманган-1_Жиззах вилоят 1-чорак хис" xfId="991" xr:uid="{00000000-0005-0000-0000-0000DB030000}"/>
    <cellStyle name="_Наманган-1_Жиззах вилоят 1-чорак хис_2009 йил   йиллик" xfId="992" xr:uid="{00000000-0005-0000-0000-0000DC030000}"/>
    <cellStyle name="_Наманган-1_Жиззах вилоят 1-чорак хис_2009 йил   йиллик  хисоботлар" xfId="993" xr:uid="{00000000-0005-0000-0000-0000DD030000}"/>
    <cellStyle name="_Наманган-1_Жиззах вилоят 1-чорак хис_2009 йил   йиллик  хисоботлар_6 жадвал tуманлар учун - Copy" xfId="994" xr:uid="{00000000-0005-0000-0000-0000DE030000}"/>
    <cellStyle name="_Наманган-1_Жиззах вилоят 1-чорак хис_2009 йил   йиллик_6 жадвал tуманлар учун - Copy" xfId="995" xr:uid="{00000000-0005-0000-0000-0000DF030000}"/>
    <cellStyle name="_Наманган-1_Жиззах вилоят 1-чорак хис_2010 йил   йиллик" xfId="996" xr:uid="{00000000-0005-0000-0000-0000E0030000}"/>
    <cellStyle name="_Наманган-1_Жиззах вилоят 1-чорак хис_6 жадвал tуманлар учун - Copy" xfId="997" xr:uid="{00000000-0005-0000-0000-0000E1030000}"/>
    <cellStyle name="_Наманган-1_Жиззах вилоят 1-чорак хис_Талаб ва унинг копланиши" xfId="998" xr:uid="{00000000-0005-0000-0000-0000E2030000}"/>
    <cellStyle name="_Наманган-1_иктисодга" xfId="1007" xr:uid="{00000000-0005-0000-0000-0000E3030000}"/>
    <cellStyle name="_Наманган-1_иктисодга_2009 йил   йиллик" xfId="1008" xr:uid="{00000000-0005-0000-0000-0000E4030000}"/>
    <cellStyle name="_Наманган-1_иктисодга_2009 йил   йиллик  хисоботлар" xfId="1009" xr:uid="{00000000-0005-0000-0000-0000E5030000}"/>
    <cellStyle name="_Наманган-1_иктисодга_2009 йил   йиллик  хисоботлар_6 жадвал tуманлар учун - Copy" xfId="1010" xr:uid="{00000000-0005-0000-0000-0000E6030000}"/>
    <cellStyle name="_Наманган-1_иктисодга_2009 йил   йиллик_6 жадвал tуманлар учун - Copy" xfId="1011" xr:uid="{00000000-0005-0000-0000-0000E7030000}"/>
    <cellStyle name="_Наманган-1_иктисодга_2010 й  9 ойлик  якун" xfId="1012" xr:uid="{00000000-0005-0000-0000-0000E8030000}"/>
    <cellStyle name="_Наманган-1_иктисодга_2010 й  9 ойлик  якун_6 жадвал tуманлар учун - Copy" xfId="1013" xr:uid="{00000000-0005-0000-0000-0000E9030000}"/>
    <cellStyle name="_Наманган-1_иктисодга_2010 йил   йиллик" xfId="1014" xr:uid="{00000000-0005-0000-0000-0000EA030000}"/>
    <cellStyle name="_Наманган-1_иктисодга_2011  - 6 жадваллар ВЭС" xfId="1015" xr:uid="{00000000-0005-0000-0000-0000EB030000}"/>
    <cellStyle name="_Наманган-1_иктисодга_6 жадвал tуманлар учун - Copy" xfId="1016" xr:uid="{00000000-0005-0000-0000-0000EC030000}"/>
    <cellStyle name="_Наманган-1_иктисодга_Талаб ва унинг копланиши" xfId="1017" xr:uid="{00000000-0005-0000-0000-0000ED030000}"/>
    <cellStyle name="_Наманган-1_Иктисодиёт бошкармаси 1-чорак" xfId="1018" xr:uid="{00000000-0005-0000-0000-0000EE030000}"/>
    <cellStyle name="_Наманган-1_Иктисодиёт бошкармаси 1-чорак_2009 йил   йиллик  хисоботлар" xfId="1019" xr:uid="{00000000-0005-0000-0000-0000EF030000}"/>
    <cellStyle name="_Наманган-1_Иктисодиёт бошкармаси 1-чорак_6 жадвал tуманлар учун - Copy" xfId="1020" xr:uid="{00000000-0005-0000-0000-0000F0030000}"/>
    <cellStyle name="_Наманган-1_Иктисодиёт бошкармаси 1-чорак_Талаб ва унинг копланиши" xfId="1021" xr:uid="{00000000-0005-0000-0000-0000F1030000}"/>
    <cellStyle name="_Наманган-1_Илхомбек 1 - 8 гача жадвали" xfId="1022" xr:uid="{00000000-0005-0000-0000-0000F2030000}"/>
    <cellStyle name="_Наманган-1_Илхомбек 1 - 8 гача жадвали_2009 йил   йиллик" xfId="1023" xr:uid="{00000000-0005-0000-0000-0000F3030000}"/>
    <cellStyle name="_Наманган-1_Илхомбек 1 - 8 гача жадвали_2009 йил   йиллик  хисоботлар" xfId="1024" xr:uid="{00000000-0005-0000-0000-0000F4030000}"/>
    <cellStyle name="_Наманган-1_Илхомбек 1 - 8 гача жадвали_2009 йил   йиллик  хисоботлар_6 жадвал tуманлар учун - Copy" xfId="1025" xr:uid="{00000000-0005-0000-0000-0000F5030000}"/>
    <cellStyle name="_Наманган-1_Илхомбек 1 - 8 гача жадвали_2009 йил   йиллик_6 жадвал tуманлар учун - Copy" xfId="1026" xr:uid="{00000000-0005-0000-0000-0000F6030000}"/>
    <cellStyle name="_Наманган-1_Илхомбек 1 - 8 гача жадвали_2010 йил   йиллик" xfId="1027" xr:uid="{00000000-0005-0000-0000-0000F7030000}"/>
    <cellStyle name="_Наманган-1_Илхомбек 1 - 8 гача жадвали_6 жадвал tуманлар учун - Copy" xfId="1028" xr:uid="{00000000-0005-0000-0000-0000F8030000}"/>
    <cellStyle name="_Наманган-1_Илхомбек 1 - 8 гача жадвали_Талаб ва унинг копланиши" xfId="1029" xr:uid="{00000000-0005-0000-0000-0000F9030000}"/>
    <cellStyle name="_Наманган-1_Йиллик режа таксимоти" xfId="999" xr:uid="{00000000-0005-0000-0000-0000FA030000}"/>
    <cellStyle name="_Наманган-1_Йиллик режа таксимоти_2009 йил   йиллик" xfId="1000" xr:uid="{00000000-0005-0000-0000-0000FB030000}"/>
    <cellStyle name="_Наманган-1_Йиллик режа таксимоти_2009 йил   йиллик  хисоботлар" xfId="1001" xr:uid="{00000000-0005-0000-0000-0000FC030000}"/>
    <cellStyle name="_Наманган-1_Йиллик режа таксимоти_2009 йил   йиллик  хисоботлар_6 жадвал tуманлар учун - Copy" xfId="1002" xr:uid="{00000000-0005-0000-0000-0000FD030000}"/>
    <cellStyle name="_Наманган-1_Йиллик режа таксимоти_2009 йил   йиллик_6 жадвал tуманлар учун - Copy" xfId="1003" xr:uid="{00000000-0005-0000-0000-0000FE030000}"/>
    <cellStyle name="_Наманган-1_Йиллик режа таксимоти_2010 йил   йиллик" xfId="1004" xr:uid="{00000000-0005-0000-0000-0000FF030000}"/>
    <cellStyle name="_Наманган-1_Йиллик режа таксимоти_6 жадвал tуманлар учун - Copy" xfId="1005" xr:uid="{00000000-0005-0000-0000-000000040000}"/>
    <cellStyle name="_Наманган-1_Йиллик режа таксимоти_Талаб ва унинг копланиши" xfId="1006" xr:uid="{00000000-0005-0000-0000-000001040000}"/>
    <cellStyle name="_Наманган-1_Мониторинг СВОДНИЙ 2010 йил 6 ойлик ТОШКЕНТга" xfId="1030" xr:uid="{00000000-0005-0000-0000-000002040000}"/>
    <cellStyle name="_Наманган-1_Мониторинг СВОДНИЙ 2010 йил 6 ойлик ТОШКЕНТга_6 жадвал tуманлар учун - Copy" xfId="1031" xr:uid="{00000000-0005-0000-0000-000003040000}"/>
    <cellStyle name="_Наманган-1_ОБЛПЛАН жадваллар-2009 6 ой ТАЙЁР" xfId="1032" xr:uid="{00000000-0005-0000-0000-000004040000}"/>
    <cellStyle name="_Наманган-1_ОБЛПЛАН жадваллар-2009 6 ой ТАЙЁР_2009 йил   йиллик" xfId="1033" xr:uid="{00000000-0005-0000-0000-000005040000}"/>
    <cellStyle name="_Наманган-1_ОБЛПЛАН жадваллар-2009 6 ой ТАЙЁР_2009 йил   йиллик  хисоботлар" xfId="1034" xr:uid="{00000000-0005-0000-0000-000006040000}"/>
    <cellStyle name="_Наманган-1_ОБЛПЛАН жадваллар-2009 6 ой ТАЙЁР_2009 йил   йиллик  хисоботлар_6 жадвал tуманлар учун - Copy" xfId="1035" xr:uid="{00000000-0005-0000-0000-000007040000}"/>
    <cellStyle name="_Наманган-1_ОБЛПЛАН жадваллар-2009 6 ой ТАЙЁР_2009 йил   йиллик_6 жадвал tуманлар учун - Copy" xfId="1036" xr:uid="{00000000-0005-0000-0000-000008040000}"/>
    <cellStyle name="_Наманган-1_ОБЛПЛАН жадваллар-2009 6 ой ТАЙЁР_2010 йил   йиллик" xfId="1037" xr:uid="{00000000-0005-0000-0000-000009040000}"/>
    <cellStyle name="_Наманган-1_ОБЛПЛАН жадваллар-2009 6 ой ТАЙЁР_6 жадвал tуманлар учун - Copy" xfId="1038" xr:uid="{00000000-0005-0000-0000-00000A040000}"/>
    <cellStyle name="_Наманган-1_ОБЛПЛАН жадваллар-2009 6 ой ТАЙЁР_Талаб ва унинг копланиши" xfId="1039" xr:uid="{00000000-0005-0000-0000-00000B040000}"/>
    <cellStyle name="_Наманган-1_Режа булиниши" xfId="1040" xr:uid="{00000000-0005-0000-0000-00000C040000}"/>
    <cellStyle name="_Наманган-1_Режа булиниши_2009 йил   йиллик" xfId="1041" xr:uid="{00000000-0005-0000-0000-00000D040000}"/>
    <cellStyle name="_Наманган-1_Режа булиниши_2009 йил   йиллик  хисоботлар" xfId="1042" xr:uid="{00000000-0005-0000-0000-00000E040000}"/>
    <cellStyle name="_Наманган-1_Режа булиниши_2009 йил   йиллик  хисоботлар_6 жадвал tуманлар учун - Copy" xfId="1043" xr:uid="{00000000-0005-0000-0000-00000F040000}"/>
    <cellStyle name="_Наманган-1_Режа булиниши_2009 йил   йиллик_6 жадвал tуманлар учун - Copy" xfId="1044" xr:uid="{00000000-0005-0000-0000-000010040000}"/>
    <cellStyle name="_Наманган-1_Режа булиниши_2010 йил   йиллик" xfId="1045" xr:uid="{00000000-0005-0000-0000-000011040000}"/>
    <cellStyle name="_Наманган-1_Режа булиниши_6 жадвал tуманлар учун - Copy" xfId="1046" xr:uid="{00000000-0005-0000-0000-000012040000}"/>
    <cellStyle name="_Наманган-1_Режа булиниши_Талаб ва унинг копланиши" xfId="1047" xr:uid="{00000000-0005-0000-0000-000013040000}"/>
    <cellStyle name="_Наманган-1_СЕНТЯБР 09.09 30." xfId="1048" xr:uid="{00000000-0005-0000-0000-000014040000}"/>
    <cellStyle name="_Наманган-1_СЕНТЯБР 09.09 30._2009 йил   йиллик" xfId="1049" xr:uid="{00000000-0005-0000-0000-000015040000}"/>
    <cellStyle name="_Наманган-1_СЕНТЯБР 09.09 30._2009 йил   йиллик  хисоботлар" xfId="1050" xr:uid="{00000000-0005-0000-0000-000016040000}"/>
    <cellStyle name="_Наманган-1_СЕНТЯБР 09.09 30._2009 йил   йиллик  хисоботлар_6 жадвал tуманлар учун - Copy" xfId="1051" xr:uid="{00000000-0005-0000-0000-000017040000}"/>
    <cellStyle name="_Наманган-1_СЕНТЯБР 09.09 30._2009 йил   йиллик_6 жадвал tуманлар учун - Copy" xfId="1052" xr:uid="{00000000-0005-0000-0000-000018040000}"/>
    <cellStyle name="_Наманган-1_СЕНТЯБР 09.09 30._2010 йил   йиллик" xfId="1053" xr:uid="{00000000-0005-0000-0000-000019040000}"/>
    <cellStyle name="_Наманган-1_СЕНТЯБР 09.09 30._6 жадвал tуманлар учун - Copy" xfId="1054" xr:uid="{00000000-0005-0000-0000-00001A040000}"/>
    <cellStyle name="_Наманган-1_СЕНТЯБР 09.09 30._Талаб ва унинг копланиши" xfId="1055" xr:uid="{00000000-0005-0000-0000-00001B040000}"/>
    <cellStyle name="_Наманган-1_Сухроб Вилоят свод" xfId="1056" xr:uid="{00000000-0005-0000-0000-00001C040000}"/>
    <cellStyle name="_Наманган-1_Сухроб Вилоят свод_2009 йил   йиллик" xfId="1057" xr:uid="{00000000-0005-0000-0000-00001D040000}"/>
    <cellStyle name="_Наманган-1_Сухроб Вилоят свод_2009 йил   йиллик  хисоботлар" xfId="1058" xr:uid="{00000000-0005-0000-0000-00001E040000}"/>
    <cellStyle name="_Наманган-1_Сухроб Вилоят свод_2009 йил   йиллик  хисоботлар_6 жадвал tуманлар учун - Copy" xfId="1059" xr:uid="{00000000-0005-0000-0000-00001F040000}"/>
    <cellStyle name="_Наманган-1_Сухроб Вилоят свод_2009 йил   йиллик_6 жадвал tуманлар учун - Copy" xfId="1060" xr:uid="{00000000-0005-0000-0000-000020040000}"/>
    <cellStyle name="_Наманган-1_Сухроб Вилоят свод_2010 й  9 ойлик  якун" xfId="1061" xr:uid="{00000000-0005-0000-0000-000021040000}"/>
    <cellStyle name="_Наманган-1_Сухроб Вилоят свод_2010 й  9 ойлик  якун_6 жадвал tуманлар учун - Copy" xfId="1062" xr:uid="{00000000-0005-0000-0000-000022040000}"/>
    <cellStyle name="_Наманган-1_Сухроб Вилоят свод_2010 йил   йиллик" xfId="1063" xr:uid="{00000000-0005-0000-0000-000023040000}"/>
    <cellStyle name="_Наманган-1_Сухроб Вилоят свод_2011  - 6 жадваллар ВЭС" xfId="1064" xr:uid="{00000000-0005-0000-0000-000024040000}"/>
    <cellStyle name="_Наманган-1_Сухроб Вилоят свод_6 жадвал tуманлар учун - Copy" xfId="1065" xr:uid="{00000000-0005-0000-0000-000025040000}"/>
    <cellStyle name="_Наманган-1_Сухроб Вилоят свод_Талаб ва унинг копланиши" xfId="1066" xr:uid="{00000000-0005-0000-0000-000026040000}"/>
    <cellStyle name="_Наманган-1_Талаб ва унинг копланиши" xfId="1067" xr:uid="{00000000-0005-0000-0000-000027040000}"/>
    <cellStyle name="_Наманган-1_Тошкентга Эҳтиёж 01.11.2012й" xfId="1068" xr:uid="{00000000-0005-0000-0000-000028040000}"/>
    <cellStyle name="_Наманган-1_УЗГАРДИ ВАЗИРЛИК 85.5 минг талик ХОКИМГА 2009 й. 12 ойлик ЯНГИ ИШ УРИН. РАЗБОР" xfId="1069" xr:uid="{00000000-0005-0000-0000-000029040000}"/>
    <cellStyle name="_Наманган-1_УЗГАРДИ ВАЗИРЛИК 85.5 минг талик ХОКИМГА 2009 й. 12 ойлик ЯНГИ ИШ УРИН. РАЗБОР_2009 йил   йиллик" xfId="1070" xr:uid="{00000000-0005-0000-0000-00002A040000}"/>
    <cellStyle name="_Наманган-1_УЗГАРДИ ВАЗИРЛИК 85.5 минг талик ХОКИМГА 2009 й. 12 ойлик ЯНГИ ИШ УРИН. РАЗБОР_2009 йил   йиллик  хисоботлар" xfId="1071" xr:uid="{00000000-0005-0000-0000-00002B040000}"/>
    <cellStyle name="_Наманган-1_УЗГАРДИ ВАЗИРЛИК 85.5 минг талик ХОКИМГА 2009 й. 12 ойлик ЯНГИ ИШ УРИН. РАЗБОР_2009 йил   йиллик  хисоботлар_6 жадвал tуманлар учун - Copy" xfId="1072" xr:uid="{00000000-0005-0000-0000-00002C040000}"/>
    <cellStyle name="_Наманган-1_УЗГАРДИ ВАЗИРЛИК 85.5 минг талик ХОКИМГА 2009 й. 12 ойлик ЯНГИ ИШ УРИН. РАЗБОР_2009 йил   йиллик_6 жадвал tуманлар учун - Copy" xfId="1073" xr:uid="{00000000-0005-0000-0000-00002D040000}"/>
    <cellStyle name="_Наманган-1_УЗГАРДИ ВАЗИРЛИК 85.5 минг талик ХОКИМГА 2009 й. 12 ойлик ЯНГИ ИШ УРИН. РАЗБОР_2010 йил   йиллик" xfId="1074" xr:uid="{00000000-0005-0000-0000-00002E040000}"/>
    <cellStyle name="_Наманган-1_УЗГАРДИ ВАЗИРЛИК 85.5 минг талик ХОКИМГА 2009 й. 12 ойлик ЯНГИ ИШ УРИН. РАЗБОР_6 жадвал tуманлар учун - Copy" xfId="1075" xr:uid="{00000000-0005-0000-0000-00002F040000}"/>
    <cellStyle name="_Наманган-1_УЗГАРДИ ВАЗИРЛИК 85.5 минг талик ХОКИМГА 2009 й. 12 ойлик ЯНГИ ИШ УРИН. РАЗБОР_Талаб ва унинг копланиши" xfId="1076" xr:uid="{00000000-0005-0000-0000-000030040000}"/>
    <cellStyle name="_Наманган-1_ФОРМА манзилли рўйхат" xfId="1077" xr:uid="{00000000-0005-0000-0000-000031040000}"/>
    <cellStyle name="_Наманган-1_ФОРМА манзилли рўйхат_2009 йил   йиллик" xfId="1078" xr:uid="{00000000-0005-0000-0000-000032040000}"/>
    <cellStyle name="_Наманган-1_ФОРМА манзилли рўйхат_2009 йил   йиллик  хисоботлар" xfId="1079" xr:uid="{00000000-0005-0000-0000-000033040000}"/>
    <cellStyle name="_Наманган-1_ФОРМА манзилли рўйхат_2009 йил   йиллик  хисоботлар_6 жадвал tуманлар учун - Copy" xfId="1080" xr:uid="{00000000-0005-0000-0000-000034040000}"/>
    <cellStyle name="_Наманган-1_ФОРМА манзилли рўйхат_2009 йил   йиллик_6 жадвал tуманлар учун - Copy" xfId="1081" xr:uid="{00000000-0005-0000-0000-000035040000}"/>
    <cellStyle name="_Наманган-1_ФОРМА манзилли рўйхат_2010 йил   йиллик" xfId="1082" xr:uid="{00000000-0005-0000-0000-000036040000}"/>
    <cellStyle name="_Наманган-1_ФОРМА манзилли рўйхат_6 жадвал tуманлар учун - Copy" xfId="1083" xr:uid="{00000000-0005-0000-0000-000037040000}"/>
    <cellStyle name="_Наманган-1_ФОРМА манзилли рўйхат_Талаб ва унинг копланиши" xfId="1084" xr:uid="{00000000-0005-0000-0000-000038040000}"/>
    <cellStyle name="_Наманган-1_Форма-ЯИЎ ва бандлик" xfId="1085" xr:uid="{00000000-0005-0000-0000-000039040000}"/>
    <cellStyle name="_Наманган-1_ХОКИМГА 2009 й. 7 ойлик ЯНГИ ИШ УРИН ОХИРГИСИ. РАЗБОР" xfId="1086" xr:uid="{00000000-0005-0000-0000-00003A040000}"/>
    <cellStyle name="_Наманган-1_ХОКИМГА 2009 й. 7 ойлик ЯНГИ ИШ УРИН ОХИРГИСИ. РАЗБОР_2009 йил   йиллик" xfId="1087" xr:uid="{00000000-0005-0000-0000-00003B040000}"/>
    <cellStyle name="_Наманган-1_ХОКИМГА 2009 й. 7 ойлик ЯНГИ ИШ УРИН ОХИРГИСИ. РАЗБОР_2009 йил   йиллик  хисоботлар" xfId="1088" xr:uid="{00000000-0005-0000-0000-00003C040000}"/>
    <cellStyle name="_Наманган-1_ХОКИМГА 2009 й. 7 ойлик ЯНГИ ИШ УРИН ОХИРГИСИ. РАЗБОР_2009 йил   йиллик  хисоботлар_6 жадвал tуманлар учун - Copy" xfId="1089" xr:uid="{00000000-0005-0000-0000-00003D040000}"/>
    <cellStyle name="_Наманган-1_ХОКИМГА 2009 й. 7 ойлик ЯНГИ ИШ УРИН ОХИРГИСИ. РАЗБОР_2009 йил   йиллик_6 жадвал tуманлар учун - Copy" xfId="1090" xr:uid="{00000000-0005-0000-0000-00003E040000}"/>
    <cellStyle name="_Наманган-1_ХОКИМГА 2009 й. 7 ойлик ЯНГИ ИШ УРИН ОХИРГИСИ. РАЗБОР_2010 йил   йиллик" xfId="1091" xr:uid="{00000000-0005-0000-0000-00003F040000}"/>
    <cellStyle name="_Наманган-1_ХОКИМГА 2009 й. 7 ойлик ЯНГИ ИШ УРИН ОХИРГИСИ. РАЗБОР_6 жадвал tуманлар учун - Copy" xfId="1092" xr:uid="{00000000-0005-0000-0000-000040040000}"/>
    <cellStyle name="_Наманган-1_ХОКИМГА 2009 й. 7 ойлик ЯНГИ ИШ УРИН ОХИРГИСИ. РАЗБОР_Талаб ва унинг копланиши" xfId="1093" xr:uid="{00000000-0005-0000-0000-000041040000}"/>
    <cellStyle name="_Наманган-1_ХОКИМГА 2009 й. 9 ойлик ЯНГИ ИШ УРИН ОХИРГИСИ. РАЗБОР" xfId="1094" xr:uid="{00000000-0005-0000-0000-000042040000}"/>
    <cellStyle name="_Наманган-1_ХОКИМГА 2009 й. 9 ойлик ЯНГИ ИШ УРИН ОХИРГИСИ. РАЗБОР_2009 йил   йиллик" xfId="1095" xr:uid="{00000000-0005-0000-0000-000043040000}"/>
    <cellStyle name="_Наманган-1_ХОКИМГА 2009 й. 9 ойлик ЯНГИ ИШ УРИН ОХИРГИСИ. РАЗБОР_2009 йил   йиллик  хисоботлар" xfId="1096" xr:uid="{00000000-0005-0000-0000-000044040000}"/>
    <cellStyle name="_Наманган-1_ХОКИМГА 2009 й. 9 ойлик ЯНГИ ИШ УРИН ОХИРГИСИ. РАЗБОР_2009 йил   йиллик  хисоботлар_6 жадвал tуманлар учун - Copy" xfId="1097" xr:uid="{00000000-0005-0000-0000-000045040000}"/>
    <cellStyle name="_Наманган-1_ХОКИМГА 2009 й. 9 ойлик ЯНГИ ИШ УРИН ОХИРГИСИ. РАЗБОР_2009 йил   йиллик_6 жадвал tуманлар учун - Copy" xfId="1098" xr:uid="{00000000-0005-0000-0000-000046040000}"/>
    <cellStyle name="_Наманган-1_ХОКИМГА 2009 й. 9 ойлик ЯНГИ ИШ УРИН ОХИРГИСИ. РАЗБОР_2010 йил   йиллик" xfId="1099" xr:uid="{00000000-0005-0000-0000-000047040000}"/>
    <cellStyle name="_Наманган-1_ХОКИМГА 2009 й. 9 ойлик ЯНГИ ИШ УРИН ОХИРГИСИ. РАЗБОР_6 жадвал tуманлар учун - Copy" xfId="1100" xr:uid="{00000000-0005-0000-0000-000048040000}"/>
    <cellStyle name="_Наманган-1_ХОКИМГА 2009 й. 9 ойлик ЯНГИ ИШ УРИН ОХИРГИСИ. РАЗБОР_Талаб ва унинг копланиши" xfId="1101" xr:uid="{00000000-0005-0000-0000-000049040000}"/>
    <cellStyle name="_ОБЛПЛАГА 2008 й. 12 ойлик ва йиллик маълумотлар берилди." xfId="1102" xr:uid="{00000000-0005-0000-0000-00004A040000}"/>
    <cellStyle name="_ОБЛПЛАГА 2008 й. 12 ойлик ва йиллик маълумотлар берилди._2009 йил   йиллик  хисоботлар" xfId="1103" xr:uid="{00000000-0005-0000-0000-00004B040000}"/>
    <cellStyle name="_ОБЛПЛАГА 2008 й. 12 ойлик ва йиллик маълумотлар берилди._6 жадвал tуманлар учун - Copy" xfId="1104" xr:uid="{00000000-0005-0000-0000-00004C040000}"/>
    <cellStyle name="_ОБЛПЛАГА 2008 й. 12 ойлик ва йиллик маълумотлар берилди._Талаб ва унинг копланиши" xfId="1105" xr:uid="{00000000-0005-0000-0000-00004D040000}"/>
    <cellStyle name="_ОБЛПЛАН жадваллар-2009 6 ой ТАЙЁР" xfId="1106" xr:uid="{00000000-0005-0000-0000-00004E040000}"/>
    <cellStyle name="_ОБЛПЛАН жадваллар-2009 6 ой ТАЙЁР_2009 йил   йиллик  хисоботлар" xfId="1107" xr:uid="{00000000-0005-0000-0000-00004F040000}"/>
    <cellStyle name="_ОБЛПЛАН жадваллар-2009 6 ой ТАЙЁР_6 жадвал tуманлар учун - Copy" xfId="1108" xr:uid="{00000000-0005-0000-0000-000050040000}"/>
    <cellStyle name="_ОБЛПЛАН жадваллар-2009 6 ой ТАЙЁР_Талаб ва унинг копланиши" xfId="1109" xr:uid="{00000000-0005-0000-0000-000051040000}"/>
    <cellStyle name="_ПАХТА мынбасы  (1000 басы)" xfId="1110" xr:uid="{00000000-0005-0000-0000-000052040000}"/>
    <cellStyle name="_Пахтабанк" xfId="1111" xr:uid="{00000000-0005-0000-0000-000053040000}"/>
    <cellStyle name="_ПП-1050 формы" xfId="1112" xr:uid="{00000000-0005-0000-0000-000054040000}"/>
    <cellStyle name="_Р.Шоабдурахмонов топшириғи - янги иш ўринлари" xfId="1113" xr:uid="{00000000-0005-0000-0000-000055040000}"/>
    <cellStyle name="_Размещение Анвар ака   Microsoft Excel" xfId="1114" xr:uid="{00000000-0005-0000-0000-000056040000}"/>
    <cellStyle name="_Самар_анд" xfId="1115" xr:uid="{00000000-0005-0000-0000-000057040000}"/>
    <cellStyle name="_Самар_анд_2009 йил   йиллик  хисоботлар" xfId="1116" xr:uid="{00000000-0005-0000-0000-000058040000}"/>
    <cellStyle name="_Самар_анд_2010 й  9 ойлик  якун" xfId="1117" xr:uid="{00000000-0005-0000-0000-000059040000}"/>
    <cellStyle name="_Самар_анд_2011  - 6 жадваллар ВЭС" xfId="1118" xr:uid="{00000000-0005-0000-0000-00005A040000}"/>
    <cellStyle name="_Самар_анд_2011  - 6 жадваллар Иқтисод свод4" xfId="1119" xr:uid="{00000000-0005-0000-0000-00005B040000}"/>
    <cellStyle name="_Самар_анд_2011  I чорак жадваллар ВЭС" xfId="1120" xr:uid="{00000000-0005-0000-0000-00005C040000}"/>
    <cellStyle name="_Самар_анд_2011 й  9 ойлик  якун" xfId="1121" xr:uid="{00000000-0005-0000-0000-00005D040000}"/>
    <cellStyle name="_Самар_анд_6 жадвал tуманлар учун - Copy" xfId="1122" xr:uid="{00000000-0005-0000-0000-00005E040000}"/>
    <cellStyle name="_Самар_анд_ДАСТУР 2009 й. 7 ойлик кутилиш 86745та ФАКТ" xfId="1123" xr:uid="{00000000-0005-0000-0000-00005F040000}"/>
    <cellStyle name="_Самар_анд_ДАСТУР 2009 й. 7 ойлик кутилиш 86745та ФАКТ_2009 йил   йиллик  хисоботлар" xfId="1124" xr:uid="{00000000-0005-0000-0000-000060040000}"/>
    <cellStyle name="_Самар_анд_ДАСТУР 2009 й. 7 ойлик кутилиш 86745та ФАКТ_6 жадвал tуманлар учун - Copy" xfId="1125" xr:uid="{00000000-0005-0000-0000-000061040000}"/>
    <cellStyle name="_Самар_анд_ДАСТУР 2009 й. 7 ойлик кутилиш 86745та ФАКТ_Талаб ва унинг копланиши" xfId="1126" xr:uid="{00000000-0005-0000-0000-000062040000}"/>
    <cellStyle name="_Самар_анд_Жиззах вилоят 1-чорак хис" xfId="1127" xr:uid="{00000000-0005-0000-0000-000063040000}"/>
    <cellStyle name="_Самар_анд_Жиззах вилоят 1-чорак хис_2009 йил   йиллик" xfId="1128" xr:uid="{00000000-0005-0000-0000-000064040000}"/>
    <cellStyle name="_Самар_анд_Жиззах вилоят 1-чорак хис_2009 йил   йиллик  хисоботлар" xfId="1129" xr:uid="{00000000-0005-0000-0000-000065040000}"/>
    <cellStyle name="_Самар_анд_Жиззах вилоят 1-чорак хис_2009 йил   йиллик  хисоботлар_6 жадвал tуманлар учун - Copy" xfId="1130" xr:uid="{00000000-0005-0000-0000-000066040000}"/>
    <cellStyle name="_Самар_анд_Жиззах вилоят 1-чорак хис_2009 йил   йиллик_6 жадвал tуманлар учун - Copy" xfId="1131" xr:uid="{00000000-0005-0000-0000-000067040000}"/>
    <cellStyle name="_Самар_анд_Жиззах вилоят 1-чорак хис_2010 йил   йиллик" xfId="1132" xr:uid="{00000000-0005-0000-0000-000068040000}"/>
    <cellStyle name="_Самар_анд_Жиззах вилоят 1-чорак хис_6 жадвал tуманлар учун - Copy" xfId="1133" xr:uid="{00000000-0005-0000-0000-000069040000}"/>
    <cellStyle name="_Самар_анд_Жиззах вилоят 1-чорак хис_Талаб ва унинг копланиши" xfId="1134" xr:uid="{00000000-0005-0000-0000-00006A040000}"/>
    <cellStyle name="_Самар_анд_иктисодга" xfId="1143" xr:uid="{00000000-0005-0000-0000-00006B040000}"/>
    <cellStyle name="_Самар_анд_иктисодга_2009 йил   йиллик" xfId="1144" xr:uid="{00000000-0005-0000-0000-00006C040000}"/>
    <cellStyle name="_Самар_анд_иктисодга_2009 йил   йиллик  хисоботлар" xfId="1145" xr:uid="{00000000-0005-0000-0000-00006D040000}"/>
    <cellStyle name="_Самар_анд_иктисодга_2009 йил   йиллик  хисоботлар_6 жадвал tуманлар учун - Copy" xfId="1146" xr:uid="{00000000-0005-0000-0000-00006E040000}"/>
    <cellStyle name="_Самар_анд_иктисодга_2009 йил   йиллик_6 жадвал tуманлар учун - Copy" xfId="1147" xr:uid="{00000000-0005-0000-0000-00006F040000}"/>
    <cellStyle name="_Самар_анд_иктисодга_2010 й  9 ойлик  якун" xfId="1148" xr:uid="{00000000-0005-0000-0000-000070040000}"/>
    <cellStyle name="_Самар_анд_иктисодга_2010 й  9 ойлик  якун_6 жадвал tуманлар учун - Copy" xfId="1149" xr:uid="{00000000-0005-0000-0000-000071040000}"/>
    <cellStyle name="_Самар_анд_иктисодга_2010 йил   йиллик" xfId="1150" xr:uid="{00000000-0005-0000-0000-000072040000}"/>
    <cellStyle name="_Самар_анд_иктисодга_2011  - 6 жадваллар ВЭС" xfId="1151" xr:uid="{00000000-0005-0000-0000-000073040000}"/>
    <cellStyle name="_Самар_анд_иктисодга_6 жадвал tуманлар учун - Copy" xfId="1152" xr:uid="{00000000-0005-0000-0000-000074040000}"/>
    <cellStyle name="_Самар_анд_иктисодга_Талаб ва унинг копланиши" xfId="1153" xr:uid="{00000000-0005-0000-0000-000075040000}"/>
    <cellStyle name="_Самар_анд_Иктисодиёт бошкармаси 1-чорак" xfId="1154" xr:uid="{00000000-0005-0000-0000-000076040000}"/>
    <cellStyle name="_Самар_анд_Иктисодиёт бошкармаси 1-чорак_2009 йил   йиллик  хисоботлар" xfId="1155" xr:uid="{00000000-0005-0000-0000-000077040000}"/>
    <cellStyle name="_Самар_анд_Иктисодиёт бошкармаси 1-чорак_6 жадвал tуманлар учун - Copy" xfId="1156" xr:uid="{00000000-0005-0000-0000-000078040000}"/>
    <cellStyle name="_Самар_анд_Иктисодиёт бошкармаси 1-чорак_Талаб ва унинг копланиши" xfId="1157" xr:uid="{00000000-0005-0000-0000-000079040000}"/>
    <cellStyle name="_Самар_анд_Илхомбек 1 - 8 гача жадвали" xfId="1158" xr:uid="{00000000-0005-0000-0000-00007A040000}"/>
    <cellStyle name="_Самар_анд_Илхомбек 1 - 8 гача жадвали_2009 йил   йиллик" xfId="1159" xr:uid="{00000000-0005-0000-0000-00007B040000}"/>
    <cellStyle name="_Самар_анд_Илхомбек 1 - 8 гача жадвали_2009 йил   йиллик  хисоботлар" xfId="1160" xr:uid="{00000000-0005-0000-0000-00007C040000}"/>
    <cellStyle name="_Самар_анд_Илхомбек 1 - 8 гача жадвали_2009 йил   йиллик  хисоботлар_6 жадвал tуманлар учун - Copy" xfId="1161" xr:uid="{00000000-0005-0000-0000-00007D040000}"/>
    <cellStyle name="_Самар_анд_Илхомбек 1 - 8 гача жадвали_2009 йил   йиллик_6 жадвал tуманлар учун - Copy" xfId="1162" xr:uid="{00000000-0005-0000-0000-00007E040000}"/>
    <cellStyle name="_Самар_анд_Илхомбек 1 - 8 гача жадвали_2010 йил   йиллик" xfId="1163" xr:uid="{00000000-0005-0000-0000-00007F040000}"/>
    <cellStyle name="_Самар_анд_Илхомбек 1 - 8 гача жадвали_6 жадвал tуманлар учун - Copy" xfId="1164" xr:uid="{00000000-0005-0000-0000-000080040000}"/>
    <cellStyle name="_Самар_анд_Илхомбек 1 - 8 гача жадвали_Талаб ва унинг копланиши" xfId="1165" xr:uid="{00000000-0005-0000-0000-000081040000}"/>
    <cellStyle name="_Самар_анд_Йиллик режа таксимоти" xfId="1135" xr:uid="{00000000-0005-0000-0000-000082040000}"/>
    <cellStyle name="_Самар_анд_Йиллик режа таксимоти_2009 йил   йиллик" xfId="1136" xr:uid="{00000000-0005-0000-0000-000083040000}"/>
    <cellStyle name="_Самар_анд_Йиллик режа таксимоти_2009 йил   йиллик  хисоботлар" xfId="1137" xr:uid="{00000000-0005-0000-0000-000084040000}"/>
    <cellStyle name="_Самар_анд_Йиллик режа таксимоти_2009 йил   йиллик  хисоботлар_6 жадвал tуманлар учун - Copy" xfId="1138" xr:uid="{00000000-0005-0000-0000-000085040000}"/>
    <cellStyle name="_Самар_анд_Йиллик режа таксимоти_2009 йил   йиллик_6 жадвал tуманлар учун - Copy" xfId="1139" xr:uid="{00000000-0005-0000-0000-000086040000}"/>
    <cellStyle name="_Самар_анд_Йиллик режа таксимоти_2010 йил   йиллик" xfId="1140" xr:uid="{00000000-0005-0000-0000-000087040000}"/>
    <cellStyle name="_Самар_анд_Йиллик режа таксимоти_6 жадвал tуманлар учун - Copy" xfId="1141" xr:uid="{00000000-0005-0000-0000-000088040000}"/>
    <cellStyle name="_Самар_анд_Йиллик режа таксимоти_Талаб ва унинг копланиши" xfId="1142" xr:uid="{00000000-0005-0000-0000-000089040000}"/>
    <cellStyle name="_Самар_анд_Мониторинг СВОДНИЙ 2010 йил 6 ойлик ТОШКЕНТга" xfId="1166" xr:uid="{00000000-0005-0000-0000-00008A040000}"/>
    <cellStyle name="_Самар_анд_Мониторинг СВОДНИЙ 2010 йил 6 ойлик ТОШКЕНТга_6 жадвал tуманлар учун - Copy" xfId="1167" xr:uid="{00000000-0005-0000-0000-00008B040000}"/>
    <cellStyle name="_Самар_анд_ОБЛПЛАН жадваллар-2009 6 ой ТАЙЁР" xfId="1168" xr:uid="{00000000-0005-0000-0000-00008C040000}"/>
    <cellStyle name="_Самар_анд_ОБЛПЛАН жадваллар-2009 6 ой ТАЙЁР_2009 йил   йиллик" xfId="1169" xr:uid="{00000000-0005-0000-0000-00008D040000}"/>
    <cellStyle name="_Самар_анд_ОБЛПЛАН жадваллар-2009 6 ой ТАЙЁР_2009 йил   йиллик  хисоботлар" xfId="1170" xr:uid="{00000000-0005-0000-0000-00008E040000}"/>
    <cellStyle name="_Самар_анд_ОБЛПЛАН жадваллар-2009 6 ой ТАЙЁР_2009 йил   йиллик  хисоботлар_6 жадвал tуманлар учун - Copy" xfId="1171" xr:uid="{00000000-0005-0000-0000-00008F040000}"/>
    <cellStyle name="_Самар_анд_ОБЛПЛАН жадваллар-2009 6 ой ТАЙЁР_2009 йил   йиллик_6 жадвал tуманлар учун - Copy" xfId="1172" xr:uid="{00000000-0005-0000-0000-000090040000}"/>
    <cellStyle name="_Самар_анд_ОБЛПЛАН жадваллар-2009 6 ой ТАЙЁР_2010 йил   йиллик" xfId="1173" xr:uid="{00000000-0005-0000-0000-000091040000}"/>
    <cellStyle name="_Самар_анд_ОБЛПЛАН жадваллар-2009 6 ой ТАЙЁР_6 жадвал tуманлар учун - Copy" xfId="1174" xr:uid="{00000000-0005-0000-0000-000092040000}"/>
    <cellStyle name="_Самар_анд_ОБЛПЛАН жадваллар-2009 6 ой ТАЙЁР_Талаб ва унинг копланиши" xfId="1175" xr:uid="{00000000-0005-0000-0000-000093040000}"/>
    <cellStyle name="_Самар_анд_Режа булиниши" xfId="1176" xr:uid="{00000000-0005-0000-0000-000094040000}"/>
    <cellStyle name="_Самар_анд_Режа булиниши_2009 йил   йиллик" xfId="1177" xr:uid="{00000000-0005-0000-0000-000095040000}"/>
    <cellStyle name="_Самар_анд_Режа булиниши_2009 йил   йиллик  хисоботлар" xfId="1178" xr:uid="{00000000-0005-0000-0000-000096040000}"/>
    <cellStyle name="_Самар_анд_Режа булиниши_2009 йил   йиллик  хисоботлар_6 жадвал tуманлар учун - Copy" xfId="1179" xr:uid="{00000000-0005-0000-0000-000097040000}"/>
    <cellStyle name="_Самар_анд_Режа булиниши_2009 йил   йиллик_6 жадвал tуманлар учун - Copy" xfId="1180" xr:uid="{00000000-0005-0000-0000-000098040000}"/>
    <cellStyle name="_Самар_анд_Режа булиниши_2010 йил   йиллик" xfId="1181" xr:uid="{00000000-0005-0000-0000-000099040000}"/>
    <cellStyle name="_Самар_анд_Режа булиниши_6 жадвал tуманлар учун - Copy" xfId="1182" xr:uid="{00000000-0005-0000-0000-00009A040000}"/>
    <cellStyle name="_Самар_анд_Режа булиниши_Талаб ва унинг копланиши" xfId="1183" xr:uid="{00000000-0005-0000-0000-00009B040000}"/>
    <cellStyle name="_Самар_анд_СЕНТЯБР 09.09 30." xfId="1184" xr:uid="{00000000-0005-0000-0000-00009C040000}"/>
    <cellStyle name="_Самар_анд_СЕНТЯБР 09.09 30._2009 йил   йиллик" xfId="1185" xr:uid="{00000000-0005-0000-0000-00009D040000}"/>
    <cellStyle name="_Самар_анд_СЕНТЯБР 09.09 30._2009 йил   йиллик  хисоботлар" xfId="1186" xr:uid="{00000000-0005-0000-0000-00009E040000}"/>
    <cellStyle name="_Самар_анд_СЕНТЯБР 09.09 30._2009 йил   йиллик  хисоботлар_6 жадвал tуманлар учун - Copy" xfId="1187" xr:uid="{00000000-0005-0000-0000-00009F040000}"/>
    <cellStyle name="_Самар_анд_СЕНТЯБР 09.09 30._2009 йил   йиллик_6 жадвал tуманлар учун - Copy" xfId="1188" xr:uid="{00000000-0005-0000-0000-0000A0040000}"/>
    <cellStyle name="_Самар_анд_СЕНТЯБР 09.09 30._2010 йил   йиллик" xfId="1189" xr:uid="{00000000-0005-0000-0000-0000A1040000}"/>
    <cellStyle name="_Самар_анд_СЕНТЯБР 09.09 30._6 жадвал tуманлар учун - Copy" xfId="1190" xr:uid="{00000000-0005-0000-0000-0000A2040000}"/>
    <cellStyle name="_Самар_анд_СЕНТЯБР 09.09 30._Талаб ва унинг копланиши" xfId="1191" xr:uid="{00000000-0005-0000-0000-0000A3040000}"/>
    <cellStyle name="_Самар_анд_Сухроб Вилоят свод" xfId="1192" xr:uid="{00000000-0005-0000-0000-0000A4040000}"/>
    <cellStyle name="_Самар_анд_Сухроб Вилоят свод_2009 йил   йиллик" xfId="1193" xr:uid="{00000000-0005-0000-0000-0000A5040000}"/>
    <cellStyle name="_Самар_анд_Сухроб Вилоят свод_2009 йил   йиллик  хисоботлар" xfId="1194" xr:uid="{00000000-0005-0000-0000-0000A6040000}"/>
    <cellStyle name="_Самар_анд_Сухроб Вилоят свод_2009 йил   йиллик  хисоботлар_6 жадвал tуманлар учун - Copy" xfId="1195" xr:uid="{00000000-0005-0000-0000-0000A7040000}"/>
    <cellStyle name="_Самар_анд_Сухроб Вилоят свод_2009 йил   йиллик_6 жадвал tуманлар учун - Copy" xfId="1196" xr:uid="{00000000-0005-0000-0000-0000A8040000}"/>
    <cellStyle name="_Самар_анд_Сухроб Вилоят свод_2010 й  9 ойлик  якун" xfId="1197" xr:uid="{00000000-0005-0000-0000-0000A9040000}"/>
    <cellStyle name="_Самар_анд_Сухроб Вилоят свод_2010 й  9 ойлик  якун_6 жадвал tуманлар учун - Copy" xfId="1198" xr:uid="{00000000-0005-0000-0000-0000AA040000}"/>
    <cellStyle name="_Самар_анд_Сухроб Вилоят свод_2010 йил   йиллик" xfId="1199" xr:uid="{00000000-0005-0000-0000-0000AB040000}"/>
    <cellStyle name="_Самар_анд_Сухроб Вилоят свод_2011  - 6 жадваллар ВЭС" xfId="1200" xr:uid="{00000000-0005-0000-0000-0000AC040000}"/>
    <cellStyle name="_Самар_анд_Сухроб Вилоят свод_6 жадвал tуманлар учун - Copy" xfId="1201" xr:uid="{00000000-0005-0000-0000-0000AD040000}"/>
    <cellStyle name="_Самар_анд_Сухроб Вилоят свод_Талаб ва унинг копланиши" xfId="1202" xr:uid="{00000000-0005-0000-0000-0000AE040000}"/>
    <cellStyle name="_Самар_анд_Талаб ва унинг копланиши" xfId="1203" xr:uid="{00000000-0005-0000-0000-0000AF040000}"/>
    <cellStyle name="_Самар_анд_Тошкентга Эҳтиёж 01.11.2012й" xfId="1204" xr:uid="{00000000-0005-0000-0000-0000B0040000}"/>
    <cellStyle name="_Самар_анд_УЗГАРДИ ВАЗИРЛИК 85.5 минг талик ХОКИМГА 2009 й. 12 ойлик ЯНГИ ИШ УРИН. РАЗБОР" xfId="1205" xr:uid="{00000000-0005-0000-0000-0000B1040000}"/>
    <cellStyle name="_Самар_анд_УЗГАРДИ ВАЗИРЛИК 85.5 минг талик ХОКИМГА 2009 й. 12 ойлик ЯНГИ ИШ УРИН. РАЗБОР_2009 йил   йиллик" xfId="1206" xr:uid="{00000000-0005-0000-0000-0000B2040000}"/>
    <cellStyle name="_Самар_анд_УЗГАРДИ ВАЗИРЛИК 85.5 минг талик ХОКИМГА 2009 й. 12 ойлик ЯНГИ ИШ УРИН. РАЗБОР_2009 йил   йиллик  хисоботлар" xfId="1207" xr:uid="{00000000-0005-0000-0000-0000B3040000}"/>
    <cellStyle name="_Самар_анд_УЗГАРДИ ВАЗИРЛИК 85.5 минг талик ХОКИМГА 2009 й. 12 ойлик ЯНГИ ИШ УРИН. РАЗБОР_2009 йил   йиллик  хисоботлар_6 жадвал tуманлар учун - Copy" xfId="1208" xr:uid="{00000000-0005-0000-0000-0000B4040000}"/>
    <cellStyle name="_Самар_анд_УЗГАРДИ ВАЗИРЛИК 85.5 минг талик ХОКИМГА 2009 й. 12 ойлик ЯНГИ ИШ УРИН. РАЗБОР_2009 йил   йиллик_6 жадвал tуманлар учун - Copy" xfId="1209" xr:uid="{00000000-0005-0000-0000-0000B5040000}"/>
    <cellStyle name="_Самар_анд_УЗГАРДИ ВАЗИРЛИК 85.5 минг талик ХОКИМГА 2009 й. 12 ойлик ЯНГИ ИШ УРИН. РАЗБОР_2010 йил   йиллик" xfId="1210" xr:uid="{00000000-0005-0000-0000-0000B6040000}"/>
    <cellStyle name="_Самар_анд_УЗГАРДИ ВАЗИРЛИК 85.5 минг талик ХОКИМГА 2009 й. 12 ойлик ЯНГИ ИШ УРИН. РАЗБОР_6 жадвал tуманлар учун - Copy" xfId="1211" xr:uid="{00000000-0005-0000-0000-0000B7040000}"/>
    <cellStyle name="_Самар_анд_УЗГАРДИ ВАЗИРЛИК 85.5 минг талик ХОКИМГА 2009 й. 12 ойлик ЯНГИ ИШ УРИН. РАЗБОР_Талаб ва унинг копланиши" xfId="1212" xr:uid="{00000000-0005-0000-0000-0000B8040000}"/>
    <cellStyle name="_Самар_анд_ФОРМА манзилли рўйхат" xfId="1213" xr:uid="{00000000-0005-0000-0000-0000B9040000}"/>
    <cellStyle name="_Самар_анд_ФОРМА манзилли рўйхат_2009 йил   йиллик" xfId="1214" xr:uid="{00000000-0005-0000-0000-0000BA040000}"/>
    <cellStyle name="_Самар_анд_ФОРМА манзилли рўйхат_2009 йил   йиллик  хисоботлар" xfId="1215" xr:uid="{00000000-0005-0000-0000-0000BB040000}"/>
    <cellStyle name="_Самар_анд_ФОРМА манзилли рўйхат_2009 йил   йиллик  хисоботлар_6 жадвал tуманлар учун - Copy" xfId="1216" xr:uid="{00000000-0005-0000-0000-0000BC040000}"/>
    <cellStyle name="_Самар_анд_ФОРМА манзилли рўйхат_2009 йил   йиллик_6 жадвал tуманлар учун - Copy" xfId="1217" xr:uid="{00000000-0005-0000-0000-0000BD040000}"/>
    <cellStyle name="_Самар_анд_ФОРМА манзилли рўйхат_2010 йил   йиллик" xfId="1218" xr:uid="{00000000-0005-0000-0000-0000BE040000}"/>
    <cellStyle name="_Самар_анд_ФОРМА манзилли рўйхат_6 жадвал tуманлар учун - Copy" xfId="1219" xr:uid="{00000000-0005-0000-0000-0000BF040000}"/>
    <cellStyle name="_Самар_анд_ФОРМА манзилли рўйхат_Талаб ва унинг копланиши" xfId="1220" xr:uid="{00000000-0005-0000-0000-0000C0040000}"/>
    <cellStyle name="_Самар_анд_Форма-ЯИЎ ва бандлик" xfId="1221" xr:uid="{00000000-0005-0000-0000-0000C1040000}"/>
    <cellStyle name="_Самар_анд_ХОКИМГА 2009 й. 7 ойлик ЯНГИ ИШ УРИН ОХИРГИСИ. РАЗБОР" xfId="1222" xr:uid="{00000000-0005-0000-0000-0000C2040000}"/>
    <cellStyle name="_Самар_анд_ХОКИМГА 2009 й. 7 ойлик ЯНГИ ИШ УРИН ОХИРГИСИ. РАЗБОР_2009 йил   йиллик" xfId="1223" xr:uid="{00000000-0005-0000-0000-0000C3040000}"/>
    <cellStyle name="_Самар_анд_ХОКИМГА 2009 й. 7 ойлик ЯНГИ ИШ УРИН ОХИРГИСИ. РАЗБОР_2009 йил   йиллик  хисоботлар" xfId="1224" xr:uid="{00000000-0005-0000-0000-0000C4040000}"/>
    <cellStyle name="_Самар_анд_ХОКИМГА 2009 й. 7 ойлик ЯНГИ ИШ УРИН ОХИРГИСИ. РАЗБОР_2009 йил   йиллик  хисоботлар_6 жадвал tуманлар учун - Copy" xfId="1225" xr:uid="{00000000-0005-0000-0000-0000C5040000}"/>
    <cellStyle name="_Самар_анд_ХОКИМГА 2009 й. 7 ойлик ЯНГИ ИШ УРИН ОХИРГИСИ. РАЗБОР_2009 йил   йиллик_6 жадвал tуманлар учун - Copy" xfId="1226" xr:uid="{00000000-0005-0000-0000-0000C6040000}"/>
    <cellStyle name="_Самар_анд_ХОКИМГА 2009 й. 7 ойлик ЯНГИ ИШ УРИН ОХИРГИСИ. РАЗБОР_2010 йил   йиллик" xfId="1227" xr:uid="{00000000-0005-0000-0000-0000C7040000}"/>
    <cellStyle name="_Самар_анд_ХОКИМГА 2009 й. 7 ойлик ЯНГИ ИШ УРИН ОХИРГИСИ. РАЗБОР_6 жадвал tуманлар учун - Copy" xfId="1228" xr:uid="{00000000-0005-0000-0000-0000C8040000}"/>
    <cellStyle name="_Самар_анд_ХОКИМГА 2009 й. 7 ойлик ЯНГИ ИШ УРИН ОХИРГИСИ. РАЗБОР_Талаб ва унинг копланиши" xfId="1229" xr:uid="{00000000-0005-0000-0000-0000C9040000}"/>
    <cellStyle name="_Самар_анд_ХОКИМГА 2009 й. 9 ойлик ЯНГИ ИШ УРИН ОХИРГИСИ. РАЗБОР" xfId="1230" xr:uid="{00000000-0005-0000-0000-0000CA040000}"/>
    <cellStyle name="_Самар_анд_ХОКИМГА 2009 й. 9 ойлик ЯНГИ ИШ УРИН ОХИРГИСИ. РАЗБОР_2009 йил   йиллик" xfId="1231" xr:uid="{00000000-0005-0000-0000-0000CB040000}"/>
    <cellStyle name="_Самар_анд_ХОКИМГА 2009 й. 9 ойлик ЯНГИ ИШ УРИН ОХИРГИСИ. РАЗБОР_2009 йил   йиллик  хисоботлар" xfId="1232" xr:uid="{00000000-0005-0000-0000-0000CC040000}"/>
    <cellStyle name="_Самар_анд_ХОКИМГА 2009 й. 9 ойлик ЯНГИ ИШ УРИН ОХИРГИСИ. РАЗБОР_2009 йил   йиллик  хисоботлар_6 жадвал tуманлар учун - Copy" xfId="1233" xr:uid="{00000000-0005-0000-0000-0000CD040000}"/>
    <cellStyle name="_Самар_анд_ХОКИМГА 2009 й. 9 ойлик ЯНГИ ИШ УРИН ОХИРГИСИ. РАЗБОР_2009 йил   йиллик_6 жадвал tуманлар учун - Copy" xfId="1234" xr:uid="{00000000-0005-0000-0000-0000CE040000}"/>
    <cellStyle name="_Самар_анд_ХОКИМГА 2009 й. 9 ойлик ЯНГИ ИШ УРИН ОХИРГИСИ. РАЗБОР_2010 йил   йиллик" xfId="1235" xr:uid="{00000000-0005-0000-0000-0000CF040000}"/>
    <cellStyle name="_Самар_анд_ХОКИМГА 2009 й. 9 ойлик ЯНГИ ИШ УРИН ОХИРГИСИ. РАЗБОР_6 жадвал tуманлар учун - Copy" xfId="1236" xr:uid="{00000000-0005-0000-0000-0000D0040000}"/>
    <cellStyle name="_Самар_анд_ХОКИМГА 2009 й. 9 ойлик ЯНГИ ИШ УРИН ОХИРГИСИ. РАЗБОР_Талаб ва унинг копланиши" xfId="1237" xr:uid="{00000000-0005-0000-0000-0000D1040000}"/>
    <cellStyle name="_СВОД 1047_04_охирги" xfId="1238" xr:uid="{00000000-0005-0000-0000-0000D2040000}"/>
    <cellStyle name="_СВОД 1050" xfId="1239" xr:uid="{00000000-0005-0000-0000-0000D3040000}"/>
    <cellStyle name="_СВОД КабМин-Вар-тОхирги" xfId="1240" xr:uid="{00000000-0005-0000-0000-0000D4040000}"/>
    <cellStyle name="_СВОД Парранда 1 апрел" xfId="1241" xr:uid="{00000000-0005-0000-0000-0000D5040000}"/>
    <cellStyle name="_СВОД-Банк-Вилоят" xfId="1242" xr:uid="{00000000-0005-0000-0000-0000D6040000}"/>
    <cellStyle name="_СВОД-Умумий" xfId="1243" xr:uid="{00000000-0005-0000-0000-0000D7040000}"/>
    <cellStyle name="_СЕНТЯБР 09.09 30." xfId="1244" xr:uid="{00000000-0005-0000-0000-0000D8040000}"/>
    <cellStyle name="_СЕНТЯБР 09.09 30._2009 йил   йиллик  хисоботлар" xfId="1245" xr:uid="{00000000-0005-0000-0000-0000D9040000}"/>
    <cellStyle name="_СЕНТЯБР 09.09 30._6 жадвал tуманлар учун - Copy" xfId="1246" xr:uid="{00000000-0005-0000-0000-0000DA040000}"/>
    <cellStyle name="_СЕНТЯБР 09.09 30._Талаб ва унинг копланиши" xfId="1247" xr:uid="{00000000-0005-0000-0000-0000DB040000}"/>
    <cellStyle name="_Сирдарё" xfId="1248" xr:uid="{00000000-0005-0000-0000-0000DC040000}"/>
    <cellStyle name="_Сирдарё_2009 йил   йиллик  хисоботлар" xfId="1249" xr:uid="{00000000-0005-0000-0000-0000DD040000}"/>
    <cellStyle name="_Сирдарё_2010 й  9 ойлик  якун" xfId="1250" xr:uid="{00000000-0005-0000-0000-0000DE040000}"/>
    <cellStyle name="_Сирдарё_2011  - 6 жадваллар ВЭС" xfId="1251" xr:uid="{00000000-0005-0000-0000-0000DF040000}"/>
    <cellStyle name="_Сирдарё_2011  - 6 жадваллар Иқтисод свод4" xfId="1252" xr:uid="{00000000-0005-0000-0000-0000E0040000}"/>
    <cellStyle name="_Сирдарё_2011  I чорак жадваллар ВЭС" xfId="1253" xr:uid="{00000000-0005-0000-0000-0000E1040000}"/>
    <cellStyle name="_Сирдарё_2011 й  9 ойлик  якун" xfId="1254" xr:uid="{00000000-0005-0000-0000-0000E2040000}"/>
    <cellStyle name="_Сирдарё_6 жадвал tуманлар учун - Copy" xfId="1255" xr:uid="{00000000-0005-0000-0000-0000E3040000}"/>
    <cellStyle name="_Сирдарё_ДАСТУР 2009 й. 7 ойлик кутилиш 86745та ФАКТ" xfId="1256" xr:uid="{00000000-0005-0000-0000-0000E4040000}"/>
    <cellStyle name="_Сирдарё_ДАСТУР 2009 й. 7 ойлик кутилиш 86745та ФАКТ_2009 йил   йиллик  хисоботлар" xfId="1257" xr:uid="{00000000-0005-0000-0000-0000E5040000}"/>
    <cellStyle name="_Сирдарё_ДАСТУР 2009 й. 7 ойлик кутилиш 86745та ФАКТ_6 жадвал tуманлар учун - Copy" xfId="1258" xr:uid="{00000000-0005-0000-0000-0000E6040000}"/>
    <cellStyle name="_Сирдарё_ДАСТУР 2009 й. 7 ойлик кутилиш 86745та ФАКТ_Талаб ва унинг копланиши" xfId="1259" xr:uid="{00000000-0005-0000-0000-0000E7040000}"/>
    <cellStyle name="_Сирдарё_Жиззах вилоят 1-чорак хис" xfId="1260" xr:uid="{00000000-0005-0000-0000-0000E8040000}"/>
    <cellStyle name="_Сирдарё_Жиззах вилоят 1-чорак хис_2009 йил   йиллик" xfId="1261" xr:uid="{00000000-0005-0000-0000-0000E9040000}"/>
    <cellStyle name="_Сирдарё_Жиззах вилоят 1-чорак хис_2009 йил   йиллик  хисоботлар" xfId="1262" xr:uid="{00000000-0005-0000-0000-0000EA040000}"/>
    <cellStyle name="_Сирдарё_Жиззах вилоят 1-чорак хис_2009 йил   йиллик  хисоботлар_6 жадвал tуманлар учун - Copy" xfId="1263" xr:uid="{00000000-0005-0000-0000-0000EB040000}"/>
    <cellStyle name="_Сирдарё_Жиззах вилоят 1-чорак хис_2009 йил   йиллик_6 жадвал tуманлар учун - Copy" xfId="1264" xr:uid="{00000000-0005-0000-0000-0000EC040000}"/>
    <cellStyle name="_Сирдарё_Жиззах вилоят 1-чорак хис_2010 йил   йиллик" xfId="1265" xr:uid="{00000000-0005-0000-0000-0000ED040000}"/>
    <cellStyle name="_Сирдарё_Жиззах вилоят 1-чорак хис_6 жадвал tуманлар учун - Copy" xfId="1266" xr:uid="{00000000-0005-0000-0000-0000EE040000}"/>
    <cellStyle name="_Сирдарё_Жиззах вилоят 1-чорак хис_Талаб ва унинг копланиши" xfId="1267" xr:uid="{00000000-0005-0000-0000-0000EF040000}"/>
    <cellStyle name="_Сирдарё_иктисодга" xfId="1276" xr:uid="{00000000-0005-0000-0000-0000F0040000}"/>
    <cellStyle name="_Сирдарё_иктисодга_2009 йил   йиллик" xfId="1277" xr:uid="{00000000-0005-0000-0000-0000F1040000}"/>
    <cellStyle name="_Сирдарё_иктисодга_2009 йил   йиллик  хисоботлар" xfId="1278" xr:uid="{00000000-0005-0000-0000-0000F2040000}"/>
    <cellStyle name="_Сирдарё_иктисодга_2009 йил   йиллик  хисоботлар_6 жадвал tуманлар учун - Copy" xfId="1279" xr:uid="{00000000-0005-0000-0000-0000F3040000}"/>
    <cellStyle name="_Сирдарё_иктисодга_2009 йил   йиллик_6 жадвал tуманлар учун - Copy" xfId="1280" xr:uid="{00000000-0005-0000-0000-0000F4040000}"/>
    <cellStyle name="_Сирдарё_иктисодга_2010 й  9 ойлик  якун" xfId="1281" xr:uid="{00000000-0005-0000-0000-0000F5040000}"/>
    <cellStyle name="_Сирдарё_иктисодга_2010 й  9 ойлик  якун_6 жадвал tуманлар учун - Copy" xfId="1282" xr:uid="{00000000-0005-0000-0000-0000F6040000}"/>
    <cellStyle name="_Сирдарё_иктисодга_2010 йил   йиллик" xfId="1283" xr:uid="{00000000-0005-0000-0000-0000F7040000}"/>
    <cellStyle name="_Сирдарё_иктисодга_2011  - 6 жадваллар ВЭС" xfId="1284" xr:uid="{00000000-0005-0000-0000-0000F8040000}"/>
    <cellStyle name="_Сирдарё_иктисодга_6 жадвал tуманлар учун - Copy" xfId="1285" xr:uid="{00000000-0005-0000-0000-0000F9040000}"/>
    <cellStyle name="_Сирдарё_иктисодга_Талаб ва унинг копланиши" xfId="1286" xr:uid="{00000000-0005-0000-0000-0000FA040000}"/>
    <cellStyle name="_Сирдарё_Иктисодиёт бошкармаси 1-чорак" xfId="1287" xr:uid="{00000000-0005-0000-0000-0000FB040000}"/>
    <cellStyle name="_Сирдарё_Иктисодиёт бошкармаси 1-чорак_2009 йил   йиллик  хисоботлар" xfId="1288" xr:uid="{00000000-0005-0000-0000-0000FC040000}"/>
    <cellStyle name="_Сирдарё_Иктисодиёт бошкармаси 1-чорак_6 жадвал tуманлар учун - Copy" xfId="1289" xr:uid="{00000000-0005-0000-0000-0000FD040000}"/>
    <cellStyle name="_Сирдарё_Иктисодиёт бошкармаси 1-чорак_Талаб ва унинг копланиши" xfId="1290" xr:uid="{00000000-0005-0000-0000-0000FE040000}"/>
    <cellStyle name="_Сирдарё_Илхомбек 1 - 8 гача жадвали" xfId="1291" xr:uid="{00000000-0005-0000-0000-0000FF040000}"/>
    <cellStyle name="_Сирдарё_Илхомбек 1 - 8 гача жадвали_2009 йил   йиллик" xfId="1292" xr:uid="{00000000-0005-0000-0000-000000050000}"/>
    <cellStyle name="_Сирдарё_Илхомбек 1 - 8 гача жадвали_2009 йил   йиллик  хисоботлар" xfId="1293" xr:uid="{00000000-0005-0000-0000-000001050000}"/>
    <cellStyle name="_Сирдарё_Илхомбек 1 - 8 гача жадвали_2009 йил   йиллик  хисоботлар_6 жадвал tуманлар учун - Copy" xfId="1294" xr:uid="{00000000-0005-0000-0000-000002050000}"/>
    <cellStyle name="_Сирдарё_Илхомбек 1 - 8 гача жадвали_2009 йил   йиллик_6 жадвал tуманлар учун - Copy" xfId="1295" xr:uid="{00000000-0005-0000-0000-000003050000}"/>
    <cellStyle name="_Сирдарё_Илхомбек 1 - 8 гача жадвали_2010 йил   йиллик" xfId="1296" xr:uid="{00000000-0005-0000-0000-000004050000}"/>
    <cellStyle name="_Сирдарё_Илхомбек 1 - 8 гача жадвали_6 жадвал tуманлар учун - Copy" xfId="1297" xr:uid="{00000000-0005-0000-0000-000005050000}"/>
    <cellStyle name="_Сирдарё_Илхомбек 1 - 8 гача жадвали_Талаб ва унинг копланиши" xfId="1298" xr:uid="{00000000-0005-0000-0000-000006050000}"/>
    <cellStyle name="_Сирдарё_Йиллик режа таксимоти" xfId="1268" xr:uid="{00000000-0005-0000-0000-000007050000}"/>
    <cellStyle name="_Сирдарё_Йиллик режа таксимоти_2009 йил   йиллик" xfId="1269" xr:uid="{00000000-0005-0000-0000-000008050000}"/>
    <cellStyle name="_Сирдарё_Йиллик режа таксимоти_2009 йил   йиллик  хисоботлар" xfId="1270" xr:uid="{00000000-0005-0000-0000-000009050000}"/>
    <cellStyle name="_Сирдарё_Йиллик режа таксимоти_2009 йил   йиллик  хисоботлар_6 жадвал tуманлар учун - Copy" xfId="1271" xr:uid="{00000000-0005-0000-0000-00000A050000}"/>
    <cellStyle name="_Сирдарё_Йиллик режа таксимоти_2009 йил   йиллик_6 жадвал tуманлар учун - Copy" xfId="1272" xr:uid="{00000000-0005-0000-0000-00000B050000}"/>
    <cellStyle name="_Сирдарё_Йиллик режа таксимоти_2010 йил   йиллик" xfId="1273" xr:uid="{00000000-0005-0000-0000-00000C050000}"/>
    <cellStyle name="_Сирдарё_Йиллик режа таксимоти_6 жадвал tуманлар учун - Copy" xfId="1274" xr:uid="{00000000-0005-0000-0000-00000D050000}"/>
    <cellStyle name="_Сирдарё_Йиллик режа таксимоти_Талаб ва унинг копланиши" xfId="1275" xr:uid="{00000000-0005-0000-0000-00000E050000}"/>
    <cellStyle name="_Сирдарё_Мониторинг СВОДНИЙ 2010 йил 6 ойлик ТОШКЕНТга" xfId="1299" xr:uid="{00000000-0005-0000-0000-00000F050000}"/>
    <cellStyle name="_Сирдарё_Мониторинг СВОДНИЙ 2010 йил 6 ойлик ТОШКЕНТга_6 жадвал tуманлар учун - Copy" xfId="1300" xr:uid="{00000000-0005-0000-0000-000010050000}"/>
    <cellStyle name="_Сирдарё_ОБЛПЛАН жадваллар-2009 6 ой ТАЙЁР" xfId="1301" xr:uid="{00000000-0005-0000-0000-000011050000}"/>
    <cellStyle name="_Сирдарё_ОБЛПЛАН жадваллар-2009 6 ой ТАЙЁР_2009 йил   йиллик" xfId="1302" xr:uid="{00000000-0005-0000-0000-000012050000}"/>
    <cellStyle name="_Сирдарё_ОБЛПЛАН жадваллар-2009 6 ой ТАЙЁР_2009 йил   йиллик  хисоботлар" xfId="1303" xr:uid="{00000000-0005-0000-0000-000013050000}"/>
    <cellStyle name="_Сирдарё_ОБЛПЛАН жадваллар-2009 6 ой ТАЙЁР_2009 йил   йиллик  хисоботлар_6 жадвал tуманлар учун - Copy" xfId="1304" xr:uid="{00000000-0005-0000-0000-000014050000}"/>
    <cellStyle name="_Сирдарё_ОБЛПЛАН жадваллар-2009 6 ой ТАЙЁР_2009 йил   йиллик_6 жадвал tуманлар учун - Copy" xfId="1305" xr:uid="{00000000-0005-0000-0000-000015050000}"/>
    <cellStyle name="_Сирдарё_ОБЛПЛАН жадваллар-2009 6 ой ТАЙЁР_2010 йил   йиллик" xfId="1306" xr:uid="{00000000-0005-0000-0000-000016050000}"/>
    <cellStyle name="_Сирдарё_ОБЛПЛАН жадваллар-2009 6 ой ТАЙЁР_6 жадвал tуманлар учун - Copy" xfId="1307" xr:uid="{00000000-0005-0000-0000-000017050000}"/>
    <cellStyle name="_Сирдарё_ОБЛПЛАН жадваллар-2009 6 ой ТАЙЁР_Талаб ва унинг копланиши" xfId="1308" xr:uid="{00000000-0005-0000-0000-000018050000}"/>
    <cellStyle name="_Сирдарё_Режа булиниши" xfId="1309" xr:uid="{00000000-0005-0000-0000-000019050000}"/>
    <cellStyle name="_Сирдарё_Режа булиниши_2009 йил   йиллик" xfId="1310" xr:uid="{00000000-0005-0000-0000-00001A050000}"/>
    <cellStyle name="_Сирдарё_Режа булиниши_2009 йил   йиллик  хисоботлар" xfId="1311" xr:uid="{00000000-0005-0000-0000-00001B050000}"/>
    <cellStyle name="_Сирдарё_Режа булиниши_2009 йил   йиллик  хисоботлар_6 жадвал tуманлар учун - Copy" xfId="1312" xr:uid="{00000000-0005-0000-0000-00001C050000}"/>
    <cellStyle name="_Сирдарё_Режа булиниши_2009 йил   йиллик_6 жадвал tуманлар учун - Copy" xfId="1313" xr:uid="{00000000-0005-0000-0000-00001D050000}"/>
    <cellStyle name="_Сирдарё_Режа булиниши_2010 йил   йиллик" xfId="1314" xr:uid="{00000000-0005-0000-0000-00001E050000}"/>
    <cellStyle name="_Сирдарё_Режа булиниши_6 жадвал tуманлар учун - Copy" xfId="1315" xr:uid="{00000000-0005-0000-0000-00001F050000}"/>
    <cellStyle name="_Сирдарё_Режа булиниши_Талаб ва унинг копланиши" xfId="1316" xr:uid="{00000000-0005-0000-0000-000020050000}"/>
    <cellStyle name="_Сирдарё_СЕНТЯБР 09.09 30." xfId="1317" xr:uid="{00000000-0005-0000-0000-000021050000}"/>
    <cellStyle name="_Сирдарё_СЕНТЯБР 09.09 30._2009 йил   йиллик" xfId="1318" xr:uid="{00000000-0005-0000-0000-000022050000}"/>
    <cellStyle name="_Сирдарё_СЕНТЯБР 09.09 30._2009 йил   йиллик  хисоботлар" xfId="1319" xr:uid="{00000000-0005-0000-0000-000023050000}"/>
    <cellStyle name="_Сирдарё_СЕНТЯБР 09.09 30._2009 йил   йиллик  хисоботлар_6 жадвал tуманлар учун - Copy" xfId="1320" xr:uid="{00000000-0005-0000-0000-000024050000}"/>
    <cellStyle name="_Сирдарё_СЕНТЯБР 09.09 30._2009 йил   йиллик_6 жадвал tуманлар учун - Copy" xfId="1321" xr:uid="{00000000-0005-0000-0000-000025050000}"/>
    <cellStyle name="_Сирдарё_СЕНТЯБР 09.09 30._2010 йил   йиллик" xfId="1322" xr:uid="{00000000-0005-0000-0000-000026050000}"/>
    <cellStyle name="_Сирдарё_СЕНТЯБР 09.09 30._6 жадвал tуманлар учун - Copy" xfId="1323" xr:uid="{00000000-0005-0000-0000-000027050000}"/>
    <cellStyle name="_Сирдарё_СЕНТЯБР 09.09 30._Талаб ва унинг копланиши" xfId="1324" xr:uid="{00000000-0005-0000-0000-000028050000}"/>
    <cellStyle name="_Сирдарё_Сухроб Вилоят свод" xfId="1325" xr:uid="{00000000-0005-0000-0000-000029050000}"/>
    <cellStyle name="_Сирдарё_Сухроб Вилоят свод_2009 йил   йиллик" xfId="1326" xr:uid="{00000000-0005-0000-0000-00002A050000}"/>
    <cellStyle name="_Сирдарё_Сухроб Вилоят свод_2009 йил   йиллик  хисоботлар" xfId="1327" xr:uid="{00000000-0005-0000-0000-00002B050000}"/>
    <cellStyle name="_Сирдарё_Сухроб Вилоят свод_2009 йил   йиллик  хисоботлар_6 жадвал tуманлар учун - Copy" xfId="1328" xr:uid="{00000000-0005-0000-0000-00002C050000}"/>
    <cellStyle name="_Сирдарё_Сухроб Вилоят свод_2009 йил   йиллик_6 жадвал tуманлар учун - Copy" xfId="1329" xr:uid="{00000000-0005-0000-0000-00002D050000}"/>
    <cellStyle name="_Сирдарё_Сухроб Вилоят свод_2010 й  9 ойлик  якун" xfId="1330" xr:uid="{00000000-0005-0000-0000-00002E050000}"/>
    <cellStyle name="_Сирдарё_Сухроб Вилоят свод_2010 й  9 ойлик  якун_6 жадвал tуманлар учун - Copy" xfId="1331" xr:uid="{00000000-0005-0000-0000-00002F050000}"/>
    <cellStyle name="_Сирдарё_Сухроб Вилоят свод_2010 йил   йиллик" xfId="1332" xr:uid="{00000000-0005-0000-0000-000030050000}"/>
    <cellStyle name="_Сирдарё_Сухроб Вилоят свод_2011  - 6 жадваллар ВЭС" xfId="1333" xr:uid="{00000000-0005-0000-0000-000031050000}"/>
    <cellStyle name="_Сирдарё_Сухроб Вилоят свод_6 жадвал tуманлар учун - Copy" xfId="1334" xr:uid="{00000000-0005-0000-0000-000032050000}"/>
    <cellStyle name="_Сирдарё_Сухроб Вилоят свод_Талаб ва унинг копланиши" xfId="1335" xr:uid="{00000000-0005-0000-0000-000033050000}"/>
    <cellStyle name="_Сирдарё_Талаб ва унинг копланиши" xfId="1336" xr:uid="{00000000-0005-0000-0000-000034050000}"/>
    <cellStyle name="_Сирдарё_Тошкентга Эҳтиёж 01.11.2012й" xfId="1337" xr:uid="{00000000-0005-0000-0000-000035050000}"/>
    <cellStyle name="_Сирдарё_УЗГАРДИ ВАЗИРЛИК 85.5 минг талик ХОКИМГА 2009 й. 12 ойлик ЯНГИ ИШ УРИН. РАЗБОР" xfId="1338" xr:uid="{00000000-0005-0000-0000-000036050000}"/>
    <cellStyle name="_Сирдарё_УЗГАРДИ ВАЗИРЛИК 85.5 минг талик ХОКИМГА 2009 й. 12 ойлик ЯНГИ ИШ УРИН. РАЗБОР_2009 йил   йиллик" xfId="1339" xr:uid="{00000000-0005-0000-0000-000037050000}"/>
    <cellStyle name="_Сирдарё_УЗГАРДИ ВАЗИРЛИК 85.5 минг талик ХОКИМГА 2009 й. 12 ойлик ЯНГИ ИШ УРИН. РАЗБОР_2009 йил   йиллик  хисоботлар" xfId="1340" xr:uid="{00000000-0005-0000-0000-000038050000}"/>
    <cellStyle name="_Сирдарё_УЗГАРДИ ВАЗИРЛИК 85.5 минг талик ХОКИМГА 2009 й. 12 ойлик ЯНГИ ИШ УРИН. РАЗБОР_2009 йил   йиллик  хисоботлар_6 жадвал tуманлар учун - Copy" xfId="1341" xr:uid="{00000000-0005-0000-0000-000039050000}"/>
    <cellStyle name="_Сирдарё_УЗГАРДИ ВАЗИРЛИК 85.5 минг талик ХОКИМГА 2009 й. 12 ойлик ЯНГИ ИШ УРИН. РАЗБОР_2009 йил   йиллик_6 жадвал tуманлар учун - Copy" xfId="1342" xr:uid="{00000000-0005-0000-0000-00003A050000}"/>
    <cellStyle name="_Сирдарё_УЗГАРДИ ВАЗИРЛИК 85.5 минг талик ХОКИМГА 2009 й. 12 ойлик ЯНГИ ИШ УРИН. РАЗБОР_2010 йил   йиллик" xfId="1343" xr:uid="{00000000-0005-0000-0000-00003B050000}"/>
    <cellStyle name="_Сирдарё_УЗГАРДИ ВАЗИРЛИК 85.5 минг талик ХОКИМГА 2009 й. 12 ойлик ЯНГИ ИШ УРИН. РАЗБОР_6 жадвал tуманлар учун - Copy" xfId="1344" xr:uid="{00000000-0005-0000-0000-00003C050000}"/>
    <cellStyle name="_Сирдарё_УЗГАРДИ ВАЗИРЛИК 85.5 минг талик ХОКИМГА 2009 й. 12 ойлик ЯНГИ ИШ УРИН. РАЗБОР_Талаб ва унинг копланиши" xfId="1345" xr:uid="{00000000-0005-0000-0000-00003D050000}"/>
    <cellStyle name="_Сирдарё_ФОРМА манзилли рўйхат" xfId="1346" xr:uid="{00000000-0005-0000-0000-00003E050000}"/>
    <cellStyle name="_Сирдарё_ФОРМА манзилли рўйхат_2009 йил   йиллик" xfId="1347" xr:uid="{00000000-0005-0000-0000-00003F050000}"/>
    <cellStyle name="_Сирдарё_ФОРМА манзилли рўйхат_2009 йил   йиллик  хисоботлар" xfId="1348" xr:uid="{00000000-0005-0000-0000-000040050000}"/>
    <cellStyle name="_Сирдарё_ФОРМА манзилли рўйхат_2009 йил   йиллик  хисоботлар_6 жадвал tуманлар учун - Copy" xfId="1349" xr:uid="{00000000-0005-0000-0000-000041050000}"/>
    <cellStyle name="_Сирдарё_ФОРМА манзилли рўйхат_2009 йил   йиллик_6 жадвал tуманлар учун - Copy" xfId="1350" xr:uid="{00000000-0005-0000-0000-000042050000}"/>
    <cellStyle name="_Сирдарё_ФОРМА манзилли рўйхат_2010 йил   йиллик" xfId="1351" xr:uid="{00000000-0005-0000-0000-000043050000}"/>
    <cellStyle name="_Сирдарё_ФОРМА манзилли рўйхат_6 жадвал tуманлар учун - Copy" xfId="1352" xr:uid="{00000000-0005-0000-0000-000044050000}"/>
    <cellStyle name="_Сирдарё_ФОРМА манзилли рўйхат_Талаб ва унинг копланиши" xfId="1353" xr:uid="{00000000-0005-0000-0000-000045050000}"/>
    <cellStyle name="_Сирдарё_Форма-ЯИЎ ва бандлик" xfId="1354" xr:uid="{00000000-0005-0000-0000-000046050000}"/>
    <cellStyle name="_Сирдарё_ХОКИМГА 2009 й. 7 ойлик ЯНГИ ИШ УРИН ОХИРГИСИ. РАЗБОР" xfId="1355" xr:uid="{00000000-0005-0000-0000-000047050000}"/>
    <cellStyle name="_Сирдарё_ХОКИМГА 2009 й. 7 ойлик ЯНГИ ИШ УРИН ОХИРГИСИ. РАЗБОР_2009 йил   йиллик" xfId="1356" xr:uid="{00000000-0005-0000-0000-000048050000}"/>
    <cellStyle name="_Сирдарё_ХОКИМГА 2009 й. 7 ойлик ЯНГИ ИШ УРИН ОХИРГИСИ. РАЗБОР_2009 йил   йиллик  хисоботлар" xfId="1357" xr:uid="{00000000-0005-0000-0000-000049050000}"/>
    <cellStyle name="_Сирдарё_ХОКИМГА 2009 й. 7 ойлик ЯНГИ ИШ УРИН ОХИРГИСИ. РАЗБОР_2009 йил   йиллик  хисоботлар_6 жадвал tуманлар учун - Copy" xfId="1358" xr:uid="{00000000-0005-0000-0000-00004A050000}"/>
    <cellStyle name="_Сирдарё_ХОКИМГА 2009 й. 7 ойлик ЯНГИ ИШ УРИН ОХИРГИСИ. РАЗБОР_2009 йил   йиллик_6 жадвал tуманлар учун - Copy" xfId="1359" xr:uid="{00000000-0005-0000-0000-00004B050000}"/>
    <cellStyle name="_Сирдарё_ХОКИМГА 2009 й. 7 ойлик ЯНГИ ИШ УРИН ОХИРГИСИ. РАЗБОР_2010 йил   йиллик" xfId="1360" xr:uid="{00000000-0005-0000-0000-00004C050000}"/>
    <cellStyle name="_Сирдарё_ХОКИМГА 2009 й. 7 ойлик ЯНГИ ИШ УРИН ОХИРГИСИ. РАЗБОР_6 жадвал tуманлар учун - Copy" xfId="1361" xr:uid="{00000000-0005-0000-0000-00004D050000}"/>
    <cellStyle name="_Сирдарё_ХОКИМГА 2009 й. 7 ойлик ЯНГИ ИШ УРИН ОХИРГИСИ. РАЗБОР_Талаб ва унинг копланиши" xfId="1362" xr:uid="{00000000-0005-0000-0000-00004E050000}"/>
    <cellStyle name="_Сирдарё_ХОКИМГА 2009 й. 9 ойлик ЯНГИ ИШ УРИН ОХИРГИСИ. РАЗБОР" xfId="1363" xr:uid="{00000000-0005-0000-0000-00004F050000}"/>
    <cellStyle name="_Сирдарё_ХОКИМГА 2009 й. 9 ойлик ЯНГИ ИШ УРИН ОХИРГИСИ. РАЗБОР_2009 йил   йиллик" xfId="1364" xr:uid="{00000000-0005-0000-0000-000050050000}"/>
    <cellStyle name="_Сирдарё_ХОКИМГА 2009 й. 9 ойлик ЯНГИ ИШ УРИН ОХИРГИСИ. РАЗБОР_2009 йил   йиллик  хисоботлар" xfId="1365" xr:uid="{00000000-0005-0000-0000-000051050000}"/>
    <cellStyle name="_Сирдарё_ХОКИМГА 2009 й. 9 ойлик ЯНГИ ИШ УРИН ОХИРГИСИ. РАЗБОР_2009 йил   йиллик  хисоботлар_6 жадвал tуманлар учун - Copy" xfId="1366" xr:uid="{00000000-0005-0000-0000-000052050000}"/>
    <cellStyle name="_Сирдарё_ХОКИМГА 2009 й. 9 ойлик ЯНГИ ИШ УРИН ОХИРГИСИ. РАЗБОР_2009 йил   йиллик_6 жадвал tуманлар учун - Copy" xfId="1367" xr:uid="{00000000-0005-0000-0000-000053050000}"/>
    <cellStyle name="_Сирдарё_ХОКИМГА 2009 й. 9 ойлик ЯНГИ ИШ УРИН ОХИРГИСИ. РАЗБОР_2010 йил   йиллик" xfId="1368" xr:uid="{00000000-0005-0000-0000-000054050000}"/>
    <cellStyle name="_Сирдарё_ХОКИМГА 2009 й. 9 ойлик ЯНГИ ИШ УРИН ОХИРГИСИ. РАЗБОР_6 жадвал tуманлар учун - Copy" xfId="1369" xr:uid="{00000000-0005-0000-0000-000055050000}"/>
    <cellStyle name="_Сирдарё_ХОКИМГА 2009 й. 9 ойлик ЯНГИ ИШ УРИН ОХИРГИСИ. РАЗБОР_Талаб ва унинг копланиши" xfId="1370" xr:uid="{00000000-0005-0000-0000-000056050000}"/>
    <cellStyle name="_Сурхондарё" xfId="1371" xr:uid="{00000000-0005-0000-0000-000057050000}"/>
    <cellStyle name="_Сурхондарё " xfId="1372" xr:uid="{00000000-0005-0000-0000-000058050000}"/>
    <cellStyle name="_Сурхондарё _2009 йил   йиллик  хисоботлар" xfId="1373" xr:uid="{00000000-0005-0000-0000-000059050000}"/>
    <cellStyle name="_Сурхондарё _2010 й  9 ойлик  якун" xfId="1374" xr:uid="{00000000-0005-0000-0000-00005A050000}"/>
    <cellStyle name="_Сурхондарё _2011  - 6 жадваллар ВЭС" xfId="1375" xr:uid="{00000000-0005-0000-0000-00005B050000}"/>
    <cellStyle name="_Сурхондарё _2011  - 6 жадваллар Иқтисод свод4" xfId="1376" xr:uid="{00000000-0005-0000-0000-00005C050000}"/>
    <cellStyle name="_Сурхондарё _2011  I чорак жадваллар ВЭС" xfId="1377" xr:uid="{00000000-0005-0000-0000-00005D050000}"/>
    <cellStyle name="_Сурхондарё _2011 й  9 ойлик  якун" xfId="1378" xr:uid="{00000000-0005-0000-0000-00005E050000}"/>
    <cellStyle name="_Сурхондарё _6 жадвал tуманлар учун - Copy" xfId="1379" xr:uid="{00000000-0005-0000-0000-00005F050000}"/>
    <cellStyle name="_Сурхондарё _ДАСТУР 2009 й. 7 ойлик кутилиш 86745та ФАКТ" xfId="1380" xr:uid="{00000000-0005-0000-0000-000060050000}"/>
    <cellStyle name="_Сурхондарё _ДАСТУР 2009 й. 7 ойлик кутилиш 86745та ФАКТ_2009 йил   йиллик  хисоботлар" xfId="1381" xr:uid="{00000000-0005-0000-0000-000061050000}"/>
    <cellStyle name="_Сурхондарё _ДАСТУР 2009 й. 7 ойлик кутилиш 86745та ФАКТ_6 жадвал tуманлар учун - Copy" xfId="1382" xr:uid="{00000000-0005-0000-0000-000062050000}"/>
    <cellStyle name="_Сурхондарё _ДАСТУР 2009 й. 7 ойлик кутилиш 86745та ФАКТ_Талаб ва унинг копланиши" xfId="1383" xr:uid="{00000000-0005-0000-0000-000063050000}"/>
    <cellStyle name="_Сурхондарё _Жиззах вилоят 1-чорак хис" xfId="1384" xr:uid="{00000000-0005-0000-0000-000064050000}"/>
    <cellStyle name="_Сурхондарё _Жиззах вилоят 1-чорак хис_2009 йил   йиллик" xfId="1385" xr:uid="{00000000-0005-0000-0000-000065050000}"/>
    <cellStyle name="_Сурхондарё _Жиззах вилоят 1-чорак хис_2009 йил   йиллик  хисоботлар" xfId="1386" xr:uid="{00000000-0005-0000-0000-000066050000}"/>
    <cellStyle name="_Сурхондарё _Жиззах вилоят 1-чорак хис_2009 йил   йиллик  хисоботлар_6 жадвал tуманлар учун - Copy" xfId="1387" xr:uid="{00000000-0005-0000-0000-000067050000}"/>
    <cellStyle name="_Сурхондарё _Жиззах вилоят 1-чорак хис_2009 йил   йиллик_6 жадвал tуманлар учун - Copy" xfId="1388" xr:uid="{00000000-0005-0000-0000-000068050000}"/>
    <cellStyle name="_Сурхондарё _Жиззах вилоят 1-чорак хис_2010 йил   йиллик" xfId="1389" xr:uid="{00000000-0005-0000-0000-000069050000}"/>
    <cellStyle name="_Сурхондарё _Жиззах вилоят 1-чорак хис_6 жадвал tуманлар учун - Copy" xfId="1390" xr:uid="{00000000-0005-0000-0000-00006A050000}"/>
    <cellStyle name="_Сурхондарё _Жиззах вилоят 1-чорак хис_Талаб ва унинг копланиши" xfId="1391" xr:uid="{00000000-0005-0000-0000-00006B050000}"/>
    <cellStyle name="_Сурхондарё _иктисодга" xfId="1400" xr:uid="{00000000-0005-0000-0000-00006C050000}"/>
    <cellStyle name="_Сурхондарё _иктисодга_2009 йил   йиллик" xfId="1401" xr:uid="{00000000-0005-0000-0000-00006D050000}"/>
    <cellStyle name="_Сурхондарё _иктисодга_2009 йил   йиллик  хисоботлар" xfId="1402" xr:uid="{00000000-0005-0000-0000-00006E050000}"/>
    <cellStyle name="_Сурхондарё _иктисодга_2009 йил   йиллик  хисоботлар_6 жадвал tуманлар учун - Copy" xfId="1403" xr:uid="{00000000-0005-0000-0000-00006F050000}"/>
    <cellStyle name="_Сурхондарё _иктисодга_2009 йил   йиллик_6 жадвал tуманлар учун - Copy" xfId="1404" xr:uid="{00000000-0005-0000-0000-000070050000}"/>
    <cellStyle name="_Сурхондарё _иктисодга_2010 й  9 ойлик  якун" xfId="1405" xr:uid="{00000000-0005-0000-0000-000071050000}"/>
    <cellStyle name="_Сурхондарё _иктисодга_2010 й  9 ойлик  якун_6 жадвал tуманлар учун - Copy" xfId="1406" xr:uid="{00000000-0005-0000-0000-000072050000}"/>
    <cellStyle name="_Сурхондарё _иктисодга_2010 йил   йиллик" xfId="1407" xr:uid="{00000000-0005-0000-0000-000073050000}"/>
    <cellStyle name="_Сурхондарё _иктисодга_2011  - 6 жадваллар ВЭС" xfId="1408" xr:uid="{00000000-0005-0000-0000-000074050000}"/>
    <cellStyle name="_Сурхондарё _иктисодга_6 жадвал tуманлар учун - Copy" xfId="1409" xr:uid="{00000000-0005-0000-0000-000075050000}"/>
    <cellStyle name="_Сурхондарё _иктисодга_Талаб ва унинг копланиши" xfId="1410" xr:uid="{00000000-0005-0000-0000-000076050000}"/>
    <cellStyle name="_Сурхондарё _Иктисодиёт бошкармаси 1-чорак" xfId="1411" xr:uid="{00000000-0005-0000-0000-000077050000}"/>
    <cellStyle name="_Сурхондарё _Иктисодиёт бошкармаси 1-чорак_2009 йил   йиллик  хисоботлар" xfId="1412" xr:uid="{00000000-0005-0000-0000-000078050000}"/>
    <cellStyle name="_Сурхондарё _Иктисодиёт бошкармаси 1-чорак_6 жадвал tуманлар учун - Copy" xfId="1413" xr:uid="{00000000-0005-0000-0000-000079050000}"/>
    <cellStyle name="_Сурхондарё _Иктисодиёт бошкармаси 1-чорак_Талаб ва унинг копланиши" xfId="1414" xr:uid="{00000000-0005-0000-0000-00007A050000}"/>
    <cellStyle name="_Сурхондарё _Илхомбек 1 - 8 гача жадвали" xfId="1415" xr:uid="{00000000-0005-0000-0000-00007B050000}"/>
    <cellStyle name="_Сурхондарё _Илхомбек 1 - 8 гача жадвали_2009 йил   йиллик" xfId="1416" xr:uid="{00000000-0005-0000-0000-00007C050000}"/>
    <cellStyle name="_Сурхондарё _Илхомбек 1 - 8 гача жадвали_2009 йил   йиллик  хисоботлар" xfId="1417" xr:uid="{00000000-0005-0000-0000-00007D050000}"/>
    <cellStyle name="_Сурхондарё _Илхомбек 1 - 8 гача жадвали_2009 йил   йиллик  хисоботлар_6 жадвал tуманлар учун - Copy" xfId="1418" xr:uid="{00000000-0005-0000-0000-00007E050000}"/>
    <cellStyle name="_Сурхондарё _Илхомбек 1 - 8 гача жадвали_2009 йил   йиллик_6 жадвал tуманлар учун - Copy" xfId="1419" xr:uid="{00000000-0005-0000-0000-00007F050000}"/>
    <cellStyle name="_Сурхондарё _Илхомбек 1 - 8 гача жадвали_2010 йил   йиллик" xfId="1420" xr:uid="{00000000-0005-0000-0000-000080050000}"/>
    <cellStyle name="_Сурхондарё _Илхомбек 1 - 8 гача жадвали_6 жадвал tуманлар учун - Copy" xfId="1421" xr:uid="{00000000-0005-0000-0000-000081050000}"/>
    <cellStyle name="_Сурхондарё _Илхомбек 1 - 8 гача жадвали_Талаб ва унинг копланиши" xfId="1422" xr:uid="{00000000-0005-0000-0000-000082050000}"/>
    <cellStyle name="_Сурхондарё _Йиллик режа таксимоти" xfId="1392" xr:uid="{00000000-0005-0000-0000-000083050000}"/>
    <cellStyle name="_Сурхондарё _Йиллик режа таксимоти_2009 йил   йиллик" xfId="1393" xr:uid="{00000000-0005-0000-0000-000084050000}"/>
    <cellStyle name="_Сурхондарё _Йиллик режа таксимоти_2009 йил   йиллик  хисоботлар" xfId="1394" xr:uid="{00000000-0005-0000-0000-000085050000}"/>
    <cellStyle name="_Сурхондарё _Йиллик режа таксимоти_2009 йил   йиллик  хисоботлар_6 жадвал tуманлар учун - Copy" xfId="1395" xr:uid="{00000000-0005-0000-0000-000086050000}"/>
    <cellStyle name="_Сурхондарё _Йиллик режа таксимоти_2009 йил   йиллик_6 жадвал tуманлар учун - Copy" xfId="1396" xr:uid="{00000000-0005-0000-0000-000087050000}"/>
    <cellStyle name="_Сурхондарё _Йиллик режа таксимоти_2010 йил   йиллик" xfId="1397" xr:uid="{00000000-0005-0000-0000-000088050000}"/>
    <cellStyle name="_Сурхондарё _Йиллик режа таксимоти_6 жадвал tуманлар учун - Copy" xfId="1398" xr:uid="{00000000-0005-0000-0000-000089050000}"/>
    <cellStyle name="_Сурхондарё _Йиллик режа таксимоти_Талаб ва унинг копланиши" xfId="1399" xr:uid="{00000000-0005-0000-0000-00008A050000}"/>
    <cellStyle name="_Сурхондарё _Мониторинг СВОДНИЙ 2010 йил 6 ойлик ТОШКЕНТга" xfId="1423" xr:uid="{00000000-0005-0000-0000-00008B050000}"/>
    <cellStyle name="_Сурхондарё _Мониторинг СВОДНИЙ 2010 йил 6 ойлик ТОШКЕНТга_6 жадвал tуманлар учун - Copy" xfId="1424" xr:uid="{00000000-0005-0000-0000-00008C050000}"/>
    <cellStyle name="_Сурхондарё _ОБЛПЛАН жадваллар-2009 6 ой ТАЙЁР" xfId="1425" xr:uid="{00000000-0005-0000-0000-00008D050000}"/>
    <cellStyle name="_Сурхондарё _ОБЛПЛАН жадваллар-2009 6 ой ТАЙЁР_2009 йил   йиллик" xfId="1426" xr:uid="{00000000-0005-0000-0000-00008E050000}"/>
    <cellStyle name="_Сурхондарё _ОБЛПЛАН жадваллар-2009 6 ой ТАЙЁР_2009 йил   йиллик  хисоботлар" xfId="1427" xr:uid="{00000000-0005-0000-0000-00008F050000}"/>
    <cellStyle name="_Сурхондарё _ОБЛПЛАН жадваллар-2009 6 ой ТАЙЁР_2009 йил   йиллик  хисоботлар_6 жадвал tуманлар учун - Copy" xfId="1428" xr:uid="{00000000-0005-0000-0000-000090050000}"/>
    <cellStyle name="_Сурхондарё _ОБЛПЛАН жадваллар-2009 6 ой ТАЙЁР_2009 йил   йиллик_6 жадвал tуманлар учун - Copy" xfId="1429" xr:uid="{00000000-0005-0000-0000-000091050000}"/>
    <cellStyle name="_Сурхондарё _ОБЛПЛАН жадваллар-2009 6 ой ТАЙЁР_2010 йил   йиллик" xfId="1430" xr:uid="{00000000-0005-0000-0000-000092050000}"/>
    <cellStyle name="_Сурхондарё _ОБЛПЛАН жадваллар-2009 6 ой ТАЙЁР_6 жадвал tуманлар учун - Copy" xfId="1431" xr:uid="{00000000-0005-0000-0000-000093050000}"/>
    <cellStyle name="_Сурхондарё _ОБЛПЛАН жадваллар-2009 6 ой ТАЙЁР_Талаб ва унинг копланиши" xfId="1432" xr:uid="{00000000-0005-0000-0000-000094050000}"/>
    <cellStyle name="_Сурхондарё _Режа булиниши" xfId="1433" xr:uid="{00000000-0005-0000-0000-000095050000}"/>
    <cellStyle name="_Сурхондарё _Режа булиниши_2009 йил   йиллик" xfId="1434" xr:uid="{00000000-0005-0000-0000-000096050000}"/>
    <cellStyle name="_Сурхондарё _Режа булиниши_2009 йил   йиллик  хисоботлар" xfId="1435" xr:uid="{00000000-0005-0000-0000-000097050000}"/>
    <cellStyle name="_Сурхондарё _Режа булиниши_2009 йил   йиллик  хисоботлар_6 жадвал tуманлар учун - Copy" xfId="1436" xr:uid="{00000000-0005-0000-0000-000098050000}"/>
    <cellStyle name="_Сурхондарё _Режа булиниши_2009 йил   йиллик_6 жадвал tуманлар учун - Copy" xfId="1437" xr:uid="{00000000-0005-0000-0000-000099050000}"/>
    <cellStyle name="_Сурхондарё _Режа булиниши_2010 йил   йиллик" xfId="1438" xr:uid="{00000000-0005-0000-0000-00009A050000}"/>
    <cellStyle name="_Сурхондарё _Режа булиниши_6 жадвал tуманлар учун - Copy" xfId="1439" xr:uid="{00000000-0005-0000-0000-00009B050000}"/>
    <cellStyle name="_Сурхондарё _Режа булиниши_Талаб ва унинг копланиши" xfId="1440" xr:uid="{00000000-0005-0000-0000-00009C050000}"/>
    <cellStyle name="_Сурхондарё _СЕНТЯБР 09.09 30." xfId="1441" xr:uid="{00000000-0005-0000-0000-00009D050000}"/>
    <cellStyle name="_Сурхондарё _СЕНТЯБР 09.09 30._2009 йил   йиллик" xfId="1442" xr:uid="{00000000-0005-0000-0000-00009E050000}"/>
    <cellStyle name="_Сурхондарё _СЕНТЯБР 09.09 30._2009 йил   йиллик  хисоботлар" xfId="1443" xr:uid="{00000000-0005-0000-0000-00009F050000}"/>
    <cellStyle name="_Сурхондарё _СЕНТЯБР 09.09 30._2009 йил   йиллик  хисоботлар_6 жадвал tуманлар учун - Copy" xfId="1444" xr:uid="{00000000-0005-0000-0000-0000A0050000}"/>
    <cellStyle name="_Сурхондарё _СЕНТЯБР 09.09 30._2009 йил   йиллик_6 жадвал tуманлар учун - Copy" xfId="1445" xr:uid="{00000000-0005-0000-0000-0000A1050000}"/>
    <cellStyle name="_Сурхондарё _СЕНТЯБР 09.09 30._2010 йил   йиллик" xfId="1446" xr:uid="{00000000-0005-0000-0000-0000A2050000}"/>
    <cellStyle name="_Сурхондарё _СЕНТЯБР 09.09 30._6 жадвал tуманлар учун - Copy" xfId="1447" xr:uid="{00000000-0005-0000-0000-0000A3050000}"/>
    <cellStyle name="_Сурхондарё _СЕНТЯБР 09.09 30._Талаб ва унинг копланиши" xfId="1448" xr:uid="{00000000-0005-0000-0000-0000A4050000}"/>
    <cellStyle name="_Сурхондарё _Сухроб Вилоят свод" xfId="1449" xr:uid="{00000000-0005-0000-0000-0000A5050000}"/>
    <cellStyle name="_Сурхондарё _Сухроб Вилоят свод_2009 йил   йиллик" xfId="1450" xr:uid="{00000000-0005-0000-0000-0000A6050000}"/>
    <cellStyle name="_Сурхондарё _Сухроб Вилоят свод_2009 йил   йиллик  хисоботлар" xfId="1451" xr:uid="{00000000-0005-0000-0000-0000A7050000}"/>
    <cellStyle name="_Сурхондарё _Сухроб Вилоят свод_2009 йил   йиллик  хисоботлар_6 жадвал tуманлар учун - Copy" xfId="1452" xr:uid="{00000000-0005-0000-0000-0000A8050000}"/>
    <cellStyle name="_Сурхондарё _Сухроб Вилоят свод_2009 йил   йиллик_6 жадвал tуманлар учун - Copy" xfId="1453" xr:uid="{00000000-0005-0000-0000-0000A9050000}"/>
    <cellStyle name="_Сурхондарё _Сухроб Вилоят свод_2010 й  9 ойлик  якун" xfId="1454" xr:uid="{00000000-0005-0000-0000-0000AA050000}"/>
    <cellStyle name="_Сурхондарё _Сухроб Вилоят свод_2010 й  9 ойлик  якун_6 жадвал tуманлар учун - Copy" xfId="1455" xr:uid="{00000000-0005-0000-0000-0000AB050000}"/>
    <cellStyle name="_Сурхондарё _Сухроб Вилоят свод_2010 йил   йиллик" xfId="1456" xr:uid="{00000000-0005-0000-0000-0000AC050000}"/>
    <cellStyle name="_Сурхондарё _Сухроб Вилоят свод_2011  - 6 жадваллар ВЭС" xfId="1457" xr:uid="{00000000-0005-0000-0000-0000AD050000}"/>
    <cellStyle name="_Сурхондарё _Сухроб Вилоят свод_6 жадвал tуманлар учун - Copy" xfId="1458" xr:uid="{00000000-0005-0000-0000-0000AE050000}"/>
    <cellStyle name="_Сурхондарё _Сухроб Вилоят свод_Талаб ва унинг копланиши" xfId="1459" xr:uid="{00000000-0005-0000-0000-0000AF050000}"/>
    <cellStyle name="_Сурхондарё _Талаб ва унинг копланиши" xfId="1460" xr:uid="{00000000-0005-0000-0000-0000B0050000}"/>
    <cellStyle name="_Сурхондарё _Тошкентга Эҳтиёж 01.11.2012й" xfId="1461" xr:uid="{00000000-0005-0000-0000-0000B1050000}"/>
    <cellStyle name="_Сурхондарё _УЗГАРДИ ВАЗИРЛИК 85.5 минг талик ХОКИМГА 2009 й. 12 ойлик ЯНГИ ИШ УРИН. РАЗБОР" xfId="1462" xr:uid="{00000000-0005-0000-0000-0000B2050000}"/>
    <cellStyle name="_Сурхондарё _УЗГАРДИ ВАЗИРЛИК 85.5 минг талик ХОКИМГА 2009 й. 12 ойлик ЯНГИ ИШ УРИН. РАЗБОР_2009 йил   йиллик" xfId="1463" xr:uid="{00000000-0005-0000-0000-0000B3050000}"/>
    <cellStyle name="_Сурхондарё _УЗГАРДИ ВАЗИРЛИК 85.5 минг талик ХОКИМГА 2009 й. 12 ойлик ЯНГИ ИШ УРИН. РАЗБОР_2009 йил   йиллик  хисоботлар" xfId="1464" xr:uid="{00000000-0005-0000-0000-0000B4050000}"/>
    <cellStyle name="_Сурхондарё _УЗГАРДИ ВАЗИРЛИК 85.5 минг талик ХОКИМГА 2009 й. 12 ойлик ЯНГИ ИШ УРИН. РАЗБОР_2009 йил   йиллик  хисоботлар_6 жадвал tуманлар учун - Copy" xfId="1465" xr:uid="{00000000-0005-0000-0000-0000B5050000}"/>
    <cellStyle name="_Сурхондарё _УЗГАРДИ ВАЗИРЛИК 85.5 минг талик ХОКИМГА 2009 й. 12 ойлик ЯНГИ ИШ УРИН. РАЗБОР_2009 йил   йиллик_6 жадвал tуманлар учун - Copy" xfId="1466" xr:uid="{00000000-0005-0000-0000-0000B6050000}"/>
    <cellStyle name="_Сурхондарё _УЗГАРДИ ВАЗИРЛИК 85.5 минг талик ХОКИМГА 2009 й. 12 ойлик ЯНГИ ИШ УРИН. РАЗБОР_2010 йил   йиллик" xfId="1467" xr:uid="{00000000-0005-0000-0000-0000B7050000}"/>
    <cellStyle name="_Сурхондарё _УЗГАРДИ ВАЗИРЛИК 85.5 минг талик ХОКИМГА 2009 й. 12 ойлик ЯНГИ ИШ УРИН. РАЗБОР_6 жадвал tуманлар учун - Copy" xfId="1468" xr:uid="{00000000-0005-0000-0000-0000B8050000}"/>
    <cellStyle name="_Сурхондарё _УЗГАРДИ ВАЗИРЛИК 85.5 минг талик ХОКИМГА 2009 й. 12 ойлик ЯНГИ ИШ УРИН. РАЗБОР_Талаб ва унинг копланиши" xfId="1469" xr:uid="{00000000-0005-0000-0000-0000B9050000}"/>
    <cellStyle name="_Сурхондарё _ФОРМА манзилли рўйхат" xfId="1470" xr:uid="{00000000-0005-0000-0000-0000BA050000}"/>
    <cellStyle name="_Сурхондарё _ФОРМА манзилли рўйхат_2009 йил   йиллик" xfId="1471" xr:uid="{00000000-0005-0000-0000-0000BB050000}"/>
    <cellStyle name="_Сурхондарё _ФОРМА манзилли рўйхат_2009 йил   йиллик  хисоботлар" xfId="1472" xr:uid="{00000000-0005-0000-0000-0000BC050000}"/>
    <cellStyle name="_Сурхондарё _ФОРМА манзилли рўйхат_2009 йил   йиллик  хисоботлар_6 жадвал tуманлар учун - Copy" xfId="1473" xr:uid="{00000000-0005-0000-0000-0000BD050000}"/>
    <cellStyle name="_Сурхондарё _ФОРМА манзилли рўйхат_2009 йил   йиллик_6 жадвал tуманлар учун - Copy" xfId="1474" xr:uid="{00000000-0005-0000-0000-0000BE050000}"/>
    <cellStyle name="_Сурхондарё _ФОРМА манзилли рўйхат_2010 йил   йиллик" xfId="1475" xr:uid="{00000000-0005-0000-0000-0000BF050000}"/>
    <cellStyle name="_Сурхондарё _ФОРМА манзилли рўйхат_6 жадвал tуманлар учун - Copy" xfId="1476" xr:uid="{00000000-0005-0000-0000-0000C0050000}"/>
    <cellStyle name="_Сурхондарё _ФОРМА манзилли рўйхат_Талаб ва унинг копланиши" xfId="1477" xr:uid="{00000000-0005-0000-0000-0000C1050000}"/>
    <cellStyle name="_Сурхондарё _Форма-ЯИЎ ва бандлик" xfId="1478" xr:uid="{00000000-0005-0000-0000-0000C2050000}"/>
    <cellStyle name="_Сурхондарё _ХОКИМГА 2009 й. 7 ойлик ЯНГИ ИШ УРИН ОХИРГИСИ. РАЗБОР" xfId="1479" xr:uid="{00000000-0005-0000-0000-0000C3050000}"/>
    <cellStyle name="_Сурхондарё _ХОКИМГА 2009 й. 7 ойлик ЯНГИ ИШ УРИН ОХИРГИСИ. РАЗБОР_2009 йил   йиллик" xfId="1480" xr:uid="{00000000-0005-0000-0000-0000C4050000}"/>
    <cellStyle name="_Сурхондарё _ХОКИМГА 2009 й. 7 ойлик ЯНГИ ИШ УРИН ОХИРГИСИ. РАЗБОР_2009 йил   йиллик  хисоботлар" xfId="1481" xr:uid="{00000000-0005-0000-0000-0000C5050000}"/>
    <cellStyle name="_Сурхондарё _ХОКИМГА 2009 й. 7 ойлик ЯНГИ ИШ УРИН ОХИРГИСИ. РАЗБОР_2009 йил   йиллик  хисоботлар_6 жадвал tуманлар учун - Copy" xfId="1482" xr:uid="{00000000-0005-0000-0000-0000C6050000}"/>
    <cellStyle name="_Сурхондарё _ХОКИМГА 2009 й. 7 ойлик ЯНГИ ИШ УРИН ОХИРГИСИ. РАЗБОР_2009 йил   йиллик_6 жадвал tуманлар учун - Copy" xfId="1483" xr:uid="{00000000-0005-0000-0000-0000C7050000}"/>
    <cellStyle name="_Сурхондарё _ХОКИМГА 2009 й. 7 ойлик ЯНГИ ИШ УРИН ОХИРГИСИ. РАЗБОР_2010 йил   йиллик" xfId="1484" xr:uid="{00000000-0005-0000-0000-0000C8050000}"/>
    <cellStyle name="_Сурхондарё _ХОКИМГА 2009 й. 7 ойлик ЯНГИ ИШ УРИН ОХИРГИСИ. РАЗБОР_6 жадвал tуманлар учун - Copy" xfId="1485" xr:uid="{00000000-0005-0000-0000-0000C9050000}"/>
    <cellStyle name="_Сурхондарё _ХОКИМГА 2009 й. 7 ойлик ЯНГИ ИШ УРИН ОХИРГИСИ. РАЗБОР_Талаб ва унинг копланиши" xfId="1486" xr:uid="{00000000-0005-0000-0000-0000CA050000}"/>
    <cellStyle name="_Сурхондарё _ХОКИМГА 2009 й. 9 ойлик ЯНГИ ИШ УРИН ОХИРГИСИ. РАЗБОР" xfId="1487" xr:uid="{00000000-0005-0000-0000-0000CB050000}"/>
    <cellStyle name="_Сурхондарё _ХОКИМГА 2009 й. 9 ойлик ЯНГИ ИШ УРИН ОХИРГИСИ. РАЗБОР_2009 йил   йиллик" xfId="1488" xr:uid="{00000000-0005-0000-0000-0000CC050000}"/>
    <cellStyle name="_Сурхондарё _ХОКИМГА 2009 й. 9 ойлик ЯНГИ ИШ УРИН ОХИРГИСИ. РАЗБОР_2009 йил   йиллик  хисоботлар" xfId="1489" xr:uid="{00000000-0005-0000-0000-0000CD050000}"/>
    <cellStyle name="_Сурхондарё _ХОКИМГА 2009 й. 9 ойлик ЯНГИ ИШ УРИН ОХИРГИСИ. РАЗБОР_2009 йил   йиллик  хисоботлар_6 жадвал tуманлар учун - Copy" xfId="1490" xr:uid="{00000000-0005-0000-0000-0000CE050000}"/>
    <cellStyle name="_Сурхондарё _ХОКИМГА 2009 й. 9 ойлик ЯНГИ ИШ УРИН ОХИРГИСИ. РАЗБОР_2009 йил   йиллик_6 жадвал tуманлар учун - Copy" xfId="1491" xr:uid="{00000000-0005-0000-0000-0000CF050000}"/>
    <cellStyle name="_Сурхондарё _ХОКИМГА 2009 й. 9 ойлик ЯНГИ ИШ УРИН ОХИРГИСИ. РАЗБОР_2010 йил   йиллик" xfId="1492" xr:uid="{00000000-0005-0000-0000-0000D0050000}"/>
    <cellStyle name="_Сурхондарё _ХОКИМГА 2009 й. 9 ойлик ЯНГИ ИШ УРИН ОХИРГИСИ. РАЗБОР_6 жадвал tуманлар учун - Copy" xfId="1493" xr:uid="{00000000-0005-0000-0000-0000D1050000}"/>
    <cellStyle name="_Сурхондарё _ХОКИМГА 2009 й. 9 ойлик ЯНГИ ИШ УРИН ОХИРГИСИ. РАЗБОР_Талаб ва унинг копланиши" xfId="1494" xr:uid="{00000000-0005-0000-0000-0000D2050000}"/>
    <cellStyle name="_Сухроб Вилоят свод" xfId="1495" xr:uid="{00000000-0005-0000-0000-0000D3050000}"/>
    <cellStyle name="_Таблица 6 (Локализация)" xfId="1496" xr:uid="{00000000-0005-0000-0000-0000D4050000}"/>
    <cellStyle name="_ТошВилоят" xfId="1497" xr:uid="{00000000-0005-0000-0000-0000D5050000}"/>
    <cellStyle name="_Тошкент в." xfId="1498" xr:uid="{00000000-0005-0000-0000-0000D6050000}"/>
    <cellStyle name="_Тошкент в._2009 йил   йиллик  хисоботлар" xfId="1499" xr:uid="{00000000-0005-0000-0000-0000D7050000}"/>
    <cellStyle name="_Тошкент в._2010 й  9 ойлик  якун" xfId="1500" xr:uid="{00000000-0005-0000-0000-0000D8050000}"/>
    <cellStyle name="_Тошкент в._2011  - 6 жадваллар ВЭС" xfId="1501" xr:uid="{00000000-0005-0000-0000-0000D9050000}"/>
    <cellStyle name="_Тошкент в._2011  - 6 жадваллар Иқтисод свод4" xfId="1502" xr:uid="{00000000-0005-0000-0000-0000DA050000}"/>
    <cellStyle name="_Тошкент в._2011  I чорак жадваллар ВЭС" xfId="1503" xr:uid="{00000000-0005-0000-0000-0000DB050000}"/>
    <cellStyle name="_Тошкент в._2011 й  9 ойлик  якун" xfId="1504" xr:uid="{00000000-0005-0000-0000-0000DC050000}"/>
    <cellStyle name="_Тошкент в._6 жадвал tуманлар учун - Copy" xfId="1505" xr:uid="{00000000-0005-0000-0000-0000DD050000}"/>
    <cellStyle name="_Тошкент в._Талаб ва унинг копланиши" xfId="1506" xr:uid="{00000000-0005-0000-0000-0000DE050000}"/>
    <cellStyle name="_Тошкент в._Тошкентга Эҳтиёж 01.11.2012й" xfId="1507" xr:uid="{00000000-0005-0000-0000-0000DF050000}"/>
    <cellStyle name="_УЗГАРДИ ВАЗИРЛИК 85.5 минг талик ХОКИМГА 2009 й. 12 ойлик ЯНГИ ИШ УРИН. РАЗБОР" xfId="1508" xr:uid="{00000000-0005-0000-0000-0000E0050000}"/>
    <cellStyle name="_УЗГАРДИ ВАЗИРЛИК 85.5 минг талик ХОКИМГА 2009 й. 12 ойлик ЯНГИ ИШ УРИН. РАЗБОР_2009 йил   йиллик  хисоботлар" xfId="1509" xr:uid="{00000000-0005-0000-0000-0000E1050000}"/>
    <cellStyle name="_УЗГАРДИ ВАЗИРЛИК 85.5 минг талик ХОКИМГА 2009 й. 12 ойлик ЯНГИ ИШ УРИН. РАЗБОР_6 жадвал tуманлар учун - Copy" xfId="1510" xr:uid="{00000000-0005-0000-0000-0000E2050000}"/>
    <cellStyle name="_УЗГАРДИ ВАЗИРЛИК 85.5 минг талик ХОКИМГА 2009 й. 12 ойлик ЯНГИ ИШ УРИН. РАЗБОР_Талаб ва унинг копланиши" xfId="1511" xr:uid="{00000000-0005-0000-0000-0000E3050000}"/>
    <cellStyle name="_Умум курсаткич+" xfId="1512" xr:uid="{00000000-0005-0000-0000-0000E4050000}"/>
    <cellStyle name="_Умум курсаткич+_2009 йил   йиллик  хисоботлар" xfId="1513" xr:uid="{00000000-0005-0000-0000-0000E5050000}"/>
    <cellStyle name="_Умум курсаткич+_6 жадвал tуманлар учун - Copy" xfId="1514" xr:uid="{00000000-0005-0000-0000-0000E6050000}"/>
    <cellStyle name="_Умум курсаткич+_Талаб ва унинг копланиши" xfId="1515" xr:uid="{00000000-0005-0000-0000-0000E7050000}"/>
    <cellStyle name="_учта туман буйича касана" xfId="1516" xr:uid="{00000000-0005-0000-0000-0000E8050000}"/>
    <cellStyle name="_Фаолият" xfId="1517" xr:uid="{00000000-0005-0000-0000-0000E9050000}"/>
    <cellStyle name="_Фаолият_2009  6 ойлик  якуни" xfId="1518" xr:uid="{00000000-0005-0000-0000-0000EA050000}"/>
    <cellStyle name="_Фаолият_2009  6 ойлик  якуни_2009 йил   йиллик  хисоботлар" xfId="1519" xr:uid="{00000000-0005-0000-0000-0000EB050000}"/>
    <cellStyle name="_Фаолият_2009  6 ойлик  якуни_2010 й  9 ойлик  якун" xfId="1520" xr:uid="{00000000-0005-0000-0000-0000EC050000}"/>
    <cellStyle name="_Фаолият_2009  6 ойлик  якуни_2011 й  9 ойлик  якун" xfId="1521" xr:uid="{00000000-0005-0000-0000-0000ED050000}"/>
    <cellStyle name="_Фаолият_2009  6 ойлик  якуни_6 жадвал tуманлар учун - Copy" xfId="1522" xr:uid="{00000000-0005-0000-0000-0000EE050000}"/>
    <cellStyle name="_Фаолият_2009  6 ойлик  якуни_Талаб ва унинг копланиши" xfId="1523" xr:uid="{00000000-0005-0000-0000-0000EF050000}"/>
    <cellStyle name="_Фаолият_2009 йил   йиллик  хисоботлар" xfId="1524" xr:uid="{00000000-0005-0000-0000-0000F0050000}"/>
    <cellStyle name="_Фаолият_2009йилЯкуниЖадваллар" xfId="1525" xr:uid="{00000000-0005-0000-0000-0000F1050000}"/>
    <cellStyle name="_Фаолият_2009йилЯкуниЖадваллар_2009 йил   йиллик" xfId="1526" xr:uid="{00000000-0005-0000-0000-0000F2050000}"/>
    <cellStyle name="_Фаолият_2009йилЯкуниЖадваллар_2009 йил   йиллик  хисоботлар" xfId="1527" xr:uid="{00000000-0005-0000-0000-0000F3050000}"/>
    <cellStyle name="_Фаолият_2009йилЯкуниЖадваллар_2009 йил   йиллик  хисоботлар_6 жадвал tуманлар учун - Copy" xfId="1528" xr:uid="{00000000-0005-0000-0000-0000F4050000}"/>
    <cellStyle name="_Фаолият_2009йилЯкуниЖадваллар_2009 йил   йиллик_6 жадвал tуманлар учун - Copy" xfId="1529" xr:uid="{00000000-0005-0000-0000-0000F5050000}"/>
    <cellStyle name="_Фаолият_2009йилЯкуниЖадваллар_2010 йил   йиллик" xfId="1530" xr:uid="{00000000-0005-0000-0000-0000F6050000}"/>
    <cellStyle name="_Фаолият_2009йилЯкуниЖадваллар_6 жадвал tуманлар учун - Copy" xfId="1531" xr:uid="{00000000-0005-0000-0000-0000F7050000}"/>
    <cellStyle name="_Фаолият_2009йилЯкуниЖадваллар_Талаб ва унинг копланиши" xfId="1532" xr:uid="{00000000-0005-0000-0000-0000F8050000}"/>
    <cellStyle name="_Фаолият_2010  йил 9 ой таблицалар" xfId="1533" xr:uid="{00000000-0005-0000-0000-0000F9050000}"/>
    <cellStyle name="_Фаолият_2010  йил 9 ой таблицалар_6 жадвал tуманлар учун - Copy" xfId="1534" xr:uid="{00000000-0005-0000-0000-0000FA050000}"/>
    <cellStyle name="_Фаолият_2010 y I ярим йил " xfId="1535" xr:uid="{00000000-0005-0000-0000-0000FB050000}"/>
    <cellStyle name="_Фаолият_2010 y I ярим йил _6 жадвал tуманлар учун - Copy" xfId="1536" xr:uid="{00000000-0005-0000-0000-0000FC050000}"/>
    <cellStyle name="_Фаолият_2010 й  9 ойлик  якун" xfId="1537" xr:uid="{00000000-0005-0000-0000-0000FD050000}"/>
    <cellStyle name="_Фаолият_2011  - 6 жадваллар ВЭС" xfId="1538" xr:uid="{00000000-0005-0000-0000-0000FE050000}"/>
    <cellStyle name="_Фаолият_2011  - 6 жадваллар Иқтисод свод4" xfId="1539" xr:uid="{00000000-0005-0000-0000-0000FF050000}"/>
    <cellStyle name="_Фаолият_2011 й  9 ойлик  якун" xfId="1540" xr:uid="{00000000-0005-0000-0000-000000060000}"/>
    <cellStyle name="_Фаолият_6 жадвал tуманлар учун - Copy" xfId="1541" xr:uid="{00000000-0005-0000-0000-000001060000}"/>
    <cellStyle name="_Фаолият_67 та жадвал №2" xfId="1542" xr:uid="{00000000-0005-0000-0000-000002060000}"/>
    <cellStyle name="_Фаолият_67 та жадвал №2_2009 йил   йиллик  хисоботлар" xfId="1543" xr:uid="{00000000-0005-0000-0000-000003060000}"/>
    <cellStyle name="_Фаолият_67 та жадвал №2_2010 й  9 ойлик  якун" xfId="1544" xr:uid="{00000000-0005-0000-0000-000004060000}"/>
    <cellStyle name="_Фаолият_67 та жадвал №2_2011  - 6 жадваллар ВЭС" xfId="1545" xr:uid="{00000000-0005-0000-0000-000005060000}"/>
    <cellStyle name="_Фаолият_67 та жадвал №2_2011  - 6 жадваллар Иқтисод свод4" xfId="1546" xr:uid="{00000000-0005-0000-0000-000006060000}"/>
    <cellStyle name="_Фаолият_67 та жадвал №2_2011  I чорак жадваллар ВЭС" xfId="1547" xr:uid="{00000000-0005-0000-0000-000007060000}"/>
    <cellStyle name="_Фаолият_67 та жадвал №2_2011 й  9 ойлик  якун" xfId="1548" xr:uid="{00000000-0005-0000-0000-000008060000}"/>
    <cellStyle name="_Фаолият_67 та жадвал №2_6 жадвал tуманлар учун - Copy" xfId="1549" xr:uid="{00000000-0005-0000-0000-000009060000}"/>
    <cellStyle name="_Фаолият_67 та жадвал №2_Талаб ва унинг копланиши" xfId="1550" xr:uid="{00000000-0005-0000-0000-00000A060000}"/>
    <cellStyle name="_Фаолият_67 талик жадвал-Иктисод №1" xfId="1551" xr:uid="{00000000-0005-0000-0000-00000B060000}"/>
    <cellStyle name="_Фаолият_67 талик жадвал-Иктисод №1_2009 йил   йиллик  хисоботлар" xfId="1552" xr:uid="{00000000-0005-0000-0000-00000C060000}"/>
    <cellStyle name="_Фаолият_67 талик жадвал-Иктисод №1_2010 й  9 ойлик  якун" xfId="1553" xr:uid="{00000000-0005-0000-0000-00000D060000}"/>
    <cellStyle name="_Фаолият_67 талик жадвал-Иктисод №1_2011  - 6 жадваллар ВЭС" xfId="1554" xr:uid="{00000000-0005-0000-0000-00000E060000}"/>
    <cellStyle name="_Фаолият_67 талик жадвал-Иктисод №1_2011  - 6 жадваллар Иқтисод свод4" xfId="1555" xr:uid="{00000000-0005-0000-0000-00000F060000}"/>
    <cellStyle name="_Фаолият_67 талик жадвал-Иктисод №1_2011  I чорак жадваллар ВЭС" xfId="1556" xr:uid="{00000000-0005-0000-0000-000010060000}"/>
    <cellStyle name="_Фаолият_67 талик жадвал-Иктисод №1_2011 й  9 ойлик  якун" xfId="1557" xr:uid="{00000000-0005-0000-0000-000011060000}"/>
    <cellStyle name="_Фаолият_67 талик жадвал-Иктисод №1_6 жадвал tуманлар учун - Copy" xfId="1558" xr:uid="{00000000-0005-0000-0000-000012060000}"/>
    <cellStyle name="_Фаолият_67 талик жадвал-Иктисод №1_Талаб ва унинг копланиши" xfId="1559" xr:uid="{00000000-0005-0000-0000-000013060000}"/>
    <cellStyle name="_Фаолият_БАЖАРИЛИШИ 1-май" xfId="1560" xr:uid="{00000000-0005-0000-0000-000014060000}"/>
    <cellStyle name="_Фаолият_БАЖАРИЛИШИ 1-май_2009 йил   йиллик" xfId="1561" xr:uid="{00000000-0005-0000-0000-000015060000}"/>
    <cellStyle name="_Фаолият_БАЖАРИЛИШИ 1-май_2009 йил   йиллик  хисоботлар" xfId="1562" xr:uid="{00000000-0005-0000-0000-000016060000}"/>
    <cellStyle name="_Фаолият_БАЖАРИЛИШИ 1-май_2009 йил   йиллик  хисоботлар_6 жадвал tуманлар учун - Copy" xfId="1563" xr:uid="{00000000-0005-0000-0000-000017060000}"/>
    <cellStyle name="_Фаолият_БАЖАРИЛИШИ 1-май_2009 йил   йиллик_6 жадвал tуманлар учун - Copy" xfId="1564" xr:uid="{00000000-0005-0000-0000-000018060000}"/>
    <cellStyle name="_Фаолият_БАЖАРИЛИШИ 1-май_2010 й  9 ойлик  якун" xfId="1565" xr:uid="{00000000-0005-0000-0000-000019060000}"/>
    <cellStyle name="_Фаолият_БАЖАРИЛИШИ 1-май_2010 й  9 ойлик  якун_6 жадвал tуманлар учун - Copy" xfId="1566" xr:uid="{00000000-0005-0000-0000-00001A060000}"/>
    <cellStyle name="_Фаолият_БАЖАРИЛИШИ 1-май_2010 йил   йиллик" xfId="1567" xr:uid="{00000000-0005-0000-0000-00001B060000}"/>
    <cellStyle name="_Фаолият_БАЖАРИЛИШИ 1-май_2011  - 6 жадваллар ВЭС" xfId="1568" xr:uid="{00000000-0005-0000-0000-00001C060000}"/>
    <cellStyle name="_Фаолият_БАЖАРИЛИШИ 1-май_6 жадвал tуманлар учун - Copy" xfId="1569" xr:uid="{00000000-0005-0000-0000-00001D060000}"/>
    <cellStyle name="_Фаолият_БАЖАРИЛИШИ 1-май_Талаб ва унинг копланиши" xfId="1570" xr:uid="{00000000-0005-0000-0000-00001E060000}"/>
    <cellStyle name="_Фаолият_Бобир учун 67 талик жадвал-Иктисод" xfId="1571" xr:uid="{00000000-0005-0000-0000-00001F060000}"/>
    <cellStyle name="_Фаолият_Бобир учун 67 талик жадвал-Иктисод_2009 йил   йиллик  хисоботлар" xfId="1572" xr:uid="{00000000-0005-0000-0000-000020060000}"/>
    <cellStyle name="_Фаолият_Бобир учун 67 талик жадвал-Иктисод_2010 й  9 ойлик  якун" xfId="1573" xr:uid="{00000000-0005-0000-0000-000021060000}"/>
    <cellStyle name="_Фаолият_Бобир учун 67 талик жадвал-Иктисод_2011  - 6 жадваллар ВЭС" xfId="1574" xr:uid="{00000000-0005-0000-0000-000022060000}"/>
    <cellStyle name="_Фаолият_Бобир учун 67 талик жадвал-Иктисод_2011  - 6 жадваллар Иқтисод свод4" xfId="1575" xr:uid="{00000000-0005-0000-0000-000023060000}"/>
    <cellStyle name="_Фаолият_Бобир учун 67 талик жадвал-Иктисод_2011  I чорак жадваллар ВЭС" xfId="1576" xr:uid="{00000000-0005-0000-0000-000024060000}"/>
    <cellStyle name="_Фаолият_Бобир учун 67 талик жадвал-Иктисод_2011 й  9 ойлик  якун" xfId="1577" xr:uid="{00000000-0005-0000-0000-000025060000}"/>
    <cellStyle name="_Фаолият_Бобир учун 67 талик жадвал-Иктисод_6 жадвал tуманлар учун - Copy" xfId="1578" xr:uid="{00000000-0005-0000-0000-000026060000}"/>
    <cellStyle name="_Фаолият_Бобир учун 67 талик жадвал-Иктисод_Талаб ва унинг копланиши" xfId="1579" xr:uid="{00000000-0005-0000-0000-000027060000}"/>
    <cellStyle name="_Фаолият_Ёкиб ака чораклик" xfId="1580" xr:uid="{00000000-0005-0000-0000-000028060000}"/>
    <cellStyle name="_Фаолият_Ёкиб ака чораклик_2009 йил   йиллик  хисоботлар" xfId="1581" xr:uid="{00000000-0005-0000-0000-000029060000}"/>
    <cellStyle name="_Фаолият_Ёкиб ака чораклик_6 жадвал tуманлар учун - Copy" xfId="1582" xr:uid="{00000000-0005-0000-0000-00002A060000}"/>
    <cellStyle name="_Фаолият_Ёкиб ака чораклик_Талаб ва унинг копланиши" xfId="1583" xr:uid="{00000000-0005-0000-0000-00002B060000}"/>
    <cellStyle name="_Фаолият_Жадваллар-9 ой" xfId="1584" xr:uid="{00000000-0005-0000-0000-00002C060000}"/>
    <cellStyle name="_Фаолият_Жадваллар-9 ой_2009 йил   йиллик" xfId="1585" xr:uid="{00000000-0005-0000-0000-00002D060000}"/>
    <cellStyle name="_Фаолият_Жадваллар-9 ой_2009 йил   йиллик  хисоботлар" xfId="1586" xr:uid="{00000000-0005-0000-0000-00002E060000}"/>
    <cellStyle name="_Фаолият_Жадваллар-9 ой_2009 йил   йиллик  хисоботлар_6 жадвал tуманлар учун - Copy" xfId="1587" xr:uid="{00000000-0005-0000-0000-00002F060000}"/>
    <cellStyle name="_Фаолият_Жадваллар-9 ой_2009 йил   йиллик_6 жадвал tуманлар учун - Copy" xfId="1588" xr:uid="{00000000-0005-0000-0000-000030060000}"/>
    <cellStyle name="_Фаолият_Жадваллар-9 ой_2010 й  9 ойлик  якун" xfId="1589" xr:uid="{00000000-0005-0000-0000-000031060000}"/>
    <cellStyle name="_Фаолият_Жадваллар-9 ой_2010 й  9 ойлик  якун_6 жадвал tуманлар учун - Copy" xfId="1590" xr:uid="{00000000-0005-0000-0000-000032060000}"/>
    <cellStyle name="_Фаолият_Жадваллар-9 ой_2010 йил   йиллик" xfId="1591" xr:uid="{00000000-0005-0000-0000-000033060000}"/>
    <cellStyle name="_Фаолият_Жадваллар-9 ой_6 жадвал tуманлар учун - Copy" xfId="1592" xr:uid="{00000000-0005-0000-0000-000034060000}"/>
    <cellStyle name="_Фаолият_Жадваллар-9 ой_Талаб ва унинг копланиши" xfId="1593" xr:uid="{00000000-0005-0000-0000-000035060000}"/>
    <cellStyle name="_Фаолият_иктисодга" xfId="1594" xr:uid="{00000000-0005-0000-0000-000036060000}"/>
    <cellStyle name="_Фаолият_иктисодга_2009 йил   йиллик" xfId="1595" xr:uid="{00000000-0005-0000-0000-000037060000}"/>
    <cellStyle name="_Фаолият_иктисодга_2009 йил   йиллик  хисоботлар" xfId="1596" xr:uid="{00000000-0005-0000-0000-000038060000}"/>
    <cellStyle name="_Фаолият_иктисодга_2009 йил   йиллик  хисоботлар_6 жадвал tуманлар учун - Copy" xfId="1597" xr:uid="{00000000-0005-0000-0000-000039060000}"/>
    <cellStyle name="_Фаолият_иктисодга_2009 йил   йиллик_6 жадвал tуманлар учун - Copy" xfId="1598" xr:uid="{00000000-0005-0000-0000-00003A060000}"/>
    <cellStyle name="_Фаолият_иктисодга_2010 й  9 ойлик  якун" xfId="1599" xr:uid="{00000000-0005-0000-0000-00003B060000}"/>
    <cellStyle name="_Фаолият_иктисодга_2010 й  9 ойлик  якун_6 жадвал tуманлар учун - Copy" xfId="1600" xr:uid="{00000000-0005-0000-0000-00003C060000}"/>
    <cellStyle name="_Фаолият_иктисодга_2010 йил   йиллик" xfId="1601" xr:uid="{00000000-0005-0000-0000-00003D060000}"/>
    <cellStyle name="_Фаолият_иктисодга_2011  - 6 жадваллар ВЭС" xfId="1602" xr:uid="{00000000-0005-0000-0000-00003E060000}"/>
    <cellStyle name="_Фаолият_иктисодга_6 жадвал tуманлар учун - Copy" xfId="1603" xr:uid="{00000000-0005-0000-0000-00003F060000}"/>
    <cellStyle name="_Фаолият_иктисодга_Талаб ва унинг копланиши" xfId="1604" xr:uid="{00000000-0005-0000-0000-000040060000}"/>
    <cellStyle name="_Фаолият_Илхомбек 1 - 8 гача жадвали" xfId="1605" xr:uid="{00000000-0005-0000-0000-000041060000}"/>
    <cellStyle name="_Фаолият_Илхомбек 1 - 8 гача жадвали_2009 йил   йиллик" xfId="1606" xr:uid="{00000000-0005-0000-0000-000042060000}"/>
    <cellStyle name="_Фаолият_Илхомбек 1 - 8 гача жадвали_2009 йил   йиллик  хисоботлар" xfId="1607" xr:uid="{00000000-0005-0000-0000-000043060000}"/>
    <cellStyle name="_Фаолият_Илхомбек 1 - 8 гача жадвали_2009 йил   йиллик  хисоботлар_6 жадвал tуманлар учун - Copy" xfId="1608" xr:uid="{00000000-0005-0000-0000-000044060000}"/>
    <cellStyle name="_Фаолият_Илхомбек 1 - 8 гача жадвали_2009 йил   йиллик_6 жадвал tуманлар учун - Copy" xfId="1609" xr:uid="{00000000-0005-0000-0000-000045060000}"/>
    <cellStyle name="_Фаолият_Илхомбек 1 - 8 гача жадвали_2010 йил   йиллик" xfId="1610" xr:uid="{00000000-0005-0000-0000-000046060000}"/>
    <cellStyle name="_Фаолият_Илхомбек 1 - 8 гача жадвали_6 жадвал tуманлар учун - Copy" xfId="1611" xr:uid="{00000000-0005-0000-0000-000047060000}"/>
    <cellStyle name="_Фаолият_Илхомбек 1 - 8 гача жадвали_Талаб ва унинг копланиши" xfId="1612" xr:uid="{00000000-0005-0000-0000-000048060000}"/>
    <cellStyle name="_Фаолият_Касаначи 4 ой" xfId="1613" xr:uid="{00000000-0005-0000-0000-000049060000}"/>
    <cellStyle name="_Фаолият_Касаначи 4 ой_2009 йил   йиллик  хисоботлар" xfId="1614" xr:uid="{00000000-0005-0000-0000-00004A060000}"/>
    <cellStyle name="_Фаолият_Касаначи 4 ой_2010 й  9 ойлик  якун" xfId="1615" xr:uid="{00000000-0005-0000-0000-00004B060000}"/>
    <cellStyle name="_Фаолият_Касаначи 4 ой_2011  - 6 жадваллар ВЭС" xfId="1616" xr:uid="{00000000-0005-0000-0000-00004C060000}"/>
    <cellStyle name="_Фаолият_Касаначи 4 ой_2011  - 6 жадваллар Иқтисод свод4" xfId="1617" xr:uid="{00000000-0005-0000-0000-00004D060000}"/>
    <cellStyle name="_Фаолият_Касаначи 4 ой_2011  I чорак жадваллар ВЭС" xfId="1618" xr:uid="{00000000-0005-0000-0000-00004E060000}"/>
    <cellStyle name="_Фаолият_Касаначи 4 ой_2011 й  9 ойлик  якун" xfId="1619" xr:uid="{00000000-0005-0000-0000-00004F060000}"/>
    <cellStyle name="_Фаолият_Касаначи 4 ой_6 жадвал tуманлар учун - Copy" xfId="1620" xr:uid="{00000000-0005-0000-0000-000050060000}"/>
    <cellStyle name="_Фаолият_Касаначи 4 ой_Талаб ва унинг копланиши" xfId="1621" xr:uid="{00000000-0005-0000-0000-000051060000}"/>
    <cellStyle name="_Фаолият_Кашкадарё 308-255  01.01.2010 й" xfId="1622" xr:uid="{00000000-0005-0000-0000-000052060000}"/>
    <cellStyle name="_Фаолият_Кашкадарё 308-255  01.01.2010 й_2009 йил   йиллик" xfId="1623" xr:uid="{00000000-0005-0000-0000-000053060000}"/>
    <cellStyle name="_Фаолият_Кашкадарё 308-255  01.01.2010 й_2009 йил   йиллик  хисоботлар" xfId="1624" xr:uid="{00000000-0005-0000-0000-000054060000}"/>
    <cellStyle name="_Фаолият_Кашкадарё 308-255  01.01.2010 й_2009 йил   йиллик  хисоботлар_6 жадвал tуманлар учун - Copy" xfId="1625" xr:uid="{00000000-0005-0000-0000-000055060000}"/>
    <cellStyle name="_Фаолият_Кашкадарё 308-255  01.01.2010 й_2009 йил   йиллик_6 жадвал tуманлар учун - Copy" xfId="1626" xr:uid="{00000000-0005-0000-0000-000056060000}"/>
    <cellStyle name="_Фаолият_Кашкадарё 308-255  01.01.2010 й_2010 йил   йиллик" xfId="1627" xr:uid="{00000000-0005-0000-0000-000057060000}"/>
    <cellStyle name="_Фаолият_Кашкадарё 308-255  01.01.2010 й_6 жадвал tуманлар учун - Copy" xfId="1628" xr:uid="{00000000-0005-0000-0000-000058060000}"/>
    <cellStyle name="_Фаолият_Кашкадарё 308-255  01.01.2010 й_Талаб ва унинг копланиши" xfId="1629" xr:uid="{00000000-0005-0000-0000-000059060000}"/>
    <cellStyle name="_Фаолият_Кашкадарё 308-255  01.03.2010 й" xfId="1630" xr:uid="{00000000-0005-0000-0000-00005A060000}"/>
    <cellStyle name="_Фаолият_Кашкадарё 308-255  01.03.2010 й_6 жадвал tуманлар учун - Copy" xfId="1631" xr:uid="{00000000-0005-0000-0000-00005B060000}"/>
    <cellStyle name="_Фаолият_Кишлок хужалиги 2009 ярим йиллик жадваллари" xfId="1632" xr:uid="{00000000-0005-0000-0000-00005C060000}"/>
    <cellStyle name="_Фаолият_Кишлок хужалиги 2009 ярим йиллик жадваллари_2009 йил   йиллик" xfId="1633" xr:uid="{00000000-0005-0000-0000-00005D060000}"/>
    <cellStyle name="_Фаолият_Кишлок хужалиги 2009 ярим йиллик жадваллари_2009 йил   йиллик  хисоботлар" xfId="1634" xr:uid="{00000000-0005-0000-0000-00005E060000}"/>
    <cellStyle name="_Фаолият_Кишлок хужалиги 2009 ярим йиллик жадваллари_2009 йил   йиллик  хисоботлар_6 жадвал tуманлар учун - Copy" xfId="1635" xr:uid="{00000000-0005-0000-0000-00005F060000}"/>
    <cellStyle name="_Фаолият_Кишлок хужалиги 2009 ярим йиллик жадваллари_2009 йил   йиллик_6 жадвал tуманлар учун - Copy" xfId="1636" xr:uid="{00000000-0005-0000-0000-000060060000}"/>
    <cellStyle name="_Фаолият_Кишлок хужалиги 2009 ярим йиллик жадваллари_2010 й  9 ойлик  якун" xfId="1637" xr:uid="{00000000-0005-0000-0000-000061060000}"/>
    <cellStyle name="_Фаолият_Кишлок хужалиги 2009 ярим йиллик жадваллари_2010 й  9 ойлик  якун_6 жадвал tуманлар учун - Copy" xfId="1638" xr:uid="{00000000-0005-0000-0000-000062060000}"/>
    <cellStyle name="_Фаолият_Кишлок хужалиги 2009 ярим йиллик жадваллари_2010 йил   йиллик" xfId="1639" xr:uid="{00000000-0005-0000-0000-000063060000}"/>
    <cellStyle name="_Фаолият_Кишлок хужалиги 2009 ярим йиллик жадваллари_6 жадвал tуманлар учун - Copy" xfId="1640" xr:uid="{00000000-0005-0000-0000-000064060000}"/>
    <cellStyle name="_Фаолият_Кишлок хужалиги 2009 ярим йиллик жадваллари_Талаб ва унинг копланиши" xfId="1641" xr:uid="{00000000-0005-0000-0000-000065060000}"/>
    <cellStyle name="_Фаолият_Копия 255- 01.04.09 й" xfId="1642" xr:uid="{00000000-0005-0000-0000-000066060000}"/>
    <cellStyle name="_Фаолият_Копия 255- 01.04.09 й_2009 йил   йиллик" xfId="1643" xr:uid="{00000000-0005-0000-0000-000067060000}"/>
    <cellStyle name="_Фаолият_Копия 255- 01.04.09 й_2009 йил   йиллик  хисоботлар" xfId="1644" xr:uid="{00000000-0005-0000-0000-000068060000}"/>
    <cellStyle name="_Фаолият_Копия 255- 01.04.09 й_2009 йил   йиллик  хисоботлар_6 жадвал tуманлар учун - Copy" xfId="1645" xr:uid="{00000000-0005-0000-0000-000069060000}"/>
    <cellStyle name="_Фаолият_Копия 255- 01.04.09 й_2009 йил   йиллик_6 жадвал tуманлар учун - Copy" xfId="1646" xr:uid="{00000000-0005-0000-0000-00006A060000}"/>
    <cellStyle name="_Фаолият_Копия 255- 01.04.09 й_2010 й  9 ойлик  якун" xfId="1647" xr:uid="{00000000-0005-0000-0000-00006B060000}"/>
    <cellStyle name="_Фаолият_Копия 255- 01.04.09 й_2010 й  9 ойлик  якун_6 жадвал tуманлар учун - Copy" xfId="1648" xr:uid="{00000000-0005-0000-0000-00006C060000}"/>
    <cellStyle name="_Фаолият_Копия 255- 01.04.09 й_2010 йил   йиллик" xfId="1649" xr:uid="{00000000-0005-0000-0000-00006D060000}"/>
    <cellStyle name="_Фаолият_Копия 255- 01.04.09 й_6 жадвал tуманлар учун - Copy" xfId="1650" xr:uid="{00000000-0005-0000-0000-00006E060000}"/>
    <cellStyle name="_Фаолият_Копия 255- 01.04.09 й_Талаб ва унинг копланиши" xfId="1651" xr:uid="{00000000-0005-0000-0000-00006F060000}"/>
    <cellStyle name="_Фаолият_қишлоқ таррақиёти 82 банд тўлиқ" xfId="1652" xr:uid="{00000000-0005-0000-0000-000070060000}"/>
    <cellStyle name="_Фаолият_қишлоқ таррақиёти 82 банд тўлиқ_2009 йил   йиллик" xfId="1653" xr:uid="{00000000-0005-0000-0000-000071060000}"/>
    <cellStyle name="_Фаолият_қишлоқ таррақиёти 82 банд тўлиқ_2009 йил   йиллик  хисоботлар" xfId="1654" xr:uid="{00000000-0005-0000-0000-000072060000}"/>
    <cellStyle name="_Фаолият_қишлоқ таррақиёти 82 банд тўлиқ_2009 йил   йиллик  хисоботлар_6 жадвал tуманлар учун - Copy" xfId="1655" xr:uid="{00000000-0005-0000-0000-000073060000}"/>
    <cellStyle name="_Фаолият_қишлоқ таррақиёти 82 банд тўлиқ_2009 йил   йиллик_6 жадвал tуманлар учун - Copy" xfId="1656" xr:uid="{00000000-0005-0000-0000-000074060000}"/>
    <cellStyle name="_Фаолият_қишлоқ таррақиёти 82 банд тўлиқ_2010 й  9 ойлик  якун" xfId="1657" xr:uid="{00000000-0005-0000-0000-000075060000}"/>
    <cellStyle name="_Фаолият_қишлоқ таррақиёти 82 банд тўлиқ_2010 й  9 ойлик  якун_6 жадвал tуманлар учун - Copy" xfId="1658" xr:uid="{00000000-0005-0000-0000-000076060000}"/>
    <cellStyle name="_Фаолият_қишлоқ таррақиёти 82 банд тўлиқ_2010 йил   йиллик" xfId="1659" xr:uid="{00000000-0005-0000-0000-000077060000}"/>
    <cellStyle name="_Фаолият_қишлоқ таррақиёти 82 банд тўлиқ_2011  - 6 жадваллар ВЭС" xfId="1660" xr:uid="{00000000-0005-0000-0000-000078060000}"/>
    <cellStyle name="_Фаолият_қишлоқ таррақиёти 82 банд тўлиқ_6 жадвал tуманлар учун - Copy" xfId="1661" xr:uid="{00000000-0005-0000-0000-000079060000}"/>
    <cellStyle name="_Фаолият_қишлоқ таррақиёти 82 банд тўлиқ_Кашкадарё 308  01.10.2010 й" xfId="1662" xr:uid="{00000000-0005-0000-0000-00007A060000}"/>
    <cellStyle name="_Фаолият_қишлоқ таррақиёти 82 банд тўлиқ_Талаб ва унинг копланиши" xfId="1663" xr:uid="{00000000-0005-0000-0000-00007B060000}"/>
    <cellStyle name="_Фаолият_Минитех 2009 й" xfId="1664" xr:uid="{00000000-0005-0000-0000-00007C060000}"/>
    <cellStyle name="_Фаолият_Минитех 2009 й_2009 йил   йиллик" xfId="1665" xr:uid="{00000000-0005-0000-0000-00007D060000}"/>
    <cellStyle name="_Фаолият_Минитех 2009 й_2009 йил   йиллик  хисоботлар" xfId="1666" xr:uid="{00000000-0005-0000-0000-00007E060000}"/>
    <cellStyle name="_Фаолият_Минитех 2009 й_2009 йил   йиллик  хисоботлар_6 жадвал tуманлар учун - Copy" xfId="1667" xr:uid="{00000000-0005-0000-0000-00007F060000}"/>
    <cellStyle name="_Фаолият_Минитех 2009 й_2009 йил   йиллик_6 жадвал tуманлар учун - Copy" xfId="1668" xr:uid="{00000000-0005-0000-0000-000080060000}"/>
    <cellStyle name="_Фаолият_Минитех 2009 й_2010 й  9 ойлик  якун" xfId="1669" xr:uid="{00000000-0005-0000-0000-000081060000}"/>
    <cellStyle name="_Фаолият_Минитех 2009 й_2010 й  9 ойлик  якун_6 жадвал tуманлар учун - Copy" xfId="1670" xr:uid="{00000000-0005-0000-0000-000082060000}"/>
    <cellStyle name="_Фаолият_Минитех 2009 й_2010 йил   йиллик" xfId="1671" xr:uid="{00000000-0005-0000-0000-000083060000}"/>
    <cellStyle name="_Фаолият_Минитех 2009 й_6 жадвал tуманлар учун - Copy" xfId="1672" xr:uid="{00000000-0005-0000-0000-000084060000}"/>
    <cellStyle name="_Фаолият_Минитех 2009 й_Талаб ва унинг копланиши" xfId="1673" xr:uid="{00000000-0005-0000-0000-000085060000}"/>
    <cellStyle name="_Фаолият_Мониторинг СВОДНИЙ 2010 йил 6 ойлик ТОШКЕНТга" xfId="1674" xr:uid="{00000000-0005-0000-0000-000086060000}"/>
    <cellStyle name="_Фаолият_Мониторинг СВОДНИЙ 2010 йил 6 ойлик ТОШКЕНТга_6 жадвал tуманлар учун - Copy" xfId="1675" xr:uid="{00000000-0005-0000-0000-000087060000}"/>
    <cellStyle name="_Фаолият_ОБЛПЛАН жадваллар-2009 6 ой ТАЙЁР" xfId="1676" xr:uid="{00000000-0005-0000-0000-000088060000}"/>
    <cellStyle name="_Фаолият_ОБЛПЛАН жадваллар-2009 6 ой ТАЙЁР_2009 йил   йиллик" xfId="1677" xr:uid="{00000000-0005-0000-0000-000089060000}"/>
    <cellStyle name="_Фаолият_ОБЛПЛАН жадваллар-2009 6 ой ТАЙЁР_2009 йил   йиллик  хисоботлар" xfId="1678" xr:uid="{00000000-0005-0000-0000-00008A060000}"/>
    <cellStyle name="_Фаолият_ОБЛПЛАН жадваллар-2009 6 ой ТАЙЁР_2009 йил   йиллик  хисоботлар_6 жадвал tуманлар учун - Copy" xfId="1679" xr:uid="{00000000-0005-0000-0000-00008B060000}"/>
    <cellStyle name="_Фаолият_ОБЛПЛАН жадваллар-2009 6 ой ТАЙЁР_2009 йил   йиллик_6 жадвал tуманлар учун - Copy" xfId="1680" xr:uid="{00000000-0005-0000-0000-00008C060000}"/>
    <cellStyle name="_Фаолият_ОБЛПЛАН жадваллар-2009 6 ой ТАЙЁР_2010 йил   йиллик" xfId="1681" xr:uid="{00000000-0005-0000-0000-00008D060000}"/>
    <cellStyle name="_Фаолият_ОБЛПЛАН жадваллар-2009 6 ой ТАЙЁР_6 жадвал tуманлар учун - Copy" xfId="1682" xr:uid="{00000000-0005-0000-0000-00008E060000}"/>
    <cellStyle name="_Фаолият_ОБЛПЛАН жадваллар-2009 6 ой ТАЙЁР_Талаб ва унинг копланиши" xfId="1683" xr:uid="{00000000-0005-0000-0000-00008F060000}"/>
    <cellStyle name="_Фаолият_Р.Шоабдурахмонов топшириғи - янги иш ўринлари" xfId="1684" xr:uid="{00000000-0005-0000-0000-000090060000}"/>
    <cellStyle name="_Фаолият_Р.Шоабдурахмонов топшириғи - янги иш ўринлари_2009 йил   йиллик  хисоботлар" xfId="1685" xr:uid="{00000000-0005-0000-0000-000091060000}"/>
    <cellStyle name="_Фаолият_Р.Шоабдурахмонов топшириғи - янги иш ўринлари_6 жадвал tуманлар учун - Copy" xfId="1686" xr:uid="{00000000-0005-0000-0000-000092060000}"/>
    <cellStyle name="_Фаолият_Р.Шоабдурахмонов топшириғи - янги иш ўринлари_Талаб ва унинг копланиши" xfId="1687" xr:uid="{00000000-0005-0000-0000-000093060000}"/>
    <cellStyle name="_Фаолият_СЕНТЯБР 09.09 30." xfId="1688" xr:uid="{00000000-0005-0000-0000-000094060000}"/>
    <cellStyle name="_Фаолият_СЕНТЯБР 09.09 30._2009 йил   йиллик" xfId="1689" xr:uid="{00000000-0005-0000-0000-000095060000}"/>
    <cellStyle name="_Фаолият_СЕНТЯБР 09.09 30._2009 йил   йиллик  хисоботлар" xfId="1690" xr:uid="{00000000-0005-0000-0000-000096060000}"/>
    <cellStyle name="_Фаолият_СЕНТЯБР 09.09 30._2009 йил   йиллик  хисоботлар_6 жадвал tуманлар учун - Copy" xfId="1691" xr:uid="{00000000-0005-0000-0000-000097060000}"/>
    <cellStyle name="_Фаолият_СЕНТЯБР 09.09 30._2009 йил   йиллик_6 жадвал tуманлар учун - Copy" xfId="1692" xr:uid="{00000000-0005-0000-0000-000098060000}"/>
    <cellStyle name="_Фаолият_СЕНТЯБР 09.09 30._2010 йил   йиллик" xfId="1693" xr:uid="{00000000-0005-0000-0000-000099060000}"/>
    <cellStyle name="_Фаолият_СЕНТЯБР 09.09 30._6 жадвал tуманлар учун - Copy" xfId="1694" xr:uid="{00000000-0005-0000-0000-00009A060000}"/>
    <cellStyle name="_Фаолият_СЕНТЯБР 09.09 30._Талаб ва унинг копланиши" xfId="1695" xr:uid="{00000000-0005-0000-0000-00009B060000}"/>
    <cellStyle name="_Фаолият_Сухроб Вилоят свод" xfId="1696" xr:uid="{00000000-0005-0000-0000-00009C060000}"/>
    <cellStyle name="_Фаолият_Сухроб Вилоят свод_2009 йил   йиллик" xfId="1697" xr:uid="{00000000-0005-0000-0000-00009D060000}"/>
    <cellStyle name="_Фаолият_Сухроб Вилоят свод_2009 йил   йиллик  хисоботлар" xfId="1698" xr:uid="{00000000-0005-0000-0000-00009E060000}"/>
    <cellStyle name="_Фаолият_Сухроб Вилоят свод_2009 йил   йиллик  хисоботлар_6 жадвал tуманлар учун - Copy" xfId="1699" xr:uid="{00000000-0005-0000-0000-00009F060000}"/>
    <cellStyle name="_Фаолият_Сухроб Вилоят свод_2009 йил   йиллик_6 жадвал tуманлар учун - Copy" xfId="1700" xr:uid="{00000000-0005-0000-0000-0000A0060000}"/>
    <cellStyle name="_Фаолият_Сухроб Вилоят свод_2010 й  9 ойлик  якун" xfId="1701" xr:uid="{00000000-0005-0000-0000-0000A1060000}"/>
    <cellStyle name="_Фаолият_Сухроб Вилоят свод_2010 й  9 ойлик  якун_6 жадвал tуманлар учун - Copy" xfId="1702" xr:uid="{00000000-0005-0000-0000-0000A2060000}"/>
    <cellStyle name="_Фаолият_Сухроб Вилоят свод_2010 йил   йиллик" xfId="1703" xr:uid="{00000000-0005-0000-0000-0000A3060000}"/>
    <cellStyle name="_Фаолият_Сухроб Вилоят свод_2011  - 6 жадваллар ВЭС" xfId="1704" xr:uid="{00000000-0005-0000-0000-0000A4060000}"/>
    <cellStyle name="_Фаолият_Сухроб Вилоят свод_6 жадвал tуманлар учун - Copy" xfId="1705" xr:uid="{00000000-0005-0000-0000-0000A5060000}"/>
    <cellStyle name="_Фаолият_Сухроб Вилоят свод_Талаб ва унинг копланиши" xfId="1706" xr:uid="{00000000-0005-0000-0000-0000A6060000}"/>
    <cellStyle name="_Фаолият_Талаб ва унинг копланиши" xfId="1707" xr:uid="{00000000-0005-0000-0000-0000A7060000}"/>
    <cellStyle name="_Фаолият_Тошкентга Эҳтиёж 01.11.2012й" xfId="1708" xr:uid="{00000000-0005-0000-0000-0000A8060000}"/>
    <cellStyle name="_Фаолият_УЗГАРДИ ВАЗИРЛИК 85.5 минг талик ХОКИМГА 2009 й. 12 ойлик ЯНГИ ИШ УРИН. РАЗБОР" xfId="1709" xr:uid="{00000000-0005-0000-0000-0000A9060000}"/>
    <cellStyle name="_Фаолият_УЗГАРДИ ВАЗИРЛИК 85.5 минг талик ХОКИМГА 2009 й. 12 ойлик ЯНГИ ИШ УРИН. РАЗБОР_2009 йил   йиллик" xfId="1710" xr:uid="{00000000-0005-0000-0000-0000AA060000}"/>
    <cellStyle name="_Фаолият_УЗГАРДИ ВАЗИРЛИК 85.5 минг талик ХОКИМГА 2009 й. 12 ойлик ЯНГИ ИШ УРИН. РАЗБОР_2009 йил   йиллик  хисоботлар" xfId="1711" xr:uid="{00000000-0005-0000-0000-0000AB060000}"/>
    <cellStyle name="_Фаолият_УЗГАРДИ ВАЗИРЛИК 85.5 минг талик ХОКИМГА 2009 й. 12 ойлик ЯНГИ ИШ УРИН. РАЗБОР_2009 йил   йиллик  хисоботлар_6 жадвал tуманлар учун - Copy" xfId="1712" xr:uid="{00000000-0005-0000-0000-0000AC060000}"/>
    <cellStyle name="_Фаолият_УЗГАРДИ ВАЗИРЛИК 85.5 минг талик ХОКИМГА 2009 й. 12 ойлик ЯНГИ ИШ УРИН. РАЗБОР_2009 йил   йиллик_6 жадвал tуманлар учун - Copy" xfId="1713" xr:uid="{00000000-0005-0000-0000-0000AD060000}"/>
    <cellStyle name="_Фаолият_УЗГАРДИ ВАЗИРЛИК 85.5 минг талик ХОКИМГА 2009 й. 12 ойлик ЯНГИ ИШ УРИН. РАЗБОР_2010 йил   йиллик" xfId="1714" xr:uid="{00000000-0005-0000-0000-0000AE060000}"/>
    <cellStyle name="_Фаолият_УЗГАРДИ ВАЗИРЛИК 85.5 минг талик ХОКИМГА 2009 й. 12 ойлик ЯНГИ ИШ УРИН. РАЗБОР_6 жадвал tуманлар учун - Copy" xfId="1715" xr:uid="{00000000-0005-0000-0000-0000AF060000}"/>
    <cellStyle name="_Фаолият_УЗГАРДИ ВАЗИРЛИК 85.5 минг талик ХОКИМГА 2009 й. 12 ойлик ЯНГИ ИШ УРИН. РАЗБОР_Талаб ва унинг копланиши" xfId="1716" xr:uid="{00000000-0005-0000-0000-0000B0060000}"/>
    <cellStyle name="_Фаолият_учта туман буйича касана" xfId="1717" xr:uid="{00000000-0005-0000-0000-0000B1060000}"/>
    <cellStyle name="_Фаолият_учта туман буйича касана_2009 йил   йиллик  хисоботлар" xfId="1718" xr:uid="{00000000-0005-0000-0000-0000B2060000}"/>
    <cellStyle name="_Фаолият_учта туман буйича касана_2010 й  9 ойлик  якун" xfId="1719" xr:uid="{00000000-0005-0000-0000-0000B3060000}"/>
    <cellStyle name="_Фаолият_учта туман буйича касана_2011  - 6 жадваллар ВЭС" xfId="1720" xr:uid="{00000000-0005-0000-0000-0000B4060000}"/>
    <cellStyle name="_Фаолият_учта туман буйича касана_2011  - 6 жадваллар Иқтисод свод4" xfId="1721" xr:uid="{00000000-0005-0000-0000-0000B5060000}"/>
    <cellStyle name="_Фаолият_учта туман буйича касана_2011  I чорак жадваллар ВЭС" xfId="1722" xr:uid="{00000000-0005-0000-0000-0000B6060000}"/>
    <cellStyle name="_Фаолият_учта туман буйича касана_2011 й  9 ойлик  якун" xfId="1723" xr:uid="{00000000-0005-0000-0000-0000B7060000}"/>
    <cellStyle name="_Фаолият_учта туман буйича касана_6 жадвал tуманлар учун - Copy" xfId="1724" xr:uid="{00000000-0005-0000-0000-0000B8060000}"/>
    <cellStyle name="_Фаолият_учта туман буйича касана_Талаб ва унинг копланиши" xfId="1725" xr:uid="{00000000-0005-0000-0000-0000B9060000}"/>
    <cellStyle name="_Фаолият_ФОРМА манзилли рўйхат" xfId="1726" xr:uid="{00000000-0005-0000-0000-0000BA060000}"/>
    <cellStyle name="_Фаолият_ФОРМА манзилли рўйхат_2009 йил   йиллик" xfId="1727" xr:uid="{00000000-0005-0000-0000-0000BB060000}"/>
    <cellStyle name="_Фаолият_ФОРМА манзилли рўйхат_2009 йил   йиллик  хисоботлар" xfId="1728" xr:uid="{00000000-0005-0000-0000-0000BC060000}"/>
    <cellStyle name="_Фаолият_ФОРМА манзилли рўйхат_2009 йил   йиллик  хисоботлар_6 жадвал tуманлар учун - Copy" xfId="1729" xr:uid="{00000000-0005-0000-0000-0000BD060000}"/>
    <cellStyle name="_Фаолият_ФОРМА манзилли рўйхат_2009 йил   йиллик_6 жадвал tуманлар учун - Copy" xfId="1730" xr:uid="{00000000-0005-0000-0000-0000BE060000}"/>
    <cellStyle name="_Фаолият_ФОРМА манзилли рўйхат_2010 йил   йиллик" xfId="1731" xr:uid="{00000000-0005-0000-0000-0000BF060000}"/>
    <cellStyle name="_Фаолият_ФОРМА манзилли рўйхат_6 жадвал tуманлар учун - Copy" xfId="1732" xr:uid="{00000000-0005-0000-0000-0000C0060000}"/>
    <cellStyle name="_Фаолият_ФОРМА манзилли рўйхат_Талаб ва унинг копланиши" xfId="1733" xr:uid="{00000000-0005-0000-0000-0000C1060000}"/>
    <cellStyle name="_Фаолият_Форма-ЯИЎ ва бандлик" xfId="1734" xr:uid="{00000000-0005-0000-0000-0000C2060000}"/>
    <cellStyle name="_Фаолият_ХОКИМГА 2009 й. 9 ойлик ЯНГИ ИШ УРИН ОХИРГИСИ. РАЗБОР" xfId="1735" xr:uid="{00000000-0005-0000-0000-0000C3060000}"/>
    <cellStyle name="_Фаолият_ХОКИМГА 2009 й. 9 ойлик ЯНГИ ИШ УРИН ОХИРГИСИ. РАЗБОР_2009 йил   йиллик" xfId="1736" xr:uid="{00000000-0005-0000-0000-0000C4060000}"/>
    <cellStyle name="_Фаолият_ХОКИМГА 2009 й. 9 ойлик ЯНГИ ИШ УРИН ОХИРГИСИ. РАЗБОР_2009 йил   йиллик  хисоботлар" xfId="1737" xr:uid="{00000000-0005-0000-0000-0000C5060000}"/>
    <cellStyle name="_Фаолият_ХОКИМГА 2009 й. 9 ойлик ЯНГИ ИШ УРИН ОХИРГИСИ. РАЗБОР_2009 йил   йиллик  хисоботлар_6 жадвал tуманлар учун - Copy" xfId="1738" xr:uid="{00000000-0005-0000-0000-0000C6060000}"/>
    <cellStyle name="_Фаолият_ХОКИМГА 2009 й. 9 ойлик ЯНГИ ИШ УРИН ОХИРГИСИ. РАЗБОР_2009 йил   йиллик_6 жадвал tуманлар учун - Copy" xfId="1739" xr:uid="{00000000-0005-0000-0000-0000C7060000}"/>
    <cellStyle name="_Фаолият_ХОКИМГА 2009 й. 9 ойлик ЯНГИ ИШ УРИН ОХИРГИСИ. РАЗБОР_2010 йил   йиллик" xfId="1740" xr:uid="{00000000-0005-0000-0000-0000C8060000}"/>
    <cellStyle name="_Фаолият_ХОКИМГА 2009 й. 9 ойлик ЯНГИ ИШ УРИН ОХИРГИСИ. РАЗБОР_6 жадвал tуманлар учун - Copy" xfId="1741" xr:uid="{00000000-0005-0000-0000-0000C9060000}"/>
    <cellStyle name="_Фаолият_ХОКИМГА 2009 й. 9 ойлик ЯНГИ ИШ УРИН ОХИРГИСИ. РАЗБОР_Талаб ва унинг копланиши" xfId="1742" xr:uid="{00000000-0005-0000-0000-0000CA060000}"/>
    <cellStyle name="_Фаолият_ЯИЎ-сервис" xfId="1743" xr:uid="{00000000-0005-0000-0000-0000CB060000}"/>
    <cellStyle name="_Фаолият_ЯИЎ-сервис_2009 йил   йиллик" xfId="1744" xr:uid="{00000000-0005-0000-0000-0000CC060000}"/>
    <cellStyle name="_Фаолият_ЯИЎ-сервис_2009 йил   йиллик  хисоботлар" xfId="1745" xr:uid="{00000000-0005-0000-0000-0000CD060000}"/>
    <cellStyle name="_Фаолият_ЯИЎ-сервис_2009 йил   йиллик  хисоботлар_6 жадвал tуманлар учун - Copy" xfId="1746" xr:uid="{00000000-0005-0000-0000-0000CE060000}"/>
    <cellStyle name="_Фаолият_ЯИЎ-сервис_2009 йил   йиллик_6 жадвал tуманлар учун - Copy" xfId="1747" xr:uid="{00000000-0005-0000-0000-0000CF060000}"/>
    <cellStyle name="_Фаолият_ЯИЎ-сервис_2010 й  9 ойлик  якун" xfId="1748" xr:uid="{00000000-0005-0000-0000-0000D0060000}"/>
    <cellStyle name="_Фаолият_ЯИЎ-сервис_2010 й  9 ойлик  якун_6 жадвал tуманлар учун - Copy" xfId="1749" xr:uid="{00000000-0005-0000-0000-0000D1060000}"/>
    <cellStyle name="_Фаолият_ЯИЎ-сервис_2010 йил   йиллик" xfId="1750" xr:uid="{00000000-0005-0000-0000-0000D2060000}"/>
    <cellStyle name="_Фаолият_ЯИЎ-сервис_2011  - 6 жадваллар ВЭС" xfId="1751" xr:uid="{00000000-0005-0000-0000-0000D3060000}"/>
    <cellStyle name="_Фаолият_ЯИЎ-сервис_6 жадвал tуманлар учун - Copy" xfId="1752" xr:uid="{00000000-0005-0000-0000-0000D4060000}"/>
    <cellStyle name="_Фаолият_ЯИЎ-сервис_Талаб ва унинг копланиши" xfId="1753" xr:uid="{00000000-0005-0000-0000-0000D5060000}"/>
    <cellStyle name="_Фарғона" xfId="1754" xr:uid="{00000000-0005-0000-0000-0000D6060000}"/>
    <cellStyle name="_Фарғона_2009 йил   йиллик  хисоботлар" xfId="1755" xr:uid="{00000000-0005-0000-0000-0000D7060000}"/>
    <cellStyle name="_Фарғона_2010 й  9 ойлик  якун" xfId="1756" xr:uid="{00000000-0005-0000-0000-0000D8060000}"/>
    <cellStyle name="_Фарғона_2011  - 6 жадваллар ВЭС" xfId="1757" xr:uid="{00000000-0005-0000-0000-0000D9060000}"/>
    <cellStyle name="_Фарғона_2011  - 6 жадваллар Иқтисод свод4" xfId="1758" xr:uid="{00000000-0005-0000-0000-0000DA060000}"/>
    <cellStyle name="_Фарғона_2011  I чорак жадваллар ВЭС" xfId="1759" xr:uid="{00000000-0005-0000-0000-0000DB060000}"/>
    <cellStyle name="_Фарғона_2011 й  9 ойлик  якун" xfId="1760" xr:uid="{00000000-0005-0000-0000-0000DC060000}"/>
    <cellStyle name="_Фарғона_6 жадвал tуманлар учун - Copy" xfId="1761" xr:uid="{00000000-0005-0000-0000-0000DD060000}"/>
    <cellStyle name="_Фарғона_Талаб ва унинг копланиши" xfId="1762" xr:uid="{00000000-0005-0000-0000-0000DE060000}"/>
    <cellStyle name="_Фарғона_Тошкентга Эҳтиёж 01.11.2012й" xfId="1763" xr:uid="{00000000-0005-0000-0000-0000DF060000}"/>
    <cellStyle name="_ХАКИМГЕ 16.09.2012" xfId="1764" xr:uid="{00000000-0005-0000-0000-0000E0060000}"/>
    <cellStyle name="_ХОКИМГА 2009 й. 9 ойлик ЯНГИ ИШ УРИН ОХИРГИСИ. РАЗБОР" xfId="1765" xr:uid="{00000000-0005-0000-0000-0000E1060000}"/>
    <cellStyle name="_ХОКИМГА 2009 й. 9 ойлик ЯНГИ ИШ УРИН ОХИРГИСИ. РАЗБОР_2009 йил   йиллик  хисоботлар" xfId="1766" xr:uid="{00000000-0005-0000-0000-0000E2060000}"/>
    <cellStyle name="_ХОКИМГА 2009 й. 9 ойлик ЯНГИ ИШ УРИН ОХИРГИСИ. РАЗБОР_6 жадвал tуманлар учун - Copy" xfId="1767" xr:uid="{00000000-0005-0000-0000-0000E3060000}"/>
    <cellStyle name="_ХОКИМГА 2009 й. 9 ойлик ЯНГИ ИШ УРИН ОХИРГИСИ. РАЗБОР_Талаб ва унинг копланиши" xfId="1768" xr:uid="{00000000-0005-0000-0000-0000E4060000}"/>
    <cellStyle name="_Хокимиятга 01.03.2009й" xfId="1769" xr:uid="{00000000-0005-0000-0000-0000E5060000}"/>
    <cellStyle name="_Хоразм" xfId="1770" xr:uid="{00000000-0005-0000-0000-0000E6060000}"/>
    <cellStyle name="_Хоразм_2009 йил   йиллик  хисоботлар" xfId="1771" xr:uid="{00000000-0005-0000-0000-0000E7060000}"/>
    <cellStyle name="_Хоразм_2010 й  9 ойлик  якун" xfId="1772" xr:uid="{00000000-0005-0000-0000-0000E8060000}"/>
    <cellStyle name="_Хоразм_2011  - 6 жадваллар ВЭС" xfId="1773" xr:uid="{00000000-0005-0000-0000-0000E9060000}"/>
    <cellStyle name="_Хоразм_2011  - 6 жадваллар Иқтисод свод4" xfId="1774" xr:uid="{00000000-0005-0000-0000-0000EA060000}"/>
    <cellStyle name="_Хоразм_2011  I чорак жадваллар ВЭС" xfId="1775" xr:uid="{00000000-0005-0000-0000-0000EB060000}"/>
    <cellStyle name="_Хоразм_2011 й  9 ойлик  якун" xfId="1776" xr:uid="{00000000-0005-0000-0000-0000EC060000}"/>
    <cellStyle name="_Хоразм_6 жадвал tуманлар учун - Copy" xfId="1777" xr:uid="{00000000-0005-0000-0000-0000ED060000}"/>
    <cellStyle name="_Хоразм_ДАСТУР 2009 й. 7 ойлик кутилиш 86745та ФАКТ" xfId="1778" xr:uid="{00000000-0005-0000-0000-0000EE060000}"/>
    <cellStyle name="_Хоразм_ДАСТУР 2009 й. 7 ойлик кутилиш 86745та ФАКТ_2009 йил   йиллик  хисоботлар" xfId="1779" xr:uid="{00000000-0005-0000-0000-0000EF060000}"/>
    <cellStyle name="_Хоразм_ДАСТУР 2009 й. 7 ойлик кутилиш 86745та ФАКТ_6 жадвал tуманлар учун - Copy" xfId="1780" xr:uid="{00000000-0005-0000-0000-0000F0060000}"/>
    <cellStyle name="_Хоразм_ДАСТУР 2009 й. 7 ойлик кутилиш 86745та ФАКТ_Талаб ва унинг копланиши" xfId="1781" xr:uid="{00000000-0005-0000-0000-0000F1060000}"/>
    <cellStyle name="_Хоразм_Жиззах вилоят 1-чорак хис" xfId="1782" xr:uid="{00000000-0005-0000-0000-0000F2060000}"/>
    <cellStyle name="_Хоразм_Жиззах вилоят 1-чорак хис_2009 йил   йиллик" xfId="1783" xr:uid="{00000000-0005-0000-0000-0000F3060000}"/>
    <cellStyle name="_Хоразм_Жиззах вилоят 1-чорак хис_2009 йил   йиллик  хисоботлар" xfId="1784" xr:uid="{00000000-0005-0000-0000-0000F4060000}"/>
    <cellStyle name="_Хоразм_Жиззах вилоят 1-чорак хис_2009 йил   йиллик  хисоботлар_6 жадвал tуманлар учун - Copy" xfId="1785" xr:uid="{00000000-0005-0000-0000-0000F5060000}"/>
    <cellStyle name="_Хоразм_Жиззах вилоят 1-чорак хис_2009 йил   йиллик_6 жадвал tуманлар учун - Copy" xfId="1786" xr:uid="{00000000-0005-0000-0000-0000F6060000}"/>
    <cellStyle name="_Хоразм_Жиззах вилоят 1-чорак хис_2010 йил   йиллик" xfId="1787" xr:uid="{00000000-0005-0000-0000-0000F7060000}"/>
    <cellStyle name="_Хоразм_Жиззах вилоят 1-чорак хис_6 жадвал tуманлар учун - Copy" xfId="1788" xr:uid="{00000000-0005-0000-0000-0000F8060000}"/>
    <cellStyle name="_Хоразм_Жиззах вилоят 1-чорак хис_Талаб ва унинг копланиши" xfId="1789" xr:uid="{00000000-0005-0000-0000-0000F9060000}"/>
    <cellStyle name="_Хоразм_иктисодга" xfId="1798" xr:uid="{00000000-0005-0000-0000-0000FA060000}"/>
    <cellStyle name="_Хоразм_иктисодга_2009 йил   йиллик" xfId="1799" xr:uid="{00000000-0005-0000-0000-0000FB060000}"/>
    <cellStyle name="_Хоразм_иктисодга_2009 йил   йиллик  хисоботлар" xfId="1800" xr:uid="{00000000-0005-0000-0000-0000FC060000}"/>
    <cellStyle name="_Хоразм_иктисодга_2009 йил   йиллик  хисоботлар_6 жадвал tуманлар учун - Copy" xfId="1801" xr:uid="{00000000-0005-0000-0000-0000FD060000}"/>
    <cellStyle name="_Хоразм_иктисодга_2009 йил   йиллик_6 жадвал tуманлар учун - Copy" xfId="1802" xr:uid="{00000000-0005-0000-0000-0000FE060000}"/>
    <cellStyle name="_Хоразм_иктисодга_2010 й  9 ойлик  якун" xfId="1803" xr:uid="{00000000-0005-0000-0000-0000FF060000}"/>
    <cellStyle name="_Хоразм_иктисодга_2010 й  9 ойлик  якун_6 жадвал tуманлар учун - Copy" xfId="1804" xr:uid="{00000000-0005-0000-0000-000000070000}"/>
    <cellStyle name="_Хоразм_иктисодга_2010 йил   йиллик" xfId="1805" xr:uid="{00000000-0005-0000-0000-000001070000}"/>
    <cellStyle name="_Хоразм_иктисодга_2011  - 6 жадваллар ВЭС" xfId="1806" xr:uid="{00000000-0005-0000-0000-000002070000}"/>
    <cellStyle name="_Хоразм_иктисодга_6 жадвал tуманлар учун - Copy" xfId="1807" xr:uid="{00000000-0005-0000-0000-000003070000}"/>
    <cellStyle name="_Хоразм_иктисодга_Талаб ва унинг копланиши" xfId="1808" xr:uid="{00000000-0005-0000-0000-000004070000}"/>
    <cellStyle name="_Хоразм_Иктисодиёт бошкармаси 1-чорак" xfId="1809" xr:uid="{00000000-0005-0000-0000-000005070000}"/>
    <cellStyle name="_Хоразм_Иктисодиёт бошкармаси 1-чорак_2009 йил   йиллик  хисоботлар" xfId="1810" xr:uid="{00000000-0005-0000-0000-000006070000}"/>
    <cellStyle name="_Хоразм_Иктисодиёт бошкармаси 1-чорак_6 жадвал tуманлар учун - Copy" xfId="1811" xr:uid="{00000000-0005-0000-0000-000007070000}"/>
    <cellStyle name="_Хоразм_Иктисодиёт бошкармаси 1-чорак_Талаб ва унинг копланиши" xfId="1812" xr:uid="{00000000-0005-0000-0000-000008070000}"/>
    <cellStyle name="_Хоразм_Илхомбек 1 - 8 гача жадвали" xfId="1813" xr:uid="{00000000-0005-0000-0000-000009070000}"/>
    <cellStyle name="_Хоразм_Илхомбек 1 - 8 гача жадвали_2009 йил   йиллик" xfId="1814" xr:uid="{00000000-0005-0000-0000-00000A070000}"/>
    <cellStyle name="_Хоразм_Илхомбек 1 - 8 гача жадвали_2009 йил   йиллик  хисоботлар" xfId="1815" xr:uid="{00000000-0005-0000-0000-00000B070000}"/>
    <cellStyle name="_Хоразм_Илхомбек 1 - 8 гача жадвали_2009 йил   йиллик  хисоботлар_6 жадвал tуманлар учун - Copy" xfId="1816" xr:uid="{00000000-0005-0000-0000-00000C070000}"/>
    <cellStyle name="_Хоразм_Илхомбек 1 - 8 гача жадвали_2009 йил   йиллик_6 жадвал tуманлар учун - Copy" xfId="1817" xr:uid="{00000000-0005-0000-0000-00000D070000}"/>
    <cellStyle name="_Хоразм_Илхомбек 1 - 8 гача жадвали_2010 йил   йиллик" xfId="1818" xr:uid="{00000000-0005-0000-0000-00000E070000}"/>
    <cellStyle name="_Хоразм_Илхомбек 1 - 8 гача жадвали_6 жадвал tуманлар учун - Copy" xfId="1819" xr:uid="{00000000-0005-0000-0000-00000F070000}"/>
    <cellStyle name="_Хоразм_Илхомбек 1 - 8 гача жадвали_Талаб ва унинг копланиши" xfId="1820" xr:uid="{00000000-0005-0000-0000-000010070000}"/>
    <cellStyle name="_Хоразм_Йиллик режа таксимоти" xfId="1790" xr:uid="{00000000-0005-0000-0000-000011070000}"/>
    <cellStyle name="_Хоразм_Йиллик режа таксимоти_2009 йил   йиллик" xfId="1791" xr:uid="{00000000-0005-0000-0000-000012070000}"/>
    <cellStyle name="_Хоразм_Йиллик режа таксимоти_2009 йил   йиллик  хисоботлар" xfId="1792" xr:uid="{00000000-0005-0000-0000-000013070000}"/>
    <cellStyle name="_Хоразм_Йиллик режа таксимоти_2009 йил   йиллик  хисоботлар_6 жадвал tуманлар учун - Copy" xfId="1793" xr:uid="{00000000-0005-0000-0000-000014070000}"/>
    <cellStyle name="_Хоразм_Йиллик режа таксимоти_2009 йил   йиллик_6 жадвал tуманлар учун - Copy" xfId="1794" xr:uid="{00000000-0005-0000-0000-000015070000}"/>
    <cellStyle name="_Хоразм_Йиллик режа таксимоти_2010 йил   йиллик" xfId="1795" xr:uid="{00000000-0005-0000-0000-000016070000}"/>
    <cellStyle name="_Хоразм_Йиллик режа таксимоти_6 жадвал tуманлар учун - Copy" xfId="1796" xr:uid="{00000000-0005-0000-0000-000017070000}"/>
    <cellStyle name="_Хоразм_Йиллик режа таксимоти_Талаб ва унинг копланиши" xfId="1797" xr:uid="{00000000-0005-0000-0000-000018070000}"/>
    <cellStyle name="_Хоразм_Мониторинг СВОДНИЙ 2010 йил 6 ойлик ТОШКЕНТга" xfId="1821" xr:uid="{00000000-0005-0000-0000-000019070000}"/>
    <cellStyle name="_Хоразм_Мониторинг СВОДНИЙ 2010 йил 6 ойлик ТОШКЕНТга_6 жадвал tуманлар учун - Copy" xfId="1822" xr:uid="{00000000-0005-0000-0000-00001A070000}"/>
    <cellStyle name="_Хоразм_ОБЛПЛАН жадваллар-2009 6 ой ТАЙЁР" xfId="1823" xr:uid="{00000000-0005-0000-0000-00001B070000}"/>
    <cellStyle name="_Хоразм_ОБЛПЛАН жадваллар-2009 6 ой ТАЙЁР_2009 йил   йиллик" xfId="1824" xr:uid="{00000000-0005-0000-0000-00001C070000}"/>
    <cellStyle name="_Хоразм_ОБЛПЛАН жадваллар-2009 6 ой ТАЙЁР_2009 йил   йиллик  хисоботлар" xfId="1825" xr:uid="{00000000-0005-0000-0000-00001D070000}"/>
    <cellStyle name="_Хоразм_ОБЛПЛАН жадваллар-2009 6 ой ТАЙЁР_2009 йил   йиллик  хисоботлар_6 жадвал tуманлар учун - Copy" xfId="1826" xr:uid="{00000000-0005-0000-0000-00001E070000}"/>
    <cellStyle name="_Хоразм_ОБЛПЛАН жадваллар-2009 6 ой ТАЙЁР_2009 йил   йиллик_6 жадвал tуманлар учун - Copy" xfId="1827" xr:uid="{00000000-0005-0000-0000-00001F070000}"/>
    <cellStyle name="_Хоразм_ОБЛПЛАН жадваллар-2009 6 ой ТАЙЁР_2010 йил   йиллик" xfId="1828" xr:uid="{00000000-0005-0000-0000-000020070000}"/>
    <cellStyle name="_Хоразм_ОБЛПЛАН жадваллар-2009 6 ой ТАЙЁР_6 жадвал tуманлар учун - Copy" xfId="1829" xr:uid="{00000000-0005-0000-0000-000021070000}"/>
    <cellStyle name="_Хоразм_ОБЛПЛАН жадваллар-2009 6 ой ТАЙЁР_Талаб ва унинг копланиши" xfId="1830" xr:uid="{00000000-0005-0000-0000-000022070000}"/>
    <cellStyle name="_Хоразм_Режа булиниши" xfId="1831" xr:uid="{00000000-0005-0000-0000-000023070000}"/>
    <cellStyle name="_Хоразм_Режа булиниши_2009 йил   йиллик" xfId="1832" xr:uid="{00000000-0005-0000-0000-000024070000}"/>
    <cellStyle name="_Хоразм_Режа булиниши_2009 йил   йиллик  хисоботлар" xfId="1833" xr:uid="{00000000-0005-0000-0000-000025070000}"/>
    <cellStyle name="_Хоразм_Режа булиниши_2009 йил   йиллик  хисоботлар_6 жадвал tуманлар учун - Copy" xfId="1834" xr:uid="{00000000-0005-0000-0000-000026070000}"/>
    <cellStyle name="_Хоразм_Режа булиниши_2009 йил   йиллик_6 жадвал tуманлар учун - Copy" xfId="1835" xr:uid="{00000000-0005-0000-0000-000027070000}"/>
    <cellStyle name="_Хоразм_Режа булиниши_2010 йил   йиллик" xfId="1836" xr:uid="{00000000-0005-0000-0000-000028070000}"/>
    <cellStyle name="_Хоразм_Режа булиниши_6 жадвал tуманлар учун - Copy" xfId="1837" xr:uid="{00000000-0005-0000-0000-000029070000}"/>
    <cellStyle name="_Хоразм_Режа булиниши_Талаб ва унинг копланиши" xfId="1838" xr:uid="{00000000-0005-0000-0000-00002A070000}"/>
    <cellStyle name="_Хоразм_СЕНТЯБР 09.09 30." xfId="1839" xr:uid="{00000000-0005-0000-0000-00002B070000}"/>
    <cellStyle name="_Хоразм_СЕНТЯБР 09.09 30._2009 йил   йиллик" xfId="1840" xr:uid="{00000000-0005-0000-0000-00002C070000}"/>
    <cellStyle name="_Хоразм_СЕНТЯБР 09.09 30._2009 йил   йиллик  хисоботлар" xfId="1841" xr:uid="{00000000-0005-0000-0000-00002D070000}"/>
    <cellStyle name="_Хоразм_СЕНТЯБР 09.09 30._2009 йил   йиллик  хисоботлар_6 жадвал tуманлар учун - Copy" xfId="1842" xr:uid="{00000000-0005-0000-0000-00002E070000}"/>
    <cellStyle name="_Хоразм_СЕНТЯБР 09.09 30._2009 йил   йиллик_6 жадвал tуманлар учун - Copy" xfId="1843" xr:uid="{00000000-0005-0000-0000-00002F070000}"/>
    <cellStyle name="_Хоразм_СЕНТЯБР 09.09 30._2010 йил   йиллик" xfId="1844" xr:uid="{00000000-0005-0000-0000-000030070000}"/>
    <cellStyle name="_Хоразм_СЕНТЯБР 09.09 30._6 жадвал tуманлар учун - Copy" xfId="1845" xr:uid="{00000000-0005-0000-0000-000031070000}"/>
    <cellStyle name="_Хоразм_СЕНТЯБР 09.09 30._Талаб ва унинг копланиши" xfId="1846" xr:uid="{00000000-0005-0000-0000-000032070000}"/>
    <cellStyle name="_Хоразм_Сухроб Вилоят свод" xfId="1847" xr:uid="{00000000-0005-0000-0000-000033070000}"/>
    <cellStyle name="_Хоразм_Сухроб Вилоят свод_2009 йил   йиллик" xfId="1848" xr:uid="{00000000-0005-0000-0000-000034070000}"/>
    <cellStyle name="_Хоразм_Сухроб Вилоят свод_2009 йил   йиллик  хисоботлар" xfId="1849" xr:uid="{00000000-0005-0000-0000-000035070000}"/>
    <cellStyle name="_Хоразм_Сухроб Вилоят свод_2009 йил   йиллик  хисоботлар_6 жадвал tуманлар учун - Copy" xfId="1850" xr:uid="{00000000-0005-0000-0000-000036070000}"/>
    <cellStyle name="_Хоразм_Сухроб Вилоят свод_2009 йил   йиллик_6 жадвал tуманлар учун - Copy" xfId="1851" xr:uid="{00000000-0005-0000-0000-000037070000}"/>
    <cellStyle name="_Хоразм_Сухроб Вилоят свод_2010 й  9 ойлик  якун" xfId="1852" xr:uid="{00000000-0005-0000-0000-000038070000}"/>
    <cellStyle name="_Хоразм_Сухроб Вилоят свод_2010 й  9 ойлик  якун_6 жадвал tуманлар учун - Copy" xfId="1853" xr:uid="{00000000-0005-0000-0000-000039070000}"/>
    <cellStyle name="_Хоразм_Сухроб Вилоят свод_2010 йил   йиллик" xfId="1854" xr:uid="{00000000-0005-0000-0000-00003A070000}"/>
    <cellStyle name="_Хоразм_Сухроб Вилоят свод_2011  - 6 жадваллар ВЭС" xfId="1855" xr:uid="{00000000-0005-0000-0000-00003B070000}"/>
    <cellStyle name="_Хоразм_Сухроб Вилоят свод_6 жадвал tуманлар учун - Copy" xfId="1856" xr:uid="{00000000-0005-0000-0000-00003C070000}"/>
    <cellStyle name="_Хоразм_Сухроб Вилоят свод_Талаб ва унинг копланиши" xfId="1857" xr:uid="{00000000-0005-0000-0000-00003D070000}"/>
    <cellStyle name="_Хоразм_Талаб ва унинг копланиши" xfId="1858" xr:uid="{00000000-0005-0000-0000-00003E070000}"/>
    <cellStyle name="_Хоразм_Тошкентга Эҳтиёж 01.11.2012й" xfId="1859" xr:uid="{00000000-0005-0000-0000-00003F070000}"/>
    <cellStyle name="_Хоразм_УЗГАРДИ ВАЗИРЛИК 85.5 минг талик ХОКИМГА 2009 й. 12 ойлик ЯНГИ ИШ УРИН. РАЗБОР" xfId="1860" xr:uid="{00000000-0005-0000-0000-000040070000}"/>
    <cellStyle name="_Хоразм_УЗГАРДИ ВАЗИРЛИК 85.5 минг талик ХОКИМГА 2009 й. 12 ойлик ЯНГИ ИШ УРИН. РАЗБОР_2009 йил   йиллик" xfId="1861" xr:uid="{00000000-0005-0000-0000-000041070000}"/>
    <cellStyle name="_Хоразм_УЗГАРДИ ВАЗИРЛИК 85.5 минг талик ХОКИМГА 2009 й. 12 ойлик ЯНГИ ИШ УРИН. РАЗБОР_2009 йил   йиллик  хисоботлар" xfId="1862" xr:uid="{00000000-0005-0000-0000-000042070000}"/>
    <cellStyle name="_Хоразм_УЗГАРДИ ВАЗИРЛИК 85.5 минг талик ХОКИМГА 2009 й. 12 ойлик ЯНГИ ИШ УРИН. РАЗБОР_2009 йил   йиллик  хисоботлар_6 жадвал tуманлар учун - Copy" xfId="1863" xr:uid="{00000000-0005-0000-0000-000043070000}"/>
    <cellStyle name="_Хоразм_УЗГАРДИ ВАЗИРЛИК 85.5 минг талик ХОКИМГА 2009 й. 12 ойлик ЯНГИ ИШ УРИН. РАЗБОР_2009 йил   йиллик_6 жадвал tуманлар учун - Copy" xfId="1864" xr:uid="{00000000-0005-0000-0000-000044070000}"/>
    <cellStyle name="_Хоразм_УЗГАРДИ ВАЗИРЛИК 85.5 минг талик ХОКИМГА 2009 й. 12 ойлик ЯНГИ ИШ УРИН. РАЗБОР_2010 йил   йиллик" xfId="1865" xr:uid="{00000000-0005-0000-0000-000045070000}"/>
    <cellStyle name="_Хоразм_УЗГАРДИ ВАЗИРЛИК 85.5 минг талик ХОКИМГА 2009 й. 12 ойлик ЯНГИ ИШ УРИН. РАЗБОР_6 жадвал tуманлар учун - Copy" xfId="1866" xr:uid="{00000000-0005-0000-0000-000046070000}"/>
    <cellStyle name="_Хоразм_УЗГАРДИ ВАЗИРЛИК 85.5 минг талик ХОКИМГА 2009 й. 12 ойлик ЯНГИ ИШ УРИН. РАЗБОР_Талаб ва унинг копланиши" xfId="1867" xr:uid="{00000000-0005-0000-0000-000047070000}"/>
    <cellStyle name="_Хоразм_ФОРМА манзилли рўйхат" xfId="1868" xr:uid="{00000000-0005-0000-0000-000048070000}"/>
    <cellStyle name="_Хоразм_ФОРМА манзилли рўйхат_2009 йил   йиллик" xfId="1869" xr:uid="{00000000-0005-0000-0000-000049070000}"/>
    <cellStyle name="_Хоразм_ФОРМА манзилли рўйхат_2009 йил   йиллик  хисоботлар" xfId="1870" xr:uid="{00000000-0005-0000-0000-00004A070000}"/>
    <cellStyle name="_Хоразм_ФОРМА манзилли рўйхат_2009 йил   йиллик  хисоботлар_6 жадвал tуманлар учун - Copy" xfId="1871" xr:uid="{00000000-0005-0000-0000-00004B070000}"/>
    <cellStyle name="_Хоразм_ФОРМА манзилли рўйхат_2009 йил   йиллик_6 жадвал tуманлар учун - Copy" xfId="1872" xr:uid="{00000000-0005-0000-0000-00004C070000}"/>
    <cellStyle name="_Хоразм_ФОРМА манзилли рўйхат_2010 йил   йиллик" xfId="1873" xr:uid="{00000000-0005-0000-0000-00004D070000}"/>
    <cellStyle name="_Хоразм_ФОРМА манзилли рўйхат_6 жадвал tуманлар учун - Copy" xfId="1874" xr:uid="{00000000-0005-0000-0000-00004E070000}"/>
    <cellStyle name="_Хоразм_ФОРМА манзилли рўйхат_Талаб ва унинг копланиши" xfId="1875" xr:uid="{00000000-0005-0000-0000-00004F070000}"/>
    <cellStyle name="_Хоразм_Форма-ЯИЎ ва бандлик" xfId="1876" xr:uid="{00000000-0005-0000-0000-000050070000}"/>
    <cellStyle name="_Хоразм_ХОКИМГА 2009 й. 7 ойлик ЯНГИ ИШ УРИН ОХИРГИСИ. РАЗБОР" xfId="1877" xr:uid="{00000000-0005-0000-0000-000051070000}"/>
    <cellStyle name="_Хоразм_ХОКИМГА 2009 й. 7 ойлик ЯНГИ ИШ УРИН ОХИРГИСИ. РАЗБОР_2009 йил   йиллик" xfId="1878" xr:uid="{00000000-0005-0000-0000-000052070000}"/>
    <cellStyle name="_Хоразм_ХОКИМГА 2009 й. 7 ойлик ЯНГИ ИШ УРИН ОХИРГИСИ. РАЗБОР_2009 йил   йиллик  хисоботлар" xfId="1879" xr:uid="{00000000-0005-0000-0000-000053070000}"/>
    <cellStyle name="_Хоразм_ХОКИМГА 2009 й. 7 ойлик ЯНГИ ИШ УРИН ОХИРГИСИ. РАЗБОР_2009 йил   йиллик  хисоботлар_6 жадвал tуманлар учун - Copy" xfId="1880" xr:uid="{00000000-0005-0000-0000-000054070000}"/>
    <cellStyle name="_Хоразм_ХОКИМГА 2009 й. 7 ойлик ЯНГИ ИШ УРИН ОХИРГИСИ. РАЗБОР_2009 йил   йиллик_6 жадвал tуманлар учун - Copy" xfId="1881" xr:uid="{00000000-0005-0000-0000-000055070000}"/>
    <cellStyle name="_Хоразм_ХОКИМГА 2009 й. 7 ойлик ЯНГИ ИШ УРИН ОХИРГИСИ. РАЗБОР_2010 йил   йиллик" xfId="1882" xr:uid="{00000000-0005-0000-0000-000056070000}"/>
    <cellStyle name="_Хоразм_ХОКИМГА 2009 й. 7 ойлик ЯНГИ ИШ УРИН ОХИРГИСИ. РАЗБОР_6 жадвал tуманлар учун - Copy" xfId="1883" xr:uid="{00000000-0005-0000-0000-000057070000}"/>
    <cellStyle name="_Хоразм_ХОКИМГА 2009 й. 7 ойлик ЯНГИ ИШ УРИН ОХИРГИСИ. РАЗБОР_Талаб ва унинг копланиши" xfId="1884" xr:uid="{00000000-0005-0000-0000-000058070000}"/>
    <cellStyle name="_Хоразм_ХОКИМГА 2009 й. 9 ойлик ЯНГИ ИШ УРИН ОХИРГИСИ. РАЗБОР" xfId="1885" xr:uid="{00000000-0005-0000-0000-000059070000}"/>
    <cellStyle name="_Хоразм_ХОКИМГА 2009 й. 9 ойлик ЯНГИ ИШ УРИН ОХИРГИСИ. РАЗБОР_2009 йил   йиллик" xfId="1886" xr:uid="{00000000-0005-0000-0000-00005A070000}"/>
    <cellStyle name="_Хоразм_ХОКИМГА 2009 й. 9 ойлик ЯНГИ ИШ УРИН ОХИРГИСИ. РАЗБОР_2009 йил   йиллик  хисоботлар" xfId="1887" xr:uid="{00000000-0005-0000-0000-00005B070000}"/>
    <cellStyle name="_Хоразм_ХОКИМГА 2009 й. 9 ойлик ЯНГИ ИШ УРИН ОХИРГИСИ. РАЗБОР_2009 йил   йиллик  хисоботлар_6 жадвал tуманлар учун - Copy" xfId="1888" xr:uid="{00000000-0005-0000-0000-00005C070000}"/>
    <cellStyle name="_Хоразм_ХОКИМГА 2009 й. 9 ойлик ЯНГИ ИШ УРИН ОХИРГИСИ. РАЗБОР_2009 йил   йиллик_6 жадвал tуманлар учун - Copy" xfId="1889" xr:uid="{00000000-0005-0000-0000-00005D070000}"/>
    <cellStyle name="_Хоразм_ХОКИМГА 2009 й. 9 ойлик ЯНГИ ИШ УРИН ОХИРГИСИ. РАЗБОР_2010 йил   йиллик" xfId="1890" xr:uid="{00000000-0005-0000-0000-00005E070000}"/>
    <cellStyle name="_Хоразм_ХОКИМГА 2009 й. 9 ойлик ЯНГИ ИШ УРИН ОХИРГИСИ. РАЗБОР_6 жадвал tуманлар учун - Copy" xfId="1891" xr:uid="{00000000-0005-0000-0000-00005F070000}"/>
    <cellStyle name="_Хоразм_ХОКИМГА 2009 й. 9 ойлик ЯНГИ ИШ УРИН ОХИРГИСИ. РАЗБОР_Талаб ва унинг копланиши" xfId="1892" xr:uid="{00000000-0005-0000-0000-000060070000}"/>
    <cellStyle name="_чора-тадбир свод" xfId="1893" xr:uid="{00000000-0005-0000-0000-000061070000}"/>
    <cellStyle name="_чора-тадбир свод_2009  6 ойлик  якуни" xfId="1894" xr:uid="{00000000-0005-0000-0000-000062070000}"/>
    <cellStyle name="_чора-тадбир свод_2009  6 ойлик  якуни_2009 йил   йиллик  хисоботлар" xfId="1895" xr:uid="{00000000-0005-0000-0000-000063070000}"/>
    <cellStyle name="_чора-тадбир свод_2009  6 ойлик  якуни_2010 й  9 ойлик  якун" xfId="1896" xr:uid="{00000000-0005-0000-0000-000064070000}"/>
    <cellStyle name="_чора-тадбир свод_2009  6 ойлик  якуни_2011 й  9 ойлик  якун" xfId="1897" xr:uid="{00000000-0005-0000-0000-000065070000}"/>
    <cellStyle name="_чора-тадбир свод_2009  6 ойлик  якуни_6 жадвал tуманлар учун - Copy" xfId="1898" xr:uid="{00000000-0005-0000-0000-000066070000}"/>
    <cellStyle name="_чора-тадбир свод_2009  6 ойлик  якуни_Талаб ва унинг копланиши" xfId="1899" xr:uid="{00000000-0005-0000-0000-000067070000}"/>
    <cellStyle name="_чора-тадбир свод_2009 йил   йиллик  хисоботлар" xfId="1900" xr:uid="{00000000-0005-0000-0000-000068070000}"/>
    <cellStyle name="_чора-тадбир свод_2009йилЯкуниЖадваллар" xfId="1901" xr:uid="{00000000-0005-0000-0000-000069070000}"/>
    <cellStyle name="_чора-тадбир свод_2009йилЯкуниЖадваллар_2009 йил   йиллик" xfId="1902" xr:uid="{00000000-0005-0000-0000-00006A070000}"/>
    <cellStyle name="_чора-тадбир свод_2009йилЯкуниЖадваллар_2009 йил   йиллик  хисоботлар" xfId="1903" xr:uid="{00000000-0005-0000-0000-00006B070000}"/>
    <cellStyle name="_чора-тадбир свод_2009йилЯкуниЖадваллар_2009 йил   йиллик  хисоботлар_6 жадвал tуманлар учун - Copy" xfId="1904" xr:uid="{00000000-0005-0000-0000-00006C070000}"/>
    <cellStyle name="_чора-тадбир свод_2009йилЯкуниЖадваллар_2009 йил   йиллик_6 жадвал tуманлар учун - Copy" xfId="1905" xr:uid="{00000000-0005-0000-0000-00006D070000}"/>
    <cellStyle name="_чора-тадбир свод_2009йилЯкуниЖадваллар_2010 йил   йиллик" xfId="1906" xr:uid="{00000000-0005-0000-0000-00006E070000}"/>
    <cellStyle name="_чора-тадбир свод_2009йилЯкуниЖадваллар_6 жадвал tуманлар учун - Copy" xfId="1907" xr:uid="{00000000-0005-0000-0000-00006F070000}"/>
    <cellStyle name="_чора-тадбир свод_2009йилЯкуниЖадваллар_Талаб ва унинг копланиши" xfId="1908" xr:uid="{00000000-0005-0000-0000-000070070000}"/>
    <cellStyle name="_чора-тадбир свод_2010  йил 9 ой таблицалар" xfId="1909" xr:uid="{00000000-0005-0000-0000-000071070000}"/>
    <cellStyle name="_чора-тадбир свод_2010  йил 9 ой таблицалар_6 жадвал tуманлар учун - Copy" xfId="1910" xr:uid="{00000000-0005-0000-0000-000072070000}"/>
    <cellStyle name="_чора-тадбир свод_2010 y I ярим йил " xfId="1911" xr:uid="{00000000-0005-0000-0000-000073070000}"/>
    <cellStyle name="_чора-тадбир свод_2010 y I ярим йил _6 жадвал tуманлар учун - Copy" xfId="1912" xr:uid="{00000000-0005-0000-0000-000074070000}"/>
    <cellStyle name="_чора-тадбир свод_2010 й  9 ойлик  якун" xfId="1913" xr:uid="{00000000-0005-0000-0000-000075070000}"/>
    <cellStyle name="_чора-тадбир свод_2011  - 6 жадваллар ВЭС" xfId="1914" xr:uid="{00000000-0005-0000-0000-000076070000}"/>
    <cellStyle name="_чора-тадбир свод_2011  - 6 жадваллар Иқтисод свод4" xfId="1915" xr:uid="{00000000-0005-0000-0000-000077070000}"/>
    <cellStyle name="_чора-тадбир свод_2011 й  9 ойлик  якун" xfId="1916" xr:uid="{00000000-0005-0000-0000-000078070000}"/>
    <cellStyle name="_чора-тадбир свод_6 жадвал tуманлар учун - Copy" xfId="1917" xr:uid="{00000000-0005-0000-0000-000079070000}"/>
    <cellStyle name="_чора-тадбир свод_67 та жадвал №2" xfId="1918" xr:uid="{00000000-0005-0000-0000-00007A070000}"/>
    <cellStyle name="_чора-тадбир свод_67 та жадвал №2_2009 йил   йиллик  хисоботлар" xfId="1919" xr:uid="{00000000-0005-0000-0000-00007B070000}"/>
    <cellStyle name="_чора-тадбир свод_67 та жадвал №2_2010 й  9 ойлик  якун" xfId="1920" xr:uid="{00000000-0005-0000-0000-00007C070000}"/>
    <cellStyle name="_чора-тадбир свод_67 та жадвал №2_2011  - 6 жадваллар ВЭС" xfId="1921" xr:uid="{00000000-0005-0000-0000-00007D070000}"/>
    <cellStyle name="_чора-тадбир свод_67 та жадвал №2_2011  - 6 жадваллар Иқтисод свод4" xfId="1922" xr:uid="{00000000-0005-0000-0000-00007E070000}"/>
    <cellStyle name="_чора-тадбир свод_67 та жадвал №2_2011  I чорак жадваллар ВЭС" xfId="1923" xr:uid="{00000000-0005-0000-0000-00007F070000}"/>
    <cellStyle name="_чора-тадбир свод_67 та жадвал №2_2011 й  9 ойлик  якун" xfId="1924" xr:uid="{00000000-0005-0000-0000-000080070000}"/>
    <cellStyle name="_чора-тадбир свод_67 та жадвал №2_6 жадвал tуманлар учун - Copy" xfId="1925" xr:uid="{00000000-0005-0000-0000-000081070000}"/>
    <cellStyle name="_чора-тадбир свод_67 та жадвал №2_Талаб ва унинг копланиши" xfId="1926" xr:uid="{00000000-0005-0000-0000-000082070000}"/>
    <cellStyle name="_чора-тадбир свод_67 талик жадвал-Иктисод №1" xfId="1927" xr:uid="{00000000-0005-0000-0000-000083070000}"/>
    <cellStyle name="_чора-тадбир свод_67 талик жадвал-Иктисод №1_2009 йил   йиллик  хисоботлар" xfId="1928" xr:uid="{00000000-0005-0000-0000-000084070000}"/>
    <cellStyle name="_чора-тадбир свод_67 талик жадвал-Иктисод №1_2010 й  9 ойлик  якун" xfId="1929" xr:uid="{00000000-0005-0000-0000-000085070000}"/>
    <cellStyle name="_чора-тадбир свод_67 талик жадвал-Иктисод №1_2011  - 6 жадваллар ВЭС" xfId="1930" xr:uid="{00000000-0005-0000-0000-000086070000}"/>
    <cellStyle name="_чора-тадбир свод_67 талик жадвал-Иктисод №1_2011  - 6 жадваллар Иқтисод свод4" xfId="1931" xr:uid="{00000000-0005-0000-0000-000087070000}"/>
    <cellStyle name="_чора-тадбир свод_67 талик жадвал-Иктисод №1_2011  I чорак жадваллар ВЭС" xfId="1932" xr:uid="{00000000-0005-0000-0000-000088070000}"/>
    <cellStyle name="_чора-тадбир свод_67 талик жадвал-Иктисод №1_2011 й  9 ойлик  якун" xfId="1933" xr:uid="{00000000-0005-0000-0000-000089070000}"/>
    <cellStyle name="_чора-тадбир свод_67 талик жадвал-Иктисод №1_6 жадвал tуманлар учун - Copy" xfId="1934" xr:uid="{00000000-0005-0000-0000-00008A070000}"/>
    <cellStyle name="_чора-тадбир свод_67 талик жадвал-Иктисод №1_Талаб ва унинг копланиши" xfId="1935" xr:uid="{00000000-0005-0000-0000-00008B070000}"/>
    <cellStyle name="_чора-тадбир свод_БАЖАРИЛИШИ 1-май" xfId="1936" xr:uid="{00000000-0005-0000-0000-00008C070000}"/>
    <cellStyle name="_чора-тадбир свод_БАЖАРИЛИШИ 1-май_2009 йил   йиллик" xfId="1937" xr:uid="{00000000-0005-0000-0000-00008D070000}"/>
    <cellStyle name="_чора-тадбир свод_БАЖАРИЛИШИ 1-май_2009 йил   йиллик  хисоботлар" xfId="1938" xr:uid="{00000000-0005-0000-0000-00008E070000}"/>
    <cellStyle name="_чора-тадбир свод_БАЖАРИЛИШИ 1-май_2009 йил   йиллик  хисоботлар_6 жадвал tуманлар учун - Copy" xfId="1939" xr:uid="{00000000-0005-0000-0000-00008F070000}"/>
    <cellStyle name="_чора-тадбир свод_БАЖАРИЛИШИ 1-май_2009 йил   йиллик_6 жадвал tуманлар учун - Copy" xfId="1940" xr:uid="{00000000-0005-0000-0000-000090070000}"/>
    <cellStyle name="_чора-тадбир свод_БАЖАРИЛИШИ 1-май_2010 й  9 ойлик  якун" xfId="1941" xr:uid="{00000000-0005-0000-0000-000091070000}"/>
    <cellStyle name="_чора-тадбир свод_БАЖАРИЛИШИ 1-май_2010 й  9 ойлик  якун_6 жадвал tуманлар учун - Copy" xfId="1942" xr:uid="{00000000-0005-0000-0000-000092070000}"/>
    <cellStyle name="_чора-тадбир свод_БАЖАРИЛИШИ 1-май_2010 йил   йиллик" xfId="1943" xr:uid="{00000000-0005-0000-0000-000093070000}"/>
    <cellStyle name="_чора-тадбир свод_БАЖАРИЛИШИ 1-май_2011  - 6 жадваллар ВЭС" xfId="1944" xr:uid="{00000000-0005-0000-0000-000094070000}"/>
    <cellStyle name="_чора-тадбир свод_БАЖАРИЛИШИ 1-май_6 жадвал tуманлар учун - Copy" xfId="1945" xr:uid="{00000000-0005-0000-0000-000095070000}"/>
    <cellStyle name="_чора-тадбир свод_БАЖАРИЛИШИ 1-май_Талаб ва унинг копланиши" xfId="1946" xr:uid="{00000000-0005-0000-0000-000096070000}"/>
    <cellStyle name="_чора-тадбир свод_Бобир учун 67 талик жадвал-Иктисод" xfId="1947" xr:uid="{00000000-0005-0000-0000-000097070000}"/>
    <cellStyle name="_чора-тадбир свод_Бобир учун 67 талик жадвал-Иктисод_2009 йил   йиллик  хисоботлар" xfId="1948" xr:uid="{00000000-0005-0000-0000-000098070000}"/>
    <cellStyle name="_чора-тадбир свод_Бобир учун 67 талик жадвал-Иктисод_2010 й  9 ойлик  якун" xfId="1949" xr:uid="{00000000-0005-0000-0000-000099070000}"/>
    <cellStyle name="_чора-тадбир свод_Бобир учун 67 талик жадвал-Иктисод_2011  - 6 жадваллар ВЭС" xfId="1950" xr:uid="{00000000-0005-0000-0000-00009A070000}"/>
    <cellStyle name="_чора-тадбир свод_Бобир учун 67 талик жадвал-Иктисод_2011  - 6 жадваллар Иқтисод свод4" xfId="1951" xr:uid="{00000000-0005-0000-0000-00009B070000}"/>
    <cellStyle name="_чора-тадбир свод_Бобир учун 67 талик жадвал-Иктисод_2011  I чорак жадваллар ВЭС" xfId="1952" xr:uid="{00000000-0005-0000-0000-00009C070000}"/>
    <cellStyle name="_чора-тадбир свод_Бобир учун 67 талик жадвал-Иктисод_2011 й  9 ойлик  якун" xfId="1953" xr:uid="{00000000-0005-0000-0000-00009D070000}"/>
    <cellStyle name="_чора-тадбир свод_Бобир учун 67 талик жадвал-Иктисод_6 жадвал tуманлар учун - Copy" xfId="1954" xr:uid="{00000000-0005-0000-0000-00009E070000}"/>
    <cellStyle name="_чора-тадбир свод_Бобир учун 67 талик жадвал-Иктисод_Талаб ва унинг копланиши" xfId="1955" xr:uid="{00000000-0005-0000-0000-00009F070000}"/>
    <cellStyle name="_чора-тадбир свод_Ёкиб ака чораклик" xfId="1956" xr:uid="{00000000-0005-0000-0000-0000A0070000}"/>
    <cellStyle name="_чора-тадбир свод_Ёкиб ака чораклик_2009 йил   йиллик  хисоботлар" xfId="1957" xr:uid="{00000000-0005-0000-0000-0000A1070000}"/>
    <cellStyle name="_чора-тадбир свод_Ёкиб ака чораклик_6 жадвал tуманлар учун - Copy" xfId="1958" xr:uid="{00000000-0005-0000-0000-0000A2070000}"/>
    <cellStyle name="_чора-тадбир свод_Ёкиб ака чораклик_Талаб ва унинг копланиши" xfId="1959" xr:uid="{00000000-0005-0000-0000-0000A3070000}"/>
    <cellStyle name="_чора-тадбир свод_Жадваллар-9 ой" xfId="1960" xr:uid="{00000000-0005-0000-0000-0000A4070000}"/>
    <cellStyle name="_чора-тадбир свод_Жадваллар-9 ой_2009 йил   йиллик" xfId="1961" xr:uid="{00000000-0005-0000-0000-0000A5070000}"/>
    <cellStyle name="_чора-тадбир свод_Жадваллар-9 ой_2009 йил   йиллик  хисоботлар" xfId="1962" xr:uid="{00000000-0005-0000-0000-0000A6070000}"/>
    <cellStyle name="_чора-тадбир свод_Жадваллар-9 ой_2009 йил   йиллик  хисоботлар_6 жадвал tуманлар учун - Copy" xfId="1963" xr:uid="{00000000-0005-0000-0000-0000A7070000}"/>
    <cellStyle name="_чора-тадбир свод_Жадваллар-9 ой_2009 йил   йиллик_6 жадвал tуманлар учун - Copy" xfId="1964" xr:uid="{00000000-0005-0000-0000-0000A8070000}"/>
    <cellStyle name="_чора-тадбир свод_Жадваллар-9 ой_2010 й  9 ойлик  якун" xfId="1965" xr:uid="{00000000-0005-0000-0000-0000A9070000}"/>
    <cellStyle name="_чора-тадбир свод_Жадваллар-9 ой_2010 й  9 ойлик  якун_6 жадвал tуманлар учун - Copy" xfId="1966" xr:uid="{00000000-0005-0000-0000-0000AA070000}"/>
    <cellStyle name="_чора-тадбир свод_Жадваллар-9 ой_2010 йил   йиллик" xfId="1967" xr:uid="{00000000-0005-0000-0000-0000AB070000}"/>
    <cellStyle name="_чора-тадбир свод_Жадваллар-9 ой_6 жадвал tуманлар учун - Copy" xfId="1968" xr:uid="{00000000-0005-0000-0000-0000AC070000}"/>
    <cellStyle name="_чора-тадбир свод_Жадваллар-9 ой_Талаб ва унинг копланиши" xfId="1969" xr:uid="{00000000-0005-0000-0000-0000AD070000}"/>
    <cellStyle name="_чора-тадбир свод_иктисодга" xfId="1970" xr:uid="{00000000-0005-0000-0000-0000AE070000}"/>
    <cellStyle name="_чора-тадбир свод_иктисодга_2009 йил   йиллик" xfId="1971" xr:uid="{00000000-0005-0000-0000-0000AF070000}"/>
    <cellStyle name="_чора-тадбир свод_иктисодга_2009 йил   йиллик  хисоботлар" xfId="1972" xr:uid="{00000000-0005-0000-0000-0000B0070000}"/>
    <cellStyle name="_чора-тадбир свод_иктисодга_2009 йил   йиллик  хисоботлар_6 жадвал tуманлар учун - Copy" xfId="1973" xr:uid="{00000000-0005-0000-0000-0000B1070000}"/>
    <cellStyle name="_чора-тадбир свод_иктисодга_2009 йил   йиллик_6 жадвал tуманлар учун - Copy" xfId="1974" xr:uid="{00000000-0005-0000-0000-0000B2070000}"/>
    <cellStyle name="_чора-тадбир свод_иктисодга_2010 й  9 ойлик  якун" xfId="1975" xr:uid="{00000000-0005-0000-0000-0000B3070000}"/>
    <cellStyle name="_чора-тадбир свод_иктисодга_2010 й  9 ойлик  якун_6 жадвал tуманлар учун - Copy" xfId="1976" xr:uid="{00000000-0005-0000-0000-0000B4070000}"/>
    <cellStyle name="_чора-тадбир свод_иктисодга_2010 йил   йиллик" xfId="1977" xr:uid="{00000000-0005-0000-0000-0000B5070000}"/>
    <cellStyle name="_чора-тадбир свод_иктисодга_2011  - 6 жадваллар ВЭС" xfId="1978" xr:uid="{00000000-0005-0000-0000-0000B6070000}"/>
    <cellStyle name="_чора-тадбир свод_иктисодга_6 жадвал tуманлар учун - Copy" xfId="1979" xr:uid="{00000000-0005-0000-0000-0000B7070000}"/>
    <cellStyle name="_чора-тадбир свод_иктисодга_Талаб ва унинг копланиши" xfId="1980" xr:uid="{00000000-0005-0000-0000-0000B8070000}"/>
    <cellStyle name="_чора-тадбир свод_Илхомбек 1 - 8 гача жадвали" xfId="1981" xr:uid="{00000000-0005-0000-0000-0000B9070000}"/>
    <cellStyle name="_чора-тадбир свод_Илхомбек 1 - 8 гача жадвали_2009 йил   йиллик" xfId="1982" xr:uid="{00000000-0005-0000-0000-0000BA070000}"/>
    <cellStyle name="_чора-тадбир свод_Илхомбек 1 - 8 гача жадвали_2009 йил   йиллик  хисоботлар" xfId="1983" xr:uid="{00000000-0005-0000-0000-0000BB070000}"/>
    <cellStyle name="_чора-тадбир свод_Илхомбек 1 - 8 гача жадвали_2009 йил   йиллик  хисоботлар_6 жадвал tуманлар учун - Copy" xfId="1984" xr:uid="{00000000-0005-0000-0000-0000BC070000}"/>
    <cellStyle name="_чора-тадбир свод_Илхомбек 1 - 8 гача жадвали_2009 йил   йиллик_6 жадвал tуманлар учун - Copy" xfId="1985" xr:uid="{00000000-0005-0000-0000-0000BD070000}"/>
    <cellStyle name="_чора-тадбир свод_Илхомбек 1 - 8 гача жадвали_2010 йил   йиллик" xfId="1986" xr:uid="{00000000-0005-0000-0000-0000BE070000}"/>
    <cellStyle name="_чора-тадбир свод_Илхомбек 1 - 8 гача жадвали_6 жадвал tуманлар учун - Copy" xfId="1987" xr:uid="{00000000-0005-0000-0000-0000BF070000}"/>
    <cellStyle name="_чора-тадбир свод_Илхомбек 1 - 8 гача жадвали_Талаб ва унинг копланиши" xfId="1988" xr:uid="{00000000-0005-0000-0000-0000C0070000}"/>
    <cellStyle name="_чора-тадбир свод_Касаначи 4 ой" xfId="1989" xr:uid="{00000000-0005-0000-0000-0000C1070000}"/>
    <cellStyle name="_чора-тадбир свод_Касаначи 4 ой_2009 йил   йиллик  хисоботлар" xfId="1990" xr:uid="{00000000-0005-0000-0000-0000C2070000}"/>
    <cellStyle name="_чора-тадбир свод_Касаначи 4 ой_2010 й  9 ойлик  якун" xfId="1991" xr:uid="{00000000-0005-0000-0000-0000C3070000}"/>
    <cellStyle name="_чора-тадбир свод_Касаначи 4 ой_2011  - 6 жадваллар ВЭС" xfId="1992" xr:uid="{00000000-0005-0000-0000-0000C4070000}"/>
    <cellStyle name="_чора-тадбир свод_Касаначи 4 ой_2011  - 6 жадваллар Иқтисод свод4" xfId="1993" xr:uid="{00000000-0005-0000-0000-0000C5070000}"/>
    <cellStyle name="_чора-тадбир свод_Касаначи 4 ой_2011  I чорак жадваллар ВЭС" xfId="1994" xr:uid="{00000000-0005-0000-0000-0000C6070000}"/>
    <cellStyle name="_чора-тадбир свод_Касаначи 4 ой_2011 й  9 ойлик  якун" xfId="1995" xr:uid="{00000000-0005-0000-0000-0000C7070000}"/>
    <cellStyle name="_чора-тадбир свод_Касаначи 4 ой_6 жадвал tуманлар учун - Copy" xfId="1996" xr:uid="{00000000-0005-0000-0000-0000C8070000}"/>
    <cellStyle name="_чора-тадбир свод_Касаначи 4 ой_Талаб ва унинг копланиши" xfId="1997" xr:uid="{00000000-0005-0000-0000-0000C9070000}"/>
    <cellStyle name="_чора-тадбир свод_Кашкадарё 308-255  01.01.2010 й" xfId="1998" xr:uid="{00000000-0005-0000-0000-0000CA070000}"/>
    <cellStyle name="_чора-тадбир свод_Кашкадарё 308-255  01.01.2010 й_2009 йил   йиллик" xfId="1999" xr:uid="{00000000-0005-0000-0000-0000CB070000}"/>
    <cellStyle name="_чора-тадбир свод_Кашкадарё 308-255  01.01.2010 й_2009 йил   йиллик  хисоботлар" xfId="2000" xr:uid="{00000000-0005-0000-0000-0000CC070000}"/>
    <cellStyle name="_чора-тадбир свод_Кашкадарё 308-255  01.01.2010 й_2009 йил   йиллик  хисоботлар_6 жадвал tуманлар учун - Copy" xfId="2001" xr:uid="{00000000-0005-0000-0000-0000CD070000}"/>
    <cellStyle name="_чора-тадбир свод_Кашкадарё 308-255  01.01.2010 й_2009 йил   йиллик_6 жадвал tуманлар учун - Copy" xfId="2002" xr:uid="{00000000-0005-0000-0000-0000CE070000}"/>
    <cellStyle name="_чора-тадбир свод_Кашкадарё 308-255  01.01.2010 й_2010 йил   йиллик" xfId="2003" xr:uid="{00000000-0005-0000-0000-0000CF070000}"/>
    <cellStyle name="_чора-тадбир свод_Кашкадарё 308-255  01.01.2010 й_6 жадвал tуманлар учун - Copy" xfId="2004" xr:uid="{00000000-0005-0000-0000-0000D0070000}"/>
    <cellStyle name="_чора-тадбир свод_Кашкадарё 308-255  01.01.2010 й_Талаб ва унинг копланиши" xfId="2005" xr:uid="{00000000-0005-0000-0000-0000D1070000}"/>
    <cellStyle name="_чора-тадбир свод_Кашкадарё 308-255  01.03.2010 й" xfId="2006" xr:uid="{00000000-0005-0000-0000-0000D2070000}"/>
    <cellStyle name="_чора-тадбир свод_Кашкадарё 308-255  01.03.2010 й_6 жадвал tуманлар учун - Copy" xfId="2007" xr:uid="{00000000-0005-0000-0000-0000D3070000}"/>
    <cellStyle name="_чора-тадбир свод_Кишлок хужалиги 2009 ярим йиллик жадваллари" xfId="2008" xr:uid="{00000000-0005-0000-0000-0000D4070000}"/>
    <cellStyle name="_чора-тадбир свод_Кишлок хужалиги 2009 ярим йиллик жадваллари_2009 йил   йиллик" xfId="2009" xr:uid="{00000000-0005-0000-0000-0000D5070000}"/>
    <cellStyle name="_чора-тадбир свод_Кишлок хужалиги 2009 ярим йиллик жадваллари_2009 йил   йиллик  хисоботлар" xfId="2010" xr:uid="{00000000-0005-0000-0000-0000D6070000}"/>
    <cellStyle name="_чора-тадбир свод_Кишлок хужалиги 2009 ярим йиллик жадваллари_2009 йил   йиллик  хисоботлар_6 жадвал tуманлар учун - Copy" xfId="2011" xr:uid="{00000000-0005-0000-0000-0000D7070000}"/>
    <cellStyle name="_чора-тадбир свод_Кишлок хужалиги 2009 ярим йиллик жадваллари_2009 йил   йиллик_6 жадвал tуманлар учун - Copy" xfId="2012" xr:uid="{00000000-0005-0000-0000-0000D8070000}"/>
    <cellStyle name="_чора-тадбир свод_Кишлок хужалиги 2009 ярим йиллик жадваллари_2010 й  9 ойлик  якун" xfId="2013" xr:uid="{00000000-0005-0000-0000-0000D9070000}"/>
    <cellStyle name="_чора-тадбир свод_Кишлок хужалиги 2009 ярим йиллик жадваллари_2010 й  9 ойлик  якун_6 жадвал tуманлар учун - Copy" xfId="2014" xr:uid="{00000000-0005-0000-0000-0000DA070000}"/>
    <cellStyle name="_чора-тадбир свод_Кишлок хужалиги 2009 ярим йиллик жадваллари_2010 йил   йиллик" xfId="2015" xr:uid="{00000000-0005-0000-0000-0000DB070000}"/>
    <cellStyle name="_чора-тадбир свод_Кишлок хужалиги 2009 ярим йиллик жадваллари_6 жадвал tуманлар учун - Copy" xfId="2016" xr:uid="{00000000-0005-0000-0000-0000DC070000}"/>
    <cellStyle name="_чора-тадбир свод_Кишлок хужалиги 2009 ярим йиллик жадваллари_Талаб ва унинг копланиши" xfId="2017" xr:uid="{00000000-0005-0000-0000-0000DD070000}"/>
    <cellStyle name="_чора-тадбир свод_Копия 255- 01.04.09 й" xfId="2018" xr:uid="{00000000-0005-0000-0000-0000DE070000}"/>
    <cellStyle name="_чора-тадбир свод_Копия 255- 01.04.09 й_2009 йил   йиллик" xfId="2019" xr:uid="{00000000-0005-0000-0000-0000DF070000}"/>
    <cellStyle name="_чора-тадбир свод_Копия 255- 01.04.09 й_2009 йил   йиллик  хисоботлар" xfId="2020" xr:uid="{00000000-0005-0000-0000-0000E0070000}"/>
    <cellStyle name="_чора-тадбир свод_Копия 255- 01.04.09 й_2009 йил   йиллик  хисоботлар_6 жадвал tуманлар учун - Copy" xfId="2021" xr:uid="{00000000-0005-0000-0000-0000E1070000}"/>
    <cellStyle name="_чора-тадбир свод_Копия 255- 01.04.09 й_2009 йил   йиллик_6 жадвал tуманлар учун - Copy" xfId="2022" xr:uid="{00000000-0005-0000-0000-0000E2070000}"/>
    <cellStyle name="_чора-тадбир свод_Копия 255- 01.04.09 й_2010 й  9 ойлик  якун" xfId="2023" xr:uid="{00000000-0005-0000-0000-0000E3070000}"/>
    <cellStyle name="_чора-тадбир свод_Копия 255- 01.04.09 й_2010 й  9 ойлик  якун_6 жадвал tуманлар учун - Copy" xfId="2024" xr:uid="{00000000-0005-0000-0000-0000E4070000}"/>
    <cellStyle name="_чора-тадбир свод_Копия 255- 01.04.09 й_2010 йил   йиллик" xfId="2025" xr:uid="{00000000-0005-0000-0000-0000E5070000}"/>
    <cellStyle name="_чора-тадбир свод_Копия 255- 01.04.09 й_6 жадвал tуманлар учун - Copy" xfId="2026" xr:uid="{00000000-0005-0000-0000-0000E6070000}"/>
    <cellStyle name="_чора-тадбир свод_Копия 255- 01.04.09 й_Талаб ва унинг копланиши" xfId="2027" xr:uid="{00000000-0005-0000-0000-0000E7070000}"/>
    <cellStyle name="_чора-тадбир свод_қишлоқ таррақиёти 82 банд тўлиқ" xfId="2028" xr:uid="{00000000-0005-0000-0000-0000E8070000}"/>
    <cellStyle name="_чора-тадбир свод_қишлоқ таррақиёти 82 банд тўлиқ_2009 йил   йиллик" xfId="2029" xr:uid="{00000000-0005-0000-0000-0000E9070000}"/>
    <cellStyle name="_чора-тадбир свод_қишлоқ таррақиёти 82 банд тўлиқ_2009 йил   йиллик  хисоботлар" xfId="2030" xr:uid="{00000000-0005-0000-0000-0000EA070000}"/>
    <cellStyle name="_чора-тадбир свод_қишлоқ таррақиёти 82 банд тўлиқ_2009 йил   йиллик  хисоботлар_6 жадвал tуманлар учун - Copy" xfId="2031" xr:uid="{00000000-0005-0000-0000-0000EB070000}"/>
    <cellStyle name="_чора-тадбир свод_қишлоқ таррақиёти 82 банд тўлиқ_2009 йил   йиллик_6 жадвал tуманлар учун - Copy" xfId="2032" xr:uid="{00000000-0005-0000-0000-0000EC070000}"/>
    <cellStyle name="_чора-тадбир свод_қишлоқ таррақиёти 82 банд тўлиқ_2010 й  9 ойлик  якун" xfId="2033" xr:uid="{00000000-0005-0000-0000-0000ED070000}"/>
    <cellStyle name="_чора-тадбир свод_қишлоқ таррақиёти 82 банд тўлиқ_2010 й  9 ойлик  якун_6 жадвал tуманлар учун - Copy" xfId="2034" xr:uid="{00000000-0005-0000-0000-0000EE070000}"/>
    <cellStyle name="_чора-тадбир свод_қишлоқ таррақиёти 82 банд тўлиқ_2010 йил   йиллик" xfId="2035" xr:uid="{00000000-0005-0000-0000-0000EF070000}"/>
    <cellStyle name="_чора-тадбир свод_қишлоқ таррақиёти 82 банд тўлиқ_2011  - 6 жадваллар ВЭС" xfId="2036" xr:uid="{00000000-0005-0000-0000-0000F0070000}"/>
    <cellStyle name="_чора-тадбир свод_қишлоқ таррақиёти 82 банд тўлиқ_6 жадвал tуманлар учун - Copy" xfId="2037" xr:uid="{00000000-0005-0000-0000-0000F1070000}"/>
    <cellStyle name="_чора-тадбир свод_қишлоқ таррақиёти 82 банд тўлиқ_Кашкадарё 308  01.10.2010 й" xfId="2038" xr:uid="{00000000-0005-0000-0000-0000F2070000}"/>
    <cellStyle name="_чора-тадбир свод_қишлоқ таррақиёти 82 банд тўлиқ_Талаб ва унинг копланиши" xfId="2039" xr:uid="{00000000-0005-0000-0000-0000F3070000}"/>
    <cellStyle name="_чора-тадбир свод_Минитех 2009 й" xfId="2040" xr:uid="{00000000-0005-0000-0000-0000F4070000}"/>
    <cellStyle name="_чора-тадбир свод_Минитех 2009 й_2009 йил   йиллик" xfId="2041" xr:uid="{00000000-0005-0000-0000-0000F5070000}"/>
    <cellStyle name="_чора-тадбир свод_Минитех 2009 й_2009 йил   йиллик  хисоботлар" xfId="2042" xr:uid="{00000000-0005-0000-0000-0000F6070000}"/>
    <cellStyle name="_чора-тадбир свод_Минитех 2009 й_2009 йил   йиллик  хисоботлар_6 жадвал tуманлар учун - Copy" xfId="2043" xr:uid="{00000000-0005-0000-0000-0000F7070000}"/>
    <cellStyle name="_чора-тадбир свод_Минитех 2009 й_2009 йил   йиллик_6 жадвал tуманлар учун - Copy" xfId="2044" xr:uid="{00000000-0005-0000-0000-0000F8070000}"/>
    <cellStyle name="_чора-тадбир свод_Минитех 2009 й_2010 й  9 ойлик  якун" xfId="2045" xr:uid="{00000000-0005-0000-0000-0000F9070000}"/>
    <cellStyle name="_чора-тадбир свод_Минитех 2009 й_2010 й  9 ойлик  якун_6 жадвал tуманлар учун - Copy" xfId="2046" xr:uid="{00000000-0005-0000-0000-0000FA070000}"/>
    <cellStyle name="_чора-тадбир свод_Минитех 2009 й_2010 йил   йиллик" xfId="2047" xr:uid="{00000000-0005-0000-0000-0000FB070000}"/>
    <cellStyle name="_чора-тадбир свод_Минитех 2009 й_6 жадвал tуманлар учун - Copy" xfId="2048" xr:uid="{00000000-0005-0000-0000-0000FC070000}"/>
    <cellStyle name="_чора-тадбир свод_Минитех 2009 й_Талаб ва унинг копланиши" xfId="2049" xr:uid="{00000000-0005-0000-0000-0000FD070000}"/>
    <cellStyle name="_чора-тадбир свод_Мониторинг СВОДНИЙ 2010 йил 6 ойлик ТОШКЕНТга" xfId="2050" xr:uid="{00000000-0005-0000-0000-0000FE070000}"/>
    <cellStyle name="_чора-тадбир свод_Мониторинг СВОДНИЙ 2010 йил 6 ойлик ТОШКЕНТга_6 жадвал tуманлар учун - Copy" xfId="2051" xr:uid="{00000000-0005-0000-0000-0000FF070000}"/>
    <cellStyle name="_чора-тадбир свод_ОБЛПЛАН жадваллар-2009 6 ой ТАЙЁР" xfId="2052" xr:uid="{00000000-0005-0000-0000-000000080000}"/>
    <cellStyle name="_чора-тадбир свод_ОБЛПЛАН жадваллар-2009 6 ой ТАЙЁР_2009 йил   йиллик" xfId="2053" xr:uid="{00000000-0005-0000-0000-000001080000}"/>
    <cellStyle name="_чора-тадбир свод_ОБЛПЛАН жадваллар-2009 6 ой ТАЙЁР_2009 йил   йиллик  хисоботлар" xfId="2054" xr:uid="{00000000-0005-0000-0000-000002080000}"/>
    <cellStyle name="_чора-тадбир свод_ОБЛПЛАН жадваллар-2009 6 ой ТАЙЁР_2009 йил   йиллик  хисоботлар_6 жадвал tуманлар учун - Copy" xfId="2055" xr:uid="{00000000-0005-0000-0000-000003080000}"/>
    <cellStyle name="_чора-тадбир свод_ОБЛПЛАН жадваллар-2009 6 ой ТАЙЁР_2009 йил   йиллик_6 жадвал tуманлар учун - Copy" xfId="2056" xr:uid="{00000000-0005-0000-0000-000004080000}"/>
    <cellStyle name="_чора-тадбир свод_ОБЛПЛАН жадваллар-2009 6 ой ТАЙЁР_2010 йил   йиллик" xfId="2057" xr:uid="{00000000-0005-0000-0000-000005080000}"/>
    <cellStyle name="_чора-тадбир свод_ОБЛПЛАН жадваллар-2009 6 ой ТАЙЁР_6 жадвал tуманлар учун - Copy" xfId="2058" xr:uid="{00000000-0005-0000-0000-000006080000}"/>
    <cellStyle name="_чора-тадбир свод_ОБЛПЛАН жадваллар-2009 6 ой ТАЙЁР_Талаб ва унинг копланиши" xfId="2059" xr:uid="{00000000-0005-0000-0000-000007080000}"/>
    <cellStyle name="_чора-тадбир свод_Р.Шоабдурахмонов топшириғи - янги иш ўринлари" xfId="2060" xr:uid="{00000000-0005-0000-0000-000008080000}"/>
    <cellStyle name="_чора-тадбир свод_Р.Шоабдурахмонов топшириғи - янги иш ўринлари_2009 йил   йиллик  хисоботлар" xfId="2061" xr:uid="{00000000-0005-0000-0000-000009080000}"/>
    <cellStyle name="_чора-тадбир свод_Р.Шоабдурахмонов топшириғи - янги иш ўринлари_6 жадвал tуманлар учун - Copy" xfId="2062" xr:uid="{00000000-0005-0000-0000-00000A080000}"/>
    <cellStyle name="_чора-тадбир свод_Р.Шоабдурахмонов топшириғи - янги иш ўринлари_Талаб ва унинг копланиши" xfId="2063" xr:uid="{00000000-0005-0000-0000-00000B080000}"/>
    <cellStyle name="_чора-тадбир свод_СЕНТЯБР 09.09 30." xfId="2064" xr:uid="{00000000-0005-0000-0000-00000C080000}"/>
    <cellStyle name="_чора-тадбир свод_СЕНТЯБР 09.09 30._2009 йил   йиллик" xfId="2065" xr:uid="{00000000-0005-0000-0000-00000D080000}"/>
    <cellStyle name="_чора-тадбир свод_СЕНТЯБР 09.09 30._2009 йил   йиллик  хисоботлар" xfId="2066" xr:uid="{00000000-0005-0000-0000-00000E080000}"/>
    <cellStyle name="_чора-тадбир свод_СЕНТЯБР 09.09 30._2009 йил   йиллик  хисоботлар_6 жадвал tуманлар учун - Copy" xfId="2067" xr:uid="{00000000-0005-0000-0000-00000F080000}"/>
    <cellStyle name="_чора-тадбир свод_СЕНТЯБР 09.09 30._2009 йил   йиллик_6 жадвал tуманлар учун - Copy" xfId="2068" xr:uid="{00000000-0005-0000-0000-000010080000}"/>
    <cellStyle name="_чора-тадбир свод_СЕНТЯБР 09.09 30._2010 йил   йиллик" xfId="2069" xr:uid="{00000000-0005-0000-0000-000011080000}"/>
    <cellStyle name="_чора-тадбир свод_СЕНТЯБР 09.09 30._6 жадвал tуманлар учун - Copy" xfId="2070" xr:uid="{00000000-0005-0000-0000-000012080000}"/>
    <cellStyle name="_чора-тадбир свод_СЕНТЯБР 09.09 30._Талаб ва унинг копланиши" xfId="2071" xr:uid="{00000000-0005-0000-0000-000013080000}"/>
    <cellStyle name="_чора-тадбир свод_Сухроб Вилоят свод" xfId="2072" xr:uid="{00000000-0005-0000-0000-000014080000}"/>
    <cellStyle name="_чора-тадбир свод_Сухроб Вилоят свод_2009 йил   йиллик" xfId="2073" xr:uid="{00000000-0005-0000-0000-000015080000}"/>
    <cellStyle name="_чора-тадбир свод_Сухроб Вилоят свод_2009 йил   йиллик  хисоботлар" xfId="2074" xr:uid="{00000000-0005-0000-0000-000016080000}"/>
    <cellStyle name="_чора-тадбир свод_Сухроб Вилоят свод_2009 йил   йиллик  хисоботлар_6 жадвал tуманлар учун - Copy" xfId="2075" xr:uid="{00000000-0005-0000-0000-000017080000}"/>
    <cellStyle name="_чора-тадбир свод_Сухроб Вилоят свод_2009 йил   йиллик_6 жадвал tуманлар учун - Copy" xfId="2076" xr:uid="{00000000-0005-0000-0000-000018080000}"/>
    <cellStyle name="_чора-тадбир свод_Сухроб Вилоят свод_2010 й  9 ойлик  якун" xfId="2077" xr:uid="{00000000-0005-0000-0000-000019080000}"/>
    <cellStyle name="_чора-тадбир свод_Сухроб Вилоят свод_2010 й  9 ойлик  якун_6 жадвал tуманлар учун - Copy" xfId="2078" xr:uid="{00000000-0005-0000-0000-00001A080000}"/>
    <cellStyle name="_чора-тадбир свод_Сухроб Вилоят свод_2010 йил   йиллик" xfId="2079" xr:uid="{00000000-0005-0000-0000-00001B080000}"/>
    <cellStyle name="_чора-тадбир свод_Сухроб Вилоят свод_2011  - 6 жадваллар ВЭС" xfId="2080" xr:uid="{00000000-0005-0000-0000-00001C080000}"/>
    <cellStyle name="_чора-тадбир свод_Сухроб Вилоят свод_6 жадвал tуманлар учун - Copy" xfId="2081" xr:uid="{00000000-0005-0000-0000-00001D080000}"/>
    <cellStyle name="_чора-тадбир свод_Сухроб Вилоят свод_Талаб ва унинг копланиши" xfId="2082" xr:uid="{00000000-0005-0000-0000-00001E080000}"/>
    <cellStyle name="_чора-тадбир свод_Талаб ва унинг копланиши" xfId="2083" xr:uid="{00000000-0005-0000-0000-00001F080000}"/>
    <cellStyle name="_чора-тадбир свод_Тошкентга Эҳтиёж 01.11.2012й" xfId="2084" xr:uid="{00000000-0005-0000-0000-000020080000}"/>
    <cellStyle name="_чора-тадбир свод_УЗГАРДИ ВАЗИРЛИК 85.5 минг талик ХОКИМГА 2009 й. 12 ойлик ЯНГИ ИШ УРИН. РАЗБОР" xfId="2085" xr:uid="{00000000-0005-0000-0000-000021080000}"/>
    <cellStyle name="_чора-тадбир свод_УЗГАРДИ ВАЗИРЛИК 85.5 минг талик ХОКИМГА 2009 й. 12 ойлик ЯНГИ ИШ УРИН. РАЗБОР_2009 йил   йиллик" xfId="2086" xr:uid="{00000000-0005-0000-0000-000022080000}"/>
    <cellStyle name="_чора-тадбир свод_УЗГАРДИ ВАЗИРЛИК 85.5 минг талик ХОКИМГА 2009 й. 12 ойлик ЯНГИ ИШ УРИН. РАЗБОР_2009 йил   йиллик  хисоботлар" xfId="2087" xr:uid="{00000000-0005-0000-0000-000023080000}"/>
    <cellStyle name="_чора-тадбир свод_УЗГАРДИ ВАЗИРЛИК 85.5 минг талик ХОКИМГА 2009 й. 12 ойлик ЯНГИ ИШ УРИН. РАЗБОР_2009 йил   йиллик  хисоботлар_6 жадвал tуманлар учун - Copy" xfId="2088" xr:uid="{00000000-0005-0000-0000-000024080000}"/>
    <cellStyle name="_чора-тадбир свод_УЗГАРДИ ВАЗИРЛИК 85.5 минг талик ХОКИМГА 2009 й. 12 ойлик ЯНГИ ИШ УРИН. РАЗБОР_2009 йил   йиллик_6 жадвал tуманлар учун - Copy" xfId="2089" xr:uid="{00000000-0005-0000-0000-000025080000}"/>
    <cellStyle name="_чора-тадбир свод_УЗГАРДИ ВАЗИРЛИК 85.5 минг талик ХОКИМГА 2009 й. 12 ойлик ЯНГИ ИШ УРИН. РАЗБОР_2010 йил   йиллик" xfId="2090" xr:uid="{00000000-0005-0000-0000-000026080000}"/>
    <cellStyle name="_чора-тадбир свод_УЗГАРДИ ВАЗИРЛИК 85.5 минг талик ХОКИМГА 2009 й. 12 ойлик ЯНГИ ИШ УРИН. РАЗБОР_6 жадвал tуманлар учун - Copy" xfId="2091" xr:uid="{00000000-0005-0000-0000-000027080000}"/>
    <cellStyle name="_чора-тадбир свод_УЗГАРДИ ВАЗИРЛИК 85.5 минг талик ХОКИМГА 2009 й. 12 ойлик ЯНГИ ИШ УРИН. РАЗБОР_Талаб ва унинг копланиши" xfId="2092" xr:uid="{00000000-0005-0000-0000-000028080000}"/>
    <cellStyle name="_чора-тадбир свод_учта туман буйича касана" xfId="2093" xr:uid="{00000000-0005-0000-0000-000029080000}"/>
    <cellStyle name="_чора-тадбир свод_учта туман буйича касана_2009 йил   йиллик  хисоботлар" xfId="2094" xr:uid="{00000000-0005-0000-0000-00002A080000}"/>
    <cellStyle name="_чора-тадбир свод_учта туман буйича касана_2010 й  9 ойлик  якун" xfId="2095" xr:uid="{00000000-0005-0000-0000-00002B080000}"/>
    <cellStyle name="_чора-тадбир свод_учта туман буйича касана_2011  - 6 жадваллар ВЭС" xfId="2096" xr:uid="{00000000-0005-0000-0000-00002C080000}"/>
    <cellStyle name="_чора-тадбир свод_учта туман буйича касана_2011  - 6 жадваллар Иқтисод свод4" xfId="2097" xr:uid="{00000000-0005-0000-0000-00002D080000}"/>
    <cellStyle name="_чора-тадбир свод_учта туман буйича касана_2011  I чорак жадваллар ВЭС" xfId="2098" xr:uid="{00000000-0005-0000-0000-00002E080000}"/>
    <cellStyle name="_чора-тадбир свод_учта туман буйича касана_2011 й  9 ойлик  якун" xfId="2099" xr:uid="{00000000-0005-0000-0000-00002F080000}"/>
    <cellStyle name="_чора-тадбир свод_учта туман буйича касана_6 жадвал tуманлар учун - Copy" xfId="2100" xr:uid="{00000000-0005-0000-0000-000030080000}"/>
    <cellStyle name="_чора-тадбир свод_учта туман буйича касана_Талаб ва унинг копланиши" xfId="2101" xr:uid="{00000000-0005-0000-0000-000031080000}"/>
    <cellStyle name="_чора-тадбир свод_ФОРМА манзилли рўйхат" xfId="2102" xr:uid="{00000000-0005-0000-0000-000032080000}"/>
    <cellStyle name="_чора-тадбир свод_ФОРМА манзилли рўйхат_2009 йил   йиллик" xfId="2103" xr:uid="{00000000-0005-0000-0000-000033080000}"/>
    <cellStyle name="_чора-тадбир свод_ФОРМА манзилли рўйхат_2009 йил   йиллик  хисоботлар" xfId="2104" xr:uid="{00000000-0005-0000-0000-000034080000}"/>
    <cellStyle name="_чора-тадбир свод_ФОРМА манзилли рўйхат_2009 йил   йиллик  хисоботлар_6 жадвал tуманлар учун - Copy" xfId="2105" xr:uid="{00000000-0005-0000-0000-000035080000}"/>
    <cellStyle name="_чора-тадбир свод_ФОРМА манзилли рўйхат_2009 йил   йиллик_6 жадвал tуманлар учун - Copy" xfId="2106" xr:uid="{00000000-0005-0000-0000-000036080000}"/>
    <cellStyle name="_чора-тадбир свод_ФОРМА манзилли рўйхат_2010 йил   йиллик" xfId="2107" xr:uid="{00000000-0005-0000-0000-000037080000}"/>
    <cellStyle name="_чора-тадбир свод_ФОРМА манзилли рўйхат_6 жадвал tуманлар учун - Copy" xfId="2108" xr:uid="{00000000-0005-0000-0000-000038080000}"/>
    <cellStyle name="_чора-тадбир свод_ФОРМА манзилли рўйхат_Талаб ва унинг копланиши" xfId="2109" xr:uid="{00000000-0005-0000-0000-000039080000}"/>
    <cellStyle name="_чора-тадбир свод_Форма-ЯИЎ ва бандлик" xfId="2110" xr:uid="{00000000-0005-0000-0000-00003A080000}"/>
    <cellStyle name="_чора-тадбир свод_ХОКИМГА 2009 й. 9 ойлик ЯНГИ ИШ УРИН ОХИРГИСИ. РАЗБОР" xfId="2111" xr:uid="{00000000-0005-0000-0000-00003B080000}"/>
    <cellStyle name="_чора-тадбир свод_ХОКИМГА 2009 й. 9 ойлик ЯНГИ ИШ УРИН ОХИРГИСИ. РАЗБОР_2009 йил   йиллик" xfId="2112" xr:uid="{00000000-0005-0000-0000-00003C080000}"/>
    <cellStyle name="_чора-тадбир свод_ХОКИМГА 2009 й. 9 ойлик ЯНГИ ИШ УРИН ОХИРГИСИ. РАЗБОР_2009 йил   йиллик  хисоботлар" xfId="2113" xr:uid="{00000000-0005-0000-0000-00003D080000}"/>
    <cellStyle name="_чора-тадбир свод_ХОКИМГА 2009 й. 9 ойлик ЯНГИ ИШ УРИН ОХИРГИСИ. РАЗБОР_2009 йил   йиллик  хисоботлар_6 жадвал tуманлар учун - Copy" xfId="2114" xr:uid="{00000000-0005-0000-0000-00003E080000}"/>
    <cellStyle name="_чора-тадбир свод_ХОКИМГА 2009 й. 9 ойлик ЯНГИ ИШ УРИН ОХИРГИСИ. РАЗБОР_2009 йил   йиллик_6 жадвал tуманлар учун - Copy" xfId="2115" xr:uid="{00000000-0005-0000-0000-00003F080000}"/>
    <cellStyle name="_чора-тадбир свод_ХОКИМГА 2009 й. 9 ойлик ЯНГИ ИШ УРИН ОХИРГИСИ. РАЗБОР_2010 йил   йиллик" xfId="2116" xr:uid="{00000000-0005-0000-0000-000040080000}"/>
    <cellStyle name="_чора-тадбир свод_ХОКИМГА 2009 й. 9 ойлик ЯНГИ ИШ УРИН ОХИРГИСИ. РАЗБОР_6 жадвал tуманлар учун - Copy" xfId="2117" xr:uid="{00000000-0005-0000-0000-000041080000}"/>
    <cellStyle name="_чора-тадбир свод_ХОКИМГА 2009 й. 9 ойлик ЯНГИ ИШ УРИН ОХИРГИСИ. РАЗБОР_Талаб ва унинг копланиши" xfId="2118" xr:uid="{00000000-0005-0000-0000-000042080000}"/>
    <cellStyle name="_чора-тадбир свод_ЯИЎ-сервис" xfId="2119" xr:uid="{00000000-0005-0000-0000-000043080000}"/>
    <cellStyle name="_чора-тадбир свод_ЯИЎ-сервис_2009 йил   йиллик" xfId="2120" xr:uid="{00000000-0005-0000-0000-000044080000}"/>
    <cellStyle name="_чора-тадбир свод_ЯИЎ-сервис_2009 йил   йиллик  хисоботлар" xfId="2121" xr:uid="{00000000-0005-0000-0000-000045080000}"/>
    <cellStyle name="_чора-тадбир свод_ЯИЎ-сервис_2009 йил   йиллик  хисоботлар_6 жадвал tуманлар учун - Copy" xfId="2122" xr:uid="{00000000-0005-0000-0000-000046080000}"/>
    <cellStyle name="_чора-тадбир свод_ЯИЎ-сервис_2009 йил   йиллик_6 жадвал tуманлар учун - Copy" xfId="2123" xr:uid="{00000000-0005-0000-0000-000047080000}"/>
    <cellStyle name="_чора-тадбир свод_ЯИЎ-сервис_2010 й  9 ойлик  якун" xfId="2124" xr:uid="{00000000-0005-0000-0000-000048080000}"/>
    <cellStyle name="_чора-тадбир свод_ЯИЎ-сервис_2010 й  9 ойлик  якун_6 жадвал tуманлар учун - Copy" xfId="2125" xr:uid="{00000000-0005-0000-0000-000049080000}"/>
    <cellStyle name="_чора-тадбир свод_ЯИЎ-сервис_2010 йил   йиллик" xfId="2126" xr:uid="{00000000-0005-0000-0000-00004A080000}"/>
    <cellStyle name="_чора-тадбир свод_ЯИЎ-сервис_2011  - 6 жадваллар ВЭС" xfId="2127" xr:uid="{00000000-0005-0000-0000-00004B080000}"/>
    <cellStyle name="_чора-тадбир свод_ЯИЎ-сервис_6 жадвал tуманлар учун - Copy" xfId="2128" xr:uid="{00000000-0005-0000-0000-00004C080000}"/>
    <cellStyle name="_чора-тадбир свод_ЯИЎ-сервис_Талаб ва унинг копланиши" xfId="2129" xr:uid="{00000000-0005-0000-0000-00004D080000}"/>
    <cellStyle name="_Шартнама 2013" xfId="2130" xr:uid="{00000000-0005-0000-0000-00004E080000}"/>
    <cellStyle name="_ШОМУРОД 2008 12 ойлик касана" xfId="2131" xr:uid="{00000000-0005-0000-0000-00004F080000}"/>
    <cellStyle name="_ШОМУРОД 2008 12 ойлик касана_2009 йил   йиллик  хисоботлар" xfId="2132" xr:uid="{00000000-0005-0000-0000-000050080000}"/>
    <cellStyle name="_ШОМУРОД 2008 12 ойлик касана_6 жадвал tуманлар учун - Copy" xfId="2133" xr:uid="{00000000-0005-0000-0000-000051080000}"/>
    <cellStyle name="_ШОМУРОД 2008 12 ойлик касана_Талаб ва унинг копланиши" xfId="2134" xr:uid="{00000000-0005-0000-0000-000052080000}"/>
    <cellStyle name="”?ќђќ‘ћ‚›‰" xfId="2135" xr:uid="{00000000-0005-0000-0000-000053080000}"/>
    <cellStyle name="”?љ‘?ђћ‚ђќќ›‰" xfId="2136" xr:uid="{00000000-0005-0000-0000-000054080000}"/>
    <cellStyle name="”€ќђќ‘ћ‚›‰" xfId="2137" xr:uid="{00000000-0005-0000-0000-000055080000}"/>
    <cellStyle name="”€љ‘€ђћ‚ђќќ›‰" xfId="2138" xr:uid="{00000000-0005-0000-0000-000056080000}"/>
    <cellStyle name="”ќђќ‘ћ‚›‰" xfId="2139" xr:uid="{00000000-0005-0000-0000-000057080000}"/>
    <cellStyle name="”љ‘ђћ‚ђќќ›‰" xfId="2140" xr:uid="{00000000-0005-0000-0000-000058080000}"/>
    <cellStyle name="„…ќ…†ќ›‰" xfId="2141" xr:uid="{00000000-0005-0000-0000-000059080000}"/>
    <cellStyle name="„ђ’ђ" xfId="2142" xr:uid="{00000000-0005-0000-0000-00005A080000}"/>
    <cellStyle name="€’ћѓћ‚›‰" xfId="2143" xr:uid="{00000000-0005-0000-0000-00005B080000}"/>
    <cellStyle name="‡ђѓћ‹ћ‚ћљ1" xfId="2144" xr:uid="{00000000-0005-0000-0000-00005C080000}"/>
    <cellStyle name="‡ђѓћ‹ћ‚ћљ2" xfId="2145" xr:uid="{00000000-0005-0000-0000-00005D080000}"/>
    <cellStyle name="’ћѓћ‚›‰" xfId="2146" xr:uid="{00000000-0005-0000-0000-00005E080000}"/>
    <cellStyle name="" xfId="2147" xr:uid="{00000000-0005-0000-0000-00005F080000}"/>
    <cellStyle name="" xfId="2148" xr:uid="{00000000-0005-0000-0000-000060080000}"/>
    <cellStyle name="" xfId="2149" xr:uid="{00000000-0005-0000-0000-000061080000}"/>
    <cellStyle name="" xfId="2150" xr:uid="{00000000-0005-0000-0000-000062080000}"/>
    <cellStyle name="_05,06,2007 йилга сводка Дустлик 2" xfId="2151" xr:uid="{00000000-0005-0000-0000-000063080000}"/>
    <cellStyle name="_05,06,2007 йилга сводка Дустлик 2" xfId="2152" xr:uid="{00000000-0005-0000-0000-000064080000}"/>
    <cellStyle name="_05,06,2007 йилга сводка Дустлик 2" xfId="2153" xr:uid="{00000000-0005-0000-0000-000065080000}"/>
    <cellStyle name="_05,06,2007 йилга сводка Дустлик 2" xfId="2154" xr:uid="{00000000-0005-0000-0000-000066080000}"/>
    <cellStyle name="_1 август 2006 йилдан" xfId="2155" xr:uid="{00000000-0005-0000-0000-000067080000}"/>
    <cellStyle name="_1 август 2006 йилдан" xfId="2156" xr:uid="{00000000-0005-0000-0000-000068080000}"/>
    <cellStyle name="_1 август 2006 йилдан" xfId="2157" xr:uid="{00000000-0005-0000-0000-000069080000}"/>
    <cellStyle name="_1 август 2006 йилдан" xfId="2158" xr:uid="{00000000-0005-0000-0000-00006A080000}"/>
    <cellStyle name="_1 август 2006 йилдан_УХКМ ва БИО форма 01. 02. 09" xfId="2159" xr:uid="{00000000-0005-0000-0000-00006B080000}"/>
    <cellStyle name="_1 август 2006 йилдан_УХКМ ва БИО форма 01. 02. 09" xfId="2160" xr:uid="{00000000-0005-0000-0000-00006C080000}"/>
    <cellStyle name="_1 август 2006 йилдан_УХКМ ва БИО форма 01. 02. 09" xfId="2161" xr:uid="{00000000-0005-0000-0000-00006D080000}"/>
    <cellStyle name="_1 август 2006 йилдан_УХКМ ва БИО форма 01. 02. 09" xfId="2162" xr:uid="{00000000-0005-0000-0000-00006E080000}"/>
    <cellStyle name="_1 августга бешта формани бошкатдан тайёрланди" xfId="2163" xr:uid="{00000000-0005-0000-0000-00006F080000}"/>
    <cellStyle name="_1 августга бешта формани бошкатдан тайёрланди" xfId="2164" xr:uid="{00000000-0005-0000-0000-000070080000}"/>
    <cellStyle name="_1 августга бешта формани бошкатдан тайёрланди" xfId="2165" xr:uid="{00000000-0005-0000-0000-000071080000}"/>
    <cellStyle name="_1 августга бешта формани бошкатдан тайёрланди" xfId="2166" xr:uid="{00000000-0005-0000-0000-000072080000}"/>
    <cellStyle name="_1 августга бешта формани бошкатдан тайёрланди_УХКМ ва БИО форма 01. 02. 09" xfId="2167" xr:uid="{00000000-0005-0000-0000-000073080000}"/>
    <cellStyle name="_1 августга бешта формани бошкатдан тайёрланди_УХКМ ва БИО форма 01. 02. 09" xfId="2168" xr:uid="{00000000-0005-0000-0000-000074080000}"/>
    <cellStyle name="_1 августга бешта формани бошкатдан тайёрланди_УХКМ ва БИО форма 01. 02. 09" xfId="2169" xr:uid="{00000000-0005-0000-0000-000075080000}"/>
    <cellStyle name="_1 августга бешта формани бошкатдан тайёрланди_УХКМ ва БИО форма 01. 02. 09" xfId="2170" xr:uid="{00000000-0005-0000-0000-000076080000}"/>
    <cellStyle name="_12.05.06" xfId="2171" xr:uid="{00000000-0005-0000-0000-000077080000}"/>
    <cellStyle name="_12.05.06" xfId="2172" xr:uid="{00000000-0005-0000-0000-000078080000}"/>
    <cellStyle name="_12.05.06" xfId="2173" xr:uid="{00000000-0005-0000-0000-000079080000}"/>
    <cellStyle name="_12.05.06" xfId="2174" xr:uid="{00000000-0005-0000-0000-00007A080000}"/>
    <cellStyle name="_12.05.06_Апрел кр такс иш хаки тулик 5.04.08 МБ га" xfId="2175" xr:uid="{00000000-0005-0000-0000-00007B080000}"/>
    <cellStyle name="_12.05.06_Апрел кр такс иш хаки тулик 5.04.08 МБ га" xfId="2176" xr:uid="{00000000-0005-0000-0000-00007C080000}"/>
    <cellStyle name="_12.05.06_Апрел кр такс иш хаки тулик 5.04.08 МБ га" xfId="2177" xr:uid="{00000000-0005-0000-0000-00007D080000}"/>
    <cellStyle name="_12.05.06_Апрел кр такс иш хаки тулик 5.04.08 МБ га" xfId="2178" xr:uid="{00000000-0005-0000-0000-00007E080000}"/>
    <cellStyle name="_12.05.06_ЛИЗИНГ МОНИТОРИНГИ-1.11.08й русумлар буйича" xfId="2179" xr:uid="{00000000-0005-0000-0000-00007F080000}"/>
    <cellStyle name="_12.05.06_ЛИЗИНГ МОНИТОРИНГИ-1.11.08й русумлар буйича" xfId="2180" xr:uid="{00000000-0005-0000-0000-000080080000}"/>
    <cellStyle name="_12.05.06_ЛИЗИНГ МОНИТОРИНГИ-1.11.08й русумлар буйича" xfId="2181" xr:uid="{00000000-0005-0000-0000-000081080000}"/>
    <cellStyle name="_12.05.06_ЛИЗИНГ МОНИТОРИНГИ-1.11.08й русумлар буйича" xfId="2182" xr:uid="{00000000-0005-0000-0000-000082080000}"/>
    <cellStyle name="_12.05.06_УХКМ ва БИО форма 01. 02. 09" xfId="2183" xr:uid="{00000000-0005-0000-0000-000083080000}"/>
    <cellStyle name="_12.05.06_УХКМ ва БИО форма 01. 02. 09" xfId="2184" xr:uid="{00000000-0005-0000-0000-000084080000}"/>
    <cellStyle name="_12.05.06_УХКМ ва БИО форма 01. 02. 09" xfId="2185" xr:uid="{00000000-0005-0000-0000-000085080000}"/>
    <cellStyle name="_12.05.06_УХКМ ва БИО форма 01. 02. 09" xfId="2186" xr:uid="{00000000-0005-0000-0000-000086080000}"/>
    <cellStyle name="_15-05-07 га форма" xfId="2187" xr:uid="{00000000-0005-0000-0000-000087080000}"/>
    <cellStyle name="_15-05-07 га форма" xfId="2188" xr:uid="{00000000-0005-0000-0000-000088080000}"/>
    <cellStyle name="_15-05-07 га форма" xfId="2189" xr:uid="{00000000-0005-0000-0000-000089080000}"/>
    <cellStyle name="_15-05-07 га форма" xfId="2190" xr:uid="{00000000-0005-0000-0000-00008A080000}"/>
    <cellStyle name="_15-05-07 га форма_УХКМ ва БИО форма 01. 02. 09" xfId="2191" xr:uid="{00000000-0005-0000-0000-00008B080000}"/>
    <cellStyle name="_15-05-07 га форма_УХКМ ва БИО форма 01. 02. 09" xfId="2192" xr:uid="{00000000-0005-0000-0000-00008C080000}"/>
    <cellStyle name="_15-05-07 га форма_УХКМ ва БИО форма 01. 02. 09" xfId="2193" xr:uid="{00000000-0005-0000-0000-00008D080000}"/>
    <cellStyle name="_15-05-07 га форма_УХКМ ва БИО форма 01. 02. 09" xfId="2194" xr:uid="{00000000-0005-0000-0000-00008E080000}"/>
    <cellStyle name="_17,09,2006" xfId="2195" xr:uid="{00000000-0005-0000-0000-00008F080000}"/>
    <cellStyle name="_17,09,2006" xfId="2196" xr:uid="{00000000-0005-0000-0000-000090080000}"/>
    <cellStyle name="_17,09,2006" xfId="2197" xr:uid="{00000000-0005-0000-0000-000091080000}"/>
    <cellStyle name="_17,09,2006" xfId="2198" xr:uid="{00000000-0005-0000-0000-000092080000}"/>
    <cellStyle name="_17,09,2006_УХКМ ва БИО форма 01. 02. 09" xfId="2199" xr:uid="{00000000-0005-0000-0000-000093080000}"/>
    <cellStyle name="_17,09,2006_УХКМ ва БИО форма 01. 02. 09" xfId="2200" xr:uid="{00000000-0005-0000-0000-000094080000}"/>
    <cellStyle name="_17,09,2006_УХКМ ва БИО форма 01. 02. 09" xfId="2201" xr:uid="{00000000-0005-0000-0000-000095080000}"/>
    <cellStyle name="_17,09,2006_УХКМ ва БИО форма 01. 02. 09" xfId="2202" xr:uid="{00000000-0005-0000-0000-000096080000}"/>
    <cellStyle name="_1-кисм 1-свод" xfId="2203" xr:uid="{00000000-0005-0000-0000-000097080000}"/>
    <cellStyle name="_1-кисм 1-свод" xfId="2204" xr:uid="{00000000-0005-0000-0000-000098080000}"/>
    <cellStyle name="_1-кисм 1-свод_2009 йил   йиллик" xfId="2205" xr:uid="{00000000-0005-0000-0000-000099080000}"/>
    <cellStyle name="_1-кисм 1-свод_2009 йил   йиллик" xfId="2206" xr:uid="{00000000-0005-0000-0000-00009A080000}"/>
    <cellStyle name="_1-кисм 1-свод_2009 йил   йиллик  хисоботлар" xfId="2207" xr:uid="{00000000-0005-0000-0000-00009B080000}"/>
    <cellStyle name="_1-кисм 1-свод_2009 йил   йиллик  хисоботлар" xfId="2208" xr:uid="{00000000-0005-0000-0000-00009C080000}"/>
    <cellStyle name="_1-кисм 1-свод_2010 й  9 ойлик  якун" xfId="2209" xr:uid="{00000000-0005-0000-0000-00009D080000}"/>
    <cellStyle name="_1-кисм 1-свод_2010 й  9 ойлик  якун" xfId="2210" xr:uid="{00000000-0005-0000-0000-00009E080000}"/>
    <cellStyle name="_1-кисм 1-свод_2010 йил   йиллик" xfId="2211" xr:uid="{00000000-0005-0000-0000-00009F080000}"/>
    <cellStyle name="_1-кисм 1-свод_2010 йил   йиллик" xfId="2212" xr:uid="{00000000-0005-0000-0000-0000A0080000}"/>
    <cellStyle name="_1-кисм 1-свод_2011  - 6 жадваллар ВЭС" xfId="2213" xr:uid="{00000000-0005-0000-0000-0000A1080000}"/>
    <cellStyle name="_1-кисм 1-свод_2011  - 6 жадваллар ВЭС" xfId="2214" xr:uid="{00000000-0005-0000-0000-0000A2080000}"/>
    <cellStyle name="_1-кисм 1-свод_Талаб ва унинг копланиши" xfId="2215" xr:uid="{00000000-0005-0000-0000-0000A3080000}"/>
    <cellStyle name="_1-кисм 1-свод_Талаб ва унинг копланиши" xfId="2216" xr:uid="{00000000-0005-0000-0000-0000A4080000}"/>
    <cellStyle name="_2006 йил хосили учун чиким Счёт фактура" xfId="2217" xr:uid="{00000000-0005-0000-0000-0000A5080000}"/>
    <cellStyle name="_2006 йил хосили учун чиким Счёт фактура" xfId="2218" xr:uid="{00000000-0005-0000-0000-0000A6080000}"/>
    <cellStyle name="_2006 йил хосили учун чиким Счёт фактура" xfId="2219" xr:uid="{00000000-0005-0000-0000-0000A7080000}"/>
    <cellStyle name="_2006 йил хосили учун чиким Счёт фактура" xfId="2220" xr:uid="{00000000-0005-0000-0000-0000A8080000}"/>
    <cellStyle name="_2006 йил хосили учун чиким Счёт фактура_Апрел кр такс иш хаки тулик 5.04.08 МБ га" xfId="2221" xr:uid="{00000000-0005-0000-0000-0000A9080000}"/>
    <cellStyle name="_2006 йил хосили учун чиким Счёт фактура_Апрел кр такс иш хаки тулик 5.04.08 МБ га" xfId="2222" xr:uid="{00000000-0005-0000-0000-0000AA080000}"/>
    <cellStyle name="_2006 йил хосили учун чиким Счёт фактура_Апрел кр такс иш хаки тулик 5.04.08 МБ га" xfId="2223" xr:uid="{00000000-0005-0000-0000-0000AB080000}"/>
    <cellStyle name="_2006 йил хосили учун чиким Счёт фактура_Апрел кр такс иш хаки тулик 5.04.08 МБ га" xfId="2224" xr:uid="{00000000-0005-0000-0000-0000AC080000}"/>
    <cellStyle name="_2006 йил хосили учун чиким Счёт фактура_ЛИЗИНГ МОНИТОРИНГИ-1.11.08й русумлар буйича" xfId="2225" xr:uid="{00000000-0005-0000-0000-0000AD080000}"/>
    <cellStyle name="_2006 йил хосили учун чиким Счёт фактура_ЛИЗИНГ МОНИТОРИНГИ-1.11.08й русумлар буйича" xfId="2226" xr:uid="{00000000-0005-0000-0000-0000AE080000}"/>
    <cellStyle name="_2006 йил хосили учун чиким Счёт фактура_ЛИЗИНГ МОНИТОРИНГИ-1.11.08й русумлар буйича" xfId="2227" xr:uid="{00000000-0005-0000-0000-0000AF080000}"/>
    <cellStyle name="_2006 йил хосили учун чиким Счёт фактура_ЛИЗИНГ МОНИТОРИНГИ-1.11.08й русумлар буйича" xfId="2228" xr:uid="{00000000-0005-0000-0000-0000B0080000}"/>
    <cellStyle name="_2006 йил хосили учун чиким Счёт фактура_УХКМ ва БИО форма 01. 02. 09" xfId="2229" xr:uid="{00000000-0005-0000-0000-0000B1080000}"/>
    <cellStyle name="_2006 йил хосили учун чиким Счёт фактура_УХКМ ва БИО форма 01. 02. 09" xfId="2230" xr:uid="{00000000-0005-0000-0000-0000B2080000}"/>
    <cellStyle name="_2006 йил хосили учун чиким Счёт фактура_УХКМ ва БИО форма 01. 02. 09" xfId="2231" xr:uid="{00000000-0005-0000-0000-0000B3080000}"/>
    <cellStyle name="_2006 йил хосили учун чиким Счёт фактура_УХКМ ва БИО форма 01. 02. 09" xfId="2232" xr:uid="{00000000-0005-0000-0000-0000B4080000}"/>
    <cellStyle name="_2007 йил январ чиким котди" xfId="2233" xr:uid="{00000000-0005-0000-0000-0000B5080000}"/>
    <cellStyle name="_2007 йил январ чиким котди" xfId="2234" xr:uid="{00000000-0005-0000-0000-0000B6080000}"/>
    <cellStyle name="_2007 йил январ чиким котди" xfId="2235" xr:uid="{00000000-0005-0000-0000-0000B7080000}"/>
    <cellStyle name="_2007 йил январ чиким котди" xfId="2236" xr:uid="{00000000-0005-0000-0000-0000B8080000}"/>
    <cellStyle name="_2007 йил январ чиким котди_УХКМ ва БИО форма 01. 02. 09" xfId="2237" xr:uid="{00000000-0005-0000-0000-0000B9080000}"/>
    <cellStyle name="_2007 йил январ чиким котди_УХКМ ва БИО форма 01. 02. 09" xfId="2238" xr:uid="{00000000-0005-0000-0000-0000BA080000}"/>
    <cellStyle name="_2007 йил январ чиким котди_УХКМ ва БИО форма 01. 02. 09" xfId="2239" xr:uid="{00000000-0005-0000-0000-0000BB080000}"/>
    <cellStyle name="_2007 йил январ чиким котди_УХКМ ва БИО форма 01. 02. 09" xfId="2240" xr:uid="{00000000-0005-0000-0000-0000BC080000}"/>
    <cellStyle name="_2009 йил   йиллик  хисоботлар" xfId="2241" xr:uid="{00000000-0005-0000-0000-0000BD080000}"/>
    <cellStyle name="_2009 йил   йиллик  хисоботлар" xfId="2242" xr:uid="{00000000-0005-0000-0000-0000BE080000}"/>
    <cellStyle name="_2009 йил   йиллик  хисоботлар_6 жадвал tуманлар учун - Copy" xfId="2243" xr:uid="{00000000-0005-0000-0000-0000BF080000}"/>
    <cellStyle name="_2009 йил   йиллик  хисоботлар_6 жадвал tуманлар учун - Copy" xfId="2244" xr:uid="{00000000-0005-0000-0000-0000C0080000}"/>
    <cellStyle name="_2009 йил   йиллик  хисоботлар_Вазирлар маҳкамасининг 319-сонли қарори иловалари" xfId="2245" xr:uid="{00000000-0005-0000-0000-0000C1080000}"/>
    <cellStyle name="_2009 йил   йиллик  хисоботлар_Вазирлар маҳкамасининг 319-сонли қарори иловалари" xfId="2246" xr:uid="{00000000-0005-0000-0000-0000C2080000}"/>
    <cellStyle name="_2009 йил   йиллик  хисоботлар_Вилоят  мева-сабзавот 2012" xfId="2247" xr:uid="{00000000-0005-0000-0000-0000C3080000}"/>
    <cellStyle name="_2009 йил   йиллик  хисоботлар_Вилоят  мева-сабзавот 2012" xfId="2248" xr:uid="{00000000-0005-0000-0000-0000C4080000}"/>
    <cellStyle name="_2009 йил   йиллик  хисоботлар_Қашқадарё Вилоят  мева-сабзавот 2012" xfId="2249" xr:uid="{00000000-0005-0000-0000-0000C5080000}"/>
    <cellStyle name="_2009 йил   йиллик  хисоботлар_Қашқадарё Вилоят  мева-сабзавот 2012" xfId="2250" xr:uid="{00000000-0005-0000-0000-0000C6080000}"/>
    <cellStyle name="_2009йилЯкуниЖадваллар" xfId="2251" xr:uid="{00000000-0005-0000-0000-0000C7080000}"/>
    <cellStyle name="_2009йилЯкуниЖадваллар" xfId="2252" xr:uid="{00000000-0005-0000-0000-0000C8080000}"/>
    <cellStyle name="_2009йилЯкуниЖадваллар_2009 йил   йиллик  хисоботлар" xfId="2253" xr:uid="{00000000-0005-0000-0000-0000C9080000}"/>
    <cellStyle name="_2009йилЯкуниЖадваллар_2009 йил   йиллик  хисоботлар" xfId="2254" xr:uid="{00000000-0005-0000-0000-0000CA080000}"/>
    <cellStyle name="_2009йилЯкуниЖадваллар_2009 йил   йиллик  хисоботлар_6 жадвал tуманлар учун - Copy" xfId="2255" xr:uid="{00000000-0005-0000-0000-0000CB080000}"/>
    <cellStyle name="_2009йилЯкуниЖадваллар_2009 йил   йиллик  хисоботлар_6 жадвал tуманлар учун - Copy" xfId="2256" xr:uid="{00000000-0005-0000-0000-0000CC080000}"/>
    <cellStyle name="_2009йилЯкуниЖадваллар_2009 йил   йиллик  хисоботлар_Вазирлар маҳкамасининг 319-сонли қарори иловалари" xfId="2257" xr:uid="{00000000-0005-0000-0000-0000CD080000}"/>
    <cellStyle name="_2009йилЯкуниЖадваллар_2009 йил   йиллик  хисоботлар_Вазирлар маҳкамасининг 319-сонли қарори иловалари" xfId="2258" xr:uid="{00000000-0005-0000-0000-0000CE080000}"/>
    <cellStyle name="_2009йилЯкуниЖадваллар_2009 йил   йиллик  хисоботлар_Вилоят  мева-сабзавот 2012" xfId="2259" xr:uid="{00000000-0005-0000-0000-0000CF080000}"/>
    <cellStyle name="_2009йилЯкуниЖадваллар_2009 йил   йиллик  хисоботлар_Вилоят  мева-сабзавот 2012" xfId="2260" xr:uid="{00000000-0005-0000-0000-0000D0080000}"/>
    <cellStyle name="_2009йилЯкуниЖадваллар_2009 йил   йиллик  хисоботлар_Қашқадарё Вилоят  мева-сабзавот 2012" xfId="2261" xr:uid="{00000000-0005-0000-0000-0000D1080000}"/>
    <cellStyle name="_2009йилЯкуниЖадваллар_2009 йил   йиллик  хисоботлар_Қашқадарё Вилоят  мева-сабзавот 2012" xfId="2262" xr:uid="{00000000-0005-0000-0000-0000D2080000}"/>
    <cellStyle name="_2009йилЯкуниЖадваллар_Талаб ва унинг копланиши" xfId="2263" xr:uid="{00000000-0005-0000-0000-0000D3080000}"/>
    <cellStyle name="_2009йилЯкуниЖадваллар_Талаб ва унинг копланиши" xfId="2264" xr:uid="{00000000-0005-0000-0000-0000D4080000}"/>
    <cellStyle name="_2009йилЯкуниЖадваллар_Талаб ва унинг копланиши_Вазирлар маҳкамасининг 319-сонли қарори иловалари" xfId="2265" xr:uid="{00000000-0005-0000-0000-0000D5080000}"/>
    <cellStyle name="_2009йилЯкуниЖадваллар_Талаб ва унинг копланиши_Вазирлар маҳкамасининг 319-сонли қарори иловалари" xfId="2266" xr:uid="{00000000-0005-0000-0000-0000D6080000}"/>
    <cellStyle name="_2009йилЯкуниЖадваллар_Талаб ва унинг копланиши_Вилоят  мева-сабзавот 2012" xfId="2267" xr:uid="{00000000-0005-0000-0000-0000D7080000}"/>
    <cellStyle name="_2009йилЯкуниЖадваллар_Талаб ва унинг копланиши_Вилоят  мева-сабзавот 2012" xfId="2268" xr:uid="{00000000-0005-0000-0000-0000D8080000}"/>
    <cellStyle name="_2009йилЯкуниЖадваллар_Талаб ва унинг копланиши_Қашқадарё Вилоят  мева-сабзавот 2012" xfId="2269" xr:uid="{00000000-0005-0000-0000-0000D9080000}"/>
    <cellStyle name="_2009йилЯкуниЖадваллар_Талаб ва унинг копланиши_Қашқадарё Вилоят  мева-сабзавот 2012" xfId="2270" xr:uid="{00000000-0005-0000-0000-0000DA080000}"/>
    <cellStyle name="_2010 й  9 ойлик  якун" xfId="2271" xr:uid="{00000000-0005-0000-0000-0000DB080000}"/>
    <cellStyle name="_2010 й  9 ойлик  якун" xfId="2272" xr:uid="{00000000-0005-0000-0000-0000DC080000}"/>
    <cellStyle name="_2010 й  9 ойлик  якун_6 жадвал tуманлар учун - Copy" xfId="2273" xr:uid="{00000000-0005-0000-0000-0000DD080000}"/>
    <cellStyle name="_2010 й  9 ойлик  якун_6 жадвал tуманлар учун - Copy" xfId="2274" xr:uid="{00000000-0005-0000-0000-0000DE080000}"/>
    <cellStyle name="_2010 й  9 ойлик  якун_Вазирлар маҳкамасининг 319-сонли қарори иловалари" xfId="2275" xr:uid="{00000000-0005-0000-0000-0000DF080000}"/>
    <cellStyle name="_2010 й  9 ойлик  якун_Вазирлар маҳкамасининг 319-сонли қарори иловалари" xfId="2276" xr:uid="{00000000-0005-0000-0000-0000E0080000}"/>
    <cellStyle name="_2010 й  9 ойлик  якун_Вилоят  мева-сабзавот 2012" xfId="2277" xr:uid="{00000000-0005-0000-0000-0000E1080000}"/>
    <cellStyle name="_2010 й  9 ойлик  якун_Вилоят  мева-сабзавот 2012" xfId="2278" xr:uid="{00000000-0005-0000-0000-0000E2080000}"/>
    <cellStyle name="_2010 й  9 ойлик  якун_Қашқадарё Вилоят  мева-сабзавот 2012" xfId="2279" xr:uid="{00000000-0005-0000-0000-0000E3080000}"/>
    <cellStyle name="_2010 й  9 ойлик  якун_Қашқадарё Вилоят  мева-сабзавот 2012" xfId="2280" xr:uid="{00000000-0005-0000-0000-0000E4080000}"/>
    <cellStyle name="_2011  - 6 жадваллар ВЭС" xfId="2281" xr:uid="{00000000-0005-0000-0000-0000E5080000}"/>
    <cellStyle name="_2011  - 6 жадваллар ВЭС" xfId="2282" xr:uid="{00000000-0005-0000-0000-0000E6080000}"/>
    <cellStyle name="_2011  - 6 жадваллар Иқтисод свод4" xfId="2283" xr:uid="{00000000-0005-0000-0000-0000E7080000}"/>
    <cellStyle name="_2011  - 6 жадваллар Иқтисод свод4" xfId="2284" xr:uid="{00000000-0005-0000-0000-0000E8080000}"/>
    <cellStyle name="_2011  I чорак жадваллар ВЭС" xfId="2285" xr:uid="{00000000-0005-0000-0000-0000E9080000}"/>
    <cellStyle name="_2011  I чорак жадваллар ВЭС" xfId="2286" xr:uid="{00000000-0005-0000-0000-0000EA080000}"/>
    <cellStyle name="_2011 й  9 ойлик  якун" xfId="2287" xr:uid="{00000000-0005-0000-0000-0000EB080000}"/>
    <cellStyle name="_2011 й  9 ойлик  якун" xfId="2288" xr:uid="{00000000-0005-0000-0000-0000EC080000}"/>
    <cellStyle name="_2011 й  9 ойлик  якун_Вазирлар маҳкамасининг 319-сонли қарори иловалари" xfId="2289" xr:uid="{00000000-0005-0000-0000-0000ED080000}"/>
    <cellStyle name="_2011 й  9 ойлик  якун_Вазирлар маҳкамасининг 319-сонли қарори иловалари" xfId="2290" xr:uid="{00000000-0005-0000-0000-0000EE080000}"/>
    <cellStyle name="_2011 й  9 ойлик  якун_Вилоят  мева-сабзавот 2012" xfId="2291" xr:uid="{00000000-0005-0000-0000-0000EF080000}"/>
    <cellStyle name="_2011 й  9 ойлик  якун_Вилоят  мева-сабзавот 2012" xfId="2292" xr:uid="{00000000-0005-0000-0000-0000F0080000}"/>
    <cellStyle name="_2011 й  9 ойлик  якун_Қашқадарё Вилоят  мева-сабзавот 2012" xfId="2293" xr:uid="{00000000-0005-0000-0000-0000F1080000}"/>
    <cellStyle name="_2011 й  9 ойлик  якун_Қашқадарё Вилоят  мева-сабзавот 2012" xfId="2294" xr:uid="{00000000-0005-0000-0000-0000F2080000}"/>
    <cellStyle name="_3 Сводка 16,04,07" xfId="2295" xr:uid="{00000000-0005-0000-0000-0000F3080000}"/>
    <cellStyle name="_3 Сводка 16,04,07" xfId="2296" xr:uid="{00000000-0005-0000-0000-0000F4080000}"/>
    <cellStyle name="_3 Сводка 16,04,07" xfId="2297" xr:uid="{00000000-0005-0000-0000-0000F5080000}"/>
    <cellStyle name="_3 Сводка 16,04,07" xfId="2298" xr:uid="{00000000-0005-0000-0000-0000F6080000}"/>
    <cellStyle name="_3 Сводка 16,04,07_Апрел кр такс иш хаки тулик 5.04.08 МБ га" xfId="2299" xr:uid="{00000000-0005-0000-0000-0000F7080000}"/>
    <cellStyle name="_3 Сводка 16,04,07_Апрел кр такс иш хаки тулик 5.04.08 МБ га" xfId="2300" xr:uid="{00000000-0005-0000-0000-0000F8080000}"/>
    <cellStyle name="_3 Сводка 16,04,07_Апрел кр такс иш хаки тулик 5.04.08 МБ га" xfId="2301" xr:uid="{00000000-0005-0000-0000-0000F9080000}"/>
    <cellStyle name="_3 Сводка 16,04,07_Апрел кр такс иш хаки тулик 5.04.08 МБ га" xfId="2302" xr:uid="{00000000-0005-0000-0000-0000FA080000}"/>
    <cellStyle name="_3 Сводка 16,04,07_ЛИЗИНГ МОНИТОРИНГИ-1.11.08й русумлар буйича" xfId="2303" xr:uid="{00000000-0005-0000-0000-0000FB080000}"/>
    <cellStyle name="_3 Сводка 16,04,07_ЛИЗИНГ МОНИТОРИНГИ-1.11.08й русумлар буйича" xfId="2304" xr:uid="{00000000-0005-0000-0000-0000FC080000}"/>
    <cellStyle name="_3 Сводка 16,04,07_ЛИЗИНГ МОНИТОРИНГИ-1.11.08й русумлар буйича" xfId="2305" xr:uid="{00000000-0005-0000-0000-0000FD080000}"/>
    <cellStyle name="_3 Сводка 16,04,07_ЛИЗИНГ МОНИТОРИНГИ-1.11.08й русумлар буйича" xfId="2306" xr:uid="{00000000-0005-0000-0000-0000FE080000}"/>
    <cellStyle name="_3 Сводка 16,04,07_УХКМ ва БИО форма 01. 02. 09" xfId="2307" xr:uid="{00000000-0005-0000-0000-0000FF080000}"/>
    <cellStyle name="_3 Сводка 16,04,07_УХКМ ва БИО форма 01. 02. 09" xfId="2308" xr:uid="{00000000-0005-0000-0000-000000090000}"/>
    <cellStyle name="_3 Сводка 16,04,07_УХКМ ва БИО форма 01. 02. 09" xfId="2309" xr:uid="{00000000-0005-0000-0000-000001090000}"/>
    <cellStyle name="_3 Сводка 16,04,07_УХКМ ва БИО форма 01. 02. 09" xfId="2310" xr:uid="{00000000-0005-0000-0000-000002090000}"/>
    <cellStyle name="_308 хисоботи 2010йил 1 апрель холатига" xfId="2311" xr:uid="{00000000-0005-0000-0000-000003090000}"/>
    <cellStyle name="_308 хисоботи 2010йил 1 апрель холатига" xfId="2312" xr:uid="{00000000-0005-0000-0000-000004090000}"/>
    <cellStyle name="_MONITOR 08-05-07 Вилоятга" xfId="2313" xr:uid="{00000000-0005-0000-0000-000005090000}"/>
    <cellStyle name="_MONITOR 08-05-07 Вилоятга" xfId="2314" xr:uid="{00000000-0005-0000-0000-000006090000}"/>
    <cellStyle name="_MONITOR 08-05-07 Вилоятга" xfId="2315" xr:uid="{00000000-0005-0000-0000-000007090000}"/>
    <cellStyle name="_MONITOR 08-05-07 Вилоятга" xfId="2316" xr:uid="{00000000-0005-0000-0000-000008090000}"/>
    <cellStyle name="_MONITOR 08-05-07 Вилоятга_УХКМ ва БИО форма 01. 02. 09" xfId="2317" xr:uid="{00000000-0005-0000-0000-000009090000}"/>
    <cellStyle name="_MONITOR 08-05-07 Вилоятга_УХКМ ва БИО форма 01. 02. 09" xfId="2318" xr:uid="{00000000-0005-0000-0000-00000A090000}"/>
    <cellStyle name="_MONITOR 08-05-07 Вилоятга_УХКМ ва БИО форма 01. 02. 09" xfId="2319" xr:uid="{00000000-0005-0000-0000-00000B090000}"/>
    <cellStyle name="_MONITOR 08-05-07 Вилоятга_УХКМ ва БИО форма 01. 02. 09" xfId="2320" xr:uid="{00000000-0005-0000-0000-00000C090000}"/>
    <cellStyle name="_MONITOR 15-05-07 ВилоятгаААА" xfId="2321" xr:uid="{00000000-0005-0000-0000-00000D090000}"/>
    <cellStyle name="_MONITOR 15-05-07 ВилоятгаААА" xfId="2322" xr:uid="{00000000-0005-0000-0000-00000E090000}"/>
    <cellStyle name="_MONITOR 15-05-07 ВилоятгаААА" xfId="2323" xr:uid="{00000000-0005-0000-0000-00000F090000}"/>
    <cellStyle name="_MONITOR 15-05-07 ВилоятгаААА" xfId="2324" xr:uid="{00000000-0005-0000-0000-000010090000}"/>
    <cellStyle name="_MONITOR 15-05-07 ВилоятгаААА_УХКМ ва БИО форма 01. 02. 09" xfId="2325" xr:uid="{00000000-0005-0000-0000-000011090000}"/>
    <cellStyle name="_MONITOR 15-05-07 ВилоятгаААА_УХКМ ва БИО форма 01. 02. 09" xfId="2326" xr:uid="{00000000-0005-0000-0000-000012090000}"/>
    <cellStyle name="_MONITOR 15-05-07 ВилоятгаААА_УХКМ ва БИО форма 01. 02. 09" xfId="2327" xr:uid="{00000000-0005-0000-0000-000013090000}"/>
    <cellStyle name="_MONITOR 15-05-07 ВилоятгаААА_УХКМ ва БИО форма 01. 02. 09" xfId="2328" xr:uid="{00000000-0005-0000-0000-000014090000}"/>
    <cellStyle name="_MONITOR 17-05-07 Вилоятгааа" xfId="2329" xr:uid="{00000000-0005-0000-0000-000015090000}"/>
    <cellStyle name="_MONITOR 17-05-07 Вилоятгааа" xfId="2330" xr:uid="{00000000-0005-0000-0000-000016090000}"/>
    <cellStyle name="_MONITOR 17-05-07 Вилоятгааа" xfId="2331" xr:uid="{00000000-0005-0000-0000-000017090000}"/>
    <cellStyle name="_MONITOR 17-05-07 Вилоятгааа" xfId="2332" xr:uid="{00000000-0005-0000-0000-000018090000}"/>
    <cellStyle name="_MONITOR 24-02-07 JJJ Охиргиси" xfId="2333" xr:uid="{00000000-0005-0000-0000-000019090000}"/>
    <cellStyle name="_MONITOR 24-02-07 JJJ Охиргиси" xfId="2334" xr:uid="{00000000-0005-0000-0000-00001A090000}"/>
    <cellStyle name="_MONITOR 24-02-07 JJJ Охиргиси" xfId="2335" xr:uid="{00000000-0005-0000-0000-00001B090000}"/>
    <cellStyle name="_MONITOR 24-02-07 JJJ Охиргиси" xfId="2336" xr:uid="{00000000-0005-0000-0000-00001C090000}"/>
    <cellStyle name="_MONITOR 24-02-07 JJJ Охиргиси_УХКМ ва БИО форма 01. 02. 09" xfId="2337" xr:uid="{00000000-0005-0000-0000-00001D090000}"/>
    <cellStyle name="_MONITOR 24-02-07 JJJ Охиргиси_УХКМ ва БИО форма 01. 02. 09" xfId="2338" xr:uid="{00000000-0005-0000-0000-00001E090000}"/>
    <cellStyle name="_MONITOR 24-02-07 JJJ Охиргиси_УХКМ ва БИО форма 01. 02. 09" xfId="2339" xr:uid="{00000000-0005-0000-0000-00001F090000}"/>
    <cellStyle name="_MONITOR 24-02-07 JJJ Охиргиси_УХКМ ва БИО форма 01. 02. 09" xfId="2340" xr:uid="{00000000-0005-0000-0000-000020090000}"/>
    <cellStyle name="_SVOD SHINA" xfId="2341" xr:uid="{00000000-0005-0000-0000-000021090000}"/>
    <cellStyle name="_SVOD SHINA" xfId="2342" xr:uid="{00000000-0005-0000-0000-000022090000}"/>
    <cellStyle name="_SVOD SHINA" xfId="2343" xr:uid="{00000000-0005-0000-0000-000023090000}"/>
    <cellStyle name="_SVOD SHINA" xfId="2344" xr:uid="{00000000-0005-0000-0000-000024090000}"/>
    <cellStyle name="_SVOD SHINA_УХКМ ва БИО форма 01. 02. 09" xfId="2345" xr:uid="{00000000-0005-0000-0000-000025090000}"/>
    <cellStyle name="_SVOD SHINA_УХКМ ва БИО форма 01. 02. 09" xfId="2346" xr:uid="{00000000-0005-0000-0000-000026090000}"/>
    <cellStyle name="_SVOD SHINA_УХКМ ва БИО форма 01. 02. 09" xfId="2347" xr:uid="{00000000-0005-0000-0000-000027090000}"/>
    <cellStyle name="_SVOD SHINA_УХКМ ва БИО форма 01. 02. 09" xfId="2348" xr:uid="{00000000-0005-0000-0000-000028090000}"/>
    <cellStyle name="_АКЧАБОЙ АКАГА 1-озиклантириш фонд" xfId="2349" xr:uid="{00000000-0005-0000-0000-000029090000}"/>
    <cellStyle name="_АКЧАБОЙ АКАГА 1-озиклантириш фонд" xfId="2350" xr:uid="{00000000-0005-0000-0000-00002A090000}"/>
    <cellStyle name="_АКЧАБОЙ АКАГА 1-озиклантириш фонд" xfId="2351" xr:uid="{00000000-0005-0000-0000-00002B090000}"/>
    <cellStyle name="_АКЧАБОЙ АКАГА 1-озиклантириш фонд" xfId="2352" xr:uid="{00000000-0005-0000-0000-00002C090000}"/>
    <cellStyle name="_Апрел кр такс иш хаки тулик 5.04.08 МБ га" xfId="2353" xr:uid="{00000000-0005-0000-0000-00002D090000}"/>
    <cellStyle name="_Апрел кр такс иш хаки тулик 5.04.08 МБ га" xfId="2354" xr:uid="{00000000-0005-0000-0000-00002E090000}"/>
    <cellStyle name="_Апрел кр такс иш хаки тулик 5.04.08 МБ га" xfId="2355" xr:uid="{00000000-0005-0000-0000-00002F090000}"/>
    <cellStyle name="_Апрел кр такс иш хаки тулик 5.04.08 МБ га" xfId="2356" xr:uid="{00000000-0005-0000-0000-000030090000}"/>
    <cellStyle name="_Апрел кредитдан тушди 19-04" xfId="2357" xr:uid="{00000000-0005-0000-0000-000031090000}"/>
    <cellStyle name="_Апрел кредитдан тушди 19-04" xfId="2358" xr:uid="{00000000-0005-0000-0000-000032090000}"/>
    <cellStyle name="_Апрел кредитдан тушди 19-04" xfId="2359" xr:uid="{00000000-0005-0000-0000-000033090000}"/>
    <cellStyle name="_Апрел кредитдан тушди 19-04" xfId="2360" xr:uid="{00000000-0005-0000-0000-000034090000}"/>
    <cellStyle name="_Апрел кредитдан тушди 19-04_Апрел кр такс иш хаки тулик 5.04.08 МБ га" xfId="2361" xr:uid="{00000000-0005-0000-0000-000035090000}"/>
    <cellStyle name="_Апрел кредитдан тушди 19-04_Апрел кр такс иш хаки тулик 5.04.08 МБ га" xfId="2362" xr:uid="{00000000-0005-0000-0000-000036090000}"/>
    <cellStyle name="_Апрел-режа-ксхб" xfId="2363" xr:uid="{00000000-0005-0000-0000-000037090000}"/>
    <cellStyle name="_Апрел-режа-ксхб" xfId="2364" xr:uid="{00000000-0005-0000-0000-000038090000}"/>
    <cellStyle name="_Апрел-режа-ксхб" xfId="2365" xr:uid="{00000000-0005-0000-0000-000039090000}"/>
    <cellStyle name="_Апрел-режа-ксхб" xfId="2366" xr:uid="{00000000-0005-0000-0000-00003A090000}"/>
    <cellStyle name="_Апрел-режа-ксхб_Апрел кр такс иш хаки тулик 5.04.08 МБ га" xfId="2367" xr:uid="{00000000-0005-0000-0000-00003B090000}"/>
    <cellStyle name="_Апрел-режа-ксхб_Апрел кр такс иш хаки тулик 5.04.08 МБ га" xfId="2368" xr:uid="{00000000-0005-0000-0000-00003C090000}"/>
    <cellStyle name="_Вахобга галла кредит буйича 30 май" xfId="2369" xr:uid="{00000000-0005-0000-0000-00003D090000}"/>
    <cellStyle name="_Вахобга галла кредит буйича 30 май" xfId="2370" xr:uid="{00000000-0005-0000-0000-00003E090000}"/>
    <cellStyle name="_Вахобга галла кредит буйича 30 май" xfId="2371" xr:uid="{00000000-0005-0000-0000-00003F090000}"/>
    <cellStyle name="_Вахобга галла кредит буйича 30 май" xfId="2372" xr:uid="{00000000-0005-0000-0000-000040090000}"/>
    <cellStyle name="_Вахобга галла кредит буйича 30 май_Апрел кр такс иш хаки тулик 5.04.08 МБ га" xfId="2373" xr:uid="{00000000-0005-0000-0000-000041090000}"/>
    <cellStyle name="_Вахобга галла кредит буйича 30 май_Апрел кр такс иш хаки тулик 5.04.08 МБ га" xfId="2374" xr:uid="{00000000-0005-0000-0000-000042090000}"/>
    <cellStyle name="_Вилоят буйича 9-форма лизинг" xfId="2375" xr:uid="{00000000-0005-0000-0000-000043090000}"/>
    <cellStyle name="_Вилоят буйича 9-форма лизинг" xfId="2376" xr:uid="{00000000-0005-0000-0000-000044090000}"/>
    <cellStyle name="_Вилоят буйича 9-форма лизинг" xfId="2377" xr:uid="{00000000-0005-0000-0000-000045090000}"/>
    <cellStyle name="_Вилоят буйича 9-форма лизинг" xfId="2378" xr:uid="{00000000-0005-0000-0000-000046090000}"/>
    <cellStyle name="_Вилоят буйича март ойи 2.03.08 факт банкка талаб" xfId="2379" xr:uid="{00000000-0005-0000-0000-000047090000}"/>
    <cellStyle name="_Вилоят буйича март ойи 2.03.08 факт банкка талаб" xfId="2380" xr:uid="{00000000-0005-0000-0000-000048090000}"/>
    <cellStyle name="_Вилоят буйича март ойи 2.03.08 факт банкка талаб" xfId="2381" xr:uid="{00000000-0005-0000-0000-000049090000}"/>
    <cellStyle name="_Вилоят буйича март ойи 2.03.08 факт банкка талаб" xfId="2382" xr:uid="{00000000-0005-0000-0000-00004A090000}"/>
    <cellStyle name="_Вилоят буйича март ойи 2.03.08 факт банкка талаб_Апрел кр такс иш хаки тулик 5.04.08 МБ га" xfId="2383" xr:uid="{00000000-0005-0000-0000-00004B090000}"/>
    <cellStyle name="_Вилоят буйича март ойи 2.03.08 факт банкка талаб_Апрел кр такс иш хаки тулик 5.04.08 МБ га" xfId="2384" xr:uid="{00000000-0005-0000-0000-00004C090000}"/>
    <cellStyle name="_Вилоят охирги мониторинг 18-04-07 кейинги" xfId="2385" xr:uid="{00000000-0005-0000-0000-00004D090000}"/>
    <cellStyle name="_Вилоят охирги мониторинг 18-04-07 кейинги" xfId="2386" xr:uid="{00000000-0005-0000-0000-00004E090000}"/>
    <cellStyle name="_Вилоят охирги мониторинг 18-04-07 кейинги" xfId="2387" xr:uid="{00000000-0005-0000-0000-00004F090000}"/>
    <cellStyle name="_Вилоят охирги мониторинг 18-04-07 кейинги" xfId="2388" xr:uid="{00000000-0005-0000-0000-000050090000}"/>
    <cellStyle name="_Вилоят охирги мониторинг 18-04-07 кейинги_УХКМ ва БИО форма 01. 02. 09" xfId="2389" xr:uid="{00000000-0005-0000-0000-000051090000}"/>
    <cellStyle name="_Вилоят охирги мониторинг 18-04-07 кейинги_УХКМ ва БИО форма 01. 02. 09" xfId="2390" xr:uid="{00000000-0005-0000-0000-000052090000}"/>
    <cellStyle name="_Вилоят охирги мониторинг 18-04-07 кейинги_УХКМ ва БИО форма 01. 02. 09" xfId="2391" xr:uid="{00000000-0005-0000-0000-000053090000}"/>
    <cellStyle name="_Вилоят охирги мониторинг 18-04-07 кейинги_УХКМ ва БИО форма 01. 02. 09" xfId="2392" xr:uid="{00000000-0005-0000-0000-000054090000}"/>
    <cellStyle name="_Вилоят охирги мониторинг 20-04-07 кейинги" xfId="2393" xr:uid="{00000000-0005-0000-0000-000055090000}"/>
    <cellStyle name="_Вилоят охирги мониторинг 20-04-07 кейинги" xfId="2394" xr:uid="{00000000-0005-0000-0000-000056090000}"/>
    <cellStyle name="_Вилоят охирги мониторинг 20-04-07 кейинги" xfId="2395" xr:uid="{00000000-0005-0000-0000-000057090000}"/>
    <cellStyle name="_Вилоят охирги мониторинг 20-04-07 кейинги" xfId="2396" xr:uid="{00000000-0005-0000-0000-000058090000}"/>
    <cellStyle name="_Вилоят охирги мониторинг 20-04-07 кейинги_УХКМ ва БИО форма 01. 02. 09" xfId="2397" xr:uid="{00000000-0005-0000-0000-000059090000}"/>
    <cellStyle name="_Вилоят охирги мониторинг 20-04-07 кейинги_УХКМ ва БИО форма 01. 02. 09" xfId="2398" xr:uid="{00000000-0005-0000-0000-00005A090000}"/>
    <cellStyle name="_Вилоят охирги мониторинг 20-04-07 кейинги_УХКМ ва БИО форма 01. 02. 09" xfId="2399" xr:uid="{00000000-0005-0000-0000-00005B090000}"/>
    <cellStyle name="_Вилоят охирги мониторинг 20-04-07 кейинги_УХКМ ва БИО форма 01. 02. 09" xfId="2400" xr:uid="{00000000-0005-0000-0000-00005C090000}"/>
    <cellStyle name="_Вилоятга Эканамис маълумотлари" xfId="2401" xr:uid="{00000000-0005-0000-0000-00005D090000}"/>
    <cellStyle name="_Вилоятга Эканамис маълумотлари" xfId="2402" xr:uid="{00000000-0005-0000-0000-00005E090000}"/>
    <cellStyle name="_Вилоятга Эканамис маълумотлари" xfId="2403" xr:uid="{00000000-0005-0000-0000-00005F090000}"/>
    <cellStyle name="_Вилоятга Эканамис маълумотлари" xfId="2404" xr:uid="{00000000-0005-0000-0000-000060090000}"/>
    <cellStyle name="_Вилоятга Эканамис маълумотлари_УХКМ ва БИО форма 01. 02. 09" xfId="2405" xr:uid="{00000000-0005-0000-0000-000061090000}"/>
    <cellStyle name="_Вилоятга Эканамис маълумотлари_УХКМ ва БИО форма 01. 02. 09" xfId="2406" xr:uid="{00000000-0005-0000-0000-000062090000}"/>
    <cellStyle name="_Вилоятга Эканамис маълумотлари_УХКМ ва БИО форма 01. 02. 09" xfId="2407" xr:uid="{00000000-0005-0000-0000-000063090000}"/>
    <cellStyle name="_Вилоятга Эканамис маълумотлари_УХКМ ва БИО форма 01. 02. 09" xfId="2408" xr:uid="{00000000-0005-0000-0000-000064090000}"/>
    <cellStyle name="_Вилоят-химия-монитор-камай-21-04-07-агп" xfId="2409" xr:uid="{00000000-0005-0000-0000-000065090000}"/>
    <cellStyle name="_Вилоят-химия-монитор-камай-21-04-07-агп" xfId="2410" xr:uid="{00000000-0005-0000-0000-000066090000}"/>
    <cellStyle name="_Вилоят-химия-монитор-камай-21-04-07-агп" xfId="2411" xr:uid="{00000000-0005-0000-0000-000067090000}"/>
    <cellStyle name="_Вилоят-химия-монитор-камай-21-04-07-агп" xfId="2412" xr:uid="{00000000-0005-0000-0000-000068090000}"/>
    <cellStyle name="_Вилоят-химия-монитор-камай-21-04-07-агп_УХКМ ва БИО форма 01. 02. 09" xfId="2413" xr:uid="{00000000-0005-0000-0000-000069090000}"/>
    <cellStyle name="_Вилоят-химия-монитор-камай-21-04-07-агп_УХКМ ва БИО форма 01. 02. 09" xfId="2414" xr:uid="{00000000-0005-0000-0000-00006A090000}"/>
    <cellStyle name="_Вилоят-химия-монитор-камай-21-04-07-агп_УХКМ ва БИО форма 01. 02. 09" xfId="2415" xr:uid="{00000000-0005-0000-0000-00006B090000}"/>
    <cellStyle name="_Вилоят-химия-монитор-камай-21-04-07-агп_УХКМ ва БИО форма 01. 02. 09" xfId="2416" xr:uid="{00000000-0005-0000-0000-00006C090000}"/>
    <cellStyle name="_Галла -2008 (Сентябр,октябр) -00121" xfId="2417" xr:uid="{00000000-0005-0000-0000-00006D090000}"/>
    <cellStyle name="_Галла -2008 (Сентябр,октябр) -00121" xfId="2418" xr:uid="{00000000-0005-0000-0000-00006E090000}"/>
    <cellStyle name="_Галла -2008 (Сентябр,октябр) -00121" xfId="2419" xr:uid="{00000000-0005-0000-0000-00006F090000}"/>
    <cellStyle name="_Галла -2008 (Сентябр,октябр) -00121" xfId="2420" xr:uid="{00000000-0005-0000-0000-000070090000}"/>
    <cellStyle name="_Галла -2008 (Сентябр,октябр) -00121_Апрел кр такс иш хаки тулик 5.04.08 МБ га" xfId="2421" xr:uid="{00000000-0005-0000-0000-000071090000}"/>
    <cellStyle name="_Галла -2008 (Сентябр,октябр) -00121_Апрел кр такс иш хаки тулик 5.04.08 МБ га" xfId="2422" xr:uid="{00000000-0005-0000-0000-000072090000}"/>
    <cellStyle name="_Галла -2008 (Сентябр,октябр) -00138" xfId="2423" xr:uid="{00000000-0005-0000-0000-000073090000}"/>
    <cellStyle name="_Галла -2008 (Сентябр,октябр) -00138" xfId="2424" xr:uid="{00000000-0005-0000-0000-000074090000}"/>
    <cellStyle name="_Галла -2008 (Сентябр,октябр) -00138" xfId="2425" xr:uid="{00000000-0005-0000-0000-000075090000}"/>
    <cellStyle name="_Галла -2008 (Сентябр,октябр) -00138" xfId="2426" xr:uid="{00000000-0005-0000-0000-000076090000}"/>
    <cellStyle name="_Галла -2008 (Сентябр,октябр) -00138_Апрел кр такс иш хаки тулик 5.04.08 МБ га" xfId="2427" xr:uid="{00000000-0005-0000-0000-000077090000}"/>
    <cellStyle name="_Галла -2008 (Сентябр,октябр) -00138_Апрел кр такс иш хаки тулик 5.04.08 МБ га" xfId="2428" xr:uid="{00000000-0005-0000-0000-000078090000}"/>
    <cellStyle name="_Галла -2008 (Сентябр,октябр)-00140" xfId="2429" xr:uid="{00000000-0005-0000-0000-000079090000}"/>
    <cellStyle name="_Галла -2008 (Сентябр,октябр)-00140" xfId="2430" xr:uid="{00000000-0005-0000-0000-00007A090000}"/>
    <cellStyle name="_Галла -2008 (Сентябр,октябр)-00140" xfId="2431" xr:uid="{00000000-0005-0000-0000-00007B090000}"/>
    <cellStyle name="_Галла -2008 (Сентябр,октябр)-00140" xfId="2432" xr:uid="{00000000-0005-0000-0000-00007C090000}"/>
    <cellStyle name="_Галла -2008 (Сентябр,октябр)-00140_Апрел кр такс иш хаки тулик 5.04.08 МБ га" xfId="2433" xr:uid="{00000000-0005-0000-0000-00007D090000}"/>
    <cellStyle name="_Галла -2008 (Сентябр,октябр)-00140_Апрел кр такс иш хаки тулик 5.04.08 МБ га" xfId="2434" xr:uid="{00000000-0005-0000-0000-00007E090000}"/>
    <cellStyle name="_ГАЛЛА МАРТ (Низом)" xfId="2435" xr:uid="{00000000-0005-0000-0000-00007F090000}"/>
    <cellStyle name="_ГАЛЛА МАРТ (Низом)" xfId="2436" xr:uid="{00000000-0005-0000-0000-000080090000}"/>
    <cellStyle name="_ГАЛЛА МАРТ (Низом)" xfId="2437" xr:uid="{00000000-0005-0000-0000-000081090000}"/>
    <cellStyle name="_ГАЛЛА МАРТ (Низом)" xfId="2438" xr:uid="{00000000-0005-0000-0000-000082090000}"/>
    <cellStyle name="_ГАЛЛА МАРТ (Низом)_УХКМ ва БИО форма 01. 02. 09" xfId="2439" xr:uid="{00000000-0005-0000-0000-000083090000}"/>
    <cellStyle name="_ГАЛЛА МАРТ (Низом)_УХКМ ва БИО форма 01. 02. 09" xfId="2440" xr:uid="{00000000-0005-0000-0000-000084090000}"/>
    <cellStyle name="_ГАЛЛА МАРТ (Низом)_УХКМ ва БИО форма 01. 02. 09" xfId="2441" xr:uid="{00000000-0005-0000-0000-000085090000}"/>
    <cellStyle name="_ГАЛЛА МАРТ (Низом)_УХКМ ва БИО форма 01. 02. 09" xfId="2442" xr:uid="{00000000-0005-0000-0000-000086090000}"/>
    <cellStyle name="_ДАСТУР 2009 й. 7 ойлик кутилиш 86745та ФАКТ" xfId="2443" xr:uid="{00000000-0005-0000-0000-000087090000}"/>
    <cellStyle name="_ДАСТУР 2009 й. 7 ойлик кутилиш 86745та ФАКТ" xfId="2444" xr:uid="{00000000-0005-0000-0000-000088090000}"/>
    <cellStyle name="_ДАСТУР 2009 й. 7 ойлик кутилиш 86745та ФАКТ_2009 йил   йиллик  хисоботлар" xfId="2445" xr:uid="{00000000-0005-0000-0000-000089090000}"/>
    <cellStyle name="_ДАСТУР 2009 й. 7 ойлик кутилиш 86745та ФАКТ_2009 йил   йиллик  хисоботлар" xfId="2446" xr:uid="{00000000-0005-0000-0000-00008A090000}"/>
    <cellStyle name="_ДАСТУР 2009 й. 7 ойлик кутилиш 86745та ФАКТ_2009 йил   йиллик  хисоботлар_6 жадвал tуманлар учун - Copy" xfId="2447" xr:uid="{00000000-0005-0000-0000-00008B090000}"/>
    <cellStyle name="_ДАСТУР 2009 й. 7 ойлик кутилиш 86745та ФАКТ_2009 йил   йиллик  хисоботлар_6 жадвал tуманлар учун - Copy" xfId="2448" xr:uid="{00000000-0005-0000-0000-00008C090000}"/>
    <cellStyle name="_ДАСТУР 2009 й. 7 ойлик кутилиш 86745та ФАКТ_2009 йил   йиллик  хисоботлар_Вазирлар маҳкамасининг 319-сонли қарори иловалари" xfId="2449" xr:uid="{00000000-0005-0000-0000-00008D090000}"/>
    <cellStyle name="_ДАСТУР 2009 й. 7 ойлик кутилиш 86745та ФАКТ_2009 йил   йиллик  хисоботлар_Вазирлар маҳкамасининг 319-сонли қарори иловалари" xfId="2450" xr:uid="{00000000-0005-0000-0000-00008E090000}"/>
    <cellStyle name="_ДАСТУР 2009 й. 7 ойлик кутилиш 86745та ФАКТ_2009 йил   йиллик  хисоботлар_Вилоят  мева-сабзавот 2012" xfId="2451" xr:uid="{00000000-0005-0000-0000-00008F090000}"/>
    <cellStyle name="_ДАСТУР 2009 й. 7 ойлик кутилиш 86745та ФАКТ_2009 йил   йиллик  хисоботлар_Вилоят  мева-сабзавот 2012" xfId="2452" xr:uid="{00000000-0005-0000-0000-000090090000}"/>
    <cellStyle name="_ДАСТУР 2009 й. 7 ойлик кутилиш 86745та ФАКТ_2009 йил   йиллик  хисоботлар_Қашқадарё Вилоят  мева-сабзавот 2012" xfId="2453" xr:uid="{00000000-0005-0000-0000-000091090000}"/>
    <cellStyle name="_ДАСТУР 2009 й. 7 ойлик кутилиш 86745та ФАКТ_2009 йил   йиллик  хисоботлар_Қашқадарё Вилоят  мева-сабзавот 2012" xfId="2454" xr:uid="{00000000-0005-0000-0000-000092090000}"/>
    <cellStyle name="_ДАСТУР 2009 й. 7 ойлик кутилиш 86745та ФАКТ_Талаб ва унинг копланиши" xfId="2455" xr:uid="{00000000-0005-0000-0000-000093090000}"/>
    <cellStyle name="_ДАСТУР 2009 й. 7 ойлик кутилиш 86745та ФАКТ_Талаб ва унинг копланиши" xfId="2456" xr:uid="{00000000-0005-0000-0000-000094090000}"/>
    <cellStyle name="_ДАСТУР 2009 й. 7 ойлик кутилиш 86745та ФАКТ_Талаб ва унинг копланиши_Вазирлар маҳкамасининг 319-сонли қарори иловалари" xfId="2457" xr:uid="{00000000-0005-0000-0000-000095090000}"/>
    <cellStyle name="_ДАСТУР 2009 й. 7 ойлик кутилиш 86745та ФАКТ_Талаб ва унинг копланиши_Вазирлар маҳкамасининг 319-сонли қарори иловалари" xfId="2458" xr:uid="{00000000-0005-0000-0000-000096090000}"/>
    <cellStyle name="_ДАСТУР 2009 й. 7 ойлик кутилиш 86745та ФАКТ_Талаб ва унинг копланиши_Вилоят  мева-сабзавот 2012" xfId="2459" xr:uid="{00000000-0005-0000-0000-000097090000}"/>
    <cellStyle name="_ДАСТУР 2009 й. 7 ойлик кутилиш 86745та ФАКТ_Талаб ва унинг копланиши_Вилоят  мева-сабзавот 2012" xfId="2460" xr:uid="{00000000-0005-0000-0000-000098090000}"/>
    <cellStyle name="_ДАСТУР 2009 й. 7 ойлик кутилиш 86745та ФАКТ_Талаб ва унинг копланиши_Қашқадарё Вилоят  мева-сабзавот 2012" xfId="2461" xr:uid="{00000000-0005-0000-0000-000099090000}"/>
    <cellStyle name="_ДАСТУР 2009 й. 7 ойлик кутилиш 86745та ФАКТ_Талаб ва унинг копланиши_Қашқадарё Вилоят  мева-сабзавот 2012" xfId="2462" xr:uid="{00000000-0005-0000-0000-00009A090000}"/>
    <cellStyle name="_Дискетга аа" xfId="2463" xr:uid="{00000000-0005-0000-0000-00009B090000}"/>
    <cellStyle name="_Дискетга аа" xfId="2464" xr:uid="{00000000-0005-0000-0000-00009C090000}"/>
    <cellStyle name="_Дискетга аа" xfId="2465" xr:uid="{00000000-0005-0000-0000-00009D090000}"/>
    <cellStyle name="_Дискетга аа" xfId="2466" xr:uid="{00000000-0005-0000-0000-00009E090000}"/>
    <cellStyle name="_Дискетга аа_УХКМ ва БИО форма 01. 02. 09" xfId="2467" xr:uid="{00000000-0005-0000-0000-00009F090000}"/>
    <cellStyle name="_Дискетга аа_УХКМ ва БИО форма 01. 02. 09" xfId="2468" xr:uid="{00000000-0005-0000-0000-0000A0090000}"/>
    <cellStyle name="_Дискетга аа_УХКМ ва БИО форма 01. 02. 09" xfId="2469" xr:uid="{00000000-0005-0000-0000-0000A1090000}"/>
    <cellStyle name="_Дискетга аа_УХКМ ва БИО форма 01. 02. 09" xfId="2470" xr:uid="{00000000-0005-0000-0000-0000A2090000}"/>
    <cellStyle name="_Дустлик 01,10,06" xfId="2471" xr:uid="{00000000-0005-0000-0000-0000A3090000}"/>
    <cellStyle name="_Дустлик 01,10,06" xfId="2472" xr:uid="{00000000-0005-0000-0000-0000A4090000}"/>
    <cellStyle name="_Дустлик 01,10,06" xfId="2473" xr:uid="{00000000-0005-0000-0000-0000A5090000}"/>
    <cellStyle name="_Дустлик 01,10,06" xfId="2474" xr:uid="{00000000-0005-0000-0000-0000A6090000}"/>
    <cellStyle name="_Дустлик 01,10,06_УХКМ ва БИО форма 01. 02. 09" xfId="2475" xr:uid="{00000000-0005-0000-0000-0000A7090000}"/>
    <cellStyle name="_Дустлик 01,10,06_УХКМ ва БИО форма 01. 02. 09" xfId="2476" xr:uid="{00000000-0005-0000-0000-0000A8090000}"/>
    <cellStyle name="_Дустлик 01,10,06_УХКМ ва БИО форма 01. 02. 09" xfId="2477" xr:uid="{00000000-0005-0000-0000-0000A9090000}"/>
    <cellStyle name="_Дустлик 01,10,06_УХКМ ва БИО форма 01. 02. 09" xfId="2478" xr:uid="{00000000-0005-0000-0000-0000AA090000}"/>
    <cellStyle name="_Дустлик 13,10,061 га " xfId="2479" xr:uid="{00000000-0005-0000-0000-0000AB090000}"/>
    <cellStyle name="_Дустлик 13,10,061 га " xfId="2480" xr:uid="{00000000-0005-0000-0000-0000AC090000}"/>
    <cellStyle name="_Дустлик 13,10,061 га " xfId="2481" xr:uid="{00000000-0005-0000-0000-0000AD090000}"/>
    <cellStyle name="_Дустлик 13,10,061 га " xfId="2482" xr:uid="{00000000-0005-0000-0000-0000AE090000}"/>
    <cellStyle name="_Дустлик 13,10,061 га _УХКМ ва БИО форма 01. 02. 09" xfId="2483" xr:uid="{00000000-0005-0000-0000-0000AF090000}"/>
    <cellStyle name="_Дустлик 13,10,061 га _УХКМ ва БИО форма 01. 02. 09" xfId="2484" xr:uid="{00000000-0005-0000-0000-0000B0090000}"/>
    <cellStyle name="_Дустлик 13,10,061 га _УХКМ ва БИО форма 01. 02. 09" xfId="2485" xr:uid="{00000000-0005-0000-0000-0000B1090000}"/>
    <cellStyle name="_Дустлик 13,10,061 га _УХКМ ва БИО форма 01. 02. 09" xfId="2486" xr:uid="{00000000-0005-0000-0000-0000B2090000}"/>
    <cellStyle name="_Дустлик 15,09,06 мониторинг" xfId="2487" xr:uid="{00000000-0005-0000-0000-0000B3090000}"/>
    <cellStyle name="_Дустлик 15,09,06 мониторинг" xfId="2488" xr:uid="{00000000-0005-0000-0000-0000B4090000}"/>
    <cellStyle name="_Дустлик 15,09,06 мониторинг" xfId="2489" xr:uid="{00000000-0005-0000-0000-0000B5090000}"/>
    <cellStyle name="_Дустлик 15,09,06 мониторинг" xfId="2490" xr:uid="{00000000-0005-0000-0000-0000B6090000}"/>
    <cellStyle name="_Дустлик 15,09,06 мониторинг_УХКМ ва БИО форма 01. 02. 09" xfId="2491" xr:uid="{00000000-0005-0000-0000-0000B7090000}"/>
    <cellStyle name="_Дустлик 15,09,06 мониторинг_УХКМ ва БИО форма 01. 02. 09" xfId="2492" xr:uid="{00000000-0005-0000-0000-0000B8090000}"/>
    <cellStyle name="_Дустлик 15,09,06 мониторинг_УХКМ ва БИО форма 01. 02. 09" xfId="2493" xr:uid="{00000000-0005-0000-0000-0000B9090000}"/>
    <cellStyle name="_Дустлик 15,09,06 мониторинг_УХКМ ва БИО форма 01. 02. 09" xfId="2494" xr:uid="{00000000-0005-0000-0000-0000BA090000}"/>
    <cellStyle name="_Дустлик 2-05-07 мониторинг янг" xfId="2495" xr:uid="{00000000-0005-0000-0000-0000BB090000}"/>
    <cellStyle name="_Дустлик 2-05-07 мониторинг янг" xfId="2496" xr:uid="{00000000-0005-0000-0000-0000BC090000}"/>
    <cellStyle name="_Дустлик 2-05-07 мониторинг янг" xfId="2497" xr:uid="{00000000-0005-0000-0000-0000BD090000}"/>
    <cellStyle name="_Дустлик 2-05-07 мониторинг янг" xfId="2498" xr:uid="{00000000-0005-0000-0000-0000BE090000}"/>
    <cellStyle name="_Дустлик 31-05-07 Вилоятга" xfId="2499" xr:uid="{00000000-0005-0000-0000-0000BF090000}"/>
    <cellStyle name="_Дустлик 31-05-07 Вилоятга" xfId="2500" xr:uid="{00000000-0005-0000-0000-0000C0090000}"/>
    <cellStyle name="_Дустлик 31-05-07 Вилоятга" xfId="2501" xr:uid="{00000000-0005-0000-0000-0000C1090000}"/>
    <cellStyle name="_Дустлик 31-05-07 Вилоятга" xfId="2502" xr:uid="{00000000-0005-0000-0000-0000C2090000}"/>
    <cellStyle name="_Дустлик 31-05-07 Вилоятга_УХКМ ва БИО форма 01. 02. 09" xfId="2503" xr:uid="{00000000-0005-0000-0000-0000C3090000}"/>
    <cellStyle name="_Дустлик 31-05-07 Вилоятга_УХКМ ва БИО форма 01. 02. 09" xfId="2504" xr:uid="{00000000-0005-0000-0000-0000C4090000}"/>
    <cellStyle name="_Дустлик 31-05-07 Вилоятга_УХКМ ва БИО форма 01. 02. 09" xfId="2505" xr:uid="{00000000-0005-0000-0000-0000C5090000}"/>
    <cellStyle name="_Дустлик 31-05-07 Вилоятга_УХКМ ва БИО форма 01. 02. 09" xfId="2506" xr:uid="{00000000-0005-0000-0000-0000C6090000}"/>
    <cellStyle name="_Дустлик анализ 30-07-06" xfId="2507" xr:uid="{00000000-0005-0000-0000-0000C7090000}"/>
    <cellStyle name="_Дустлик анализ 30-07-06" xfId="2508" xr:uid="{00000000-0005-0000-0000-0000C8090000}"/>
    <cellStyle name="_Дустлик анализ 30-07-06" xfId="2509" xr:uid="{00000000-0005-0000-0000-0000C9090000}"/>
    <cellStyle name="_Дустлик анализ 30-07-06" xfId="2510" xr:uid="{00000000-0005-0000-0000-0000CA090000}"/>
    <cellStyle name="_Дустлик анализ 30-07-06_УХКМ ва БИО форма 01. 02. 09" xfId="2511" xr:uid="{00000000-0005-0000-0000-0000CB090000}"/>
    <cellStyle name="_Дустлик анализ 30-07-06_УХКМ ва БИО форма 01. 02. 09" xfId="2512" xr:uid="{00000000-0005-0000-0000-0000CC090000}"/>
    <cellStyle name="_Дустлик анализ 30-07-06_УХКМ ва БИО форма 01. 02. 09" xfId="2513" xr:uid="{00000000-0005-0000-0000-0000CD090000}"/>
    <cellStyle name="_Дустлик анализ 30-07-06_УХКМ ва БИО форма 01. 02. 09" xfId="2514" xr:uid="{00000000-0005-0000-0000-0000CE090000}"/>
    <cellStyle name="_Дустлик пахта 04-06-07" xfId="2515" xr:uid="{00000000-0005-0000-0000-0000CF090000}"/>
    <cellStyle name="_Дустлик пахта 04-06-07" xfId="2516" xr:uid="{00000000-0005-0000-0000-0000D0090000}"/>
    <cellStyle name="_Дустлик пахта 04-06-07" xfId="2517" xr:uid="{00000000-0005-0000-0000-0000D1090000}"/>
    <cellStyle name="_Дустлик пахта 04-06-07" xfId="2518" xr:uid="{00000000-0005-0000-0000-0000D2090000}"/>
    <cellStyle name="_Дустлик пахта 16-06-07" xfId="2519" xr:uid="{00000000-0005-0000-0000-0000D3090000}"/>
    <cellStyle name="_Дустлик пахта 16-06-07" xfId="2520" xr:uid="{00000000-0005-0000-0000-0000D4090000}"/>
    <cellStyle name="_Дустлик пахта 16-06-07" xfId="2521" xr:uid="{00000000-0005-0000-0000-0000D5090000}"/>
    <cellStyle name="_Дустлик пахта 16-06-07" xfId="2522" xr:uid="{00000000-0005-0000-0000-0000D6090000}"/>
    <cellStyle name="_Дустлик сводка 08-06-07 й Вилоятга" xfId="2523" xr:uid="{00000000-0005-0000-0000-0000D7090000}"/>
    <cellStyle name="_Дустлик сводка 08-06-07 й Вилоятга" xfId="2524" xr:uid="{00000000-0005-0000-0000-0000D8090000}"/>
    <cellStyle name="_Дустлик сводка 08-06-07 й Вилоятга" xfId="2525" xr:uid="{00000000-0005-0000-0000-0000D9090000}"/>
    <cellStyle name="_Дустлик сводка 08-06-07 й Вилоятга" xfId="2526" xr:uid="{00000000-0005-0000-0000-0000DA090000}"/>
    <cellStyle name="_Дустлик сводка 09-06-07 й Вилоятга" xfId="2527" xr:uid="{00000000-0005-0000-0000-0000DB090000}"/>
    <cellStyle name="_Дустлик сводка 09-06-07 й Вилоятга" xfId="2528" xr:uid="{00000000-0005-0000-0000-0000DC090000}"/>
    <cellStyle name="_Дустлик сводка 09-06-07 й Вилоятга" xfId="2529" xr:uid="{00000000-0005-0000-0000-0000DD090000}"/>
    <cellStyle name="_Дустлик сводка 09-06-07 й Вилоятга" xfId="2530" xr:uid="{00000000-0005-0000-0000-0000DE090000}"/>
    <cellStyle name="_Дустлик сводка 10-06-07 й Вилоятга" xfId="2531" xr:uid="{00000000-0005-0000-0000-0000DF090000}"/>
    <cellStyle name="_Дустлик сводка 10-06-07 й Вилоятга" xfId="2532" xr:uid="{00000000-0005-0000-0000-0000E0090000}"/>
    <cellStyle name="_Дустлик сводка 10-06-07 й Вилоятга" xfId="2533" xr:uid="{00000000-0005-0000-0000-0000E1090000}"/>
    <cellStyle name="_Дустлик сводка 10-06-07 й Вилоятга" xfId="2534" xr:uid="{00000000-0005-0000-0000-0000E2090000}"/>
    <cellStyle name="_Дустлик сводка 1-06-07" xfId="2535" xr:uid="{00000000-0005-0000-0000-0000E3090000}"/>
    <cellStyle name="_Дустлик сводка 1-06-07" xfId="2536" xr:uid="{00000000-0005-0000-0000-0000E4090000}"/>
    <cellStyle name="_Дустлик сводка 1-06-07" xfId="2537" xr:uid="{00000000-0005-0000-0000-0000E5090000}"/>
    <cellStyle name="_Дустлик сводка 1-06-07" xfId="2538" xr:uid="{00000000-0005-0000-0000-0000E6090000}"/>
    <cellStyle name="_Дустлик сводка 1-06-07_УХКМ ва БИО форма 01. 02. 09" xfId="2539" xr:uid="{00000000-0005-0000-0000-0000E7090000}"/>
    <cellStyle name="_Дустлик сводка 1-06-07_УХКМ ва БИО форма 01. 02. 09" xfId="2540" xr:uid="{00000000-0005-0000-0000-0000E8090000}"/>
    <cellStyle name="_Дустлик сводка 1-06-07_УХКМ ва БИО форма 01. 02. 09" xfId="2541" xr:uid="{00000000-0005-0000-0000-0000E9090000}"/>
    <cellStyle name="_Дустлик сводка 1-06-07_УХКМ ва БИО форма 01. 02. 09" xfId="2542" xr:uid="{00000000-0005-0000-0000-0000EA090000}"/>
    <cellStyle name="_Дустлик сводка 11-06-07 й Вилоятга" xfId="2543" xr:uid="{00000000-0005-0000-0000-0000EB090000}"/>
    <cellStyle name="_Дустлик сводка 11-06-07 й Вилоятга" xfId="2544" xr:uid="{00000000-0005-0000-0000-0000EC090000}"/>
    <cellStyle name="_Дустлик сводка 11-06-07 й Вилоятга" xfId="2545" xr:uid="{00000000-0005-0000-0000-0000ED090000}"/>
    <cellStyle name="_Дустлик сводка 11-06-07 й Вилоятга" xfId="2546" xr:uid="{00000000-0005-0000-0000-0000EE090000}"/>
    <cellStyle name="_Дустлик сводка 13-06-07 й Вилоятга" xfId="2547" xr:uid="{00000000-0005-0000-0000-0000EF090000}"/>
    <cellStyle name="_Дустлик сводка 13-06-07 й Вилоятга" xfId="2548" xr:uid="{00000000-0005-0000-0000-0000F0090000}"/>
    <cellStyle name="_Дустлик сводка 13-06-07 й Вилоятга" xfId="2549" xr:uid="{00000000-0005-0000-0000-0000F1090000}"/>
    <cellStyle name="_Дустлик сводка 13-06-07 й Вилоятга" xfId="2550" xr:uid="{00000000-0005-0000-0000-0000F2090000}"/>
    <cellStyle name="_Ёпилган форма туланган 13-03-07" xfId="2551" xr:uid="{00000000-0005-0000-0000-0000F3090000}"/>
    <cellStyle name="_Ёпилган форма туланган 13-03-07" xfId="2552" xr:uid="{00000000-0005-0000-0000-0000F4090000}"/>
    <cellStyle name="_Ёпилган форма туланган 13-03-07" xfId="2553" xr:uid="{00000000-0005-0000-0000-0000F5090000}"/>
    <cellStyle name="_Ёпилган форма туланган 13-03-07" xfId="2554" xr:uid="{00000000-0005-0000-0000-0000F6090000}"/>
    <cellStyle name="_Ёпилган форма туланган 13-03-07_УХКМ ва БИО форма 01. 02. 09" xfId="2555" xr:uid="{00000000-0005-0000-0000-0000F7090000}"/>
    <cellStyle name="_Ёпилган форма туланган 13-03-07_УХКМ ва БИО форма 01. 02. 09" xfId="2556" xr:uid="{00000000-0005-0000-0000-0000F8090000}"/>
    <cellStyle name="_Ёпилган форма туланган 13-03-07_УХКМ ва БИО форма 01. 02. 09" xfId="2557" xr:uid="{00000000-0005-0000-0000-0000F9090000}"/>
    <cellStyle name="_Ёпилган форма туланган 13-03-07_УХКМ ва БИО форма 01. 02. 09" xfId="2558" xr:uid="{00000000-0005-0000-0000-0000FA090000}"/>
    <cellStyle name="_Жадвал" xfId="2559" xr:uid="{00000000-0005-0000-0000-0000FB090000}"/>
    <cellStyle name="_Жадвал" xfId="2560" xr:uid="{00000000-0005-0000-0000-0000FC090000}"/>
    <cellStyle name="_Жадвал" xfId="2561" xr:uid="{00000000-0005-0000-0000-0000FD090000}"/>
    <cellStyle name="_Жадвал" xfId="2562" xr:uid="{00000000-0005-0000-0000-0000FE090000}"/>
    <cellStyle name="_Жадвал_Апрел кр такс иш хаки тулик 5.04.08 МБ га" xfId="2563" xr:uid="{00000000-0005-0000-0000-0000FF090000}"/>
    <cellStyle name="_Жадвал_Апрел кр такс иш хаки тулик 5.04.08 МБ га" xfId="2564" xr:uid="{00000000-0005-0000-0000-0000000A0000}"/>
    <cellStyle name="_Жадвал_Апрел кр такс иш хаки тулик 5.04.08 МБ га" xfId="2565" xr:uid="{00000000-0005-0000-0000-0000010A0000}"/>
    <cellStyle name="_Жадвал_Апрел кр такс иш хаки тулик 5.04.08 МБ га" xfId="2566" xr:uid="{00000000-0005-0000-0000-0000020A0000}"/>
    <cellStyle name="_Жадвал_ЛИЗИНГ МОНИТОРИНГИ-1.11.08й русумлар буйича" xfId="2567" xr:uid="{00000000-0005-0000-0000-0000030A0000}"/>
    <cellStyle name="_Жадвал_ЛИЗИНГ МОНИТОРИНГИ-1.11.08й русумлар буйича" xfId="2568" xr:uid="{00000000-0005-0000-0000-0000040A0000}"/>
    <cellStyle name="_Жадвал_ЛИЗИНГ МОНИТОРИНГИ-1.11.08й русумлар буйича" xfId="2569" xr:uid="{00000000-0005-0000-0000-0000050A0000}"/>
    <cellStyle name="_Жадвал_ЛИЗИНГ МОНИТОРИНГИ-1.11.08й русумлар буйича" xfId="2570" xr:uid="{00000000-0005-0000-0000-0000060A0000}"/>
    <cellStyle name="_Жадвал_УХКМ ва БИО форма 01. 02. 09" xfId="2571" xr:uid="{00000000-0005-0000-0000-0000070A0000}"/>
    <cellStyle name="_Жадвал_УХКМ ва БИО форма 01. 02. 09" xfId="2572" xr:uid="{00000000-0005-0000-0000-0000080A0000}"/>
    <cellStyle name="_Жадвал_УХКМ ва БИО форма 01. 02. 09" xfId="2573" xr:uid="{00000000-0005-0000-0000-0000090A0000}"/>
    <cellStyle name="_Жадвал_УХКМ ва БИО форма 01. 02. 09" xfId="2574" xr:uid="{00000000-0005-0000-0000-00000A0A0000}"/>
    <cellStyle name="_Жиззах вилоят 1-чорак хис" xfId="2575" xr:uid="{00000000-0005-0000-0000-00000B0A0000}"/>
    <cellStyle name="_Жиззах вилоят 1-чорак хис" xfId="2576" xr:uid="{00000000-0005-0000-0000-00000C0A0000}"/>
    <cellStyle name="_Жиззах вилоят 1-чорак хис_2009 йил   йиллик" xfId="2577" xr:uid="{00000000-0005-0000-0000-00000D0A0000}"/>
    <cellStyle name="_Жиззах вилоят 1-чорак хис_2009 йил   йиллик" xfId="2578" xr:uid="{00000000-0005-0000-0000-00000E0A0000}"/>
    <cellStyle name="_Жиззах вилоят 1-чорак хис_2009 йил   йиллик  хисоботлар" xfId="2579" xr:uid="{00000000-0005-0000-0000-00000F0A0000}"/>
    <cellStyle name="_Жиззах вилоят 1-чорак хис_2009 йил   йиллик  хисоботлар" xfId="2580" xr:uid="{00000000-0005-0000-0000-0000100A0000}"/>
    <cellStyle name="_Жиззах вилоят 1-чорак хис_2010 йил   йиллик" xfId="2581" xr:uid="{00000000-0005-0000-0000-0000110A0000}"/>
    <cellStyle name="_Жиззах вилоят 1-чорак хис_2010 йил   йиллик" xfId="2582" xr:uid="{00000000-0005-0000-0000-0000120A0000}"/>
    <cellStyle name="_Жиззах вилоят 1-чорак хис_Талаб ва унинг копланиши" xfId="2583" xr:uid="{00000000-0005-0000-0000-0000130A0000}"/>
    <cellStyle name="_Жиззах вилоят 1-чорак хис_Талаб ва унинг копланиши" xfId="2584" xr:uid="{00000000-0005-0000-0000-0000140A0000}"/>
    <cellStyle name="_Зарбдор туман" xfId="2585" xr:uid="{00000000-0005-0000-0000-0000150A0000}"/>
    <cellStyle name="_Зарбдор туман" xfId="2586" xr:uid="{00000000-0005-0000-0000-0000160A0000}"/>
    <cellStyle name="_Зарбдор туман" xfId="2587" xr:uid="{00000000-0005-0000-0000-0000170A0000}"/>
    <cellStyle name="_Зарбдор туман" xfId="2588" xr:uid="{00000000-0005-0000-0000-0000180A0000}"/>
    <cellStyle name="_Зафаробод Кредит1111" xfId="2589" xr:uid="{00000000-0005-0000-0000-0000190A0000}"/>
    <cellStyle name="_Зафаробод Кредит1111" xfId="2590" xr:uid="{00000000-0005-0000-0000-00001A0A0000}"/>
    <cellStyle name="_Зафаробод Кредит1111" xfId="2591" xr:uid="{00000000-0005-0000-0000-00001B0A0000}"/>
    <cellStyle name="_Зафаробод Кредит1111" xfId="2592" xr:uid="{00000000-0005-0000-0000-00001C0A0000}"/>
    <cellStyle name="_Зафаробод Кредит1111_Апрел кр такс иш хаки тулик 5.04.08 МБ га" xfId="2593" xr:uid="{00000000-0005-0000-0000-00001D0A0000}"/>
    <cellStyle name="_Зафаробод Кредит1111_Апрел кр такс иш хаки тулик 5.04.08 МБ га" xfId="2594" xr:uid="{00000000-0005-0000-0000-00001E0A0000}"/>
    <cellStyle name="_Зафаробод Кредит1111_Апрел кр такс иш хаки тулик 5.04.08 МБ га" xfId="2595" xr:uid="{00000000-0005-0000-0000-00001F0A0000}"/>
    <cellStyle name="_Зафаробод Кредит1111_Апрел кр такс иш хаки тулик 5.04.08 МБ га" xfId="2596" xr:uid="{00000000-0005-0000-0000-0000200A0000}"/>
    <cellStyle name="_Зафаробод Кредит1111_ЛИЗИНГ МОНИТОРИНГИ-1.11.08й русумлар буйича" xfId="2597" xr:uid="{00000000-0005-0000-0000-0000210A0000}"/>
    <cellStyle name="_Зафаробод Кредит1111_ЛИЗИНГ МОНИТОРИНГИ-1.11.08й русумлар буйича" xfId="2598" xr:uid="{00000000-0005-0000-0000-0000220A0000}"/>
    <cellStyle name="_Зафаробод Кредит1111_ЛИЗИНГ МОНИТОРИНГИ-1.11.08й русумлар буйича" xfId="2599" xr:uid="{00000000-0005-0000-0000-0000230A0000}"/>
    <cellStyle name="_Зафаробод Кредит1111_ЛИЗИНГ МОНИТОРИНГИ-1.11.08й русумлар буйича" xfId="2600" xr:uid="{00000000-0005-0000-0000-0000240A0000}"/>
    <cellStyle name="_Зафаробод Кредит1111_УХКМ ва БИО форма 01. 02. 09" xfId="2601" xr:uid="{00000000-0005-0000-0000-0000250A0000}"/>
    <cellStyle name="_Зафаробод Кредит1111_УХКМ ва БИО форма 01. 02. 09" xfId="2602" xr:uid="{00000000-0005-0000-0000-0000260A0000}"/>
    <cellStyle name="_Зафаробод Кредит1111_УХКМ ва БИО форма 01. 02. 09" xfId="2603" xr:uid="{00000000-0005-0000-0000-0000270A0000}"/>
    <cellStyle name="_Зафаробод Кредит1111_УХКМ ва БИО форма 01. 02. 09" xfId="2604" xr:uid="{00000000-0005-0000-0000-0000280A0000}"/>
    <cellStyle name="_Зафаробод ПТК 1 май" xfId="2605" xr:uid="{00000000-0005-0000-0000-0000290A0000}"/>
    <cellStyle name="_Зафаробод ПТК 1 май" xfId="2606" xr:uid="{00000000-0005-0000-0000-00002A0A0000}"/>
    <cellStyle name="_Зафаробод ПТК 1 май" xfId="2607" xr:uid="{00000000-0005-0000-0000-00002B0A0000}"/>
    <cellStyle name="_Зафаробод ПТК 1 май" xfId="2608" xr:uid="{00000000-0005-0000-0000-00002C0A0000}"/>
    <cellStyle name="_Зафаробод ПТК 1 май_Апрел кр такс иш хаки тулик 5.04.08 МБ га" xfId="2609" xr:uid="{00000000-0005-0000-0000-00002D0A0000}"/>
    <cellStyle name="_Зафаробод ПТК 1 май_Апрел кр такс иш хаки тулик 5.04.08 МБ га" xfId="2610" xr:uid="{00000000-0005-0000-0000-00002E0A0000}"/>
    <cellStyle name="_Зафаробод-19-олтин" xfId="2611" xr:uid="{00000000-0005-0000-0000-00002F0A0000}"/>
    <cellStyle name="_Зафаробод-19-олтин" xfId="2612" xr:uid="{00000000-0005-0000-0000-0000300A0000}"/>
    <cellStyle name="_Зафаробод-19-олтин" xfId="2613" xr:uid="{00000000-0005-0000-0000-0000310A0000}"/>
    <cellStyle name="_Зафаробод-19-олтин" xfId="2614" xr:uid="{00000000-0005-0000-0000-0000320A0000}"/>
    <cellStyle name="_иктисодга" xfId="2625" xr:uid="{00000000-0005-0000-0000-0000330A0000}"/>
    <cellStyle name="_иктисодга" xfId="2626" xr:uid="{00000000-0005-0000-0000-0000340A0000}"/>
    <cellStyle name="_иктисодга_2009 йил   йиллик" xfId="2627" xr:uid="{00000000-0005-0000-0000-0000350A0000}"/>
    <cellStyle name="_иктисодга_2009 йил   йиллик" xfId="2628" xr:uid="{00000000-0005-0000-0000-0000360A0000}"/>
    <cellStyle name="_иктисодга_2009 йил   йиллик  хисоботлар" xfId="2629" xr:uid="{00000000-0005-0000-0000-0000370A0000}"/>
    <cellStyle name="_иктисодга_2009 йил   йиллик  хисоботлар" xfId="2630" xr:uid="{00000000-0005-0000-0000-0000380A0000}"/>
    <cellStyle name="_иктисодга_2010 й  9 ойлик  якун" xfId="2631" xr:uid="{00000000-0005-0000-0000-0000390A0000}"/>
    <cellStyle name="_иктисодга_2010 й  9 ойлик  якун" xfId="2632" xr:uid="{00000000-0005-0000-0000-00003A0A0000}"/>
    <cellStyle name="_иктисодга_2010 йил   йиллик" xfId="2633" xr:uid="{00000000-0005-0000-0000-00003B0A0000}"/>
    <cellStyle name="_иктисодга_2010 йил   йиллик" xfId="2634" xr:uid="{00000000-0005-0000-0000-00003C0A0000}"/>
    <cellStyle name="_иктисодга_2011  - 6 жадваллар ВЭС" xfId="2635" xr:uid="{00000000-0005-0000-0000-00003D0A0000}"/>
    <cellStyle name="_иктисодга_2011  - 6 жадваллар ВЭС" xfId="2636" xr:uid="{00000000-0005-0000-0000-00003E0A0000}"/>
    <cellStyle name="_иктисодга_Талаб ва унинг копланиши" xfId="2637" xr:uid="{00000000-0005-0000-0000-00003F0A0000}"/>
    <cellStyle name="_иктисодга_Талаб ва унинг копланиши" xfId="2638" xr:uid="{00000000-0005-0000-0000-0000400A0000}"/>
    <cellStyle name="_Иктисодиёт бошкармаси 1-чорак" xfId="2639" xr:uid="{00000000-0005-0000-0000-0000410A0000}"/>
    <cellStyle name="_Иктисодиёт бошкармаси 1-чорак" xfId="2640" xr:uid="{00000000-0005-0000-0000-0000420A0000}"/>
    <cellStyle name="_Иктисодиёт бошкармаси 1-чорак_2009 йил   йиллик  хисоботлар" xfId="2641" xr:uid="{00000000-0005-0000-0000-0000430A0000}"/>
    <cellStyle name="_Иктисодиёт бошкармаси 1-чорак_2009 йил   йиллик  хисоботлар" xfId="2642" xr:uid="{00000000-0005-0000-0000-0000440A0000}"/>
    <cellStyle name="_Иктисодиёт бошкармаси 1-чорак_2009 йил   йиллик  хисоботлар_6 жадвал tуманлар учун - Copy" xfId="2643" xr:uid="{00000000-0005-0000-0000-0000450A0000}"/>
    <cellStyle name="_Иктисодиёт бошкармаси 1-чорак_2009 йил   йиллик  хисоботлар_6 жадвал tуманлар учун - Copy" xfId="2644" xr:uid="{00000000-0005-0000-0000-0000460A0000}"/>
    <cellStyle name="_Иктисодиёт бошкармаси 1-чорак_2009 йил   йиллик  хисоботлар_Вазирлар маҳкамасининг 319-сонли қарори иловалари" xfId="2645" xr:uid="{00000000-0005-0000-0000-0000470A0000}"/>
    <cellStyle name="_Иктисодиёт бошкармаси 1-чорак_2009 йил   йиллик  хисоботлар_Вазирлар маҳкамасининг 319-сонли қарори иловалари" xfId="2646" xr:uid="{00000000-0005-0000-0000-0000480A0000}"/>
    <cellStyle name="_Иктисодиёт бошкармаси 1-чорак_2009 йил   йиллик  хисоботлар_Вилоят  мева-сабзавот 2012" xfId="2647" xr:uid="{00000000-0005-0000-0000-0000490A0000}"/>
    <cellStyle name="_Иктисодиёт бошкармаси 1-чорак_2009 йил   йиллик  хисоботлар_Вилоят  мева-сабзавот 2012" xfId="2648" xr:uid="{00000000-0005-0000-0000-00004A0A0000}"/>
    <cellStyle name="_Иктисодиёт бошкармаси 1-чорак_2009 йил   йиллик  хисоботлар_Қашқадарё Вилоят  мева-сабзавот 2012" xfId="2649" xr:uid="{00000000-0005-0000-0000-00004B0A0000}"/>
    <cellStyle name="_Иктисодиёт бошкармаси 1-чорак_2009 йил   йиллик  хисоботлар_Қашқадарё Вилоят  мева-сабзавот 2012" xfId="2650" xr:uid="{00000000-0005-0000-0000-00004C0A0000}"/>
    <cellStyle name="_Иктисодиёт бошкармаси 1-чорак_Талаб ва унинг копланиши" xfId="2651" xr:uid="{00000000-0005-0000-0000-00004D0A0000}"/>
    <cellStyle name="_Иктисодиёт бошкармаси 1-чорак_Талаб ва унинг копланиши" xfId="2652" xr:uid="{00000000-0005-0000-0000-00004E0A0000}"/>
    <cellStyle name="_Иктисодиёт бошкармаси 1-чорак_Талаб ва унинг копланиши_Вазирлар маҳкамасининг 319-сонли қарори иловалари" xfId="2653" xr:uid="{00000000-0005-0000-0000-00004F0A0000}"/>
    <cellStyle name="_Иктисодиёт бошкармаси 1-чорак_Талаб ва унинг копланиши_Вазирлар маҳкамасининг 319-сонли қарори иловалари" xfId="2654" xr:uid="{00000000-0005-0000-0000-0000500A0000}"/>
    <cellStyle name="_Иктисодиёт бошкармаси 1-чорак_Талаб ва унинг копланиши_Вилоят  мева-сабзавот 2012" xfId="2655" xr:uid="{00000000-0005-0000-0000-0000510A0000}"/>
    <cellStyle name="_Иктисодиёт бошкармаси 1-чорак_Талаб ва унинг копланиши_Вилоят  мева-сабзавот 2012" xfId="2656" xr:uid="{00000000-0005-0000-0000-0000520A0000}"/>
    <cellStyle name="_Иктисодиёт бошкармаси 1-чорак_Талаб ва унинг копланиши_Қашқадарё Вилоят  мева-сабзавот 2012" xfId="2657" xr:uid="{00000000-0005-0000-0000-0000530A0000}"/>
    <cellStyle name="_Иктисодиёт бошкармаси 1-чорак_Талаб ва унинг копланиши_Қашқадарё Вилоят  мева-сабзавот 2012" xfId="2658" xr:uid="{00000000-0005-0000-0000-0000540A0000}"/>
    <cellStyle name="_Йиллик режа таксимоти" xfId="2615" xr:uid="{00000000-0005-0000-0000-0000550A0000}"/>
    <cellStyle name="_Йиллик режа таксимоти" xfId="2616" xr:uid="{00000000-0005-0000-0000-0000560A0000}"/>
    <cellStyle name="_Йиллик режа таксимоти_2009 йил   йиллик" xfId="2617" xr:uid="{00000000-0005-0000-0000-0000570A0000}"/>
    <cellStyle name="_Йиллик режа таксимоти_2009 йил   йиллик" xfId="2618" xr:uid="{00000000-0005-0000-0000-0000580A0000}"/>
    <cellStyle name="_Йиллик режа таксимоти_2009 йил   йиллик  хисоботлар" xfId="2619" xr:uid="{00000000-0005-0000-0000-0000590A0000}"/>
    <cellStyle name="_Йиллик режа таксимоти_2009 йил   йиллик  хисоботлар" xfId="2620" xr:uid="{00000000-0005-0000-0000-00005A0A0000}"/>
    <cellStyle name="_Йиллик режа таксимоти_2010 йил   йиллик" xfId="2621" xr:uid="{00000000-0005-0000-0000-00005B0A0000}"/>
    <cellStyle name="_Йиллик режа таксимоти_2010 йил   йиллик" xfId="2622" xr:uid="{00000000-0005-0000-0000-00005C0A0000}"/>
    <cellStyle name="_Йиллик режа таксимоти_Талаб ва унинг копланиши" xfId="2623" xr:uid="{00000000-0005-0000-0000-00005D0A0000}"/>
    <cellStyle name="_Йиллик режа таксимоти_Талаб ва унинг копланиши" xfId="2624" xr:uid="{00000000-0005-0000-0000-00005E0A0000}"/>
    <cellStyle name="_ЛИЗИНГ МОНИТОРИНГИ-1.11.08й русумлар буйича" xfId="2659" xr:uid="{00000000-0005-0000-0000-00005F0A0000}"/>
    <cellStyle name="_ЛИЗИНГ МОНИТОРИНГИ-1.11.08й русумлар буйича" xfId="2660" xr:uid="{00000000-0005-0000-0000-0000600A0000}"/>
    <cellStyle name="_ЛИЗИНГ МОНИТОРИНГИ-1.11.08й русумлар буйича" xfId="2661" xr:uid="{00000000-0005-0000-0000-0000610A0000}"/>
    <cellStyle name="_ЛИЗИНГ МОНИТОРИНГИ-1.11.08й русумлар буйича" xfId="2662" xr:uid="{00000000-0005-0000-0000-0000620A0000}"/>
    <cellStyle name="_МАЙ кредит таксимоти 7 май БАНКЛАРГА" xfId="2663" xr:uid="{00000000-0005-0000-0000-0000630A0000}"/>
    <cellStyle name="_МАЙ кредит таксимоти 7 май БАНКЛАРГА" xfId="2664" xr:uid="{00000000-0005-0000-0000-0000640A0000}"/>
    <cellStyle name="_МАЙ кредит таксимоти 7 май БАНКЛАРГА" xfId="2665" xr:uid="{00000000-0005-0000-0000-0000650A0000}"/>
    <cellStyle name="_МАЙ кредит таксимоти 7 май БАНКЛАРГА" xfId="2666" xr:uid="{00000000-0005-0000-0000-0000660A0000}"/>
    <cellStyle name="_МАЙ кредит таксимоти 7 май БАНКЛАРГА_Апрел кр такс иш хаки тулик 5.04.08 МБ га" xfId="2667" xr:uid="{00000000-0005-0000-0000-0000670A0000}"/>
    <cellStyle name="_МАЙ кредит таксимоти 7 май БАНКЛАРГА_Апрел кр такс иш хаки тулик 5.04.08 МБ га" xfId="2668" xr:uid="{00000000-0005-0000-0000-0000680A0000}"/>
    <cellStyle name="_Май ойи кредит 14-05-07" xfId="2669" xr:uid="{00000000-0005-0000-0000-0000690A0000}"/>
    <cellStyle name="_Май ойи кредит 14-05-07" xfId="2670" xr:uid="{00000000-0005-0000-0000-00006A0A0000}"/>
    <cellStyle name="_Май ойи кредит 14-05-07" xfId="2671" xr:uid="{00000000-0005-0000-0000-00006B0A0000}"/>
    <cellStyle name="_Май ойи кредит 14-05-07" xfId="2672" xr:uid="{00000000-0005-0000-0000-00006C0A0000}"/>
    <cellStyle name="_Май ойи кредит 15-05-07 Вилоятга" xfId="2673" xr:uid="{00000000-0005-0000-0000-00006D0A0000}"/>
    <cellStyle name="_Май ойи кредит 15-05-07 Вилоятга" xfId="2674" xr:uid="{00000000-0005-0000-0000-00006E0A0000}"/>
    <cellStyle name="_Май ойи кредит 15-05-07 Вилоятга" xfId="2675" xr:uid="{00000000-0005-0000-0000-00006F0A0000}"/>
    <cellStyle name="_Май ойи кредит 15-05-07 Вилоятга" xfId="2676" xr:uid="{00000000-0005-0000-0000-0000700A0000}"/>
    <cellStyle name="_Май ойи кредит 23-05-07 Вилоятга" xfId="2677" xr:uid="{00000000-0005-0000-0000-0000710A0000}"/>
    <cellStyle name="_Май ойи кредит 23-05-07 Вилоятга" xfId="2678" xr:uid="{00000000-0005-0000-0000-0000720A0000}"/>
    <cellStyle name="_Май ойи кредит 23-05-07 Вилоятга" xfId="2679" xr:uid="{00000000-0005-0000-0000-0000730A0000}"/>
    <cellStyle name="_Май ойи кредит 23-05-07 Вилоятга" xfId="2680" xr:uid="{00000000-0005-0000-0000-0000740A0000}"/>
    <cellStyle name="_Март ойи талаби вилоят" xfId="2681" xr:uid="{00000000-0005-0000-0000-0000750A0000}"/>
    <cellStyle name="_Март ойи талаби вилоят" xfId="2682" xr:uid="{00000000-0005-0000-0000-0000760A0000}"/>
    <cellStyle name="_Март ойи талаби вилоят" xfId="2683" xr:uid="{00000000-0005-0000-0000-0000770A0000}"/>
    <cellStyle name="_Март ойи талаби вилоят" xfId="2684" xr:uid="{00000000-0005-0000-0000-0000780A0000}"/>
    <cellStyle name="_Март ойига талаб арнасой" xfId="2685" xr:uid="{00000000-0005-0000-0000-0000790A0000}"/>
    <cellStyle name="_Март ойига талаб арнасой" xfId="2686" xr:uid="{00000000-0005-0000-0000-00007A0A0000}"/>
    <cellStyle name="_Март ойига талаб арнасой" xfId="2687" xr:uid="{00000000-0005-0000-0000-00007B0A0000}"/>
    <cellStyle name="_Март ойига талаб арнасой" xfId="2688" xr:uid="{00000000-0005-0000-0000-00007C0A0000}"/>
    <cellStyle name="_Март ойига талаб арнасой_УХКМ ва БИО форма 01. 02. 09" xfId="2689" xr:uid="{00000000-0005-0000-0000-00007D0A0000}"/>
    <cellStyle name="_Март ойига талаб арнасой_УХКМ ва БИО форма 01. 02. 09" xfId="2690" xr:uid="{00000000-0005-0000-0000-00007E0A0000}"/>
    <cellStyle name="_Март ойига талаб арнасой_УХКМ ва БИО форма 01. 02. 09" xfId="2691" xr:uid="{00000000-0005-0000-0000-00007F0A0000}"/>
    <cellStyle name="_Март ойига талаб арнасой_УХКМ ва БИО форма 01. 02. 09" xfId="2692" xr:uid="{00000000-0005-0000-0000-0000800A0000}"/>
    <cellStyle name="_МАРТ-СВОД-01" xfId="2693" xr:uid="{00000000-0005-0000-0000-0000810A0000}"/>
    <cellStyle name="_МАРТ-СВОД-01" xfId="2694" xr:uid="{00000000-0005-0000-0000-0000820A0000}"/>
    <cellStyle name="_МАРТ-СВОД-01" xfId="2695" xr:uid="{00000000-0005-0000-0000-0000830A0000}"/>
    <cellStyle name="_МАРТ-СВОД-01" xfId="2696" xr:uid="{00000000-0005-0000-0000-0000840A0000}"/>
    <cellStyle name="_МВЭС Хусанбой" xfId="2697" xr:uid="{00000000-0005-0000-0000-0000850A0000}"/>
    <cellStyle name="_МВЭС Хусанбой" xfId="2698" xr:uid="{00000000-0005-0000-0000-0000860A0000}"/>
    <cellStyle name="_МВЭС Хусанбой_2009 йил   йиллик" xfId="2699" xr:uid="{00000000-0005-0000-0000-0000870A0000}"/>
    <cellStyle name="_МВЭС Хусанбой_2009 йил   йиллик" xfId="2700" xr:uid="{00000000-0005-0000-0000-0000880A0000}"/>
    <cellStyle name="_МВЭС Хусанбой_2009 йил   йиллик  хисоботлар" xfId="2701" xr:uid="{00000000-0005-0000-0000-0000890A0000}"/>
    <cellStyle name="_МВЭС Хусанбой_2009 йил   йиллик  хисоботлар" xfId="2702" xr:uid="{00000000-0005-0000-0000-00008A0A0000}"/>
    <cellStyle name="_МВЭС Хусанбой_2010 й  9 ойлик  якун" xfId="2703" xr:uid="{00000000-0005-0000-0000-00008B0A0000}"/>
    <cellStyle name="_МВЭС Хусанбой_2010 й  9 ойлик  якун" xfId="2704" xr:uid="{00000000-0005-0000-0000-00008C0A0000}"/>
    <cellStyle name="_МВЭС Хусанбой_2010 йил   йиллик" xfId="2705" xr:uid="{00000000-0005-0000-0000-00008D0A0000}"/>
    <cellStyle name="_МВЭС Хусанбой_2010 йил   йиллик" xfId="2706" xr:uid="{00000000-0005-0000-0000-00008E0A0000}"/>
    <cellStyle name="_МВЭС Хусанбой_2011  - 6 жадваллар ВЭС" xfId="2707" xr:uid="{00000000-0005-0000-0000-00008F0A0000}"/>
    <cellStyle name="_МВЭС Хусанбой_2011  - 6 жадваллар ВЭС" xfId="2708" xr:uid="{00000000-0005-0000-0000-0000900A0000}"/>
    <cellStyle name="_МВЭС Хусанбой_Кашкадарё 308  01.10.2010 й" xfId="2709" xr:uid="{00000000-0005-0000-0000-0000910A0000}"/>
    <cellStyle name="_МВЭС Хусанбой_Кашкадарё 308  01.10.2010 й" xfId="2710" xr:uid="{00000000-0005-0000-0000-0000920A0000}"/>
    <cellStyle name="_МВЭС Хусанбой_Талаб ва унинг копланиши" xfId="2711" xr:uid="{00000000-0005-0000-0000-0000930A0000}"/>
    <cellStyle name="_МВЭС Хусанбой_Талаб ва унинг копланиши" xfId="2712" xr:uid="{00000000-0005-0000-0000-0000940A0000}"/>
    <cellStyle name="_МВЭС2" xfId="2713" xr:uid="{00000000-0005-0000-0000-0000950A0000}"/>
    <cellStyle name="_МВЭС2" xfId="2714" xr:uid="{00000000-0005-0000-0000-0000960A0000}"/>
    <cellStyle name="_МВЭС2_2009 йил   йиллик" xfId="2715" xr:uid="{00000000-0005-0000-0000-0000970A0000}"/>
    <cellStyle name="_МВЭС2_2009 йил   йиллик" xfId="2716" xr:uid="{00000000-0005-0000-0000-0000980A0000}"/>
    <cellStyle name="_МВЭС2_2009 йил   йиллик  хисоботлар" xfId="2717" xr:uid="{00000000-0005-0000-0000-0000990A0000}"/>
    <cellStyle name="_МВЭС2_2009 йил   йиллик  хисоботлар" xfId="2718" xr:uid="{00000000-0005-0000-0000-00009A0A0000}"/>
    <cellStyle name="_МВЭС2_2010 й  9 ойлик  якун" xfId="2719" xr:uid="{00000000-0005-0000-0000-00009B0A0000}"/>
    <cellStyle name="_МВЭС2_2010 й  9 ойлик  якун" xfId="2720" xr:uid="{00000000-0005-0000-0000-00009C0A0000}"/>
    <cellStyle name="_МВЭС2_2010 йил   йиллик" xfId="2721" xr:uid="{00000000-0005-0000-0000-00009D0A0000}"/>
    <cellStyle name="_МВЭС2_2010 йил   йиллик" xfId="2722" xr:uid="{00000000-0005-0000-0000-00009E0A0000}"/>
    <cellStyle name="_МВЭС2_2011  - 6 жадваллар ВЭС" xfId="2723" xr:uid="{00000000-0005-0000-0000-00009F0A0000}"/>
    <cellStyle name="_МВЭС2_2011  - 6 жадваллар ВЭС" xfId="2724" xr:uid="{00000000-0005-0000-0000-0000A00A0000}"/>
    <cellStyle name="_МВЭС2_Кашкадарё 308  01.10.2010 й" xfId="2725" xr:uid="{00000000-0005-0000-0000-0000A10A0000}"/>
    <cellStyle name="_МВЭС2_Кашкадарё 308  01.10.2010 й" xfId="2726" xr:uid="{00000000-0005-0000-0000-0000A20A0000}"/>
    <cellStyle name="_МВЭС2_Талаб ва унинг копланиши" xfId="2727" xr:uid="{00000000-0005-0000-0000-0000A30A0000}"/>
    <cellStyle name="_МВЭС2_Талаб ва унинг копланиши" xfId="2728" xr:uid="{00000000-0005-0000-0000-0000A40A0000}"/>
    <cellStyle name="_Мирзачул 24-10-2007 йил" xfId="2729" xr:uid="{00000000-0005-0000-0000-0000A50A0000}"/>
    <cellStyle name="_Мирзачул 24-10-2007 йил" xfId="2730" xr:uid="{00000000-0005-0000-0000-0000A60A0000}"/>
    <cellStyle name="_Мирзачул 24-10-2007 йил" xfId="2731" xr:uid="{00000000-0005-0000-0000-0000A70A0000}"/>
    <cellStyle name="_Мирзачул 24-10-2007 йил" xfId="2732" xr:uid="{00000000-0005-0000-0000-0000A80A0000}"/>
    <cellStyle name="_Мирзачул 27-10-2007 йил" xfId="2733" xr:uid="{00000000-0005-0000-0000-0000A90A0000}"/>
    <cellStyle name="_Мирзачул 27-10-2007 йил" xfId="2734" xr:uid="{00000000-0005-0000-0000-0000AA0A0000}"/>
    <cellStyle name="_Мирзачул 27-10-2007 йил" xfId="2735" xr:uid="{00000000-0005-0000-0000-0000AB0A0000}"/>
    <cellStyle name="_Мирзачул 27-10-2007 йил" xfId="2736" xr:uid="{00000000-0005-0000-0000-0000AC0A0000}"/>
    <cellStyle name="_Мирзачул пахта 07-06-07" xfId="2737" xr:uid="{00000000-0005-0000-0000-0000AD0A0000}"/>
    <cellStyle name="_Мирзачул пахта 07-06-07" xfId="2738" xr:uid="{00000000-0005-0000-0000-0000AE0A0000}"/>
    <cellStyle name="_Мирзачул пахта 07-06-07" xfId="2739" xr:uid="{00000000-0005-0000-0000-0000AF0A0000}"/>
    <cellStyle name="_Мирзачул пахта 07-06-07" xfId="2740" xr:uid="{00000000-0005-0000-0000-0000B00A0000}"/>
    <cellStyle name="_Мирзачул пахта 07-06-07_Апрел кр такс иш хаки тулик 5.04.08 МБ га" xfId="2741" xr:uid="{00000000-0005-0000-0000-0000B10A0000}"/>
    <cellStyle name="_Мирзачул пахта 07-06-07_Апрел кр такс иш хаки тулик 5.04.08 МБ га" xfId="2742" xr:uid="{00000000-0005-0000-0000-0000B20A0000}"/>
    <cellStyle name="_Мирзачул пахта 16-06-07" xfId="2743" xr:uid="{00000000-0005-0000-0000-0000B30A0000}"/>
    <cellStyle name="_Мирзачул пахта 16-06-07" xfId="2744" xr:uid="{00000000-0005-0000-0000-0000B40A0000}"/>
    <cellStyle name="_Мирзачул пахта 16-06-07" xfId="2745" xr:uid="{00000000-0005-0000-0000-0000B50A0000}"/>
    <cellStyle name="_Мирзачул пахта 16-06-07" xfId="2746" xr:uid="{00000000-0005-0000-0000-0000B60A0000}"/>
    <cellStyle name="_Мирзачул-16-11-07" xfId="2747" xr:uid="{00000000-0005-0000-0000-0000B70A0000}"/>
    <cellStyle name="_Мирзачул-16-11-07" xfId="2748" xr:uid="{00000000-0005-0000-0000-0000B80A0000}"/>
    <cellStyle name="_Мирзачул-16-11-07" xfId="2749" xr:uid="{00000000-0005-0000-0000-0000B90A0000}"/>
    <cellStyle name="_Мирзачул-16-11-07" xfId="2750" xr:uid="{00000000-0005-0000-0000-0000BA0A0000}"/>
    <cellStyle name="_Мирзачул-19-олтин" xfId="2751" xr:uid="{00000000-0005-0000-0000-0000BB0A0000}"/>
    <cellStyle name="_Мирзачул-19-олтин" xfId="2752" xr:uid="{00000000-0005-0000-0000-0000BC0A0000}"/>
    <cellStyle name="_Мирзачул-19-олтин" xfId="2753" xr:uid="{00000000-0005-0000-0000-0000BD0A0000}"/>
    <cellStyle name="_Мирзачул-19-олтин" xfId="2754" xr:uid="{00000000-0005-0000-0000-0000BE0A0000}"/>
    <cellStyle name="_Мониторинг 01-05-07 Вилоят" xfId="2755" xr:uid="{00000000-0005-0000-0000-0000BF0A0000}"/>
    <cellStyle name="_Мониторинг 01-05-07 Вилоят" xfId="2756" xr:uid="{00000000-0005-0000-0000-0000C00A0000}"/>
    <cellStyle name="_Мониторинг 01-05-07 Вилоят" xfId="2757" xr:uid="{00000000-0005-0000-0000-0000C10A0000}"/>
    <cellStyle name="_Мониторинг 01-05-07 Вилоят" xfId="2758" xr:uid="{00000000-0005-0000-0000-0000C20A0000}"/>
    <cellStyle name="_Мониторинг 30-04-07 Вилоят" xfId="2759" xr:uid="{00000000-0005-0000-0000-0000C30A0000}"/>
    <cellStyle name="_Мониторинг 30-04-07 Вилоят" xfId="2760" xr:uid="{00000000-0005-0000-0000-0000C40A0000}"/>
    <cellStyle name="_Мониторинг 30-04-07 Вилоят" xfId="2761" xr:uid="{00000000-0005-0000-0000-0000C50A0000}"/>
    <cellStyle name="_Мониторинг 30-04-07 Вилоят" xfId="2762" xr:uid="{00000000-0005-0000-0000-0000C60A0000}"/>
    <cellStyle name="_Мониторинг 31,08,06" xfId="2763" xr:uid="{00000000-0005-0000-0000-0000C70A0000}"/>
    <cellStyle name="_Мониторинг 31,08,06" xfId="2764" xr:uid="{00000000-0005-0000-0000-0000C80A0000}"/>
    <cellStyle name="_Мониторинг 31,08,06" xfId="2765" xr:uid="{00000000-0005-0000-0000-0000C90A0000}"/>
    <cellStyle name="_Мониторинг 31,08,06" xfId="2766" xr:uid="{00000000-0005-0000-0000-0000CA0A0000}"/>
    <cellStyle name="_Мониторинг 31,08,06_УХКМ ва БИО форма 01. 02. 09" xfId="2767" xr:uid="{00000000-0005-0000-0000-0000CB0A0000}"/>
    <cellStyle name="_Мониторинг 31,08,06_УХКМ ва БИО форма 01. 02. 09" xfId="2768" xr:uid="{00000000-0005-0000-0000-0000CC0A0000}"/>
    <cellStyle name="_Мониторинг 31,08,06_УХКМ ва БИО форма 01. 02. 09" xfId="2769" xr:uid="{00000000-0005-0000-0000-0000CD0A0000}"/>
    <cellStyle name="_Мониторинг 31,08,06_УХКМ ва БИО форма 01. 02. 09" xfId="2770" xr:uid="{00000000-0005-0000-0000-0000CE0A0000}"/>
    <cellStyle name="_Мониторинг СВОДНИЙ 2010 йил 6 ойлик ТОШКЕНТга" xfId="2771" xr:uid="{00000000-0005-0000-0000-0000CF0A0000}"/>
    <cellStyle name="_Мониторинг СВОДНИЙ 2010 йил 6 ойлик ТОШКЕНТга" xfId="2772" xr:uid="{00000000-0005-0000-0000-0000D00A0000}"/>
    <cellStyle name="_Наслли, гўшт сут, Зоовет 2010й 1 апрель" xfId="2773" xr:uid="{00000000-0005-0000-0000-0000D10A0000}"/>
    <cellStyle name="_Наслли, гўшт сут, Зоовет 2010й 1 апрель" xfId="2774" xr:uid="{00000000-0005-0000-0000-0000D20A0000}"/>
    <cellStyle name="_ОБЛПЛАН жадваллар-2009 6 ой ТАЙЁР" xfId="2775" xr:uid="{00000000-0005-0000-0000-0000D30A0000}"/>
    <cellStyle name="_ОБЛПЛАН жадваллар-2009 6 ой ТАЙЁР" xfId="2776" xr:uid="{00000000-0005-0000-0000-0000D40A0000}"/>
    <cellStyle name="_ОБЛПЛАН жадваллар-2009 6 ой ТАЙЁР_2009 йил   йиллик" xfId="2777" xr:uid="{00000000-0005-0000-0000-0000D50A0000}"/>
    <cellStyle name="_ОБЛПЛАН жадваллар-2009 6 ой ТАЙЁР_2009 йил   йиллик" xfId="2778" xr:uid="{00000000-0005-0000-0000-0000D60A0000}"/>
    <cellStyle name="_ОБЛПЛАН жадваллар-2009 6 ой ТАЙЁР_2009 йил   йиллик  хисоботлар" xfId="2779" xr:uid="{00000000-0005-0000-0000-0000D70A0000}"/>
    <cellStyle name="_ОБЛПЛАН жадваллар-2009 6 ой ТАЙЁР_2009 йил   йиллик  хисоботлар" xfId="2780" xr:uid="{00000000-0005-0000-0000-0000D80A0000}"/>
    <cellStyle name="_ОБЛПЛАН жадваллар-2009 6 ой ТАЙЁР_2010 йил   йиллик" xfId="2781" xr:uid="{00000000-0005-0000-0000-0000D90A0000}"/>
    <cellStyle name="_ОБЛПЛАН жадваллар-2009 6 ой ТАЙЁР_2010 йил   йиллик" xfId="2782" xr:uid="{00000000-0005-0000-0000-0000DA0A0000}"/>
    <cellStyle name="_ОБЛПЛАН жадваллар-2009 6 ой ТАЙЁР_Талаб ва унинг копланиши" xfId="2783" xr:uid="{00000000-0005-0000-0000-0000DB0A0000}"/>
    <cellStyle name="_ОБЛПЛАН жадваллар-2009 6 ой ТАЙЁР_Талаб ва унинг копланиши" xfId="2784" xr:uid="{00000000-0005-0000-0000-0000DC0A0000}"/>
    <cellStyle name="_олтингугут" xfId="2785" xr:uid="{00000000-0005-0000-0000-0000DD0A0000}"/>
    <cellStyle name="_олтингугут" xfId="2786" xr:uid="{00000000-0005-0000-0000-0000DE0A0000}"/>
    <cellStyle name="_олтингугут" xfId="2787" xr:uid="{00000000-0005-0000-0000-0000DF0A0000}"/>
    <cellStyle name="_олтингугут" xfId="2788" xr:uid="{00000000-0005-0000-0000-0000E00A0000}"/>
    <cellStyle name="_олтингугут_УХКМ ва БИО форма 01. 02. 09" xfId="2789" xr:uid="{00000000-0005-0000-0000-0000E10A0000}"/>
    <cellStyle name="_олтингугут_УХКМ ва БИО форма 01. 02. 09" xfId="2790" xr:uid="{00000000-0005-0000-0000-0000E20A0000}"/>
    <cellStyle name="_олтингугут_УХКМ ва БИО форма 01. 02. 09" xfId="2791" xr:uid="{00000000-0005-0000-0000-0000E30A0000}"/>
    <cellStyle name="_олтингугут_УХКМ ва БИО форма 01. 02. 09" xfId="2792" xr:uid="{00000000-0005-0000-0000-0000E40A0000}"/>
    <cellStyle name="_П+Г-2007 апрел_форма" xfId="2793" xr:uid="{00000000-0005-0000-0000-0000E50A0000}"/>
    <cellStyle name="_П+Г-2007 апрел_форма" xfId="2794" xr:uid="{00000000-0005-0000-0000-0000E60A0000}"/>
    <cellStyle name="_П+Г-2007 апрел_форма" xfId="2795" xr:uid="{00000000-0005-0000-0000-0000E70A0000}"/>
    <cellStyle name="_П+Г-2007 апрел_форма" xfId="2796" xr:uid="{00000000-0005-0000-0000-0000E80A0000}"/>
    <cellStyle name="_П+Г-2007 апрел_форма_Апрел кр такс иш хаки тулик 5.04.08 МБ га" xfId="2797" xr:uid="{00000000-0005-0000-0000-0000E90A0000}"/>
    <cellStyle name="_П+Г-2007 апрел_форма_Апрел кр такс иш хаки тулик 5.04.08 МБ га" xfId="2798" xr:uid="{00000000-0005-0000-0000-0000EA0A0000}"/>
    <cellStyle name="_П+Г-2007 МАЙ_18" xfId="2799" xr:uid="{00000000-0005-0000-0000-0000EB0A0000}"/>
    <cellStyle name="_П+Г-2007 МАЙ_18" xfId="2800" xr:uid="{00000000-0005-0000-0000-0000EC0A0000}"/>
    <cellStyle name="_П+Г-2007 МАЙ_18" xfId="2801" xr:uid="{00000000-0005-0000-0000-0000ED0A0000}"/>
    <cellStyle name="_П+Г-2007 МАЙ_18" xfId="2802" xr:uid="{00000000-0005-0000-0000-0000EE0A0000}"/>
    <cellStyle name="_П+Г-2007 МАЙ_18_Апрел кр такс иш хаки тулик 5.04.08 МБ га" xfId="2803" xr:uid="{00000000-0005-0000-0000-0000EF0A0000}"/>
    <cellStyle name="_П+Г-2007 МАЙ_18_Апрел кр такс иш хаки тулик 5.04.08 МБ га" xfId="2804" xr:uid="{00000000-0005-0000-0000-0000F00A0000}"/>
    <cellStyle name="_П+Г-2007 МАЙ_янги" xfId="2805" xr:uid="{00000000-0005-0000-0000-0000F10A0000}"/>
    <cellStyle name="_П+Г-2007 МАЙ_янги" xfId="2806" xr:uid="{00000000-0005-0000-0000-0000F20A0000}"/>
    <cellStyle name="_П+Г-2007 МАЙ_янги" xfId="2807" xr:uid="{00000000-0005-0000-0000-0000F30A0000}"/>
    <cellStyle name="_П+Г-2007 МАЙ_янги" xfId="2808" xr:uid="{00000000-0005-0000-0000-0000F40A0000}"/>
    <cellStyle name="_П+Г-2007 МАЙ_янги_Апрел кр такс иш хаки тулик 5.04.08 МБ га" xfId="2809" xr:uid="{00000000-0005-0000-0000-0000F50A0000}"/>
    <cellStyle name="_П+Г-2007 МАЙ_янги_Апрел кр такс иш хаки тулик 5.04.08 МБ га" xfId="2810" xr:uid="{00000000-0005-0000-0000-0000F60A0000}"/>
    <cellStyle name="_ПАХТА КРЕДИТ 2008 МАРТ " xfId="2811" xr:uid="{00000000-0005-0000-0000-0000F70A0000}"/>
    <cellStyle name="_ПАХТА КРЕДИТ 2008 МАРТ " xfId="2812" xr:uid="{00000000-0005-0000-0000-0000F80A0000}"/>
    <cellStyle name="_ПАХТА КРЕДИТ 2008 МАРТ " xfId="2813" xr:uid="{00000000-0005-0000-0000-0000F90A0000}"/>
    <cellStyle name="_ПАХТА КРЕДИТ 2008 МАРТ " xfId="2814" xr:uid="{00000000-0005-0000-0000-0000FA0A0000}"/>
    <cellStyle name="_Пахта-2007 апрел кредит" xfId="2815" xr:uid="{00000000-0005-0000-0000-0000FB0A0000}"/>
    <cellStyle name="_Пахта-2007 апрел кредит" xfId="2816" xr:uid="{00000000-0005-0000-0000-0000FC0A0000}"/>
    <cellStyle name="_Пахта-2007 апрел кредит" xfId="2817" xr:uid="{00000000-0005-0000-0000-0000FD0A0000}"/>
    <cellStyle name="_Пахта-2007 апрел кредит" xfId="2818" xr:uid="{00000000-0005-0000-0000-0000FE0A0000}"/>
    <cellStyle name="_Пахта-2007 апрел кредит_Апрел кр такс иш хаки тулик 5.04.08 МБ га" xfId="2819" xr:uid="{00000000-0005-0000-0000-0000FF0A0000}"/>
    <cellStyle name="_Пахта-2007 апрел кредит_Апрел кр такс иш хаки тулик 5.04.08 МБ га" xfId="2820" xr:uid="{00000000-0005-0000-0000-0000000B0000}"/>
    <cellStyle name="_Пахта-2007 апрел кредит_Апрел кр такс иш хаки тулик 5.04.08 МБ га" xfId="2821" xr:uid="{00000000-0005-0000-0000-0000010B0000}"/>
    <cellStyle name="_Пахта-2007 апрел кредит_Апрел кр такс иш хаки тулик 5.04.08 МБ га" xfId="2822" xr:uid="{00000000-0005-0000-0000-0000020B0000}"/>
    <cellStyle name="_Пахта-2007 апрел кредит_ЛИЗИНГ МОНИТОРИНГИ-1.11.08й русумлар буйича" xfId="2823" xr:uid="{00000000-0005-0000-0000-0000030B0000}"/>
    <cellStyle name="_Пахта-2007 апрел кредит_ЛИЗИНГ МОНИТОРИНГИ-1.11.08й русумлар буйича" xfId="2824" xr:uid="{00000000-0005-0000-0000-0000040B0000}"/>
    <cellStyle name="_Пахта-2007 апрел кредит_ЛИЗИНГ МОНИТОРИНГИ-1.11.08й русумлар буйича" xfId="2825" xr:uid="{00000000-0005-0000-0000-0000050B0000}"/>
    <cellStyle name="_Пахта-2007 апрел кредит_ЛИЗИНГ МОНИТОРИНГИ-1.11.08й русумлар буйича" xfId="2826" xr:uid="{00000000-0005-0000-0000-0000060B0000}"/>
    <cellStyle name="_Пахта-2007 апрел кредит_УХКМ ва БИО форма 01. 02. 09" xfId="2827" xr:uid="{00000000-0005-0000-0000-0000070B0000}"/>
    <cellStyle name="_Пахта-2007 апрел кредит_УХКМ ва БИО форма 01. 02. 09" xfId="2828" xr:uid="{00000000-0005-0000-0000-0000080B0000}"/>
    <cellStyle name="_Пахта-2007 апрел кредит_УХКМ ва БИО форма 01. 02. 09" xfId="2829" xr:uid="{00000000-0005-0000-0000-0000090B0000}"/>
    <cellStyle name="_Пахта-2007 апрел кредит_УХКМ ва БИО форма 01. 02. 09" xfId="2830" xr:uid="{00000000-0005-0000-0000-00000A0B0000}"/>
    <cellStyle name="_Пахта-Галла-Апрел-Кредит" xfId="2831" xr:uid="{00000000-0005-0000-0000-00000B0B0000}"/>
    <cellStyle name="_Пахта-Галла-Апрел-Кредит" xfId="2832" xr:uid="{00000000-0005-0000-0000-00000C0B0000}"/>
    <cellStyle name="_Пахта-Галла-Апрел-Кредит" xfId="2833" xr:uid="{00000000-0005-0000-0000-00000D0B0000}"/>
    <cellStyle name="_Пахта-Галла-Апрел-Кредит" xfId="2834" xr:uid="{00000000-0005-0000-0000-00000E0B0000}"/>
    <cellStyle name="_Пахта-Галла-Апрел-Кредит_Апрел кр такс иш хаки тулик 5.04.08 МБ га" xfId="2835" xr:uid="{00000000-0005-0000-0000-00000F0B0000}"/>
    <cellStyle name="_Пахта-Галла-Апрел-Кредит_Апрел кр такс иш хаки тулик 5.04.08 МБ га" xfId="2836" xr:uid="{00000000-0005-0000-0000-0000100B0000}"/>
    <cellStyle name="_Пахта-Галла-Апрел-Кредит_Апрел кр такс иш хаки тулик 5.04.08 МБ га" xfId="2837" xr:uid="{00000000-0005-0000-0000-0000110B0000}"/>
    <cellStyle name="_Пахта-Галла-Апрел-Кредит_Апрел кр такс иш хаки тулик 5.04.08 МБ га" xfId="2838" xr:uid="{00000000-0005-0000-0000-0000120B0000}"/>
    <cellStyle name="_Пахта-Галла-Апрел-Кредит_ЛИЗИНГ МОНИТОРИНГИ-1.11.08й русумлар буйича" xfId="2839" xr:uid="{00000000-0005-0000-0000-0000130B0000}"/>
    <cellStyle name="_Пахта-Галла-Апрел-Кредит_ЛИЗИНГ МОНИТОРИНГИ-1.11.08й русумлар буйича" xfId="2840" xr:uid="{00000000-0005-0000-0000-0000140B0000}"/>
    <cellStyle name="_Пахта-Галла-Апрел-Кредит_ЛИЗИНГ МОНИТОРИНГИ-1.11.08й русумлар буйича" xfId="2841" xr:uid="{00000000-0005-0000-0000-0000150B0000}"/>
    <cellStyle name="_Пахта-Галла-Апрел-Кредит_ЛИЗИНГ МОНИТОРИНГИ-1.11.08й русумлар буйича" xfId="2842" xr:uid="{00000000-0005-0000-0000-0000160B0000}"/>
    <cellStyle name="_Пахта-Галла-Апрел-Кредит_УХКМ ва БИО форма 01. 02. 09" xfId="2843" xr:uid="{00000000-0005-0000-0000-0000170B0000}"/>
    <cellStyle name="_Пахта-Галла-Апрел-Кредит_УХКМ ва БИО форма 01. 02. 09" xfId="2844" xr:uid="{00000000-0005-0000-0000-0000180B0000}"/>
    <cellStyle name="_Пахта-Галла-Апрел-Кредит_УХКМ ва БИО форма 01. 02. 09" xfId="2845" xr:uid="{00000000-0005-0000-0000-0000190B0000}"/>
    <cellStyle name="_Пахта-Галла-Апрел-Кредит_УХКМ ва БИО форма 01. 02. 09" xfId="2846" xr:uid="{00000000-0005-0000-0000-00001A0B0000}"/>
    <cellStyle name="_Пахта-Галла-Май-Кредит" xfId="2847" xr:uid="{00000000-0005-0000-0000-00001B0B0000}"/>
    <cellStyle name="_Пахта-Галла-Май-Кредит" xfId="2848" xr:uid="{00000000-0005-0000-0000-00001C0B0000}"/>
    <cellStyle name="_Пахта-Галла-Май-Кредит" xfId="2849" xr:uid="{00000000-0005-0000-0000-00001D0B0000}"/>
    <cellStyle name="_Пахта-Галла-Май-Кредит" xfId="2850" xr:uid="{00000000-0005-0000-0000-00001E0B0000}"/>
    <cellStyle name="_Пахта-Галла-Май-Кредит_Апрел кр такс иш хаки тулик 5.04.08 МБ га" xfId="2851" xr:uid="{00000000-0005-0000-0000-00001F0B0000}"/>
    <cellStyle name="_Пахта-Галла-Май-Кредит_Апрел кр такс иш хаки тулик 5.04.08 МБ га" xfId="2852" xr:uid="{00000000-0005-0000-0000-0000200B0000}"/>
    <cellStyle name="_Пахта-Галла-Май-Кредит_Апрел кр такс иш хаки тулик 5.04.08 МБ га" xfId="2853" xr:uid="{00000000-0005-0000-0000-0000210B0000}"/>
    <cellStyle name="_Пахта-Галла-Май-Кредит_Апрел кр такс иш хаки тулик 5.04.08 МБ га" xfId="2854" xr:uid="{00000000-0005-0000-0000-0000220B0000}"/>
    <cellStyle name="_Пахта-Галла-Май-Кредит_ЛИЗИНГ МОНИТОРИНГИ-1.11.08й русумлар буйича" xfId="2855" xr:uid="{00000000-0005-0000-0000-0000230B0000}"/>
    <cellStyle name="_Пахта-Галла-Май-Кредит_ЛИЗИНГ МОНИТОРИНГИ-1.11.08й русумлар буйича" xfId="2856" xr:uid="{00000000-0005-0000-0000-0000240B0000}"/>
    <cellStyle name="_Пахта-Галла-Май-Кредит_ЛИЗИНГ МОНИТОРИНГИ-1.11.08й русумлар буйича" xfId="2857" xr:uid="{00000000-0005-0000-0000-0000250B0000}"/>
    <cellStyle name="_Пахта-Галла-Май-Кредит_ЛИЗИНГ МОНИТОРИНГИ-1.11.08й русумлар буйича" xfId="2858" xr:uid="{00000000-0005-0000-0000-0000260B0000}"/>
    <cellStyle name="_Пахта-Галла-Май-Кредит_УХКМ ва БИО форма 01. 02. 09" xfId="2859" xr:uid="{00000000-0005-0000-0000-0000270B0000}"/>
    <cellStyle name="_Пахта-Галла-Май-Кредит_УХКМ ва БИО форма 01. 02. 09" xfId="2860" xr:uid="{00000000-0005-0000-0000-0000280B0000}"/>
    <cellStyle name="_Пахта-Галла-Май-Кредит_УХКМ ва БИО форма 01. 02. 09" xfId="2861" xr:uid="{00000000-0005-0000-0000-0000290B0000}"/>
    <cellStyle name="_Пахта-Галла-Май-Кредит_УХКМ ва БИО форма 01. 02. 09" xfId="2862" xr:uid="{00000000-0005-0000-0000-00002A0B0000}"/>
    <cellStyle name="_Пахта-Сентябр" xfId="2863" xr:uid="{00000000-0005-0000-0000-00002B0B0000}"/>
    <cellStyle name="_Пахта-Сентябр" xfId="2864" xr:uid="{00000000-0005-0000-0000-00002C0B0000}"/>
    <cellStyle name="_Пахта-Сентябр" xfId="2865" xr:uid="{00000000-0005-0000-0000-00002D0B0000}"/>
    <cellStyle name="_Пахта-Сентябр" xfId="2866" xr:uid="{00000000-0005-0000-0000-00002E0B0000}"/>
    <cellStyle name="_Пахта-Сентябр_Апрел кр такс иш хаки тулик 5.04.08 МБ га" xfId="2867" xr:uid="{00000000-0005-0000-0000-00002F0B0000}"/>
    <cellStyle name="_Пахта-Сентябр_Апрел кр такс иш хаки тулик 5.04.08 МБ га" xfId="2868" xr:uid="{00000000-0005-0000-0000-0000300B0000}"/>
    <cellStyle name="_ПАХТА-Тех.карта" xfId="2869" xr:uid="{00000000-0005-0000-0000-0000310B0000}"/>
    <cellStyle name="_ПАХТА-Тех.карта" xfId="2870" xr:uid="{00000000-0005-0000-0000-0000320B0000}"/>
    <cellStyle name="_ПАХТА-Тех.карта" xfId="2871" xr:uid="{00000000-0005-0000-0000-0000330B0000}"/>
    <cellStyle name="_ПАХТА-Тех.карта" xfId="2872" xr:uid="{00000000-0005-0000-0000-0000340B0000}"/>
    <cellStyle name="_ПАХТА-Тех.карта_УХКМ ва БИО форма 01. 02. 09" xfId="2873" xr:uid="{00000000-0005-0000-0000-0000350B0000}"/>
    <cellStyle name="_ПАХТА-Тех.карта_УХКМ ва БИО форма 01. 02. 09" xfId="2874" xr:uid="{00000000-0005-0000-0000-0000360B0000}"/>
    <cellStyle name="_ПАХТА-Тех.карта_УХКМ ва БИО форма 01. 02. 09" xfId="2875" xr:uid="{00000000-0005-0000-0000-0000370B0000}"/>
    <cellStyle name="_ПАХТА-Тех.карта_УХКМ ва БИО форма 01. 02. 09" xfId="2876" xr:uid="{00000000-0005-0000-0000-0000380B0000}"/>
    <cellStyle name="_П-Г-Апрел-2 ЯРМИ" xfId="2877" xr:uid="{00000000-0005-0000-0000-0000390B0000}"/>
    <cellStyle name="_П-Г-Апрел-2 ЯРМИ" xfId="2878" xr:uid="{00000000-0005-0000-0000-00003A0B0000}"/>
    <cellStyle name="_П-Г-Апрел-2 ЯРМИ" xfId="2879" xr:uid="{00000000-0005-0000-0000-00003B0B0000}"/>
    <cellStyle name="_П-Г-Апрел-2 ЯРМИ" xfId="2880" xr:uid="{00000000-0005-0000-0000-00003C0B0000}"/>
    <cellStyle name="_П-Г-Апрел-2 ЯРМИ_Апрел кр такс иш хаки тулик 5.04.08 МБ га" xfId="2881" xr:uid="{00000000-0005-0000-0000-00003D0B0000}"/>
    <cellStyle name="_П-Г-Апрел-2 ЯРМИ_Апрел кр такс иш хаки тулик 5.04.08 МБ га" xfId="2882" xr:uid="{00000000-0005-0000-0000-00003E0B0000}"/>
    <cellStyle name="_П-Г-Апрел-2 ЯРМИ_Апрел кр такс иш хаки тулик 5.04.08 МБ га" xfId="2883" xr:uid="{00000000-0005-0000-0000-00003F0B0000}"/>
    <cellStyle name="_П-Г-Апрел-2 ЯРМИ_Апрел кр такс иш хаки тулик 5.04.08 МБ га" xfId="2884" xr:uid="{00000000-0005-0000-0000-0000400B0000}"/>
    <cellStyle name="_П-Г-Апрел-2 ЯРМИ_ЛИЗИНГ МОНИТОРИНГИ-1.11.08й русумлар буйича" xfId="2885" xr:uid="{00000000-0005-0000-0000-0000410B0000}"/>
    <cellStyle name="_П-Г-Апрел-2 ЯРМИ_ЛИЗИНГ МОНИТОРИНГИ-1.11.08й русумлар буйича" xfId="2886" xr:uid="{00000000-0005-0000-0000-0000420B0000}"/>
    <cellStyle name="_П-Г-Апрел-2 ЯРМИ_ЛИЗИНГ МОНИТОРИНГИ-1.11.08й русумлар буйича" xfId="2887" xr:uid="{00000000-0005-0000-0000-0000430B0000}"/>
    <cellStyle name="_П-Г-Апрел-2 ЯРМИ_ЛИЗИНГ МОНИТОРИНГИ-1.11.08й русумлар буйича" xfId="2888" xr:uid="{00000000-0005-0000-0000-0000440B0000}"/>
    <cellStyle name="_П-Г-Апрел-2 ЯРМИ_УХКМ ва БИО форма 01. 02. 09" xfId="2889" xr:uid="{00000000-0005-0000-0000-0000450B0000}"/>
    <cellStyle name="_П-Г-Апрел-2 ЯРМИ_УХКМ ва БИО форма 01. 02. 09" xfId="2890" xr:uid="{00000000-0005-0000-0000-0000460B0000}"/>
    <cellStyle name="_П-Г-Апрел-2 ЯРМИ_УХКМ ва БИО форма 01. 02. 09" xfId="2891" xr:uid="{00000000-0005-0000-0000-0000470B0000}"/>
    <cellStyle name="_П-Г-Апрел-2 ЯРМИ_УХКМ ва БИО форма 01. 02. 09" xfId="2892" xr:uid="{00000000-0005-0000-0000-0000480B0000}"/>
    <cellStyle name="_Режа апрел кредит 19-04-07 гача" xfId="2893" xr:uid="{00000000-0005-0000-0000-0000490B0000}"/>
    <cellStyle name="_Режа апрел кредит 19-04-07 гача" xfId="2894" xr:uid="{00000000-0005-0000-0000-00004A0B0000}"/>
    <cellStyle name="_Режа апрел кредит 19-04-07 гача" xfId="2895" xr:uid="{00000000-0005-0000-0000-00004B0B0000}"/>
    <cellStyle name="_Режа апрел кредит 19-04-07 гача" xfId="2896" xr:uid="{00000000-0005-0000-0000-00004C0B0000}"/>
    <cellStyle name="_Режа булиниши" xfId="2897" xr:uid="{00000000-0005-0000-0000-00004D0B0000}"/>
    <cellStyle name="_Режа булиниши" xfId="2898" xr:uid="{00000000-0005-0000-0000-00004E0B0000}"/>
    <cellStyle name="_Режа булиниши_2009 йил   йиллик" xfId="2899" xr:uid="{00000000-0005-0000-0000-00004F0B0000}"/>
    <cellStyle name="_Режа булиниши_2009 йил   йиллик" xfId="2900" xr:uid="{00000000-0005-0000-0000-0000500B0000}"/>
    <cellStyle name="_Режа булиниши_2009 йил   йиллик  хисоботлар" xfId="2901" xr:uid="{00000000-0005-0000-0000-0000510B0000}"/>
    <cellStyle name="_Режа булиниши_2009 йил   йиллик  хисоботлар" xfId="2902" xr:uid="{00000000-0005-0000-0000-0000520B0000}"/>
    <cellStyle name="_Режа булиниши_2010 йил   йиллик" xfId="2903" xr:uid="{00000000-0005-0000-0000-0000530B0000}"/>
    <cellStyle name="_Режа булиниши_2010 йил   йиллик" xfId="2904" xr:uid="{00000000-0005-0000-0000-0000540B0000}"/>
    <cellStyle name="_Режа булиниши_Талаб ва унинг копланиши" xfId="2905" xr:uid="{00000000-0005-0000-0000-0000550B0000}"/>
    <cellStyle name="_Режа булиниши_Талаб ва унинг копланиши" xfId="2906" xr:uid="{00000000-0005-0000-0000-0000560B0000}"/>
    <cellStyle name="_СВОД Жадваллар 2008-2012й" xfId="2907" xr:uid="{00000000-0005-0000-0000-0000570B0000}"/>
    <cellStyle name="_СВОД Жадваллар 2008-2012й" xfId="2908" xr:uid="{00000000-0005-0000-0000-0000580B0000}"/>
    <cellStyle name="_СВОД Жадваллар 2008-2012й_2009 йил   йиллик" xfId="2909" xr:uid="{00000000-0005-0000-0000-0000590B0000}"/>
    <cellStyle name="_СВОД Жадваллар 2008-2012й_2009 йил   йиллик" xfId="2910" xr:uid="{00000000-0005-0000-0000-00005A0B0000}"/>
    <cellStyle name="_СВОД Жадваллар 2008-2012й_2009 йил   йиллик  хисоботлар" xfId="2911" xr:uid="{00000000-0005-0000-0000-00005B0B0000}"/>
    <cellStyle name="_СВОД Жадваллар 2008-2012й_2009 йил   йиллик  хисоботлар" xfId="2912" xr:uid="{00000000-0005-0000-0000-00005C0B0000}"/>
    <cellStyle name="_СВОД Жадваллар 2008-2012й_2010 й  9 ойлик  якун" xfId="2913" xr:uid="{00000000-0005-0000-0000-00005D0B0000}"/>
    <cellStyle name="_СВОД Жадваллар 2008-2012й_2010 й  9 ойлик  якун" xfId="2914" xr:uid="{00000000-0005-0000-0000-00005E0B0000}"/>
    <cellStyle name="_СВОД Жадваллар 2008-2012й_2010 йил   йиллик" xfId="2915" xr:uid="{00000000-0005-0000-0000-00005F0B0000}"/>
    <cellStyle name="_СВОД Жадваллар 2008-2012й_2010 йил   йиллик" xfId="2916" xr:uid="{00000000-0005-0000-0000-0000600B0000}"/>
    <cellStyle name="_СВОД Жадваллар 2008-2012й_2011  - 6 жадваллар ВЭС" xfId="2917" xr:uid="{00000000-0005-0000-0000-0000610B0000}"/>
    <cellStyle name="_СВОД Жадваллар 2008-2012й_2011  - 6 жадваллар ВЭС" xfId="2918" xr:uid="{00000000-0005-0000-0000-0000620B0000}"/>
    <cellStyle name="_СВОД Жадваллар 2008-2012й_Кашкадарё 308  01.10.2010 й" xfId="2919" xr:uid="{00000000-0005-0000-0000-0000630B0000}"/>
    <cellStyle name="_СВОД Жадваллар 2008-2012й_Кашкадарё 308  01.10.2010 й" xfId="2920" xr:uid="{00000000-0005-0000-0000-0000640B0000}"/>
    <cellStyle name="_СВОД Жадваллар 2008-2012й_СВОД Прогноз 2008-2012й" xfId="2921" xr:uid="{00000000-0005-0000-0000-0000650B0000}"/>
    <cellStyle name="_СВОД Жадваллар 2008-2012й_СВОД Прогноз 2008-2012й" xfId="2922" xr:uid="{00000000-0005-0000-0000-0000660B0000}"/>
    <cellStyle name="_СВОД Жадваллар 2008-2012й_СВОД Прогноз 2008-2012й_2009 йил   йиллик" xfId="2923" xr:uid="{00000000-0005-0000-0000-0000670B0000}"/>
    <cellStyle name="_СВОД Жадваллар 2008-2012й_СВОД Прогноз 2008-2012й_2009 йил   йиллик" xfId="2924" xr:uid="{00000000-0005-0000-0000-0000680B0000}"/>
    <cellStyle name="_СВОД Жадваллар 2008-2012й_СВОД Прогноз 2008-2012й_2009 йил   йиллик  хисоботлар" xfId="2925" xr:uid="{00000000-0005-0000-0000-0000690B0000}"/>
    <cellStyle name="_СВОД Жадваллар 2008-2012й_СВОД Прогноз 2008-2012й_2009 йил   йиллик  хисоботлар" xfId="2926" xr:uid="{00000000-0005-0000-0000-00006A0B0000}"/>
    <cellStyle name="_СВОД Жадваллар 2008-2012й_СВОД Прогноз 2008-2012й_2010 й  9 ойлик  якун" xfId="2927" xr:uid="{00000000-0005-0000-0000-00006B0B0000}"/>
    <cellStyle name="_СВОД Жадваллар 2008-2012й_СВОД Прогноз 2008-2012й_2010 й  9 ойлик  якун" xfId="2928" xr:uid="{00000000-0005-0000-0000-00006C0B0000}"/>
    <cellStyle name="_СВОД Жадваллар 2008-2012й_СВОД Прогноз 2008-2012й_2010 йил   йиллик" xfId="2929" xr:uid="{00000000-0005-0000-0000-00006D0B0000}"/>
    <cellStyle name="_СВОД Жадваллар 2008-2012й_СВОД Прогноз 2008-2012й_2010 йил   йиллик" xfId="2930" xr:uid="{00000000-0005-0000-0000-00006E0B0000}"/>
    <cellStyle name="_СВОД Жадваллар 2008-2012й_СВОД Прогноз 2008-2012й_2011  - 6 жадваллар ВЭС" xfId="2931" xr:uid="{00000000-0005-0000-0000-00006F0B0000}"/>
    <cellStyle name="_СВОД Жадваллар 2008-2012й_СВОД Прогноз 2008-2012й_2011  - 6 жадваллар ВЭС" xfId="2932" xr:uid="{00000000-0005-0000-0000-0000700B0000}"/>
    <cellStyle name="_СВОД Жадваллар 2008-2012й_СВОД Прогноз 2008-2012й_Кашкадарё 308  01.10.2010 й" xfId="2933" xr:uid="{00000000-0005-0000-0000-0000710B0000}"/>
    <cellStyle name="_СВОД Жадваллар 2008-2012й_СВОД Прогноз 2008-2012й_Кашкадарё 308  01.10.2010 й" xfId="2934" xr:uid="{00000000-0005-0000-0000-0000720B0000}"/>
    <cellStyle name="_СВОД Жадваллар 2008-2012й_СВОД Прогноз 2008-2012й_Талаб ва унинг копланиши" xfId="2935" xr:uid="{00000000-0005-0000-0000-0000730B0000}"/>
    <cellStyle name="_СВОД Жадваллар 2008-2012й_СВОД Прогноз 2008-2012й_Талаб ва унинг копланиши" xfId="2936" xr:uid="{00000000-0005-0000-0000-0000740B0000}"/>
    <cellStyle name="_СВОД Жадваллар 2008-2012й_Талаб ва унинг копланиши" xfId="2937" xr:uid="{00000000-0005-0000-0000-0000750B0000}"/>
    <cellStyle name="_СВОД Жадваллар 2008-2012й_Талаб ва унинг копланиши" xfId="2938" xr:uid="{00000000-0005-0000-0000-0000760B0000}"/>
    <cellStyle name="_СВОД Прогноз 2008-2012й" xfId="2939" xr:uid="{00000000-0005-0000-0000-0000770B0000}"/>
    <cellStyle name="_СВОД Прогноз 2008-2012й" xfId="2940" xr:uid="{00000000-0005-0000-0000-0000780B0000}"/>
    <cellStyle name="_СВОД Прогноз 2008-2012й_2009 йил   йиллик" xfId="2941" xr:uid="{00000000-0005-0000-0000-0000790B0000}"/>
    <cellStyle name="_СВОД Прогноз 2008-2012й_2009 йил   йиллик" xfId="2942" xr:uid="{00000000-0005-0000-0000-00007A0B0000}"/>
    <cellStyle name="_СВОД Прогноз 2008-2012й_2009 йил   йиллик  хисоботлар" xfId="2943" xr:uid="{00000000-0005-0000-0000-00007B0B0000}"/>
    <cellStyle name="_СВОД Прогноз 2008-2012й_2009 йил   йиллик  хисоботлар" xfId="2944" xr:uid="{00000000-0005-0000-0000-00007C0B0000}"/>
    <cellStyle name="_СВОД Прогноз 2008-2012й_2010 й  9 ойлик  якун" xfId="2945" xr:uid="{00000000-0005-0000-0000-00007D0B0000}"/>
    <cellStyle name="_СВОД Прогноз 2008-2012й_2010 й  9 ойлик  якун" xfId="2946" xr:uid="{00000000-0005-0000-0000-00007E0B0000}"/>
    <cellStyle name="_СВОД Прогноз 2008-2012й_2010 йил   йиллик" xfId="2947" xr:uid="{00000000-0005-0000-0000-00007F0B0000}"/>
    <cellStyle name="_СВОД Прогноз 2008-2012й_2010 йил   йиллик" xfId="2948" xr:uid="{00000000-0005-0000-0000-0000800B0000}"/>
    <cellStyle name="_СВОД Прогноз 2008-2012й_2011  - 6 жадваллар ВЭС" xfId="2949" xr:uid="{00000000-0005-0000-0000-0000810B0000}"/>
    <cellStyle name="_СВОД Прогноз 2008-2012й_2011  - 6 жадваллар ВЭС" xfId="2950" xr:uid="{00000000-0005-0000-0000-0000820B0000}"/>
    <cellStyle name="_СВОД Прогноз 2008-2012й_Кашкадарё 308  01.10.2010 й" xfId="2951" xr:uid="{00000000-0005-0000-0000-0000830B0000}"/>
    <cellStyle name="_СВОД Прогноз 2008-2012й_Кашкадарё 308  01.10.2010 й" xfId="2952" xr:uid="{00000000-0005-0000-0000-0000840B0000}"/>
    <cellStyle name="_СВОД Прогноз 2008-2012й_Талаб ва унинг копланиши" xfId="2953" xr:uid="{00000000-0005-0000-0000-0000850B0000}"/>
    <cellStyle name="_СВОД Прогноз 2008-2012й_Талаб ва унинг копланиши" xfId="2954" xr:uid="{00000000-0005-0000-0000-0000860B0000}"/>
    <cellStyle name="_СЕНТЯБР 09.09 30." xfId="2955" xr:uid="{00000000-0005-0000-0000-0000870B0000}"/>
    <cellStyle name="_СЕНТЯБР 09.09 30." xfId="2956" xr:uid="{00000000-0005-0000-0000-0000880B0000}"/>
    <cellStyle name="_СЕНТЯБР 09.09 30._2009 йил   йиллик" xfId="2957" xr:uid="{00000000-0005-0000-0000-0000890B0000}"/>
    <cellStyle name="_СЕНТЯБР 09.09 30._2009 йил   йиллик" xfId="2958" xr:uid="{00000000-0005-0000-0000-00008A0B0000}"/>
    <cellStyle name="_СЕНТЯБР 09.09 30._2009 йил   йиллик  хисоботлар" xfId="2959" xr:uid="{00000000-0005-0000-0000-00008B0B0000}"/>
    <cellStyle name="_СЕНТЯБР 09.09 30._2009 йил   йиллик  хисоботлар" xfId="2960" xr:uid="{00000000-0005-0000-0000-00008C0B0000}"/>
    <cellStyle name="_СЕНТЯБР 09.09 30._2010 йил   йиллик" xfId="2961" xr:uid="{00000000-0005-0000-0000-00008D0B0000}"/>
    <cellStyle name="_СЕНТЯБР 09.09 30._2010 йил   йиллик" xfId="2962" xr:uid="{00000000-0005-0000-0000-00008E0B0000}"/>
    <cellStyle name="_СЕНТЯБР 09.09 30._Талаб ва унинг копланиши" xfId="2963" xr:uid="{00000000-0005-0000-0000-00008F0B0000}"/>
    <cellStyle name="_СЕНТЯБР 09.09 30._Талаб ва унинг копланиши" xfId="2964" xr:uid="{00000000-0005-0000-0000-0000900B0000}"/>
    <cellStyle name="_С-р , П Б, Х Б ва бошка банк 1,01,06 дан 25,05,06гача" xfId="2965" xr:uid="{00000000-0005-0000-0000-0000910B0000}"/>
    <cellStyle name="_С-р , П Б, Х Б ва бошка банк 1,01,06 дан 25,05,06гача" xfId="2966" xr:uid="{00000000-0005-0000-0000-0000920B0000}"/>
    <cellStyle name="_С-р , П Б, Х Б ва бошка банк 1,01,06 дан 25,05,06гача" xfId="2967" xr:uid="{00000000-0005-0000-0000-0000930B0000}"/>
    <cellStyle name="_С-р , П Б, Х Б ва бошка банк 1,01,06 дан 25,05,06гача" xfId="2968" xr:uid="{00000000-0005-0000-0000-0000940B0000}"/>
    <cellStyle name="_С-р , П Б, Х Б ва бошка банк 1,01,06 дан 25,05,06гача_Апрел кр такс иш хаки тулик 5.04.08 МБ га" xfId="2969" xr:uid="{00000000-0005-0000-0000-0000950B0000}"/>
    <cellStyle name="_С-р , П Б, Х Б ва бошка банк 1,01,06 дан 25,05,06гача_Апрел кр такс иш хаки тулик 5.04.08 МБ га" xfId="2970" xr:uid="{00000000-0005-0000-0000-0000960B0000}"/>
    <cellStyle name="_С-р , П Б, Х Б ва бошка банк 1,01,06 дан 25,05,06гача_ЛИЗИНГ МОНИТОРИНГИ-1.11.08й русумлар буйича" xfId="2971" xr:uid="{00000000-0005-0000-0000-0000970B0000}"/>
    <cellStyle name="_С-р , П Б, Х Б ва бошка банк 1,01,06 дан 25,05,06гача_ЛИЗИНГ МОНИТОРИНГИ-1.11.08й русумлар буйича" xfId="2972" xr:uid="{00000000-0005-0000-0000-0000980B0000}"/>
    <cellStyle name="_С-р , П Б, Х Б ва бошка банк 1,01,06 дан 25,05,06гача_УХКМ ва БИО форма 01. 02. 09" xfId="2973" xr:uid="{00000000-0005-0000-0000-0000990B0000}"/>
    <cellStyle name="_С-р , П Б, Х Б ва бошка банк 1,01,06 дан 25,05,06гача_УХКМ ва БИО форма 01. 02. 09" xfId="2974" xr:uid="{00000000-0005-0000-0000-00009A0B0000}"/>
    <cellStyle name="_С-р , П Б, Х Б ва бошка банк 1,01,06 дан 25,05,06гача_УХКМ ва БИО форма 01. 02. 09" xfId="2975" xr:uid="{00000000-0005-0000-0000-00009B0B0000}"/>
    <cellStyle name="_С-р , П Б, Х Б ва бошка банк 1,01,06 дан 25,05,06гача_УХКМ ва БИО форма 01. 02. 09" xfId="2976" xr:uid="{00000000-0005-0000-0000-00009C0B0000}"/>
    <cellStyle name="_С-р , П Б, Х Б ва бошка банк 1,01,06 дан 25,05,06гача00" xfId="2977" xr:uid="{00000000-0005-0000-0000-00009D0B0000}"/>
    <cellStyle name="_С-р , П Б, Х Б ва бошка банк 1,01,06 дан 25,05,06гача00" xfId="2978" xr:uid="{00000000-0005-0000-0000-00009E0B0000}"/>
    <cellStyle name="_С-р , П Б, Х Б ва бошка банк 1,01,06 дан 25,05,06гача00" xfId="2979" xr:uid="{00000000-0005-0000-0000-00009F0B0000}"/>
    <cellStyle name="_С-р , П Б, Х Б ва бошка банк 1,01,06 дан 25,05,06гача00" xfId="2980" xr:uid="{00000000-0005-0000-0000-0000A00B0000}"/>
    <cellStyle name="_С-р , П Б, Х Б ва бошка банк 1,01,06 дан 25,05,06гача00_УХКМ ва БИО форма 01. 02. 09" xfId="2981" xr:uid="{00000000-0005-0000-0000-0000A10B0000}"/>
    <cellStyle name="_С-р , П Б, Х Б ва бошка банк 1,01,06 дан 25,05,06гача00_УХКМ ва БИО форма 01. 02. 09" xfId="2982" xr:uid="{00000000-0005-0000-0000-0000A20B0000}"/>
    <cellStyle name="_С-р , П Б, Х Б ва бошка банк 1,01,06 дан 25,05,06гача00_УХКМ ва БИО форма 01. 02. 09" xfId="2983" xr:uid="{00000000-0005-0000-0000-0000A30B0000}"/>
    <cellStyle name="_С-р , П Б, Х Б ва бошка банк 1,01,06 дан 25,05,06гача00_УХКМ ва БИО форма 01. 02. 09" xfId="2984" xr:uid="{00000000-0005-0000-0000-0000A40B0000}"/>
    <cellStyle name="_Сухроб Вилоят свод" xfId="2985" xr:uid="{00000000-0005-0000-0000-0000A50B0000}"/>
    <cellStyle name="_Сухроб Вилоят свод" xfId="2986" xr:uid="{00000000-0005-0000-0000-0000A60B0000}"/>
    <cellStyle name="_Сухроб Вилоят свод_2009 йил   йиллик" xfId="2987" xr:uid="{00000000-0005-0000-0000-0000A70B0000}"/>
    <cellStyle name="_Сухроб Вилоят свод_2009 йил   йиллик" xfId="2988" xr:uid="{00000000-0005-0000-0000-0000A80B0000}"/>
    <cellStyle name="_Сухроб Вилоят свод_2009 йил   йиллик  хисоботлар" xfId="2989" xr:uid="{00000000-0005-0000-0000-0000A90B0000}"/>
    <cellStyle name="_Сухроб Вилоят свод_2009 йил   йиллик  хисоботлар" xfId="2990" xr:uid="{00000000-0005-0000-0000-0000AA0B0000}"/>
    <cellStyle name="_Сухроб Вилоят свод_2010 й  9 ойлик  якун" xfId="2991" xr:uid="{00000000-0005-0000-0000-0000AB0B0000}"/>
    <cellStyle name="_Сухроб Вилоят свод_2010 й  9 ойлик  якун" xfId="2992" xr:uid="{00000000-0005-0000-0000-0000AC0B0000}"/>
    <cellStyle name="_Сухроб Вилоят свод_2010 йил   йиллик" xfId="2993" xr:uid="{00000000-0005-0000-0000-0000AD0B0000}"/>
    <cellStyle name="_Сухроб Вилоят свод_2010 йил   йиллик" xfId="2994" xr:uid="{00000000-0005-0000-0000-0000AE0B0000}"/>
    <cellStyle name="_Сухроб Вилоят свод_2011  - 6 жадваллар ВЭС" xfId="2995" xr:uid="{00000000-0005-0000-0000-0000AF0B0000}"/>
    <cellStyle name="_Сухроб Вилоят свод_2011  - 6 жадваллар ВЭС" xfId="2996" xr:uid="{00000000-0005-0000-0000-0000B00B0000}"/>
    <cellStyle name="_Сухроб Вилоят свод_Талаб ва унинг копланиши" xfId="2997" xr:uid="{00000000-0005-0000-0000-0000B10B0000}"/>
    <cellStyle name="_Сухроб Вилоят свод_Талаб ва унинг копланиши" xfId="2998" xr:uid="{00000000-0005-0000-0000-0000B20B0000}"/>
    <cellStyle name="_Талаб ва унинг копланиши" xfId="2999" xr:uid="{00000000-0005-0000-0000-0000B30B0000}"/>
    <cellStyle name="_Талаб ва унинг копланиши" xfId="3000" xr:uid="{00000000-0005-0000-0000-0000B40B0000}"/>
    <cellStyle name="_Талаб ва унинг копланиши_Вазирлар маҳкамасининг 319-сонли қарори иловалари" xfId="3001" xr:uid="{00000000-0005-0000-0000-0000B50B0000}"/>
    <cellStyle name="_Талаб ва унинг копланиши_Вазирлар маҳкамасининг 319-сонли қарори иловалари" xfId="3002" xr:uid="{00000000-0005-0000-0000-0000B60B0000}"/>
    <cellStyle name="_Талаб ва унинг копланиши_Вилоят  мева-сабзавот 2012" xfId="3003" xr:uid="{00000000-0005-0000-0000-0000B70B0000}"/>
    <cellStyle name="_Талаб ва унинг копланиши_Вилоят  мева-сабзавот 2012" xfId="3004" xr:uid="{00000000-0005-0000-0000-0000B80B0000}"/>
    <cellStyle name="_Талаб ва унинг копланиши_Қашқадарё Вилоят  мева-сабзавот 2012" xfId="3005" xr:uid="{00000000-0005-0000-0000-0000B90B0000}"/>
    <cellStyle name="_Талаб ва унинг копланиши_Қашқадарё Вилоят  мева-сабзавот 2012" xfId="3006" xr:uid="{00000000-0005-0000-0000-0000BA0B0000}"/>
    <cellStyle name="_Тошкентга Эҳтиёж 01.11.2012й" xfId="3007" xr:uid="{00000000-0005-0000-0000-0000BB0B0000}"/>
    <cellStyle name="_Тошкентга Эҳтиёж 01.11.2012й" xfId="3008" xr:uid="{00000000-0005-0000-0000-0000BC0B0000}"/>
    <cellStyle name="_УЗГАРДИ ВАЗИРЛИК 85.5 минг талик ХОКИМГА 2009 й. 12 ойлик ЯНГИ ИШ УРИН. РАЗБОР" xfId="3009" xr:uid="{00000000-0005-0000-0000-0000BD0B0000}"/>
    <cellStyle name="_УЗГАРДИ ВАЗИРЛИК 85.5 минг талик ХОКИМГА 2009 й. 12 ойлик ЯНГИ ИШ УРИН. РАЗБОР" xfId="3010" xr:uid="{00000000-0005-0000-0000-0000BE0B0000}"/>
    <cellStyle name="_УЗГАРДИ ВАЗИРЛИК 85.5 минг талик ХОКИМГА 2009 й. 12 ойлик ЯНГИ ИШ УРИН. РАЗБОР_2009 йил   йиллик" xfId="3011" xr:uid="{00000000-0005-0000-0000-0000BF0B0000}"/>
    <cellStyle name="_УЗГАРДИ ВАЗИРЛИК 85.5 минг талик ХОКИМГА 2009 й. 12 ойлик ЯНГИ ИШ УРИН. РАЗБОР_2009 йил   йиллик" xfId="3012" xr:uid="{00000000-0005-0000-0000-0000C00B0000}"/>
    <cellStyle name="_УЗГАРДИ ВАЗИРЛИК 85.5 минг талик ХОКИМГА 2009 й. 12 ойлик ЯНГИ ИШ УРИН. РАЗБОР_2009 йил   йиллик  хисоботлар" xfId="3013" xr:uid="{00000000-0005-0000-0000-0000C10B0000}"/>
    <cellStyle name="_УЗГАРДИ ВАЗИРЛИК 85.5 минг талик ХОКИМГА 2009 й. 12 ойлик ЯНГИ ИШ УРИН. РАЗБОР_2009 йил   йиллик  хисоботлар" xfId="3014" xr:uid="{00000000-0005-0000-0000-0000C20B0000}"/>
    <cellStyle name="_УЗГАРДИ ВАЗИРЛИК 85.5 минг талик ХОКИМГА 2009 й. 12 ойлик ЯНГИ ИШ УРИН. РАЗБОР_2010 йил   йиллик" xfId="3015" xr:uid="{00000000-0005-0000-0000-0000C30B0000}"/>
    <cellStyle name="_УЗГАРДИ ВАЗИРЛИК 85.5 минг талик ХОКИМГА 2009 й. 12 ойлик ЯНГИ ИШ УРИН. РАЗБОР_2010 йил   йиллик" xfId="3016" xr:uid="{00000000-0005-0000-0000-0000C40B0000}"/>
    <cellStyle name="_УЗГАРДИ ВАЗИРЛИК 85.5 минг талик ХОКИМГА 2009 й. 12 ойлик ЯНГИ ИШ УРИН. РАЗБОР_Талаб ва унинг копланиши" xfId="3017" xr:uid="{00000000-0005-0000-0000-0000C50B0000}"/>
    <cellStyle name="_УЗГАРДИ ВАЗИРЛИК 85.5 минг талик ХОКИМГА 2009 й. 12 ойлик ЯНГИ ИШ УРИН. РАЗБОР_Талаб ва унинг копланиши" xfId="3018" xr:uid="{00000000-0005-0000-0000-0000C60B0000}"/>
    <cellStyle name="_УХКМ ва БИО форма 01. 02. 09" xfId="3019" xr:uid="{00000000-0005-0000-0000-0000C70B0000}"/>
    <cellStyle name="_УХКМ ва БИО форма 01. 02. 09" xfId="3020" xr:uid="{00000000-0005-0000-0000-0000C80B0000}"/>
    <cellStyle name="_УХКМ ва БИО форма 01. 02. 09" xfId="3021" xr:uid="{00000000-0005-0000-0000-0000C90B0000}"/>
    <cellStyle name="_УХКМ ва БИО форма 01. 02. 09" xfId="3022" xr:uid="{00000000-0005-0000-0000-0000CA0B0000}"/>
    <cellStyle name="_Факт 2006 йилга олганлар" xfId="3023" xr:uid="{00000000-0005-0000-0000-0000CB0B0000}"/>
    <cellStyle name="_Факт 2006 йилга олганлар" xfId="3024" xr:uid="{00000000-0005-0000-0000-0000CC0B0000}"/>
    <cellStyle name="_Факт 2006 йилга олганлар" xfId="3025" xr:uid="{00000000-0005-0000-0000-0000CD0B0000}"/>
    <cellStyle name="_Факт 2006 йилга олганлар" xfId="3026" xr:uid="{00000000-0005-0000-0000-0000CE0B0000}"/>
    <cellStyle name="_Факт 2006 йилга олганлар_Апрел кр такс иш хаки тулик 5.04.08 МБ га" xfId="3027" xr:uid="{00000000-0005-0000-0000-0000CF0B0000}"/>
    <cellStyle name="_Факт 2006 йилга олганлар_Апрел кр такс иш хаки тулик 5.04.08 МБ га" xfId="3028" xr:uid="{00000000-0005-0000-0000-0000D00B0000}"/>
    <cellStyle name="_Факт 2006 йилга олганлар_Апрел кр такс иш хаки тулик 5.04.08 МБ га" xfId="3029" xr:uid="{00000000-0005-0000-0000-0000D10B0000}"/>
    <cellStyle name="_Факт 2006 йилга олганлар_Апрел кр такс иш хаки тулик 5.04.08 МБ га" xfId="3030" xr:uid="{00000000-0005-0000-0000-0000D20B0000}"/>
    <cellStyle name="_Факт 2006 йилга олганлар_ЛИЗИНГ МОНИТОРИНГИ-1.11.08й русумлар буйича" xfId="3031" xr:uid="{00000000-0005-0000-0000-0000D30B0000}"/>
    <cellStyle name="_Факт 2006 йилга олганлар_ЛИЗИНГ МОНИТОРИНГИ-1.11.08й русумлар буйича" xfId="3032" xr:uid="{00000000-0005-0000-0000-0000D40B0000}"/>
    <cellStyle name="_Факт 2006 йилга олганлар_ЛИЗИНГ МОНИТОРИНГИ-1.11.08й русумлар буйича" xfId="3033" xr:uid="{00000000-0005-0000-0000-0000D50B0000}"/>
    <cellStyle name="_Факт 2006 йилга олганлар_ЛИЗИНГ МОНИТОРИНГИ-1.11.08й русумлар буйича" xfId="3034" xr:uid="{00000000-0005-0000-0000-0000D60B0000}"/>
    <cellStyle name="_Факт 2006 йилга олганлар_УХКМ ва БИО форма 01. 02. 09" xfId="3035" xr:uid="{00000000-0005-0000-0000-0000D70B0000}"/>
    <cellStyle name="_Факт 2006 йилга олганлар_УХКМ ва БИО форма 01. 02. 09" xfId="3036" xr:uid="{00000000-0005-0000-0000-0000D80B0000}"/>
    <cellStyle name="_Факт 2006 йилга олганлар_УХКМ ва БИО форма 01. 02. 09" xfId="3037" xr:uid="{00000000-0005-0000-0000-0000D90B0000}"/>
    <cellStyle name="_Факт 2006 йилга олганлар_УХКМ ва БИО форма 01. 02. 09" xfId="3038" xr:uid="{00000000-0005-0000-0000-0000DA0B0000}"/>
    <cellStyle name="_Фарғона" xfId="3039" xr:uid="{00000000-0005-0000-0000-0000DB0B0000}"/>
    <cellStyle name="_Фарғона" xfId="3040" xr:uid="{00000000-0005-0000-0000-0000DC0B0000}"/>
    <cellStyle name="_Фарғона_1-кисм 1-свод" xfId="3041" xr:uid="{00000000-0005-0000-0000-0000DD0B0000}"/>
    <cellStyle name="_Фарғона_1-кисм 1-свод" xfId="3042" xr:uid="{00000000-0005-0000-0000-0000DE0B0000}"/>
    <cellStyle name="_Фарғона_1-кисм 1-свод_2009 йил   йиллик" xfId="3043" xr:uid="{00000000-0005-0000-0000-0000DF0B0000}"/>
    <cellStyle name="_Фарғона_1-кисм 1-свод_2009 йил   йиллик" xfId="3044" xr:uid="{00000000-0005-0000-0000-0000E00B0000}"/>
    <cellStyle name="_Фарғона_1-кисм 1-свод_2009 йил   йиллик  хисоботлар" xfId="3045" xr:uid="{00000000-0005-0000-0000-0000E10B0000}"/>
    <cellStyle name="_Фарғона_1-кисм 1-свод_2009 йил   йиллик  хисоботлар" xfId="3046" xr:uid="{00000000-0005-0000-0000-0000E20B0000}"/>
    <cellStyle name="_Фарғона_1-кисм 1-свод_2010 й  9 ойлик  якун" xfId="3047" xr:uid="{00000000-0005-0000-0000-0000E30B0000}"/>
    <cellStyle name="_Фарғона_1-кисм 1-свод_2010 й  9 ойлик  якун" xfId="3048" xr:uid="{00000000-0005-0000-0000-0000E40B0000}"/>
    <cellStyle name="_Фарғона_1-кисм 1-свод_2010 йил   йиллик" xfId="3049" xr:uid="{00000000-0005-0000-0000-0000E50B0000}"/>
    <cellStyle name="_Фарғона_1-кисм 1-свод_2010 йил   йиллик" xfId="3050" xr:uid="{00000000-0005-0000-0000-0000E60B0000}"/>
    <cellStyle name="_Фарғона_1-кисм 1-свод_2011  - 6 жадваллар ВЭС" xfId="3051" xr:uid="{00000000-0005-0000-0000-0000E70B0000}"/>
    <cellStyle name="_Фарғона_1-кисм 1-свод_2011  - 6 жадваллар ВЭС" xfId="3052" xr:uid="{00000000-0005-0000-0000-0000E80B0000}"/>
    <cellStyle name="_Фарғона_1-кисм 1-свод_Талаб ва унинг копланиши" xfId="3053" xr:uid="{00000000-0005-0000-0000-0000E90B0000}"/>
    <cellStyle name="_Фарғона_1-кисм 1-свод_Талаб ва унинг копланиши" xfId="3054" xr:uid="{00000000-0005-0000-0000-0000EA0B0000}"/>
    <cellStyle name="_Фарғона_2009 йил   йиллик  хисоботлар" xfId="3055" xr:uid="{00000000-0005-0000-0000-0000EB0B0000}"/>
    <cellStyle name="_Фарғона_2009 йил   йиллик  хисоботлар" xfId="3056" xr:uid="{00000000-0005-0000-0000-0000EC0B0000}"/>
    <cellStyle name="_Фарғона_2009 йил   йиллик  хисоботлар_6 жадвал tуманлар учун - Copy" xfId="3057" xr:uid="{00000000-0005-0000-0000-0000ED0B0000}"/>
    <cellStyle name="_Фарғона_2009 йил   йиллик  хисоботлар_6 жадвал tуманлар учун - Copy" xfId="3058" xr:uid="{00000000-0005-0000-0000-0000EE0B0000}"/>
    <cellStyle name="_Фарғона_2009 йил   йиллик  хисоботлар_Вазирлар маҳкамасининг 319-сонли қарори иловалари" xfId="3059" xr:uid="{00000000-0005-0000-0000-0000EF0B0000}"/>
    <cellStyle name="_Фарғона_2009 йил   йиллик  хисоботлар_Вазирлар маҳкамасининг 319-сонли қарори иловалари" xfId="3060" xr:uid="{00000000-0005-0000-0000-0000F00B0000}"/>
    <cellStyle name="_Фарғона_2009 йил   йиллик  хисоботлар_Вилоят  мева-сабзавот 2012" xfId="3061" xr:uid="{00000000-0005-0000-0000-0000F10B0000}"/>
    <cellStyle name="_Фарғона_2009 йил   йиллик  хисоботлар_Вилоят  мева-сабзавот 2012" xfId="3062" xr:uid="{00000000-0005-0000-0000-0000F20B0000}"/>
    <cellStyle name="_Фарғона_2009 йил   йиллик  хисоботлар_Қашқадарё Вилоят  мева-сабзавот 2012" xfId="3063" xr:uid="{00000000-0005-0000-0000-0000F30B0000}"/>
    <cellStyle name="_Фарғона_2009 йил   йиллик  хисоботлар_Қашқадарё Вилоят  мева-сабзавот 2012" xfId="3064" xr:uid="{00000000-0005-0000-0000-0000F40B0000}"/>
    <cellStyle name="_Фарғона_2009йилЯкуниЖадваллар" xfId="3065" xr:uid="{00000000-0005-0000-0000-0000F50B0000}"/>
    <cellStyle name="_Фарғона_2009йилЯкуниЖадваллар" xfId="3066" xr:uid="{00000000-0005-0000-0000-0000F60B0000}"/>
    <cellStyle name="_Фарғона_2009йилЯкуниЖадваллар_2009 йил   йиллик" xfId="3067" xr:uid="{00000000-0005-0000-0000-0000F70B0000}"/>
    <cellStyle name="_Фарғона_2009йилЯкуниЖадваллар_2009 йил   йиллик" xfId="3068" xr:uid="{00000000-0005-0000-0000-0000F80B0000}"/>
    <cellStyle name="_Фарғона_2009йилЯкуниЖадваллар_2009 йил   йиллик  хисоботлар" xfId="3069" xr:uid="{00000000-0005-0000-0000-0000F90B0000}"/>
    <cellStyle name="_Фарғона_2009йилЯкуниЖадваллар_2009 йил   йиллик  хисоботлар" xfId="3070" xr:uid="{00000000-0005-0000-0000-0000FA0B0000}"/>
    <cellStyle name="_Фарғона_2009йилЯкуниЖадваллар_2009 йил   йиллик  хисоботлар_6 жадвал tуманлар учун - Copy" xfId="3071" xr:uid="{00000000-0005-0000-0000-0000FB0B0000}"/>
    <cellStyle name="_Фарғона_2009йилЯкуниЖадваллар_2009 йил   йиллик  хисоботлар_6 жадвал tуманлар учун - Copy" xfId="3072" xr:uid="{00000000-0005-0000-0000-0000FC0B0000}"/>
    <cellStyle name="_Фарғона_2009йилЯкуниЖадваллар_2009 йил   йиллик  хисоботлар_Вазирлар маҳкамасининг 319-сонли қарори иловалари" xfId="3073" xr:uid="{00000000-0005-0000-0000-0000FD0B0000}"/>
    <cellStyle name="_Фарғона_2009йилЯкуниЖадваллар_2009 йил   йиллик  хисоботлар_Вазирлар маҳкамасининг 319-сонли қарори иловалари" xfId="3074" xr:uid="{00000000-0005-0000-0000-0000FE0B0000}"/>
    <cellStyle name="_Фарғона_2009йилЯкуниЖадваллар_2009 йил   йиллик  хисоботлар_Вилоят  мева-сабзавот 2012" xfId="3075" xr:uid="{00000000-0005-0000-0000-0000FF0B0000}"/>
    <cellStyle name="_Фарғона_2009йилЯкуниЖадваллар_2009 йил   йиллик  хисоботлар_Вилоят  мева-сабзавот 2012" xfId="3076" xr:uid="{00000000-0005-0000-0000-0000000C0000}"/>
    <cellStyle name="_Фарғона_2009йилЯкуниЖадваллар_2009 йил   йиллик  хисоботлар_Қашқадарё Вилоят  мева-сабзавот 2012" xfId="3077" xr:uid="{00000000-0005-0000-0000-0000010C0000}"/>
    <cellStyle name="_Фарғона_2009йилЯкуниЖадваллар_2009 йил   йиллик  хисоботлар_Қашқадарё Вилоят  мева-сабзавот 2012" xfId="3078" xr:uid="{00000000-0005-0000-0000-0000020C0000}"/>
    <cellStyle name="_Фарғона_2009йилЯкуниЖадваллар_2010 йил   йиллик" xfId="3079" xr:uid="{00000000-0005-0000-0000-0000030C0000}"/>
    <cellStyle name="_Фарғона_2009йилЯкуниЖадваллар_2010 йил   йиллик" xfId="3080" xr:uid="{00000000-0005-0000-0000-0000040C0000}"/>
    <cellStyle name="_Фарғона_2009йилЯкуниЖадваллар_Талаб ва унинг копланиши" xfId="3081" xr:uid="{00000000-0005-0000-0000-0000050C0000}"/>
    <cellStyle name="_Фарғона_2009йилЯкуниЖадваллар_Талаб ва унинг копланиши" xfId="3082" xr:uid="{00000000-0005-0000-0000-0000060C0000}"/>
    <cellStyle name="_Фарғона_2009йилЯкуниЖадваллар_Талаб ва унинг копланиши_Вазирлар маҳкамасининг 319-сонли қарори иловалари" xfId="3083" xr:uid="{00000000-0005-0000-0000-0000070C0000}"/>
    <cellStyle name="_Фарғона_2009йилЯкуниЖадваллар_Талаб ва унинг копланиши_Вазирлар маҳкамасининг 319-сонли қарори иловалари" xfId="3084" xr:uid="{00000000-0005-0000-0000-0000080C0000}"/>
    <cellStyle name="_Фарғона_2009йилЯкуниЖадваллар_Талаб ва унинг копланиши_Вилоят  мева-сабзавот 2012" xfId="3085" xr:uid="{00000000-0005-0000-0000-0000090C0000}"/>
    <cellStyle name="_Фарғона_2009йилЯкуниЖадваллар_Талаб ва унинг копланиши_Вилоят  мева-сабзавот 2012" xfId="3086" xr:uid="{00000000-0005-0000-0000-00000A0C0000}"/>
    <cellStyle name="_Фарғона_2009йилЯкуниЖадваллар_Талаб ва унинг копланиши_Қашқадарё Вилоят  мева-сабзавот 2012" xfId="3087" xr:uid="{00000000-0005-0000-0000-00000B0C0000}"/>
    <cellStyle name="_Фарғона_2009йилЯкуниЖадваллар_Талаб ва унинг копланиши_Қашқадарё Вилоят  мева-сабзавот 2012" xfId="3088" xr:uid="{00000000-0005-0000-0000-00000C0C0000}"/>
    <cellStyle name="_Фарғона_2010 й  9 ойлик  якун" xfId="3089" xr:uid="{00000000-0005-0000-0000-00000D0C0000}"/>
    <cellStyle name="_Фарғона_2010 й  9 ойлик  якун" xfId="3090" xr:uid="{00000000-0005-0000-0000-00000E0C0000}"/>
    <cellStyle name="_Фарғона_2010 й  9 ойлик  якун_6 жадвал tуманлар учун - Copy" xfId="3091" xr:uid="{00000000-0005-0000-0000-00000F0C0000}"/>
    <cellStyle name="_Фарғона_2010 й  9 ойлик  якун_6 жадвал tуманлар учун - Copy" xfId="3092" xr:uid="{00000000-0005-0000-0000-0000100C0000}"/>
    <cellStyle name="_Фарғона_2010 й  9 ойлик  якун_Вазирлар маҳкамасининг 319-сонли қарори иловалари" xfId="3093" xr:uid="{00000000-0005-0000-0000-0000110C0000}"/>
    <cellStyle name="_Фарғона_2010 й  9 ойлик  якун_Вазирлар маҳкамасининг 319-сонли қарори иловалари" xfId="3094" xr:uid="{00000000-0005-0000-0000-0000120C0000}"/>
    <cellStyle name="_Фарғона_2010 й  9 ойлик  якун_Вилоят  мева-сабзавот 2012" xfId="3095" xr:uid="{00000000-0005-0000-0000-0000130C0000}"/>
    <cellStyle name="_Фарғона_2010 й  9 ойлик  якун_Вилоят  мева-сабзавот 2012" xfId="3096" xr:uid="{00000000-0005-0000-0000-0000140C0000}"/>
    <cellStyle name="_Фарғона_2010 й  9 ойлик  якун_Қашқадарё Вилоят  мева-сабзавот 2012" xfId="3097" xr:uid="{00000000-0005-0000-0000-0000150C0000}"/>
    <cellStyle name="_Фарғона_2010 й  9 ойлик  якун_Қашқадарё Вилоят  мева-сабзавот 2012" xfId="3098" xr:uid="{00000000-0005-0000-0000-0000160C0000}"/>
    <cellStyle name="_Фарғона_2011  - 6 жадваллар ВЭС" xfId="3099" xr:uid="{00000000-0005-0000-0000-0000170C0000}"/>
    <cellStyle name="_Фарғона_2011  - 6 жадваллар ВЭС" xfId="3100" xr:uid="{00000000-0005-0000-0000-0000180C0000}"/>
    <cellStyle name="_Фарғона_2011  - 6 жадваллар Иқтисод свод4" xfId="3101" xr:uid="{00000000-0005-0000-0000-0000190C0000}"/>
    <cellStyle name="_Фарғона_2011  - 6 жадваллар Иқтисод свод4" xfId="3102" xr:uid="{00000000-0005-0000-0000-00001A0C0000}"/>
    <cellStyle name="_Фарғона_2011  I чорак жадваллар ВЭС" xfId="3103" xr:uid="{00000000-0005-0000-0000-00001B0C0000}"/>
    <cellStyle name="_Фарғона_2011  I чорак жадваллар ВЭС" xfId="3104" xr:uid="{00000000-0005-0000-0000-00001C0C0000}"/>
    <cellStyle name="_Фарғона_2011 й  9 ойлик  якун" xfId="3105" xr:uid="{00000000-0005-0000-0000-00001D0C0000}"/>
    <cellStyle name="_Фарғона_2011 й  9 ойлик  якун" xfId="3106" xr:uid="{00000000-0005-0000-0000-00001E0C0000}"/>
    <cellStyle name="_Фарғона_2011 й  9 ойлик  якун_Вазирлар маҳкамасининг 319-сонли қарори иловалари" xfId="3107" xr:uid="{00000000-0005-0000-0000-00001F0C0000}"/>
    <cellStyle name="_Фарғона_2011 й  9 ойлик  якун_Вазирлар маҳкамасининг 319-сонли қарори иловалари" xfId="3108" xr:uid="{00000000-0005-0000-0000-0000200C0000}"/>
    <cellStyle name="_Фарғона_2011 й  9 ойлик  якун_Вилоят  мева-сабзавот 2012" xfId="3109" xr:uid="{00000000-0005-0000-0000-0000210C0000}"/>
    <cellStyle name="_Фарғона_2011 й  9 ойлик  якун_Вилоят  мева-сабзавот 2012" xfId="3110" xr:uid="{00000000-0005-0000-0000-0000220C0000}"/>
    <cellStyle name="_Фарғона_2011 й  9 ойлик  якун_Қашқадарё Вилоят  мева-сабзавот 2012" xfId="3111" xr:uid="{00000000-0005-0000-0000-0000230C0000}"/>
    <cellStyle name="_Фарғона_2011 й  9 ойлик  якун_Қашқадарё Вилоят  мева-сабзавот 2012" xfId="3112" xr:uid="{00000000-0005-0000-0000-0000240C0000}"/>
    <cellStyle name="_Фарғона_Талаб ва унинг копланиши" xfId="3113" xr:uid="{00000000-0005-0000-0000-0000250C0000}"/>
    <cellStyle name="_Фарғона_Талаб ва унинг копланиши" xfId="3114" xr:uid="{00000000-0005-0000-0000-0000260C0000}"/>
    <cellStyle name="_Фарғона_Талаб ва унинг копланиши_Вазирлар маҳкамасининг 319-сонли қарори иловалари" xfId="3115" xr:uid="{00000000-0005-0000-0000-0000270C0000}"/>
    <cellStyle name="_Фарғона_Талаб ва унинг копланиши_Вазирлар маҳкамасининг 319-сонли қарори иловалари" xfId="3116" xr:uid="{00000000-0005-0000-0000-0000280C0000}"/>
    <cellStyle name="_Фарғона_Талаб ва унинг копланиши_Вилоят  мева-сабзавот 2012" xfId="3117" xr:uid="{00000000-0005-0000-0000-0000290C0000}"/>
    <cellStyle name="_Фарғона_Талаб ва унинг копланиши_Вилоят  мева-сабзавот 2012" xfId="3118" xr:uid="{00000000-0005-0000-0000-00002A0C0000}"/>
    <cellStyle name="_Фарғона_Талаб ва унинг копланиши_Қашқадарё Вилоят  мева-сабзавот 2012" xfId="3119" xr:uid="{00000000-0005-0000-0000-00002B0C0000}"/>
    <cellStyle name="_Фарғона_Талаб ва унинг копланиши_Қашқадарё Вилоят  мева-сабзавот 2012" xfId="3120" xr:uid="{00000000-0005-0000-0000-00002C0C0000}"/>
    <cellStyle name="_Фарғона_Тошкентга Эҳтиёж 01.11.2012й" xfId="3121" xr:uid="{00000000-0005-0000-0000-00002D0C0000}"/>
    <cellStyle name="_Фарғона_Тошкентга Эҳтиёж 01.11.2012й" xfId="3122" xr:uid="{00000000-0005-0000-0000-00002E0C0000}"/>
    <cellStyle name="_Форма-ЯИЎ ва бандлик" xfId="3123" xr:uid="{00000000-0005-0000-0000-00002F0C0000}"/>
    <cellStyle name="_Форма-ЯИЎ ва бандлик" xfId="3124" xr:uid="{00000000-0005-0000-0000-0000300C0000}"/>
    <cellStyle name="_Форма-ЯИЎ ва бандлик_Вазирлар маҳкамасининг 319-сонли қарори иловалари" xfId="3125" xr:uid="{00000000-0005-0000-0000-0000310C0000}"/>
    <cellStyle name="_Форма-ЯИЎ ва бандлик_Вазирлар маҳкамасининг 319-сонли қарори иловалари" xfId="3126" xr:uid="{00000000-0005-0000-0000-0000320C0000}"/>
    <cellStyle name="_Форма-ЯИЎ ва бандлик_Вилоят  мева-сабзавот 2012" xfId="3127" xr:uid="{00000000-0005-0000-0000-0000330C0000}"/>
    <cellStyle name="_Форма-ЯИЎ ва бандлик_Вилоят  мева-сабзавот 2012" xfId="3128" xr:uid="{00000000-0005-0000-0000-0000340C0000}"/>
    <cellStyle name="_Форма-ЯИЎ ва бандлик_Қашқадарё Вилоят  мева-сабзавот 2012" xfId="3129" xr:uid="{00000000-0005-0000-0000-0000350C0000}"/>
    <cellStyle name="_Форма-ЯИЎ ва бандлик_Қашқадарё Вилоят  мева-сабзавот 2012" xfId="3130" xr:uid="{00000000-0005-0000-0000-0000360C0000}"/>
    <cellStyle name="_Химия-11" xfId="3131" xr:uid="{00000000-0005-0000-0000-0000370C0000}"/>
    <cellStyle name="_Химия-11" xfId="3132" xr:uid="{00000000-0005-0000-0000-0000380C0000}"/>
    <cellStyle name="_Химия-11" xfId="3133" xr:uid="{00000000-0005-0000-0000-0000390C0000}"/>
    <cellStyle name="_Химия-11" xfId="3134" xr:uid="{00000000-0005-0000-0000-00003A0C0000}"/>
    <cellStyle name="_Химия-11_Апрел кр такс иш хаки тулик 5.04.08 МБ га" xfId="3135" xr:uid="{00000000-0005-0000-0000-00003B0C0000}"/>
    <cellStyle name="_Химия-11_Апрел кр такс иш хаки тулик 5.04.08 МБ га" xfId="3136" xr:uid="{00000000-0005-0000-0000-00003C0C0000}"/>
    <cellStyle name="_ХОКИМГА 2009 й. 7 ойлик ЯНГИ ИШ УРИН ОХИРГИСИ. РАЗБОР" xfId="3137" xr:uid="{00000000-0005-0000-0000-00003D0C0000}"/>
    <cellStyle name="_ХОКИМГА 2009 й. 7 ойлик ЯНГИ ИШ УРИН ОХИРГИСИ. РАЗБОР" xfId="3138" xr:uid="{00000000-0005-0000-0000-00003E0C0000}"/>
    <cellStyle name="_ХОКИМГА 2009 й. 7 ойлик ЯНГИ ИШ УРИН ОХИРГИСИ. РАЗБОР_2009 йил   йиллик" xfId="3139" xr:uid="{00000000-0005-0000-0000-00003F0C0000}"/>
    <cellStyle name="_ХОКИМГА 2009 й. 7 ойлик ЯНГИ ИШ УРИН ОХИРГИСИ. РАЗБОР_2009 йил   йиллик" xfId="3140" xr:uid="{00000000-0005-0000-0000-0000400C0000}"/>
    <cellStyle name="_ХОКИМГА 2009 й. 7 ойлик ЯНГИ ИШ УРИН ОХИРГИСИ. РАЗБОР_2009 йил   йиллик  хисоботлар" xfId="3141" xr:uid="{00000000-0005-0000-0000-0000410C0000}"/>
    <cellStyle name="_ХОКИМГА 2009 й. 7 ойлик ЯНГИ ИШ УРИН ОХИРГИСИ. РАЗБОР_2009 йил   йиллик  хисоботлар" xfId="3142" xr:uid="{00000000-0005-0000-0000-0000420C0000}"/>
    <cellStyle name="_ХОКИМГА 2009 й. 7 ойлик ЯНГИ ИШ УРИН ОХИРГИСИ. РАЗБОР_2010 йил   йиллик" xfId="3143" xr:uid="{00000000-0005-0000-0000-0000430C0000}"/>
    <cellStyle name="_ХОКИМГА 2009 й. 7 ойлик ЯНГИ ИШ УРИН ОХИРГИСИ. РАЗБОР_2010 йил   йиллик" xfId="3144" xr:uid="{00000000-0005-0000-0000-0000440C0000}"/>
    <cellStyle name="_ХОКИМГА 2009 й. 7 ойлик ЯНГИ ИШ УРИН ОХИРГИСИ. РАЗБОР_Талаб ва унинг копланиши" xfId="3145" xr:uid="{00000000-0005-0000-0000-0000450C0000}"/>
    <cellStyle name="_ХОКИМГА 2009 й. 7 ойлик ЯНГИ ИШ УРИН ОХИРГИСИ. РАЗБОР_Талаб ва унинг копланиши" xfId="3146" xr:uid="{00000000-0005-0000-0000-0000460C0000}"/>
    <cellStyle name="_ХОКИМГА 2009 й. 9 ойлик ЯНГИ ИШ УРИН ОХИРГИСИ. РАЗБОР" xfId="3147" xr:uid="{00000000-0005-0000-0000-0000470C0000}"/>
    <cellStyle name="_ХОКИМГА 2009 й. 9 ойлик ЯНГИ ИШ УРИН ОХИРГИСИ. РАЗБОР" xfId="3148" xr:uid="{00000000-0005-0000-0000-0000480C0000}"/>
    <cellStyle name="_ХОКИМГА 2009 й. 9 ойлик ЯНГИ ИШ УРИН ОХИРГИСИ. РАЗБОР_2009 йил   йиллик" xfId="3149" xr:uid="{00000000-0005-0000-0000-0000490C0000}"/>
    <cellStyle name="_ХОКИМГА 2009 й. 9 ойлик ЯНГИ ИШ УРИН ОХИРГИСИ. РАЗБОР_2009 йил   йиллик" xfId="3150" xr:uid="{00000000-0005-0000-0000-00004A0C0000}"/>
    <cellStyle name="_ХОКИМГА 2009 й. 9 ойлик ЯНГИ ИШ УРИН ОХИРГИСИ. РАЗБОР_2009 йил   йиллик  хисоботлар" xfId="3151" xr:uid="{00000000-0005-0000-0000-00004B0C0000}"/>
    <cellStyle name="_ХОКИМГА 2009 й. 9 ойлик ЯНГИ ИШ УРИН ОХИРГИСИ. РАЗБОР_2009 йил   йиллик  хисоботлар" xfId="3152" xr:uid="{00000000-0005-0000-0000-00004C0C0000}"/>
    <cellStyle name="_ХОКИМГА 2009 й. 9 ойлик ЯНГИ ИШ УРИН ОХИРГИСИ. РАЗБОР_2010 йил   йиллик" xfId="3153" xr:uid="{00000000-0005-0000-0000-00004D0C0000}"/>
    <cellStyle name="_ХОКИМГА 2009 й. 9 ойлик ЯНГИ ИШ УРИН ОХИРГИСИ. РАЗБОР_2010 йил   йиллик" xfId="3154" xr:uid="{00000000-0005-0000-0000-00004E0C0000}"/>
    <cellStyle name="_ХОКИМГА 2009 й. 9 ойлик ЯНГИ ИШ УРИН ОХИРГИСИ. РАЗБОР_Талаб ва унинг копланиши" xfId="3155" xr:uid="{00000000-0005-0000-0000-00004F0C0000}"/>
    <cellStyle name="_ХОКИМГА 2009 й. 9 ойлик ЯНГИ ИШ УРИН ОХИРГИСИ. РАЗБОР_Талаб ва унинг копланиши" xfId="3156" xr:uid="{00000000-0005-0000-0000-0000500C0000}"/>
    <cellStyle name="_Чиким Апрел ойи котди" xfId="3157" xr:uid="{00000000-0005-0000-0000-0000510C0000}"/>
    <cellStyle name="_Чиким Апрел ойи котди" xfId="3158" xr:uid="{00000000-0005-0000-0000-0000520C0000}"/>
    <cellStyle name="_Чиким Апрел ойи котди" xfId="3159" xr:uid="{00000000-0005-0000-0000-0000530C0000}"/>
    <cellStyle name="_Чиким Апрел ойи котди" xfId="3160" xr:uid="{00000000-0005-0000-0000-0000540C0000}"/>
    <cellStyle name="_Чиким Апрел ойи котди_УХКМ ва БИО форма 01. 02. 09" xfId="3161" xr:uid="{00000000-0005-0000-0000-0000550C0000}"/>
    <cellStyle name="_Чиким Апрел ойи котди_УХКМ ва БИО форма 01. 02. 09" xfId="3162" xr:uid="{00000000-0005-0000-0000-0000560C0000}"/>
    <cellStyle name="_Чиким Апрел ойи котди_УХКМ ва БИО форма 01. 02. 09" xfId="3163" xr:uid="{00000000-0005-0000-0000-0000570C0000}"/>
    <cellStyle name="_Чиким Апрел ойи котди_УХКМ ва БИО форма 01. 02. 09" xfId="3164" xr:uid="{00000000-0005-0000-0000-0000580C0000}"/>
    <cellStyle name="_Чиким июн" xfId="3165" xr:uid="{00000000-0005-0000-0000-0000590C0000}"/>
    <cellStyle name="_Чиким июн" xfId="3166" xr:uid="{00000000-0005-0000-0000-00005A0C0000}"/>
    <cellStyle name="_Чиким июн" xfId="3167" xr:uid="{00000000-0005-0000-0000-00005B0C0000}"/>
    <cellStyle name="_Чиким июн" xfId="3168" xr:uid="{00000000-0005-0000-0000-00005C0C0000}"/>
    <cellStyle name="_Чиким июн_Апрел кр такс иш хаки тулик 5.04.08 МБ га" xfId="3169" xr:uid="{00000000-0005-0000-0000-00005D0C0000}"/>
    <cellStyle name="_Чиким июн_Апрел кр такс иш хаки тулик 5.04.08 МБ га" xfId="3170" xr:uid="{00000000-0005-0000-0000-00005E0C0000}"/>
    <cellStyle name="_Чиким июн_Апрел кр такс иш хаки тулик 5.04.08 МБ га" xfId="3171" xr:uid="{00000000-0005-0000-0000-00005F0C0000}"/>
    <cellStyle name="_Чиким июн_Апрел кр такс иш хаки тулик 5.04.08 МБ га" xfId="3172" xr:uid="{00000000-0005-0000-0000-0000600C0000}"/>
    <cellStyle name="_Чиким июн_ЛИЗИНГ МОНИТОРИНГИ-1.11.08й русумлар буйича" xfId="3173" xr:uid="{00000000-0005-0000-0000-0000610C0000}"/>
    <cellStyle name="_Чиким июн_ЛИЗИНГ МОНИТОРИНГИ-1.11.08й русумлар буйича" xfId="3174" xr:uid="{00000000-0005-0000-0000-0000620C0000}"/>
    <cellStyle name="_Чиким июн_ЛИЗИНГ МОНИТОРИНГИ-1.11.08й русумлар буйича" xfId="3175" xr:uid="{00000000-0005-0000-0000-0000630C0000}"/>
    <cellStyle name="_Чиким июн_ЛИЗИНГ МОНИТОРИНГИ-1.11.08й русумлар буйича" xfId="3176" xr:uid="{00000000-0005-0000-0000-0000640C0000}"/>
    <cellStyle name="_Чиким июн_УХКМ ва БИО форма 01. 02. 09" xfId="3177" xr:uid="{00000000-0005-0000-0000-0000650C0000}"/>
    <cellStyle name="_Чиким июн_УХКМ ва БИО форма 01. 02. 09" xfId="3178" xr:uid="{00000000-0005-0000-0000-0000660C0000}"/>
    <cellStyle name="_Чиким июн_УХКМ ва БИО форма 01. 02. 09" xfId="3179" xr:uid="{00000000-0005-0000-0000-0000670C0000}"/>
    <cellStyle name="_Чиким июн_УХКМ ва БИО форма 01. 02. 09" xfId="3180" xr:uid="{00000000-0005-0000-0000-0000680C0000}"/>
    <cellStyle name="_Энг охирги экипаж-1" xfId="3181" xr:uid="{00000000-0005-0000-0000-0000690C0000}"/>
    <cellStyle name="_Энг охирги экипаж-1" xfId="3182" xr:uid="{00000000-0005-0000-0000-00006A0C0000}"/>
    <cellStyle name="_Энг охирги экипаж-1" xfId="3183" xr:uid="{00000000-0005-0000-0000-00006B0C0000}"/>
    <cellStyle name="_Энг охирги экипаж-1" xfId="3184" xr:uid="{00000000-0005-0000-0000-00006C0C0000}"/>
    <cellStyle name="_Энг охирги экипаж-1_УХКМ ва БИО форма 01. 02. 09" xfId="3185" xr:uid="{00000000-0005-0000-0000-00006D0C0000}"/>
    <cellStyle name="_Энг охирги экипаж-1_УХКМ ва БИО форма 01. 02. 09" xfId="3186" xr:uid="{00000000-0005-0000-0000-00006E0C0000}"/>
    <cellStyle name="_Энг охирги экипаж-1_УХКМ ва БИО форма 01. 02. 09" xfId="3187" xr:uid="{00000000-0005-0000-0000-00006F0C0000}"/>
    <cellStyle name="_Энг охирги экипаж-1_УХКМ ва БИО форма 01. 02. 09" xfId="3188" xr:uid="{00000000-0005-0000-0000-0000700C0000}"/>
    <cellStyle name="" xfId="3189" xr:uid="{00000000-0005-0000-0000-0000710C0000}"/>
    <cellStyle name="" xfId="3190" xr:uid="{00000000-0005-0000-0000-0000720C0000}"/>
    <cellStyle name="" xfId="3191" xr:uid="{00000000-0005-0000-0000-0000730C0000}"/>
    <cellStyle name="" xfId="3192" xr:uid="{00000000-0005-0000-0000-0000740C0000}"/>
    <cellStyle name="_05,06,2007 йилга сводка Дустлик 2" xfId="3193" xr:uid="{00000000-0005-0000-0000-0000750C0000}"/>
    <cellStyle name="_05,06,2007 йилга сводка Дустлик 2" xfId="3194" xr:uid="{00000000-0005-0000-0000-0000760C0000}"/>
    <cellStyle name="_05,06,2007 йилга сводка Дустлик 2" xfId="3195" xr:uid="{00000000-0005-0000-0000-0000770C0000}"/>
    <cellStyle name="_05,06,2007 йилга сводка Дустлик 2" xfId="3196" xr:uid="{00000000-0005-0000-0000-0000780C0000}"/>
    <cellStyle name="_1 август 2006 йилдан" xfId="3197" xr:uid="{00000000-0005-0000-0000-0000790C0000}"/>
    <cellStyle name="_1 август 2006 йилдан" xfId="3198" xr:uid="{00000000-0005-0000-0000-00007A0C0000}"/>
    <cellStyle name="_1 август 2006 йилдан" xfId="3199" xr:uid="{00000000-0005-0000-0000-00007B0C0000}"/>
    <cellStyle name="_1 август 2006 йилдан" xfId="3200" xr:uid="{00000000-0005-0000-0000-00007C0C0000}"/>
    <cellStyle name="_1 август 2006 йилдан_УХКМ ва БИО форма 01. 02. 09" xfId="3201" xr:uid="{00000000-0005-0000-0000-00007D0C0000}"/>
    <cellStyle name="_1 август 2006 йилдан_УХКМ ва БИО форма 01. 02. 09" xfId="3202" xr:uid="{00000000-0005-0000-0000-00007E0C0000}"/>
    <cellStyle name="_1 август 2006 йилдан_УХКМ ва БИО форма 01. 02. 09" xfId="3203" xr:uid="{00000000-0005-0000-0000-00007F0C0000}"/>
    <cellStyle name="_1 август 2006 йилдан_УХКМ ва БИО форма 01. 02. 09" xfId="3204" xr:uid="{00000000-0005-0000-0000-0000800C0000}"/>
    <cellStyle name="_1 августга бешта формани бошкатдан тайёрланди" xfId="3205" xr:uid="{00000000-0005-0000-0000-0000810C0000}"/>
    <cellStyle name="_1 августга бешта формани бошкатдан тайёрланди" xfId="3206" xr:uid="{00000000-0005-0000-0000-0000820C0000}"/>
    <cellStyle name="_1 августга бешта формани бошкатдан тайёрланди" xfId="3207" xr:uid="{00000000-0005-0000-0000-0000830C0000}"/>
    <cellStyle name="_1 августга бешта формани бошкатдан тайёрланди" xfId="3208" xr:uid="{00000000-0005-0000-0000-0000840C0000}"/>
    <cellStyle name="_1 августга бешта формани бошкатдан тайёрланди_УХКМ ва БИО форма 01. 02. 09" xfId="3209" xr:uid="{00000000-0005-0000-0000-0000850C0000}"/>
    <cellStyle name="_1 августга бешта формани бошкатдан тайёрланди_УХКМ ва БИО форма 01. 02. 09" xfId="3210" xr:uid="{00000000-0005-0000-0000-0000860C0000}"/>
    <cellStyle name="_1 августга бешта формани бошкатдан тайёрланди_УХКМ ва БИО форма 01. 02. 09" xfId="3211" xr:uid="{00000000-0005-0000-0000-0000870C0000}"/>
    <cellStyle name="_1 августга бешта формани бошкатдан тайёрланди_УХКМ ва БИО форма 01. 02. 09" xfId="3212" xr:uid="{00000000-0005-0000-0000-0000880C0000}"/>
    <cellStyle name="_12.05.06" xfId="3213" xr:uid="{00000000-0005-0000-0000-0000890C0000}"/>
    <cellStyle name="_12.05.06" xfId="3214" xr:uid="{00000000-0005-0000-0000-00008A0C0000}"/>
    <cellStyle name="_12.05.06" xfId="3215" xr:uid="{00000000-0005-0000-0000-00008B0C0000}"/>
    <cellStyle name="_12.05.06" xfId="3216" xr:uid="{00000000-0005-0000-0000-00008C0C0000}"/>
    <cellStyle name="_12.05.06_Апрел кр такс иш хаки тулик 5.04.08 МБ га" xfId="3217" xr:uid="{00000000-0005-0000-0000-00008D0C0000}"/>
    <cellStyle name="_12.05.06_Апрел кр такс иш хаки тулик 5.04.08 МБ га" xfId="3218" xr:uid="{00000000-0005-0000-0000-00008E0C0000}"/>
    <cellStyle name="_12.05.06_Апрел кр такс иш хаки тулик 5.04.08 МБ га" xfId="3219" xr:uid="{00000000-0005-0000-0000-00008F0C0000}"/>
    <cellStyle name="_12.05.06_Апрел кр такс иш хаки тулик 5.04.08 МБ га" xfId="3220" xr:uid="{00000000-0005-0000-0000-0000900C0000}"/>
    <cellStyle name="_12.05.06_ЛИЗИНГ МОНИТОРИНГИ-1.11.08й русумлар буйича" xfId="3221" xr:uid="{00000000-0005-0000-0000-0000910C0000}"/>
    <cellStyle name="_12.05.06_ЛИЗИНГ МОНИТОРИНГИ-1.11.08й русумлар буйича" xfId="3222" xr:uid="{00000000-0005-0000-0000-0000920C0000}"/>
    <cellStyle name="_12.05.06_ЛИЗИНГ МОНИТОРИНГИ-1.11.08й русумлар буйича" xfId="3223" xr:uid="{00000000-0005-0000-0000-0000930C0000}"/>
    <cellStyle name="_12.05.06_ЛИЗИНГ МОНИТОРИНГИ-1.11.08й русумлар буйича" xfId="3224" xr:uid="{00000000-0005-0000-0000-0000940C0000}"/>
    <cellStyle name="_12.05.06_УХКМ ва БИО форма 01. 02. 09" xfId="3225" xr:uid="{00000000-0005-0000-0000-0000950C0000}"/>
    <cellStyle name="_12.05.06_УХКМ ва БИО форма 01. 02. 09" xfId="3226" xr:uid="{00000000-0005-0000-0000-0000960C0000}"/>
    <cellStyle name="_12.05.06_УХКМ ва БИО форма 01. 02. 09" xfId="3227" xr:uid="{00000000-0005-0000-0000-0000970C0000}"/>
    <cellStyle name="_12.05.06_УХКМ ва БИО форма 01. 02. 09" xfId="3228" xr:uid="{00000000-0005-0000-0000-0000980C0000}"/>
    <cellStyle name="_15-05-07 га форма" xfId="3229" xr:uid="{00000000-0005-0000-0000-0000990C0000}"/>
    <cellStyle name="_15-05-07 га форма" xfId="3230" xr:uid="{00000000-0005-0000-0000-00009A0C0000}"/>
    <cellStyle name="_15-05-07 га форма" xfId="3231" xr:uid="{00000000-0005-0000-0000-00009B0C0000}"/>
    <cellStyle name="_15-05-07 га форма" xfId="3232" xr:uid="{00000000-0005-0000-0000-00009C0C0000}"/>
    <cellStyle name="_15-05-07 га форма_УХКМ ва БИО форма 01. 02. 09" xfId="3233" xr:uid="{00000000-0005-0000-0000-00009D0C0000}"/>
    <cellStyle name="_15-05-07 га форма_УХКМ ва БИО форма 01. 02. 09" xfId="3234" xr:uid="{00000000-0005-0000-0000-00009E0C0000}"/>
    <cellStyle name="_15-05-07 га форма_УХКМ ва БИО форма 01. 02. 09" xfId="3235" xr:uid="{00000000-0005-0000-0000-00009F0C0000}"/>
    <cellStyle name="_15-05-07 га форма_УХКМ ва БИО форма 01. 02. 09" xfId="3236" xr:uid="{00000000-0005-0000-0000-0000A00C0000}"/>
    <cellStyle name="_17,09,2006" xfId="3237" xr:uid="{00000000-0005-0000-0000-0000A10C0000}"/>
    <cellStyle name="_17,09,2006" xfId="3238" xr:uid="{00000000-0005-0000-0000-0000A20C0000}"/>
    <cellStyle name="_17,09,2006" xfId="3239" xr:uid="{00000000-0005-0000-0000-0000A30C0000}"/>
    <cellStyle name="_17,09,2006" xfId="3240" xr:uid="{00000000-0005-0000-0000-0000A40C0000}"/>
    <cellStyle name="_17,09,2006_УХКМ ва БИО форма 01. 02. 09" xfId="3241" xr:uid="{00000000-0005-0000-0000-0000A50C0000}"/>
    <cellStyle name="_17,09,2006_УХКМ ва БИО форма 01. 02. 09" xfId="3242" xr:uid="{00000000-0005-0000-0000-0000A60C0000}"/>
    <cellStyle name="_17,09,2006_УХКМ ва БИО форма 01. 02. 09" xfId="3243" xr:uid="{00000000-0005-0000-0000-0000A70C0000}"/>
    <cellStyle name="_17,09,2006_УХКМ ва БИО форма 01. 02. 09" xfId="3244" xr:uid="{00000000-0005-0000-0000-0000A80C0000}"/>
    <cellStyle name="_1-кисм 1-свод" xfId="3245" xr:uid="{00000000-0005-0000-0000-0000A90C0000}"/>
    <cellStyle name="_1-кисм 1-свод" xfId="3246" xr:uid="{00000000-0005-0000-0000-0000AA0C0000}"/>
    <cellStyle name="_1-кисм 1-свод_2009 йил   йиллик" xfId="3247" xr:uid="{00000000-0005-0000-0000-0000AB0C0000}"/>
    <cellStyle name="_1-кисм 1-свод_2009 йил   йиллик" xfId="3248" xr:uid="{00000000-0005-0000-0000-0000AC0C0000}"/>
    <cellStyle name="_1-кисм 1-свод_2009 йил   йиллик  хисоботлар" xfId="3249" xr:uid="{00000000-0005-0000-0000-0000AD0C0000}"/>
    <cellStyle name="_1-кисм 1-свод_2009 йил   йиллик  хисоботлар" xfId="3250" xr:uid="{00000000-0005-0000-0000-0000AE0C0000}"/>
    <cellStyle name="_1-кисм 1-свод_2010 й  9 ойлик  якун" xfId="3251" xr:uid="{00000000-0005-0000-0000-0000AF0C0000}"/>
    <cellStyle name="_1-кисм 1-свод_2010 й  9 ойлик  якун" xfId="3252" xr:uid="{00000000-0005-0000-0000-0000B00C0000}"/>
    <cellStyle name="_1-кисм 1-свод_2010 йил   йиллик" xfId="3253" xr:uid="{00000000-0005-0000-0000-0000B10C0000}"/>
    <cellStyle name="_1-кисм 1-свод_2010 йил   йиллик" xfId="3254" xr:uid="{00000000-0005-0000-0000-0000B20C0000}"/>
    <cellStyle name="_1-кисм 1-свод_2011  - 6 жадваллар ВЭС" xfId="3255" xr:uid="{00000000-0005-0000-0000-0000B30C0000}"/>
    <cellStyle name="_1-кисм 1-свод_2011  - 6 жадваллар ВЭС" xfId="3256" xr:uid="{00000000-0005-0000-0000-0000B40C0000}"/>
    <cellStyle name="_1-кисм 1-свод_Талаб ва унинг копланиши" xfId="3257" xr:uid="{00000000-0005-0000-0000-0000B50C0000}"/>
    <cellStyle name="_1-кисм 1-свод_Талаб ва унинг копланиши" xfId="3258" xr:uid="{00000000-0005-0000-0000-0000B60C0000}"/>
    <cellStyle name="_2006 йил хосили учун чиким Счёт фактура" xfId="3259" xr:uid="{00000000-0005-0000-0000-0000B70C0000}"/>
    <cellStyle name="_2006 йил хосили учун чиким Счёт фактура" xfId="3260" xr:uid="{00000000-0005-0000-0000-0000B80C0000}"/>
    <cellStyle name="_2006 йил хосили учун чиким Счёт фактура" xfId="3261" xr:uid="{00000000-0005-0000-0000-0000B90C0000}"/>
    <cellStyle name="_2006 йил хосили учун чиким Счёт фактура" xfId="3262" xr:uid="{00000000-0005-0000-0000-0000BA0C0000}"/>
    <cellStyle name="_2006 йил хосили учун чиким Счёт фактура_Апрел кр такс иш хаки тулик 5.04.08 МБ га" xfId="3263" xr:uid="{00000000-0005-0000-0000-0000BB0C0000}"/>
    <cellStyle name="_2006 йил хосили учун чиким Счёт фактура_Апрел кр такс иш хаки тулик 5.04.08 МБ га" xfId="3264" xr:uid="{00000000-0005-0000-0000-0000BC0C0000}"/>
    <cellStyle name="_2006 йил хосили учун чиким Счёт фактура_Апрел кр такс иш хаки тулик 5.04.08 МБ га" xfId="3265" xr:uid="{00000000-0005-0000-0000-0000BD0C0000}"/>
    <cellStyle name="_2006 йил хосили учун чиким Счёт фактура_Апрел кр такс иш хаки тулик 5.04.08 МБ га" xfId="3266" xr:uid="{00000000-0005-0000-0000-0000BE0C0000}"/>
    <cellStyle name="_2006 йил хосили учун чиким Счёт фактура_ЛИЗИНГ МОНИТОРИНГИ-1.11.08й русумлар буйича" xfId="3267" xr:uid="{00000000-0005-0000-0000-0000BF0C0000}"/>
    <cellStyle name="_2006 йил хосили учун чиким Счёт фактура_ЛИЗИНГ МОНИТОРИНГИ-1.11.08й русумлар буйича" xfId="3268" xr:uid="{00000000-0005-0000-0000-0000C00C0000}"/>
    <cellStyle name="_2006 йил хосили учун чиким Счёт фактура_ЛИЗИНГ МОНИТОРИНГИ-1.11.08й русумлар буйича" xfId="3269" xr:uid="{00000000-0005-0000-0000-0000C10C0000}"/>
    <cellStyle name="_2006 йил хосили учун чиким Счёт фактура_ЛИЗИНГ МОНИТОРИНГИ-1.11.08й русумлар буйича" xfId="3270" xr:uid="{00000000-0005-0000-0000-0000C20C0000}"/>
    <cellStyle name="_2006 йил хосили учун чиким Счёт фактура_УХКМ ва БИО форма 01. 02. 09" xfId="3271" xr:uid="{00000000-0005-0000-0000-0000C30C0000}"/>
    <cellStyle name="_2006 йил хосили учун чиким Счёт фактура_УХКМ ва БИО форма 01. 02. 09" xfId="3272" xr:uid="{00000000-0005-0000-0000-0000C40C0000}"/>
    <cellStyle name="_2006 йил хосили учун чиким Счёт фактура_УХКМ ва БИО форма 01. 02. 09" xfId="3273" xr:uid="{00000000-0005-0000-0000-0000C50C0000}"/>
    <cellStyle name="_2006 йил хосили учун чиким Счёт фактура_УХКМ ва БИО форма 01. 02. 09" xfId="3274" xr:uid="{00000000-0005-0000-0000-0000C60C0000}"/>
    <cellStyle name="_2007 йил январ чиким котди" xfId="3275" xr:uid="{00000000-0005-0000-0000-0000C70C0000}"/>
    <cellStyle name="_2007 йил январ чиким котди" xfId="3276" xr:uid="{00000000-0005-0000-0000-0000C80C0000}"/>
    <cellStyle name="_2007 йил январ чиким котди" xfId="3277" xr:uid="{00000000-0005-0000-0000-0000C90C0000}"/>
    <cellStyle name="_2007 йил январ чиким котди" xfId="3278" xr:uid="{00000000-0005-0000-0000-0000CA0C0000}"/>
    <cellStyle name="_2007 йил январ чиким котди_УХКМ ва БИО форма 01. 02. 09" xfId="3279" xr:uid="{00000000-0005-0000-0000-0000CB0C0000}"/>
    <cellStyle name="_2007 йил январ чиким котди_УХКМ ва БИО форма 01. 02. 09" xfId="3280" xr:uid="{00000000-0005-0000-0000-0000CC0C0000}"/>
    <cellStyle name="_2007 йил январ чиким котди_УХКМ ва БИО форма 01. 02. 09" xfId="3281" xr:uid="{00000000-0005-0000-0000-0000CD0C0000}"/>
    <cellStyle name="_2007 йил январ чиким котди_УХКМ ва БИО форма 01. 02. 09" xfId="3282" xr:uid="{00000000-0005-0000-0000-0000CE0C0000}"/>
    <cellStyle name="_2009 йил   йиллик  хисоботлар" xfId="3283" xr:uid="{00000000-0005-0000-0000-0000CF0C0000}"/>
    <cellStyle name="_2009 йил   йиллик  хисоботлар" xfId="3284" xr:uid="{00000000-0005-0000-0000-0000D00C0000}"/>
    <cellStyle name="_2009 йил   йиллик  хисоботлар_6 жадвал tуманлар учун - Copy" xfId="3285" xr:uid="{00000000-0005-0000-0000-0000D10C0000}"/>
    <cellStyle name="_2009 йил   йиллик  хисоботлар_6 жадвал tуманлар учун - Copy" xfId="3286" xr:uid="{00000000-0005-0000-0000-0000D20C0000}"/>
    <cellStyle name="_2009 йил   йиллик  хисоботлар_Вазирлар маҳкамасининг 319-сонли қарори иловалари" xfId="3287" xr:uid="{00000000-0005-0000-0000-0000D30C0000}"/>
    <cellStyle name="_2009 йил   йиллик  хисоботлар_Вазирлар маҳкамасининг 319-сонли қарори иловалари" xfId="3288" xr:uid="{00000000-0005-0000-0000-0000D40C0000}"/>
    <cellStyle name="_2009 йил   йиллик  хисоботлар_Вилоят  мева-сабзавот 2012" xfId="3289" xr:uid="{00000000-0005-0000-0000-0000D50C0000}"/>
    <cellStyle name="_2009 йил   йиллик  хисоботлар_Вилоят  мева-сабзавот 2012" xfId="3290" xr:uid="{00000000-0005-0000-0000-0000D60C0000}"/>
    <cellStyle name="_2009 йил   йиллик  хисоботлар_Қашқадарё Вилоят  мева-сабзавот 2012" xfId="3291" xr:uid="{00000000-0005-0000-0000-0000D70C0000}"/>
    <cellStyle name="_2009 йил   йиллик  хисоботлар_Қашқадарё Вилоят  мева-сабзавот 2012" xfId="3292" xr:uid="{00000000-0005-0000-0000-0000D80C0000}"/>
    <cellStyle name="_2009йилЯкуниЖадваллар" xfId="3293" xr:uid="{00000000-0005-0000-0000-0000D90C0000}"/>
    <cellStyle name="_2009йилЯкуниЖадваллар" xfId="3294" xr:uid="{00000000-0005-0000-0000-0000DA0C0000}"/>
    <cellStyle name="_2009йилЯкуниЖадваллар_2009 йил   йиллик  хисоботлар" xfId="3295" xr:uid="{00000000-0005-0000-0000-0000DB0C0000}"/>
    <cellStyle name="_2009йилЯкуниЖадваллар_2009 йил   йиллик  хисоботлар" xfId="3296" xr:uid="{00000000-0005-0000-0000-0000DC0C0000}"/>
    <cellStyle name="_2009йилЯкуниЖадваллар_2009 йил   йиллик  хисоботлар_6 жадвал tуманлар учун - Copy" xfId="3297" xr:uid="{00000000-0005-0000-0000-0000DD0C0000}"/>
    <cellStyle name="_2009йилЯкуниЖадваллар_2009 йил   йиллик  хисоботлар_6 жадвал tуманлар учун - Copy" xfId="3298" xr:uid="{00000000-0005-0000-0000-0000DE0C0000}"/>
    <cellStyle name="_2009йилЯкуниЖадваллар_2009 йил   йиллик  хисоботлар_Вазирлар маҳкамасининг 319-сонли қарори иловалари" xfId="3299" xr:uid="{00000000-0005-0000-0000-0000DF0C0000}"/>
    <cellStyle name="_2009йилЯкуниЖадваллар_2009 йил   йиллик  хисоботлар_Вазирлар маҳкамасининг 319-сонли қарори иловалари" xfId="3300" xr:uid="{00000000-0005-0000-0000-0000E00C0000}"/>
    <cellStyle name="_2009йилЯкуниЖадваллар_2009 йил   йиллик  хисоботлар_Вилоят  мева-сабзавот 2012" xfId="3301" xr:uid="{00000000-0005-0000-0000-0000E10C0000}"/>
    <cellStyle name="_2009йилЯкуниЖадваллар_2009 йил   йиллик  хисоботлар_Вилоят  мева-сабзавот 2012" xfId="3302" xr:uid="{00000000-0005-0000-0000-0000E20C0000}"/>
    <cellStyle name="_2009йилЯкуниЖадваллар_2009 йил   йиллик  хисоботлар_Қашқадарё Вилоят  мева-сабзавот 2012" xfId="3303" xr:uid="{00000000-0005-0000-0000-0000E30C0000}"/>
    <cellStyle name="_2009йилЯкуниЖадваллар_2009 йил   йиллик  хисоботлар_Қашқадарё Вилоят  мева-сабзавот 2012" xfId="3304" xr:uid="{00000000-0005-0000-0000-0000E40C0000}"/>
    <cellStyle name="_2009йилЯкуниЖадваллар_Талаб ва унинг копланиши" xfId="3305" xr:uid="{00000000-0005-0000-0000-0000E50C0000}"/>
    <cellStyle name="_2009йилЯкуниЖадваллар_Талаб ва унинг копланиши" xfId="3306" xr:uid="{00000000-0005-0000-0000-0000E60C0000}"/>
    <cellStyle name="_2009йилЯкуниЖадваллар_Талаб ва унинг копланиши_Вазирлар маҳкамасининг 319-сонли қарори иловалари" xfId="3307" xr:uid="{00000000-0005-0000-0000-0000E70C0000}"/>
    <cellStyle name="_2009йилЯкуниЖадваллар_Талаб ва унинг копланиши_Вазирлар маҳкамасининг 319-сонли қарори иловалари" xfId="3308" xr:uid="{00000000-0005-0000-0000-0000E80C0000}"/>
    <cellStyle name="_2009йилЯкуниЖадваллар_Талаб ва унинг копланиши_Вилоят  мева-сабзавот 2012" xfId="3309" xr:uid="{00000000-0005-0000-0000-0000E90C0000}"/>
    <cellStyle name="_2009йилЯкуниЖадваллар_Талаб ва унинг копланиши_Вилоят  мева-сабзавот 2012" xfId="3310" xr:uid="{00000000-0005-0000-0000-0000EA0C0000}"/>
    <cellStyle name="_2009йилЯкуниЖадваллар_Талаб ва унинг копланиши_Қашқадарё Вилоят  мева-сабзавот 2012" xfId="3311" xr:uid="{00000000-0005-0000-0000-0000EB0C0000}"/>
    <cellStyle name="_2009йилЯкуниЖадваллар_Талаб ва унинг копланиши_Қашқадарё Вилоят  мева-сабзавот 2012" xfId="3312" xr:uid="{00000000-0005-0000-0000-0000EC0C0000}"/>
    <cellStyle name="_2010 й  9 ойлик  якун" xfId="3313" xr:uid="{00000000-0005-0000-0000-0000ED0C0000}"/>
    <cellStyle name="_2010 й  9 ойлик  якун" xfId="3314" xr:uid="{00000000-0005-0000-0000-0000EE0C0000}"/>
    <cellStyle name="_2010 й  9 ойлик  якун_6 жадвал tуманлар учун - Copy" xfId="3315" xr:uid="{00000000-0005-0000-0000-0000EF0C0000}"/>
    <cellStyle name="_2010 й  9 ойлик  якун_6 жадвал tуманлар учун - Copy" xfId="3316" xr:uid="{00000000-0005-0000-0000-0000F00C0000}"/>
    <cellStyle name="_2010 й  9 ойлик  якун_Вазирлар маҳкамасининг 319-сонли қарори иловалари" xfId="3317" xr:uid="{00000000-0005-0000-0000-0000F10C0000}"/>
    <cellStyle name="_2010 й  9 ойлик  якун_Вазирлар маҳкамасининг 319-сонли қарори иловалари" xfId="3318" xr:uid="{00000000-0005-0000-0000-0000F20C0000}"/>
    <cellStyle name="_2010 й  9 ойлик  якун_Вилоят  мева-сабзавот 2012" xfId="3319" xr:uid="{00000000-0005-0000-0000-0000F30C0000}"/>
    <cellStyle name="_2010 й  9 ойлик  якун_Вилоят  мева-сабзавот 2012" xfId="3320" xr:uid="{00000000-0005-0000-0000-0000F40C0000}"/>
    <cellStyle name="_2010 й  9 ойлик  якун_Қашқадарё Вилоят  мева-сабзавот 2012" xfId="3321" xr:uid="{00000000-0005-0000-0000-0000F50C0000}"/>
    <cellStyle name="_2010 й  9 ойлик  якун_Қашқадарё Вилоят  мева-сабзавот 2012" xfId="3322" xr:uid="{00000000-0005-0000-0000-0000F60C0000}"/>
    <cellStyle name="_2011  - 6 жадваллар ВЭС" xfId="3323" xr:uid="{00000000-0005-0000-0000-0000F70C0000}"/>
    <cellStyle name="_2011  - 6 жадваллар ВЭС" xfId="3324" xr:uid="{00000000-0005-0000-0000-0000F80C0000}"/>
    <cellStyle name="_2011  - 6 жадваллар Иқтисод свод4" xfId="3325" xr:uid="{00000000-0005-0000-0000-0000F90C0000}"/>
    <cellStyle name="_2011  - 6 жадваллар Иқтисод свод4" xfId="3326" xr:uid="{00000000-0005-0000-0000-0000FA0C0000}"/>
    <cellStyle name="_2011  I чорак жадваллар ВЭС" xfId="3327" xr:uid="{00000000-0005-0000-0000-0000FB0C0000}"/>
    <cellStyle name="_2011  I чорак жадваллар ВЭС" xfId="3328" xr:uid="{00000000-0005-0000-0000-0000FC0C0000}"/>
    <cellStyle name="_2011 й  9 ойлик  якун" xfId="3329" xr:uid="{00000000-0005-0000-0000-0000FD0C0000}"/>
    <cellStyle name="_2011 й  9 ойлик  якун" xfId="3330" xr:uid="{00000000-0005-0000-0000-0000FE0C0000}"/>
    <cellStyle name="_2011 й  9 ойлик  якун_Вазирлар маҳкамасининг 319-сонли қарори иловалари" xfId="3331" xr:uid="{00000000-0005-0000-0000-0000FF0C0000}"/>
    <cellStyle name="_2011 й  9 ойлик  якун_Вазирлар маҳкамасининг 319-сонли қарори иловалари" xfId="3332" xr:uid="{00000000-0005-0000-0000-0000000D0000}"/>
    <cellStyle name="_2011 й  9 ойлик  якун_Вилоят  мева-сабзавот 2012" xfId="3333" xr:uid="{00000000-0005-0000-0000-0000010D0000}"/>
    <cellStyle name="_2011 й  9 ойлик  якун_Вилоят  мева-сабзавот 2012" xfId="3334" xr:uid="{00000000-0005-0000-0000-0000020D0000}"/>
    <cellStyle name="_2011 й  9 ойлик  якун_Қашқадарё Вилоят  мева-сабзавот 2012" xfId="3335" xr:uid="{00000000-0005-0000-0000-0000030D0000}"/>
    <cellStyle name="_2011 й  9 ойлик  якун_Қашқадарё Вилоят  мева-сабзавот 2012" xfId="3336" xr:uid="{00000000-0005-0000-0000-0000040D0000}"/>
    <cellStyle name="_3 Сводка 16,04,07" xfId="3337" xr:uid="{00000000-0005-0000-0000-0000050D0000}"/>
    <cellStyle name="_3 Сводка 16,04,07" xfId="3338" xr:uid="{00000000-0005-0000-0000-0000060D0000}"/>
    <cellStyle name="_3 Сводка 16,04,07" xfId="3339" xr:uid="{00000000-0005-0000-0000-0000070D0000}"/>
    <cellStyle name="_3 Сводка 16,04,07" xfId="3340" xr:uid="{00000000-0005-0000-0000-0000080D0000}"/>
    <cellStyle name="_3 Сводка 16,04,07_Апрел кр такс иш хаки тулик 5.04.08 МБ га" xfId="3341" xr:uid="{00000000-0005-0000-0000-0000090D0000}"/>
    <cellStyle name="_3 Сводка 16,04,07_Апрел кр такс иш хаки тулик 5.04.08 МБ га" xfId="3342" xr:uid="{00000000-0005-0000-0000-00000A0D0000}"/>
    <cellStyle name="_3 Сводка 16,04,07_Апрел кр такс иш хаки тулик 5.04.08 МБ га" xfId="3343" xr:uid="{00000000-0005-0000-0000-00000B0D0000}"/>
    <cellStyle name="_3 Сводка 16,04,07_Апрел кр такс иш хаки тулик 5.04.08 МБ га" xfId="3344" xr:uid="{00000000-0005-0000-0000-00000C0D0000}"/>
    <cellStyle name="_3 Сводка 16,04,07_ЛИЗИНГ МОНИТОРИНГИ-1.11.08й русумлар буйича" xfId="3345" xr:uid="{00000000-0005-0000-0000-00000D0D0000}"/>
    <cellStyle name="_3 Сводка 16,04,07_ЛИЗИНГ МОНИТОРИНГИ-1.11.08й русумлар буйича" xfId="3346" xr:uid="{00000000-0005-0000-0000-00000E0D0000}"/>
    <cellStyle name="_3 Сводка 16,04,07_ЛИЗИНГ МОНИТОРИНГИ-1.11.08й русумлар буйича" xfId="3347" xr:uid="{00000000-0005-0000-0000-00000F0D0000}"/>
    <cellStyle name="_3 Сводка 16,04,07_ЛИЗИНГ МОНИТОРИНГИ-1.11.08й русумлар буйича" xfId="3348" xr:uid="{00000000-0005-0000-0000-0000100D0000}"/>
    <cellStyle name="_3 Сводка 16,04,07_УХКМ ва БИО форма 01. 02. 09" xfId="3349" xr:uid="{00000000-0005-0000-0000-0000110D0000}"/>
    <cellStyle name="_3 Сводка 16,04,07_УХКМ ва БИО форма 01. 02. 09" xfId="3350" xr:uid="{00000000-0005-0000-0000-0000120D0000}"/>
    <cellStyle name="_3 Сводка 16,04,07_УХКМ ва БИО форма 01. 02. 09" xfId="3351" xr:uid="{00000000-0005-0000-0000-0000130D0000}"/>
    <cellStyle name="_3 Сводка 16,04,07_УХКМ ва БИО форма 01. 02. 09" xfId="3352" xr:uid="{00000000-0005-0000-0000-0000140D0000}"/>
    <cellStyle name="_308 хисоботи 2010йил 1 апрель холатига" xfId="3353" xr:uid="{00000000-0005-0000-0000-0000150D0000}"/>
    <cellStyle name="_308 хисоботи 2010йил 1 апрель холатига" xfId="3354" xr:uid="{00000000-0005-0000-0000-0000160D0000}"/>
    <cellStyle name="_MONITOR 08-05-07 Вилоятга" xfId="3355" xr:uid="{00000000-0005-0000-0000-0000170D0000}"/>
    <cellStyle name="_MONITOR 08-05-07 Вилоятга" xfId="3356" xr:uid="{00000000-0005-0000-0000-0000180D0000}"/>
    <cellStyle name="_MONITOR 08-05-07 Вилоятга" xfId="3357" xr:uid="{00000000-0005-0000-0000-0000190D0000}"/>
    <cellStyle name="_MONITOR 08-05-07 Вилоятга" xfId="3358" xr:uid="{00000000-0005-0000-0000-00001A0D0000}"/>
    <cellStyle name="_MONITOR 08-05-07 Вилоятга_УХКМ ва БИО форма 01. 02. 09" xfId="3359" xr:uid="{00000000-0005-0000-0000-00001B0D0000}"/>
    <cellStyle name="_MONITOR 08-05-07 Вилоятга_УХКМ ва БИО форма 01. 02. 09" xfId="3360" xr:uid="{00000000-0005-0000-0000-00001C0D0000}"/>
    <cellStyle name="_MONITOR 08-05-07 Вилоятга_УХКМ ва БИО форма 01. 02. 09" xfId="3361" xr:uid="{00000000-0005-0000-0000-00001D0D0000}"/>
    <cellStyle name="_MONITOR 08-05-07 Вилоятга_УХКМ ва БИО форма 01. 02. 09" xfId="3362" xr:uid="{00000000-0005-0000-0000-00001E0D0000}"/>
    <cellStyle name="_MONITOR 15-05-07 ВилоятгаААА" xfId="3363" xr:uid="{00000000-0005-0000-0000-00001F0D0000}"/>
    <cellStyle name="_MONITOR 15-05-07 ВилоятгаААА" xfId="3364" xr:uid="{00000000-0005-0000-0000-0000200D0000}"/>
    <cellStyle name="_MONITOR 15-05-07 ВилоятгаААА" xfId="3365" xr:uid="{00000000-0005-0000-0000-0000210D0000}"/>
    <cellStyle name="_MONITOR 15-05-07 ВилоятгаААА" xfId="3366" xr:uid="{00000000-0005-0000-0000-0000220D0000}"/>
    <cellStyle name="_MONITOR 15-05-07 ВилоятгаААА_УХКМ ва БИО форма 01. 02. 09" xfId="3367" xr:uid="{00000000-0005-0000-0000-0000230D0000}"/>
    <cellStyle name="_MONITOR 15-05-07 ВилоятгаААА_УХКМ ва БИО форма 01. 02. 09" xfId="3368" xr:uid="{00000000-0005-0000-0000-0000240D0000}"/>
    <cellStyle name="_MONITOR 15-05-07 ВилоятгаААА_УХКМ ва БИО форма 01. 02. 09" xfId="3369" xr:uid="{00000000-0005-0000-0000-0000250D0000}"/>
    <cellStyle name="_MONITOR 15-05-07 ВилоятгаААА_УХКМ ва БИО форма 01. 02. 09" xfId="3370" xr:uid="{00000000-0005-0000-0000-0000260D0000}"/>
    <cellStyle name="_MONITOR 17-05-07 Вилоятгааа" xfId="3371" xr:uid="{00000000-0005-0000-0000-0000270D0000}"/>
    <cellStyle name="_MONITOR 17-05-07 Вилоятгааа" xfId="3372" xr:uid="{00000000-0005-0000-0000-0000280D0000}"/>
    <cellStyle name="_MONITOR 17-05-07 Вилоятгааа" xfId="3373" xr:uid="{00000000-0005-0000-0000-0000290D0000}"/>
    <cellStyle name="_MONITOR 17-05-07 Вилоятгааа" xfId="3374" xr:uid="{00000000-0005-0000-0000-00002A0D0000}"/>
    <cellStyle name="_MONITOR 24-02-07 JJJ Охиргиси" xfId="3375" xr:uid="{00000000-0005-0000-0000-00002B0D0000}"/>
    <cellStyle name="_MONITOR 24-02-07 JJJ Охиргиси" xfId="3376" xr:uid="{00000000-0005-0000-0000-00002C0D0000}"/>
    <cellStyle name="_MONITOR 24-02-07 JJJ Охиргиси" xfId="3377" xr:uid="{00000000-0005-0000-0000-00002D0D0000}"/>
    <cellStyle name="_MONITOR 24-02-07 JJJ Охиргиси" xfId="3378" xr:uid="{00000000-0005-0000-0000-00002E0D0000}"/>
    <cellStyle name="_MONITOR 24-02-07 JJJ Охиргиси_УХКМ ва БИО форма 01. 02. 09" xfId="3379" xr:uid="{00000000-0005-0000-0000-00002F0D0000}"/>
    <cellStyle name="_MONITOR 24-02-07 JJJ Охиргиси_УХКМ ва БИО форма 01. 02. 09" xfId="3380" xr:uid="{00000000-0005-0000-0000-0000300D0000}"/>
    <cellStyle name="_MONITOR 24-02-07 JJJ Охиргиси_УХКМ ва БИО форма 01. 02. 09" xfId="3381" xr:uid="{00000000-0005-0000-0000-0000310D0000}"/>
    <cellStyle name="_MONITOR 24-02-07 JJJ Охиргиси_УХКМ ва БИО форма 01. 02. 09" xfId="3382" xr:uid="{00000000-0005-0000-0000-0000320D0000}"/>
    <cellStyle name="_SVOD SHINA" xfId="3383" xr:uid="{00000000-0005-0000-0000-0000330D0000}"/>
    <cellStyle name="_SVOD SHINA" xfId="3384" xr:uid="{00000000-0005-0000-0000-0000340D0000}"/>
    <cellStyle name="_SVOD SHINA" xfId="3385" xr:uid="{00000000-0005-0000-0000-0000350D0000}"/>
    <cellStyle name="_SVOD SHINA" xfId="3386" xr:uid="{00000000-0005-0000-0000-0000360D0000}"/>
    <cellStyle name="_SVOD SHINA_УХКМ ва БИО форма 01. 02. 09" xfId="3387" xr:uid="{00000000-0005-0000-0000-0000370D0000}"/>
    <cellStyle name="_SVOD SHINA_УХКМ ва БИО форма 01. 02. 09" xfId="3388" xr:uid="{00000000-0005-0000-0000-0000380D0000}"/>
    <cellStyle name="_SVOD SHINA_УХКМ ва БИО форма 01. 02. 09" xfId="3389" xr:uid="{00000000-0005-0000-0000-0000390D0000}"/>
    <cellStyle name="_SVOD SHINA_УХКМ ва БИО форма 01. 02. 09" xfId="3390" xr:uid="{00000000-0005-0000-0000-00003A0D0000}"/>
    <cellStyle name="_АКЧАБОЙ АКАГА 1-озиклантириш фонд" xfId="3391" xr:uid="{00000000-0005-0000-0000-00003B0D0000}"/>
    <cellStyle name="_АКЧАБОЙ АКАГА 1-озиклантириш фонд" xfId="3392" xr:uid="{00000000-0005-0000-0000-00003C0D0000}"/>
    <cellStyle name="_АКЧАБОЙ АКАГА 1-озиклантириш фонд" xfId="3393" xr:uid="{00000000-0005-0000-0000-00003D0D0000}"/>
    <cellStyle name="_АКЧАБОЙ АКАГА 1-озиклантириш фонд" xfId="3394" xr:uid="{00000000-0005-0000-0000-00003E0D0000}"/>
    <cellStyle name="_Апрел кр такс иш хаки тулик 5.04.08 МБ га" xfId="3395" xr:uid="{00000000-0005-0000-0000-00003F0D0000}"/>
    <cellStyle name="_Апрел кр такс иш хаки тулик 5.04.08 МБ га" xfId="3396" xr:uid="{00000000-0005-0000-0000-0000400D0000}"/>
    <cellStyle name="_Апрел кр такс иш хаки тулик 5.04.08 МБ га" xfId="3397" xr:uid="{00000000-0005-0000-0000-0000410D0000}"/>
    <cellStyle name="_Апрел кр такс иш хаки тулик 5.04.08 МБ га" xfId="3398" xr:uid="{00000000-0005-0000-0000-0000420D0000}"/>
    <cellStyle name="_Апрел кредитдан тушди 19-04" xfId="3399" xr:uid="{00000000-0005-0000-0000-0000430D0000}"/>
    <cellStyle name="_Апрел кредитдан тушди 19-04" xfId="3400" xr:uid="{00000000-0005-0000-0000-0000440D0000}"/>
    <cellStyle name="_Апрел кредитдан тушди 19-04" xfId="3401" xr:uid="{00000000-0005-0000-0000-0000450D0000}"/>
    <cellStyle name="_Апрел кредитдан тушди 19-04" xfId="3402" xr:uid="{00000000-0005-0000-0000-0000460D0000}"/>
    <cellStyle name="_Апрел кредитдан тушди 19-04_Апрел кр такс иш хаки тулик 5.04.08 МБ га" xfId="3403" xr:uid="{00000000-0005-0000-0000-0000470D0000}"/>
    <cellStyle name="_Апрел кредитдан тушди 19-04_Апрел кр такс иш хаки тулик 5.04.08 МБ га" xfId="3404" xr:uid="{00000000-0005-0000-0000-0000480D0000}"/>
    <cellStyle name="_Апрел-режа-ксхб" xfId="3405" xr:uid="{00000000-0005-0000-0000-0000490D0000}"/>
    <cellStyle name="_Апрел-режа-ксхб" xfId="3406" xr:uid="{00000000-0005-0000-0000-00004A0D0000}"/>
    <cellStyle name="_Апрел-режа-ксхб" xfId="3407" xr:uid="{00000000-0005-0000-0000-00004B0D0000}"/>
    <cellStyle name="_Апрел-режа-ксхб" xfId="3408" xr:uid="{00000000-0005-0000-0000-00004C0D0000}"/>
    <cellStyle name="_Апрел-режа-ксхб_Апрел кр такс иш хаки тулик 5.04.08 МБ га" xfId="3409" xr:uid="{00000000-0005-0000-0000-00004D0D0000}"/>
    <cellStyle name="_Апрел-режа-ксхб_Апрел кр такс иш хаки тулик 5.04.08 МБ га" xfId="3410" xr:uid="{00000000-0005-0000-0000-00004E0D0000}"/>
    <cellStyle name="_Вахобга галла кредит буйича 30 май" xfId="3411" xr:uid="{00000000-0005-0000-0000-00004F0D0000}"/>
    <cellStyle name="_Вахобга галла кредит буйича 30 май" xfId="3412" xr:uid="{00000000-0005-0000-0000-0000500D0000}"/>
    <cellStyle name="_Вахобга галла кредит буйича 30 май" xfId="3413" xr:uid="{00000000-0005-0000-0000-0000510D0000}"/>
    <cellStyle name="_Вахобга галла кредит буйича 30 май" xfId="3414" xr:uid="{00000000-0005-0000-0000-0000520D0000}"/>
    <cellStyle name="_Вахобга галла кредит буйича 30 май_Апрел кр такс иш хаки тулик 5.04.08 МБ га" xfId="3415" xr:uid="{00000000-0005-0000-0000-0000530D0000}"/>
    <cellStyle name="_Вахобга галла кредит буйича 30 май_Апрел кр такс иш хаки тулик 5.04.08 МБ га" xfId="3416" xr:uid="{00000000-0005-0000-0000-0000540D0000}"/>
    <cellStyle name="_Вилоят буйича 9-форма лизинг" xfId="3417" xr:uid="{00000000-0005-0000-0000-0000550D0000}"/>
    <cellStyle name="_Вилоят буйича 9-форма лизинг" xfId="3418" xr:uid="{00000000-0005-0000-0000-0000560D0000}"/>
    <cellStyle name="_Вилоят буйича 9-форма лизинг" xfId="3419" xr:uid="{00000000-0005-0000-0000-0000570D0000}"/>
    <cellStyle name="_Вилоят буйича 9-форма лизинг" xfId="3420" xr:uid="{00000000-0005-0000-0000-0000580D0000}"/>
    <cellStyle name="_Вилоят буйича март ойи 2.03.08 факт банкка талаб" xfId="3421" xr:uid="{00000000-0005-0000-0000-0000590D0000}"/>
    <cellStyle name="_Вилоят буйича март ойи 2.03.08 факт банкка талаб" xfId="3422" xr:uid="{00000000-0005-0000-0000-00005A0D0000}"/>
    <cellStyle name="_Вилоят буйича март ойи 2.03.08 факт банкка талаб" xfId="3423" xr:uid="{00000000-0005-0000-0000-00005B0D0000}"/>
    <cellStyle name="_Вилоят буйича март ойи 2.03.08 факт банкка талаб" xfId="3424" xr:uid="{00000000-0005-0000-0000-00005C0D0000}"/>
    <cellStyle name="_Вилоят буйича март ойи 2.03.08 факт банкка талаб_Апрел кр такс иш хаки тулик 5.04.08 МБ га" xfId="3425" xr:uid="{00000000-0005-0000-0000-00005D0D0000}"/>
    <cellStyle name="_Вилоят буйича март ойи 2.03.08 факт банкка талаб_Апрел кр такс иш хаки тулик 5.04.08 МБ га" xfId="3426" xr:uid="{00000000-0005-0000-0000-00005E0D0000}"/>
    <cellStyle name="_Вилоят охирги мониторинг 18-04-07 кейинги" xfId="3427" xr:uid="{00000000-0005-0000-0000-00005F0D0000}"/>
    <cellStyle name="_Вилоят охирги мониторинг 18-04-07 кейинги" xfId="3428" xr:uid="{00000000-0005-0000-0000-0000600D0000}"/>
    <cellStyle name="_Вилоят охирги мониторинг 18-04-07 кейинги" xfId="3429" xr:uid="{00000000-0005-0000-0000-0000610D0000}"/>
    <cellStyle name="_Вилоят охирги мониторинг 18-04-07 кейинги" xfId="3430" xr:uid="{00000000-0005-0000-0000-0000620D0000}"/>
    <cellStyle name="_Вилоят охирги мониторинг 18-04-07 кейинги_УХКМ ва БИО форма 01. 02. 09" xfId="3431" xr:uid="{00000000-0005-0000-0000-0000630D0000}"/>
    <cellStyle name="_Вилоят охирги мониторинг 18-04-07 кейинги_УХКМ ва БИО форма 01. 02. 09" xfId="3432" xr:uid="{00000000-0005-0000-0000-0000640D0000}"/>
    <cellStyle name="_Вилоят охирги мониторинг 18-04-07 кейинги_УХКМ ва БИО форма 01. 02. 09" xfId="3433" xr:uid="{00000000-0005-0000-0000-0000650D0000}"/>
    <cellStyle name="_Вилоят охирги мониторинг 18-04-07 кейинги_УХКМ ва БИО форма 01. 02. 09" xfId="3434" xr:uid="{00000000-0005-0000-0000-0000660D0000}"/>
    <cellStyle name="_Вилоят охирги мониторинг 20-04-07 кейинги" xfId="3435" xr:uid="{00000000-0005-0000-0000-0000670D0000}"/>
    <cellStyle name="_Вилоят охирги мониторинг 20-04-07 кейинги" xfId="3436" xr:uid="{00000000-0005-0000-0000-0000680D0000}"/>
    <cellStyle name="_Вилоят охирги мониторинг 20-04-07 кейинги" xfId="3437" xr:uid="{00000000-0005-0000-0000-0000690D0000}"/>
    <cellStyle name="_Вилоят охирги мониторинг 20-04-07 кейинги" xfId="3438" xr:uid="{00000000-0005-0000-0000-00006A0D0000}"/>
    <cellStyle name="_Вилоят охирги мониторинг 20-04-07 кейинги_УХКМ ва БИО форма 01. 02. 09" xfId="3439" xr:uid="{00000000-0005-0000-0000-00006B0D0000}"/>
    <cellStyle name="_Вилоят охирги мониторинг 20-04-07 кейинги_УХКМ ва БИО форма 01. 02. 09" xfId="3440" xr:uid="{00000000-0005-0000-0000-00006C0D0000}"/>
    <cellStyle name="_Вилоят охирги мониторинг 20-04-07 кейинги_УХКМ ва БИО форма 01. 02. 09" xfId="3441" xr:uid="{00000000-0005-0000-0000-00006D0D0000}"/>
    <cellStyle name="_Вилоят охирги мониторинг 20-04-07 кейинги_УХКМ ва БИО форма 01. 02. 09" xfId="3442" xr:uid="{00000000-0005-0000-0000-00006E0D0000}"/>
    <cellStyle name="_Вилоятга Эканамис маълумотлари" xfId="3443" xr:uid="{00000000-0005-0000-0000-00006F0D0000}"/>
    <cellStyle name="_Вилоятга Эканамис маълумотлари" xfId="3444" xr:uid="{00000000-0005-0000-0000-0000700D0000}"/>
    <cellStyle name="_Вилоятга Эканамис маълумотлари" xfId="3445" xr:uid="{00000000-0005-0000-0000-0000710D0000}"/>
    <cellStyle name="_Вилоятга Эканамис маълумотлари" xfId="3446" xr:uid="{00000000-0005-0000-0000-0000720D0000}"/>
    <cellStyle name="_Вилоятга Эканамис маълумотлари_УХКМ ва БИО форма 01. 02. 09" xfId="3447" xr:uid="{00000000-0005-0000-0000-0000730D0000}"/>
    <cellStyle name="_Вилоятга Эканамис маълумотлари_УХКМ ва БИО форма 01. 02. 09" xfId="3448" xr:uid="{00000000-0005-0000-0000-0000740D0000}"/>
    <cellStyle name="_Вилоятга Эканамис маълумотлари_УХКМ ва БИО форма 01. 02. 09" xfId="3449" xr:uid="{00000000-0005-0000-0000-0000750D0000}"/>
    <cellStyle name="_Вилоятга Эканамис маълумотлари_УХКМ ва БИО форма 01. 02. 09" xfId="3450" xr:uid="{00000000-0005-0000-0000-0000760D0000}"/>
    <cellStyle name="_Вилоят-химия-монитор-камай-21-04-07-агп" xfId="3451" xr:uid="{00000000-0005-0000-0000-0000770D0000}"/>
    <cellStyle name="_Вилоят-химия-монитор-камай-21-04-07-агп" xfId="3452" xr:uid="{00000000-0005-0000-0000-0000780D0000}"/>
    <cellStyle name="_Вилоят-химия-монитор-камай-21-04-07-агп" xfId="3453" xr:uid="{00000000-0005-0000-0000-0000790D0000}"/>
    <cellStyle name="_Вилоят-химия-монитор-камай-21-04-07-агп" xfId="3454" xr:uid="{00000000-0005-0000-0000-00007A0D0000}"/>
    <cellStyle name="_Вилоят-химия-монитор-камай-21-04-07-агп_УХКМ ва БИО форма 01. 02. 09" xfId="3455" xr:uid="{00000000-0005-0000-0000-00007B0D0000}"/>
    <cellStyle name="_Вилоят-химия-монитор-камай-21-04-07-агп_УХКМ ва БИО форма 01. 02. 09" xfId="3456" xr:uid="{00000000-0005-0000-0000-00007C0D0000}"/>
    <cellStyle name="_Вилоят-химия-монитор-камай-21-04-07-агп_УХКМ ва БИО форма 01. 02. 09" xfId="3457" xr:uid="{00000000-0005-0000-0000-00007D0D0000}"/>
    <cellStyle name="_Вилоят-химия-монитор-камай-21-04-07-агп_УХКМ ва БИО форма 01. 02. 09" xfId="3458" xr:uid="{00000000-0005-0000-0000-00007E0D0000}"/>
    <cellStyle name="_Галла -2008 (Сентябр,октябр) -00121" xfId="3459" xr:uid="{00000000-0005-0000-0000-00007F0D0000}"/>
    <cellStyle name="_Галла -2008 (Сентябр,октябр) -00121" xfId="3460" xr:uid="{00000000-0005-0000-0000-0000800D0000}"/>
    <cellStyle name="_Галла -2008 (Сентябр,октябр) -00121" xfId="3461" xr:uid="{00000000-0005-0000-0000-0000810D0000}"/>
    <cellStyle name="_Галла -2008 (Сентябр,октябр) -00121" xfId="3462" xr:uid="{00000000-0005-0000-0000-0000820D0000}"/>
    <cellStyle name="_Галла -2008 (Сентябр,октябр) -00121_Апрел кр такс иш хаки тулик 5.04.08 МБ га" xfId="3463" xr:uid="{00000000-0005-0000-0000-0000830D0000}"/>
    <cellStyle name="_Галла -2008 (Сентябр,октябр) -00121_Апрел кр такс иш хаки тулик 5.04.08 МБ га" xfId="3464" xr:uid="{00000000-0005-0000-0000-0000840D0000}"/>
    <cellStyle name="_Галла -2008 (Сентябр,октябр) -00138" xfId="3465" xr:uid="{00000000-0005-0000-0000-0000850D0000}"/>
    <cellStyle name="_Галла -2008 (Сентябр,октябр) -00138" xfId="3466" xr:uid="{00000000-0005-0000-0000-0000860D0000}"/>
    <cellStyle name="_Галла -2008 (Сентябр,октябр) -00138" xfId="3467" xr:uid="{00000000-0005-0000-0000-0000870D0000}"/>
    <cellStyle name="_Галла -2008 (Сентябр,октябр) -00138" xfId="3468" xr:uid="{00000000-0005-0000-0000-0000880D0000}"/>
    <cellStyle name="_Галла -2008 (Сентябр,октябр) -00138_Апрел кр такс иш хаки тулик 5.04.08 МБ га" xfId="3469" xr:uid="{00000000-0005-0000-0000-0000890D0000}"/>
    <cellStyle name="_Галла -2008 (Сентябр,октябр) -00138_Апрел кр такс иш хаки тулик 5.04.08 МБ га" xfId="3470" xr:uid="{00000000-0005-0000-0000-00008A0D0000}"/>
    <cellStyle name="_Галла -2008 (Сентябр,октябр)-00140" xfId="3471" xr:uid="{00000000-0005-0000-0000-00008B0D0000}"/>
    <cellStyle name="_Галла -2008 (Сентябр,октябр)-00140" xfId="3472" xr:uid="{00000000-0005-0000-0000-00008C0D0000}"/>
    <cellStyle name="_Галла -2008 (Сентябр,октябр)-00140" xfId="3473" xr:uid="{00000000-0005-0000-0000-00008D0D0000}"/>
    <cellStyle name="_Галла -2008 (Сентябр,октябр)-00140" xfId="3474" xr:uid="{00000000-0005-0000-0000-00008E0D0000}"/>
    <cellStyle name="_Галла -2008 (Сентябр,октябр)-00140_Апрел кр такс иш хаки тулик 5.04.08 МБ га" xfId="3475" xr:uid="{00000000-0005-0000-0000-00008F0D0000}"/>
    <cellStyle name="_Галла -2008 (Сентябр,октябр)-00140_Апрел кр такс иш хаки тулик 5.04.08 МБ га" xfId="3476" xr:uid="{00000000-0005-0000-0000-0000900D0000}"/>
    <cellStyle name="_ГАЛЛА МАРТ (Низом)" xfId="3477" xr:uid="{00000000-0005-0000-0000-0000910D0000}"/>
    <cellStyle name="_ГАЛЛА МАРТ (Низом)" xfId="3478" xr:uid="{00000000-0005-0000-0000-0000920D0000}"/>
    <cellStyle name="_ГАЛЛА МАРТ (Низом)" xfId="3479" xr:uid="{00000000-0005-0000-0000-0000930D0000}"/>
    <cellStyle name="_ГАЛЛА МАРТ (Низом)" xfId="3480" xr:uid="{00000000-0005-0000-0000-0000940D0000}"/>
    <cellStyle name="_ГАЛЛА МАРТ (Низом)_УХКМ ва БИО форма 01. 02. 09" xfId="3481" xr:uid="{00000000-0005-0000-0000-0000950D0000}"/>
    <cellStyle name="_ГАЛЛА МАРТ (Низом)_УХКМ ва БИО форма 01. 02. 09" xfId="3482" xr:uid="{00000000-0005-0000-0000-0000960D0000}"/>
    <cellStyle name="_ГАЛЛА МАРТ (Низом)_УХКМ ва БИО форма 01. 02. 09" xfId="3483" xr:uid="{00000000-0005-0000-0000-0000970D0000}"/>
    <cellStyle name="_ГАЛЛА МАРТ (Низом)_УХКМ ва БИО форма 01. 02. 09" xfId="3484" xr:uid="{00000000-0005-0000-0000-0000980D0000}"/>
    <cellStyle name="_ДАСТУР 2009 й. 7 ойлик кутилиш 86745та ФАКТ" xfId="3485" xr:uid="{00000000-0005-0000-0000-0000990D0000}"/>
    <cellStyle name="_ДАСТУР 2009 й. 7 ойлик кутилиш 86745та ФАКТ" xfId="3486" xr:uid="{00000000-0005-0000-0000-00009A0D0000}"/>
    <cellStyle name="_ДАСТУР 2009 й. 7 ойлик кутилиш 86745та ФАКТ_2009 йил   йиллик  хисоботлар" xfId="3487" xr:uid="{00000000-0005-0000-0000-00009B0D0000}"/>
    <cellStyle name="_ДАСТУР 2009 й. 7 ойлик кутилиш 86745та ФАКТ_2009 йил   йиллик  хисоботлар" xfId="3488" xr:uid="{00000000-0005-0000-0000-00009C0D0000}"/>
    <cellStyle name="_ДАСТУР 2009 й. 7 ойлик кутилиш 86745та ФАКТ_2009 йил   йиллик  хисоботлар_6 жадвал tуманлар учун - Copy" xfId="3489" xr:uid="{00000000-0005-0000-0000-00009D0D0000}"/>
    <cellStyle name="_ДАСТУР 2009 й. 7 ойлик кутилиш 86745та ФАКТ_2009 йил   йиллик  хисоботлар_6 жадвал tуманлар учун - Copy" xfId="3490" xr:uid="{00000000-0005-0000-0000-00009E0D0000}"/>
    <cellStyle name="_ДАСТУР 2009 й. 7 ойлик кутилиш 86745та ФАКТ_2009 йил   йиллик  хисоботлар_Вазирлар маҳкамасининг 319-сонли қарори иловалари" xfId="3491" xr:uid="{00000000-0005-0000-0000-00009F0D0000}"/>
    <cellStyle name="_ДАСТУР 2009 й. 7 ойлик кутилиш 86745та ФАКТ_2009 йил   йиллик  хисоботлар_Вазирлар маҳкамасининг 319-сонли қарори иловалари" xfId="3492" xr:uid="{00000000-0005-0000-0000-0000A00D0000}"/>
    <cellStyle name="_ДАСТУР 2009 й. 7 ойлик кутилиш 86745та ФАКТ_2009 йил   йиллик  хисоботлар_Вилоят  мева-сабзавот 2012" xfId="3493" xr:uid="{00000000-0005-0000-0000-0000A10D0000}"/>
    <cellStyle name="_ДАСТУР 2009 й. 7 ойлик кутилиш 86745та ФАКТ_2009 йил   йиллик  хисоботлар_Вилоят  мева-сабзавот 2012" xfId="3494" xr:uid="{00000000-0005-0000-0000-0000A20D0000}"/>
    <cellStyle name="_ДАСТУР 2009 й. 7 ойлик кутилиш 86745та ФАКТ_2009 йил   йиллик  хисоботлар_Қашқадарё Вилоят  мева-сабзавот 2012" xfId="3495" xr:uid="{00000000-0005-0000-0000-0000A30D0000}"/>
    <cellStyle name="_ДАСТУР 2009 й. 7 ойлик кутилиш 86745та ФАКТ_2009 йил   йиллик  хисоботлар_Қашқадарё Вилоят  мева-сабзавот 2012" xfId="3496" xr:uid="{00000000-0005-0000-0000-0000A40D0000}"/>
    <cellStyle name="_ДАСТУР 2009 й. 7 ойлик кутилиш 86745та ФАКТ_Талаб ва унинг копланиши" xfId="3497" xr:uid="{00000000-0005-0000-0000-0000A50D0000}"/>
    <cellStyle name="_ДАСТУР 2009 й. 7 ойлик кутилиш 86745та ФАКТ_Талаб ва унинг копланиши" xfId="3498" xr:uid="{00000000-0005-0000-0000-0000A60D0000}"/>
    <cellStyle name="_ДАСТУР 2009 й. 7 ойлик кутилиш 86745та ФАКТ_Талаб ва унинг копланиши_Вазирлар маҳкамасининг 319-сонли қарори иловалари" xfId="3499" xr:uid="{00000000-0005-0000-0000-0000A70D0000}"/>
    <cellStyle name="_ДАСТУР 2009 й. 7 ойлик кутилиш 86745та ФАКТ_Талаб ва унинг копланиши_Вазирлар маҳкамасининг 319-сонли қарори иловалари" xfId="3500" xr:uid="{00000000-0005-0000-0000-0000A80D0000}"/>
    <cellStyle name="_ДАСТУР 2009 й. 7 ойлик кутилиш 86745та ФАКТ_Талаб ва унинг копланиши_Вилоят  мева-сабзавот 2012" xfId="3501" xr:uid="{00000000-0005-0000-0000-0000A90D0000}"/>
    <cellStyle name="_ДАСТУР 2009 й. 7 ойлик кутилиш 86745та ФАКТ_Талаб ва унинг копланиши_Вилоят  мева-сабзавот 2012" xfId="3502" xr:uid="{00000000-0005-0000-0000-0000AA0D0000}"/>
    <cellStyle name="_ДАСТУР 2009 й. 7 ойлик кутилиш 86745та ФАКТ_Талаб ва унинг копланиши_Қашқадарё Вилоят  мева-сабзавот 2012" xfId="3503" xr:uid="{00000000-0005-0000-0000-0000AB0D0000}"/>
    <cellStyle name="_ДАСТУР 2009 й. 7 ойлик кутилиш 86745та ФАКТ_Талаб ва унинг копланиши_Қашқадарё Вилоят  мева-сабзавот 2012" xfId="3504" xr:uid="{00000000-0005-0000-0000-0000AC0D0000}"/>
    <cellStyle name="_Дискетга аа" xfId="3505" xr:uid="{00000000-0005-0000-0000-0000AD0D0000}"/>
    <cellStyle name="_Дискетга аа" xfId="3506" xr:uid="{00000000-0005-0000-0000-0000AE0D0000}"/>
    <cellStyle name="_Дискетга аа" xfId="3507" xr:uid="{00000000-0005-0000-0000-0000AF0D0000}"/>
    <cellStyle name="_Дискетга аа" xfId="3508" xr:uid="{00000000-0005-0000-0000-0000B00D0000}"/>
    <cellStyle name="_Дискетга аа_УХКМ ва БИО форма 01. 02. 09" xfId="3509" xr:uid="{00000000-0005-0000-0000-0000B10D0000}"/>
    <cellStyle name="_Дискетга аа_УХКМ ва БИО форма 01. 02. 09" xfId="3510" xr:uid="{00000000-0005-0000-0000-0000B20D0000}"/>
    <cellStyle name="_Дискетга аа_УХКМ ва БИО форма 01. 02. 09" xfId="3511" xr:uid="{00000000-0005-0000-0000-0000B30D0000}"/>
    <cellStyle name="_Дискетга аа_УХКМ ва БИО форма 01. 02. 09" xfId="3512" xr:uid="{00000000-0005-0000-0000-0000B40D0000}"/>
    <cellStyle name="_Дустлик 01,10,06" xfId="3513" xr:uid="{00000000-0005-0000-0000-0000B50D0000}"/>
    <cellStyle name="_Дустлик 01,10,06" xfId="3514" xr:uid="{00000000-0005-0000-0000-0000B60D0000}"/>
    <cellStyle name="_Дустлик 01,10,06" xfId="3515" xr:uid="{00000000-0005-0000-0000-0000B70D0000}"/>
    <cellStyle name="_Дустлик 01,10,06" xfId="3516" xr:uid="{00000000-0005-0000-0000-0000B80D0000}"/>
    <cellStyle name="_Дустлик 01,10,06_УХКМ ва БИО форма 01. 02. 09" xfId="3517" xr:uid="{00000000-0005-0000-0000-0000B90D0000}"/>
    <cellStyle name="_Дустлик 01,10,06_УХКМ ва БИО форма 01. 02. 09" xfId="3518" xr:uid="{00000000-0005-0000-0000-0000BA0D0000}"/>
    <cellStyle name="_Дустлик 01,10,06_УХКМ ва БИО форма 01. 02. 09" xfId="3519" xr:uid="{00000000-0005-0000-0000-0000BB0D0000}"/>
    <cellStyle name="_Дустлик 01,10,06_УХКМ ва БИО форма 01. 02. 09" xfId="3520" xr:uid="{00000000-0005-0000-0000-0000BC0D0000}"/>
    <cellStyle name="_Дустлик 13,10,061 га " xfId="3521" xr:uid="{00000000-0005-0000-0000-0000BD0D0000}"/>
    <cellStyle name="_Дустлик 13,10,061 га " xfId="3522" xr:uid="{00000000-0005-0000-0000-0000BE0D0000}"/>
    <cellStyle name="_Дустлик 13,10,061 га " xfId="3523" xr:uid="{00000000-0005-0000-0000-0000BF0D0000}"/>
    <cellStyle name="_Дустлик 13,10,061 га " xfId="3524" xr:uid="{00000000-0005-0000-0000-0000C00D0000}"/>
    <cellStyle name="_Дустлик 13,10,061 га _УХКМ ва БИО форма 01. 02. 09" xfId="3525" xr:uid="{00000000-0005-0000-0000-0000C10D0000}"/>
    <cellStyle name="_Дустлик 13,10,061 га _УХКМ ва БИО форма 01. 02. 09" xfId="3526" xr:uid="{00000000-0005-0000-0000-0000C20D0000}"/>
    <cellStyle name="_Дустлик 13,10,061 га _УХКМ ва БИО форма 01. 02. 09" xfId="3527" xr:uid="{00000000-0005-0000-0000-0000C30D0000}"/>
    <cellStyle name="_Дустлик 13,10,061 га _УХКМ ва БИО форма 01. 02. 09" xfId="3528" xr:uid="{00000000-0005-0000-0000-0000C40D0000}"/>
    <cellStyle name="_Дустлик 15,09,06 мониторинг" xfId="3529" xr:uid="{00000000-0005-0000-0000-0000C50D0000}"/>
    <cellStyle name="_Дустлик 15,09,06 мониторинг" xfId="3530" xr:uid="{00000000-0005-0000-0000-0000C60D0000}"/>
    <cellStyle name="_Дустлик 15,09,06 мониторинг" xfId="3531" xr:uid="{00000000-0005-0000-0000-0000C70D0000}"/>
    <cellStyle name="_Дустлик 15,09,06 мониторинг" xfId="3532" xr:uid="{00000000-0005-0000-0000-0000C80D0000}"/>
    <cellStyle name="_Дустлик 15,09,06 мониторинг_УХКМ ва БИО форма 01. 02. 09" xfId="3533" xr:uid="{00000000-0005-0000-0000-0000C90D0000}"/>
    <cellStyle name="_Дустлик 15,09,06 мониторинг_УХКМ ва БИО форма 01. 02. 09" xfId="3534" xr:uid="{00000000-0005-0000-0000-0000CA0D0000}"/>
    <cellStyle name="_Дустлик 15,09,06 мониторинг_УХКМ ва БИО форма 01. 02. 09" xfId="3535" xr:uid="{00000000-0005-0000-0000-0000CB0D0000}"/>
    <cellStyle name="_Дустлик 15,09,06 мониторинг_УХКМ ва БИО форма 01. 02. 09" xfId="3536" xr:uid="{00000000-0005-0000-0000-0000CC0D0000}"/>
    <cellStyle name="_Дустлик 2-05-07 мониторинг янг" xfId="3537" xr:uid="{00000000-0005-0000-0000-0000CD0D0000}"/>
    <cellStyle name="_Дустлик 2-05-07 мониторинг янг" xfId="3538" xr:uid="{00000000-0005-0000-0000-0000CE0D0000}"/>
    <cellStyle name="_Дустлик 2-05-07 мониторинг янг" xfId="3539" xr:uid="{00000000-0005-0000-0000-0000CF0D0000}"/>
    <cellStyle name="_Дустлик 2-05-07 мониторинг янг" xfId="3540" xr:uid="{00000000-0005-0000-0000-0000D00D0000}"/>
    <cellStyle name="_Дустлик 31-05-07 Вилоятга" xfId="3541" xr:uid="{00000000-0005-0000-0000-0000D10D0000}"/>
    <cellStyle name="_Дустлик 31-05-07 Вилоятга" xfId="3542" xr:uid="{00000000-0005-0000-0000-0000D20D0000}"/>
    <cellStyle name="_Дустлик 31-05-07 Вилоятга" xfId="3543" xr:uid="{00000000-0005-0000-0000-0000D30D0000}"/>
    <cellStyle name="_Дустлик 31-05-07 Вилоятга" xfId="3544" xr:uid="{00000000-0005-0000-0000-0000D40D0000}"/>
    <cellStyle name="_Дустлик 31-05-07 Вилоятга_УХКМ ва БИО форма 01. 02. 09" xfId="3545" xr:uid="{00000000-0005-0000-0000-0000D50D0000}"/>
    <cellStyle name="_Дустлик 31-05-07 Вилоятга_УХКМ ва БИО форма 01. 02. 09" xfId="3546" xr:uid="{00000000-0005-0000-0000-0000D60D0000}"/>
    <cellStyle name="_Дустлик 31-05-07 Вилоятга_УХКМ ва БИО форма 01. 02. 09" xfId="3547" xr:uid="{00000000-0005-0000-0000-0000D70D0000}"/>
    <cellStyle name="_Дустлик 31-05-07 Вилоятга_УХКМ ва БИО форма 01. 02. 09" xfId="3548" xr:uid="{00000000-0005-0000-0000-0000D80D0000}"/>
    <cellStyle name="_Дустлик анализ 30-07-06" xfId="3549" xr:uid="{00000000-0005-0000-0000-0000D90D0000}"/>
    <cellStyle name="_Дустлик анализ 30-07-06" xfId="3550" xr:uid="{00000000-0005-0000-0000-0000DA0D0000}"/>
    <cellStyle name="_Дустлик анализ 30-07-06" xfId="3551" xr:uid="{00000000-0005-0000-0000-0000DB0D0000}"/>
    <cellStyle name="_Дустлик анализ 30-07-06" xfId="3552" xr:uid="{00000000-0005-0000-0000-0000DC0D0000}"/>
    <cellStyle name="_Дустлик анализ 30-07-06_УХКМ ва БИО форма 01. 02. 09" xfId="3553" xr:uid="{00000000-0005-0000-0000-0000DD0D0000}"/>
    <cellStyle name="_Дустлик анализ 30-07-06_УХКМ ва БИО форма 01. 02. 09" xfId="3554" xr:uid="{00000000-0005-0000-0000-0000DE0D0000}"/>
    <cellStyle name="_Дустлик анализ 30-07-06_УХКМ ва БИО форма 01. 02. 09" xfId="3555" xr:uid="{00000000-0005-0000-0000-0000DF0D0000}"/>
    <cellStyle name="_Дустлик анализ 30-07-06_УХКМ ва БИО форма 01. 02. 09" xfId="3556" xr:uid="{00000000-0005-0000-0000-0000E00D0000}"/>
    <cellStyle name="_Дустлик пахта 04-06-07" xfId="3557" xr:uid="{00000000-0005-0000-0000-0000E10D0000}"/>
    <cellStyle name="_Дустлик пахта 04-06-07" xfId="3558" xr:uid="{00000000-0005-0000-0000-0000E20D0000}"/>
    <cellStyle name="_Дустлик пахта 04-06-07" xfId="3559" xr:uid="{00000000-0005-0000-0000-0000E30D0000}"/>
    <cellStyle name="_Дустлик пахта 04-06-07" xfId="3560" xr:uid="{00000000-0005-0000-0000-0000E40D0000}"/>
    <cellStyle name="_Дустлик пахта 16-06-07" xfId="3561" xr:uid="{00000000-0005-0000-0000-0000E50D0000}"/>
    <cellStyle name="_Дустлик пахта 16-06-07" xfId="3562" xr:uid="{00000000-0005-0000-0000-0000E60D0000}"/>
    <cellStyle name="_Дустлик пахта 16-06-07" xfId="3563" xr:uid="{00000000-0005-0000-0000-0000E70D0000}"/>
    <cellStyle name="_Дустлик пахта 16-06-07" xfId="3564" xr:uid="{00000000-0005-0000-0000-0000E80D0000}"/>
    <cellStyle name="_Дустлик сводка 08-06-07 й Вилоятга" xfId="3565" xr:uid="{00000000-0005-0000-0000-0000E90D0000}"/>
    <cellStyle name="_Дустлик сводка 08-06-07 й Вилоятга" xfId="3566" xr:uid="{00000000-0005-0000-0000-0000EA0D0000}"/>
    <cellStyle name="_Дустлик сводка 08-06-07 й Вилоятга" xfId="3567" xr:uid="{00000000-0005-0000-0000-0000EB0D0000}"/>
    <cellStyle name="_Дустлик сводка 08-06-07 й Вилоятга" xfId="3568" xr:uid="{00000000-0005-0000-0000-0000EC0D0000}"/>
    <cellStyle name="_Дустлик сводка 09-06-07 й Вилоятга" xfId="3569" xr:uid="{00000000-0005-0000-0000-0000ED0D0000}"/>
    <cellStyle name="_Дустлик сводка 09-06-07 й Вилоятга" xfId="3570" xr:uid="{00000000-0005-0000-0000-0000EE0D0000}"/>
    <cellStyle name="_Дустлик сводка 09-06-07 й Вилоятга" xfId="3571" xr:uid="{00000000-0005-0000-0000-0000EF0D0000}"/>
    <cellStyle name="_Дустлик сводка 09-06-07 й Вилоятга" xfId="3572" xr:uid="{00000000-0005-0000-0000-0000F00D0000}"/>
    <cellStyle name="_Дустлик сводка 10-06-07 й Вилоятга" xfId="3573" xr:uid="{00000000-0005-0000-0000-0000F10D0000}"/>
    <cellStyle name="_Дустлик сводка 10-06-07 й Вилоятга" xfId="3574" xr:uid="{00000000-0005-0000-0000-0000F20D0000}"/>
    <cellStyle name="_Дустлик сводка 10-06-07 й Вилоятга" xfId="3575" xr:uid="{00000000-0005-0000-0000-0000F30D0000}"/>
    <cellStyle name="_Дустлик сводка 10-06-07 й Вилоятга" xfId="3576" xr:uid="{00000000-0005-0000-0000-0000F40D0000}"/>
    <cellStyle name="_Дустлик сводка 1-06-07" xfId="3577" xr:uid="{00000000-0005-0000-0000-0000F50D0000}"/>
    <cellStyle name="_Дустлик сводка 1-06-07" xfId="3578" xr:uid="{00000000-0005-0000-0000-0000F60D0000}"/>
    <cellStyle name="_Дустлик сводка 1-06-07" xfId="3579" xr:uid="{00000000-0005-0000-0000-0000F70D0000}"/>
    <cellStyle name="_Дустлик сводка 1-06-07" xfId="3580" xr:uid="{00000000-0005-0000-0000-0000F80D0000}"/>
    <cellStyle name="_Дустлик сводка 1-06-07_УХКМ ва БИО форма 01. 02. 09" xfId="3581" xr:uid="{00000000-0005-0000-0000-0000F90D0000}"/>
    <cellStyle name="_Дустлик сводка 1-06-07_УХКМ ва БИО форма 01. 02. 09" xfId="3582" xr:uid="{00000000-0005-0000-0000-0000FA0D0000}"/>
    <cellStyle name="_Дустлик сводка 1-06-07_УХКМ ва БИО форма 01. 02. 09" xfId="3583" xr:uid="{00000000-0005-0000-0000-0000FB0D0000}"/>
    <cellStyle name="_Дустлик сводка 1-06-07_УХКМ ва БИО форма 01. 02. 09" xfId="3584" xr:uid="{00000000-0005-0000-0000-0000FC0D0000}"/>
    <cellStyle name="_Дустлик сводка 11-06-07 й Вилоятга" xfId="3585" xr:uid="{00000000-0005-0000-0000-0000FD0D0000}"/>
    <cellStyle name="_Дустлик сводка 11-06-07 й Вилоятга" xfId="3586" xr:uid="{00000000-0005-0000-0000-0000FE0D0000}"/>
    <cellStyle name="_Дустлик сводка 11-06-07 й Вилоятга" xfId="3587" xr:uid="{00000000-0005-0000-0000-0000FF0D0000}"/>
    <cellStyle name="_Дустлик сводка 11-06-07 й Вилоятга" xfId="3588" xr:uid="{00000000-0005-0000-0000-0000000E0000}"/>
    <cellStyle name="_Дустлик сводка 13-06-07 й Вилоятга" xfId="3589" xr:uid="{00000000-0005-0000-0000-0000010E0000}"/>
    <cellStyle name="_Дустлик сводка 13-06-07 й Вилоятга" xfId="3590" xr:uid="{00000000-0005-0000-0000-0000020E0000}"/>
    <cellStyle name="_Дустлик сводка 13-06-07 й Вилоятга" xfId="3591" xr:uid="{00000000-0005-0000-0000-0000030E0000}"/>
    <cellStyle name="_Дустлик сводка 13-06-07 й Вилоятга" xfId="3592" xr:uid="{00000000-0005-0000-0000-0000040E0000}"/>
    <cellStyle name="_Ёпилган форма туланган 13-03-07" xfId="3593" xr:uid="{00000000-0005-0000-0000-0000050E0000}"/>
    <cellStyle name="_Ёпилган форма туланган 13-03-07" xfId="3594" xr:uid="{00000000-0005-0000-0000-0000060E0000}"/>
    <cellStyle name="_Ёпилган форма туланган 13-03-07" xfId="3595" xr:uid="{00000000-0005-0000-0000-0000070E0000}"/>
    <cellStyle name="_Ёпилган форма туланган 13-03-07" xfId="3596" xr:uid="{00000000-0005-0000-0000-0000080E0000}"/>
    <cellStyle name="_Ёпилган форма туланган 13-03-07_УХКМ ва БИО форма 01. 02. 09" xfId="3597" xr:uid="{00000000-0005-0000-0000-0000090E0000}"/>
    <cellStyle name="_Ёпилган форма туланган 13-03-07_УХКМ ва БИО форма 01. 02. 09" xfId="3598" xr:uid="{00000000-0005-0000-0000-00000A0E0000}"/>
    <cellStyle name="_Ёпилган форма туланган 13-03-07_УХКМ ва БИО форма 01. 02. 09" xfId="3599" xr:uid="{00000000-0005-0000-0000-00000B0E0000}"/>
    <cellStyle name="_Ёпилган форма туланган 13-03-07_УХКМ ва БИО форма 01. 02. 09" xfId="3600" xr:uid="{00000000-0005-0000-0000-00000C0E0000}"/>
    <cellStyle name="_Жадвал" xfId="3601" xr:uid="{00000000-0005-0000-0000-00000D0E0000}"/>
    <cellStyle name="_Жадвал" xfId="3602" xr:uid="{00000000-0005-0000-0000-00000E0E0000}"/>
    <cellStyle name="_Жадвал" xfId="3603" xr:uid="{00000000-0005-0000-0000-00000F0E0000}"/>
    <cellStyle name="_Жадвал" xfId="3604" xr:uid="{00000000-0005-0000-0000-0000100E0000}"/>
    <cellStyle name="_Жадвал_Апрел кр такс иш хаки тулик 5.04.08 МБ га" xfId="3605" xr:uid="{00000000-0005-0000-0000-0000110E0000}"/>
    <cellStyle name="_Жадвал_Апрел кр такс иш хаки тулик 5.04.08 МБ га" xfId="3606" xr:uid="{00000000-0005-0000-0000-0000120E0000}"/>
    <cellStyle name="_Жадвал_Апрел кр такс иш хаки тулик 5.04.08 МБ га" xfId="3607" xr:uid="{00000000-0005-0000-0000-0000130E0000}"/>
    <cellStyle name="_Жадвал_Апрел кр такс иш хаки тулик 5.04.08 МБ га" xfId="3608" xr:uid="{00000000-0005-0000-0000-0000140E0000}"/>
    <cellStyle name="_Жадвал_ЛИЗИНГ МОНИТОРИНГИ-1.11.08й русумлар буйича" xfId="3609" xr:uid="{00000000-0005-0000-0000-0000150E0000}"/>
    <cellStyle name="_Жадвал_ЛИЗИНГ МОНИТОРИНГИ-1.11.08й русумлар буйича" xfId="3610" xr:uid="{00000000-0005-0000-0000-0000160E0000}"/>
    <cellStyle name="_Жадвал_ЛИЗИНГ МОНИТОРИНГИ-1.11.08й русумлар буйича" xfId="3611" xr:uid="{00000000-0005-0000-0000-0000170E0000}"/>
    <cellStyle name="_Жадвал_ЛИЗИНГ МОНИТОРИНГИ-1.11.08й русумлар буйича" xfId="3612" xr:uid="{00000000-0005-0000-0000-0000180E0000}"/>
    <cellStyle name="_Жадвал_УХКМ ва БИО форма 01. 02. 09" xfId="3613" xr:uid="{00000000-0005-0000-0000-0000190E0000}"/>
    <cellStyle name="_Жадвал_УХКМ ва БИО форма 01. 02. 09" xfId="3614" xr:uid="{00000000-0005-0000-0000-00001A0E0000}"/>
    <cellStyle name="_Жадвал_УХКМ ва БИО форма 01. 02. 09" xfId="3615" xr:uid="{00000000-0005-0000-0000-00001B0E0000}"/>
    <cellStyle name="_Жадвал_УХКМ ва БИО форма 01. 02. 09" xfId="3616" xr:uid="{00000000-0005-0000-0000-00001C0E0000}"/>
    <cellStyle name="_Жиззах вилоят 1-чорак хис" xfId="3617" xr:uid="{00000000-0005-0000-0000-00001D0E0000}"/>
    <cellStyle name="_Жиззах вилоят 1-чорак хис" xfId="3618" xr:uid="{00000000-0005-0000-0000-00001E0E0000}"/>
    <cellStyle name="_Жиззах вилоят 1-чорак хис_2009 йил   йиллик" xfId="3619" xr:uid="{00000000-0005-0000-0000-00001F0E0000}"/>
    <cellStyle name="_Жиззах вилоят 1-чорак хис_2009 йил   йиллик" xfId="3620" xr:uid="{00000000-0005-0000-0000-0000200E0000}"/>
    <cellStyle name="_Жиззах вилоят 1-чорак хис_2009 йил   йиллик  хисоботлар" xfId="3621" xr:uid="{00000000-0005-0000-0000-0000210E0000}"/>
    <cellStyle name="_Жиззах вилоят 1-чорак хис_2009 йил   йиллик  хисоботлар" xfId="3622" xr:uid="{00000000-0005-0000-0000-0000220E0000}"/>
    <cellStyle name="_Жиззах вилоят 1-чорак хис_2010 йил   йиллик" xfId="3623" xr:uid="{00000000-0005-0000-0000-0000230E0000}"/>
    <cellStyle name="_Жиззах вилоят 1-чорак хис_2010 йил   йиллик" xfId="3624" xr:uid="{00000000-0005-0000-0000-0000240E0000}"/>
    <cellStyle name="_Жиззах вилоят 1-чорак хис_Талаб ва унинг копланиши" xfId="3625" xr:uid="{00000000-0005-0000-0000-0000250E0000}"/>
    <cellStyle name="_Жиззах вилоят 1-чорак хис_Талаб ва унинг копланиши" xfId="3626" xr:uid="{00000000-0005-0000-0000-0000260E0000}"/>
    <cellStyle name="_Зарбдор туман" xfId="3627" xr:uid="{00000000-0005-0000-0000-0000270E0000}"/>
    <cellStyle name="_Зарбдор туман" xfId="3628" xr:uid="{00000000-0005-0000-0000-0000280E0000}"/>
    <cellStyle name="_Зарбдор туман" xfId="3629" xr:uid="{00000000-0005-0000-0000-0000290E0000}"/>
    <cellStyle name="_Зарбдор туман" xfId="3630" xr:uid="{00000000-0005-0000-0000-00002A0E0000}"/>
    <cellStyle name="_Зафаробод Кредит1111" xfId="3631" xr:uid="{00000000-0005-0000-0000-00002B0E0000}"/>
    <cellStyle name="_Зафаробод Кредит1111" xfId="3632" xr:uid="{00000000-0005-0000-0000-00002C0E0000}"/>
    <cellStyle name="_Зафаробод Кредит1111" xfId="3633" xr:uid="{00000000-0005-0000-0000-00002D0E0000}"/>
    <cellStyle name="_Зафаробод Кредит1111" xfId="3634" xr:uid="{00000000-0005-0000-0000-00002E0E0000}"/>
    <cellStyle name="_Зафаробод Кредит1111_Апрел кр такс иш хаки тулик 5.04.08 МБ га" xfId="3635" xr:uid="{00000000-0005-0000-0000-00002F0E0000}"/>
    <cellStyle name="_Зафаробод Кредит1111_Апрел кр такс иш хаки тулик 5.04.08 МБ га" xfId="3636" xr:uid="{00000000-0005-0000-0000-0000300E0000}"/>
    <cellStyle name="_Зафаробод Кредит1111_Апрел кр такс иш хаки тулик 5.04.08 МБ га" xfId="3637" xr:uid="{00000000-0005-0000-0000-0000310E0000}"/>
    <cellStyle name="_Зафаробод Кредит1111_Апрел кр такс иш хаки тулик 5.04.08 МБ га" xfId="3638" xr:uid="{00000000-0005-0000-0000-0000320E0000}"/>
    <cellStyle name="_Зафаробод Кредит1111_ЛИЗИНГ МОНИТОРИНГИ-1.11.08й русумлар буйича" xfId="3639" xr:uid="{00000000-0005-0000-0000-0000330E0000}"/>
    <cellStyle name="_Зафаробод Кредит1111_ЛИЗИНГ МОНИТОРИНГИ-1.11.08й русумлар буйича" xfId="3640" xr:uid="{00000000-0005-0000-0000-0000340E0000}"/>
    <cellStyle name="_Зафаробод Кредит1111_ЛИЗИНГ МОНИТОРИНГИ-1.11.08й русумлар буйича" xfId="3641" xr:uid="{00000000-0005-0000-0000-0000350E0000}"/>
    <cellStyle name="_Зафаробод Кредит1111_ЛИЗИНГ МОНИТОРИНГИ-1.11.08й русумлар буйича" xfId="3642" xr:uid="{00000000-0005-0000-0000-0000360E0000}"/>
    <cellStyle name="_Зафаробод Кредит1111_УХКМ ва БИО форма 01. 02. 09" xfId="3643" xr:uid="{00000000-0005-0000-0000-0000370E0000}"/>
    <cellStyle name="_Зафаробод Кредит1111_УХКМ ва БИО форма 01. 02. 09" xfId="3644" xr:uid="{00000000-0005-0000-0000-0000380E0000}"/>
    <cellStyle name="_Зафаробод Кредит1111_УХКМ ва БИО форма 01. 02. 09" xfId="3645" xr:uid="{00000000-0005-0000-0000-0000390E0000}"/>
    <cellStyle name="_Зафаробод Кредит1111_УХКМ ва БИО форма 01. 02. 09" xfId="3646" xr:uid="{00000000-0005-0000-0000-00003A0E0000}"/>
    <cellStyle name="_Зафаробод ПТК 1 май" xfId="3647" xr:uid="{00000000-0005-0000-0000-00003B0E0000}"/>
    <cellStyle name="_Зафаробод ПТК 1 май" xfId="3648" xr:uid="{00000000-0005-0000-0000-00003C0E0000}"/>
    <cellStyle name="_Зафаробод ПТК 1 май" xfId="3649" xr:uid="{00000000-0005-0000-0000-00003D0E0000}"/>
    <cellStyle name="_Зафаробод ПТК 1 май" xfId="3650" xr:uid="{00000000-0005-0000-0000-00003E0E0000}"/>
    <cellStyle name="_Зафаробод ПТК 1 май_Апрел кр такс иш хаки тулик 5.04.08 МБ га" xfId="3651" xr:uid="{00000000-0005-0000-0000-00003F0E0000}"/>
    <cellStyle name="_Зафаробод ПТК 1 май_Апрел кр такс иш хаки тулик 5.04.08 МБ га" xfId="3652" xr:uid="{00000000-0005-0000-0000-0000400E0000}"/>
    <cellStyle name="_Зафаробод-19-олтин" xfId="3653" xr:uid="{00000000-0005-0000-0000-0000410E0000}"/>
    <cellStyle name="_Зафаробод-19-олтин" xfId="3654" xr:uid="{00000000-0005-0000-0000-0000420E0000}"/>
    <cellStyle name="_Зафаробод-19-олтин" xfId="3655" xr:uid="{00000000-0005-0000-0000-0000430E0000}"/>
    <cellStyle name="_Зафаробод-19-олтин" xfId="3656" xr:uid="{00000000-0005-0000-0000-0000440E0000}"/>
    <cellStyle name="_иктисодга" xfId="3667" xr:uid="{00000000-0005-0000-0000-0000450E0000}"/>
    <cellStyle name="_иктисодга" xfId="3668" xr:uid="{00000000-0005-0000-0000-0000460E0000}"/>
    <cellStyle name="_иктисодга_2009 йил   йиллик" xfId="3669" xr:uid="{00000000-0005-0000-0000-0000470E0000}"/>
    <cellStyle name="_иктисодга_2009 йил   йиллик" xfId="3670" xr:uid="{00000000-0005-0000-0000-0000480E0000}"/>
    <cellStyle name="_иктисодга_2009 йил   йиллик  хисоботлар" xfId="3671" xr:uid="{00000000-0005-0000-0000-0000490E0000}"/>
    <cellStyle name="_иктисодга_2009 йил   йиллик  хисоботлар" xfId="3672" xr:uid="{00000000-0005-0000-0000-00004A0E0000}"/>
    <cellStyle name="_иктисодга_2010 й  9 ойлик  якун" xfId="3673" xr:uid="{00000000-0005-0000-0000-00004B0E0000}"/>
    <cellStyle name="_иктисодга_2010 й  9 ойлик  якун" xfId="3674" xr:uid="{00000000-0005-0000-0000-00004C0E0000}"/>
    <cellStyle name="_иктисодга_2010 йил   йиллик" xfId="3675" xr:uid="{00000000-0005-0000-0000-00004D0E0000}"/>
    <cellStyle name="_иктисодга_2010 йил   йиллик" xfId="3676" xr:uid="{00000000-0005-0000-0000-00004E0E0000}"/>
    <cellStyle name="_иктисодга_2011  - 6 жадваллар ВЭС" xfId="3677" xr:uid="{00000000-0005-0000-0000-00004F0E0000}"/>
    <cellStyle name="_иктисодга_2011  - 6 жадваллар ВЭС" xfId="3678" xr:uid="{00000000-0005-0000-0000-0000500E0000}"/>
    <cellStyle name="_иктисодга_Талаб ва унинг копланиши" xfId="3679" xr:uid="{00000000-0005-0000-0000-0000510E0000}"/>
    <cellStyle name="_иктисодга_Талаб ва унинг копланиши" xfId="3680" xr:uid="{00000000-0005-0000-0000-0000520E0000}"/>
    <cellStyle name="_Иктисодиёт бошкармаси 1-чорак" xfId="3681" xr:uid="{00000000-0005-0000-0000-0000530E0000}"/>
    <cellStyle name="_Иктисодиёт бошкармаси 1-чорак" xfId="3682" xr:uid="{00000000-0005-0000-0000-0000540E0000}"/>
    <cellStyle name="_Иктисодиёт бошкармаси 1-чорак_2009 йил   йиллик  хисоботлар" xfId="3683" xr:uid="{00000000-0005-0000-0000-0000550E0000}"/>
    <cellStyle name="_Иктисодиёт бошкармаси 1-чорак_2009 йил   йиллик  хисоботлар" xfId="3684" xr:uid="{00000000-0005-0000-0000-0000560E0000}"/>
    <cellStyle name="_Иктисодиёт бошкармаси 1-чорак_2009 йил   йиллик  хисоботлар_6 жадвал tуманлар учун - Copy" xfId="3685" xr:uid="{00000000-0005-0000-0000-0000570E0000}"/>
    <cellStyle name="_Иктисодиёт бошкармаси 1-чорак_2009 йил   йиллик  хисоботлар_6 жадвал tуманлар учун - Copy" xfId="3686" xr:uid="{00000000-0005-0000-0000-0000580E0000}"/>
    <cellStyle name="_Иктисодиёт бошкармаси 1-чорак_2009 йил   йиллик  хисоботлар_Вазирлар маҳкамасининг 319-сонли қарори иловалари" xfId="3687" xr:uid="{00000000-0005-0000-0000-0000590E0000}"/>
    <cellStyle name="_Иктисодиёт бошкармаси 1-чорак_2009 йил   йиллик  хисоботлар_Вазирлар маҳкамасининг 319-сонли қарори иловалари" xfId="3688" xr:uid="{00000000-0005-0000-0000-00005A0E0000}"/>
    <cellStyle name="_Иктисодиёт бошкармаси 1-чорак_2009 йил   йиллик  хисоботлар_Вилоят  мева-сабзавот 2012" xfId="3689" xr:uid="{00000000-0005-0000-0000-00005B0E0000}"/>
    <cellStyle name="_Иктисодиёт бошкармаси 1-чорак_2009 йил   йиллик  хисоботлар_Вилоят  мева-сабзавот 2012" xfId="3690" xr:uid="{00000000-0005-0000-0000-00005C0E0000}"/>
    <cellStyle name="_Иктисодиёт бошкармаси 1-чорак_2009 йил   йиллик  хисоботлар_Қашқадарё Вилоят  мева-сабзавот 2012" xfId="3691" xr:uid="{00000000-0005-0000-0000-00005D0E0000}"/>
    <cellStyle name="_Иктисодиёт бошкармаси 1-чорак_2009 йил   йиллик  хисоботлар_Қашқадарё Вилоят  мева-сабзавот 2012" xfId="3692" xr:uid="{00000000-0005-0000-0000-00005E0E0000}"/>
    <cellStyle name="_Иктисодиёт бошкармаси 1-чорак_Талаб ва унинг копланиши" xfId="3693" xr:uid="{00000000-0005-0000-0000-00005F0E0000}"/>
    <cellStyle name="_Иктисодиёт бошкармаси 1-чорак_Талаб ва унинг копланиши" xfId="3694" xr:uid="{00000000-0005-0000-0000-0000600E0000}"/>
    <cellStyle name="_Иктисодиёт бошкармаси 1-чорак_Талаб ва унинг копланиши_Вазирлар маҳкамасининг 319-сонли қарори иловалари" xfId="3695" xr:uid="{00000000-0005-0000-0000-0000610E0000}"/>
    <cellStyle name="_Иктисодиёт бошкармаси 1-чорак_Талаб ва унинг копланиши_Вазирлар маҳкамасининг 319-сонли қарори иловалари" xfId="3696" xr:uid="{00000000-0005-0000-0000-0000620E0000}"/>
    <cellStyle name="_Иктисодиёт бошкармаси 1-чорак_Талаб ва унинг копланиши_Вилоят  мева-сабзавот 2012" xfId="3697" xr:uid="{00000000-0005-0000-0000-0000630E0000}"/>
    <cellStyle name="_Иктисодиёт бошкармаси 1-чорак_Талаб ва унинг копланиши_Вилоят  мева-сабзавот 2012" xfId="3698" xr:uid="{00000000-0005-0000-0000-0000640E0000}"/>
    <cellStyle name="_Иктисодиёт бошкармаси 1-чорак_Талаб ва унинг копланиши_Қашқадарё Вилоят  мева-сабзавот 2012" xfId="3699" xr:uid="{00000000-0005-0000-0000-0000650E0000}"/>
    <cellStyle name="_Иктисодиёт бошкармаси 1-чорак_Талаб ва унинг копланиши_Қашқадарё Вилоят  мева-сабзавот 2012" xfId="3700" xr:uid="{00000000-0005-0000-0000-0000660E0000}"/>
    <cellStyle name="_Йиллик режа таксимоти" xfId="3657" xr:uid="{00000000-0005-0000-0000-0000670E0000}"/>
    <cellStyle name="_Йиллик режа таксимоти" xfId="3658" xr:uid="{00000000-0005-0000-0000-0000680E0000}"/>
    <cellStyle name="_Йиллик режа таксимоти_2009 йил   йиллик" xfId="3659" xr:uid="{00000000-0005-0000-0000-0000690E0000}"/>
    <cellStyle name="_Йиллик режа таксимоти_2009 йил   йиллик" xfId="3660" xr:uid="{00000000-0005-0000-0000-00006A0E0000}"/>
    <cellStyle name="_Йиллик режа таксимоти_2009 йил   йиллик  хисоботлар" xfId="3661" xr:uid="{00000000-0005-0000-0000-00006B0E0000}"/>
    <cellStyle name="_Йиллик режа таксимоти_2009 йил   йиллик  хисоботлар" xfId="3662" xr:uid="{00000000-0005-0000-0000-00006C0E0000}"/>
    <cellStyle name="_Йиллик режа таксимоти_2010 йил   йиллик" xfId="3663" xr:uid="{00000000-0005-0000-0000-00006D0E0000}"/>
    <cellStyle name="_Йиллик режа таксимоти_2010 йил   йиллик" xfId="3664" xr:uid="{00000000-0005-0000-0000-00006E0E0000}"/>
    <cellStyle name="_Йиллик режа таксимоти_Талаб ва унинг копланиши" xfId="3665" xr:uid="{00000000-0005-0000-0000-00006F0E0000}"/>
    <cellStyle name="_Йиллик режа таксимоти_Талаб ва унинг копланиши" xfId="3666" xr:uid="{00000000-0005-0000-0000-0000700E0000}"/>
    <cellStyle name="_ЛИЗИНГ МОНИТОРИНГИ-1.11.08й русумлар буйича" xfId="3701" xr:uid="{00000000-0005-0000-0000-0000710E0000}"/>
    <cellStyle name="_ЛИЗИНГ МОНИТОРИНГИ-1.11.08й русумлар буйича" xfId="3702" xr:uid="{00000000-0005-0000-0000-0000720E0000}"/>
    <cellStyle name="_ЛИЗИНГ МОНИТОРИНГИ-1.11.08й русумлар буйича" xfId="3703" xr:uid="{00000000-0005-0000-0000-0000730E0000}"/>
    <cellStyle name="_ЛИЗИНГ МОНИТОРИНГИ-1.11.08й русумлар буйича" xfId="3704" xr:uid="{00000000-0005-0000-0000-0000740E0000}"/>
    <cellStyle name="_МАЙ кредит таксимоти 7 май БАНКЛАРГА" xfId="3705" xr:uid="{00000000-0005-0000-0000-0000750E0000}"/>
    <cellStyle name="_МАЙ кредит таксимоти 7 май БАНКЛАРГА" xfId="3706" xr:uid="{00000000-0005-0000-0000-0000760E0000}"/>
    <cellStyle name="_МАЙ кредит таксимоти 7 май БАНКЛАРГА" xfId="3707" xr:uid="{00000000-0005-0000-0000-0000770E0000}"/>
    <cellStyle name="_МАЙ кредит таксимоти 7 май БАНКЛАРГА" xfId="3708" xr:uid="{00000000-0005-0000-0000-0000780E0000}"/>
    <cellStyle name="_МАЙ кредит таксимоти 7 май БАНКЛАРГА_Апрел кр такс иш хаки тулик 5.04.08 МБ га" xfId="3709" xr:uid="{00000000-0005-0000-0000-0000790E0000}"/>
    <cellStyle name="_МАЙ кредит таксимоти 7 май БАНКЛАРГА_Апрел кр такс иш хаки тулик 5.04.08 МБ га" xfId="3710" xr:uid="{00000000-0005-0000-0000-00007A0E0000}"/>
    <cellStyle name="_Май ойи кредит 14-05-07" xfId="3711" xr:uid="{00000000-0005-0000-0000-00007B0E0000}"/>
    <cellStyle name="_Май ойи кредит 14-05-07" xfId="3712" xr:uid="{00000000-0005-0000-0000-00007C0E0000}"/>
    <cellStyle name="_Май ойи кредит 14-05-07" xfId="3713" xr:uid="{00000000-0005-0000-0000-00007D0E0000}"/>
    <cellStyle name="_Май ойи кредит 14-05-07" xfId="3714" xr:uid="{00000000-0005-0000-0000-00007E0E0000}"/>
    <cellStyle name="_Май ойи кредит 15-05-07 Вилоятга" xfId="3715" xr:uid="{00000000-0005-0000-0000-00007F0E0000}"/>
    <cellStyle name="_Май ойи кредит 15-05-07 Вилоятга" xfId="3716" xr:uid="{00000000-0005-0000-0000-0000800E0000}"/>
    <cellStyle name="_Май ойи кредит 15-05-07 Вилоятга" xfId="3717" xr:uid="{00000000-0005-0000-0000-0000810E0000}"/>
    <cellStyle name="_Май ойи кредит 15-05-07 Вилоятга" xfId="3718" xr:uid="{00000000-0005-0000-0000-0000820E0000}"/>
    <cellStyle name="_Май ойи кредит 23-05-07 Вилоятга" xfId="3719" xr:uid="{00000000-0005-0000-0000-0000830E0000}"/>
    <cellStyle name="_Май ойи кредит 23-05-07 Вилоятга" xfId="3720" xr:uid="{00000000-0005-0000-0000-0000840E0000}"/>
    <cellStyle name="_Май ойи кредит 23-05-07 Вилоятга" xfId="3721" xr:uid="{00000000-0005-0000-0000-0000850E0000}"/>
    <cellStyle name="_Май ойи кредит 23-05-07 Вилоятга" xfId="3722" xr:uid="{00000000-0005-0000-0000-0000860E0000}"/>
    <cellStyle name="_Март ойи талаби вилоят" xfId="3723" xr:uid="{00000000-0005-0000-0000-0000870E0000}"/>
    <cellStyle name="_Март ойи талаби вилоят" xfId="3724" xr:uid="{00000000-0005-0000-0000-0000880E0000}"/>
    <cellStyle name="_Март ойи талаби вилоят" xfId="3725" xr:uid="{00000000-0005-0000-0000-0000890E0000}"/>
    <cellStyle name="_Март ойи талаби вилоят" xfId="3726" xr:uid="{00000000-0005-0000-0000-00008A0E0000}"/>
    <cellStyle name="_Март ойига талаб арнасой" xfId="3727" xr:uid="{00000000-0005-0000-0000-00008B0E0000}"/>
    <cellStyle name="_Март ойига талаб арнасой" xfId="3728" xr:uid="{00000000-0005-0000-0000-00008C0E0000}"/>
    <cellStyle name="_Март ойига талаб арнасой" xfId="3729" xr:uid="{00000000-0005-0000-0000-00008D0E0000}"/>
    <cellStyle name="_Март ойига талаб арнасой" xfId="3730" xr:uid="{00000000-0005-0000-0000-00008E0E0000}"/>
    <cellStyle name="_Март ойига талаб арнасой_УХКМ ва БИО форма 01. 02. 09" xfId="3731" xr:uid="{00000000-0005-0000-0000-00008F0E0000}"/>
    <cellStyle name="_Март ойига талаб арнасой_УХКМ ва БИО форма 01. 02. 09" xfId="3732" xr:uid="{00000000-0005-0000-0000-0000900E0000}"/>
    <cellStyle name="_Март ойига талаб арнасой_УХКМ ва БИО форма 01. 02. 09" xfId="3733" xr:uid="{00000000-0005-0000-0000-0000910E0000}"/>
    <cellStyle name="_Март ойига талаб арнасой_УХКМ ва БИО форма 01. 02. 09" xfId="3734" xr:uid="{00000000-0005-0000-0000-0000920E0000}"/>
    <cellStyle name="_МАРТ-СВОД-01" xfId="3735" xr:uid="{00000000-0005-0000-0000-0000930E0000}"/>
    <cellStyle name="_МАРТ-СВОД-01" xfId="3736" xr:uid="{00000000-0005-0000-0000-0000940E0000}"/>
    <cellStyle name="_МАРТ-СВОД-01" xfId="3737" xr:uid="{00000000-0005-0000-0000-0000950E0000}"/>
    <cellStyle name="_МАРТ-СВОД-01" xfId="3738" xr:uid="{00000000-0005-0000-0000-0000960E0000}"/>
    <cellStyle name="_МВЭС Хусанбой" xfId="3739" xr:uid="{00000000-0005-0000-0000-0000970E0000}"/>
    <cellStyle name="_МВЭС Хусанбой" xfId="3740" xr:uid="{00000000-0005-0000-0000-0000980E0000}"/>
    <cellStyle name="_МВЭС Хусанбой_2009 йил   йиллик" xfId="3741" xr:uid="{00000000-0005-0000-0000-0000990E0000}"/>
    <cellStyle name="_МВЭС Хусанбой_2009 йил   йиллик" xfId="3742" xr:uid="{00000000-0005-0000-0000-00009A0E0000}"/>
    <cellStyle name="_МВЭС Хусанбой_2009 йил   йиллик  хисоботлар" xfId="3743" xr:uid="{00000000-0005-0000-0000-00009B0E0000}"/>
    <cellStyle name="_МВЭС Хусанбой_2009 йил   йиллик  хисоботлар" xfId="3744" xr:uid="{00000000-0005-0000-0000-00009C0E0000}"/>
    <cellStyle name="_МВЭС Хусанбой_2010 й  9 ойлик  якун" xfId="3745" xr:uid="{00000000-0005-0000-0000-00009D0E0000}"/>
    <cellStyle name="_МВЭС Хусанбой_2010 й  9 ойлик  якун" xfId="3746" xr:uid="{00000000-0005-0000-0000-00009E0E0000}"/>
    <cellStyle name="_МВЭС Хусанбой_2010 йил   йиллик" xfId="3747" xr:uid="{00000000-0005-0000-0000-00009F0E0000}"/>
    <cellStyle name="_МВЭС Хусанбой_2010 йил   йиллик" xfId="3748" xr:uid="{00000000-0005-0000-0000-0000A00E0000}"/>
    <cellStyle name="_МВЭС Хусанбой_2011  - 6 жадваллар ВЭС" xfId="3749" xr:uid="{00000000-0005-0000-0000-0000A10E0000}"/>
    <cellStyle name="_МВЭС Хусанбой_2011  - 6 жадваллар ВЭС" xfId="3750" xr:uid="{00000000-0005-0000-0000-0000A20E0000}"/>
    <cellStyle name="_МВЭС Хусанбой_Кашкадарё 308  01.10.2010 й" xfId="3751" xr:uid="{00000000-0005-0000-0000-0000A30E0000}"/>
    <cellStyle name="_МВЭС Хусанбой_Кашкадарё 308  01.10.2010 й" xfId="3752" xr:uid="{00000000-0005-0000-0000-0000A40E0000}"/>
    <cellStyle name="_МВЭС Хусанбой_Талаб ва унинг копланиши" xfId="3753" xr:uid="{00000000-0005-0000-0000-0000A50E0000}"/>
    <cellStyle name="_МВЭС Хусанбой_Талаб ва унинг копланиши" xfId="3754" xr:uid="{00000000-0005-0000-0000-0000A60E0000}"/>
    <cellStyle name="_МВЭС2" xfId="3755" xr:uid="{00000000-0005-0000-0000-0000A70E0000}"/>
    <cellStyle name="_МВЭС2" xfId="3756" xr:uid="{00000000-0005-0000-0000-0000A80E0000}"/>
    <cellStyle name="_МВЭС2_2009 йил   йиллик" xfId="3757" xr:uid="{00000000-0005-0000-0000-0000A90E0000}"/>
    <cellStyle name="_МВЭС2_2009 йил   йиллик" xfId="3758" xr:uid="{00000000-0005-0000-0000-0000AA0E0000}"/>
    <cellStyle name="_МВЭС2_2009 йил   йиллик  хисоботлар" xfId="3759" xr:uid="{00000000-0005-0000-0000-0000AB0E0000}"/>
    <cellStyle name="_МВЭС2_2009 йил   йиллик  хисоботлар" xfId="3760" xr:uid="{00000000-0005-0000-0000-0000AC0E0000}"/>
    <cellStyle name="_МВЭС2_2010 й  9 ойлик  якун" xfId="3761" xr:uid="{00000000-0005-0000-0000-0000AD0E0000}"/>
    <cellStyle name="_МВЭС2_2010 й  9 ойлик  якун" xfId="3762" xr:uid="{00000000-0005-0000-0000-0000AE0E0000}"/>
    <cellStyle name="_МВЭС2_2010 йил   йиллик" xfId="3763" xr:uid="{00000000-0005-0000-0000-0000AF0E0000}"/>
    <cellStyle name="_МВЭС2_2010 йил   йиллик" xfId="3764" xr:uid="{00000000-0005-0000-0000-0000B00E0000}"/>
    <cellStyle name="_МВЭС2_2011  - 6 жадваллар ВЭС" xfId="3765" xr:uid="{00000000-0005-0000-0000-0000B10E0000}"/>
    <cellStyle name="_МВЭС2_2011  - 6 жадваллар ВЭС" xfId="3766" xr:uid="{00000000-0005-0000-0000-0000B20E0000}"/>
    <cellStyle name="_МВЭС2_Кашкадарё 308  01.10.2010 й" xfId="3767" xr:uid="{00000000-0005-0000-0000-0000B30E0000}"/>
    <cellStyle name="_МВЭС2_Кашкадарё 308  01.10.2010 й" xfId="3768" xr:uid="{00000000-0005-0000-0000-0000B40E0000}"/>
    <cellStyle name="_МВЭС2_Талаб ва унинг копланиши" xfId="3769" xr:uid="{00000000-0005-0000-0000-0000B50E0000}"/>
    <cellStyle name="_МВЭС2_Талаб ва унинг копланиши" xfId="3770" xr:uid="{00000000-0005-0000-0000-0000B60E0000}"/>
    <cellStyle name="_Мирзачул 24-10-2007 йил" xfId="3771" xr:uid="{00000000-0005-0000-0000-0000B70E0000}"/>
    <cellStyle name="_Мирзачул 24-10-2007 йил" xfId="3772" xr:uid="{00000000-0005-0000-0000-0000B80E0000}"/>
    <cellStyle name="_Мирзачул 24-10-2007 йил" xfId="3773" xr:uid="{00000000-0005-0000-0000-0000B90E0000}"/>
    <cellStyle name="_Мирзачул 24-10-2007 йил" xfId="3774" xr:uid="{00000000-0005-0000-0000-0000BA0E0000}"/>
    <cellStyle name="_Мирзачул 27-10-2007 йил" xfId="3775" xr:uid="{00000000-0005-0000-0000-0000BB0E0000}"/>
    <cellStyle name="_Мирзачул 27-10-2007 йил" xfId="3776" xr:uid="{00000000-0005-0000-0000-0000BC0E0000}"/>
    <cellStyle name="_Мирзачул 27-10-2007 йил" xfId="3777" xr:uid="{00000000-0005-0000-0000-0000BD0E0000}"/>
    <cellStyle name="_Мирзачул 27-10-2007 йил" xfId="3778" xr:uid="{00000000-0005-0000-0000-0000BE0E0000}"/>
    <cellStyle name="_Мирзачул пахта 07-06-07" xfId="3779" xr:uid="{00000000-0005-0000-0000-0000BF0E0000}"/>
    <cellStyle name="_Мирзачул пахта 07-06-07" xfId="3780" xr:uid="{00000000-0005-0000-0000-0000C00E0000}"/>
    <cellStyle name="_Мирзачул пахта 07-06-07" xfId="3781" xr:uid="{00000000-0005-0000-0000-0000C10E0000}"/>
    <cellStyle name="_Мирзачул пахта 07-06-07" xfId="3782" xr:uid="{00000000-0005-0000-0000-0000C20E0000}"/>
    <cellStyle name="_Мирзачул пахта 07-06-07_Апрел кр такс иш хаки тулик 5.04.08 МБ га" xfId="3783" xr:uid="{00000000-0005-0000-0000-0000C30E0000}"/>
    <cellStyle name="_Мирзачул пахта 07-06-07_Апрел кр такс иш хаки тулик 5.04.08 МБ га" xfId="3784" xr:uid="{00000000-0005-0000-0000-0000C40E0000}"/>
    <cellStyle name="_Мирзачул пахта 16-06-07" xfId="3785" xr:uid="{00000000-0005-0000-0000-0000C50E0000}"/>
    <cellStyle name="_Мирзачул пахта 16-06-07" xfId="3786" xr:uid="{00000000-0005-0000-0000-0000C60E0000}"/>
    <cellStyle name="_Мирзачул пахта 16-06-07" xfId="3787" xr:uid="{00000000-0005-0000-0000-0000C70E0000}"/>
    <cellStyle name="_Мирзачул пахта 16-06-07" xfId="3788" xr:uid="{00000000-0005-0000-0000-0000C80E0000}"/>
    <cellStyle name="_Мирзачул-16-11-07" xfId="3789" xr:uid="{00000000-0005-0000-0000-0000C90E0000}"/>
    <cellStyle name="_Мирзачул-16-11-07" xfId="3790" xr:uid="{00000000-0005-0000-0000-0000CA0E0000}"/>
    <cellStyle name="_Мирзачул-16-11-07" xfId="3791" xr:uid="{00000000-0005-0000-0000-0000CB0E0000}"/>
    <cellStyle name="_Мирзачул-16-11-07" xfId="3792" xr:uid="{00000000-0005-0000-0000-0000CC0E0000}"/>
    <cellStyle name="_Мирзачул-19-олтин" xfId="3793" xr:uid="{00000000-0005-0000-0000-0000CD0E0000}"/>
    <cellStyle name="_Мирзачул-19-олтин" xfId="3794" xr:uid="{00000000-0005-0000-0000-0000CE0E0000}"/>
    <cellStyle name="_Мирзачул-19-олтин" xfId="3795" xr:uid="{00000000-0005-0000-0000-0000CF0E0000}"/>
    <cellStyle name="_Мирзачул-19-олтин" xfId="3796" xr:uid="{00000000-0005-0000-0000-0000D00E0000}"/>
    <cellStyle name="_Мониторинг 01-05-07 Вилоят" xfId="3797" xr:uid="{00000000-0005-0000-0000-0000D10E0000}"/>
    <cellStyle name="_Мониторинг 01-05-07 Вилоят" xfId="3798" xr:uid="{00000000-0005-0000-0000-0000D20E0000}"/>
    <cellStyle name="_Мониторинг 01-05-07 Вилоят" xfId="3799" xr:uid="{00000000-0005-0000-0000-0000D30E0000}"/>
    <cellStyle name="_Мониторинг 01-05-07 Вилоят" xfId="3800" xr:uid="{00000000-0005-0000-0000-0000D40E0000}"/>
    <cellStyle name="_Мониторинг 30-04-07 Вилоят" xfId="3801" xr:uid="{00000000-0005-0000-0000-0000D50E0000}"/>
    <cellStyle name="_Мониторинг 30-04-07 Вилоят" xfId="3802" xr:uid="{00000000-0005-0000-0000-0000D60E0000}"/>
    <cellStyle name="_Мониторинг 30-04-07 Вилоят" xfId="3803" xr:uid="{00000000-0005-0000-0000-0000D70E0000}"/>
    <cellStyle name="_Мониторинг 30-04-07 Вилоят" xfId="3804" xr:uid="{00000000-0005-0000-0000-0000D80E0000}"/>
    <cellStyle name="_Мониторинг 31,08,06" xfId="3805" xr:uid="{00000000-0005-0000-0000-0000D90E0000}"/>
    <cellStyle name="_Мониторинг 31,08,06" xfId="3806" xr:uid="{00000000-0005-0000-0000-0000DA0E0000}"/>
    <cellStyle name="_Мониторинг 31,08,06" xfId="3807" xr:uid="{00000000-0005-0000-0000-0000DB0E0000}"/>
    <cellStyle name="_Мониторинг 31,08,06" xfId="3808" xr:uid="{00000000-0005-0000-0000-0000DC0E0000}"/>
    <cellStyle name="_Мониторинг 31,08,06_УХКМ ва БИО форма 01. 02. 09" xfId="3809" xr:uid="{00000000-0005-0000-0000-0000DD0E0000}"/>
    <cellStyle name="_Мониторинг 31,08,06_УХКМ ва БИО форма 01. 02. 09" xfId="3810" xr:uid="{00000000-0005-0000-0000-0000DE0E0000}"/>
    <cellStyle name="_Мониторинг 31,08,06_УХКМ ва БИО форма 01. 02. 09" xfId="3811" xr:uid="{00000000-0005-0000-0000-0000DF0E0000}"/>
    <cellStyle name="_Мониторинг 31,08,06_УХКМ ва БИО форма 01. 02. 09" xfId="3812" xr:uid="{00000000-0005-0000-0000-0000E00E0000}"/>
    <cellStyle name="_Мониторинг СВОДНИЙ 2010 йил 6 ойлик ТОШКЕНТга" xfId="3813" xr:uid="{00000000-0005-0000-0000-0000E10E0000}"/>
    <cellStyle name="_Мониторинг СВОДНИЙ 2010 йил 6 ойлик ТОШКЕНТга" xfId="3814" xr:uid="{00000000-0005-0000-0000-0000E20E0000}"/>
    <cellStyle name="_Наслли, гўшт сут, Зоовет 2010й 1 апрель" xfId="3815" xr:uid="{00000000-0005-0000-0000-0000E30E0000}"/>
    <cellStyle name="_Наслли, гўшт сут, Зоовет 2010й 1 апрель" xfId="3816" xr:uid="{00000000-0005-0000-0000-0000E40E0000}"/>
    <cellStyle name="_ОБЛПЛАН жадваллар-2009 6 ой ТАЙЁР" xfId="3817" xr:uid="{00000000-0005-0000-0000-0000E50E0000}"/>
    <cellStyle name="_ОБЛПЛАН жадваллар-2009 6 ой ТАЙЁР" xfId="3818" xr:uid="{00000000-0005-0000-0000-0000E60E0000}"/>
    <cellStyle name="_ОБЛПЛАН жадваллар-2009 6 ой ТАЙЁР_2009 йил   йиллик" xfId="3819" xr:uid="{00000000-0005-0000-0000-0000E70E0000}"/>
    <cellStyle name="_ОБЛПЛАН жадваллар-2009 6 ой ТАЙЁР_2009 йил   йиллик" xfId="3820" xr:uid="{00000000-0005-0000-0000-0000E80E0000}"/>
    <cellStyle name="_ОБЛПЛАН жадваллар-2009 6 ой ТАЙЁР_2009 йил   йиллик  хисоботлар" xfId="3821" xr:uid="{00000000-0005-0000-0000-0000E90E0000}"/>
    <cellStyle name="_ОБЛПЛАН жадваллар-2009 6 ой ТАЙЁР_2009 йил   йиллик  хисоботлар" xfId="3822" xr:uid="{00000000-0005-0000-0000-0000EA0E0000}"/>
    <cellStyle name="_ОБЛПЛАН жадваллар-2009 6 ой ТАЙЁР_2010 йил   йиллик" xfId="3823" xr:uid="{00000000-0005-0000-0000-0000EB0E0000}"/>
    <cellStyle name="_ОБЛПЛАН жадваллар-2009 6 ой ТАЙЁР_2010 йил   йиллик" xfId="3824" xr:uid="{00000000-0005-0000-0000-0000EC0E0000}"/>
    <cellStyle name="_ОБЛПЛАН жадваллар-2009 6 ой ТАЙЁР_Талаб ва унинг копланиши" xfId="3825" xr:uid="{00000000-0005-0000-0000-0000ED0E0000}"/>
    <cellStyle name="_ОБЛПЛАН жадваллар-2009 6 ой ТАЙЁР_Талаб ва унинг копланиши" xfId="3826" xr:uid="{00000000-0005-0000-0000-0000EE0E0000}"/>
    <cellStyle name="_олтингугут" xfId="3827" xr:uid="{00000000-0005-0000-0000-0000EF0E0000}"/>
    <cellStyle name="_олтингугут" xfId="3828" xr:uid="{00000000-0005-0000-0000-0000F00E0000}"/>
    <cellStyle name="_олтингугут" xfId="3829" xr:uid="{00000000-0005-0000-0000-0000F10E0000}"/>
    <cellStyle name="_олтингугут" xfId="3830" xr:uid="{00000000-0005-0000-0000-0000F20E0000}"/>
    <cellStyle name="_олтингугут_УХКМ ва БИО форма 01. 02. 09" xfId="3831" xr:uid="{00000000-0005-0000-0000-0000F30E0000}"/>
    <cellStyle name="_олтингугут_УХКМ ва БИО форма 01. 02. 09" xfId="3832" xr:uid="{00000000-0005-0000-0000-0000F40E0000}"/>
    <cellStyle name="_олтингугут_УХКМ ва БИО форма 01. 02. 09" xfId="3833" xr:uid="{00000000-0005-0000-0000-0000F50E0000}"/>
    <cellStyle name="_олтингугут_УХКМ ва БИО форма 01. 02. 09" xfId="3834" xr:uid="{00000000-0005-0000-0000-0000F60E0000}"/>
    <cellStyle name="_П+Г-2007 апрел_форма" xfId="3835" xr:uid="{00000000-0005-0000-0000-0000F70E0000}"/>
    <cellStyle name="_П+Г-2007 апрел_форма" xfId="3836" xr:uid="{00000000-0005-0000-0000-0000F80E0000}"/>
    <cellStyle name="_П+Г-2007 апрел_форма" xfId="3837" xr:uid="{00000000-0005-0000-0000-0000F90E0000}"/>
    <cellStyle name="_П+Г-2007 апрел_форма" xfId="3838" xr:uid="{00000000-0005-0000-0000-0000FA0E0000}"/>
    <cellStyle name="_П+Г-2007 апрел_форма_Апрел кр такс иш хаки тулик 5.04.08 МБ га" xfId="3839" xr:uid="{00000000-0005-0000-0000-0000FB0E0000}"/>
    <cellStyle name="_П+Г-2007 апрел_форма_Апрел кр такс иш хаки тулик 5.04.08 МБ га" xfId="3840" xr:uid="{00000000-0005-0000-0000-0000FC0E0000}"/>
    <cellStyle name="_П+Г-2007 МАЙ_18" xfId="3841" xr:uid="{00000000-0005-0000-0000-0000FD0E0000}"/>
    <cellStyle name="_П+Г-2007 МАЙ_18" xfId="3842" xr:uid="{00000000-0005-0000-0000-0000FE0E0000}"/>
    <cellStyle name="_П+Г-2007 МАЙ_18" xfId="3843" xr:uid="{00000000-0005-0000-0000-0000FF0E0000}"/>
    <cellStyle name="_П+Г-2007 МАЙ_18" xfId="3844" xr:uid="{00000000-0005-0000-0000-0000000F0000}"/>
    <cellStyle name="_П+Г-2007 МАЙ_18_Апрел кр такс иш хаки тулик 5.04.08 МБ га" xfId="3845" xr:uid="{00000000-0005-0000-0000-0000010F0000}"/>
    <cellStyle name="_П+Г-2007 МАЙ_18_Апрел кр такс иш хаки тулик 5.04.08 МБ га" xfId="3846" xr:uid="{00000000-0005-0000-0000-0000020F0000}"/>
    <cellStyle name="_П+Г-2007 МАЙ_янги" xfId="3847" xr:uid="{00000000-0005-0000-0000-0000030F0000}"/>
    <cellStyle name="_П+Г-2007 МАЙ_янги" xfId="3848" xr:uid="{00000000-0005-0000-0000-0000040F0000}"/>
    <cellStyle name="_П+Г-2007 МАЙ_янги" xfId="3849" xr:uid="{00000000-0005-0000-0000-0000050F0000}"/>
    <cellStyle name="_П+Г-2007 МАЙ_янги" xfId="3850" xr:uid="{00000000-0005-0000-0000-0000060F0000}"/>
    <cellStyle name="_П+Г-2007 МАЙ_янги_Апрел кр такс иш хаки тулик 5.04.08 МБ га" xfId="3851" xr:uid="{00000000-0005-0000-0000-0000070F0000}"/>
    <cellStyle name="_П+Г-2007 МАЙ_янги_Апрел кр такс иш хаки тулик 5.04.08 МБ га" xfId="3852" xr:uid="{00000000-0005-0000-0000-0000080F0000}"/>
    <cellStyle name="_ПАХТА КРЕДИТ 2008 МАРТ " xfId="3853" xr:uid="{00000000-0005-0000-0000-0000090F0000}"/>
    <cellStyle name="_ПАХТА КРЕДИТ 2008 МАРТ " xfId="3854" xr:uid="{00000000-0005-0000-0000-00000A0F0000}"/>
    <cellStyle name="_ПАХТА КРЕДИТ 2008 МАРТ " xfId="3855" xr:uid="{00000000-0005-0000-0000-00000B0F0000}"/>
    <cellStyle name="_ПАХТА КРЕДИТ 2008 МАРТ " xfId="3856" xr:uid="{00000000-0005-0000-0000-00000C0F0000}"/>
    <cellStyle name="_Пахта-2007 апрел кредит" xfId="3857" xr:uid="{00000000-0005-0000-0000-00000D0F0000}"/>
    <cellStyle name="_Пахта-2007 апрел кредит" xfId="3858" xr:uid="{00000000-0005-0000-0000-00000E0F0000}"/>
    <cellStyle name="_Пахта-2007 апрел кредит" xfId="3859" xr:uid="{00000000-0005-0000-0000-00000F0F0000}"/>
    <cellStyle name="_Пахта-2007 апрел кредит" xfId="3860" xr:uid="{00000000-0005-0000-0000-0000100F0000}"/>
    <cellStyle name="_Пахта-2007 апрел кредит_Апрел кр такс иш хаки тулик 5.04.08 МБ га" xfId="3861" xr:uid="{00000000-0005-0000-0000-0000110F0000}"/>
    <cellStyle name="_Пахта-2007 апрел кредит_Апрел кр такс иш хаки тулик 5.04.08 МБ га" xfId="3862" xr:uid="{00000000-0005-0000-0000-0000120F0000}"/>
    <cellStyle name="_Пахта-2007 апрел кредит_Апрел кр такс иш хаки тулик 5.04.08 МБ га" xfId="3863" xr:uid="{00000000-0005-0000-0000-0000130F0000}"/>
    <cellStyle name="_Пахта-2007 апрел кредит_Апрел кр такс иш хаки тулик 5.04.08 МБ га" xfId="3864" xr:uid="{00000000-0005-0000-0000-0000140F0000}"/>
    <cellStyle name="_Пахта-2007 апрел кредит_ЛИЗИНГ МОНИТОРИНГИ-1.11.08й русумлар буйича" xfId="3865" xr:uid="{00000000-0005-0000-0000-0000150F0000}"/>
    <cellStyle name="_Пахта-2007 апрел кредит_ЛИЗИНГ МОНИТОРИНГИ-1.11.08й русумлар буйича" xfId="3866" xr:uid="{00000000-0005-0000-0000-0000160F0000}"/>
    <cellStyle name="_Пахта-2007 апрел кредит_ЛИЗИНГ МОНИТОРИНГИ-1.11.08й русумлар буйича" xfId="3867" xr:uid="{00000000-0005-0000-0000-0000170F0000}"/>
    <cellStyle name="_Пахта-2007 апрел кредит_ЛИЗИНГ МОНИТОРИНГИ-1.11.08й русумлар буйича" xfId="3868" xr:uid="{00000000-0005-0000-0000-0000180F0000}"/>
    <cellStyle name="_Пахта-2007 апрел кредит_УХКМ ва БИО форма 01. 02. 09" xfId="3869" xr:uid="{00000000-0005-0000-0000-0000190F0000}"/>
    <cellStyle name="_Пахта-2007 апрел кредит_УХКМ ва БИО форма 01. 02. 09" xfId="3870" xr:uid="{00000000-0005-0000-0000-00001A0F0000}"/>
    <cellStyle name="_Пахта-2007 апрел кредит_УХКМ ва БИО форма 01. 02. 09" xfId="3871" xr:uid="{00000000-0005-0000-0000-00001B0F0000}"/>
    <cellStyle name="_Пахта-2007 апрел кредит_УХКМ ва БИО форма 01. 02. 09" xfId="3872" xr:uid="{00000000-0005-0000-0000-00001C0F0000}"/>
    <cellStyle name="_Пахта-Галла-Апрел-Кредит" xfId="3873" xr:uid="{00000000-0005-0000-0000-00001D0F0000}"/>
    <cellStyle name="_Пахта-Галла-Апрел-Кредит" xfId="3874" xr:uid="{00000000-0005-0000-0000-00001E0F0000}"/>
    <cellStyle name="_Пахта-Галла-Апрел-Кредит" xfId="3875" xr:uid="{00000000-0005-0000-0000-00001F0F0000}"/>
    <cellStyle name="_Пахта-Галла-Апрел-Кредит" xfId="3876" xr:uid="{00000000-0005-0000-0000-0000200F0000}"/>
    <cellStyle name="_Пахта-Галла-Апрел-Кредит_Апрел кр такс иш хаки тулик 5.04.08 МБ га" xfId="3877" xr:uid="{00000000-0005-0000-0000-0000210F0000}"/>
    <cellStyle name="_Пахта-Галла-Апрел-Кредит_Апрел кр такс иш хаки тулик 5.04.08 МБ га" xfId="3878" xr:uid="{00000000-0005-0000-0000-0000220F0000}"/>
    <cellStyle name="_Пахта-Галла-Апрел-Кредит_Апрел кр такс иш хаки тулик 5.04.08 МБ га" xfId="3879" xr:uid="{00000000-0005-0000-0000-0000230F0000}"/>
    <cellStyle name="_Пахта-Галла-Апрел-Кредит_Апрел кр такс иш хаки тулик 5.04.08 МБ га" xfId="3880" xr:uid="{00000000-0005-0000-0000-0000240F0000}"/>
    <cellStyle name="_Пахта-Галла-Апрел-Кредит_ЛИЗИНГ МОНИТОРИНГИ-1.11.08й русумлар буйича" xfId="3881" xr:uid="{00000000-0005-0000-0000-0000250F0000}"/>
    <cellStyle name="_Пахта-Галла-Апрел-Кредит_ЛИЗИНГ МОНИТОРИНГИ-1.11.08й русумлар буйича" xfId="3882" xr:uid="{00000000-0005-0000-0000-0000260F0000}"/>
    <cellStyle name="_Пахта-Галла-Апрел-Кредит_ЛИЗИНГ МОНИТОРИНГИ-1.11.08й русумлар буйича" xfId="3883" xr:uid="{00000000-0005-0000-0000-0000270F0000}"/>
    <cellStyle name="_Пахта-Галла-Апрел-Кредит_ЛИЗИНГ МОНИТОРИНГИ-1.11.08й русумлар буйича" xfId="3884" xr:uid="{00000000-0005-0000-0000-0000280F0000}"/>
    <cellStyle name="_Пахта-Галла-Апрел-Кредит_УХКМ ва БИО форма 01. 02. 09" xfId="3885" xr:uid="{00000000-0005-0000-0000-0000290F0000}"/>
    <cellStyle name="_Пахта-Галла-Апрел-Кредит_УХКМ ва БИО форма 01. 02. 09" xfId="3886" xr:uid="{00000000-0005-0000-0000-00002A0F0000}"/>
    <cellStyle name="_Пахта-Галла-Апрел-Кредит_УХКМ ва БИО форма 01. 02. 09" xfId="3887" xr:uid="{00000000-0005-0000-0000-00002B0F0000}"/>
    <cellStyle name="_Пахта-Галла-Апрел-Кредит_УХКМ ва БИО форма 01. 02. 09" xfId="3888" xr:uid="{00000000-0005-0000-0000-00002C0F0000}"/>
    <cellStyle name="_Пахта-Галла-Май-Кредит" xfId="3889" xr:uid="{00000000-0005-0000-0000-00002D0F0000}"/>
    <cellStyle name="_Пахта-Галла-Май-Кредит" xfId="3890" xr:uid="{00000000-0005-0000-0000-00002E0F0000}"/>
    <cellStyle name="_Пахта-Галла-Май-Кредит" xfId="3891" xr:uid="{00000000-0005-0000-0000-00002F0F0000}"/>
    <cellStyle name="_Пахта-Галла-Май-Кредит" xfId="3892" xr:uid="{00000000-0005-0000-0000-0000300F0000}"/>
    <cellStyle name="_Пахта-Галла-Май-Кредит_Апрел кр такс иш хаки тулик 5.04.08 МБ га" xfId="3893" xr:uid="{00000000-0005-0000-0000-0000310F0000}"/>
    <cellStyle name="_Пахта-Галла-Май-Кредит_Апрел кр такс иш хаки тулик 5.04.08 МБ га" xfId="3894" xr:uid="{00000000-0005-0000-0000-0000320F0000}"/>
    <cellStyle name="_Пахта-Галла-Май-Кредит_Апрел кр такс иш хаки тулик 5.04.08 МБ га" xfId="3895" xr:uid="{00000000-0005-0000-0000-0000330F0000}"/>
    <cellStyle name="_Пахта-Галла-Май-Кредит_Апрел кр такс иш хаки тулик 5.04.08 МБ га" xfId="3896" xr:uid="{00000000-0005-0000-0000-0000340F0000}"/>
    <cellStyle name="_Пахта-Галла-Май-Кредит_ЛИЗИНГ МОНИТОРИНГИ-1.11.08й русумлар буйича" xfId="3897" xr:uid="{00000000-0005-0000-0000-0000350F0000}"/>
    <cellStyle name="_Пахта-Галла-Май-Кредит_ЛИЗИНГ МОНИТОРИНГИ-1.11.08й русумлар буйича" xfId="3898" xr:uid="{00000000-0005-0000-0000-0000360F0000}"/>
    <cellStyle name="_Пахта-Галла-Май-Кредит_ЛИЗИНГ МОНИТОРИНГИ-1.11.08й русумлар буйича" xfId="3899" xr:uid="{00000000-0005-0000-0000-0000370F0000}"/>
    <cellStyle name="_Пахта-Галла-Май-Кредит_ЛИЗИНГ МОНИТОРИНГИ-1.11.08й русумлар буйича" xfId="3900" xr:uid="{00000000-0005-0000-0000-0000380F0000}"/>
    <cellStyle name="_Пахта-Галла-Май-Кредит_УХКМ ва БИО форма 01. 02. 09" xfId="3901" xr:uid="{00000000-0005-0000-0000-0000390F0000}"/>
    <cellStyle name="_Пахта-Галла-Май-Кредит_УХКМ ва БИО форма 01. 02. 09" xfId="3902" xr:uid="{00000000-0005-0000-0000-00003A0F0000}"/>
    <cellStyle name="_Пахта-Галла-Май-Кредит_УХКМ ва БИО форма 01. 02. 09" xfId="3903" xr:uid="{00000000-0005-0000-0000-00003B0F0000}"/>
    <cellStyle name="_Пахта-Галла-Май-Кредит_УХКМ ва БИО форма 01. 02. 09" xfId="3904" xr:uid="{00000000-0005-0000-0000-00003C0F0000}"/>
    <cellStyle name="_Пахта-Сентябр" xfId="3905" xr:uid="{00000000-0005-0000-0000-00003D0F0000}"/>
    <cellStyle name="_Пахта-Сентябр" xfId="3906" xr:uid="{00000000-0005-0000-0000-00003E0F0000}"/>
    <cellStyle name="_Пахта-Сентябр" xfId="3907" xr:uid="{00000000-0005-0000-0000-00003F0F0000}"/>
    <cellStyle name="_Пахта-Сентябр" xfId="3908" xr:uid="{00000000-0005-0000-0000-0000400F0000}"/>
    <cellStyle name="_Пахта-Сентябр_Апрел кр такс иш хаки тулик 5.04.08 МБ га" xfId="3909" xr:uid="{00000000-0005-0000-0000-0000410F0000}"/>
    <cellStyle name="_Пахта-Сентябр_Апрел кр такс иш хаки тулик 5.04.08 МБ га" xfId="3910" xr:uid="{00000000-0005-0000-0000-0000420F0000}"/>
    <cellStyle name="_ПАХТА-Тех.карта" xfId="3911" xr:uid="{00000000-0005-0000-0000-0000430F0000}"/>
    <cellStyle name="_ПАХТА-Тех.карта" xfId="3912" xr:uid="{00000000-0005-0000-0000-0000440F0000}"/>
    <cellStyle name="_ПАХТА-Тех.карта" xfId="3913" xr:uid="{00000000-0005-0000-0000-0000450F0000}"/>
    <cellStyle name="_ПАХТА-Тех.карта" xfId="3914" xr:uid="{00000000-0005-0000-0000-0000460F0000}"/>
    <cellStyle name="_ПАХТА-Тех.карта_УХКМ ва БИО форма 01. 02. 09" xfId="3915" xr:uid="{00000000-0005-0000-0000-0000470F0000}"/>
    <cellStyle name="_ПАХТА-Тех.карта_УХКМ ва БИО форма 01. 02. 09" xfId="3916" xr:uid="{00000000-0005-0000-0000-0000480F0000}"/>
    <cellStyle name="_ПАХТА-Тех.карта_УХКМ ва БИО форма 01. 02. 09" xfId="3917" xr:uid="{00000000-0005-0000-0000-0000490F0000}"/>
    <cellStyle name="_ПАХТА-Тех.карта_УХКМ ва БИО форма 01. 02. 09" xfId="3918" xr:uid="{00000000-0005-0000-0000-00004A0F0000}"/>
    <cellStyle name="_П-Г-Апрел-2 ЯРМИ" xfId="3919" xr:uid="{00000000-0005-0000-0000-00004B0F0000}"/>
    <cellStyle name="_П-Г-Апрел-2 ЯРМИ" xfId="3920" xr:uid="{00000000-0005-0000-0000-00004C0F0000}"/>
    <cellStyle name="_П-Г-Апрел-2 ЯРМИ" xfId="3921" xr:uid="{00000000-0005-0000-0000-00004D0F0000}"/>
    <cellStyle name="_П-Г-Апрел-2 ЯРМИ" xfId="3922" xr:uid="{00000000-0005-0000-0000-00004E0F0000}"/>
    <cellStyle name="_П-Г-Апрел-2 ЯРМИ_Апрел кр такс иш хаки тулик 5.04.08 МБ га" xfId="3923" xr:uid="{00000000-0005-0000-0000-00004F0F0000}"/>
    <cellStyle name="_П-Г-Апрел-2 ЯРМИ_Апрел кр такс иш хаки тулик 5.04.08 МБ га" xfId="3924" xr:uid="{00000000-0005-0000-0000-0000500F0000}"/>
    <cellStyle name="_П-Г-Апрел-2 ЯРМИ_Апрел кр такс иш хаки тулик 5.04.08 МБ га" xfId="3925" xr:uid="{00000000-0005-0000-0000-0000510F0000}"/>
    <cellStyle name="_П-Г-Апрел-2 ЯРМИ_Апрел кр такс иш хаки тулик 5.04.08 МБ га" xfId="3926" xr:uid="{00000000-0005-0000-0000-0000520F0000}"/>
    <cellStyle name="_П-Г-Апрел-2 ЯРМИ_ЛИЗИНГ МОНИТОРИНГИ-1.11.08й русумлар буйича" xfId="3927" xr:uid="{00000000-0005-0000-0000-0000530F0000}"/>
    <cellStyle name="_П-Г-Апрел-2 ЯРМИ_ЛИЗИНГ МОНИТОРИНГИ-1.11.08й русумлар буйича" xfId="3928" xr:uid="{00000000-0005-0000-0000-0000540F0000}"/>
    <cellStyle name="_П-Г-Апрел-2 ЯРМИ_ЛИЗИНГ МОНИТОРИНГИ-1.11.08й русумлар буйича" xfId="3929" xr:uid="{00000000-0005-0000-0000-0000550F0000}"/>
    <cellStyle name="_П-Г-Апрел-2 ЯРМИ_ЛИЗИНГ МОНИТОРИНГИ-1.11.08й русумлар буйича" xfId="3930" xr:uid="{00000000-0005-0000-0000-0000560F0000}"/>
    <cellStyle name="_П-Г-Апрел-2 ЯРМИ_УХКМ ва БИО форма 01. 02. 09" xfId="3931" xr:uid="{00000000-0005-0000-0000-0000570F0000}"/>
    <cellStyle name="_П-Г-Апрел-2 ЯРМИ_УХКМ ва БИО форма 01. 02. 09" xfId="3932" xr:uid="{00000000-0005-0000-0000-0000580F0000}"/>
    <cellStyle name="_П-Г-Апрел-2 ЯРМИ_УХКМ ва БИО форма 01. 02. 09" xfId="3933" xr:uid="{00000000-0005-0000-0000-0000590F0000}"/>
    <cellStyle name="_П-Г-Апрел-2 ЯРМИ_УХКМ ва БИО форма 01. 02. 09" xfId="3934" xr:uid="{00000000-0005-0000-0000-00005A0F0000}"/>
    <cellStyle name="_Режа апрел кредит 19-04-07 гача" xfId="3935" xr:uid="{00000000-0005-0000-0000-00005B0F0000}"/>
    <cellStyle name="_Режа апрел кредит 19-04-07 гача" xfId="3936" xr:uid="{00000000-0005-0000-0000-00005C0F0000}"/>
    <cellStyle name="_Режа апрел кредит 19-04-07 гача" xfId="3937" xr:uid="{00000000-0005-0000-0000-00005D0F0000}"/>
    <cellStyle name="_Режа апрел кредит 19-04-07 гача" xfId="3938" xr:uid="{00000000-0005-0000-0000-00005E0F0000}"/>
    <cellStyle name="_Режа булиниши" xfId="3939" xr:uid="{00000000-0005-0000-0000-00005F0F0000}"/>
    <cellStyle name="_Режа булиниши" xfId="3940" xr:uid="{00000000-0005-0000-0000-0000600F0000}"/>
    <cellStyle name="_Режа булиниши_2009 йил   йиллик" xfId="3941" xr:uid="{00000000-0005-0000-0000-0000610F0000}"/>
    <cellStyle name="_Режа булиниши_2009 йил   йиллик" xfId="3942" xr:uid="{00000000-0005-0000-0000-0000620F0000}"/>
    <cellStyle name="_Режа булиниши_2009 йил   йиллик  хисоботлар" xfId="3943" xr:uid="{00000000-0005-0000-0000-0000630F0000}"/>
    <cellStyle name="_Режа булиниши_2009 йил   йиллик  хисоботлар" xfId="3944" xr:uid="{00000000-0005-0000-0000-0000640F0000}"/>
    <cellStyle name="_Режа булиниши_2010 йил   йиллик" xfId="3945" xr:uid="{00000000-0005-0000-0000-0000650F0000}"/>
    <cellStyle name="_Режа булиниши_2010 йил   йиллик" xfId="3946" xr:uid="{00000000-0005-0000-0000-0000660F0000}"/>
    <cellStyle name="_Режа булиниши_Талаб ва унинг копланиши" xfId="3947" xr:uid="{00000000-0005-0000-0000-0000670F0000}"/>
    <cellStyle name="_Режа булиниши_Талаб ва унинг копланиши" xfId="3948" xr:uid="{00000000-0005-0000-0000-0000680F0000}"/>
    <cellStyle name="_СВОД Жадваллар 2008-2012й" xfId="3949" xr:uid="{00000000-0005-0000-0000-0000690F0000}"/>
    <cellStyle name="_СВОД Жадваллар 2008-2012й" xfId="3950" xr:uid="{00000000-0005-0000-0000-00006A0F0000}"/>
    <cellStyle name="_СВОД Жадваллар 2008-2012й_2009 йил   йиллик" xfId="3951" xr:uid="{00000000-0005-0000-0000-00006B0F0000}"/>
    <cellStyle name="_СВОД Жадваллар 2008-2012й_2009 йил   йиллик" xfId="3952" xr:uid="{00000000-0005-0000-0000-00006C0F0000}"/>
    <cellStyle name="_СВОД Жадваллар 2008-2012й_2009 йил   йиллик  хисоботлар" xfId="3953" xr:uid="{00000000-0005-0000-0000-00006D0F0000}"/>
    <cellStyle name="_СВОД Жадваллар 2008-2012й_2009 йил   йиллик  хисоботлар" xfId="3954" xr:uid="{00000000-0005-0000-0000-00006E0F0000}"/>
    <cellStyle name="_СВОД Жадваллар 2008-2012й_2010 й  9 ойлик  якун" xfId="3955" xr:uid="{00000000-0005-0000-0000-00006F0F0000}"/>
    <cellStyle name="_СВОД Жадваллар 2008-2012й_2010 й  9 ойлик  якун" xfId="3956" xr:uid="{00000000-0005-0000-0000-0000700F0000}"/>
    <cellStyle name="_СВОД Жадваллар 2008-2012й_2010 йил   йиллик" xfId="3957" xr:uid="{00000000-0005-0000-0000-0000710F0000}"/>
    <cellStyle name="_СВОД Жадваллар 2008-2012й_2010 йил   йиллик" xfId="3958" xr:uid="{00000000-0005-0000-0000-0000720F0000}"/>
    <cellStyle name="_СВОД Жадваллар 2008-2012й_2011  - 6 жадваллар ВЭС" xfId="3959" xr:uid="{00000000-0005-0000-0000-0000730F0000}"/>
    <cellStyle name="_СВОД Жадваллар 2008-2012й_2011  - 6 жадваллар ВЭС" xfId="3960" xr:uid="{00000000-0005-0000-0000-0000740F0000}"/>
    <cellStyle name="_СВОД Жадваллар 2008-2012й_Кашкадарё 308  01.10.2010 й" xfId="3961" xr:uid="{00000000-0005-0000-0000-0000750F0000}"/>
    <cellStyle name="_СВОД Жадваллар 2008-2012й_Кашкадарё 308  01.10.2010 й" xfId="3962" xr:uid="{00000000-0005-0000-0000-0000760F0000}"/>
    <cellStyle name="_СВОД Жадваллар 2008-2012й_СВОД Прогноз 2008-2012й" xfId="3963" xr:uid="{00000000-0005-0000-0000-0000770F0000}"/>
    <cellStyle name="_СВОД Жадваллар 2008-2012й_СВОД Прогноз 2008-2012й" xfId="3964" xr:uid="{00000000-0005-0000-0000-0000780F0000}"/>
    <cellStyle name="_СВОД Жадваллар 2008-2012й_СВОД Прогноз 2008-2012й_2009 йил   йиллик" xfId="3965" xr:uid="{00000000-0005-0000-0000-0000790F0000}"/>
    <cellStyle name="_СВОД Жадваллар 2008-2012й_СВОД Прогноз 2008-2012й_2009 йил   йиллик" xfId="3966" xr:uid="{00000000-0005-0000-0000-00007A0F0000}"/>
    <cellStyle name="_СВОД Жадваллар 2008-2012й_СВОД Прогноз 2008-2012й_2009 йил   йиллик  хисоботлар" xfId="3967" xr:uid="{00000000-0005-0000-0000-00007B0F0000}"/>
    <cellStyle name="_СВОД Жадваллар 2008-2012й_СВОД Прогноз 2008-2012й_2009 йил   йиллик  хисоботлар" xfId="3968" xr:uid="{00000000-0005-0000-0000-00007C0F0000}"/>
    <cellStyle name="_СВОД Жадваллар 2008-2012й_СВОД Прогноз 2008-2012й_2010 й  9 ойлик  якун" xfId="3969" xr:uid="{00000000-0005-0000-0000-00007D0F0000}"/>
    <cellStyle name="_СВОД Жадваллар 2008-2012й_СВОД Прогноз 2008-2012й_2010 й  9 ойлик  якун" xfId="3970" xr:uid="{00000000-0005-0000-0000-00007E0F0000}"/>
    <cellStyle name="_СВОД Жадваллар 2008-2012й_СВОД Прогноз 2008-2012й_2010 йил   йиллик" xfId="3971" xr:uid="{00000000-0005-0000-0000-00007F0F0000}"/>
    <cellStyle name="_СВОД Жадваллар 2008-2012й_СВОД Прогноз 2008-2012й_2010 йил   йиллик" xfId="3972" xr:uid="{00000000-0005-0000-0000-0000800F0000}"/>
    <cellStyle name="_СВОД Жадваллар 2008-2012й_СВОД Прогноз 2008-2012й_2011  - 6 жадваллар ВЭС" xfId="3973" xr:uid="{00000000-0005-0000-0000-0000810F0000}"/>
    <cellStyle name="_СВОД Жадваллар 2008-2012й_СВОД Прогноз 2008-2012й_2011  - 6 жадваллар ВЭС" xfId="3974" xr:uid="{00000000-0005-0000-0000-0000820F0000}"/>
    <cellStyle name="_СВОД Жадваллар 2008-2012й_СВОД Прогноз 2008-2012й_Кашкадарё 308  01.10.2010 й" xfId="3975" xr:uid="{00000000-0005-0000-0000-0000830F0000}"/>
    <cellStyle name="_СВОД Жадваллар 2008-2012й_СВОД Прогноз 2008-2012й_Кашкадарё 308  01.10.2010 й" xfId="3976" xr:uid="{00000000-0005-0000-0000-0000840F0000}"/>
    <cellStyle name="_СВОД Жадваллар 2008-2012й_СВОД Прогноз 2008-2012й_Талаб ва унинг копланиши" xfId="3977" xr:uid="{00000000-0005-0000-0000-0000850F0000}"/>
    <cellStyle name="_СВОД Жадваллар 2008-2012й_СВОД Прогноз 2008-2012й_Талаб ва унинг копланиши" xfId="3978" xr:uid="{00000000-0005-0000-0000-0000860F0000}"/>
    <cellStyle name="_СВОД Жадваллар 2008-2012й_Талаб ва унинг копланиши" xfId="3979" xr:uid="{00000000-0005-0000-0000-0000870F0000}"/>
    <cellStyle name="_СВОД Жадваллар 2008-2012й_Талаб ва унинг копланиши" xfId="3980" xr:uid="{00000000-0005-0000-0000-0000880F0000}"/>
    <cellStyle name="_СВОД Прогноз 2008-2012й" xfId="3981" xr:uid="{00000000-0005-0000-0000-0000890F0000}"/>
    <cellStyle name="_СВОД Прогноз 2008-2012й" xfId="3982" xr:uid="{00000000-0005-0000-0000-00008A0F0000}"/>
    <cellStyle name="_СВОД Прогноз 2008-2012й_2009 йил   йиллик" xfId="3983" xr:uid="{00000000-0005-0000-0000-00008B0F0000}"/>
    <cellStyle name="_СВОД Прогноз 2008-2012й_2009 йил   йиллик" xfId="3984" xr:uid="{00000000-0005-0000-0000-00008C0F0000}"/>
    <cellStyle name="_СВОД Прогноз 2008-2012й_2009 йил   йиллик  хисоботлар" xfId="3985" xr:uid="{00000000-0005-0000-0000-00008D0F0000}"/>
    <cellStyle name="_СВОД Прогноз 2008-2012й_2009 йил   йиллик  хисоботлар" xfId="3986" xr:uid="{00000000-0005-0000-0000-00008E0F0000}"/>
    <cellStyle name="_СВОД Прогноз 2008-2012й_2010 й  9 ойлик  якун" xfId="3987" xr:uid="{00000000-0005-0000-0000-00008F0F0000}"/>
    <cellStyle name="_СВОД Прогноз 2008-2012й_2010 й  9 ойлик  якун" xfId="3988" xr:uid="{00000000-0005-0000-0000-0000900F0000}"/>
    <cellStyle name="_СВОД Прогноз 2008-2012й_2010 йил   йиллик" xfId="3989" xr:uid="{00000000-0005-0000-0000-0000910F0000}"/>
    <cellStyle name="_СВОД Прогноз 2008-2012й_2010 йил   йиллик" xfId="3990" xr:uid="{00000000-0005-0000-0000-0000920F0000}"/>
    <cellStyle name="_СВОД Прогноз 2008-2012й_2011  - 6 жадваллар ВЭС" xfId="3991" xr:uid="{00000000-0005-0000-0000-0000930F0000}"/>
    <cellStyle name="_СВОД Прогноз 2008-2012й_2011  - 6 жадваллар ВЭС" xfId="3992" xr:uid="{00000000-0005-0000-0000-0000940F0000}"/>
    <cellStyle name="_СВОД Прогноз 2008-2012й_Кашкадарё 308  01.10.2010 й" xfId="3993" xr:uid="{00000000-0005-0000-0000-0000950F0000}"/>
    <cellStyle name="_СВОД Прогноз 2008-2012й_Кашкадарё 308  01.10.2010 й" xfId="3994" xr:uid="{00000000-0005-0000-0000-0000960F0000}"/>
    <cellStyle name="_СВОД Прогноз 2008-2012й_Талаб ва унинг копланиши" xfId="3995" xr:uid="{00000000-0005-0000-0000-0000970F0000}"/>
    <cellStyle name="_СВОД Прогноз 2008-2012й_Талаб ва унинг копланиши" xfId="3996" xr:uid="{00000000-0005-0000-0000-0000980F0000}"/>
    <cellStyle name="_СЕНТЯБР 09.09 30." xfId="3997" xr:uid="{00000000-0005-0000-0000-0000990F0000}"/>
    <cellStyle name="_СЕНТЯБР 09.09 30." xfId="3998" xr:uid="{00000000-0005-0000-0000-00009A0F0000}"/>
    <cellStyle name="_СЕНТЯБР 09.09 30._2009 йил   йиллик" xfId="3999" xr:uid="{00000000-0005-0000-0000-00009B0F0000}"/>
    <cellStyle name="_СЕНТЯБР 09.09 30._2009 йил   йиллик" xfId="4000" xr:uid="{00000000-0005-0000-0000-00009C0F0000}"/>
    <cellStyle name="_СЕНТЯБР 09.09 30._2009 йил   йиллик  хисоботлар" xfId="4001" xr:uid="{00000000-0005-0000-0000-00009D0F0000}"/>
    <cellStyle name="_СЕНТЯБР 09.09 30._2009 йил   йиллик  хисоботлар" xfId="4002" xr:uid="{00000000-0005-0000-0000-00009E0F0000}"/>
    <cellStyle name="_СЕНТЯБР 09.09 30._2010 йил   йиллик" xfId="4003" xr:uid="{00000000-0005-0000-0000-00009F0F0000}"/>
    <cellStyle name="_СЕНТЯБР 09.09 30._2010 йил   йиллик" xfId="4004" xr:uid="{00000000-0005-0000-0000-0000A00F0000}"/>
    <cellStyle name="_СЕНТЯБР 09.09 30._Талаб ва унинг копланиши" xfId="4005" xr:uid="{00000000-0005-0000-0000-0000A10F0000}"/>
    <cellStyle name="_СЕНТЯБР 09.09 30._Талаб ва унинг копланиши" xfId="4006" xr:uid="{00000000-0005-0000-0000-0000A20F0000}"/>
    <cellStyle name="_С-р , П Б, Х Б ва бошка банк 1,01,06 дан 25,05,06гача" xfId="4007" xr:uid="{00000000-0005-0000-0000-0000A30F0000}"/>
    <cellStyle name="_С-р , П Б, Х Б ва бошка банк 1,01,06 дан 25,05,06гача" xfId="4008" xr:uid="{00000000-0005-0000-0000-0000A40F0000}"/>
    <cellStyle name="_С-р , П Б, Х Б ва бошка банк 1,01,06 дан 25,05,06гача" xfId="4009" xr:uid="{00000000-0005-0000-0000-0000A50F0000}"/>
    <cellStyle name="_С-р , П Б, Х Б ва бошка банк 1,01,06 дан 25,05,06гача" xfId="4010" xr:uid="{00000000-0005-0000-0000-0000A60F0000}"/>
    <cellStyle name="_С-р , П Б, Х Б ва бошка банк 1,01,06 дан 25,05,06гача_Апрел кр такс иш хаки тулик 5.04.08 МБ га" xfId="4011" xr:uid="{00000000-0005-0000-0000-0000A70F0000}"/>
    <cellStyle name="_С-р , П Б, Х Б ва бошка банк 1,01,06 дан 25,05,06гача_Апрел кр такс иш хаки тулик 5.04.08 МБ га" xfId="4012" xr:uid="{00000000-0005-0000-0000-0000A80F0000}"/>
    <cellStyle name="_С-р , П Б, Х Б ва бошка банк 1,01,06 дан 25,05,06гача_ЛИЗИНГ МОНИТОРИНГИ-1.11.08й русумлар буйича" xfId="4013" xr:uid="{00000000-0005-0000-0000-0000A90F0000}"/>
    <cellStyle name="_С-р , П Б, Х Б ва бошка банк 1,01,06 дан 25,05,06гача_ЛИЗИНГ МОНИТОРИНГИ-1.11.08й русумлар буйича" xfId="4014" xr:uid="{00000000-0005-0000-0000-0000AA0F0000}"/>
    <cellStyle name="_С-р , П Б, Х Б ва бошка банк 1,01,06 дан 25,05,06гача_УХКМ ва БИО форма 01. 02. 09" xfId="4015" xr:uid="{00000000-0005-0000-0000-0000AB0F0000}"/>
    <cellStyle name="_С-р , П Б, Х Б ва бошка банк 1,01,06 дан 25,05,06гача_УХКМ ва БИО форма 01. 02. 09" xfId="4016" xr:uid="{00000000-0005-0000-0000-0000AC0F0000}"/>
    <cellStyle name="_С-р , П Б, Х Б ва бошка банк 1,01,06 дан 25,05,06гача_УХКМ ва БИО форма 01. 02. 09" xfId="4017" xr:uid="{00000000-0005-0000-0000-0000AD0F0000}"/>
    <cellStyle name="_С-р , П Б, Х Б ва бошка банк 1,01,06 дан 25,05,06гача_УХКМ ва БИО форма 01. 02. 09" xfId="4018" xr:uid="{00000000-0005-0000-0000-0000AE0F0000}"/>
    <cellStyle name="_С-р , П Б, Х Б ва бошка банк 1,01,06 дан 25,05,06гача00" xfId="4019" xr:uid="{00000000-0005-0000-0000-0000AF0F0000}"/>
    <cellStyle name="_С-р , П Б, Х Б ва бошка банк 1,01,06 дан 25,05,06гача00" xfId="4020" xr:uid="{00000000-0005-0000-0000-0000B00F0000}"/>
    <cellStyle name="_С-р , П Б, Х Б ва бошка банк 1,01,06 дан 25,05,06гача00" xfId="4021" xr:uid="{00000000-0005-0000-0000-0000B10F0000}"/>
    <cellStyle name="_С-р , П Б, Х Б ва бошка банк 1,01,06 дан 25,05,06гача00" xfId="4022" xr:uid="{00000000-0005-0000-0000-0000B20F0000}"/>
    <cellStyle name="_С-р , П Б, Х Б ва бошка банк 1,01,06 дан 25,05,06гача00_УХКМ ва БИО форма 01. 02. 09" xfId="4023" xr:uid="{00000000-0005-0000-0000-0000B30F0000}"/>
    <cellStyle name="_С-р , П Б, Х Б ва бошка банк 1,01,06 дан 25,05,06гача00_УХКМ ва БИО форма 01. 02. 09" xfId="4024" xr:uid="{00000000-0005-0000-0000-0000B40F0000}"/>
    <cellStyle name="_С-р , П Б, Х Б ва бошка банк 1,01,06 дан 25,05,06гача00_УХКМ ва БИО форма 01. 02. 09" xfId="4025" xr:uid="{00000000-0005-0000-0000-0000B50F0000}"/>
    <cellStyle name="_С-р , П Б, Х Б ва бошка банк 1,01,06 дан 25,05,06гача00_УХКМ ва БИО форма 01. 02. 09" xfId="4026" xr:uid="{00000000-0005-0000-0000-0000B60F0000}"/>
    <cellStyle name="_Сухроб Вилоят свод" xfId="4027" xr:uid="{00000000-0005-0000-0000-0000B70F0000}"/>
    <cellStyle name="_Сухроб Вилоят свод" xfId="4028" xr:uid="{00000000-0005-0000-0000-0000B80F0000}"/>
    <cellStyle name="_Сухроб Вилоят свод_2009 йил   йиллик" xfId="4029" xr:uid="{00000000-0005-0000-0000-0000B90F0000}"/>
    <cellStyle name="_Сухроб Вилоят свод_2009 йил   йиллик" xfId="4030" xr:uid="{00000000-0005-0000-0000-0000BA0F0000}"/>
    <cellStyle name="_Сухроб Вилоят свод_2009 йил   йиллик  хисоботлар" xfId="4031" xr:uid="{00000000-0005-0000-0000-0000BB0F0000}"/>
    <cellStyle name="_Сухроб Вилоят свод_2009 йил   йиллик  хисоботлар" xfId="4032" xr:uid="{00000000-0005-0000-0000-0000BC0F0000}"/>
    <cellStyle name="_Сухроб Вилоят свод_2010 й  9 ойлик  якун" xfId="4033" xr:uid="{00000000-0005-0000-0000-0000BD0F0000}"/>
    <cellStyle name="_Сухроб Вилоят свод_2010 й  9 ойлик  якун" xfId="4034" xr:uid="{00000000-0005-0000-0000-0000BE0F0000}"/>
    <cellStyle name="_Сухроб Вилоят свод_2010 йил   йиллик" xfId="4035" xr:uid="{00000000-0005-0000-0000-0000BF0F0000}"/>
    <cellStyle name="_Сухроб Вилоят свод_2010 йил   йиллик" xfId="4036" xr:uid="{00000000-0005-0000-0000-0000C00F0000}"/>
    <cellStyle name="_Сухроб Вилоят свод_2011  - 6 жадваллар ВЭС" xfId="4037" xr:uid="{00000000-0005-0000-0000-0000C10F0000}"/>
    <cellStyle name="_Сухроб Вилоят свод_2011  - 6 жадваллар ВЭС" xfId="4038" xr:uid="{00000000-0005-0000-0000-0000C20F0000}"/>
    <cellStyle name="_Сухроб Вилоят свод_Талаб ва унинг копланиши" xfId="4039" xr:uid="{00000000-0005-0000-0000-0000C30F0000}"/>
    <cellStyle name="_Сухроб Вилоят свод_Талаб ва унинг копланиши" xfId="4040" xr:uid="{00000000-0005-0000-0000-0000C40F0000}"/>
    <cellStyle name="_Талаб ва унинг копланиши" xfId="4041" xr:uid="{00000000-0005-0000-0000-0000C50F0000}"/>
    <cellStyle name="_Талаб ва унинг копланиши" xfId="4042" xr:uid="{00000000-0005-0000-0000-0000C60F0000}"/>
    <cellStyle name="_Талаб ва унинг копланиши_Вазирлар маҳкамасининг 319-сонли қарори иловалари" xfId="4043" xr:uid="{00000000-0005-0000-0000-0000C70F0000}"/>
    <cellStyle name="_Талаб ва унинг копланиши_Вазирлар маҳкамасининг 319-сонли қарори иловалари" xfId="4044" xr:uid="{00000000-0005-0000-0000-0000C80F0000}"/>
    <cellStyle name="_Талаб ва унинг копланиши_Вилоят  мева-сабзавот 2012" xfId="4045" xr:uid="{00000000-0005-0000-0000-0000C90F0000}"/>
    <cellStyle name="_Талаб ва унинг копланиши_Вилоят  мева-сабзавот 2012" xfId="4046" xr:uid="{00000000-0005-0000-0000-0000CA0F0000}"/>
    <cellStyle name="_Талаб ва унинг копланиши_Қашқадарё Вилоят  мева-сабзавот 2012" xfId="4047" xr:uid="{00000000-0005-0000-0000-0000CB0F0000}"/>
    <cellStyle name="_Талаб ва унинг копланиши_Қашқадарё Вилоят  мева-сабзавот 2012" xfId="4048" xr:uid="{00000000-0005-0000-0000-0000CC0F0000}"/>
    <cellStyle name="_Тошкентга Эҳтиёж 01.11.2012й" xfId="4049" xr:uid="{00000000-0005-0000-0000-0000CD0F0000}"/>
    <cellStyle name="_Тошкентга Эҳтиёж 01.11.2012й" xfId="4050" xr:uid="{00000000-0005-0000-0000-0000CE0F0000}"/>
    <cellStyle name="_УЗГАРДИ ВАЗИРЛИК 85.5 минг талик ХОКИМГА 2009 й. 12 ойлик ЯНГИ ИШ УРИН. РАЗБОР" xfId="4051" xr:uid="{00000000-0005-0000-0000-0000CF0F0000}"/>
    <cellStyle name="_УЗГАРДИ ВАЗИРЛИК 85.5 минг талик ХОКИМГА 2009 й. 12 ойлик ЯНГИ ИШ УРИН. РАЗБОР" xfId="4052" xr:uid="{00000000-0005-0000-0000-0000D00F0000}"/>
    <cellStyle name="_УЗГАРДИ ВАЗИРЛИК 85.5 минг талик ХОКИМГА 2009 й. 12 ойлик ЯНГИ ИШ УРИН. РАЗБОР_2009 йил   йиллик" xfId="4053" xr:uid="{00000000-0005-0000-0000-0000D10F0000}"/>
    <cellStyle name="_УЗГАРДИ ВАЗИРЛИК 85.5 минг талик ХОКИМГА 2009 й. 12 ойлик ЯНГИ ИШ УРИН. РАЗБОР_2009 йил   йиллик" xfId="4054" xr:uid="{00000000-0005-0000-0000-0000D20F0000}"/>
    <cellStyle name="_УЗГАРДИ ВАЗИРЛИК 85.5 минг талик ХОКИМГА 2009 й. 12 ойлик ЯНГИ ИШ УРИН. РАЗБОР_2009 йил   йиллик  хисоботлар" xfId="4055" xr:uid="{00000000-0005-0000-0000-0000D30F0000}"/>
    <cellStyle name="_УЗГАРДИ ВАЗИРЛИК 85.5 минг талик ХОКИМГА 2009 й. 12 ойлик ЯНГИ ИШ УРИН. РАЗБОР_2009 йил   йиллик  хисоботлар" xfId="4056" xr:uid="{00000000-0005-0000-0000-0000D40F0000}"/>
    <cellStyle name="_УЗГАРДИ ВАЗИРЛИК 85.5 минг талик ХОКИМГА 2009 й. 12 ойлик ЯНГИ ИШ УРИН. РАЗБОР_2010 йил   йиллик" xfId="4057" xr:uid="{00000000-0005-0000-0000-0000D50F0000}"/>
    <cellStyle name="_УЗГАРДИ ВАЗИРЛИК 85.5 минг талик ХОКИМГА 2009 й. 12 ойлик ЯНГИ ИШ УРИН. РАЗБОР_2010 йил   йиллик" xfId="4058" xr:uid="{00000000-0005-0000-0000-0000D60F0000}"/>
    <cellStyle name="_УЗГАРДИ ВАЗИРЛИК 85.5 минг талик ХОКИМГА 2009 й. 12 ойлик ЯНГИ ИШ УРИН. РАЗБОР_Талаб ва унинг копланиши" xfId="4059" xr:uid="{00000000-0005-0000-0000-0000D70F0000}"/>
    <cellStyle name="_УЗГАРДИ ВАЗИРЛИК 85.5 минг талик ХОКИМГА 2009 й. 12 ойлик ЯНГИ ИШ УРИН. РАЗБОР_Талаб ва унинг копланиши" xfId="4060" xr:uid="{00000000-0005-0000-0000-0000D80F0000}"/>
    <cellStyle name="_УХКМ ва БИО форма 01. 02. 09" xfId="4061" xr:uid="{00000000-0005-0000-0000-0000D90F0000}"/>
    <cellStyle name="_УХКМ ва БИО форма 01. 02. 09" xfId="4062" xr:uid="{00000000-0005-0000-0000-0000DA0F0000}"/>
    <cellStyle name="_УХКМ ва БИО форма 01. 02. 09" xfId="4063" xr:uid="{00000000-0005-0000-0000-0000DB0F0000}"/>
    <cellStyle name="_УХКМ ва БИО форма 01. 02. 09" xfId="4064" xr:uid="{00000000-0005-0000-0000-0000DC0F0000}"/>
    <cellStyle name="_Факт 2006 йилга олганлар" xfId="4065" xr:uid="{00000000-0005-0000-0000-0000DD0F0000}"/>
    <cellStyle name="_Факт 2006 йилга олганлар" xfId="4066" xr:uid="{00000000-0005-0000-0000-0000DE0F0000}"/>
    <cellStyle name="_Факт 2006 йилга олганлар" xfId="4067" xr:uid="{00000000-0005-0000-0000-0000DF0F0000}"/>
    <cellStyle name="_Факт 2006 йилга олганлар" xfId="4068" xr:uid="{00000000-0005-0000-0000-0000E00F0000}"/>
    <cellStyle name="_Факт 2006 йилга олганлар_Апрел кр такс иш хаки тулик 5.04.08 МБ га" xfId="4069" xr:uid="{00000000-0005-0000-0000-0000E10F0000}"/>
    <cellStyle name="_Факт 2006 йилга олганлар_Апрел кр такс иш хаки тулик 5.04.08 МБ га" xfId="4070" xr:uid="{00000000-0005-0000-0000-0000E20F0000}"/>
    <cellStyle name="_Факт 2006 йилга олганлар_Апрел кр такс иш хаки тулик 5.04.08 МБ га" xfId="4071" xr:uid="{00000000-0005-0000-0000-0000E30F0000}"/>
    <cellStyle name="_Факт 2006 йилга олганлар_Апрел кр такс иш хаки тулик 5.04.08 МБ га" xfId="4072" xr:uid="{00000000-0005-0000-0000-0000E40F0000}"/>
    <cellStyle name="_Факт 2006 йилга олганлар_ЛИЗИНГ МОНИТОРИНГИ-1.11.08й русумлар буйича" xfId="4073" xr:uid="{00000000-0005-0000-0000-0000E50F0000}"/>
    <cellStyle name="_Факт 2006 йилга олганлар_ЛИЗИНГ МОНИТОРИНГИ-1.11.08й русумлар буйича" xfId="4074" xr:uid="{00000000-0005-0000-0000-0000E60F0000}"/>
    <cellStyle name="_Факт 2006 йилга олганлар_ЛИЗИНГ МОНИТОРИНГИ-1.11.08й русумлар буйича" xfId="4075" xr:uid="{00000000-0005-0000-0000-0000E70F0000}"/>
    <cellStyle name="_Факт 2006 йилга олганлар_ЛИЗИНГ МОНИТОРИНГИ-1.11.08й русумлар буйича" xfId="4076" xr:uid="{00000000-0005-0000-0000-0000E80F0000}"/>
    <cellStyle name="_Факт 2006 йилга олганлар_УХКМ ва БИО форма 01. 02. 09" xfId="4077" xr:uid="{00000000-0005-0000-0000-0000E90F0000}"/>
    <cellStyle name="_Факт 2006 йилга олганлар_УХКМ ва БИО форма 01. 02. 09" xfId="4078" xr:uid="{00000000-0005-0000-0000-0000EA0F0000}"/>
    <cellStyle name="_Факт 2006 йилга олганлар_УХКМ ва БИО форма 01. 02. 09" xfId="4079" xr:uid="{00000000-0005-0000-0000-0000EB0F0000}"/>
    <cellStyle name="_Факт 2006 йилга олганлар_УХКМ ва БИО форма 01. 02. 09" xfId="4080" xr:uid="{00000000-0005-0000-0000-0000EC0F0000}"/>
    <cellStyle name="_Фарғона" xfId="4081" xr:uid="{00000000-0005-0000-0000-0000ED0F0000}"/>
    <cellStyle name="_Фарғона" xfId="4082" xr:uid="{00000000-0005-0000-0000-0000EE0F0000}"/>
    <cellStyle name="_Фарғона_1-кисм 1-свод" xfId="4083" xr:uid="{00000000-0005-0000-0000-0000EF0F0000}"/>
    <cellStyle name="_Фарғона_1-кисм 1-свод" xfId="4084" xr:uid="{00000000-0005-0000-0000-0000F00F0000}"/>
    <cellStyle name="_Фарғона_1-кисм 1-свод_2009 йил   йиллик" xfId="4085" xr:uid="{00000000-0005-0000-0000-0000F10F0000}"/>
    <cellStyle name="_Фарғона_1-кисм 1-свод_2009 йил   йиллик" xfId="4086" xr:uid="{00000000-0005-0000-0000-0000F20F0000}"/>
    <cellStyle name="_Фарғона_1-кисм 1-свод_2009 йил   йиллик  хисоботлар" xfId="4087" xr:uid="{00000000-0005-0000-0000-0000F30F0000}"/>
    <cellStyle name="_Фарғона_1-кисм 1-свод_2009 йил   йиллик  хисоботлар" xfId="4088" xr:uid="{00000000-0005-0000-0000-0000F40F0000}"/>
    <cellStyle name="_Фарғона_1-кисм 1-свод_2010 й  9 ойлик  якун" xfId="4089" xr:uid="{00000000-0005-0000-0000-0000F50F0000}"/>
    <cellStyle name="_Фарғона_1-кисм 1-свод_2010 й  9 ойлик  якун" xfId="4090" xr:uid="{00000000-0005-0000-0000-0000F60F0000}"/>
    <cellStyle name="_Фарғона_1-кисм 1-свод_2010 йил   йиллик" xfId="4091" xr:uid="{00000000-0005-0000-0000-0000F70F0000}"/>
    <cellStyle name="_Фарғона_1-кисм 1-свод_2010 йил   йиллик" xfId="4092" xr:uid="{00000000-0005-0000-0000-0000F80F0000}"/>
    <cellStyle name="_Фарғона_1-кисм 1-свод_2011  - 6 жадваллар ВЭС" xfId="4093" xr:uid="{00000000-0005-0000-0000-0000F90F0000}"/>
    <cellStyle name="_Фарғона_1-кисм 1-свод_2011  - 6 жадваллар ВЭС" xfId="4094" xr:uid="{00000000-0005-0000-0000-0000FA0F0000}"/>
    <cellStyle name="_Фарғона_1-кисм 1-свод_Талаб ва унинг копланиши" xfId="4095" xr:uid="{00000000-0005-0000-0000-0000FB0F0000}"/>
    <cellStyle name="_Фарғона_1-кисм 1-свод_Талаб ва унинг копланиши" xfId="4096" xr:uid="{00000000-0005-0000-0000-0000FC0F0000}"/>
    <cellStyle name="_Фарғона_2009 йил   йиллик  хисоботлар" xfId="4097" xr:uid="{00000000-0005-0000-0000-0000FD0F0000}"/>
    <cellStyle name="_Фарғона_2009 йил   йиллик  хисоботлар" xfId="4098" xr:uid="{00000000-0005-0000-0000-0000FE0F0000}"/>
    <cellStyle name="_Фарғона_2009 йил   йиллик  хисоботлар_6 жадвал tуманлар учун - Copy" xfId="4099" xr:uid="{00000000-0005-0000-0000-0000FF0F0000}"/>
    <cellStyle name="_Фарғона_2009 йил   йиллик  хисоботлар_6 жадвал tуманлар учун - Copy" xfId="4100" xr:uid="{00000000-0005-0000-0000-000000100000}"/>
    <cellStyle name="_Фарғона_2009 йил   йиллик  хисоботлар_Вазирлар маҳкамасининг 319-сонли қарори иловалари" xfId="4101" xr:uid="{00000000-0005-0000-0000-000001100000}"/>
    <cellStyle name="_Фарғона_2009 йил   йиллик  хисоботлар_Вазирлар маҳкамасининг 319-сонли қарори иловалари" xfId="4102" xr:uid="{00000000-0005-0000-0000-000002100000}"/>
    <cellStyle name="_Фарғона_2009 йил   йиллик  хисоботлар_Вилоят  мева-сабзавот 2012" xfId="4103" xr:uid="{00000000-0005-0000-0000-000003100000}"/>
    <cellStyle name="_Фарғона_2009 йил   йиллик  хисоботлар_Вилоят  мева-сабзавот 2012" xfId="4104" xr:uid="{00000000-0005-0000-0000-000004100000}"/>
    <cellStyle name="_Фарғона_2009 йил   йиллик  хисоботлар_Қашқадарё Вилоят  мева-сабзавот 2012" xfId="4105" xr:uid="{00000000-0005-0000-0000-000005100000}"/>
    <cellStyle name="_Фарғона_2009 йил   йиллик  хисоботлар_Қашқадарё Вилоят  мева-сабзавот 2012" xfId="4106" xr:uid="{00000000-0005-0000-0000-000006100000}"/>
    <cellStyle name="_Фарғона_2009йилЯкуниЖадваллар" xfId="4107" xr:uid="{00000000-0005-0000-0000-000007100000}"/>
    <cellStyle name="_Фарғона_2009йилЯкуниЖадваллар" xfId="4108" xr:uid="{00000000-0005-0000-0000-000008100000}"/>
    <cellStyle name="_Фарғона_2009йилЯкуниЖадваллар_2009 йил   йиллик" xfId="4109" xr:uid="{00000000-0005-0000-0000-000009100000}"/>
    <cellStyle name="_Фарғона_2009йилЯкуниЖадваллар_2009 йил   йиллик" xfId="4110" xr:uid="{00000000-0005-0000-0000-00000A100000}"/>
    <cellStyle name="_Фарғона_2009йилЯкуниЖадваллар_2009 йил   йиллик  хисоботлар" xfId="4111" xr:uid="{00000000-0005-0000-0000-00000B100000}"/>
    <cellStyle name="_Фарғона_2009йилЯкуниЖадваллар_2009 йил   йиллик  хисоботлар" xfId="4112" xr:uid="{00000000-0005-0000-0000-00000C100000}"/>
    <cellStyle name="_Фарғона_2009йилЯкуниЖадваллар_2009 йил   йиллик  хисоботлар_6 жадвал tуманлар учун - Copy" xfId="4113" xr:uid="{00000000-0005-0000-0000-00000D100000}"/>
    <cellStyle name="_Фарғона_2009йилЯкуниЖадваллар_2009 йил   йиллик  хисоботлар_6 жадвал tуманлар учун - Copy" xfId="4114" xr:uid="{00000000-0005-0000-0000-00000E100000}"/>
    <cellStyle name="_Фарғона_2009йилЯкуниЖадваллар_2009 йил   йиллик  хисоботлар_Вазирлар маҳкамасининг 319-сонли қарори иловалари" xfId="4115" xr:uid="{00000000-0005-0000-0000-00000F100000}"/>
    <cellStyle name="_Фарғона_2009йилЯкуниЖадваллар_2009 йил   йиллик  хисоботлар_Вазирлар маҳкамасининг 319-сонли қарори иловалари" xfId="4116" xr:uid="{00000000-0005-0000-0000-000010100000}"/>
    <cellStyle name="_Фарғона_2009йилЯкуниЖадваллар_2009 йил   йиллик  хисоботлар_Вилоят  мева-сабзавот 2012" xfId="4117" xr:uid="{00000000-0005-0000-0000-000011100000}"/>
    <cellStyle name="_Фарғона_2009йилЯкуниЖадваллар_2009 йил   йиллик  хисоботлар_Вилоят  мева-сабзавот 2012" xfId="4118" xr:uid="{00000000-0005-0000-0000-000012100000}"/>
    <cellStyle name="_Фарғона_2009йилЯкуниЖадваллар_2009 йил   йиллик  хисоботлар_Қашқадарё Вилоят  мева-сабзавот 2012" xfId="4119" xr:uid="{00000000-0005-0000-0000-000013100000}"/>
    <cellStyle name="_Фарғона_2009йилЯкуниЖадваллар_2009 йил   йиллик  хисоботлар_Қашқадарё Вилоят  мева-сабзавот 2012" xfId="4120" xr:uid="{00000000-0005-0000-0000-000014100000}"/>
    <cellStyle name="_Фарғона_2009йилЯкуниЖадваллар_2010 йил   йиллик" xfId="4121" xr:uid="{00000000-0005-0000-0000-000015100000}"/>
    <cellStyle name="_Фарғона_2009йилЯкуниЖадваллар_2010 йил   йиллик" xfId="4122" xr:uid="{00000000-0005-0000-0000-000016100000}"/>
    <cellStyle name="_Фарғона_2009йилЯкуниЖадваллар_Талаб ва унинг копланиши" xfId="4123" xr:uid="{00000000-0005-0000-0000-000017100000}"/>
    <cellStyle name="_Фарғона_2009йилЯкуниЖадваллар_Талаб ва унинг копланиши" xfId="4124" xr:uid="{00000000-0005-0000-0000-000018100000}"/>
    <cellStyle name="_Фарғона_2009йилЯкуниЖадваллар_Талаб ва унинг копланиши_Вазирлар маҳкамасининг 319-сонли қарори иловалари" xfId="4125" xr:uid="{00000000-0005-0000-0000-000019100000}"/>
    <cellStyle name="_Фарғона_2009йилЯкуниЖадваллар_Талаб ва унинг копланиши_Вазирлар маҳкамасининг 319-сонли қарори иловалари" xfId="4126" xr:uid="{00000000-0005-0000-0000-00001A100000}"/>
    <cellStyle name="_Фарғона_2009йилЯкуниЖадваллар_Талаб ва унинг копланиши_Вилоят  мева-сабзавот 2012" xfId="4127" xr:uid="{00000000-0005-0000-0000-00001B100000}"/>
    <cellStyle name="_Фарғона_2009йилЯкуниЖадваллар_Талаб ва унинг копланиши_Вилоят  мева-сабзавот 2012" xfId="4128" xr:uid="{00000000-0005-0000-0000-00001C100000}"/>
    <cellStyle name="_Фарғона_2009йилЯкуниЖадваллар_Талаб ва унинг копланиши_Қашқадарё Вилоят  мева-сабзавот 2012" xfId="4129" xr:uid="{00000000-0005-0000-0000-00001D100000}"/>
    <cellStyle name="_Фарғона_2009йилЯкуниЖадваллар_Талаб ва унинг копланиши_Қашқадарё Вилоят  мева-сабзавот 2012" xfId="4130" xr:uid="{00000000-0005-0000-0000-00001E100000}"/>
    <cellStyle name="_Фарғона_2010 й  9 ойлик  якун" xfId="4131" xr:uid="{00000000-0005-0000-0000-00001F100000}"/>
    <cellStyle name="_Фарғона_2010 й  9 ойлик  якун" xfId="4132" xr:uid="{00000000-0005-0000-0000-000020100000}"/>
    <cellStyle name="_Фарғона_2010 й  9 ойлик  якун_6 жадвал tуманлар учун - Copy" xfId="4133" xr:uid="{00000000-0005-0000-0000-000021100000}"/>
    <cellStyle name="_Фарғона_2010 й  9 ойлик  якун_6 жадвал tуманлар учун - Copy" xfId="4134" xr:uid="{00000000-0005-0000-0000-000022100000}"/>
    <cellStyle name="_Фарғона_2010 й  9 ойлик  якун_Вазирлар маҳкамасининг 319-сонли қарори иловалари" xfId="4135" xr:uid="{00000000-0005-0000-0000-000023100000}"/>
    <cellStyle name="_Фарғона_2010 й  9 ойлик  якун_Вазирлар маҳкамасининг 319-сонли қарори иловалари" xfId="4136" xr:uid="{00000000-0005-0000-0000-000024100000}"/>
    <cellStyle name="_Фарғона_2010 й  9 ойлик  якун_Вилоят  мева-сабзавот 2012" xfId="4137" xr:uid="{00000000-0005-0000-0000-000025100000}"/>
    <cellStyle name="_Фарғона_2010 й  9 ойлик  якун_Вилоят  мева-сабзавот 2012" xfId="4138" xr:uid="{00000000-0005-0000-0000-000026100000}"/>
    <cellStyle name="_Фарғона_2010 й  9 ойлик  якун_Қашқадарё Вилоят  мева-сабзавот 2012" xfId="4139" xr:uid="{00000000-0005-0000-0000-000027100000}"/>
    <cellStyle name="_Фарғона_2010 й  9 ойлик  якун_Қашқадарё Вилоят  мева-сабзавот 2012" xfId="4140" xr:uid="{00000000-0005-0000-0000-000028100000}"/>
    <cellStyle name="_Фарғона_2011  - 6 жадваллар ВЭС" xfId="4141" xr:uid="{00000000-0005-0000-0000-000029100000}"/>
    <cellStyle name="_Фарғона_2011  - 6 жадваллар ВЭС" xfId="4142" xr:uid="{00000000-0005-0000-0000-00002A100000}"/>
    <cellStyle name="_Фарғона_2011  - 6 жадваллар Иқтисод свод4" xfId="4143" xr:uid="{00000000-0005-0000-0000-00002B100000}"/>
    <cellStyle name="_Фарғона_2011  - 6 жадваллар Иқтисод свод4" xfId="4144" xr:uid="{00000000-0005-0000-0000-00002C100000}"/>
    <cellStyle name="_Фарғона_2011  I чорак жадваллар ВЭС" xfId="4145" xr:uid="{00000000-0005-0000-0000-00002D100000}"/>
    <cellStyle name="_Фарғона_2011  I чорак жадваллар ВЭС" xfId="4146" xr:uid="{00000000-0005-0000-0000-00002E100000}"/>
    <cellStyle name="_Фарғона_2011 й  9 ойлик  якун" xfId="4147" xr:uid="{00000000-0005-0000-0000-00002F100000}"/>
    <cellStyle name="_Фарғона_2011 й  9 ойлик  якун" xfId="4148" xr:uid="{00000000-0005-0000-0000-000030100000}"/>
    <cellStyle name="_Фарғона_2011 й  9 ойлик  якун_Вазирлар маҳкамасининг 319-сонли қарори иловалари" xfId="4149" xr:uid="{00000000-0005-0000-0000-000031100000}"/>
    <cellStyle name="_Фарғона_2011 й  9 ойлик  якун_Вазирлар маҳкамасининг 319-сонли қарори иловалари" xfId="4150" xr:uid="{00000000-0005-0000-0000-000032100000}"/>
    <cellStyle name="_Фарғона_2011 й  9 ойлик  якун_Вилоят  мева-сабзавот 2012" xfId="4151" xr:uid="{00000000-0005-0000-0000-000033100000}"/>
    <cellStyle name="_Фарғона_2011 й  9 ойлик  якун_Вилоят  мева-сабзавот 2012" xfId="4152" xr:uid="{00000000-0005-0000-0000-000034100000}"/>
    <cellStyle name="_Фарғона_2011 й  9 ойлик  якун_Қашқадарё Вилоят  мева-сабзавот 2012" xfId="4153" xr:uid="{00000000-0005-0000-0000-000035100000}"/>
    <cellStyle name="_Фарғона_2011 й  9 ойлик  якун_Қашқадарё Вилоят  мева-сабзавот 2012" xfId="4154" xr:uid="{00000000-0005-0000-0000-000036100000}"/>
    <cellStyle name="_Фарғона_Талаб ва унинг копланиши" xfId="4155" xr:uid="{00000000-0005-0000-0000-000037100000}"/>
    <cellStyle name="_Фарғона_Талаб ва унинг копланиши" xfId="4156" xr:uid="{00000000-0005-0000-0000-000038100000}"/>
    <cellStyle name="_Фарғона_Талаб ва унинг копланиши_Вазирлар маҳкамасининг 319-сонли қарори иловалари" xfId="4157" xr:uid="{00000000-0005-0000-0000-000039100000}"/>
    <cellStyle name="_Фарғона_Талаб ва унинг копланиши_Вазирлар маҳкамасининг 319-сонли қарори иловалари" xfId="4158" xr:uid="{00000000-0005-0000-0000-00003A100000}"/>
    <cellStyle name="_Фарғона_Талаб ва унинг копланиши_Вилоят  мева-сабзавот 2012" xfId="4159" xr:uid="{00000000-0005-0000-0000-00003B100000}"/>
    <cellStyle name="_Фарғона_Талаб ва унинг копланиши_Вилоят  мева-сабзавот 2012" xfId="4160" xr:uid="{00000000-0005-0000-0000-00003C100000}"/>
    <cellStyle name="_Фарғона_Талаб ва унинг копланиши_Қашқадарё Вилоят  мева-сабзавот 2012" xfId="4161" xr:uid="{00000000-0005-0000-0000-00003D100000}"/>
    <cellStyle name="_Фарғона_Талаб ва унинг копланиши_Қашқадарё Вилоят  мева-сабзавот 2012" xfId="4162" xr:uid="{00000000-0005-0000-0000-00003E100000}"/>
    <cellStyle name="_Фарғона_Тошкентга Эҳтиёж 01.11.2012й" xfId="4163" xr:uid="{00000000-0005-0000-0000-00003F100000}"/>
    <cellStyle name="_Фарғона_Тошкентга Эҳтиёж 01.11.2012й" xfId="4164" xr:uid="{00000000-0005-0000-0000-000040100000}"/>
    <cellStyle name="_Форма-ЯИЎ ва бандлик" xfId="4165" xr:uid="{00000000-0005-0000-0000-000041100000}"/>
    <cellStyle name="_Форма-ЯИЎ ва бандлик" xfId="4166" xr:uid="{00000000-0005-0000-0000-000042100000}"/>
    <cellStyle name="_Форма-ЯИЎ ва бандлик_Вазирлар маҳкамасининг 319-сонли қарори иловалари" xfId="4167" xr:uid="{00000000-0005-0000-0000-000043100000}"/>
    <cellStyle name="_Форма-ЯИЎ ва бандлик_Вазирлар маҳкамасининг 319-сонли қарори иловалари" xfId="4168" xr:uid="{00000000-0005-0000-0000-000044100000}"/>
    <cellStyle name="_Форма-ЯИЎ ва бандлик_Вилоят  мева-сабзавот 2012" xfId="4169" xr:uid="{00000000-0005-0000-0000-000045100000}"/>
    <cellStyle name="_Форма-ЯИЎ ва бандлик_Вилоят  мева-сабзавот 2012" xfId="4170" xr:uid="{00000000-0005-0000-0000-000046100000}"/>
    <cellStyle name="_Форма-ЯИЎ ва бандлик_Қашқадарё Вилоят  мева-сабзавот 2012" xfId="4171" xr:uid="{00000000-0005-0000-0000-000047100000}"/>
    <cellStyle name="_Форма-ЯИЎ ва бандлик_Қашқадарё Вилоят  мева-сабзавот 2012" xfId="4172" xr:uid="{00000000-0005-0000-0000-000048100000}"/>
    <cellStyle name="_Химия-11" xfId="4173" xr:uid="{00000000-0005-0000-0000-000049100000}"/>
    <cellStyle name="_Химия-11" xfId="4174" xr:uid="{00000000-0005-0000-0000-00004A100000}"/>
    <cellStyle name="_Химия-11" xfId="4175" xr:uid="{00000000-0005-0000-0000-00004B100000}"/>
    <cellStyle name="_Химия-11" xfId="4176" xr:uid="{00000000-0005-0000-0000-00004C100000}"/>
    <cellStyle name="_Химия-11_Апрел кр такс иш хаки тулик 5.04.08 МБ га" xfId="4177" xr:uid="{00000000-0005-0000-0000-00004D100000}"/>
    <cellStyle name="_Химия-11_Апрел кр такс иш хаки тулик 5.04.08 МБ га" xfId="4178" xr:uid="{00000000-0005-0000-0000-00004E100000}"/>
    <cellStyle name="_ХОКИМГА 2009 й. 7 ойлик ЯНГИ ИШ УРИН ОХИРГИСИ. РАЗБОР" xfId="4179" xr:uid="{00000000-0005-0000-0000-00004F100000}"/>
    <cellStyle name="_ХОКИМГА 2009 й. 7 ойлик ЯНГИ ИШ УРИН ОХИРГИСИ. РАЗБОР" xfId="4180" xr:uid="{00000000-0005-0000-0000-000050100000}"/>
    <cellStyle name="_ХОКИМГА 2009 й. 7 ойлик ЯНГИ ИШ УРИН ОХИРГИСИ. РАЗБОР_2009 йил   йиллик" xfId="4181" xr:uid="{00000000-0005-0000-0000-000051100000}"/>
    <cellStyle name="_ХОКИМГА 2009 й. 7 ойлик ЯНГИ ИШ УРИН ОХИРГИСИ. РАЗБОР_2009 йил   йиллик" xfId="4182" xr:uid="{00000000-0005-0000-0000-000052100000}"/>
    <cellStyle name="_ХОКИМГА 2009 й. 7 ойлик ЯНГИ ИШ УРИН ОХИРГИСИ. РАЗБОР_2009 йил   йиллик  хисоботлар" xfId="4183" xr:uid="{00000000-0005-0000-0000-000053100000}"/>
    <cellStyle name="_ХОКИМГА 2009 й. 7 ойлик ЯНГИ ИШ УРИН ОХИРГИСИ. РАЗБОР_2009 йил   йиллик  хисоботлар" xfId="4184" xr:uid="{00000000-0005-0000-0000-000054100000}"/>
    <cellStyle name="_ХОКИМГА 2009 й. 7 ойлик ЯНГИ ИШ УРИН ОХИРГИСИ. РАЗБОР_2010 йил   йиллик" xfId="4185" xr:uid="{00000000-0005-0000-0000-000055100000}"/>
    <cellStyle name="_ХОКИМГА 2009 й. 7 ойлик ЯНГИ ИШ УРИН ОХИРГИСИ. РАЗБОР_2010 йил   йиллик" xfId="4186" xr:uid="{00000000-0005-0000-0000-000056100000}"/>
    <cellStyle name="_ХОКИМГА 2009 й. 7 ойлик ЯНГИ ИШ УРИН ОХИРГИСИ. РАЗБОР_Талаб ва унинг копланиши" xfId="4187" xr:uid="{00000000-0005-0000-0000-000057100000}"/>
    <cellStyle name="_ХОКИМГА 2009 й. 7 ойлик ЯНГИ ИШ УРИН ОХИРГИСИ. РАЗБОР_Талаб ва унинг копланиши" xfId="4188" xr:uid="{00000000-0005-0000-0000-000058100000}"/>
    <cellStyle name="_ХОКИМГА 2009 й. 9 ойлик ЯНГИ ИШ УРИН ОХИРГИСИ. РАЗБОР" xfId="4189" xr:uid="{00000000-0005-0000-0000-000059100000}"/>
    <cellStyle name="_ХОКИМГА 2009 й. 9 ойлик ЯНГИ ИШ УРИН ОХИРГИСИ. РАЗБОР" xfId="4190" xr:uid="{00000000-0005-0000-0000-00005A100000}"/>
    <cellStyle name="_ХОКИМГА 2009 й. 9 ойлик ЯНГИ ИШ УРИН ОХИРГИСИ. РАЗБОР_2009 йил   йиллик" xfId="4191" xr:uid="{00000000-0005-0000-0000-00005B100000}"/>
    <cellStyle name="_ХОКИМГА 2009 й. 9 ойлик ЯНГИ ИШ УРИН ОХИРГИСИ. РАЗБОР_2009 йил   йиллик" xfId="4192" xr:uid="{00000000-0005-0000-0000-00005C100000}"/>
    <cellStyle name="_ХОКИМГА 2009 й. 9 ойлик ЯНГИ ИШ УРИН ОХИРГИСИ. РАЗБОР_2009 йил   йиллик  хисоботлар" xfId="4193" xr:uid="{00000000-0005-0000-0000-00005D100000}"/>
    <cellStyle name="_ХОКИМГА 2009 й. 9 ойлик ЯНГИ ИШ УРИН ОХИРГИСИ. РАЗБОР_2009 йил   йиллик  хисоботлар" xfId="4194" xr:uid="{00000000-0005-0000-0000-00005E100000}"/>
    <cellStyle name="_ХОКИМГА 2009 й. 9 ойлик ЯНГИ ИШ УРИН ОХИРГИСИ. РАЗБОР_2010 йил   йиллик" xfId="4195" xr:uid="{00000000-0005-0000-0000-00005F100000}"/>
    <cellStyle name="_ХОКИМГА 2009 й. 9 ойлик ЯНГИ ИШ УРИН ОХИРГИСИ. РАЗБОР_2010 йил   йиллик" xfId="4196" xr:uid="{00000000-0005-0000-0000-000060100000}"/>
    <cellStyle name="_ХОКИМГА 2009 й. 9 ойлик ЯНГИ ИШ УРИН ОХИРГИСИ. РАЗБОР_Талаб ва унинг копланиши" xfId="4197" xr:uid="{00000000-0005-0000-0000-000061100000}"/>
    <cellStyle name="_ХОКИМГА 2009 й. 9 ойлик ЯНГИ ИШ УРИН ОХИРГИСИ. РАЗБОР_Талаб ва унинг копланиши" xfId="4198" xr:uid="{00000000-0005-0000-0000-000062100000}"/>
    <cellStyle name="_Чиким Апрел ойи котди" xfId="4199" xr:uid="{00000000-0005-0000-0000-000063100000}"/>
    <cellStyle name="_Чиким Апрел ойи котди" xfId="4200" xr:uid="{00000000-0005-0000-0000-000064100000}"/>
    <cellStyle name="_Чиким Апрел ойи котди" xfId="4201" xr:uid="{00000000-0005-0000-0000-000065100000}"/>
    <cellStyle name="_Чиким Апрел ойи котди" xfId="4202" xr:uid="{00000000-0005-0000-0000-000066100000}"/>
    <cellStyle name="_Чиким Апрел ойи котди_УХКМ ва БИО форма 01. 02. 09" xfId="4203" xr:uid="{00000000-0005-0000-0000-000067100000}"/>
    <cellStyle name="_Чиким Апрел ойи котди_УХКМ ва БИО форма 01. 02. 09" xfId="4204" xr:uid="{00000000-0005-0000-0000-000068100000}"/>
    <cellStyle name="_Чиким Апрел ойи котди_УХКМ ва БИО форма 01. 02. 09" xfId="4205" xr:uid="{00000000-0005-0000-0000-000069100000}"/>
    <cellStyle name="_Чиким Апрел ойи котди_УХКМ ва БИО форма 01. 02. 09" xfId="4206" xr:uid="{00000000-0005-0000-0000-00006A100000}"/>
    <cellStyle name="_Чиким июн" xfId="4207" xr:uid="{00000000-0005-0000-0000-00006B100000}"/>
    <cellStyle name="_Чиким июн" xfId="4208" xr:uid="{00000000-0005-0000-0000-00006C100000}"/>
    <cellStyle name="_Чиким июн" xfId="4209" xr:uid="{00000000-0005-0000-0000-00006D100000}"/>
    <cellStyle name="_Чиким июн" xfId="4210" xr:uid="{00000000-0005-0000-0000-00006E100000}"/>
    <cellStyle name="_Чиким июн_Апрел кр такс иш хаки тулик 5.04.08 МБ га" xfId="4211" xr:uid="{00000000-0005-0000-0000-00006F100000}"/>
    <cellStyle name="_Чиким июн_Апрел кр такс иш хаки тулик 5.04.08 МБ га" xfId="4212" xr:uid="{00000000-0005-0000-0000-000070100000}"/>
    <cellStyle name="_Чиким июн_Апрел кр такс иш хаки тулик 5.04.08 МБ га" xfId="4213" xr:uid="{00000000-0005-0000-0000-000071100000}"/>
    <cellStyle name="_Чиким июн_Апрел кр такс иш хаки тулик 5.04.08 МБ га" xfId="4214" xr:uid="{00000000-0005-0000-0000-000072100000}"/>
    <cellStyle name="_Чиким июн_ЛИЗИНГ МОНИТОРИНГИ-1.11.08й русумлар буйича" xfId="4215" xr:uid="{00000000-0005-0000-0000-000073100000}"/>
    <cellStyle name="_Чиким июн_ЛИЗИНГ МОНИТОРИНГИ-1.11.08й русумлар буйича" xfId="4216" xr:uid="{00000000-0005-0000-0000-000074100000}"/>
    <cellStyle name="_Чиким июн_ЛИЗИНГ МОНИТОРИНГИ-1.11.08й русумлар буйича" xfId="4217" xr:uid="{00000000-0005-0000-0000-000075100000}"/>
    <cellStyle name="_Чиким июн_ЛИЗИНГ МОНИТОРИНГИ-1.11.08й русумлар буйича" xfId="4218" xr:uid="{00000000-0005-0000-0000-000076100000}"/>
    <cellStyle name="_Чиким июн_УХКМ ва БИО форма 01. 02. 09" xfId="4219" xr:uid="{00000000-0005-0000-0000-000077100000}"/>
    <cellStyle name="_Чиким июн_УХКМ ва БИО форма 01. 02. 09" xfId="4220" xr:uid="{00000000-0005-0000-0000-000078100000}"/>
    <cellStyle name="_Чиким июн_УХКМ ва БИО форма 01. 02. 09" xfId="4221" xr:uid="{00000000-0005-0000-0000-000079100000}"/>
    <cellStyle name="_Чиким июн_УХКМ ва БИО форма 01. 02. 09" xfId="4222" xr:uid="{00000000-0005-0000-0000-00007A100000}"/>
    <cellStyle name="_Энг охирги экипаж-1" xfId="4223" xr:uid="{00000000-0005-0000-0000-00007B100000}"/>
    <cellStyle name="_Энг охирги экипаж-1" xfId="4224" xr:uid="{00000000-0005-0000-0000-00007C100000}"/>
    <cellStyle name="_Энг охирги экипаж-1" xfId="4225" xr:uid="{00000000-0005-0000-0000-00007D100000}"/>
    <cellStyle name="_Энг охирги экипаж-1" xfId="4226" xr:uid="{00000000-0005-0000-0000-00007E100000}"/>
    <cellStyle name="_Энг охирги экипаж-1_УХКМ ва БИО форма 01. 02. 09" xfId="4227" xr:uid="{00000000-0005-0000-0000-00007F100000}"/>
    <cellStyle name="_Энг охирги экипаж-1_УХКМ ва БИО форма 01. 02. 09" xfId="4228" xr:uid="{00000000-0005-0000-0000-000080100000}"/>
    <cellStyle name="_Энг охирги экипаж-1_УХКМ ва БИО форма 01. 02. 09" xfId="4229" xr:uid="{00000000-0005-0000-0000-000081100000}"/>
    <cellStyle name="_Энг охирги экипаж-1_УХКМ ва БИО форма 01. 02. 09" xfId="4230" xr:uid="{00000000-0005-0000-0000-000082100000}"/>
    <cellStyle name="" xfId="4231" xr:uid="{00000000-0005-0000-0000-000083100000}"/>
    <cellStyle name="" xfId="4232" xr:uid="{00000000-0005-0000-0000-000084100000}"/>
    <cellStyle name="_05,06,2007 йилга сводка Дустлик 2" xfId="4233" xr:uid="{00000000-0005-0000-0000-000085100000}"/>
    <cellStyle name="_05,06,2007 йилга сводка Дустлик 2" xfId="4234" xr:uid="{00000000-0005-0000-0000-000086100000}"/>
    <cellStyle name="_1 август 2006 йилдан" xfId="4235" xr:uid="{00000000-0005-0000-0000-000087100000}"/>
    <cellStyle name="_1 август 2006 йилдан" xfId="4236" xr:uid="{00000000-0005-0000-0000-000088100000}"/>
    <cellStyle name="_1 август 2006 йилдан_УХКМ ва БИО форма 01. 02. 09" xfId="4237" xr:uid="{00000000-0005-0000-0000-000089100000}"/>
    <cellStyle name="_1 август 2006 йилдан_УХКМ ва БИО форма 01. 02. 09" xfId="4238" xr:uid="{00000000-0005-0000-0000-00008A100000}"/>
    <cellStyle name="_1 августга бешта формани бошкатдан тайёрланди" xfId="4239" xr:uid="{00000000-0005-0000-0000-00008B100000}"/>
    <cellStyle name="_1 августга бешта формани бошкатдан тайёрланди" xfId="4240" xr:uid="{00000000-0005-0000-0000-00008C100000}"/>
    <cellStyle name="_1 августга бешта формани бошкатдан тайёрланди_УХКМ ва БИО форма 01. 02. 09" xfId="4241" xr:uid="{00000000-0005-0000-0000-00008D100000}"/>
    <cellStyle name="_1 августга бешта формани бошкатдан тайёрланди_УХКМ ва БИО форма 01. 02. 09" xfId="4242" xr:uid="{00000000-0005-0000-0000-00008E100000}"/>
    <cellStyle name="_12.05.06" xfId="4243" xr:uid="{00000000-0005-0000-0000-00008F100000}"/>
    <cellStyle name="_12.05.06" xfId="4244" xr:uid="{00000000-0005-0000-0000-000090100000}"/>
    <cellStyle name="_12.05.06_Апрел кр такс иш хаки тулик 5.04.08 МБ га" xfId="4245" xr:uid="{00000000-0005-0000-0000-000091100000}"/>
    <cellStyle name="_12.05.06_Апрел кр такс иш хаки тулик 5.04.08 МБ га" xfId="4246" xr:uid="{00000000-0005-0000-0000-000092100000}"/>
    <cellStyle name="_12.05.06_ЛИЗИНГ МОНИТОРИНГИ-1.11.08й русумлар буйича" xfId="4247" xr:uid="{00000000-0005-0000-0000-000093100000}"/>
    <cellStyle name="_12.05.06_ЛИЗИНГ МОНИТОРИНГИ-1.11.08й русумлар буйича" xfId="4248" xr:uid="{00000000-0005-0000-0000-000094100000}"/>
    <cellStyle name="_12.05.06_УХКМ ва БИО форма 01. 02. 09" xfId="4249" xr:uid="{00000000-0005-0000-0000-000095100000}"/>
    <cellStyle name="_12.05.06_УХКМ ва БИО форма 01. 02. 09" xfId="4250" xr:uid="{00000000-0005-0000-0000-000096100000}"/>
    <cellStyle name="_15-05-07 га форма" xfId="4251" xr:uid="{00000000-0005-0000-0000-000097100000}"/>
    <cellStyle name="_15-05-07 га форма" xfId="4252" xr:uid="{00000000-0005-0000-0000-000098100000}"/>
    <cellStyle name="_15-05-07 га форма_УХКМ ва БИО форма 01. 02. 09" xfId="4253" xr:uid="{00000000-0005-0000-0000-000099100000}"/>
    <cellStyle name="_15-05-07 га форма_УХКМ ва БИО форма 01. 02. 09" xfId="4254" xr:uid="{00000000-0005-0000-0000-00009A100000}"/>
    <cellStyle name="_17,09,2006" xfId="4255" xr:uid="{00000000-0005-0000-0000-00009B100000}"/>
    <cellStyle name="_17,09,2006" xfId="4256" xr:uid="{00000000-0005-0000-0000-00009C100000}"/>
    <cellStyle name="_17,09,2006_УХКМ ва БИО форма 01. 02. 09" xfId="4257" xr:uid="{00000000-0005-0000-0000-00009D100000}"/>
    <cellStyle name="_17,09,2006_УХКМ ва БИО форма 01. 02. 09" xfId="4258" xr:uid="{00000000-0005-0000-0000-00009E100000}"/>
    <cellStyle name="_2006 йил хосили учун чиким Счёт фактура" xfId="4259" xr:uid="{00000000-0005-0000-0000-00009F100000}"/>
    <cellStyle name="_2006 йил хосили учун чиким Счёт фактура" xfId="4260" xr:uid="{00000000-0005-0000-0000-0000A0100000}"/>
    <cellStyle name="_2006 йил хосили учун чиким Счёт фактура_Апрел кр такс иш хаки тулик 5.04.08 МБ га" xfId="4261" xr:uid="{00000000-0005-0000-0000-0000A1100000}"/>
    <cellStyle name="_2006 йил хосили учун чиким Счёт фактура_Апрел кр такс иш хаки тулик 5.04.08 МБ га" xfId="4262" xr:uid="{00000000-0005-0000-0000-0000A2100000}"/>
    <cellStyle name="_2006 йил хосили учун чиким Счёт фактура_ЛИЗИНГ МОНИТОРИНГИ-1.11.08й русумлар буйича" xfId="4263" xr:uid="{00000000-0005-0000-0000-0000A3100000}"/>
    <cellStyle name="_2006 йил хосили учун чиким Счёт фактура_ЛИЗИНГ МОНИТОРИНГИ-1.11.08й русумлар буйича" xfId="4264" xr:uid="{00000000-0005-0000-0000-0000A4100000}"/>
    <cellStyle name="_2006 йил хосили учун чиким Счёт фактура_УХКМ ва БИО форма 01. 02. 09" xfId="4265" xr:uid="{00000000-0005-0000-0000-0000A5100000}"/>
    <cellStyle name="_2006 йил хосили учун чиким Счёт фактура_УХКМ ва БИО форма 01. 02. 09" xfId="4266" xr:uid="{00000000-0005-0000-0000-0000A6100000}"/>
    <cellStyle name="_2007 йил январ чиким котди" xfId="4267" xr:uid="{00000000-0005-0000-0000-0000A7100000}"/>
    <cellStyle name="_2007 йил январ чиким котди" xfId="4268" xr:uid="{00000000-0005-0000-0000-0000A8100000}"/>
    <cellStyle name="_2007 йил январ чиким котди_УХКМ ва БИО форма 01. 02. 09" xfId="4269" xr:uid="{00000000-0005-0000-0000-0000A9100000}"/>
    <cellStyle name="_2007 йил январ чиким котди_УХКМ ва БИО форма 01. 02. 09" xfId="4270" xr:uid="{00000000-0005-0000-0000-0000AA100000}"/>
    <cellStyle name="_3 Сводка 16,04,07" xfId="4271" xr:uid="{00000000-0005-0000-0000-0000AB100000}"/>
    <cellStyle name="_3 Сводка 16,04,07" xfId="4272" xr:uid="{00000000-0005-0000-0000-0000AC100000}"/>
    <cellStyle name="_3 Сводка 16,04,07_Апрел кр такс иш хаки тулик 5.04.08 МБ га" xfId="4273" xr:uid="{00000000-0005-0000-0000-0000AD100000}"/>
    <cellStyle name="_3 Сводка 16,04,07_Апрел кр такс иш хаки тулик 5.04.08 МБ га" xfId="4274" xr:uid="{00000000-0005-0000-0000-0000AE100000}"/>
    <cellStyle name="_3 Сводка 16,04,07_ЛИЗИНГ МОНИТОРИНГИ-1.11.08й русумлар буйича" xfId="4275" xr:uid="{00000000-0005-0000-0000-0000AF100000}"/>
    <cellStyle name="_3 Сводка 16,04,07_ЛИЗИНГ МОНИТОРИНГИ-1.11.08й русумлар буйича" xfId="4276" xr:uid="{00000000-0005-0000-0000-0000B0100000}"/>
    <cellStyle name="_3 Сводка 16,04,07_УХКМ ва БИО форма 01. 02. 09" xfId="4277" xr:uid="{00000000-0005-0000-0000-0000B1100000}"/>
    <cellStyle name="_3 Сводка 16,04,07_УХКМ ва БИО форма 01. 02. 09" xfId="4278" xr:uid="{00000000-0005-0000-0000-0000B2100000}"/>
    <cellStyle name="_MONITOR 08-05-07 Вилоятга" xfId="4279" xr:uid="{00000000-0005-0000-0000-0000B3100000}"/>
    <cellStyle name="_MONITOR 08-05-07 Вилоятга" xfId="4280" xr:uid="{00000000-0005-0000-0000-0000B4100000}"/>
    <cellStyle name="_MONITOR 08-05-07 Вилоятга_УХКМ ва БИО форма 01. 02. 09" xfId="4281" xr:uid="{00000000-0005-0000-0000-0000B5100000}"/>
    <cellStyle name="_MONITOR 08-05-07 Вилоятга_УХКМ ва БИО форма 01. 02. 09" xfId="4282" xr:uid="{00000000-0005-0000-0000-0000B6100000}"/>
    <cellStyle name="_MONITOR 15-05-07 ВилоятгаААА" xfId="4283" xr:uid="{00000000-0005-0000-0000-0000B7100000}"/>
    <cellStyle name="_MONITOR 15-05-07 ВилоятгаААА" xfId="4284" xr:uid="{00000000-0005-0000-0000-0000B8100000}"/>
    <cellStyle name="_MONITOR 15-05-07 ВилоятгаААА_УХКМ ва БИО форма 01. 02. 09" xfId="4285" xr:uid="{00000000-0005-0000-0000-0000B9100000}"/>
    <cellStyle name="_MONITOR 15-05-07 ВилоятгаААА_УХКМ ва БИО форма 01. 02. 09" xfId="4286" xr:uid="{00000000-0005-0000-0000-0000BA100000}"/>
    <cellStyle name="_MONITOR 17-05-07 Вилоятгааа" xfId="4287" xr:uid="{00000000-0005-0000-0000-0000BB100000}"/>
    <cellStyle name="_MONITOR 17-05-07 Вилоятгааа" xfId="4288" xr:uid="{00000000-0005-0000-0000-0000BC100000}"/>
    <cellStyle name="_MONITOR 24-02-07 JJJ Охиргиси" xfId="4289" xr:uid="{00000000-0005-0000-0000-0000BD100000}"/>
    <cellStyle name="_MONITOR 24-02-07 JJJ Охиргиси" xfId="4290" xr:uid="{00000000-0005-0000-0000-0000BE100000}"/>
    <cellStyle name="_MONITOR 24-02-07 JJJ Охиргиси_УХКМ ва БИО форма 01. 02. 09" xfId="4291" xr:uid="{00000000-0005-0000-0000-0000BF100000}"/>
    <cellStyle name="_MONITOR 24-02-07 JJJ Охиргиси_УХКМ ва БИО форма 01. 02. 09" xfId="4292" xr:uid="{00000000-0005-0000-0000-0000C0100000}"/>
    <cellStyle name="_SVOD SHINA" xfId="4293" xr:uid="{00000000-0005-0000-0000-0000C1100000}"/>
    <cellStyle name="_SVOD SHINA" xfId="4294" xr:uid="{00000000-0005-0000-0000-0000C2100000}"/>
    <cellStyle name="_SVOD SHINA_УХКМ ва БИО форма 01. 02. 09" xfId="4295" xr:uid="{00000000-0005-0000-0000-0000C3100000}"/>
    <cellStyle name="_SVOD SHINA_УХКМ ва БИО форма 01. 02. 09" xfId="4296" xr:uid="{00000000-0005-0000-0000-0000C4100000}"/>
    <cellStyle name="_АКЧАБОЙ АКАГА 1-озиклантириш фонд" xfId="4297" xr:uid="{00000000-0005-0000-0000-0000C5100000}"/>
    <cellStyle name="_АКЧАБОЙ АКАГА 1-озиклантириш фонд" xfId="4298" xr:uid="{00000000-0005-0000-0000-0000C6100000}"/>
    <cellStyle name="_Апрел кр такс иш хаки тулик 5.04.08 МБ га" xfId="4299" xr:uid="{00000000-0005-0000-0000-0000C7100000}"/>
    <cellStyle name="_Апрел кр такс иш хаки тулик 5.04.08 МБ га" xfId="4300" xr:uid="{00000000-0005-0000-0000-0000C8100000}"/>
    <cellStyle name="_Апрел кредитдан тушди 19-04" xfId="4301" xr:uid="{00000000-0005-0000-0000-0000C9100000}"/>
    <cellStyle name="_Апрел кредитдан тушди 19-04" xfId="4302" xr:uid="{00000000-0005-0000-0000-0000CA100000}"/>
    <cellStyle name="_Апрел-режа-ксхб" xfId="4303" xr:uid="{00000000-0005-0000-0000-0000CB100000}"/>
    <cellStyle name="_Апрел-режа-ксхб" xfId="4304" xr:uid="{00000000-0005-0000-0000-0000CC100000}"/>
    <cellStyle name="_Вахобга галла кредит буйича 30 май" xfId="4305" xr:uid="{00000000-0005-0000-0000-0000CD100000}"/>
    <cellStyle name="_Вахобга галла кредит буйича 30 май" xfId="4306" xr:uid="{00000000-0005-0000-0000-0000CE100000}"/>
    <cellStyle name="_Вилоят буйича 9-форма лизинг" xfId="4307" xr:uid="{00000000-0005-0000-0000-0000CF100000}"/>
    <cellStyle name="_Вилоят буйича 9-форма лизинг" xfId="4308" xr:uid="{00000000-0005-0000-0000-0000D0100000}"/>
    <cellStyle name="_Вилоят буйича март ойи 2.03.08 факт банкка талаб" xfId="4309" xr:uid="{00000000-0005-0000-0000-0000D1100000}"/>
    <cellStyle name="_Вилоят буйича март ойи 2.03.08 факт банкка талаб" xfId="4310" xr:uid="{00000000-0005-0000-0000-0000D2100000}"/>
    <cellStyle name="_Вилоят охирги мониторинг 18-04-07 кейинги" xfId="4311" xr:uid="{00000000-0005-0000-0000-0000D3100000}"/>
    <cellStyle name="_Вилоят охирги мониторинг 18-04-07 кейинги" xfId="4312" xr:uid="{00000000-0005-0000-0000-0000D4100000}"/>
    <cellStyle name="_Вилоят охирги мониторинг 18-04-07 кейинги_УХКМ ва БИО форма 01. 02. 09" xfId="4313" xr:uid="{00000000-0005-0000-0000-0000D5100000}"/>
    <cellStyle name="_Вилоят охирги мониторинг 18-04-07 кейинги_УХКМ ва БИО форма 01. 02. 09" xfId="4314" xr:uid="{00000000-0005-0000-0000-0000D6100000}"/>
    <cellStyle name="_Вилоят охирги мониторинг 20-04-07 кейинги" xfId="4315" xr:uid="{00000000-0005-0000-0000-0000D7100000}"/>
    <cellStyle name="_Вилоят охирги мониторинг 20-04-07 кейинги" xfId="4316" xr:uid="{00000000-0005-0000-0000-0000D8100000}"/>
    <cellStyle name="_Вилоят охирги мониторинг 20-04-07 кейинги_УХКМ ва БИО форма 01. 02. 09" xfId="4317" xr:uid="{00000000-0005-0000-0000-0000D9100000}"/>
    <cellStyle name="_Вилоят охирги мониторинг 20-04-07 кейинги_УХКМ ва БИО форма 01. 02. 09" xfId="4318" xr:uid="{00000000-0005-0000-0000-0000DA100000}"/>
    <cellStyle name="_Вилоятга Эканамис маълумотлари" xfId="4319" xr:uid="{00000000-0005-0000-0000-0000DB100000}"/>
    <cellStyle name="_Вилоятга Эканамис маълумотлари" xfId="4320" xr:uid="{00000000-0005-0000-0000-0000DC100000}"/>
    <cellStyle name="_Вилоятга Эканамис маълумотлари_УХКМ ва БИО форма 01. 02. 09" xfId="4321" xr:uid="{00000000-0005-0000-0000-0000DD100000}"/>
    <cellStyle name="_Вилоятга Эканамис маълумотлари_УХКМ ва БИО форма 01. 02. 09" xfId="4322" xr:uid="{00000000-0005-0000-0000-0000DE100000}"/>
    <cellStyle name="_Вилоят-химия-монитор-камай-21-04-07-агп" xfId="4323" xr:uid="{00000000-0005-0000-0000-0000DF100000}"/>
    <cellStyle name="_Вилоят-химия-монитор-камай-21-04-07-агп" xfId="4324" xr:uid="{00000000-0005-0000-0000-0000E0100000}"/>
    <cellStyle name="_Вилоят-химия-монитор-камай-21-04-07-агп_УХКМ ва БИО форма 01. 02. 09" xfId="4325" xr:uid="{00000000-0005-0000-0000-0000E1100000}"/>
    <cellStyle name="_Вилоят-химия-монитор-камай-21-04-07-агп_УХКМ ва БИО форма 01. 02. 09" xfId="4326" xr:uid="{00000000-0005-0000-0000-0000E2100000}"/>
    <cellStyle name="_Галла -2008 (Сентябр,октябр) -00121" xfId="4327" xr:uid="{00000000-0005-0000-0000-0000E3100000}"/>
    <cellStyle name="_Галла -2008 (Сентябр,октябр) -00121" xfId="4328" xr:uid="{00000000-0005-0000-0000-0000E4100000}"/>
    <cellStyle name="_Галла -2008 (Сентябр,октябр) -00138" xfId="4329" xr:uid="{00000000-0005-0000-0000-0000E5100000}"/>
    <cellStyle name="_Галла -2008 (Сентябр,октябр) -00138" xfId="4330" xr:uid="{00000000-0005-0000-0000-0000E6100000}"/>
    <cellStyle name="_Галла -2008 (Сентябр,октябр)-00140" xfId="4331" xr:uid="{00000000-0005-0000-0000-0000E7100000}"/>
    <cellStyle name="_Галла -2008 (Сентябр,октябр)-00140" xfId="4332" xr:uid="{00000000-0005-0000-0000-0000E8100000}"/>
    <cellStyle name="_ГАЛЛА МАРТ (Низом)" xfId="4333" xr:uid="{00000000-0005-0000-0000-0000E9100000}"/>
    <cellStyle name="_ГАЛЛА МАРТ (Низом)" xfId="4334" xr:uid="{00000000-0005-0000-0000-0000EA100000}"/>
    <cellStyle name="_ГАЛЛА МАРТ (Низом)_УХКМ ва БИО форма 01. 02. 09" xfId="4335" xr:uid="{00000000-0005-0000-0000-0000EB100000}"/>
    <cellStyle name="_ГАЛЛА МАРТ (Низом)_УХКМ ва БИО форма 01. 02. 09" xfId="4336" xr:uid="{00000000-0005-0000-0000-0000EC100000}"/>
    <cellStyle name="_Дискетга аа" xfId="4337" xr:uid="{00000000-0005-0000-0000-0000ED100000}"/>
    <cellStyle name="_Дискетга аа" xfId="4338" xr:uid="{00000000-0005-0000-0000-0000EE100000}"/>
    <cellStyle name="_Дискетга аа_УХКМ ва БИО форма 01. 02. 09" xfId="4339" xr:uid="{00000000-0005-0000-0000-0000EF100000}"/>
    <cellStyle name="_Дискетга аа_УХКМ ва БИО форма 01. 02. 09" xfId="4340" xr:uid="{00000000-0005-0000-0000-0000F0100000}"/>
    <cellStyle name="_Дустлик 01,10,06" xfId="4341" xr:uid="{00000000-0005-0000-0000-0000F1100000}"/>
    <cellStyle name="_Дустлик 01,10,06" xfId="4342" xr:uid="{00000000-0005-0000-0000-0000F2100000}"/>
    <cellStyle name="_Дустлик 01,10,06_УХКМ ва БИО форма 01. 02. 09" xfId="4343" xr:uid="{00000000-0005-0000-0000-0000F3100000}"/>
    <cellStyle name="_Дустлик 01,10,06_УХКМ ва БИО форма 01. 02. 09" xfId="4344" xr:uid="{00000000-0005-0000-0000-0000F4100000}"/>
    <cellStyle name="_Дустлик 13,10,061 га " xfId="4345" xr:uid="{00000000-0005-0000-0000-0000F5100000}"/>
    <cellStyle name="_Дустлик 13,10,061 га " xfId="4346" xr:uid="{00000000-0005-0000-0000-0000F6100000}"/>
    <cellStyle name="_Дустлик 13,10,061 га _УХКМ ва БИО форма 01. 02. 09" xfId="4347" xr:uid="{00000000-0005-0000-0000-0000F7100000}"/>
    <cellStyle name="_Дустлик 13,10,061 га _УХКМ ва БИО форма 01. 02. 09" xfId="4348" xr:uid="{00000000-0005-0000-0000-0000F8100000}"/>
    <cellStyle name="_Дустлик 15,09,06 мониторинг" xfId="4349" xr:uid="{00000000-0005-0000-0000-0000F9100000}"/>
    <cellStyle name="_Дустлик 15,09,06 мониторинг" xfId="4350" xr:uid="{00000000-0005-0000-0000-0000FA100000}"/>
    <cellStyle name="_Дустлик 15,09,06 мониторинг_УХКМ ва БИО форма 01. 02. 09" xfId="4351" xr:uid="{00000000-0005-0000-0000-0000FB100000}"/>
    <cellStyle name="_Дустлик 15,09,06 мониторинг_УХКМ ва БИО форма 01. 02. 09" xfId="4352" xr:uid="{00000000-0005-0000-0000-0000FC100000}"/>
    <cellStyle name="_Дустлик 2-05-07 мониторинг янг" xfId="4353" xr:uid="{00000000-0005-0000-0000-0000FD100000}"/>
    <cellStyle name="_Дустлик 2-05-07 мониторинг янг" xfId="4354" xr:uid="{00000000-0005-0000-0000-0000FE100000}"/>
    <cellStyle name="_Дустлик 31-05-07 Вилоятга" xfId="4355" xr:uid="{00000000-0005-0000-0000-0000FF100000}"/>
    <cellStyle name="_Дустлик 31-05-07 Вилоятга" xfId="4356" xr:uid="{00000000-0005-0000-0000-000000110000}"/>
    <cellStyle name="_Дустлик 31-05-07 Вилоятга_УХКМ ва БИО форма 01. 02. 09" xfId="4357" xr:uid="{00000000-0005-0000-0000-000001110000}"/>
    <cellStyle name="_Дустлик 31-05-07 Вилоятга_УХКМ ва БИО форма 01. 02. 09" xfId="4358" xr:uid="{00000000-0005-0000-0000-000002110000}"/>
    <cellStyle name="_Дустлик анализ 30-07-06" xfId="4359" xr:uid="{00000000-0005-0000-0000-000003110000}"/>
    <cellStyle name="_Дустлик анализ 30-07-06" xfId="4360" xr:uid="{00000000-0005-0000-0000-000004110000}"/>
    <cellStyle name="_Дустлик анализ 30-07-06_УХКМ ва БИО форма 01. 02. 09" xfId="4361" xr:uid="{00000000-0005-0000-0000-000005110000}"/>
    <cellStyle name="_Дустлик анализ 30-07-06_УХКМ ва БИО форма 01. 02. 09" xfId="4362" xr:uid="{00000000-0005-0000-0000-000006110000}"/>
    <cellStyle name="_Дустлик пахта 04-06-07" xfId="4363" xr:uid="{00000000-0005-0000-0000-000007110000}"/>
    <cellStyle name="_Дустлик пахта 04-06-07" xfId="4364" xr:uid="{00000000-0005-0000-0000-000008110000}"/>
    <cellStyle name="_Дустлик пахта 16-06-07" xfId="4365" xr:uid="{00000000-0005-0000-0000-000009110000}"/>
    <cellStyle name="_Дустлик пахта 16-06-07" xfId="4366" xr:uid="{00000000-0005-0000-0000-00000A110000}"/>
    <cellStyle name="_Дустлик сводка 08-06-07 й Вилоятга" xfId="4367" xr:uid="{00000000-0005-0000-0000-00000B110000}"/>
    <cellStyle name="_Дустлик сводка 08-06-07 й Вилоятга" xfId="4368" xr:uid="{00000000-0005-0000-0000-00000C110000}"/>
    <cellStyle name="_Дустлик сводка 09-06-07 й Вилоятга" xfId="4369" xr:uid="{00000000-0005-0000-0000-00000D110000}"/>
    <cellStyle name="_Дустлик сводка 09-06-07 й Вилоятга" xfId="4370" xr:uid="{00000000-0005-0000-0000-00000E110000}"/>
    <cellStyle name="_Дустлик сводка 10-06-07 й Вилоятга" xfId="4371" xr:uid="{00000000-0005-0000-0000-00000F110000}"/>
    <cellStyle name="_Дустлик сводка 10-06-07 й Вилоятга" xfId="4372" xr:uid="{00000000-0005-0000-0000-000010110000}"/>
    <cellStyle name="_Дустлик сводка 1-06-07" xfId="4373" xr:uid="{00000000-0005-0000-0000-000011110000}"/>
    <cellStyle name="_Дустлик сводка 1-06-07" xfId="4374" xr:uid="{00000000-0005-0000-0000-000012110000}"/>
    <cellStyle name="_Дустлик сводка 1-06-07_УХКМ ва БИО форма 01. 02. 09" xfId="4375" xr:uid="{00000000-0005-0000-0000-000013110000}"/>
    <cellStyle name="_Дустлик сводка 1-06-07_УХКМ ва БИО форма 01. 02. 09" xfId="4376" xr:uid="{00000000-0005-0000-0000-000014110000}"/>
    <cellStyle name="_Дустлик сводка 11-06-07 й Вилоятга" xfId="4377" xr:uid="{00000000-0005-0000-0000-000015110000}"/>
    <cellStyle name="_Дустлик сводка 11-06-07 й Вилоятга" xfId="4378" xr:uid="{00000000-0005-0000-0000-000016110000}"/>
    <cellStyle name="_Дустлик сводка 13-06-07 й Вилоятга" xfId="4379" xr:uid="{00000000-0005-0000-0000-000017110000}"/>
    <cellStyle name="_Дустлик сводка 13-06-07 й Вилоятга" xfId="4380" xr:uid="{00000000-0005-0000-0000-000018110000}"/>
    <cellStyle name="_Ёпилган форма туланган 13-03-07" xfId="4381" xr:uid="{00000000-0005-0000-0000-000019110000}"/>
    <cellStyle name="_Ёпилган форма туланган 13-03-07" xfId="4382" xr:uid="{00000000-0005-0000-0000-00001A110000}"/>
    <cellStyle name="_Ёпилган форма туланган 13-03-07_УХКМ ва БИО форма 01. 02. 09" xfId="4383" xr:uid="{00000000-0005-0000-0000-00001B110000}"/>
    <cellStyle name="_Ёпилган форма туланган 13-03-07_УХКМ ва БИО форма 01. 02. 09" xfId="4384" xr:uid="{00000000-0005-0000-0000-00001C110000}"/>
    <cellStyle name="_Жадвал" xfId="4385" xr:uid="{00000000-0005-0000-0000-00001D110000}"/>
    <cellStyle name="_Жадвал" xfId="4386" xr:uid="{00000000-0005-0000-0000-00001E110000}"/>
    <cellStyle name="_Жадвал_Апрел кр такс иш хаки тулик 5.04.08 МБ га" xfId="4387" xr:uid="{00000000-0005-0000-0000-00001F110000}"/>
    <cellStyle name="_Жадвал_Апрел кр такс иш хаки тулик 5.04.08 МБ га" xfId="4388" xr:uid="{00000000-0005-0000-0000-000020110000}"/>
    <cellStyle name="_Жадвал_ЛИЗИНГ МОНИТОРИНГИ-1.11.08й русумлар буйича" xfId="4389" xr:uid="{00000000-0005-0000-0000-000021110000}"/>
    <cellStyle name="_Жадвал_ЛИЗИНГ МОНИТОРИНГИ-1.11.08й русумлар буйича" xfId="4390" xr:uid="{00000000-0005-0000-0000-000022110000}"/>
    <cellStyle name="_Жадвал_УХКМ ва БИО форма 01. 02. 09" xfId="4391" xr:uid="{00000000-0005-0000-0000-000023110000}"/>
    <cellStyle name="_Жадвал_УХКМ ва БИО форма 01. 02. 09" xfId="4392" xr:uid="{00000000-0005-0000-0000-000024110000}"/>
    <cellStyle name="_Зарбдор туман" xfId="4393" xr:uid="{00000000-0005-0000-0000-000025110000}"/>
    <cellStyle name="_Зарбдор туман" xfId="4394" xr:uid="{00000000-0005-0000-0000-000026110000}"/>
    <cellStyle name="_Зафаробод Кредит1111" xfId="4395" xr:uid="{00000000-0005-0000-0000-000027110000}"/>
    <cellStyle name="_Зафаробод Кредит1111" xfId="4396" xr:uid="{00000000-0005-0000-0000-000028110000}"/>
    <cellStyle name="_Зафаробод Кредит1111_Апрел кр такс иш хаки тулик 5.04.08 МБ га" xfId="4397" xr:uid="{00000000-0005-0000-0000-000029110000}"/>
    <cellStyle name="_Зафаробод Кредит1111_Апрел кр такс иш хаки тулик 5.04.08 МБ га" xfId="4398" xr:uid="{00000000-0005-0000-0000-00002A110000}"/>
    <cellStyle name="_Зафаробод Кредит1111_ЛИЗИНГ МОНИТОРИНГИ-1.11.08й русумлар буйича" xfId="4399" xr:uid="{00000000-0005-0000-0000-00002B110000}"/>
    <cellStyle name="_Зафаробод Кредит1111_ЛИЗИНГ МОНИТОРИНГИ-1.11.08й русумлар буйича" xfId="4400" xr:uid="{00000000-0005-0000-0000-00002C110000}"/>
    <cellStyle name="_Зафаробод Кредит1111_УХКМ ва БИО форма 01. 02. 09" xfId="4401" xr:uid="{00000000-0005-0000-0000-00002D110000}"/>
    <cellStyle name="_Зафаробод Кредит1111_УХКМ ва БИО форма 01. 02. 09" xfId="4402" xr:uid="{00000000-0005-0000-0000-00002E110000}"/>
    <cellStyle name="_Зафаробод ПТК 1 май" xfId="4403" xr:uid="{00000000-0005-0000-0000-00002F110000}"/>
    <cellStyle name="_Зафаробод ПТК 1 май" xfId="4404" xr:uid="{00000000-0005-0000-0000-000030110000}"/>
    <cellStyle name="_Зафаробод-19-олтин" xfId="4405" xr:uid="{00000000-0005-0000-0000-000031110000}"/>
    <cellStyle name="_Зафаробод-19-олтин" xfId="4406" xr:uid="{00000000-0005-0000-0000-000032110000}"/>
    <cellStyle name="_ЛИЗИНГ МОНИТОРИНГИ-1.11.08й русумлар буйича" xfId="4407" xr:uid="{00000000-0005-0000-0000-000033110000}"/>
    <cellStyle name="_ЛИЗИНГ МОНИТОРИНГИ-1.11.08й русумлар буйича" xfId="4408" xr:uid="{00000000-0005-0000-0000-000034110000}"/>
    <cellStyle name="_МАЙ кредит таксимоти 7 май БАНКЛАРГА" xfId="4409" xr:uid="{00000000-0005-0000-0000-000035110000}"/>
    <cellStyle name="_МАЙ кредит таксимоти 7 май БАНКЛАРГА" xfId="4410" xr:uid="{00000000-0005-0000-0000-000036110000}"/>
    <cellStyle name="_Май ойи кредит 14-05-07" xfId="4411" xr:uid="{00000000-0005-0000-0000-000037110000}"/>
    <cellStyle name="_Май ойи кредит 14-05-07" xfId="4412" xr:uid="{00000000-0005-0000-0000-000038110000}"/>
    <cellStyle name="_Май ойи кредит 15-05-07 Вилоятга" xfId="4413" xr:uid="{00000000-0005-0000-0000-000039110000}"/>
    <cellStyle name="_Май ойи кредит 15-05-07 Вилоятга" xfId="4414" xr:uid="{00000000-0005-0000-0000-00003A110000}"/>
    <cellStyle name="_Май ойи кредит 23-05-07 Вилоятга" xfId="4415" xr:uid="{00000000-0005-0000-0000-00003B110000}"/>
    <cellStyle name="_Май ойи кредит 23-05-07 Вилоятга" xfId="4416" xr:uid="{00000000-0005-0000-0000-00003C110000}"/>
    <cellStyle name="_Март ойи талаби вилоят" xfId="4417" xr:uid="{00000000-0005-0000-0000-00003D110000}"/>
    <cellStyle name="_Март ойи талаби вилоят" xfId="4418" xr:uid="{00000000-0005-0000-0000-00003E110000}"/>
    <cellStyle name="_Март ойига талаб арнасой" xfId="4419" xr:uid="{00000000-0005-0000-0000-00003F110000}"/>
    <cellStyle name="_Март ойига талаб арнасой" xfId="4420" xr:uid="{00000000-0005-0000-0000-000040110000}"/>
    <cellStyle name="_Март ойига талаб арнасой_УХКМ ва БИО форма 01. 02. 09" xfId="4421" xr:uid="{00000000-0005-0000-0000-000041110000}"/>
    <cellStyle name="_Март ойига талаб арнасой_УХКМ ва БИО форма 01. 02. 09" xfId="4422" xr:uid="{00000000-0005-0000-0000-000042110000}"/>
    <cellStyle name="_МАРТ-СВОД-01" xfId="4423" xr:uid="{00000000-0005-0000-0000-000043110000}"/>
    <cellStyle name="_МАРТ-СВОД-01" xfId="4424" xr:uid="{00000000-0005-0000-0000-000044110000}"/>
    <cellStyle name="_Мирзачул 24-10-2007 йил" xfId="4425" xr:uid="{00000000-0005-0000-0000-000045110000}"/>
    <cellStyle name="_Мирзачул 24-10-2007 йил" xfId="4426" xr:uid="{00000000-0005-0000-0000-000046110000}"/>
    <cellStyle name="_Мирзачул 27-10-2007 йил" xfId="4427" xr:uid="{00000000-0005-0000-0000-000047110000}"/>
    <cellStyle name="_Мирзачул 27-10-2007 йил" xfId="4428" xr:uid="{00000000-0005-0000-0000-000048110000}"/>
    <cellStyle name="_Мирзачул пахта 07-06-07" xfId="4429" xr:uid="{00000000-0005-0000-0000-000049110000}"/>
    <cellStyle name="_Мирзачул пахта 07-06-07" xfId="4430" xr:uid="{00000000-0005-0000-0000-00004A110000}"/>
    <cellStyle name="_Мирзачул пахта 16-06-07" xfId="4431" xr:uid="{00000000-0005-0000-0000-00004B110000}"/>
    <cellStyle name="_Мирзачул пахта 16-06-07" xfId="4432" xr:uid="{00000000-0005-0000-0000-00004C110000}"/>
    <cellStyle name="_Мирзачул-16-11-07" xfId="4433" xr:uid="{00000000-0005-0000-0000-00004D110000}"/>
    <cellStyle name="_Мирзачул-16-11-07" xfId="4434" xr:uid="{00000000-0005-0000-0000-00004E110000}"/>
    <cellStyle name="_Мирзачул-19-олтин" xfId="4435" xr:uid="{00000000-0005-0000-0000-00004F110000}"/>
    <cellStyle name="_Мирзачул-19-олтин" xfId="4436" xr:uid="{00000000-0005-0000-0000-000050110000}"/>
    <cellStyle name="_Мониторинг 01-05-07 Вилоят" xfId="4437" xr:uid="{00000000-0005-0000-0000-000051110000}"/>
    <cellStyle name="_Мониторинг 01-05-07 Вилоят" xfId="4438" xr:uid="{00000000-0005-0000-0000-000052110000}"/>
    <cellStyle name="_Мониторинг 30-04-07 Вилоят" xfId="4439" xr:uid="{00000000-0005-0000-0000-000053110000}"/>
    <cellStyle name="_Мониторинг 30-04-07 Вилоят" xfId="4440" xr:uid="{00000000-0005-0000-0000-000054110000}"/>
    <cellStyle name="_Мониторинг 31,08,06" xfId="4441" xr:uid="{00000000-0005-0000-0000-000055110000}"/>
    <cellStyle name="_Мониторинг 31,08,06" xfId="4442" xr:uid="{00000000-0005-0000-0000-000056110000}"/>
    <cellStyle name="_Мониторинг 31,08,06_УХКМ ва БИО форма 01. 02. 09" xfId="4443" xr:uid="{00000000-0005-0000-0000-000057110000}"/>
    <cellStyle name="_Мониторинг 31,08,06_УХКМ ва БИО форма 01. 02. 09" xfId="4444" xr:uid="{00000000-0005-0000-0000-000058110000}"/>
    <cellStyle name="_олтингугут" xfId="4445" xr:uid="{00000000-0005-0000-0000-000059110000}"/>
    <cellStyle name="_олтингугут" xfId="4446" xr:uid="{00000000-0005-0000-0000-00005A110000}"/>
    <cellStyle name="_олтингугут_УХКМ ва БИО форма 01. 02. 09" xfId="4447" xr:uid="{00000000-0005-0000-0000-00005B110000}"/>
    <cellStyle name="_олтингугут_УХКМ ва БИО форма 01. 02. 09" xfId="4448" xr:uid="{00000000-0005-0000-0000-00005C110000}"/>
    <cellStyle name="_П+Г-2007 апрел_форма" xfId="4449" xr:uid="{00000000-0005-0000-0000-00005D110000}"/>
    <cellStyle name="_П+Г-2007 апрел_форма" xfId="4450" xr:uid="{00000000-0005-0000-0000-00005E110000}"/>
    <cellStyle name="_П+Г-2007 МАЙ_18" xfId="4451" xr:uid="{00000000-0005-0000-0000-00005F110000}"/>
    <cellStyle name="_П+Г-2007 МАЙ_18" xfId="4452" xr:uid="{00000000-0005-0000-0000-000060110000}"/>
    <cellStyle name="_П+Г-2007 МАЙ_янги" xfId="4453" xr:uid="{00000000-0005-0000-0000-000061110000}"/>
    <cellStyle name="_П+Г-2007 МАЙ_янги" xfId="4454" xr:uid="{00000000-0005-0000-0000-000062110000}"/>
    <cellStyle name="_ПАХТА КРЕДИТ 2008 МАРТ " xfId="4455" xr:uid="{00000000-0005-0000-0000-000063110000}"/>
    <cellStyle name="_ПАХТА КРЕДИТ 2008 МАРТ " xfId="4456" xr:uid="{00000000-0005-0000-0000-000064110000}"/>
    <cellStyle name="_Пахта-2007 апрел кредит" xfId="4457" xr:uid="{00000000-0005-0000-0000-000065110000}"/>
    <cellStyle name="_Пахта-2007 апрел кредит" xfId="4458" xr:uid="{00000000-0005-0000-0000-000066110000}"/>
    <cellStyle name="_Пахта-2007 апрел кредит_Апрел кр такс иш хаки тулик 5.04.08 МБ га" xfId="4459" xr:uid="{00000000-0005-0000-0000-000067110000}"/>
    <cellStyle name="_Пахта-2007 апрел кредит_Апрел кр такс иш хаки тулик 5.04.08 МБ га" xfId="4460" xr:uid="{00000000-0005-0000-0000-000068110000}"/>
    <cellStyle name="_Пахта-2007 апрел кредит_ЛИЗИНГ МОНИТОРИНГИ-1.11.08й русумлар буйича" xfId="4461" xr:uid="{00000000-0005-0000-0000-000069110000}"/>
    <cellStyle name="_Пахта-2007 апрел кредит_ЛИЗИНГ МОНИТОРИНГИ-1.11.08й русумлар буйича" xfId="4462" xr:uid="{00000000-0005-0000-0000-00006A110000}"/>
    <cellStyle name="_Пахта-2007 апрел кредит_УХКМ ва БИО форма 01. 02. 09" xfId="4463" xr:uid="{00000000-0005-0000-0000-00006B110000}"/>
    <cellStyle name="_Пахта-2007 апрел кредит_УХКМ ва БИО форма 01. 02. 09" xfId="4464" xr:uid="{00000000-0005-0000-0000-00006C110000}"/>
    <cellStyle name="_Пахта-Галла-Апрел-Кредит" xfId="4465" xr:uid="{00000000-0005-0000-0000-00006D110000}"/>
    <cellStyle name="_Пахта-Галла-Апрел-Кредит" xfId="4466" xr:uid="{00000000-0005-0000-0000-00006E110000}"/>
    <cellStyle name="_Пахта-Галла-Апрел-Кредит_Апрел кр такс иш хаки тулик 5.04.08 МБ га" xfId="4467" xr:uid="{00000000-0005-0000-0000-00006F110000}"/>
    <cellStyle name="_Пахта-Галла-Апрел-Кредит_Апрел кр такс иш хаки тулик 5.04.08 МБ га" xfId="4468" xr:uid="{00000000-0005-0000-0000-000070110000}"/>
    <cellStyle name="_Пахта-Галла-Апрел-Кредит_ЛИЗИНГ МОНИТОРИНГИ-1.11.08й русумлар буйича" xfId="4469" xr:uid="{00000000-0005-0000-0000-000071110000}"/>
    <cellStyle name="_Пахта-Галла-Апрел-Кредит_ЛИЗИНГ МОНИТОРИНГИ-1.11.08й русумлар буйича" xfId="4470" xr:uid="{00000000-0005-0000-0000-000072110000}"/>
    <cellStyle name="_Пахта-Галла-Апрел-Кредит_УХКМ ва БИО форма 01. 02. 09" xfId="4471" xr:uid="{00000000-0005-0000-0000-000073110000}"/>
    <cellStyle name="_Пахта-Галла-Апрел-Кредит_УХКМ ва БИО форма 01. 02. 09" xfId="4472" xr:uid="{00000000-0005-0000-0000-000074110000}"/>
    <cellStyle name="_Пахта-Галла-Май-Кредит" xfId="4473" xr:uid="{00000000-0005-0000-0000-000075110000}"/>
    <cellStyle name="_Пахта-Галла-Май-Кредит" xfId="4474" xr:uid="{00000000-0005-0000-0000-000076110000}"/>
    <cellStyle name="_Пахта-Галла-Май-Кредит_Апрел кр такс иш хаки тулик 5.04.08 МБ га" xfId="4475" xr:uid="{00000000-0005-0000-0000-000077110000}"/>
    <cellStyle name="_Пахта-Галла-Май-Кредит_Апрел кр такс иш хаки тулик 5.04.08 МБ га" xfId="4476" xr:uid="{00000000-0005-0000-0000-000078110000}"/>
    <cellStyle name="_Пахта-Галла-Май-Кредит_ЛИЗИНГ МОНИТОРИНГИ-1.11.08й русумлар буйича" xfId="4477" xr:uid="{00000000-0005-0000-0000-000079110000}"/>
    <cellStyle name="_Пахта-Галла-Май-Кредит_ЛИЗИНГ МОНИТОРИНГИ-1.11.08й русумлар буйича" xfId="4478" xr:uid="{00000000-0005-0000-0000-00007A110000}"/>
    <cellStyle name="_Пахта-Галла-Май-Кредит_УХКМ ва БИО форма 01. 02. 09" xfId="4479" xr:uid="{00000000-0005-0000-0000-00007B110000}"/>
    <cellStyle name="_Пахта-Галла-Май-Кредит_УХКМ ва БИО форма 01. 02. 09" xfId="4480" xr:uid="{00000000-0005-0000-0000-00007C110000}"/>
    <cellStyle name="_Пахта-Сентябр" xfId="4481" xr:uid="{00000000-0005-0000-0000-00007D110000}"/>
    <cellStyle name="_Пахта-Сентябр" xfId="4482" xr:uid="{00000000-0005-0000-0000-00007E110000}"/>
    <cellStyle name="_ПАХТА-Тех.карта" xfId="4483" xr:uid="{00000000-0005-0000-0000-00007F110000}"/>
    <cellStyle name="_ПАХТА-Тех.карта" xfId="4484" xr:uid="{00000000-0005-0000-0000-000080110000}"/>
    <cellStyle name="_ПАХТА-Тех.карта_УХКМ ва БИО форма 01. 02. 09" xfId="4485" xr:uid="{00000000-0005-0000-0000-000081110000}"/>
    <cellStyle name="_ПАХТА-Тех.карта_УХКМ ва БИО форма 01. 02. 09" xfId="4486" xr:uid="{00000000-0005-0000-0000-000082110000}"/>
    <cellStyle name="_П-Г-Апрел-2 ЯРМИ" xfId="4487" xr:uid="{00000000-0005-0000-0000-000083110000}"/>
    <cellStyle name="_П-Г-Апрел-2 ЯРМИ" xfId="4488" xr:uid="{00000000-0005-0000-0000-000084110000}"/>
    <cellStyle name="_П-Г-Апрел-2 ЯРМИ_Апрел кр такс иш хаки тулик 5.04.08 МБ га" xfId="4489" xr:uid="{00000000-0005-0000-0000-000085110000}"/>
    <cellStyle name="_П-Г-Апрел-2 ЯРМИ_Апрел кр такс иш хаки тулик 5.04.08 МБ га" xfId="4490" xr:uid="{00000000-0005-0000-0000-000086110000}"/>
    <cellStyle name="_П-Г-Апрел-2 ЯРМИ_ЛИЗИНГ МОНИТОРИНГИ-1.11.08й русумлар буйича" xfId="4491" xr:uid="{00000000-0005-0000-0000-000087110000}"/>
    <cellStyle name="_П-Г-Апрел-2 ЯРМИ_ЛИЗИНГ МОНИТОРИНГИ-1.11.08й русумлар буйича" xfId="4492" xr:uid="{00000000-0005-0000-0000-000088110000}"/>
    <cellStyle name="_П-Г-Апрел-2 ЯРМИ_УХКМ ва БИО форма 01. 02. 09" xfId="4493" xr:uid="{00000000-0005-0000-0000-000089110000}"/>
    <cellStyle name="_П-Г-Апрел-2 ЯРМИ_УХКМ ва БИО форма 01. 02. 09" xfId="4494" xr:uid="{00000000-0005-0000-0000-00008A110000}"/>
    <cellStyle name="_Режа апрел кредит 19-04-07 гача" xfId="4495" xr:uid="{00000000-0005-0000-0000-00008B110000}"/>
    <cellStyle name="_Режа апрел кредит 19-04-07 гача" xfId="4496" xr:uid="{00000000-0005-0000-0000-00008C110000}"/>
    <cellStyle name="_С-р , П Б, Х Б ва бошка банк 1,01,06 дан 25,05,06гача" xfId="4497" xr:uid="{00000000-0005-0000-0000-00008D110000}"/>
    <cellStyle name="_С-р , П Б, Х Б ва бошка банк 1,01,06 дан 25,05,06гача" xfId="4498" xr:uid="{00000000-0005-0000-0000-00008E110000}"/>
    <cellStyle name="_С-р , П Б, Х Б ва бошка банк 1,01,06 дан 25,05,06гача_Апрел кр такс иш хаки тулик 5.04.08 МБ га" xfId="4499" xr:uid="{00000000-0005-0000-0000-00008F110000}"/>
    <cellStyle name="_С-р , П Б, Х Б ва бошка банк 1,01,06 дан 25,05,06гача_УХКМ ва БИО форма 01. 02. 09" xfId="4500" xr:uid="{00000000-0005-0000-0000-000090110000}"/>
    <cellStyle name="_С-р , П Б, Х Б ва бошка банк 1,01,06 дан 25,05,06гача00" xfId="4501" xr:uid="{00000000-0005-0000-0000-000091110000}"/>
    <cellStyle name="_С-р , П Б, Х Б ва бошка банк 1,01,06 дан 25,05,06гача00" xfId="4502" xr:uid="{00000000-0005-0000-0000-000092110000}"/>
    <cellStyle name="_С-р , П Б, Х Б ва бошка банк 1,01,06 дан 25,05,06гача00_УХКМ ва БИО форма 01. 02. 09" xfId="4503" xr:uid="{00000000-0005-0000-0000-000093110000}"/>
    <cellStyle name="_С-р , П Б, Х Б ва бошка банк 1,01,06 дан 25,05,06гача00_УХКМ ва БИО форма 01. 02. 09" xfId="4504" xr:uid="{00000000-0005-0000-0000-000094110000}"/>
    <cellStyle name="_УХКМ ва БИО форма 01. 02. 09" xfId="4505" xr:uid="{00000000-0005-0000-0000-000095110000}"/>
    <cellStyle name="_УХКМ ва БИО форма 01. 02. 09" xfId="4506" xr:uid="{00000000-0005-0000-0000-000096110000}"/>
    <cellStyle name="_Факт 2006 йилга олганлар" xfId="4507" xr:uid="{00000000-0005-0000-0000-000097110000}"/>
    <cellStyle name="_Факт 2006 йилга олганлар" xfId="4508" xr:uid="{00000000-0005-0000-0000-000098110000}"/>
    <cellStyle name="_Факт 2006 йилга олганлар_Апрел кр такс иш хаки тулик 5.04.08 МБ га" xfId="4509" xr:uid="{00000000-0005-0000-0000-000099110000}"/>
    <cellStyle name="_Факт 2006 йилга олганлар_Апрел кр такс иш хаки тулик 5.04.08 МБ га" xfId="4510" xr:uid="{00000000-0005-0000-0000-00009A110000}"/>
    <cellStyle name="_Факт 2006 йилга олганлар_ЛИЗИНГ МОНИТОРИНГИ-1.11.08й русумлар буйича" xfId="4511" xr:uid="{00000000-0005-0000-0000-00009B110000}"/>
    <cellStyle name="_Факт 2006 йилга олганлар_ЛИЗИНГ МОНИТОРИНГИ-1.11.08й русумлар буйича" xfId="4512" xr:uid="{00000000-0005-0000-0000-00009C110000}"/>
    <cellStyle name="_Факт 2006 йилга олганлар_УХКМ ва БИО форма 01. 02. 09" xfId="4513" xr:uid="{00000000-0005-0000-0000-00009D110000}"/>
    <cellStyle name="_Факт 2006 йилга олганлар_УХКМ ва БИО форма 01. 02. 09" xfId="4514" xr:uid="{00000000-0005-0000-0000-00009E110000}"/>
    <cellStyle name="_Химия-11" xfId="4515" xr:uid="{00000000-0005-0000-0000-00009F110000}"/>
    <cellStyle name="_Химия-11" xfId="4516" xr:uid="{00000000-0005-0000-0000-0000A0110000}"/>
    <cellStyle name="_Чиким Апрел ойи котди" xfId="4517" xr:uid="{00000000-0005-0000-0000-0000A1110000}"/>
    <cellStyle name="_Чиким Апрел ойи котди" xfId="4518" xr:uid="{00000000-0005-0000-0000-0000A2110000}"/>
    <cellStyle name="_Чиким Апрел ойи котди_УХКМ ва БИО форма 01. 02. 09" xfId="4519" xr:uid="{00000000-0005-0000-0000-0000A3110000}"/>
    <cellStyle name="_Чиким Апрел ойи котди_УХКМ ва БИО форма 01. 02. 09" xfId="4520" xr:uid="{00000000-0005-0000-0000-0000A4110000}"/>
    <cellStyle name="_Чиким июн" xfId="4521" xr:uid="{00000000-0005-0000-0000-0000A5110000}"/>
    <cellStyle name="_Чиким июн" xfId="4522" xr:uid="{00000000-0005-0000-0000-0000A6110000}"/>
    <cellStyle name="_Чиким июн_Апрел кр такс иш хаки тулик 5.04.08 МБ га" xfId="4523" xr:uid="{00000000-0005-0000-0000-0000A7110000}"/>
    <cellStyle name="_Чиким июн_Апрел кр такс иш хаки тулик 5.04.08 МБ га" xfId="4524" xr:uid="{00000000-0005-0000-0000-0000A8110000}"/>
    <cellStyle name="_Чиким июн_ЛИЗИНГ МОНИТОРИНГИ-1.11.08й русумлар буйича" xfId="4525" xr:uid="{00000000-0005-0000-0000-0000A9110000}"/>
    <cellStyle name="_Чиким июн_ЛИЗИНГ МОНИТОРИНГИ-1.11.08й русумлар буйича" xfId="4526" xr:uid="{00000000-0005-0000-0000-0000AA110000}"/>
    <cellStyle name="_Чиким июн_УХКМ ва БИО форма 01. 02. 09" xfId="4527" xr:uid="{00000000-0005-0000-0000-0000AB110000}"/>
    <cellStyle name="_Чиким июн_УХКМ ва БИО форма 01. 02. 09" xfId="4528" xr:uid="{00000000-0005-0000-0000-0000AC110000}"/>
    <cellStyle name="_Энг охирги экипаж-1" xfId="4529" xr:uid="{00000000-0005-0000-0000-0000AD110000}"/>
    <cellStyle name="_Энг охирги экипаж-1" xfId="4530" xr:uid="{00000000-0005-0000-0000-0000AE110000}"/>
    <cellStyle name="_Энг охирги экипаж-1_УХКМ ва БИО форма 01. 02. 09" xfId="4531" xr:uid="{00000000-0005-0000-0000-0000AF110000}"/>
    <cellStyle name="_Энг охирги экипаж-1_УХКМ ва БИО форма 01. 02. 09" xfId="4532" xr:uid="{00000000-0005-0000-0000-0000B0110000}"/>
    <cellStyle name="1" xfId="4533" xr:uid="{00000000-0005-0000-0000-0000B1110000}"/>
    <cellStyle name="1" xfId="4534" xr:uid="{00000000-0005-0000-0000-0000B2110000}"/>
    <cellStyle name="1_05,06,2007 йилга сводка Дустлик 2" xfId="4535" xr:uid="{00000000-0005-0000-0000-0000B3110000}"/>
    <cellStyle name="1_05,06,2007 йилга сводка Дустлик 2" xfId="4536" xr:uid="{00000000-0005-0000-0000-0000B4110000}"/>
    <cellStyle name="1_1 август 2006 йилдан" xfId="4537" xr:uid="{00000000-0005-0000-0000-0000B5110000}"/>
    <cellStyle name="1_1 август 2006 йилдан" xfId="4538" xr:uid="{00000000-0005-0000-0000-0000B6110000}"/>
    <cellStyle name="1_1 август 2006 йилдан_УХКМ ва БИО форма 01. 02. 09" xfId="4539" xr:uid="{00000000-0005-0000-0000-0000B7110000}"/>
    <cellStyle name="1_1 август 2006 йилдан_УХКМ ва БИО форма 01. 02. 09" xfId="4540" xr:uid="{00000000-0005-0000-0000-0000B8110000}"/>
    <cellStyle name="1_1 августга бешта формани бошкатдан тайёрланди" xfId="4541" xr:uid="{00000000-0005-0000-0000-0000B9110000}"/>
    <cellStyle name="1_1 августга бешта формани бошкатдан тайёрланди" xfId="4542" xr:uid="{00000000-0005-0000-0000-0000BA110000}"/>
    <cellStyle name="1_1 августга бешта формани бошкатдан тайёрланди_УХКМ ва БИО форма 01. 02. 09" xfId="4543" xr:uid="{00000000-0005-0000-0000-0000BB110000}"/>
    <cellStyle name="1_1 августга бешта формани бошкатдан тайёрланди_УХКМ ва БИО форма 01. 02. 09" xfId="4544" xr:uid="{00000000-0005-0000-0000-0000BC110000}"/>
    <cellStyle name="1_12.05.06" xfId="4545" xr:uid="{00000000-0005-0000-0000-0000BD110000}"/>
    <cellStyle name="1_12.05.06" xfId="4546" xr:uid="{00000000-0005-0000-0000-0000BE110000}"/>
    <cellStyle name="1_12.05.06_Апрел кр такс иш хаки тулик 5.04.08 МБ га" xfId="4547" xr:uid="{00000000-0005-0000-0000-0000BF110000}"/>
    <cellStyle name="1_12.05.06_Апрел кр такс иш хаки тулик 5.04.08 МБ га" xfId="4548" xr:uid="{00000000-0005-0000-0000-0000C0110000}"/>
    <cellStyle name="1_12.05.06_ЛИЗИНГ МОНИТОРИНГИ-1.11.08й русумлар буйича" xfId="4549" xr:uid="{00000000-0005-0000-0000-0000C1110000}"/>
    <cellStyle name="1_12.05.06_ЛИЗИНГ МОНИТОРИНГИ-1.11.08й русумлар буйича" xfId="4550" xr:uid="{00000000-0005-0000-0000-0000C2110000}"/>
    <cellStyle name="1_12.05.06_УХКМ ва БИО форма 01. 02. 09" xfId="4551" xr:uid="{00000000-0005-0000-0000-0000C3110000}"/>
    <cellStyle name="1_12.05.06_УХКМ ва БИО форма 01. 02. 09" xfId="4552" xr:uid="{00000000-0005-0000-0000-0000C4110000}"/>
    <cellStyle name="1_15-05-07 га форма" xfId="4553" xr:uid="{00000000-0005-0000-0000-0000C5110000}"/>
    <cellStyle name="1_15-05-07 га форма" xfId="4554" xr:uid="{00000000-0005-0000-0000-0000C6110000}"/>
    <cellStyle name="1_15-05-07 га форма_УХКМ ва БИО форма 01. 02. 09" xfId="4555" xr:uid="{00000000-0005-0000-0000-0000C7110000}"/>
    <cellStyle name="1_15-05-07 га форма_УХКМ ва БИО форма 01. 02. 09" xfId="4556" xr:uid="{00000000-0005-0000-0000-0000C8110000}"/>
    <cellStyle name="1_17,09,2006" xfId="4557" xr:uid="{00000000-0005-0000-0000-0000C9110000}"/>
    <cellStyle name="1_17,09,2006" xfId="4558" xr:uid="{00000000-0005-0000-0000-0000CA110000}"/>
    <cellStyle name="1_17,09,2006_УХКМ ва БИО форма 01. 02. 09" xfId="4559" xr:uid="{00000000-0005-0000-0000-0000CB110000}"/>
    <cellStyle name="1_17,09,2006_УХКМ ва БИО форма 01. 02. 09" xfId="4560" xr:uid="{00000000-0005-0000-0000-0000CC110000}"/>
    <cellStyle name="1_2006 йил хосили учун чиким Счёт фактура" xfId="4561" xr:uid="{00000000-0005-0000-0000-0000CD110000}"/>
    <cellStyle name="1_2006 йил хосили учун чиким Счёт фактура" xfId="4562" xr:uid="{00000000-0005-0000-0000-0000CE110000}"/>
    <cellStyle name="1_2006 йил хосили учун чиким Счёт фактура_Апрел кр такс иш хаки тулик 5.04.08 МБ га" xfId="4563" xr:uid="{00000000-0005-0000-0000-0000CF110000}"/>
    <cellStyle name="1_2006 йил хосили учун чиким Счёт фактура_Апрел кр такс иш хаки тулик 5.04.08 МБ га" xfId="4564" xr:uid="{00000000-0005-0000-0000-0000D0110000}"/>
    <cellStyle name="1_2006 йил хосили учун чиким Счёт фактура_ЛИЗИНГ МОНИТОРИНГИ-1.11.08й русумлар буйича" xfId="4565" xr:uid="{00000000-0005-0000-0000-0000D1110000}"/>
    <cellStyle name="1_2006 йил хосили учун чиким Счёт фактура_ЛИЗИНГ МОНИТОРИНГИ-1.11.08й русумлар буйича" xfId="4566" xr:uid="{00000000-0005-0000-0000-0000D2110000}"/>
    <cellStyle name="1_2006 йил хосили учун чиким Счёт фактура_УХКМ ва БИО форма 01. 02. 09" xfId="4567" xr:uid="{00000000-0005-0000-0000-0000D3110000}"/>
    <cellStyle name="1_2006 йил хосили учун чиким Счёт фактура_УХКМ ва БИО форма 01. 02. 09" xfId="4568" xr:uid="{00000000-0005-0000-0000-0000D4110000}"/>
    <cellStyle name="1_2007 йил январ чиким котди" xfId="4569" xr:uid="{00000000-0005-0000-0000-0000D5110000}"/>
    <cellStyle name="1_2007 йил январ чиким котди" xfId="4570" xr:uid="{00000000-0005-0000-0000-0000D6110000}"/>
    <cellStyle name="1_2007 йил январ чиким котди_УХКМ ва БИО форма 01. 02. 09" xfId="4571" xr:uid="{00000000-0005-0000-0000-0000D7110000}"/>
    <cellStyle name="1_2007 йил январ чиким котди_УХКМ ва БИО форма 01. 02. 09" xfId="4572" xr:uid="{00000000-0005-0000-0000-0000D8110000}"/>
    <cellStyle name="1_3 Сводка 16,04,07" xfId="4573" xr:uid="{00000000-0005-0000-0000-0000D9110000}"/>
    <cellStyle name="1_3 Сводка 16,04,07" xfId="4574" xr:uid="{00000000-0005-0000-0000-0000DA110000}"/>
    <cellStyle name="1_3 Сводка 16,04,07_Апрел кр такс иш хаки тулик 5.04.08 МБ га" xfId="4575" xr:uid="{00000000-0005-0000-0000-0000DB110000}"/>
    <cellStyle name="1_3 Сводка 16,04,07_Апрел кр такс иш хаки тулик 5.04.08 МБ га" xfId="4576" xr:uid="{00000000-0005-0000-0000-0000DC110000}"/>
    <cellStyle name="1_3 Сводка 16,04,07_ЛИЗИНГ МОНИТОРИНГИ-1.11.08й русумлар буйича" xfId="4577" xr:uid="{00000000-0005-0000-0000-0000DD110000}"/>
    <cellStyle name="1_3 Сводка 16,04,07_ЛИЗИНГ МОНИТОРИНГИ-1.11.08й русумлар буйича" xfId="4578" xr:uid="{00000000-0005-0000-0000-0000DE110000}"/>
    <cellStyle name="1_3 Сводка 16,04,07_УХКМ ва БИО форма 01. 02. 09" xfId="4579" xr:uid="{00000000-0005-0000-0000-0000DF110000}"/>
    <cellStyle name="1_3 Сводка 16,04,07_УХКМ ва БИО форма 01. 02. 09" xfId="4580" xr:uid="{00000000-0005-0000-0000-0000E0110000}"/>
    <cellStyle name="1_MONITOR 08-05-07 Вилоятга" xfId="4581" xr:uid="{00000000-0005-0000-0000-0000E1110000}"/>
    <cellStyle name="1_MONITOR 08-05-07 Вилоятга" xfId="4582" xr:uid="{00000000-0005-0000-0000-0000E2110000}"/>
    <cellStyle name="1_MONITOR 08-05-07 Вилоятга_УХКМ ва БИО форма 01. 02. 09" xfId="4583" xr:uid="{00000000-0005-0000-0000-0000E3110000}"/>
    <cellStyle name="1_MONITOR 08-05-07 Вилоятга_УХКМ ва БИО форма 01. 02. 09" xfId="4584" xr:uid="{00000000-0005-0000-0000-0000E4110000}"/>
    <cellStyle name="1_MONITOR 15-05-07 ВилоятгаААА" xfId="4585" xr:uid="{00000000-0005-0000-0000-0000E5110000}"/>
    <cellStyle name="1_MONITOR 15-05-07 ВилоятгаААА" xfId="4586" xr:uid="{00000000-0005-0000-0000-0000E6110000}"/>
    <cellStyle name="1_MONITOR 15-05-07 ВилоятгаААА_УХКМ ва БИО форма 01. 02. 09" xfId="4587" xr:uid="{00000000-0005-0000-0000-0000E7110000}"/>
    <cellStyle name="1_MONITOR 15-05-07 ВилоятгаААА_УХКМ ва БИО форма 01. 02. 09" xfId="4588" xr:uid="{00000000-0005-0000-0000-0000E8110000}"/>
    <cellStyle name="1_MONITOR 17-05-07 Вилоятгааа" xfId="4589" xr:uid="{00000000-0005-0000-0000-0000E9110000}"/>
    <cellStyle name="1_MONITOR 17-05-07 Вилоятгааа" xfId="4590" xr:uid="{00000000-0005-0000-0000-0000EA110000}"/>
    <cellStyle name="1_MONITOR 24-02-07 JJJ Охиргиси" xfId="4591" xr:uid="{00000000-0005-0000-0000-0000EB110000}"/>
    <cellStyle name="1_MONITOR 24-02-07 JJJ Охиргиси" xfId="4592" xr:uid="{00000000-0005-0000-0000-0000EC110000}"/>
    <cellStyle name="1_MONITOR 24-02-07 JJJ Охиргиси_УХКМ ва БИО форма 01. 02. 09" xfId="4593" xr:uid="{00000000-0005-0000-0000-0000ED110000}"/>
    <cellStyle name="1_MONITOR 24-02-07 JJJ Охиргиси_УХКМ ва БИО форма 01. 02. 09" xfId="4594" xr:uid="{00000000-0005-0000-0000-0000EE110000}"/>
    <cellStyle name="1_SVOD SHINA" xfId="4595" xr:uid="{00000000-0005-0000-0000-0000EF110000}"/>
    <cellStyle name="1_SVOD SHINA" xfId="4596" xr:uid="{00000000-0005-0000-0000-0000F0110000}"/>
    <cellStyle name="1_SVOD SHINA_УХКМ ва БИО форма 01. 02. 09" xfId="4597" xr:uid="{00000000-0005-0000-0000-0000F1110000}"/>
    <cellStyle name="1_SVOD SHINA_УХКМ ва БИО форма 01. 02. 09" xfId="4598" xr:uid="{00000000-0005-0000-0000-0000F2110000}"/>
    <cellStyle name="1_АКЧАБОЙ АКАГА 1-озиклантириш фонд" xfId="4599" xr:uid="{00000000-0005-0000-0000-0000F3110000}"/>
    <cellStyle name="1_АКЧАБОЙ АКАГА 1-озиклантириш фонд" xfId="4600" xr:uid="{00000000-0005-0000-0000-0000F4110000}"/>
    <cellStyle name="1_Апрел кр такс иш хаки тулик 5.04.08 МБ га" xfId="4601" xr:uid="{00000000-0005-0000-0000-0000F5110000}"/>
    <cellStyle name="1_Апрел кр такс иш хаки тулик 5.04.08 МБ га" xfId="4602" xr:uid="{00000000-0005-0000-0000-0000F6110000}"/>
    <cellStyle name="1_Апрел кредитдан тушди 19-04" xfId="4603" xr:uid="{00000000-0005-0000-0000-0000F7110000}"/>
    <cellStyle name="1_Апрел кредитдан тушди 19-04" xfId="4604" xr:uid="{00000000-0005-0000-0000-0000F8110000}"/>
    <cellStyle name="1_Апрел-режа-ксхб" xfId="4605" xr:uid="{00000000-0005-0000-0000-0000F9110000}"/>
    <cellStyle name="1_Апрел-режа-ксхб" xfId="4606" xr:uid="{00000000-0005-0000-0000-0000FA110000}"/>
    <cellStyle name="1_Вахобга галла кредит буйича 30 май" xfId="4607" xr:uid="{00000000-0005-0000-0000-0000FB110000}"/>
    <cellStyle name="1_Вахобга галла кредит буйича 30 май" xfId="4608" xr:uid="{00000000-0005-0000-0000-0000FC110000}"/>
    <cellStyle name="1_Вилоят буйича 9-форма лизинг" xfId="4609" xr:uid="{00000000-0005-0000-0000-0000FD110000}"/>
    <cellStyle name="1_Вилоят буйича 9-форма лизинг" xfId="4610" xr:uid="{00000000-0005-0000-0000-0000FE110000}"/>
    <cellStyle name="1_Вилоят буйича март ойи 2.03.08 факт банкка талаб" xfId="4611" xr:uid="{00000000-0005-0000-0000-0000FF110000}"/>
    <cellStyle name="1_Вилоят буйича март ойи 2.03.08 факт банкка талаб" xfId="4612" xr:uid="{00000000-0005-0000-0000-000000120000}"/>
    <cellStyle name="1_Вилоят охирги мониторинг 18-04-07 кейинги" xfId="4613" xr:uid="{00000000-0005-0000-0000-000001120000}"/>
    <cellStyle name="1_Вилоят охирги мониторинг 18-04-07 кейинги" xfId="4614" xr:uid="{00000000-0005-0000-0000-000002120000}"/>
    <cellStyle name="1_Вилоят охирги мониторинг 18-04-07 кейинги_УХКМ ва БИО форма 01. 02. 09" xfId="4615" xr:uid="{00000000-0005-0000-0000-000003120000}"/>
    <cellStyle name="1_Вилоят охирги мониторинг 18-04-07 кейинги_УХКМ ва БИО форма 01. 02. 09" xfId="4616" xr:uid="{00000000-0005-0000-0000-000004120000}"/>
    <cellStyle name="1_Вилоят охирги мониторинг 20-04-07 кейинги" xfId="4617" xr:uid="{00000000-0005-0000-0000-000005120000}"/>
    <cellStyle name="1_Вилоят охирги мониторинг 20-04-07 кейинги" xfId="4618" xr:uid="{00000000-0005-0000-0000-000006120000}"/>
    <cellStyle name="1_Вилоят охирги мониторинг 20-04-07 кейинги_УХКМ ва БИО форма 01. 02. 09" xfId="4619" xr:uid="{00000000-0005-0000-0000-000007120000}"/>
    <cellStyle name="1_Вилоят охирги мониторинг 20-04-07 кейинги_УХКМ ва БИО форма 01. 02. 09" xfId="4620" xr:uid="{00000000-0005-0000-0000-000008120000}"/>
    <cellStyle name="1_Вилоятга Эканамис маълумотлари" xfId="4621" xr:uid="{00000000-0005-0000-0000-000009120000}"/>
    <cellStyle name="1_Вилоятга Эканамис маълумотлари" xfId="4622" xr:uid="{00000000-0005-0000-0000-00000A120000}"/>
    <cellStyle name="1_Вилоятга Эканамис маълумотлари_УХКМ ва БИО форма 01. 02. 09" xfId="4623" xr:uid="{00000000-0005-0000-0000-00000B120000}"/>
    <cellStyle name="1_Вилоятга Эканамис маълумотлари_УХКМ ва БИО форма 01. 02. 09" xfId="4624" xr:uid="{00000000-0005-0000-0000-00000C120000}"/>
    <cellStyle name="1_Вилоят-химия-монитор-камай-21-04-07-агп" xfId="4625" xr:uid="{00000000-0005-0000-0000-00000D120000}"/>
    <cellStyle name="1_Вилоят-химия-монитор-камай-21-04-07-агп" xfId="4626" xr:uid="{00000000-0005-0000-0000-00000E120000}"/>
    <cellStyle name="1_Вилоят-химия-монитор-камай-21-04-07-агп_УХКМ ва БИО форма 01. 02. 09" xfId="4627" xr:uid="{00000000-0005-0000-0000-00000F120000}"/>
    <cellStyle name="1_Вилоят-химия-монитор-камай-21-04-07-агп_УХКМ ва БИО форма 01. 02. 09" xfId="4628" xr:uid="{00000000-0005-0000-0000-000010120000}"/>
    <cellStyle name="1_Галла -2008 (Сентябр,октябр) -00121" xfId="4629" xr:uid="{00000000-0005-0000-0000-000011120000}"/>
    <cellStyle name="1_Галла -2008 (Сентябр,октябр) -00121" xfId="4630" xr:uid="{00000000-0005-0000-0000-000012120000}"/>
    <cellStyle name="1_Галла -2008 (Сентябр,октябр) -00138" xfId="4631" xr:uid="{00000000-0005-0000-0000-000013120000}"/>
    <cellStyle name="1_Галла -2008 (Сентябр,октябр) -00138" xfId="4632" xr:uid="{00000000-0005-0000-0000-000014120000}"/>
    <cellStyle name="1_Галла -2008 (Сентябр,октябр)-00140" xfId="4633" xr:uid="{00000000-0005-0000-0000-000015120000}"/>
    <cellStyle name="1_Галла -2008 (Сентябр,октябр)-00140" xfId="4634" xr:uid="{00000000-0005-0000-0000-000016120000}"/>
    <cellStyle name="1_ГАЛЛА МАРТ (Низом)" xfId="4635" xr:uid="{00000000-0005-0000-0000-000017120000}"/>
    <cellStyle name="1_ГАЛЛА МАРТ (Низом)" xfId="4636" xr:uid="{00000000-0005-0000-0000-000018120000}"/>
    <cellStyle name="1_ГАЛЛА МАРТ (Низом)_УХКМ ва БИО форма 01. 02. 09" xfId="4637" xr:uid="{00000000-0005-0000-0000-000019120000}"/>
    <cellStyle name="1_ГАЛЛА МАРТ (Низом)_УХКМ ва БИО форма 01. 02. 09" xfId="4638" xr:uid="{00000000-0005-0000-0000-00001A120000}"/>
    <cellStyle name="1_Дискетга аа" xfId="4639" xr:uid="{00000000-0005-0000-0000-00001B120000}"/>
    <cellStyle name="1_Дискетга аа" xfId="4640" xr:uid="{00000000-0005-0000-0000-00001C120000}"/>
    <cellStyle name="1_Дискетга аа_УХКМ ва БИО форма 01. 02. 09" xfId="4641" xr:uid="{00000000-0005-0000-0000-00001D120000}"/>
    <cellStyle name="1_Дискетга аа_УХКМ ва БИО форма 01. 02. 09" xfId="4642" xr:uid="{00000000-0005-0000-0000-00001E120000}"/>
    <cellStyle name="1_Дустлик 01,10,06" xfId="4643" xr:uid="{00000000-0005-0000-0000-00001F120000}"/>
    <cellStyle name="1_Дустлик 01,10,06" xfId="4644" xr:uid="{00000000-0005-0000-0000-000020120000}"/>
    <cellStyle name="1_Дустлик 01,10,06_УХКМ ва БИО форма 01. 02. 09" xfId="4645" xr:uid="{00000000-0005-0000-0000-000021120000}"/>
    <cellStyle name="1_Дустлик 01,10,06_УХКМ ва БИО форма 01. 02. 09" xfId="4646" xr:uid="{00000000-0005-0000-0000-000022120000}"/>
    <cellStyle name="1_Дустлик 13,10,061 га " xfId="4647" xr:uid="{00000000-0005-0000-0000-000023120000}"/>
    <cellStyle name="1_Дустлик 13,10,061 га " xfId="4648" xr:uid="{00000000-0005-0000-0000-000024120000}"/>
    <cellStyle name="1_Дустлик 13,10,061 га _УХКМ ва БИО форма 01. 02. 09" xfId="4649" xr:uid="{00000000-0005-0000-0000-000025120000}"/>
    <cellStyle name="1_Дустлик 13,10,061 га _УХКМ ва БИО форма 01. 02. 09" xfId="4650" xr:uid="{00000000-0005-0000-0000-000026120000}"/>
    <cellStyle name="1_Дустлик 15,09,06 мониторинг" xfId="4651" xr:uid="{00000000-0005-0000-0000-000027120000}"/>
    <cellStyle name="1_Дустлик 15,09,06 мониторинг" xfId="4652" xr:uid="{00000000-0005-0000-0000-000028120000}"/>
    <cellStyle name="1_Дустлик 15,09,06 мониторинг_УХКМ ва БИО форма 01. 02. 09" xfId="4653" xr:uid="{00000000-0005-0000-0000-000029120000}"/>
    <cellStyle name="1_Дустлик 15,09,06 мониторинг_УХКМ ва БИО форма 01. 02. 09" xfId="4654" xr:uid="{00000000-0005-0000-0000-00002A120000}"/>
    <cellStyle name="1_Дустлик 2-05-07 мониторинг янг" xfId="4655" xr:uid="{00000000-0005-0000-0000-00002B120000}"/>
    <cellStyle name="1_Дустлик 2-05-07 мониторинг янг" xfId="4656" xr:uid="{00000000-0005-0000-0000-00002C120000}"/>
    <cellStyle name="1_Дустлик 31-05-07 Вилоятга" xfId="4657" xr:uid="{00000000-0005-0000-0000-00002D120000}"/>
    <cellStyle name="1_Дустлик 31-05-07 Вилоятга" xfId="4658" xr:uid="{00000000-0005-0000-0000-00002E120000}"/>
    <cellStyle name="1_Дустлик 31-05-07 Вилоятга_УХКМ ва БИО форма 01. 02. 09" xfId="4659" xr:uid="{00000000-0005-0000-0000-00002F120000}"/>
    <cellStyle name="1_Дустлик 31-05-07 Вилоятга_УХКМ ва БИО форма 01. 02. 09" xfId="4660" xr:uid="{00000000-0005-0000-0000-000030120000}"/>
    <cellStyle name="1_Дустлик анализ 30-07-06" xfId="4661" xr:uid="{00000000-0005-0000-0000-000031120000}"/>
    <cellStyle name="1_Дустлик анализ 30-07-06" xfId="4662" xr:uid="{00000000-0005-0000-0000-000032120000}"/>
    <cellStyle name="1_Дустлик анализ 30-07-06_УХКМ ва БИО форма 01. 02. 09" xfId="4663" xr:uid="{00000000-0005-0000-0000-000033120000}"/>
    <cellStyle name="1_Дустлик анализ 30-07-06_УХКМ ва БИО форма 01. 02. 09" xfId="4664" xr:uid="{00000000-0005-0000-0000-000034120000}"/>
    <cellStyle name="1_Дустлик пахта 04-06-07" xfId="4665" xr:uid="{00000000-0005-0000-0000-000035120000}"/>
    <cellStyle name="1_Дустлик пахта 04-06-07" xfId="4666" xr:uid="{00000000-0005-0000-0000-000036120000}"/>
    <cellStyle name="1_Дустлик пахта 16-06-07" xfId="4667" xr:uid="{00000000-0005-0000-0000-000037120000}"/>
    <cellStyle name="1_Дустлик пахта 16-06-07" xfId="4668" xr:uid="{00000000-0005-0000-0000-000038120000}"/>
    <cellStyle name="1_Дустлик сводка 08-06-07 й Вилоятга" xfId="4669" xr:uid="{00000000-0005-0000-0000-000039120000}"/>
    <cellStyle name="1_Дустлик сводка 08-06-07 й Вилоятга" xfId="4670" xr:uid="{00000000-0005-0000-0000-00003A120000}"/>
    <cellStyle name="1_Дустлик сводка 09-06-07 й Вилоятга" xfId="4671" xr:uid="{00000000-0005-0000-0000-00003B120000}"/>
    <cellStyle name="1_Дустлик сводка 09-06-07 й Вилоятга" xfId="4672" xr:uid="{00000000-0005-0000-0000-00003C120000}"/>
    <cellStyle name="1_Дустлик сводка 10-06-07 й Вилоятга" xfId="4673" xr:uid="{00000000-0005-0000-0000-00003D120000}"/>
    <cellStyle name="1_Дустлик сводка 10-06-07 й Вилоятга" xfId="4674" xr:uid="{00000000-0005-0000-0000-00003E120000}"/>
    <cellStyle name="1_Дустлик сводка 1-06-07" xfId="4675" xr:uid="{00000000-0005-0000-0000-00003F120000}"/>
    <cellStyle name="1_Дустлик сводка 1-06-07" xfId="4676" xr:uid="{00000000-0005-0000-0000-000040120000}"/>
    <cellStyle name="1_Дустлик сводка 1-06-07_УХКМ ва БИО форма 01. 02. 09" xfId="4677" xr:uid="{00000000-0005-0000-0000-000041120000}"/>
    <cellStyle name="1_Дустлик сводка 1-06-07_УХКМ ва БИО форма 01. 02. 09" xfId="4678" xr:uid="{00000000-0005-0000-0000-000042120000}"/>
    <cellStyle name="1_Дустлик сводка 11-06-07 й Вилоятга" xfId="4679" xr:uid="{00000000-0005-0000-0000-000043120000}"/>
    <cellStyle name="1_Дустлик сводка 11-06-07 й Вилоятга" xfId="4680" xr:uid="{00000000-0005-0000-0000-000044120000}"/>
    <cellStyle name="1_Дустлик сводка 13-06-07 й Вилоятга" xfId="4681" xr:uid="{00000000-0005-0000-0000-000045120000}"/>
    <cellStyle name="1_Дустлик сводка 13-06-07 й Вилоятга" xfId="4682" xr:uid="{00000000-0005-0000-0000-000046120000}"/>
    <cellStyle name="1_Ёпилган форма туланган 13-03-07" xfId="4683" xr:uid="{00000000-0005-0000-0000-000047120000}"/>
    <cellStyle name="1_Ёпилган форма туланган 13-03-07" xfId="4684" xr:uid="{00000000-0005-0000-0000-000048120000}"/>
    <cellStyle name="1_Ёпилган форма туланган 13-03-07_УХКМ ва БИО форма 01. 02. 09" xfId="4685" xr:uid="{00000000-0005-0000-0000-000049120000}"/>
    <cellStyle name="1_Ёпилган форма туланган 13-03-07_УХКМ ва БИО форма 01. 02. 09" xfId="4686" xr:uid="{00000000-0005-0000-0000-00004A120000}"/>
    <cellStyle name="1_Жадвал" xfId="4687" xr:uid="{00000000-0005-0000-0000-00004B120000}"/>
    <cellStyle name="1_Жадвал" xfId="4688" xr:uid="{00000000-0005-0000-0000-00004C120000}"/>
    <cellStyle name="1_Жадвал_Апрел кр такс иш хаки тулик 5.04.08 МБ га" xfId="4689" xr:uid="{00000000-0005-0000-0000-00004D120000}"/>
    <cellStyle name="1_Жадвал_Апрел кр такс иш хаки тулик 5.04.08 МБ га" xfId="4690" xr:uid="{00000000-0005-0000-0000-00004E120000}"/>
    <cellStyle name="1_Жадвал_ЛИЗИНГ МОНИТОРИНГИ-1.11.08й русумлар буйича" xfId="4691" xr:uid="{00000000-0005-0000-0000-00004F120000}"/>
    <cellStyle name="1_Жадвал_ЛИЗИНГ МОНИТОРИНГИ-1.11.08й русумлар буйича" xfId="4692" xr:uid="{00000000-0005-0000-0000-000050120000}"/>
    <cellStyle name="1_Жадвал_УХКМ ва БИО форма 01. 02. 09" xfId="4693" xr:uid="{00000000-0005-0000-0000-000051120000}"/>
    <cellStyle name="1_Жадвал_УХКМ ва БИО форма 01. 02. 09" xfId="4694" xr:uid="{00000000-0005-0000-0000-000052120000}"/>
    <cellStyle name="1_Зарбдор туман" xfId="4695" xr:uid="{00000000-0005-0000-0000-000053120000}"/>
    <cellStyle name="1_Зарбдор туман" xfId="4696" xr:uid="{00000000-0005-0000-0000-000054120000}"/>
    <cellStyle name="1_Зафаробод Кредит1111" xfId="4697" xr:uid="{00000000-0005-0000-0000-000055120000}"/>
    <cellStyle name="1_Зафаробод Кредит1111" xfId="4698" xr:uid="{00000000-0005-0000-0000-000056120000}"/>
    <cellStyle name="1_Зафаробод Кредит1111_Апрел кр такс иш хаки тулик 5.04.08 МБ га" xfId="4699" xr:uid="{00000000-0005-0000-0000-000057120000}"/>
    <cellStyle name="1_Зафаробод Кредит1111_Апрел кр такс иш хаки тулик 5.04.08 МБ га" xfId="4700" xr:uid="{00000000-0005-0000-0000-000058120000}"/>
    <cellStyle name="1_Зафаробод Кредит1111_ЛИЗИНГ МОНИТОРИНГИ-1.11.08й русумлар буйича" xfId="4701" xr:uid="{00000000-0005-0000-0000-000059120000}"/>
    <cellStyle name="1_Зафаробод Кредит1111_ЛИЗИНГ МОНИТОРИНГИ-1.11.08й русумлар буйича" xfId="4702" xr:uid="{00000000-0005-0000-0000-00005A120000}"/>
    <cellStyle name="1_Зафаробод Кредит1111_УХКМ ва БИО форма 01. 02. 09" xfId="4703" xr:uid="{00000000-0005-0000-0000-00005B120000}"/>
    <cellStyle name="1_Зафаробод Кредит1111_УХКМ ва БИО форма 01. 02. 09" xfId="4704" xr:uid="{00000000-0005-0000-0000-00005C120000}"/>
    <cellStyle name="1_Зафаробод ПТК 1 май" xfId="4705" xr:uid="{00000000-0005-0000-0000-00005D120000}"/>
    <cellStyle name="1_Зафаробод ПТК 1 май" xfId="4706" xr:uid="{00000000-0005-0000-0000-00005E120000}"/>
    <cellStyle name="1_Зафаробод-19-олтин" xfId="4707" xr:uid="{00000000-0005-0000-0000-00005F120000}"/>
    <cellStyle name="1_Зафаробод-19-олтин" xfId="4708" xr:uid="{00000000-0005-0000-0000-000060120000}"/>
    <cellStyle name="1_ЛИЗИНГ МОНИТОРИНГИ-1.11.08й русумлар буйича" xfId="4709" xr:uid="{00000000-0005-0000-0000-000061120000}"/>
    <cellStyle name="1_ЛИЗИНГ МОНИТОРИНГИ-1.11.08й русумлар буйича" xfId="4710" xr:uid="{00000000-0005-0000-0000-000062120000}"/>
    <cellStyle name="1_МАЙ кредит таксимоти 7 май БАНКЛАРГА" xfId="4711" xr:uid="{00000000-0005-0000-0000-000063120000}"/>
    <cellStyle name="1_МАЙ кредит таксимоти 7 май БАНКЛАРГА" xfId="4712" xr:uid="{00000000-0005-0000-0000-000064120000}"/>
    <cellStyle name="1_Май ойи кредит 14-05-07" xfId="4713" xr:uid="{00000000-0005-0000-0000-000065120000}"/>
    <cellStyle name="1_Май ойи кредит 14-05-07" xfId="4714" xr:uid="{00000000-0005-0000-0000-000066120000}"/>
    <cellStyle name="1_Май ойи кредит 15-05-07 Вилоятга" xfId="4715" xr:uid="{00000000-0005-0000-0000-000067120000}"/>
    <cellStyle name="1_Май ойи кредит 15-05-07 Вилоятга" xfId="4716" xr:uid="{00000000-0005-0000-0000-000068120000}"/>
    <cellStyle name="1_Май ойи кредит 23-05-07 Вилоятга" xfId="4717" xr:uid="{00000000-0005-0000-0000-000069120000}"/>
    <cellStyle name="1_Май ойи кредит 23-05-07 Вилоятга" xfId="4718" xr:uid="{00000000-0005-0000-0000-00006A120000}"/>
    <cellStyle name="1_Март ойи талаби вилоят" xfId="4719" xr:uid="{00000000-0005-0000-0000-00006B120000}"/>
    <cellStyle name="1_Март ойи талаби вилоят" xfId="4720" xr:uid="{00000000-0005-0000-0000-00006C120000}"/>
    <cellStyle name="1_Март ойига талаб арнасой" xfId="4721" xr:uid="{00000000-0005-0000-0000-00006D120000}"/>
    <cellStyle name="1_Март ойига талаб арнасой" xfId="4722" xr:uid="{00000000-0005-0000-0000-00006E120000}"/>
    <cellStyle name="1_Март ойига талаб арнасой_УХКМ ва БИО форма 01. 02. 09" xfId="4723" xr:uid="{00000000-0005-0000-0000-00006F120000}"/>
    <cellStyle name="1_Март ойига талаб арнасой_УХКМ ва БИО форма 01. 02. 09" xfId="4724" xr:uid="{00000000-0005-0000-0000-000070120000}"/>
    <cellStyle name="1_МАРТ-СВОД-01" xfId="4725" xr:uid="{00000000-0005-0000-0000-000071120000}"/>
    <cellStyle name="1_МАРТ-СВОД-01" xfId="4726" xr:uid="{00000000-0005-0000-0000-000072120000}"/>
    <cellStyle name="1_Мирзачул 24-10-2007 йил" xfId="4727" xr:uid="{00000000-0005-0000-0000-000073120000}"/>
    <cellStyle name="1_Мирзачул 24-10-2007 йил" xfId="4728" xr:uid="{00000000-0005-0000-0000-000074120000}"/>
    <cellStyle name="1_Мирзачул 27-10-2007 йил" xfId="4729" xr:uid="{00000000-0005-0000-0000-000075120000}"/>
    <cellStyle name="1_Мирзачул 27-10-2007 йил" xfId="4730" xr:uid="{00000000-0005-0000-0000-000076120000}"/>
    <cellStyle name="1_Мирзачул пахта 07-06-07" xfId="4731" xr:uid="{00000000-0005-0000-0000-000077120000}"/>
    <cellStyle name="1_Мирзачул пахта 07-06-07" xfId="4732" xr:uid="{00000000-0005-0000-0000-000078120000}"/>
    <cellStyle name="1_Мирзачул пахта 16-06-07" xfId="4733" xr:uid="{00000000-0005-0000-0000-000079120000}"/>
    <cellStyle name="1_Мирзачул пахта 16-06-07" xfId="4734" xr:uid="{00000000-0005-0000-0000-00007A120000}"/>
    <cellStyle name="1_Мирзачул-16-11-07" xfId="4735" xr:uid="{00000000-0005-0000-0000-00007B120000}"/>
    <cellStyle name="1_Мирзачул-16-11-07" xfId="4736" xr:uid="{00000000-0005-0000-0000-00007C120000}"/>
    <cellStyle name="1_Мирзачул-19-олтин" xfId="4737" xr:uid="{00000000-0005-0000-0000-00007D120000}"/>
    <cellStyle name="1_Мирзачул-19-олтин" xfId="4738" xr:uid="{00000000-0005-0000-0000-00007E120000}"/>
    <cellStyle name="1_Мониторинг 01-05-07 Вилоят" xfId="4739" xr:uid="{00000000-0005-0000-0000-00007F120000}"/>
    <cellStyle name="1_Мониторинг 01-05-07 Вилоят" xfId="4740" xr:uid="{00000000-0005-0000-0000-000080120000}"/>
    <cellStyle name="1_Мониторинг 30-04-07 Вилоят" xfId="4741" xr:uid="{00000000-0005-0000-0000-000081120000}"/>
    <cellStyle name="1_Мониторинг 30-04-07 Вилоят" xfId="4742" xr:uid="{00000000-0005-0000-0000-000082120000}"/>
    <cellStyle name="1_Мониторинг 31,08,06" xfId="4743" xr:uid="{00000000-0005-0000-0000-000083120000}"/>
    <cellStyle name="1_Мониторинг 31,08,06" xfId="4744" xr:uid="{00000000-0005-0000-0000-000084120000}"/>
    <cellStyle name="1_Мониторинг 31,08,06_УХКМ ва БИО форма 01. 02. 09" xfId="4745" xr:uid="{00000000-0005-0000-0000-000085120000}"/>
    <cellStyle name="1_Мониторинг 31,08,06_УХКМ ва БИО форма 01. 02. 09" xfId="4746" xr:uid="{00000000-0005-0000-0000-000086120000}"/>
    <cellStyle name="1_олтингугут" xfId="4747" xr:uid="{00000000-0005-0000-0000-000087120000}"/>
    <cellStyle name="1_олтингугут" xfId="4748" xr:uid="{00000000-0005-0000-0000-000088120000}"/>
    <cellStyle name="1_олтингугут_УХКМ ва БИО форма 01. 02. 09" xfId="4749" xr:uid="{00000000-0005-0000-0000-000089120000}"/>
    <cellStyle name="1_олтингугут_УХКМ ва БИО форма 01. 02. 09" xfId="4750" xr:uid="{00000000-0005-0000-0000-00008A120000}"/>
    <cellStyle name="1_П+Г-2007 апрел_форма" xfId="4751" xr:uid="{00000000-0005-0000-0000-00008B120000}"/>
    <cellStyle name="1_П+Г-2007 апрел_форма" xfId="4752" xr:uid="{00000000-0005-0000-0000-00008C120000}"/>
    <cellStyle name="1_П+Г-2007 МАЙ_18" xfId="4753" xr:uid="{00000000-0005-0000-0000-00008D120000}"/>
    <cellStyle name="1_П+Г-2007 МАЙ_18" xfId="4754" xr:uid="{00000000-0005-0000-0000-00008E120000}"/>
    <cellStyle name="1_П+Г-2007 МАЙ_янги" xfId="4755" xr:uid="{00000000-0005-0000-0000-00008F120000}"/>
    <cellStyle name="1_П+Г-2007 МАЙ_янги" xfId="4756" xr:uid="{00000000-0005-0000-0000-000090120000}"/>
    <cellStyle name="1_ПАХТА КРЕДИТ 2008 МАРТ " xfId="4757" xr:uid="{00000000-0005-0000-0000-000091120000}"/>
    <cellStyle name="1_ПАХТА КРЕДИТ 2008 МАРТ " xfId="4758" xr:uid="{00000000-0005-0000-0000-000092120000}"/>
    <cellStyle name="1_Пахта-2007 апрел кредит" xfId="4759" xr:uid="{00000000-0005-0000-0000-000093120000}"/>
    <cellStyle name="1_Пахта-2007 апрел кредит" xfId="4760" xr:uid="{00000000-0005-0000-0000-000094120000}"/>
    <cellStyle name="1_Пахта-2007 апрел кредит_Апрел кр такс иш хаки тулик 5.04.08 МБ га" xfId="4761" xr:uid="{00000000-0005-0000-0000-000095120000}"/>
    <cellStyle name="1_Пахта-2007 апрел кредит_Апрел кр такс иш хаки тулик 5.04.08 МБ га" xfId="4762" xr:uid="{00000000-0005-0000-0000-000096120000}"/>
    <cellStyle name="1_Пахта-2007 апрел кредит_ЛИЗИНГ МОНИТОРИНГИ-1.11.08й русумлар буйича" xfId="4763" xr:uid="{00000000-0005-0000-0000-000097120000}"/>
    <cellStyle name="1_Пахта-2007 апрел кредит_ЛИЗИНГ МОНИТОРИНГИ-1.11.08й русумлар буйича" xfId="4764" xr:uid="{00000000-0005-0000-0000-000098120000}"/>
    <cellStyle name="1_Пахта-2007 апрел кредит_УХКМ ва БИО форма 01. 02. 09" xfId="4765" xr:uid="{00000000-0005-0000-0000-000099120000}"/>
    <cellStyle name="1_Пахта-2007 апрел кредит_УХКМ ва БИО форма 01. 02. 09" xfId="4766" xr:uid="{00000000-0005-0000-0000-00009A120000}"/>
    <cellStyle name="1_Пахта-Галла-Апрел-Кредит" xfId="4767" xr:uid="{00000000-0005-0000-0000-00009B120000}"/>
    <cellStyle name="1_Пахта-Галла-Апрел-Кредит" xfId="4768" xr:uid="{00000000-0005-0000-0000-00009C120000}"/>
    <cellStyle name="1_Пахта-Галла-Апрел-Кредит_Апрел кр такс иш хаки тулик 5.04.08 МБ га" xfId="4769" xr:uid="{00000000-0005-0000-0000-00009D120000}"/>
    <cellStyle name="1_Пахта-Галла-Апрел-Кредит_Апрел кр такс иш хаки тулик 5.04.08 МБ га" xfId="4770" xr:uid="{00000000-0005-0000-0000-00009E120000}"/>
    <cellStyle name="1_Пахта-Галла-Апрел-Кредит_ЛИЗИНГ МОНИТОРИНГИ-1.11.08й русумлар буйича" xfId="4771" xr:uid="{00000000-0005-0000-0000-00009F120000}"/>
    <cellStyle name="1_Пахта-Галла-Апрел-Кредит_ЛИЗИНГ МОНИТОРИНГИ-1.11.08й русумлар буйича" xfId="4772" xr:uid="{00000000-0005-0000-0000-0000A0120000}"/>
    <cellStyle name="1_Пахта-Галла-Апрел-Кредит_УХКМ ва БИО форма 01. 02. 09" xfId="4773" xr:uid="{00000000-0005-0000-0000-0000A1120000}"/>
    <cellStyle name="1_Пахта-Галла-Апрел-Кредит_УХКМ ва БИО форма 01. 02. 09" xfId="4774" xr:uid="{00000000-0005-0000-0000-0000A2120000}"/>
    <cellStyle name="1_Пахта-Галла-Май-Кредит" xfId="4775" xr:uid="{00000000-0005-0000-0000-0000A3120000}"/>
    <cellStyle name="1_Пахта-Галла-Май-Кредит" xfId="4776" xr:uid="{00000000-0005-0000-0000-0000A4120000}"/>
    <cellStyle name="1_Пахта-Галла-Май-Кредит_Апрел кр такс иш хаки тулик 5.04.08 МБ га" xfId="4777" xr:uid="{00000000-0005-0000-0000-0000A5120000}"/>
    <cellStyle name="1_Пахта-Галла-Май-Кредит_Апрел кр такс иш хаки тулик 5.04.08 МБ га" xfId="4778" xr:uid="{00000000-0005-0000-0000-0000A6120000}"/>
    <cellStyle name="1_Пахта-Галла-Май-Кредит_ЛИЗИНГ МОНИТОРИНГИ-1.11.08й русумлар буйича" xfId="4779" xr:uid="{00000000-0005-0000-0000-0000A7120000}"/>
    <cellStyle name="1_Пахта-Галла-Май-Кредит_ЛИЗИНГ МОНИТОРИНГИ-1.11.08й русумлар буйича" xfId="4780" xr:uid="{00000000-0005-0000-0000-0000A8120000}"/>
    <cellStyle name="1_Пахта-Галла-Май-Кредит_УХКМ ва БИО форма 01. 02. 09" xfId="4781" xr:uid="{00000000-0005-0000-0000-0000A9120000}"/>
    <cellStyle name="1_Пахта-Галла-Май-Кредит_УХКМ ва БИО форма 01. 02. 09" xfId="4782" xr:uid="{00000000-0005-0000-0000-0000AA120000}"/>
    <cellStyle name="1_Пахта-Сентябр" xfId="4783" xr:uid="{00000000-0005-0000-0000-0000AB120000}"/>
    <cellStyle name="1_Пахта-Сентябр" xfId="4784" xr:uid="{00000000-0005-0000-0000-0000AC120000}"/>
    <cellStyle name="1_ПАХТА-Тех.карта" xfId="4785" xr:uid="{00000000-0005-0000-0000-0000AD120000}"/>
    <cellStyle name="1_ПАХТА-Тех.карта" xfId="4786" xr:uid="{00000000-0005-0000-0000-0000AE120000}"/>
    <cellStyle name="1_ПАХТА-Тех.карта_УХКМ ва БИО форма 01. 02. 09" xfId="4787" xr:uid="{00000000-0005-0000-0000-0000AF120000}"/>
    <cellStyle name="1_ПАХТА-Тех.карта_УХКМ ва БИО форма 01. 02. 09" xfId="4788" xr:uid="{00000000-0005-0000-0000-0000B0120000}"/>
    <cellStyle name="1_П-Г-Апрел-2 ЯРМИ" xfId="4789" xr:uid="{00000000-0005-0000-0000-0000B1120000}"/>
    <cellStyle name="1_П-Г-Апрел-2 ЯРМИ" xfId="4790" xr:uid="{00000000-0005-0000-0000-0000B2120000}"/>
    <cellStyle name="1_П-Г-Апрел-2 ЯРМИ_Апрел кр такс иш хаки тулик 5.04.08 МБ га" xfId="4791" xr:uid="{00000000-0005-0000-0000-0000B3120000}"/>
    <cellStyle name="1_П-Г-Апрел-2 ЯРМИ_Апрел кр такс иш хаки тулик 5.04.08 МБ га" xfId="4792" xr:uid="{00000000-0005-0000-0000-0000B4120000}"/>
    <cellStyle name="1_П-Г-Апрел-2 ЯРМИ_ЛИЗИНГ МОНИТОРИНГИ-1.11.08й русумлар буйича" xfId="4793" xr:uid="{00000000-0005-0000-0000-0000B5120000}"/>
    <cellStyle name="1_П-Г-Апрел-2 ЯРМИ_ЛИЗИНГ МОНИТОРИНГИ-1.11.08й русумлар буйича" xfId="4794" xr:uid="{00000000-0005-0000-0000-0000B6120000}"/>
    <cellStyle name="1_П-Г-Апрел-2 ЯРМИ_УХКМ ва БИО форма 01. 02. 09" xfId="4795" xr:uid="{00000000-0005-0000-0000-0000B7120000}"/>
    <cellStyle name="1_П-Г-Апрел-2 ЯРМИ_УХКМ ва БИО форма 01. 02. 09" xfId="4796" xr:uid="{00000000-0005-0000-0000-0000B8120000}"/>
    <cellStyle name="1_Режа апрел кредит 19-04-07 гача" xfId="4797" xr:uid="{00000000-0005-0000-0000-0000B9120000}"/>
    <cellStyle name="1_Режа апрел кредит 19-04-07 гача" xfId="4798" xr:uid="{00000000-0005-0000-0000-0000BA120000}"/>
    <cellStyle name="1_С-р , П Б, Х Б ва бошка банк 1,01,06 дан 25,05,06гача" xfId="4799" xr:uid="{00000000-0005-0000-0000-0000BB120000}"/>
    <cellStyle name="1_С-р , П Б, Х Б ва бошка банк 1,01,06 дан 25,05,06гача" xfId="4800" xr:uid="{00000000-0005-0000-0000-0000BC120000}"/>
    <cellStyle name="1_С-р , П Б, Х Б ва бошка банк 1,01,06 дан 25,05,06гача_УХКМ ва БИО форма 01. 02. 09" xfId="4801" xr:uid="{00000000-0005-0000-0000-0000BD120000}"/>
    <cellStyle name="1_С-р , П Б, Х Б ва бошка банк 1,01,06 дан 25,05,06гача_УХКМ ва БИО форма 01. 02. 09" xfId="4802" xr:uid="{00000000-0005-0000-0000-0000BE120000}"/>
    <cellStyle name="1_С-р , П Б, Х Б ва бошка банк 1,01,06 дан 25,05,06гача00" xfId="4803" xr:uid="{00000000-0005-0000-0000-0000BF120000}"/>
    <cellStyle name="1_С-р , П Б, Х Б ва бошка банк 1,01,06 дан 25,05,06гача00" xfId="4804" xr:uid="{00000000-0005-0000-0000-0000C0120000}"/>
    <cellStyle name="1_С-р , П Б, Х Б ва бошка банк 1,01,06 дан 25,05,06гача00_УХКМ ва БИО форма 01. 02. 09" xfId="4805" xr:uid="{00000000-0005-0000-0000-0000C1120000}"/>
    <cellStyle name="1_С-р , П Б, Х Б ва бошка банк 1,01,06 дан 25,05,06гача00_УХКМ ва БИО форма 01. 02. 09" xfId="4806" xr:uid="{00000000-0005-0000-0000-0000C2120000}"/>
    <cellStyle name="1_УХКМ ва БИО форма 01. 02. 09" xfId="4807" xr:uid="{00000000-0005-0000-0000-0000C3120000}"/>
    <cellStyle name="1_УХКМ ва БИО форма 01. 02. 09" xfId="4808" xr:uid="{00000000-0005-0000-0000-0000C4120000}"/>
    <cellStyle name="1_Факт 2006 йилга олганлар" xfId="4809" xr:uid="{00000000-0005-0000-0000-0000C5120000}"/>
    <cellStyle name="1_Факт 2006 йилга олганлар" xfId="4810" xr:uid="{00000000-0005-0000-0000-0000C6120000}"/>
    <cellStyle name="1_Факт 2006 йилга олганлар_Апрел кр такс иш хаки тулик 5.04.08 МБ га" xfId="4811" xr:uid="{00000000-0005-0000-0000-0000C7120000}"/>
    <cellStyle name="1_Факт 2006 йилга олганлар_Апрел кр такс иш хаки тулик 5.04.08 МБ га" xfId="4812" xr:uid="{00000000-0005-0000-0000-0000C8120000}"/>
    <cellStyle name="1_Факт 2006 йилга олганлар_ЛИЗИНГ МОНИТОРИНГИ-1.11.08й русумлар буйича" xfId="4813" xr:uid="{00000000-0005-0000-0000-0000C9120000}"/>
    <cellStyle name="1_Факт 2006 йилга олганлар_ЛИЗИНГ МОНИТОРИНГИ-1.11.08й русумлар буйича" xfId="4814" xr:uid="{00000000-0005-0000-0000-0000CA120000}"/>
    <cellStyle name="1_Факт 2006 йилга олганлар_УХКМ ва БИО форма 01. 02. 09" xfId="4815" xr:uid="{00000000-0005-0000-0000-0000CB120000}"/>
    <cellStyle name="1_Факт 2006 йилга олганлар_УХКМ ва БИО форма 01. 02. 09" xfId="4816" xr:uid="{00000000-0005-0000-0000-0000CC120000}"/>
    <cellStyle name="1_Химия-11" xfId="4817" xr:uid="{00000000-0005-0000-0000-0000CD120000}"/>
    <cellStyle name="1_Химия-11" xfId="4818" xr:uid="{00000000-0005-0000-0000-0000CE120000}"/>
    <cellStyle name="1_Чиким Апрел ойи котди" xfId="4819" xr:uid="{00000000-0005-0000-0000-0000CF120000}"/>
    <cellStyle name="1_Чиким Апрел ойи котди" xfId="4820" xr:uid="{00000000-0005-0000-0000-0000D0120000}"/>
    <cellStyle name="1_Чиким Апрел ойи котди_УХКМ ва БИО форма 01. 02. 09" xfId="4821" xr:uid="{00000000-0005-0000-0000-0000D1120000}"/>
    <cellStyle name="1_Чиким Апрел ойи котди_УХКМ ва БИО форма 01. 02. 09" xfId="4822" xr:uid="{00000000-0005-0000-0000-0000D2120000}"/>
    <cellStyle name="1_Чиким июн" xfId="4823" xr:uid="{00000000-0005-0000-0000-0000D3120000}"/>
    <cellStyle name="1_Чиким июн" xfId="4824" xr:uid="{00000000-0005-0000-0000-0000D4120000}"/>
    <cellStyle name="1_Чиким июн_Апрел кр такс иш хаки тулик 5.04.08 МБ га" xfId="4825" xr:uid="{00000000-0005-0000-0000-0000D5120000}"/>
    <cellStyle name="1_Чиким июн_Апрел кр такс иш хаки тулик 5.04.08 МБ га" xfId="4826" xr:uid="{00000000-0005-0000-0000-0000D6120000}"/>
    <cellStyle name="1_Чиким июн_ЛИЗИНГ МОНИТОРИНГИ-1.11.08й русумлар буйича" xfId="4827" xr:uid="{00000000-0005-0000-0000-0000D7120000}"/>
    <cellStyle name="1_Чиким июн_ЛИЗИНГ МОНИТОРИНГИ-1.11.08й русумлар буйича" xfId="4828" xr:uid="{00000000-0005-0000-0000-0000D8120000}"/>
    <cellStyle name="1_Чиким июн_УХКМ ва БИО форма 01. 02. 09" xfId="4829" xr:uid="{00000000-0005-0000-0000-0000D9120000}"/>
    <cellStyle name="1_Чиким июн_УХКМ ва БИО форма 01. 02. 09" xfId="4830" xr:uid="{00000000-0005-0000-0000-0000DA120000}"/>
    <cellStyle name="1_Энг охирги экипаж-1" xfId="4831" xr:uid="{00000000-0005-0000-0000-0000DB120000}"/>
    <cellStyle name="1_Энг охирги экипаж-1" xfId="4832" xr:uid="{00000000-0005-0000-0000-0000DC120000}"/>
    <cellStyle name="1_Энг охирги экипаж-1_УХКМ ва БИО форма 01. 02. 09" xfId="4833" xr:uid="{00000000-0005-0000-0000-0000DD120000}"/>
    <cellStyle name="1_Энг охирги экипаж-1_УХКМ ва БИО форма 01. 02. 09" xfId="4834" xr:uid="{00000000-0005-0000-0000-0000DE120000}"/>
    <cellStyle name="2" xfId="4835" xr:uid="{00000000-0005-0000-0000-0000DF120000}"/>
    <cellStyle name="2" xfId="4836" xr:uid="{00000000-0005-0000-0000-0000E0120000}"/>
    <cellStyle name="2_05,06,2007 йилга сводка Дустлик 2" xfId="4837" xr:uid="{00000000-0005-0000-0000-0000E1120000}"/>
    <cellStyle name="2_05,06,2007 йилга сводка Дустлик 2" xfId="4838" xr:uid="{00000000-0005-0000-0000-0000E2120000}"/>
    <cellStyle name="2_1 август 2006 йилдан" xfId="4839" xr:uid="{00000000-0005-0000-0000-0000E3120000}"/>
    <cellStyle name="2_1 август 2006 йилдан" xfId="4840" xr:uid="{00000000-0005-0000-0000-0000E4120000}"/>
    <cellStyle name="2_1 август 2006 йилдан_УХКМ ва БИО форма 01. 02. 09" xfId="4841" xr:uid="{00000000-0005-0000-0000-0000E5120000}"/>
    <cellStyle name="2_1 август 2006 йилдан_УХКМ ва БИО форма 01. 02. 09" xfId="4842" xr:uid="{00000000-0005-0000-0000-0000E6120000}"/>
    <cellStyle name="2_1 августга бешта формани бошкатдан тайёрланди" xfId="4843" xr:uid="{00000000-0005-0000-0000-0000E7120000}"/>
    <cellStyle name="2_1 августга бешта формани бошкатдан тайёрланди" xfId="4844" xr:uid="{00000000-0005-0000-0000-0000E8120000}"/>
    <cellStyle name="2_1 августга бешта формани бошкатдан тайёрланди_УХКМ ва БИО форма 01. 02. 09" xfId="4845" xr:uid="{00000000-0005-0000-0000-0000E9120000}"/>
    <cellStyle name="2_1 августга бешта формани бошкатдан тайёрланди_УХКМ ва БИО форма 01. 02. 09" xfId="4846" xr:uid="{00000000-0005-0000-0000-0000EA120000}"/>
    <cellStyle name="2_12.05.06" xfId="4847" xr:uid="{00000000-0005-0000-0000-0000EB120000}"/>
    <cellStyle name="2_12.05.06" xfId="4848" xr:uid="{00000000-0005-0000-0000-0000EC120000}"/>
    <cellStyle name="2_12.05.06_Апрел кр такс иш хаки тулик 5.04.08 МБ га" xfId="4849" xr:uid="{00000000-0005-0000-0000-0000ED120000}"/>
    <cellStyle name="2_12.05.06_Апрел кр такс иш хаки тулик 5.04.08 МБ га" xfId="4850" xr:uid="{00000000-0005-0000-0000-0000EE120000}"/>
    <cellStyle name="2_12.05.06_ЛИЗИНГ МОНИТОРИНГИ-1.11.08й русумлар буйича" xfId="4851" xr:uid="{00000000-0005-0000-0000-0000EF120000}"/>
    <cellStyle name="2_12.05.06_ЛИЗИНГ МОНИТОРИНГИ-1.11.08й русумлар буйича" xfId="4852" xr:uid="{00000000-0005-0000-0000-0000F0120000}"/>
    <cellStyle name="2_12.05.06_УХКМ ва БИО форма 01. 02. 09" xfId="4853" xr:uid="{00000000-0005-0000-0000-0000F1120000}"/>
    <cellStyle name="2_12.05.06_УХКМ ва БИО форма 01. 02. 09" xfId="4854" xr:uid="{00000000-0005-0000-0000-0000F2120000}"/>
    <cellStyle name="2_15-05-07 га форма" xfId="4855" xr:uid="{00000000-0005-0000-0000-0000F3120000}"/>
    <cellStyle name="2_15-05-07 га форма" xfId="4856" xr:uid="{00000000-0005-0000-0000-0000F4120000}"/>
    <cellStyle name="2_15-05-07 га форма_УХКМ ва БИО форма 01. 02. 09" xfId="4857" xr:uid="{00000000-0005-0000-0000-0000F5120000}"/>
    <cellStyle name="2_15-05-07 га форма_УХКМ ва БИО форма 01. 02. 09" xfId="4858" xr:uid="{00000000-0005-0000-0000-0000F6120000}"/>
    <cellStyle name="2_17,09,2006" xfId="4859" xr:uid="{00000000-0005-0000-0000-0000F7120000}"/>
    <cellStyle name="2_17,09,2006" xfId="4860" xr:uid="{00000000-0005-0000-0000-0000F8120000}"/>
    <cellStyle name="2_17,09,2006_УХКМ ва БИО форма 01. 02. 09" xfId="4861" xr:uid="{00000000-0005-0000-0000-0000F9120000}"/>
    <cellStyle name="2_17,09,2006_УХКМ ва БИО форма 01. 02. 09" xfId="4862" xr:uid="{00000000-0005-0000-0000-0000FA120000}"/>
    <cellStyle name="2_2006 йил хосили учун чиким Счёт фактура" xfId="4863" xr:uid="{00000000-0005-0000-0000-0000FB120000}"/>
    <cellStyle name="2_2006 йил хосили учун чиким Счёт фактура" xfId="4864" xr:uid="{00000000-0005-0000-0000-0000FC120000}"/>
    <cellStyle name="2_2006 йил хосили учун чиким Счёт фактура_Апрел кр такс иш хаки тулик 5.04.08 МБ га" xfId="4865" xr:uid="{00000000-0005-0000-0000-0000FD120000}"/>
    <cellStyle name="2_2006 йил хосили учун чиким Счёт фактура_Апрел кр такс иш хаки тулик 5.04.08 МБ га" xfId="4866" xr:uid="{00000000-0005-0000-0000-0000FE120000}"/>
    <cellStyle name="2_2006 йил хосили учун чиким Счёт фактура_ЛИЗИНГ МОНИТОРИНГИ-1.11.08й русумлар буйича" xfId="4867" xr:uid="{00000000-0005-0000-0000-0000FF120000}"/>
    <cellStyle name="2_2006 йил хосили учун чиким Счёт фактура_ЛИЗИНГ МОНИТОРИНГИ-1.11.08й русумлар буйича" xfId="4868" xr:uid="{00000000-0005-0000-0000-000000130000}"/>
    <cellStyle name="2_2006 йил хосили учун чиким Счёт фактура_УХКМ ва БИО форма 01. 02. 09" xfId="4869" xr:uid="{00000000-0005-0000-0000-000001130000}"/>
    <cellStyle name="2_2006 йил хосили учун чиким Счёт фактура_УХКМ ва БИО форма 01. 02. 09" xfId="4870" xr:uid="{00000000-0005-0000-0000-000002130000}"/>
    <cellStyle name="2_2007 йил январ чиким котди" xfId="4871" xr:uid="{00000000-0005-0000-0000-000003130000}"/>
    <cellStyle name="2_2007 йил январ чиким котди" xfId="4872" xr:uid="{00000000-0005-0000-0000-000004130000}"/>
    <cellStyle name="2_2007 йил январ чиким котди_УХКМ ва БИО форма 01. 02. 09" xfId="4873" xr:uid="{00000000-0005-0000-0000-000005130000}"/>
    <cellStyle name="2_2007 йил январ чиким котди_УХКМ ва БИО форма 01. 02. 09" xfId="4874" xr:uid="{00000000-0005-0000-0000-000006130000}"/>
    <cellStyle name="2_3 Сводка 16,04,07" xfId="4875" xr:uid="{00000000-0005-0000-0000-000007130000}"/>
    <cellStyle name="2_3 Сводка 16,04,07" xfId="4876" xr:uid="{00000000-0005-0000-0000-000008130000}"/>
    <cellStyle name="2_3 Сводка 16,04,07_Апрел кр такс иш хаки тулик 5.04.08 МБ га" xfId="4877" xr:uid="{00000000-0005-0000-0000-000009130000}"/>
    <cellStyle name="2_3 Сводка 16,04,07_Апрел кр такс иш хаки тулик 5.04.08 МБ га" xfId="4878" xr:uid="{00000000-0005-0000-0000-00000A130000}"/>
    <cellStyle name="2_3 Сводка 16,04,07_ЛИЗИНГ МОНИТОРИНГИ-1.11.08й русумлар буйича" xfId="4879" xr:uid="{00000000-0005-0000-0000-00000B130000}"/>
    <cellStyle name="2_3 Сводка 16,04,07_ЛИЗИНГ МОНИТОРИНГИ-1.11.08й русумлар буйича" xfId="4880" xr:uid="{00000000-0005-0000-0000-00000C130000}"/>
    <cellStyle name="2_3 Сводка 16,04,07_УХКМ ва БИО форма 01. 02. 09" xfId="4881" xr:uid="{00000000-0005-0000-0000-00000D130000}"/>
    <cellStyle name="2_3 Сводка 16,04,07_УХКМ ва БИО форма 01. 02. 09" xfId="4882" xr:uid="{00000000-0005-0000-0000-00000E130000}"/>
    <cellStyle name="2_MONITOR 08-05-07 Вилоятга" xfId="4883" xr:uid="{00000000-0005-0000-0000-00000F130000}"/>
    <cellStyle name="2_MONITOR 08-05-07 Вилоятга" xfId="4884" xr:uid="{00000000-0005-0000-0000-000010130000}"/>
    <cellStyle name="2_MONITOR 08-05-07 Вилоятга_УХКМ ва БИО форма 01. 02. 09" xfId="4885" xr:uid="{00000000-0005-0000-0000-000011130000}"/>
    <cellStyle name="2_MONITOR 08-05-07 Вилоятга_УХКМ ва БИО форма 01. 02. 09" xfId="4886" xr:uid="{00000000-0005-0000-0000-000012130000}"/>
    <cellStyle name="2_MONITOR 15-05-07 ВилоятгаААА" xfId="4887" xr:uid="{00000000-0005-0000-0000-000013130000}"/>
    <cellStyle name="2_MONITOR 15-05-07 ВилоятгаААА" xfId="4888" xr:uid="{00000000-0005-0000-0000-000014130000}"/>
    <cellStyle name="2_MONITOR 15-05-07 ВилоятгаААА_УХКМ ва БИО форма 01. 02. 09" xfId="4889" xr:uid="{00000000-0005-0000-0000-000015130000}"/>
    <cellStyle name="2_MONITOR 15-05-07 ВилоятгаААА_УХКМ ва БИО форма 01. 02. 09" xfId="4890" xr:uid="{00000000-0005-0000-0000-000016130000}"/>
    <cellStyle name="2_MONITOR 17-05-07 Вилоятгааа" xfId="4891" xr:uid="{00000000-0005-0000-0000-000017130000}"/>
    <cellStyle name="2_MONITOR 17-05-07 Вилоятгааа" xfId="4892" xr:uid="{00000000-0005-0000-0000-000018130000}"/>
    <cellStyle name="2_MONITOR 24-02-07 JJJ Охиргиси" xfId="4893" xr:uid="{00000000-0005-0000-0000-000019130000}"/>
    <cellStyle name="2_MONITOR 24-02-07 JJJ Охиргиси" xfId="4894" xr:uid="{00000000-0005-0000-0000-00001A130000}"/>
    <cellStyle name="2_MONITOR 24-02-07 JJJ Охиргиси_УХКМ ва БИО форма 01. 02. 09" xfId="4895" xr:uid="{00000000-0005-0000-0000-00001B130000}"/>
    <cellStyle name="2_MONITOR 24-02-07 JJJ Охиргиси_УХКМ ва БИО форма 01. 02. 09" xfId="4896" xr:uid="{00000000-0005-0000-0000-00001C130000}"/>
    <cellStyle name="2_SVOD SHINA" xfId="4897" xr:uid="{00000000-0005-0000-0000-00001D130000}"/>
    <cellStyle name="2_SVOD SHINA" xfId="4898" xr:uid="{00000000-0005-0000-0000-00001E130000}"/>
    <cellStyle name="2_SVOD SHINA_УХКМ ва БИО форма 01. 02. 09" xfId="4899" xr:uid="{00000000-0005-0000-0000-00001F130000}"/>
    <cellStyle name="2_SVOD SHINA_УХКМ ва БИО форма 01. 02. 09" xfId="4900" xr:uid="{00000000-0005-0000-0000-000020130000}"/>
    <cellStyle name="2_АКЧАБОЙ АКАГА 1-озиклантириш фонд" xfId="4901" xr:uid="{00000000-0005-0000-0000-000021130000}"/>
    <cellStyle name="2_АКЧАБОЙ АКАГА 1-озиклантириш фонд" xfId="4902" xr:uid="{00000000-0005-0000-0000-000022130000}"/>
    <cellStyle name="2_Апрел кр такс иш хаки тулик 5.04.08 МБ га" xfId="4903" xr:uid="{00000000-0005-0000-0000-000023130000}"/>
    <cellStyle name="2_Апрел кр такс иш хаки тулик 5.04.08 МБ га" xfId="4904" xr:uid="{00000000-0005-0000-0000-000024130000}"/>
    <cellStyle name="2_Апрел кредитдан тушди 19-04" xfId="4905" xr:uid="{00000000-0005-0000-0000-000025130000}"/>
    <cellStyle name="2_Апрел кредитдан тушди 19-04" xfId="4906" xr:uid="{00000000-0005-0000-0000-000026130000}"/>
    <cellStyle name="2_Апрел-режа-ксхб" xfId="4907" xr:uid="{00000000-0005-0000-0000-000027130000}"/>
    <cellStyle name="2_Апрел-режа-ксхб" xfId="4908" xr:uid="{00000000-0005-0000-0000-000028130000}"/>
    <cellStyle name="2_Вахобга галла кредит буйича 30 май" xfId="4909" xr:uid="{00000000-0005-0000-0000-000029130000}"/>
    <cellStyle name="2_Вахобга галла кредит буйича 30 май" xfId="4910" xr:uid="{00000000-0005-0000-0000-00002A130000}"/>
    <cellStyle name="2_Вилоят буйича 9-форма лизинг" xfId="4911" xr:uid="{00000000-0005-0000-0000-00002B130000}"/>
    <cellStyle name="2_Вилоят буйича 9-форма лизинг" xfId="4912" xr:uid="{00000000-0005-0000-0000-00002C130000}"/>
    <cellStyle name="2_Вилоят буйича март ойи 2.03.08 факт банкка талаб" xfId="4913" xr:uid="{00000000-0005-0000-0000-00002D130000}"/>
    <cellStyle name="2_Вилоят буйича март ойи 2.03.08 факт банкка талаб" xfId="4914" xr:uid="{00000000-0005-0000-0000-00002E130000}"/>
    <cellStyle name="2_Вилоят охирги мониторинг 18-04-07 кейинги" xfId="4915" xr:uid="{00000000-0005-0000-0000-00002F130000}"/>
    <cellStyle name="2_Вилоят охирги мониторинг 18-04-07 кейинги" xfId="4916" xr:uid="{00000000-0005-0000-0000-000030130000}"/>
    <cellStyle name="2_Вилоят охирги мониторинг 18-04-07 кейинги_УХКМ ва БИО форма 01. 02. 09" xfId="4917" xr:uid="{00000000-0005-0000-0000-000031130000}"/>
    <cellStyle name="2_Вилоят охирги мониторинг 18-04-07 кейинги_УХКМ ва БИО форма 01. 02. 09" xfId="4918" xr:uid="{00000000-0005-0000-0000-000032130000}"/>
    <cellStyle name="2_Вилоят охирги мониторинг 20-04-07 кейинги" xfId="4919" xr:uid="{00000000-0005-0000-0000-000033130000}"/>
    <cellStyle name="2_Вилоят охирги мониторинг 20-04-07 кейинги" xfId="4920" xr:uid="{00000000-0005-0000-0000-000034130000}"/>
    <cellStyle name="2_Вилоят охирги мониторинг 20-04-07 кейинги_УХКМ ва БИО форма 01. 02. 09" xfId="4921" xr:uid="{00000000-0005-0000-0000-000035130000}"/>
    <cellStyle name="2_Вилоят охирги мониторинг 20-04-07 кейинги_УХКМ ва БИО форма 01. 02. 09" xfId="4922" xr:uid="{00000000-0005-0000-0000-000036130000}"/>
    <cellStyle name="2_Вилоятга Эканамис маълумотлари" xfId="4923" xr:uid="{00000000-0005-0000-0000-000037130000}"/>
    <cellStyle name="2_Вилоятга Эканамис маълумотлари" xfId="4924" xr:uid="{00000000-0005-0000-0000-000038130000}"/>
    <cellStyle name="2_Вилоятга Эканамис маълумотлари_УХКМ ва БИО форма 01. 02. 09" xfId="4925" xr:uid="{00000000-0005-0000-0000-000039130000}"/>
    <cellStyle name="2_Вилоятга Эканамис маълумотлари_УХКМ ва БИО форма 01. 02. 09" xfId="4926" xr:uid="{00000000-0005-0000-0000-00003A130000}"/>
    <cellStyle name="2_Вилоят-химия-монитор-камай-21-04-07-агп" xfId="4927" xr:uid="{00000000-0005-0000-0000-00003B130000}"/>
    <cellStyle name="2_Вилоят-химия-монитор-камай-21-04-07-агп" xfId="4928" xr:uid="{00000000-0005-0000-0000-00003C130000}"/>
    <cellStyle name="2_Вилоят-химия-монитор-камай-21-04-07-агп_УХКМ ва БИО форма 01. 02. 09" xfId="4929" xr:uid="{00000000-0005-0000-0000-00003D130000}"/>
    <cellStyle name="2_Вилоят-химия-монитор-камай-21-04-07-агп_УХКМ ва БИО форма 01. 02. 09" xfId="4930" xr:uid="{00000000-0005-0000-0000-00003E130000}"/>
    <cellStyle name="2_Галла -2008 (Сентябр,октябр) -00121" xfId="4931" xr:uid="{00000000-0005-0000-0000-00003F130000}"/>
    <cellStyle name="2_Галла -2008 (Сентябр,октябр) -00121" xfId="4932" xr:uid="{00000000-0005-0000-0000-000040130000}"/>
    <cellStyle name="2_Галла -2008 (Сентябр,октябр) -00138" xfId="4933" xr:uid="{00000000-0005-0000-0000-000041130000}"/>
    <cellStyle name="2_Галла -2008 (Сентябр,октябр) -00138" xfId="4934" xr:uid="{00000000-0005-0000-0000-000042130000}"/>
    <cellStyle name="2_Галла -2008 (Сентябр,октябр)-00140" xfId="4935" xr:uid="{00000000-0005-0000-0000-000043130000}"/>
    <cellStyle name="2_Галла -2008 (Сентябр,октябр)-00140" xfId="4936" xr:uid="{00000000-0005-0000-0000-000044130000}"/>
    <cellStyle name="2_ГАЛЛА МАРТ (Низом)" xfId="4937" xr:uid="{00000000-0005-0000-0000-000045130000}"/>
    <cellStyle name="2_ГАЛЛА МАРТ (Низом)" xfId="4938" xr:uid="{00000000-0005-0000-0000-000046130000}"/>
    <cellStyle name="2_ГАЛЛА МАРТ (Низом)_УХКМ ва БИО форма 01. 02. 09" xfId="4939" xr:uid="{00000000-0005-0000-0000-000047130000}"/>
    <cellStyle name="2_ГАЛЛА МАРТ (Низом)_УХКМ ва БИО форма 01. 02. 09" xfId="4940" xr:uid="{00000000-0005-0000-0000-000048130000}"/>
    <cellStyle name="2_Дискетга аа" xfId="4941" xr:uid="{00000000-0005-0000-0000-000049130000}"/>
    <cellStyle name="2_Дискетга аа" xfId="4942" xr:uid="{00000000-0005-0000-0000-00004A130000}"/>
    <cellStyle name="2_Дискетга аа_УХКМ ва БИО форма 01. 02. 09" xfId="4943" xr:uid="{00000000-0005-0000-0000-00004B130000}"/>
    <cellStyle name="2_Дискетга аа_УХКМ ва БИО форма 01. 02. 09" xfId="4944" xr:uid="{00000000-0005-0000-0000-00004C130000}"/>
    <cellStyle name="2_Дустлик 01,10,06" xfId="4945" xr:uid="{00000000-0005-0000-0000-00004D130000}"/>
    <cellStyle name="2_Дустлик 01,10,06" xfId="4946" xr:uid="{00000000-0005-0000-0000-00004E130000}"/>
    <cellStyle name="2_Дустлик 01,10,06_УХКМ ва БИО форма 01. 02. 09" xfId="4947" xr:uid="{00000000-0005-0000-0000-00004F130000}"/>
    <cellStyle name="2_Дустлик 01,10,06_УХКМ ва БИО форма 01. 02. 09" xfId="4948" xr:uid="{00000000-0005-0000-0000-000050130000}"/>
    <cellStyle name="2_Дустлик 13,10,061 га " xfId="4949" xr:uid="{00000000-0005-0000-0000-000051130000}"/>
    <cellStyle name="2_Дустлик 13,10,061 га " xfId="4950" xr:uid="{00000000-0005-0000-0000-000052130000}"/>
    <cellStyle name="2_Дустлик 13,10,061 га _УХКМ ва БИО форма 01. 02. 09" xfId="4951" xr:uid="{00000000-0005-0000-0000-000053130000}"/>
    <cellStyle name="2_Дустлик 13,10,061 га _УХКМ ва БИО форма 01. 02. 09" xfId="4952" xr:uid="{00000000-0005-0000-0000-000054130000}"/>
    <cellStyle name="2_Дустлик 15,09,06 мониторинг" xfId="4953" xr:uid="{00000000-0005-0000-0000-000055130000}"/>
    <cellStyle name="2_Дустлик 15,09,06 мониторинг" xfId="4954" xr:uid="{00000000-0005-0000-0000-000056130000}"/>
    <cellStyle name="2_Дустлик 15,09,06 мониторинг_УХКМ ва БИО форма 01. 02. 09" xfId="4955" xr:uid="{00000000-0005-0000-0000-000057130000}"/>
    <cellStyle name="2_Дустлик 15,09,06 мониторинг_УХКМ ва БИО форма 01. 02. 09" xfId="4956" xr:uid="{00000000-0005-0000-0000-000058130000}"/>
    <cellStyle name="2_Дустлик 2-05-07 мониторинг янг" xfId="4957" xr:uid="{00000000-0005-0000-0000-000059130000}"/>
    <cellStyle name="2_Дустлик 2-05-07 мониторинг янг" xfId="4958" xr:uid="{00000000-0005-0000-0000-00005A130000}"/>
    <cellStyle name="2_Дустлик 31-05-07 Вилоятга" xfId="4959" xr:uid="{00000000-0005-0000-0000-00005B130000}"/>
    <cellStyle name="2_Дустлик 31-05-07 Вилоятга" xfId="4960" xr:uid="{00000000-0005-0000-0000-00005C130000}"/>
    <cellStyle name="2_Дустлик 31-05-07 Вилоятга_УХКМ ва БИО форма 01. 02. 09" xfId="4961" xr:uid="{00000000-0005-0000-0000-00005D130000}"/>
    <cellStyle name="2_Дустлик 31-05-07 Вилоятга_УХКМ ва БИО форма 01. 02. 09" xfId="4962" xr:uid="{00000000-0005-0000-0000-00005E130000}"/>
    <cellStyle name="2_Дустлик анализ 30-07-06" xfId="4963" xr:uid="{00000000-0005-0000-0000-00005F130000}"/>
    <cellStyle name="2_Дустлик анализ 30-07-06" xfId="4964" xr:uid="{00000000-0005-0000-0000-000060130000}"/>
    <cellStyle name="2_Дустлик анализ 30-07-06_УХКМ ва БИО форма 01. 02. 09" xfId="4965" xr:uid="{00000000-0005-0000-0000-000061130000}"/>
    <cellStyle name="2_Дустлик анализ 30-07-06_УХКМ ва БИО форма 01. 02. 09" xfId="4966" xr:uid="{00000000-0005-0000-0000-000062130000}"/>
    <cellStyle name="2_Дустлик пахта 04-06-07" xfId="4967" xr:uid="{00000000-0005-0000-0000-000063130000}"/>
    <cellStyle name="2_Дустлик пахта 04-06-07" xfId="4968" xr:uid="{00000000-0005-0000-0000-000064130000}"/>
    <cellStyle name="2_Дустлик пахта 16-06-07" xfId="4969" xr:uid="{00000000-0005-0000-0000-000065130000}"/>
    <cellStyle name="2_Дустлик пахта 16-06-07" xfId="4970" xr:uid="{00000000-0005-0000-0000-000066130000}"/>
    <cellStyle name="2_Дустлик сводка 08-06-07 й Вилоятга" xfId="4971" xr:uid="{00000000-0005-0000-0000-000067130000}"/>
    <cellStyle name="2_Дустлик сводка 08-06-07 й Вилоятга" xfId="4972" xr:uid="{00000000-0005-0000-0000-000068130000}"/>
    <cellStyle name="2_Дустлик сводка 09-06-07 й Вилоятга" xfId="4973" xr:uid="{00000000-0005-0000-0000-000069130000}"/>
    <cellStyle name="2_Дустлик сводка 09-06-07 й Вилоятга" xfId="4974" xr:uid="{00000000-0005-0000-0000-00006A130000}"/>
    <cellStyle name="2_Дустлик сводка 10-06-07 й Вилоятга" xfId="4975" xr:uid="{00000000-0005-0000-0000-00006B130000}"/>
    <cellStyle name="2_Дустлик сводка 10-06-07 й Вилоятга" xfId="4976" xr:uid="{00000000-0005-0000-0000-00006C130000}"/>
    <cellStyle name="2_Дустлик сводка 1-06-07" xfId="4977" xr:uid="{00000000-0005-0000-0000-00006D130000}"/>
    <cellStyle name="2_Дустлик сводка 1-06-07" xfId="4978" xr:uid="{00000000-0005-0000-0000-00006E130000}"/>
    <cellStyle name="2_Дустлик сводка 1-06-07_УХКМ ва БИО форма 01. 02. 09" xfId="4979" xr:uid="{00000000-0005-0000-0000-00006F130000}"/>
    <cellStyle name="2_Дустлик сводка 1-06-07_УХКМ ва БИО форма 01. 02. 09" xfId="4980" xr:uid="{00000000-0005-0000-0000-000070130000}"/>
    <cellStyle name="2_Дустлик сводка 11-06-07 й Вилоятга" xfId="4981" xr:uid="{00000000-0005-0000-0000-000071130000}"/>
    <cellStyle name="2_Дустлик сводка 11-06-07 й Вилоятга" xfId="4982" xr:uid="{00000000-0005-0000-0000-000072130000}"/>
    <cellStyle name="2_Дустлик сводка 13-06-07 й Вилоятга" xfId="4983" xr:uid="{00000000-0005-0000-0000-000073130000}"/>
    <cellStyle name="2_Дустлик сводка 13-06-07 й Вилоятга" xfId="4984" xr:uid="{00000000-0005-0000-0000-000074130000}"/>
    <cellStyle name="2_Ёпилган форма туланган 13-03-07" xfId="4985" xr:uid="{00000000-0005-0000-0000-000075130000}"/>
    <cellStyle name="2_Ёпилган форма туланган 13-03-07" xfId="4986" xr:uid="{00000000-0005-0000-0000-000076130000}"/>
    <cellStyle name="2_Ёпилган форма туланган 13-03-07_УХКМ ва БИО форма 01. 02. 09" xfId="4987" xr:uid="{00000000-0005-0000-0000-000077130000}"/>
    <cellStyle name="2_Ёпилган форма туланган 13-03-07_УХКМ ва БИО форма 01. 02. 09" xfId="4988" xr:uid="{00000000-0005-0000-0000-000078130000}"/>
    <cellStyle name="2_Жадвал" xfId="4989" xr:uid="{00000000-0005-0000-0000-000079130000}"/>
    <cellStyle name="2_Жадвал" xfId="4990" xr:uid="{00000000-0005-0000-0000-00007A130000}"/>
    <cellStyle name="2_Жадвал_Апрел кр такс иш хаки тулик 5.04.08 МБ га" xfId="4991" xr:uid="{00000000-0005-0000-0000-00007B130000}"/>
    <cellStyle name="2_Жадвал_Апрел кр такс иш хаки тулик 5.04.08 МБ га" xfId="4992" xr:uid="{00000000-0005-0000-0000-00007C130000}"/>
    <cellStyle name="2_Жадвал_ЛИЗИНГ МОНИТОРИНГИ-1.11.08й русумлар буйича" xfId="4993" xr:uid="{00000000-0005-0000-0000-00007D130000}"/>
    <cellStyle name="2_Жадвал_ЛИЗИНГ МОНИТОРИНГИ-1.11.08й русумлар буйича" xfId="4994" xr:uid="{00000000-0005-0000-0000-00007E130000}"/>
    <cellStyle name="2_Жадвал_УХКМ ва БИО форма 01. 02. 09" xfId="4995" xr:uid="{00000000-0005-0000-0000-00007F130000}"/>
    <cellStyle name="2_Жадвал_УХКМ ва БИО форма 01. 02. 09" xfId="4996" xr:uid="{00000000-0005-0000-0000-000080130000}"/>
    <cellStyle name="2_Зарбдор туман" xfId="4997" xr:uid="{00000000-0005-0000-0000-000081130000}"/>
    <cellStyle name="2_Зарбдор туман" xfId="4998" xr:uid="{00000000-0005-0000-0000-000082130000}"/>
    <cellStyle name="2_Зафаробод Кредит1111" xfId="4999" xr:uid="{00000000-0005-0000-0000-000083130000}"/>
    <cellStyle name="2_Зафаробод Кредит1111" xfId="5000" xr:uid="{00000000-0005-0000-0000-000084130000}"/>
    <cellStyle name="2_Зафаробод Кредит1111_Апрел кр такс иш хаки тулик 5.04.08 МБ га" xfId="5001" xr:uid="{00000000-0005-0000-0000-000085130000}"/>
    <cellStyle name="2_Зафаробод Кредит1111_Апрел кр такс иш хаки тулик 5.04.08 МБ га" xfId="5002" xr:uid="{00000000-0005-0000-0000-000086130000}"/>
    <cellStyle name="2_Зафаробод Кредит1111_ЛИЗИНГ МОНИТОРИНГИ-1.11.08й русумлар буйича" xfId="5003" xr:uid="{00000000-0005-0000-0000-000087130000}"/>
    <cellStyle name="2_Зафаробод Кредит1111_ЛИЗИНГ МОНИТОРИНГИ-1.11.08й русумлар буйича" xfId="5004" xr:uid="{00000000-0005-0000-0000-000088130000}"/>
    <cellStyle name="2_Зафаробод Кредит1111_УХКМ ва БИО форма 01. 02. 09" xfId="5005" xr:uid="{00000000-0005-0000-0000-000089130000}"/>
    <cellStyle name="2_Зафаробод Кредит1111_УХКМ ва БИО форма 01. 02. 09" xfId="5006" xr:uid="{00000000-0005-0000-0000-00008A130000}"/>
    <cellStyle name="2_Зафаробод ПТК 1 май" xfId="5007" xr:uid="{00000000-0005-0000-0000-00008B130000}"/>
    <cellStyle name="2_Зафаробод ПТК 1 май" xfId="5008" xr:uid="{00000000-0005-0000-0000-00008C130000}"/>
    <cellStyle name="2_Зафаробод-19-олтин" xfId="5009" xr:uid="{00000000-0005-0000-0000-00008D130000}"/>
    <cellStyle name="2_Зафаробод-19-олтин" xfId="5010" xr:uid="{00000000-0005-0000-0000-00008E130000}"/>
    <cellStyle name="2_ЛИЗИНГ МОНИТОРИНГИ-1.11.08й русумлар буйича" xfId="5011" xr:uid="{00000000-0005-0000-0000-00008F130000}"/>
    <cellStyle name="2_ЛИЗИНГ МОНИТОРИНГИ-1.11.08й русумлар буйича" xfId="5012" xr:uid="{00000000-0005-0000-0000-000090130000}"/>
    <cellStyle name="2_МАЙ кредит таксимоти 7 май БАНКЛАРГА" xfId="5013" xr:uid="{00000000-0005-0000-0000-000091130000}"/>
    <cellStyle name="2_МАЙ кредит таксимоти 7 май БАНКЛАРГА" xfId="5014" xr:uid="{00000000-0005-0000-0000-000092130000}"/>
    <cellStyle name="2_Май ойи кредит 14-05-07" xfId="5015" xr:uid="{00000000-0005-0000-0000-000093130000}"/>
    <cellStyle name="2_Май ойи кредит 14-05-07" xfId="5016" xr:uid="{00000000-0005-0000-0000-000094130000}"/>
    <cellStyle name="2_Май ойи кредит 15-05-07 Вилоятга" xfId="5017" xr:uid="{00000000-0005-0000-0000-000095130000}"/>
    <cellStyle name="2_Май ойи кредит 15-05-07 Вилоятга" xfId="5018" xr:uid="{00000000-0005-0000-0000-000096130000}"/>
    <cellStyle name="2_Май ойи кредит 23-05-07 Вилоятга" xfId="5019" xr:uid="{00000000-0005-0000-0000-000097130000}"/>
    <cellStyle name="2_Май ойи кредит 23-05-07 Вилоятга" xfId="5020" xr:uid="{00000000-0005-0000-0000-000098130000}"/>
    <cellStyle name="2_Март ойи талаби вилоят" xfId="5021" xr:uid="{00000000-0005-0000-0000-000099130000}"/>
    <cellStyle name="2_Март ойи талаби вилоят" xfId="5022" xr:uid="{00000000-0005-0000-0000-00009A130000}"/>
    <cellStyle name="2_Март ойига талаб арнасой" xfId="5023" xr:uid="{00000000-0005-0000-0000-00009B130000}"/>
    <cellStyle name="2_Март ойига талаб арнасой" xfId="5024" xr:uid="{00000000-0005-0000-0000-00009C130000}"/>
    <cellStyle name="2_Март ойига талаб арнасой_УХКМ ва БИО форма 01. 02. 09" xfId="5025" xr:uid="{00000000-0005-0000-0000-00009D130000}"/>
    <cellStyle name="2_Март ойига талаб арнасой_УХКМ ва БИО форма 01. 02. 09" xfId="5026" xr:uid="{00000000-0005-0000-0000-00009E130000}"/>
    <cellStyle name="2_МАРТ-СВОД-01" xfId="5027" xr:uid="{00000000-0005-0000-0000-00009F130000}"/>
    <cellStyle name="2_МАРТ-СВОД-01" xfId="5028" xr:uid="{00000000-0005-0000-0000-0000A0130000}"/>
    <cellStyle name="2_Мирзачул 24-10-2007 йил" xfId="5029" xr:uid="{00000000-0005-0000-0000-0000A1130000}"/>
    <cellStyle name="2_Мирзачул 24-10-2007 йил" xfId="5030" xr:uid="{00000000-0005-0000-0000-0000A2130000}"/>
    <cellStyle name="2_Мирзачул 27-10-2007 йил" xfId="5031" xr:uid="{00000000-0005-0000-0000-0000A3130000}"/>
    <cellStyle name="2_Мирзачул 27-10-2007 йил" xfId="5032" xr:uid="{00000000-0005-0000-0000-0000A4130000}"/>
    <cellStyle name="2_Мирзачул пахта 07-06-07" xfId="5033" xr:uid="{00000000-0005-0000-0000-0000A5130000}"/>
    <cellStyle name="2_Мирзачул пахта 07-06-07" xfId="5034" xr:uid="{00000000-0005-0000-0000-0000A6130000}"/>
    <cellStyle name="2_Мирзачул пахта 16-06-07" xfId="5035" xr:uid="{00000000-0005-0000-0000-0000A7130000}"/>
    <cellStyle name="2_Мирзачул пахта 16-06-07" xfId="5036" xr:uid="{00000000-0005-0000-0000-0000A8130000}"/>
    <cellStyle name="2_Мирзачул-16-11-07" xfId="5037" xr:uid="{00000000-0005-0000-0000-0000A9130000}"/>
    <cellStyle name="2_Мирзачул-16-11-07" xfId="5038" xr:uid="{00000000-0005-0000-0000-0000AA130000}"/>
    <cellStyle name="2_Мирзачул-19-олтин" xfId="5039" xr:uid="{00000000-0005-0000-0000-0000AB130000}"/>
    <cellStyle name="2_Мирзачул-19-олтин" xfId="5040" xr:uid="{00000000-0005-0000-0000-0000AC130000}"/>
    <cellStyle name="2_Мониторинг 01-05-07 Вилоят" xfId="5041" xr:uid="{00000000-0005-0000-0000-0000AD130000}"/>
    <cellStyle name="2_Мониторинг 01-05-07 Вилоят" xfId="5042" xr:uid="{00000000-0005-0000-0000-0000AE130000}"/>
    <cellStyle name="2_Мониторинг 30-04-07 Вилоят" xfId="5043" xr:uid="{00000000-0005-0000-0000-0000AF130000}"/>
    <cellStyle name="2_Мониторинг 30-04-07 Вилоят" xfId="5044" xr:uid="{00000000-0005-0000-0000-0000B0130000}"/>
    <cellStyle name="2_Мониторинг 31,08,06" xfId="5045" xr:uid="{00000000-0005-0000-0000-0000B1130000}"/>
    <cellStyle name="2_Мониторинг 31,08,06" xfId="5046" xr:uid="{00000000-0005-0000-0000-0000B2130000}"/>
    <cellStyle name="2_Мониторинг 31,08,06_УХКМ ва БИО форма 01. 02. 09" xfId="5047" xr:uid="{00000000-0005-0000-0000-0000B3130000}"/>
    <cellStyle name="2_Мониторинг 31,08,06_УХКМ ва БИО форма 01. 02. 09" xfId="5048" xr:uid="{00000000-0005-0000-0000-0000B4130000}"/>
    <cellStyle name="2_олтингугут" xfId="5049" xr:uid="{00000000-0005-0000-0000-0000B5130000}"/>
    <cellStyle name="2_олтингугут" xfId="5050" xr:uid="{00000000-0005-0000-0000-0000B6130000}"/>
    <cellStyle name="2_олтингугут_УХКМ ва БИО форма 01. 02. 09" xfId="5051" xr:uid="{00000000-0005-0000-0000-0000B7130000}"/>
    <cellStyle name="2_олтингугут_УХКМ ва БИО форма 01. 02. 09" xfId="5052" xr:uid="{00000000-0005-0000-0000-0000B8130000}"/>
    <cellStyle name="2_П+Г-2007 апрел_форма" xfId="5053" xr:uid="{00000000-0005-0000-0000-0000B9130000}"/>
    <cellStyle name="2_П+Г-2007 апрел_форма" xfId="5054" xr:uid="{00000000-0005-0000-0000-0000BA130000}"/>
    <cellStyle name="2_П+Г-2007 МАЙ_18" xfId="5055" xr:uid="{00000000-0005-0000-0000-0000BB130000}"/>
    <cellStyle name="2_П+Г-2007 МАЙ_18" xfId="5056" xr:uid="{00000000-0005-0000-0000-0000BC130000}"/>
    <cellStyle name="2_П+Г-2007 МАЙ_янги" xfId="5057" xr:uid="{00000000-0005-0000-0000-0000BD130000}"/>
    <cellStyle name="2_П+Г-2007 МАЙ_янги" xfId="5058" xr:uid="{00000000-0005-0000-0000-0000BE130000}"/>
    <cellStyle name="2_ПАХТА КРЕДИТ 2008 МАРТ " xfId="5059" xr:uid="{00000000-0005-0000-0000-0000BF130000}"/>
    <cellStyle name="2_ПАХТА КРЕДИТ 2008 МАРТ " xfId="5060" xr:uid="{00000000-0005-0000-0000-0000C0130000}"/>
    <cellStyle name="2_Пахта-2007 апрел кредит" xfId="5061" xr:uid="{00000000-0005-0000-0000-0000C1130000}"/>
    <cellStyle name="2_Пахта-2007 апрел кредит" xfId="5062" xr:uid="{00000000-0005-0000-0000-0000C2130000}"/>
    <cellStyle name="2_Пахта-2007 апрел кредит_Апрел кр такс иш хаки тулик 5.04.08 МБ га" xfId="5063" xr:uid="{00000000-0005-0000-0000-0000C3130000}"/>
    <cellStyle name="2_Пахта-2007 апрел кредит_Апрел кр такс иш хаки тулик 5.04.08 МБ га" xfId="5064" xr:uid="{00000000-0005-0000-0000-0000C4130000}"/>
    <cellStyle name="2_Пахта-2007 апрел кредит_ЛИЗИНГ МОНИТОРИНГИ-1.11.08й русумлар буйича" xfId="5065" xr:uid="{00000000-0005-0000-0000-0000C5130000}"/>
    <cellStyle name="2_Пахта-2007 апрел кредит_ЛИЗИНГ МОНИТОРИНГИ-1.11.08й русумлар буйича" xfId="5066" xr:uid="{00000000-0005-0000-0000-0000C6130000}"/>
    <cellStyle name="2_Пахта-2007 апрел кредит_УХКМ ва БИО форма 01. 02. 09" xfId="5067" xr:uid="{00000000-0005-0000-0000-0000C7130000}"/>
    <cellStyle name="2_Пахта-2007 апрел кредит_УХКМ ва БИО форма 01. 02. 09" xfId="5068" xr:uid="{00000000-0005-0000-0000-0000C8130000}"/>
    <cellStyle name="2_Пахта-Галла-Апрел-Кредит" xfId="5069" xr:uid="{00000000-0005-0000-0000-0000C9130000}"/>
    <cellStyle name="2_Пахта-Галла-Апрел-Кредит" xfId="5070" xr:uid="{00000000-0005-0000-0000-0000CA130000}"/>
    <cellStyle name="2_Пахта-Галла-Апрел-Кредит_Апрел кр такс иш хаки тулик 5.04.08 МБ га" xfId="5071" xr:uid="{00000000-0005-0000-0000-0000CB130000}"/>
    <cellStyle name="2_Пахта-Галла-Апрел-Кредит_Апрел кр такс иш хаки тулик 5.04.08 МБ га" xfId="5072" xr:uid="{00000000-0005-0000-0000-0000CC130000}"/>
    <cellStyle name="2_Пахта-Галла-Апрел-Кредит_ЛИЗИНГ МОНИТОРИНГИ-1.11.08й русумлар буйича" xfId="5073" xr:uid="{00000000-0005-0000-0000-0000CD130000}"/>
    <cellStyle name="2_Пахта-Галла-Апрел-Кредит_ЛИЗИНГ МОНИТОРИНГИ-1.11.08й русумлар буйича" xfId="5074" xr:uid="{00000000-0005-0000-0000-0000CE130000}"/>
    <cellStyle name="2_Пахта-Галла-Апрел-Кредит_УХКМ ва БИО форма 01. 02. 09" xfId="5075" xr:uid="{00000000-0005-0000-0000-0000CF130000}"/>
    <cellStyle name="2_Пахта-Галла-Апрел-Кредит_УХКМ ва БИО форма 01. 02. 09" xfId="5076" xr:uid="{00000000-0005-0000-0000-0000D0130000}"/>
    <cellStyle name="2_Пахта-Галла-Май-Кредит" xfId="5077" xr:uid="{00000000-0005-0000-0000-0000D1130000}"/>
    <cellStyle name="2_Пахта-Галла-Май-Кредит" xfId="5078" xr:uid="{00000000-0005-0000-0000-0000D2130000}"/>
    <cellStyle name="2_Пахта-Галла-Май-Кредит_Апрел кр такс иш хаки тулик 5.04.08 МБ га" xfId="5079" xr:uid="{00000000-0005-0000-0000-0000D3130000}"/>
    <cellStyle name="2_Пахта-Галла-Май-Кредит_Апрел кр такс иш хаки тулик 5.04.08 МБ га" xfId="5080" xr:uid="{00000000-0005-0000-0000-0000D4130000}"/>
    <cellStyle name="2_Пахта-Галла-Май-Кредит_ЛИЗИНГ МОНИТОРИНГИ-1.11.08й русумлар буйича" xfId="5081" xr:uid="{00000000-0005-0000-0000-0000D5130000}"/>
    <cellStyle name="2_Пахта-Галла-Май-Кредит_ЛИЗИНГ МОНИТОРИНГИ-1.11.08й русумлар буйича" xfId="5082" xr:uid="{00000000-0005-0000-0000-0000D6130000}"/>
    <cellStyle name="2_Пахта-Галла-Май-Кредит_УХКМ ва БИО форма 01. 02. 09" xfId="5083" xr:uid="{00000000-0005-0000-0000-0000D7130000}"/>
    <cellStyle name="2_Пахта-Галла-Май-Кредит_УХКМ ва БИО форма 01. 02. 09" xfId="5084" xr:uid="{00000000-0005-0000-0000-0000D8130000}"/>
    <cellStyle name="2_Пахта-Сентябр" xfId="5085" xr:uid="{00000000-0005-0000-0000-0000D9130000}"/>
    <cellStyle name="2_Пахта-Сентябр" xfId="5086" xr:uid="{00000000-0005-0000-0000-0000DA130000}"/>
    <cellStyle name="2_ПАХТА-Тех.карта" xfId="5087" xr:uid="{00000000-0005-0000-0000-0000DB130000}"/>
    <cellStyle name="2_ПАХТА-Тех.карта" xfId="5088" xr:uid="{00000000-0005-0000-0000-0000DC130000}"/>
    <cellStyle name="2_ПАХТА-Тех.карта_УХКМ ва БИО форма 01. 02. 09" xfId="5089" xr:uid="{00000000-0005-0000-0000-0000DD130000}"/>
    <cellStyle name="2_ПАХТА-Тех.карта_УХКМ ва БИО форма 01. 02. 09" xfId="5090" xr:uid="{00000000-0005-0000-0000-0000DE130000}"/>
    <cellStyle name="2_П-Г-Апрел-2 ЯРМИ" xfId="5091" xr:uid="{00000000-0005-0000-0000-0000DF130000}"/>
    <cellStyle name="2_П-Г-Апрел-2 ЯРМИ" xfId="5092" xr:uid="{00000000-0005-0000-0000-0000E0130000}"/>
    <cellStyle name="2_П-Г-Апрел-2 ЯРМИ_Апрел кр такс иш хаки тулик 5.04.08 МБ га" xfId="5093" xr:uid="{00000000-0005-0000-0000-0000E1130000}"/>
    <cellStyle name="2_П-Г-Апрел-2 ЯРМИ_Апрел кр такс иш хаки тулик 5.04.08 МБ га" xfId="5094" xr:uid="{00000000-0005-0000-0000-0000E2130000}"/>
    <cellStyle name="2_П-Г-Апрел-2 ЯРМИ_ЛИЗИНГ МОНИТОРИНГИ-1.11.08й русумлар буйича" xfId="5095" xr:uid="{00000000-0005-0000-0000-0000E3130000}"/>
    <cellStyle name="2_П-Г-Апрел-2 ЯРМИ_ЛИЗИНГ МОНИТОРИНГИ-1.11.08й русумлар буйича" xfId="5096" xr:uid="{00000000-0005-0000-0000-0000E4130000}"/>
    <cellStyle name="2_П-Г-Апрел-2 ЯРМИ_УХКМ ва БИО форма 01. 02. 09" xfId="5097" xr:uid="{00000000-0005-0000-0000-0000E5130000}"/>
    <cellStyle name="2_П-Г-Апрел-2 ЯРМИ_УХКМ ва БИО форма 01. 02. 09" xfId="5098" xr:uid="{00000000-0005-0000-0000-0000E6130000}"/>
    <cellStyle name="2_Режа апрел кредит 19-04-07 гача" xfId="5099" xr:uid="{00000000-0005-0000-0000-0000E7130000}"/>
    <cellStyle name="2_Режа апрел кредит 19-04-07 гача" xfId="5100" xr:uid="{00000000-0005-0000-0000-0000E8130000}"/>
    <cellStyle name="2_С-р , П Б, Х Б ва бошка банк 1,01,06 дан 25,05,06гача" xfId="5101" xr:uid="{00000000-0005-0000-0000-0000E9130000}"/>
    <cellStyle name="2_С-р , П Б, Х Б ва бошка банк 1,01,06 дан 25,05,06гача" xfId="5102" xr:uid="{00000000-0005-0000-0000-0000EA130000}"/>
    <cellStyle name="2_С-р , П Б, Х Б ва бошка банк 1,01,06 дан 25,05,06гача_УХКМ ва БИО форма 01. 02. 09" xfId="5103" xr:uid="{00000000-0005-0000-0000-0000EB130000}"/>
    <cellStyle name="2_С-р , П Б, Х Б ва бошка банк 1,01,06 дан 25,05,06гача_УХКМ ва БИО форма 01. 02. 09" xfId="5104" xr:uid="{00000000-0005-0000-0000-0000EC130000}"/>
    <cellStyle name="2_С-р , П Б, Х Б ва бошка банк 1,01,06 дан 25,05,06гача00" xfId="5105" xr:uid="{00000000-0005-0000-0000-0000ED130000}"/>
    <cellStyle name="2_С-р , П Б, Х Б ва бошка банк 1,01,06 дан 25,05,06гача00" xfId="5106" xr:uid="{00000000-0005-0000-0000-0000EE130000}"/>
    <cellStyle name="2_С-р , П Б, Х Б ва бошка банк 1,01,06 дан 25,05,06гача00_УХКМ ва БИО форма 01. 02. 09" xfId="5107" xr:uid="{00000000-0005-0000-0000-0000EF130000}"/>
    <cellStyle name="2_С-р , П Б, Х Б ва бошка банк 1,01,06 дан 25,05,06гача00_УХКМ ва БИО форма 01. 02. 09" xfId="5108" xr:uid="{00000000-0005-0000-0000-0000F0130000}"/>
    <cellStyle name="2_УХКМ ва БИО форма 01. 02. 09" xfId="5109" xr:uid="{00000000-0005-0000-0000-0000F1130000}"/>
    <cellStyle name="2_УХКМ ва БИО форма 01. 02. 09" xfId="5110" xr:uid="{00000000-0005-0000-0000-0000F2130000}"/>
    <cellStyle name="2_Факт 2006 йилга олганлар" xfId="5111" xr:uid="{00000000-0005-0000-0000-0000F3130000}"/>
    <cellStyle name="2_Факт 2006 йилга олганлар" xfId="5112" xr:uid="{00000000-0005-0000-0000-0000F4130000}"/>
    <cellStyle name="2_Факт 2006 йилга олганлар_Апрел кр такс иш хаки тулик 5.04.08 МБ га" xfId="5113" xr:uid="{00000000-0005-0000-0000-0000F5130000}"/>
    <cellStyle name="2_Факт 2006 йилга олганлар_Апрел кр такс иш хаки тулик 5.04.08 МБ га" xfId="5114" xr:uid="{00000000-0005-0000-0000-0000F6130000}"/>
    <cellStyle name="2_Факт 2006 йилга олганлар_ЛИЗИНГ МОНИТОРИНГИ-1.11.08й русумлар буйича" xfId="5115" xr:uid="{00000000-0005-0000-0000-0000F7130000}"/>
    <cellStyle name="2_Факт 2006 йилга олганлар_ЛИЗИНГ МОНИТОРИНГИ-1.11.08й русумлар буйича" xfId="5116" xr:uid="{00000000-0005-0000-0000-0000F8130000}"/>
    <cellStyle name="2_Факт 2006 йилга олганлар_УХКМ ва БИО форма 01. 02. 09" xfId="5117" xr:uid="{00000000-0005-0000-0000-0000F9130000}"/>
    <cellStyle name="2_Факт 2006 йилга олганлар_УХКМ ва БИО форма 01. 02. 09" xfId="5118" xr:uid="{00000000-0005-0000-0000-0000FA130000}"/>
    <cellStyle name="2_Химия-11" xfId="5119" xr:uid="{00000000-0005-0000-0000-0000FB130000}"/>
    <cellStyle name="2_Химия-11" xfId="5120" xr:uid="{00000000-0005-0000-0000-0000FC130000}"/>
    <cellStyle name="2_Чиким Апрел ойи котди" xfId="5121" xr:uid="{00000000-0005-0000-0000-0000FD130000}"/>
    <cellStyle name="2_Чиким Апрел ойи котди" xfId="5122" xr:uid="{00000000-0005-0000-0000-0000FE130000}"/>
    <cellStyle name="2_Чиким Апрел ойи котди_УХКМ ва БИО форма 01. 02. 09" xfId="5123" xr:uid="{00000000-0005-0000-0000-0000FF130000}"/>
    <cellStyle name="2_Чиким Апрел ойи котди_УХКМ ва БИО форма 01. 02. 09" xfId="5124" xr:uid="{00000000-0005-0000-0000-000000140000}"/>
    <cellStyle name="2_Чиким июн" xfId="5125" xr:uid="{00000000-0005-0000-0000-000001140000}"/>
    <cellStyle name="2_Чиким июн" xfId="5126" xr:uid="{00000000-0005-0000-0000-000002140000}"/>
    <cellStyle name="2_Чиким июн_Апрел кр такс иш хаки тулик 5.04.08 МБ га" xfId="5127" xr:uid="{00000000-0005-0000-0000-000003140000}"/>
    <cellStyle name="2_Чиким июн_Апрел кр такс иш хаки тулик 5.04.08 МБ га" xfId="5128" xr:uid="{00000000-0005-0000-0000-000004140000}"/>
    <cellStyle name="2_Чиким июн_ЛИЗИНГ МОНИТОРИНГИ-1.11.08й русумлар буйича" xfId="5129" xr:uid="{00000000-0005-0000-0000-000005140000}"/>
    <cellStyle name="2_Чиким июн_ЛИЗИНГ МОНИТОРИНГИ-1.11.08й русумлар буйича" xfId="5130" xr:uid="{00000000-0005-0000-0000-000006140000}"/>
    <cellStyle name="2_Чиким июн_УХКМ ва БИО форма 01. 02. 09" xfId="5131" xr:uid="{00000000-0005-0000-0000-000007140000}"/>
    <cellStyle name="2_Чиким июн_УХКМ ва БИО форма 01. 02. 09" xfId="5132" xr:uid="{00000000-0005-0000-0000-000008140000}"/>
    <cellStyle name="2_Энг охирги экипаж-1" xfId="5133" xr:uid="{00000000-0005-0000-0000-000009140000}"/>
    <cellStyle name="2_Энг охирги экипаж-1" xfId="5134" xr:uid="{00000000-0005-0000-0000-00000A140000}"/>
    <cellStyle name="2_Энг охирги экипаж-1_УХКМ ва БИО форма 01. 02. 09" xfId="5135" xr:uid="{00000000-0005-0000-0000-00000B140000}"/>
    <cellStyle name="2_Энг охирги экипаж-1_УХКМ ва БИО форма 01. 02. 09" xfId="5136" xr:uid="{00000000-0005-0000-0000-00000C140000}"/>
    <cellStyle name="1" xfId="5137" xr:uid="{00000000-0005-0000-0000-00000D140000}"/>
    <cellStyle name="20% - Accent1" xfId="5138" xr:uid="{00000000-0005-0000-0000-00000E140000}"/>
    <cellStyle name="20% - Accent2" xfId="5139" xr:uid="{00000000-0005-0000-0000-00000F140000}"/>
    <cellStyle name="20% - Accent3" xfId="5140" xr:uid="{00000000-0005-0000-0000-000010140000}"/>
    <cellStyle name="20% - Accent4" xfId="5141" xr:uid="{00000000-0005-0000-0000-000011140000}"/>
    <cellStyle name="20% - Accent5" xfId="5142" xr:uid="{00000000-0005-0000-0000-000012140000}"/>
    <cellStyle name="20% - Accent6" xfId="5143" xr:uid="{00000000-0005-0000-0000-000013140000}"/>
    <cellStyle name="20% - Акцент1 10" xfId="5144" xr:uid="{00000000-0005-0000-0000-000014140000}"/>
    <cellStyle name="20% - Акцент1 10 2" xfId="10488" xr:uid="{00000000-0005-0000-0000-000015140000}"/>
    <cellStyle name="20% - Акцент1 11" xfId="5145" xr:uid="{00000000-0005-0000-0000-000016140000}"/>
    <cellStyle name="20% - Акцент1 11 2" xfId="10489" xr:uid="{00000000-0005-0000-0000-000017140000}"/>
    <cellStyle name="20% - Акцент1 12" xfId="5146" xr:uid="{00000000-0005-0000-0000-000018140000}"/>
    <cellStyle name="20% - Акцент1 12 2" xfId="10490" xr:uid="{00000000-0005-0000-0000-000019140000}"/>
    <cellStyle name="20% - Акцент1 13" xfId="5147" xr:uid="{00000000-0005-0000-0000-00001A140000}"/>
    <cellStyle name="20% - Акцент1 13 2" xfId="10491" xr:uid="{00000000-0005-0000-0000-00001B140000}"/>
    <cellStyle name="20% - Акцент1 14" xfId="5148" xr:uid="{00000000-0005-0000-0000-00001C140000}"/>
    <cellStyle name="20% - Акцент1 14 2" xfId="10492" xr:uid="{00000000-0005-0000-0000-00001D140000}"/>
    <cellStyle name="20% - Акцент1 15" xfId="5149" xr:uid="{00000000-0005-0000-0000-00001E140000}"/>
    <cellStyle name="20% - Акцент1 15 2" xfId="10493" xr:uid="{00000000-0005-0000-0000-00001F140000}"/>
    <cellStyle name="20% - Акцент1 16" xfId="5150" xr:uid="{00000000-0005-0000-0000-000020140000}"/>
    <cellStyle name="20% - Акцент1 16 2" xfId="10494" xr:uid="{00000000-0005-0000-0000-000021140000}"/>
    <cellStyle name="20% - Акцент1 17" xfId="5151" xr:uid="{00000000-0005-0000-0000-000022140000}"/>
    <cellStyle name="20% - Акцент1 17 2" xfId="10495" xr:uid="{00000000-0005-0000-0000-000023140000}"/>
    <cellStyle name="20% - Акцент1 18" xfId="5152" xr:uid="{00000000-0005-0000-0000-000024140000}"/>
    <cellStyle name="20% - Акцент1 18 2" xfId="10496" xr:uid="{00000000-0005-0000-0000-000025140000}"/>
    <cellStyle name="20% - Акцент1 19" xfId="5153" xr:uid="{00000000-0005-0000-0000-000026140000}"/>
    <cellStyle name="20% - Акцент1 19 2" xfId="10497" xr:uid="{00000000-0005-0000-0000-000027140000}"/>
    <cellStyle name="20% - Акцент1 2" xfId="5154" xr:uid="{00000000-0005-0000-0000-000028140000}"/>
    <cellStyle name="20% - Акцент1 2 10" xfId="5155" xr:uid="{00000000-0005-0000-0000-000029140000}"/>
    <cellStyle name="20% - Акцент1 2 11" xfId="5156" xr:uid="{00000000-0005-0000-0000-00002A140000}"/>
    <cellStyle name="20% - Акцент1 2 12" xfId="5157" xr:uid="{00000000-0005-0000-0000-00002B140000}"/>
    <cellStyle name="20% - Акцент1 2 13" xfId="5158" xr:uid="{00000000-0005-0000-0000-00002C140000}"/>
    <cellStyle name="20% - Акцент1 2 14" xfId="5159" xr:uid="{00000000-0005-0000-0000-00002D140000}"/>
    <cellStyle name="20% - Акцент1 2 15" xfId="5160" xr:uid="{00000000-0005-0000-0000-00002E140000}"/>
    <cellStyle name="20% - Акцент1 2 16" xfId="5161" xr:uid="{00000000-0005-0000-0000-00002F140000}"/>
    <cellStyle name="20% - Акцент1 2 17" xfId="5162" xr:uid="{00000000-0005-0000-0000-000030140000}"/>
    <cellStyle name="20% - Акцент1 2 18" xfId="5163" xr:uid="{00000000-0005-0000-0000-000031140000}"/>
    <cellStyle name="20% - Акцент1 2 19" xfId="5164" xr:uid="{00000000-0005-0000-0000-000032140000}"/>
    <cellStyle name="20% - Акцент1 2 2" xfId="5165" xr:uid="{00000000-0005-0000-0000-000033140000}"/>
    <cellStyle name="20% - Акцент1 2 20" xfId="5166" xr:uid="{00000000-0005-0000-0000-000034140000}"/>
    <cellStyle name="20% - Акцент1 2 3" xfId="5167" xr:uid="{00000000-0005-0000-0000-000035140000}"/>
    <cellStyle name="20% - Акцент1 2 4" xfId="5168" xr:uid="{00000000-0005-0000-0000-000036140000}"/>
    <cellStyle name="20% - Акцент1 2 5" xfId="5169" xr:uid="{00000000-0005-0000-0000-000037140000}"/>
    <cellStyle name="20% - Акцент1 2 6" xfId="5170" xr:uid="{00000000-0005-0000-0000-000038140000}"/>
    <cellStyle name="20% - Акцент1 2 7" xfId="5171" xr:uid="{00000000-0005-0000-0000-000039140000}"/>
    <cellStyle name="20% - Акцент1 2 8" xfId="5172" xr:uid="{00000000-0005-0000-0000-00003A140000}"/>
    <cellStyle name="20% - Акцент1 2 9" xfId="5173" xr:uid="{00000000-0005-0000-0000-00003B140000}"/>
    <cellStyle name="20% - Акцент1 20" xfId="5174" xr:uid="{00000000-0005-0000-0000-00003C140000}"/>
    <cellStyle name="20% - Акцент1 20 2" xfId="10498" xr:uid="{00000000-0005-0000-0000-00003D140000}"/>
    <cellStyle name="20% - Акцент1 21" xfId="5175" xr:uid="{00000000-0005-0000-0000-00003E140000}"/>
    <cellStyle name="20% - Акцент1 21 2" xfId="10499" xr:uid="{00000000-0005-0000-0000-00003F140000}"/>
    <cellStyle name="20% - Акцент1 3" xfId="5176" xr:uid="{00000000-0005-0000-0000-000040140000}"/>
    <cellStyle name="20% - Акцент1 3 2" xfId="10500" xr:uid="{00000000-0005-0000-0000-000041140000}"/>
    <cellStyle name="20% - Акцент1 4" xfId="5177" xr:uid="{00000000-0005-0000-0000-000042140000}"/>
    <cellStyle name="20% - Акцент1 4 2" xfId="10501" xr:uid="{00000000-0005-0000-0000-000043140000}"/>
    <cellStyle name="20% - Акцент1 5" xfId="5178" xr:uid="{00000000-0005-0000-0000-000044140000}"/>
    <cellStyle name="20% - Акцент1 5 2" xfId="10502" xr:uid="{00000000-0005-0000-0000-000045140000}"/>
    <cellStyle name="20% - Акцент1 6" xfId="5179" xr:uid="{00000000-0005-0000-0000-000046140000}"/>
    <cellStyle name="20% - Акцент1 6 2" xfId="10503" xr:uid="{00000000-0005-0000-0000-000047140000}"/>
    <cellStyle name="20% - Акцент1 7" xfId="5180" xr:uid="{00000000-0005-0000-0000-000048140000}"/>
    <cellStyle name="20% - Акцент1 7 2" xfId="10504" xr:uid="{00000000-0005-0000-0000-000049140000}"/>
    <cellStyle name="20% - Акцент1 8" xfId="5181" xr:uid="{00000000-0005-0000-0000-00004A140000}"/>
    <cellStyle name="20% - Акцент1 8 2" xfId="10505" xr:uid="{00000000-0005-0000-0000-00004B140000}"/>
    <cellStyle name="20% - Акцент1 9" xfId="5182" xr:uid="{00000000-0005-0000-0000-00004C140000}"/>
    <cellStyle name="20% - Акцент1 9 2" xfId="10506" xr:uid="{00000000-0005-0000-0000-00004D140000}"/>
    <cellStyle name="20% - Акцент2 10" xfId="5183" xr:uid="{00000000-0005-0000-0000-00004E140000}"/>
    <cellStyle name="20% - Акцент2 10 2" xfId="10507" xr:uid="{00000000-0005-0000-0000-00004F140000}"/>
    <cellStyle name="20% - Акцент2 11" xfId="5184" xr:uid="{00000000-0005-0000-0000-000050140000}"/>
    <cellStyle name="20% - Акцент2 11 2" xfId="10508" xr:uid="{00000000-0005-0000-0000-000051140000}"/>
    <cellStyle name="20% - Акцент2 12" xfId="5185" xr:uid="{00000000-0005-0000-0000-000052140000}"/>
    <cellStyle name="20% - Акцент2 12 2" xfId="10509" xr:uid="{00000000-0005-0000-0000-000053140000}"/>
    <cellStyle name="20% - Акцент2 13" xfId="5186" xr:uid="{00000000-0005-0000-0000-000054140000}"/>
    <cellStyle name="20% - Акцент2 13 2" xfId="10510" xr:uid="{00000000-0005-0000-0000-000055140000}"/>
    <cellStyle name="20% - Акцент2 14" xfId="5187" xr:uid="{00000000-0005-0000-0000-000056140000}"/>
    <cellStyle name="20% - Акцент2 14 2" xfId="10511" xr:uid="{00000000-0005-0000-0000-000057140000}"/>
    <cellStyle name="20% - Акцент2 15" xfId="5188" xr:uid="{00000000-0005-0000-0000-000058140000}"/>
    <cellStyle name="20% - Акцент2 15 2" xfId="10512" xr:uid="{00000000-0005-0000-0000-000059140000}"/>
    <cellStyle name="20% - Акцент2 16" xfId="5189" xr:uid="{00000000-0005-0000-0000-00005A140000}"/>
    <cellStyle name="20% - Акцент2 16 2" xfId="10513" xr:uid="{00000000-0005-0000-0000-00005B140000}"/>
    <cellStyle name="20% - Акцент2 17" xfId="5190" xr:uid="{00000000-0005-0000-0000-00005C140000}"/>
    <cellStyle name="20% - Акцент2 17 2" xfId="10514" xr:uid="{00000000-0005-0000-0000-00005D140000}"/>
    <cellStyle name="20% - Акцент2 18" xfId="5191" xr:uid="{00000000-0005-0000-0000-00005E140000}"/>
    <cellStyle name="20% - Акцент2 18 2" xfId="10515" xr:uid="{00000000-0005-0000-0000-00005F140000}"/>
    <cellStyle name="20% - Акцент2 19" xfId="5192" xr:uid="{00000000-0005-0000-0000-000060140000}"/>
    <cellStyle name="20% - Акцент2 19 2" xfId="10516" xr:uid="{00000000-0005-0000-0000-000061140000}"/>
    <cellStyle name="20% - Акцент2 2" xfId="5193" xr:uid="{00000000-0005-0000-0000-000062140000}"/>
    <cellStyle name="20% - Акцент2 2 10" xfId="5194" xr:uid="{00000000-0005-0000-0000-000063140000}"/>
    <cellStyle name="20% - Акцент2 2 11" xfId="5195" xr:uid="{00000000-0005-0000-0000-000064140000}"/>
    <cellStyle name="20% - Акцент2 2 12" xfId="5196" xr:uid="{00000000-0005-0000-0000-000065140000}"/>
    <cellStyle name="20% - Акцент2 2 13" xfId="5197" xr:uid="{00000000-0005-0000-0000-000066140000}"/>
    <cellStyle name="20% - Акцент2 2 14" xfId="5198" xr:uid="{00000000-0005-0000-0000-000067140000}"/>
    <cellStyle name="20% - Акцент2 2 15" xfId="5199" xr:uid="{00000000-0005-0000-0000-000068140000}"/>
    <cellStyle name="20% - Акцент2 2 16" xfId="5200" xr:uid="{00000000-0005-0000-0000-000069140000}"/>
    <cellStyle name="20% - Акцент2 2 17" xfId="5201" xr:uid="{00000000-0005-0000-0000-00006A140000}"/>
    <cellStyle name="20% - Акцент2 2 18" xfId="5202" xr:uid="{00000000-0005-0000-0000-00006B140000}"/>
    <cellStyle name="20% - Акцент2 2 19" xfId="5203" xr:uid="{00000000-0005-0000-0000-00006C140000}"/>
    <cellStyle name="20% - Акцент2 2 2" xfId="5204" xr:uid="{00000000-0005-0000-0000-00006D140000}"/>
    <cellStyle name="20% - Акцент2 2 20" xfId="5205" xr:uid="{00000000-0005-0000-0000-00006E140000}"/>
    <cellStyle name="20% - Акцент2 2 3" xfId="5206" xr:uid="{00000000-0005-0000-0000-00006F140000}"/>
    <cellStyle name="20% - Акцент2 2 4" xfId="5207" xr:uid="{00000000-0005-0000-0000-000070140000}"/>
    <cellStyle name="20% - Акцент2 2 5" xfId="5208" xr:uid="{00000000-0005-0000-0000-000071140000}"/>
    <cellStyle name="20% - Акцент2 2 6" xfId="5209" xr:uid="{00000000-0005-0000-0000-000072140000}"/>
    <cellStyle name="20% - Акцент2 2 7" xfId="5210" xr:uid="{00000000-0005-0000-0000-000073140000}"/>
    <cellStyle name="20% - Акцент2 2 8" xfId="5211" xr:uid="{00000000-0005-0000-0000-000074140000}"/>
    <cellStyle name="20% - Акцент2 2 9" xfId="5212" xr:uid="{00000000-0005-0000-0000-000075140000}"/>
    <cellStyle name="20% - Акцент2 20" xfId="5213" xr:uid="{00000000-0005-0000-0000-000076140000}"/>
    <cellStyle name="20% - Акцент2 20 2" xfId="10517" xr:uid="{00000000-0005-0000-0000-000077140000}"/>
    <cellStyle name="20% - Акцент2 21" xfId="5214" xr:uid="{00000000-0005-0000-0000-000078140000}"/>
    <cellStyle name="20% - Акцент2 21 2" xfId="10518" xr:uid="{00000000-0005-0000-0000-000079140000}"/>
    <cellStyle name="20% - Акцент2 3" xfId="5215" xr:uid="{00000000-0005-0000-0000-00007A140000}"/>
    <cellStyle name="20% - Акцент2 3 2" xfId="10519" xr:uid="{00000000-0005-0000-0000-00007B140000}"/>
    <cellStyle name="20% - Акцент2 4" xfId="5216" xr:uid="{00000000-0005-0000-0000-00007C140000}"/>
    <cellStyle name="20% - Акцент2 4 2" xfId="10520" xr:uid="{00000000-0005-0000-0000-00007D140000}"/>
    <cellStyle name="20% - Акцент2 5" xfId="5217" xr:uid="{00000000-0005-0000-0000-00007E140000}"/>
    <cellStyle name="20% - Акцент2 5 2" xfId="10521" xr:uid="{00000000-0005-0000-0000-00007F140000}"/>
    <cellStyle name="20% - Акцент2 6" xfId="5218" xr:uid="{00000000-0005-0000-0000-000080140000}"/>
    <cellStyle name="20% - Акцент2 6 2" xfId="10522" xr:uid="{00000000-0005-0000-0000-000081140000}"/>
    <cellStyle name="20% - Акцент2 7" xfId="5219" xr:uid="{00000000-0005-0000-0000-000082140000}"/>
    <cellStyle name="20% - Акцент2 7 2" xfId="10523" xr:uid="{00000000-0005-0000-0000-000083140000}"/>
    <cellStyle name="20% - Акцент2 8" xfId="5220" xr:uid="{00000000-0005-0000-0000-000084140000}"/>
    <cellStyle name="20% - Акцент2 8 2" xfId="10524" xr:uid="{00000000-0005-0000-0000-000085140000}"/>
    <cellStyle name="20% - Акцент2 9" xfId="5221" xr:uid="{00000000-0005-0000-0000-000086140000}"/>
    <cellStyle name="20% - Акцент2 9 2" xfId="10525" xr:uid="{00000000-0005-0000-0000-000087140000}"/>
    <cellStyle name="20% - Акцент3 10" xfId="5222" xr:uid="{00000000-0005-0000-0000-000088140000}"/>
    <cellStyle name="20% - Акцент3 10 2" xfId="10526" xr:uid="{00000000-0005-0000-0000-000089140000}"/>
    <cellStyle name="20% - Акцент3 11" xfId="5223" xr:uid="{00000000-0005-0000-0000-00008A140000}"/>
    <cellStyle name="20% - Акцент3 11 2" xfId="10527" xr:uid="{00000000-0005-0000-0000-00008B140000}"/>
    <cellStyle name="20% - Акцент3 12" xfId="5224" xr:uid="{00000000-0005-0000-0000-00008C140000}"/>
    <cellStyle name="20% - Акцент3 12 2" xfId="10528" xr:uid="{00000000-0005-0000-0000-00008D140000}"/>
    <cellStyle name="20% - Акцент3 13" xfId="5225" xr:uid="{00000000-0005-0000-0000-00008E140000}"/>
    <cellStyle name="20% - Акцент3 13 2" xfId="10529" xr:uid="{00000000-0005-0000-0000-00008F140000}"/>
    <cellStyle name="20% - Акцент3 14" xfId="5226" xr:uid="{00000000-0005-0000-0000-000090140000}"/>
    <cellStyle name="20% - Акцент3 14 2" xfId="10530" xr:uid="{00000000-0005-0000-0000-000091140000}"/>
    <cellStyle name="20% - Акцент3 15" xfId="5227" xr:uid="{00000000-0005-0000-0000-000092140000}"/>
    <cellStyle name="20% - Акцент3 15 2" xfId="10531" xr:uid="{00000000-0005-0000-0000-000093140000}"/>
    <cellStyle name="20% - Акцент3 16" xfId="5228" xr:uid="{00000000-0005-0000-0000-000094140000}"/>
    <cellStyle name="20% - Акцент3 16 2" xfId="10532" xr:uid="{00000000-0005-0000-0000-000095140000}"/>
    <cellStyle name="20% - Акцент3 17" xfId="5229" xr:uid="{00000000-0005-0000-0000-000096140000}"/>
    <cellStyle name="20% - Акцент3 17 2" xfId="10533" xr:uid="{00000000-0005-0000-0000-000097140000}"/>
    <cellStyle name="20% - Акцент3 18" xfId="5230" xr:uid="{00000000-0005-0000-0000-000098140000}"/>
    <cellStyle name="20% - Акцент3 18 2" xfId="10534" xr:uid="{00000000-0005-0000-0000-000099140000}"/>
    <cellStyle name="20% - Акцент3 19" xfId="5231" xr:uid="{00000000-0005-0000-0000-00009A140000}"/>
    <cellStyle name="20% - Акцент3 19 2" xfId="10535" xr:uid="{00000000-0005-0000-0000-00009B140000}"/>
    <cellStyle name="20% - Акцент3 2" xfId="5232" xr:uid="{00000000-0005-0000-0000-00009C140000}"/>
    <cellStyle name="20% - Акцент3 2 10" xfId="5233" xr:uid="{00000000-0005-0000-0000-00009D140000}"/>
    <cellStyle name="20% - Акцент3 2 11" xfId="5234" xr:uid="{00000000-0005-0000-0000-00009E140000}"/>
    <cellStyle name="20% - Акцент3 2 12" xfId="5235" xr:uid="{00000000-0005-0000-0000-00009F140000}"/>
    <cellStyle name="20% - Акцент3 2 13" xfId="5236" xr:uid="{00000000-0005-0000-0000-0000A0140000}"/>
    <cellStyle name="20% - Акцент3 2 14" xfId="5237" xr:uid="{00000000-0005-0000-0000-0000A1140000}"/>
    <cellStyle name="20% - Акцент3 2 15" xfId="5238" xr:uid="{00000000-0005-0000-0000-0000A2140000}"/>
    <cellStyle name="20% - Акцент3 2 16" xfId="5239" xr:uid="{00000000-0005-0000-0000-0000A3140000}"/>
    <cellStyle name="20% - Акцент3 2 17" xfId="5240" xr:uid="{00000000-0005-0000-0000-0000A4140000}"/>
    <cellStyle name="20% - Акцент3 2 18" xfId="5241" xr:uid="{00000000-0005-0000-0000-0000A5140000}"/>
    <cellStyle name="20% - Акцент3 2 19" xfId="5242" xr:uid="{00000000-0005-0000-0000-0000A6140000}"/>
    <cellStyle name="20% - Акцент3 2 2" xfId="5243" xr:uid="{00000000-0005-0000-0000-0000A7140000}"/>
    <cellStyle name="20% - Акцент3 2 20" xfId="5244" xr:uid="{00000000-0005-0000-0000-0000A8140000}"/>
    <cellStyle name="20% - Акцент3 2 3" xfId="5245" xr:uid="{00000000-0005-0000-0000-0000A9140000}"/>
    <cellStyle name="20% - Акцент3 2 4" xfId="5246" xr:uid="{00000000-0005-0000-0000-0000AA140000}"/>
    <cellStyle name="20% - Акцент3 2 5" xfId="5247" xr:uid="{00000000-0005-0000-0000-0000AB140000}"/>
    <cellStyle name="20% - Акцент3 2 6" xfId="5248" xr:uid="{00000000-0005-0000-0000-0000AC140000}"/>
    <cellStyle name="20% - Акцент3 2 7" xfId="5249" xr:uid="{00000000-0005-0000-0000-0000AD140000}"/>
    <cellStyle name="20% - Акцент3 2 8" xfId="5250" xr:uid="{00000000-0005-0000-0000-0000AE140000}"/>
    <cellStyle name="20% - Акцент3 2 9" xfId="5251" xr:uid="{00000000-0005-0000-0000-0000AF140000}"/>
    <cellStyle name="20% - Акцент3 20" xfId="5252" xr:uid="{00000000-0005-0000-0000-0000B0140000}"/>
    <cellStyle name="20% - Акцент3 20 2" xfId="10536" xr:uid="{00000000-0005-0000-0000-0000B1140000}"/>
    <cellStyle name="20% - Акцент3 21" xfId="5253" xr:uid="{00000000-0005-0000-0000-0000B2140000}"/>
    <cellStyle name="20% - Акцент3 21 2" xfId="10537" xr:uid="{00000000-0005-0000-0000-0000B3140000}"/>
    <cellStyle name="20% - Акцент3 3" xfId="5254" xr:uid="{00000000-0005-0000-0000-0000B4140000}"/>
    <cellStyle name="20% - Акцент3 3 2" xfId="10538" xr:uid="{00000000-0005-0000-0000-0000B5140000}"/>
    <cellStyle name="20% - Акцент3 4" xfId="5255" xr:uid="{00000000-0005-0000-0000-0000B6140000}"/>
    <cellStyle name="20% - Акцент3 4 2" xfId="10539" xr:uid="{00000000-0005-0000-0000-0000B7140000}"/>
    <cellStyle name="20% - Акцент3 5" xfId="5256" xr:uid="{00000000-0005-0000-0000-0000B8140000}"/>
    <cellStyle name="20% - Акцент3 5 2" xfId="10540" xr:uid="{00000000-0005-0000-0000-0000B9140000}"/>
    <cellStyle name="20% - Акцент3 6" xfId="5257" xr:uid="{00000000-0005-0000-0000-0000BA140000}"/>
    <cellStyle name="20% - Акцент3 6 2" xfId="10541" xr:uid="{00000000-0005-0000-0000-0000BB140000}"/>
    <cellStyle name="20% - Акцент3 7" xfId="5258" xr:uid="{00000000-0005-0000-0000-0000BC140000}"/>
    <cellStyle name="20% - Акцент3 7 2" xfId="10542" xr:uid="{00000000-0005-0000-0000-0000BD140000}"/>
    <cellStyle name="20% - Акцент3 8" xfId="5259" xr:uid="{00000000-0005-0000-0000-0000BE140000}"/>
    <cellStyle name="20% - Акцент3 8 2" xfId="10543" xr:uid="{00000000-0005-0000-0000-0000BF140000}"/>
    <cellStyle name="20% - Акцент3 9" xfId="5260" xr:uid="{00000000-0005-0000-0000-0000C0140000}"/>
    <cellStyle name="20% - Акцент3 9 2" xfId="10544" xr:uid="{00000000-0005-0000-0000-0000C1140000}"/>
    <cellStyle name="20% - Акцент4 10" xfId="5261" xr:uid="{00000000-0005-0000-0000-0000C2140000}"/>
    <cellStyle name="20% - Акцент4 10 2" xfId="10545" xr:uid="{00000000-0005-0000-0000-0000C3140000}"/>
    <cellStyle name="20% - Акцент4 11" xfId="5262" xr:uid="{00000000-0005-0000-0000-0000C4140000}"/>
    <cellStyle name="20% - Акцент4 11 2" xfId="10546" xr:uid="{00000000-0005-0000-0000-0000C5140000}"/>
    <cellStyle name="20% - Акцент4 12" xfId="5263" xr:uid="{00000000-0005-0000-0000-0000C6140000}"/>
    <cellStyle name="20% - Акцент4 12 2" xfId="10547" xr:uid="{00000000-0005-0000-0000-0000C7140000}"/>
    <cellStyle name="20% - Акцент4 13" xfId="5264" xr:uid="{00000000-0005-0000-0000-0000C8140000}"/>
    <cellStyle name="20% - Акцент4 13 2" xfId="10548" xr:uid="{00000000-0005-0000-0000-0000C9140000}"/>
    <cellStyle name="20% - Акцент4 14" xfId="5265" xr:uid="{00000000-0005-0000-0000-0000CA140000}"/>
    <cellStyle name="20% - Акцент4 14 2" xfId="10549" xr:uid="{00000000-0005-0000-0000-0000CB140000}"/>
    <cellStyle name="20% - Акцент4 15" xfId="5266" xr:uid="{00000000-0005-0000-0000-0000CC140000}"/>
    <cellStyle name="20% - Акцент4 15 2" xfId="10550" xr:uid="{00000000-0005-0000-0000-0000CD140000}"/>
    <cellStyle name="20% - Акцент4 16" xfId="5267" xr:uid="{00000000-0005-0000-0000-0000CE140000}"/>
    <cellStyle name="20% - Акцент4 16 2" xfId="10551" xr:uid="{00000000-0005-0000-0000-0000CF140000}"/>
    <cellStyle name="20% - Акцент4 17" xfId="5268" xr:uid="{00000000-0005-0000-0000-0000D0140000}"/>
    <cellStyle name="20% - Акцент4 17 2" xfId="10552" xr:uid="{00000000-0005-0000-0000-0000D1140000}"/>
    <cellStyle name="20% - Акцент4 18" xfId="5269" xr:uid="{00000000-0005-0000-0000-0000D2140000}"/>
    <cellStyle name="20% - Акцент4 18 2" xfId="10553" xr:uid="{00000000-0005-0000-0000-0000D3140000}"/>
    <cellStyle name="20% - Акцент4 19" xfId="5270" xr:uid="{00000000-0005-0000-0000-0000D4140000}"/>
    <cellStyle name="20% - Акцент4 19 2" xfId="10554" xr:uid="{00000000-0005-0000-0000-0000D5140000}"/>
    <cellStyle name="20% - Акцент4 2" xfId="5271" xr:uid="{00000000-0005-0000-0000-0000D6140000}"/>
    <cellStyle name="20% - Акцент4 2 10" xfId="5272" xr:uid="{00000000-0005-0000-0000-0000D7140000}"/>
    <cellStyle name="20% - Акцент4 2 11" xfId="5273" xr:uid="{00000000-0005-0000-0000-0000D8140000}"/>
    <cellStyle name="20% - Акцент4 2 12" xfId="5274" xr:uid="{00000000-0005-0000-0000-0000D9140000}"/>
    <cellStyle name="20% - Акцент4 2 13" xfId="5275" xr:uid="{00000000-0005-0000-0000-0000DA140000}"/>
    <cellStyle name="20% - Акцент4 2 14" xfId="5276" xr:uid="{00000000-0005-0000-0000-0000DB140000}"/>
    <cellStyle name="20% - Акцент4 2 15" xfId="5277" xr:uid="{00000000-0005-0000-0000-0000DC140000}"/>
    <cellStyle name="20% - Акцент4 2 16" xfId="5278" xr:uid="{00000000-0005-0000-0000-0000DD140000}"/>
    <cellStyle name="20% - Акцент4 2 17" xfId="5279" xr:uid="{00000000-0005-0000-0000-0000DE140000}"/>
    <cellStyle name="20% - Акцент4 2 18" xfId="5280" xr:uid="{00000000-0005-0000-0000-0000DF140000}"/>
    <cellStyle name="20% - Акцент4 2 19" xfId="5281" xr:uid="{00000000-0005-0000-0000-0000E0140000}"/>
    <cellStyle name="20% - Акцент4 2 2" xfId="5282" xr:uid="{00000000-0005-0000-0000-0000E1140000}"/>
    <cellStyle name="20% - Акцент4 2 20" xfId="5283" xr:uid="{00000000-0005-0000-0000-0000E2140000}"/>
    <cellStyle name="20% - Акцент4 2 3" xfId="5284" xr:uid="{00000000-0005-0000-0000-0000E3140000}"/>
    <cellStyle name="20% - Акцент4 2 4" xfId="5285" xr:uid="{00000000-0005-0000-0000-0000E4140000}"/>
    <cellStyle name="20% - Акцент4 2 5" xfId="5286" xr:uid="{00000000-0005-0000-0000-0000E5140000}"/>
    <cellStyle name="20% - Акцент4 2 6" xfId="5287" xr:uid="{00000000-0005-0000-0000-0000E6140000}"/>
    <cellStyle name="20% - Акцент4 2 7" xfId="5288" xr:uid="{00000000-0005-0000-0000-0000E7140000}"/>
    <cellStyle name="20% - Акцент4 2 8" xfId="5289" xr:uid="{00000000-0005-0000-0000-0000E8140000}"/>
    <cellStyle name="20% - Акцент4 2 9" xfId="5290" xr:uid="{00000000-0005-0000-0000-0000E9140000}"/>
    <cellStyle name="20% - Акцент4 20" xfId="5291" xr:uid="{00000000-0005-0000-0000-0000EA140000}"/>
    <cellStyle name="20% - Акцент4 20 2" xfId="10555" xr:uid="{00000000-0005-0000-0000-0000EB140000}"/>
    <cellStyle name="20% - Акцент4 21" xfId="5292" xr:uid="{00000000-0005-0000-0000-0000EC140000}"/>
    <cellStyle name="20% - Акцент4 21 2" xfId="10556" xr:uid="{00000000-0005-0000-0000-0000ED140000}"/>
    <cellStyle name="20% - Акцент4 3" xfId="5293" xr:uid="{00000000-0005-0000-0000-0000EE140000}"/>
    <cellStyle name="20% - Акцент4 3 2" xfId="10557" xr:uid="{00000000-0005-0000-0000-0000EF140000}"/>
    <cellStyle name="20% - Акцент4 4" xfId="5294" xr:uid="{00000000-0005-0000-0000-0000F0140000}"/>
    <cellStyle name="20% - Акцент4 4 2" xfId="10558" xr:uid="{00000000-0005-0000-0000-0000F1140000}"/>
    <cellStyle name="20% - Акцент4 5" xfId="5295" xr:uid="{00000000-0005-0000-0000-0000F2140000}"/>
    <cellStyle name="20% - Акцент4 5 2" xfId="10559" xr:uid="{00000000-0005-0000-0000-0000F3140000}"/>
    <cellStyle name="20% - Акцент4 6" xfId="5296" xr:uid="{00000000-0005-0000-0000-0000F4140000}"/>
    <cellStyle name="20% - Акцент4 6 2" xfId="10560" xr:uid="{00000000-0005-0000-0000-0000F5140000}"/>
    <cellStyle name="20% - Акцент4 7" xfId="5297" xr:uid="{00000000-0005-0000-0000-0000F6140000}"/>
    <cellStyle name="20% - Акцент4 7 2" xfId="10561" xr:uid="{00000000-0005-0000-0000-0000F7140000}"/>
    <cellStyle name="20% - Акцент4 8" xfId="5298" xr:uid="{00000000-0005-0000-0000-0000F8140000}"/>
    <cellStyle name="20% - Акцент4 8 2" xfId="10562" xr:uid="{00000000-0005-0000-0000-0000F9140000}"/>
    <cellStyle name="20% - Акцент4 9" xfId="5299" xr:uid="{00000000-0005-0000-0000-0000FA140000}"/>
    <cellStyle name="20% - Акцент4 9 2" xfId="10563" xr:uid="{00000000-0005-0000-0000-0000FB140000}"/>
    <cellStyle name="20% - Акцент5 10" xfId="5300" xr:uid="{00000000-0005-0000-0000-0000FC140000}"/>
    <cellStyle name="20% - Акцент5 10 2" xfId="10564" xr:uid="{00000000-0005-0000-0000-0000FD140000}"/>
    <cellStyle name="20% - Акцент5 11" xfId="5301" xr:uid="{00000000-0005-0000-0000-0000FE140000}"/>
    <cellStyle name="20% - Акцент5 11 2" xfId="10565" xr:uid="{00000000-0005-0000-0000-0000FF140000}"/>
    <cellStyle name="20% - Акцент5 12" xfId="5302" xr:uid="{00000000-0005-0000-0000-000000150000}"/>
    <cellStyle name="20% - Акцент5 12 2" xfId="10566" xr:uid="{00000000-0005-0000-0000-000001150000}"/>
    <cellStyle name="20% - Акцент5 13" xfId="5303" xr:uid="{00000000-0005-0000-0000-000002150000}"/>
    <cellStyle name="20% - Акцент5 13 2" xfId="10567" xr:uid="{00000000-0005-0000-0000-000003150000}"/>
    <cellStyle name="20% - Акцент5 14" xfId="5304" xr:uid="{00000000-0005-0000-0000-000004150000}"/>
    <cellStyle name="20% - Акцент5 14 2" xfId="10568" xr:uid="{00000000-0005-0000-0000-000005150000}"/>
    <cellStyle name="20% - Акцент5 15" xfId="5305" xr:uid="{00000000-0005-0000-0000-000006150000}"/>
    <cellStyle name="20% - Акцент5 15 2" xfId="10569" xr:uid="{00000000-0005-0000-0000-000007150000}"/>
    <cellStyle name="20% - Акцент5 16" xfId="5306" xr:uid="{00000000-0005-0000-0000-000008150000}"/>
    <cellStyle name="20% - Акцент5 16 2" xfId="10570" xr:uid="{00000000-0005-0000-0000-000009150000}"/>
    <cellStyle name="20% - Акцент5 17" xfId="5307" xr:uid="{00000000-0005-0000-0000-00000A150000}"/>
    <cellStyle name="20% - Акцент5 17 2" xfId="10571" xr:uid="{00000000-0005-0000-0000-00000B150000}"/>
    <cellStyle name="20% - Акцент5 18" xfId="5308" xr:uid="{00000000-0005-0000-0000-00000C150000}"/>
    <cellStyle name="20% - Акцент5 18 2" xfId="10572" xr:uid="{00000000-0005-0000-0000-00000D150000}"/>
    <cellStyle name="20% - Акцент5 19" xfId="5309" xr:uid="{00000000-0005-0000-0000-00000E150000}"/>
    <cellStyle name="20% - Акцент5 19 2" xfId="10573" xr:uid="{00000000-0005-0000-0000-00000F150000}"/>
    <cellStyle name="20% - Акцент5 2" xfId="5310" xr:uid="{00000000-0005-0000-0000-000010150000}"/>
    <cellStyle name="20% - Акцент5 2 10" xfId="5311" xr:uid="{00000000-0005-0000-0000-000011150000}"/>
    <cellStyle name="20% - Акцент5 2 11" xfId="5312" xr:uid="{00000000-0005-0000-0000-000012150000}"/>
    <cellStyle name="20% - Акцент5 2 12" xfId="5313" xr:uid="{00000000-0005-0000-0000-000013150000}"/>
    <cellStyle name="20% - Акцент5 2 13" xfId="5314" xr:uid="{00000000-0005-0000-0000-000014150000}"/>
    <cellStyle name="20% - Акцент5 2 14" xfId="5315" xr:uid="{00000000-0005-0000-0000-000015150000}"/>
    <cellStyle name="20% - Акцент5 2 15" xfId="5316" xr:uid="{00000000-0005-0000-0000-000016150000}"/>
    <cellStyle name="20% - Акцент5 2 16" xfId="5317" xr:uid="{00000000-0005-0000-0000-000017150000}"/>
    <cellStyle name="20% - Акцент5 2 17" xfId="5318" xr:uid="{00000000-0005-0000-0000-000018150000}"/>
    <cellStyle name="20% - Акцент5 2 18" xfId="5319" xr:uid="{00000000-0005-0000-0000-000019150000}"/>
    <cellStyle name="20% - Акцент5 2 19" xfId="5320" xr:uid="{00000000-0005-0000-0000-00001A150000}"/>
    <cellStyle name="20% - Акцент5 2 2" xfId="5321" xr:uid="{00000000-0005-0000-0000-00001B150000}"/>
    <cellStyle name="20% - Акцент5 2 20" xfId="5322" xr:uid="{00000000-0005-0000-0000-00001C150000}"/>
    <cellStyle name="20% - Акцент5 2 3" xfId="5323" xr:uid="{00000000-0005-0000-0000-00001D150000}"/>
    <cellStyle name="20% - Акцент5 2 4" xfId="5324" xr:uid="{00000000-0005-0000-0000-00001E150000}"/>
    <cellStyle name="20% - Акцент5 2 5" xfId="5325" xr:uid="{00000000-0005-0000-0000-00001F150000}"/>
    <cellStyle name="20% - Акцент5 2 6" xfId="5326" xr:uid="{00000000-0005-0000-0000-000020150000}"/>
    <cellStyle name="20% - Акцент5 2 7" xfId="5327" xr:uid="{00000000-0005-0000-0000-000021150000}"/>
    <cellStyle name="20% - Акцент5 2 8" xfId="5328" xr:uid="{00000000-0005-0000-0000-000022150000}"/>
    <cellStyle name="20% - Акцент5 2 9" xfId="5329" xr:uid="{00000000-0005-0000-0000-000023150000}"/>
    <cellStyle name="20% - Акцент5 20" xfId="5330" xr:uid="{00000000-0005-0000-0000-000024150000}"/>
    <cellStyle name="20% - Акцент5 20 2" xfId="10574" xr:uid="{00000000-0005-0000-0000-000025150000}"/>
    <cellStyle name="20% - Акцент5 21" xfId="5331" xr:uid="{00000000-0005-0000-0000-000026150000}"/>
    <cellStyle name="20% - Акцент5 21 2" xfId="10575" xr:uid="{00000000-0005-0000-0000-000027150000}"/>
    <cellStyle name="20% - Акцент5 3" xfId="5332" xr:uid="{00000000-0005-0000-0000-000028150000}"/>
    <cellStyle name="20% - Акцент5 3 2" xfId="10576" xr:uid="{00000000-0005-0000-0000-000029150000}"/>
    <cellStyle name="20% - Акцент5 4" xfId="5333" xr:uid="{00000000-0005-0000-0000-00002A150000}"/>
    <cellStyle name="20% - Акцент5 4 2" xfId="10577" xr:uid="{00000000-0005-0000-0000-00002B150000}"/>
    <cellStyle name="20% - Акцент5 5" xfId="5334" xr:uid="{00000000-0005-0000-0000-00002C150000}"/>
    <cellStyle name="20% - Акцент5 5 2" xfId="10578" xr:uid="{00000000-0005-0000-0000-00002D150000}"/>
    <cellStyle name="20% - Акцент5 6" xfId="5335" xr:uid="{00000000-0005-0000-0000-00002E150000}"/>
    <cellStyle name="20% - Акцент5 6 2" xfId="10579" xr:uid="{00000000-0005-0000-0000-00002F150000}"/>
    <cellStyle name="20% - Акцент5 7" xfId="5336" xr:uid="{00000000-0005-0000-0000-000030150000}"/>
    <cellStyle name="20% - Акцент5 7 2" xfId="10580" xr:uid="{00000000-0005-0000-0000-000031150000}"/>
    <cellStyle name="20% - Акцент5 8" xfId="5337" xr:uid="{00000000-0005-0000-0000-000032150000}"/>
    <cellStyle name="20% - Акцент5 8 2" xfId="10581" xr:uid="{00000000-0005-0000-0000-000033150000}"/>
    <cellStyle name="20% - Акцент5 9" xfId="5338" xr:uid="{00000000-0005-0000-0000-000034150000}"/>
    <cellStyle name="20% - Акцент5 9 2" xfId="10582" xr:uid="{00000000-0005-0000-0000-000035150000}"/>
    <cellStyle name="20% - Акцент6 10" xfId="5339" xr:uid="{00000000-0005-0000-0000-000036150000}"/>
    <cellStyle name="20% - Акцент6 10 2" xfId="10583" xr:uid="{00000000-0005-0000-0000-000037150000}"/>
    <cellStyle name="20% - Акцент6 11" xfId="5340" xr:uid="{00000000-0005-0000-0000-000038150000}"/>
    <cellStyle name="20% - Акцент6 11 2" xfId="10584" xr:uid="{00000000-0005-0000-0000-000039150000}"/>
    <cellStyle name="20% - Акцент6 12" xfId="5341" xr:uid="{00000000-0005-0000-0000-00003A150000}"/>
    <cellStyle name="20% - Акцент6 12 2" xfId="10585" xr:uid="{00000000-0005-0000-0000-00003B150000}"/>
    <cellStyle name="20% - Акцент6 13" xfId="5342" xr:uid="{00000000-0005-0000-0000-00003C150000}"/>
    <cellStyle name="20% - Акцент6 13 2" xfId="10586" xr:uid="{00000000-0005-0000-0000-00003D150000}"/>
    <cellStyle name="20% - Акцент6 14" xfId="5343" xr:uid="{00000000-0005-0000-0000-00003E150000}"/>
    <cellStyle name="20% - Акцент6 14 2" xfId="10587" xr:uid="{00000000-0005-0000-0000-00003F150000}"/>
    <cellStyle name="20% - Акцент6 15" xfId="5344" xr:uid="{00000000-0005-0000-0000-000040150000}"/>
    <cellStyle name="20% - Акцент6 15 2" xfId="10588" xr:uid="{00000000-0005-0000-0000-000041150000}"/>
    <cellStyle name="20% - Акцент6 16" xfId="5345" xr:uid="{00000000-0005-0000-0000-000042150000}"/>
    <cellStyle name="20% - Акцент6 16 2" xfId="10589" xr:uid="{00000000-0005-0000-0000-000043150000}"/>
    <cellStyle name="20% - Акцент6 17" xfId="5346" xr:uid="{00000000-0005-0000-0000-000044150000}"/>
    <cellStyle name="20% - Акцент6 17 2" xfId="10590" xr:uid="{00000000-0005-0000-0000-000045150000}"/>
    <cellStyle name="20% - Акцент6 18" xfId="5347" xr:uid="{00000000-0005-0000-0000-000046150000}"/>
    <cellStyle name="20% - Акцент6 18 2" xfId="10591" xr:uid="{00000000-0005-0000-0000-000047150000}"/>
    <cellStyle name="20% - Акцент6 19" xfId="5348" xr:uid="{00000000-0005-0000-0000-000048150000}"/>
    <cellStyle name="20% - Акцент6 19 2" xfId="10592" xr:uid="{00000000-0005-0000-0000-000049150000}"/>
    <cellStyle name="20% - Акцент6 2" xfId="5349" xr:uid="{00000000-0005-0000-0000-00004A150000}"/>
    <cellStyle name="20% - Акцент6 2 10" xfId="5350" xr:uid="{00000000-0005-0000-0000-00004B150000}"/>
    <cellStyle name="20% - Акцент6 2 11" xfId="5351" xr:uid="{00000000-0005-0000-0000-00004C150000}"/>
    <cellStyle name="20% - Акцент6 2 12" xfId="5352" xr:uid="{00000000-0005-0000-0000-00004D150000}"/>
    <cellStyle name="20% - Акцент6 2 13" xfId="5353" xr:uid="{00000000-0005-0000-0000-00004E150000}"/>
    <cellStyle name="20% - Акцент6 2 14" xfId="5354" xr:uid="{00000000-0005-0000-0000-00004F150000}"/>
    <cellStyle name="20% - Акцент6 2 15" xfId="5355" xr:uid="{00000000-0005-0000-0000-000050150000}"/>
    <cellStyle name="20% - Акцент6 2 16" xfId="5356" xr:uid="{00000000-0005-0000-0000-000051150000}"/>
    <cellStyle name="20% - Акцент6 2 17" xfId="5357" xr:uid="{00000000-0005-0000-0000-000052150000}"/>
    <cellStyle name="20% - Акцент6 2 18" xfId="5358" xr:uid="{00000000-0005-0000-0000-000053150000}"/>
    <cellStyle name="20% - Акцент6 2 19" xfId="5359" xr:uid="{00000000-0005-0000-0000-000054150000}"/>
    <cellStyle name="20% - Акцент6 2 2" xfId="5360" xr:uid="{00000000-0005-0000-0000-000055150000}"/>
    <cellStyle name="20% - Акцент6 2 20" xfId="5361" xr:uid="{00000000-0005-0000-0000-000056150000}"/>
    <cellStyle name="20% - Акцент6 2 3" xfId="5362" xr:uid="{00000000-0005-0000-0000-000057150000}"/>
    <cellStyle name="20% - Акцент6 2 4" xfId="5363" xr:uid="{00000000-0005-0000-0000-000058150000}"/>
    <cellStyle name="20% - Акцент6 2 5" xfId="5364" xr:uid="{00000000-0005-0000-0000-000059150000}"/>
    <cellStyle name="20% - Акцент6 2 6" xfId="5365" xr:uid="{00000000-0005-0000-0000-00005A150000}"/>
    <cellStyle name="20% - Акцент6 2 7" xfId="5366" xr:uid="{00000000-0005-0000-0000-00005B150000}"/>
    <cellStyle name="20% - Акцент6 2 8" xfId="5367" xr:uid="{00000000-0005-0000-0000-00005C150000}"/>
    <cellStyle name="20% - Акцент6 2 9" xfId="5368" xr:uid="{00000000-0005-0000-0000-00005D150000}"/>
    <cellStyle name="20% - Акцент6 20" xfId="5369" xr:uid="{00000000-0005-0000-0000-00005E150000}"/>
    <cellStyle name="20% - Акцент6 20 2" xfId="10593" xr:uid="{00000000-0005-0000-0000-00005F150000}"/>
    <cellStyle name="20% - Акцент6 21" xfId="5370" xr:uid="{00000000-0005-0000-0000-000060150000}"/>
    <cellStyle name="20% - Акцент6 21 2" xfId="10594" xr:uid="{00000000-0005-0000-0000-000061150000}"/>
    <cellStyle name="20% - Акцент6 3" xfId="5371" xr:uid="{00000000-0005-0000-0000-000062150000}"/>
    <cellStyle name="20% - Акцент6 3 2" xfId="10595" xr:uid="{00000000-0005-0000-0000-000063150000}"/>
    <cellStyle name="20% - Акцент6 4" xfId="5372" xr:uid="{00000000-0005-0000-0000-000064150000}"/>
    <cellStyle name="20% - Акцент6 4 2" xfId="10596" xr:uid="{00000000-0005-0000-0000-000065150000}"/>
    <cellStyle name="20% - Акцент6 5" xfId="5373" xr:uid="{00000000-0005-0000-0000-000066150000}"/>
    <cellStyle name="20% - Акцент6 5 2" xfId="10597" xr:uid="{00000000-0005-0000-0000-000067150000}"/>
    <cellStyle name="20% - Акцент6 6" xfId="5374" xr:uid="{00000000-0005-0000-0000-000068150000}"/>
    <cellStyle name="20% - Акцент6 6 2" xfId="10598" xr:uid="{00000000-0005-0000-0000-000069150000}"/>
    <cellStyle name="20% - Акцент6 7" xfId="5375" xr:uid="{00000000-0005-0000-0000-00006A150000}"/>
    <cellStyle name="20% - Акцент6 7 2" xfId="10599" xr:uid="{00000000-0005-0000-0000-00006B150000}"/>
    <cellStyle name="20% - Акцент6 8" xfId="5376" xr:uid="{00000000-0005-0000-0000-00006C150000}"/>
    <cellStyle name="20% - Акцент6 8 2" xfId="10600" xr:uid="{00000000-0005-0000-0000-00006D150000}"/>
    <cellStyle name="20% - Акцент6 9" xfId="5377" xr:uid="{00000000-0005-0000-0000-00006E150000}"/>
    <cellStyle name="20% - Акцент6 9 2" xfId="10601" xr:uid="{00000000-0005-0000-0000-00006F150000}"/>
    <cellStyle name="40% - Accent1" xfId="5378" xr:uid="{00000000-0005-0000-0000-000070150000}"/>
    <cellStyle name="40% - Accent2" xfId="5379" xr:uid="{00000000-0005-0000-0000-000071150000}"/>
    <cellStyle name="40% - Accent3" xfId="5380" xr:uid="{00000000-0005-0000-0000-000072150000}"/>
    <cellStyle name="40% - Accent4" xfId="5381" xr:uid="{00000000-0005-0000-0000-000073150000}"/>
    <cellStyle name="40% - Accent5" xfId="5382" xr:uid="{00000000-0005-0000-0000-000074150000}"/>
    <cellStyle name="40% - Accent6" xfId="5383" xr:uid="{00000000-0005-0000-0000-000075150000}"/>
    <cellStyle name="40% - Акцент1 10" xfId="5384" xr:uid="{00000000-0005-0000-0000-000076150000}"/>
    <cellStyle name="40% - Акцент1 10 2" xfId="10602" xr:uid="{00000000-0005-0000-0000-000077150000}"/>
    <cellStyle name="40% - Акцент1 11" xfId="5385" xr:uid="{00000000-0005-0000-0000-000078150000}"/>
    <cellStyle name="40% - Акцент1 11 2" xfId="10603" xr:uid="{00000000-0005-0000-0000-000079150000}"/>
    <cellStyle name="40% - Акцент1 12" xfId="5386" xr:uid="{00000000-0005-0000-0000-00007A150000}"/>
    <cellStyle name="40% - Акцент1 12 2" xfId="10604" xr:uid="{00000000-0005-0000-0000-00007B150000}"/>
    <cellStyle name="40% - Акцент1 13" xfId="5387" xr:uid="{00000000-0005-0000-0000-00007C150000}"/>
    <cellStyle name="40% - Акцент1 13 2" xfId="10605" xr:uid="{00000000-0005-0000-0000-00007D150000}"/>
    <cellStyle name="40% - Акцент1 14" xfId="5388" xr:uid="{00000000-0005-0000-0000-00007E150000}"/>
    <cellStyle name="40% - Акцент1 14 2" xfId="10606" xr:uid="{00000000-0005-0000-0000-00007F150000}"/>
    <cellStyle name="40% - Акцент1 15" xfId="5389" xr:uid="{00000000-0005-0000-0000-000080150000}"/>
    <cellStyle name="40% - Акцент1 15 2" xfId="10607" xr:uid="{00000000-0005-0000-0000-000081150000}"/>
    <cellStyle name="40% - Акцент1 16" xfId="5390" xr:uid="{00000000-0005-0000-0000-000082150000}"/>
    <cellStyle name="40% - Акцент1 16 2" xfId="10608" xr:uid="{00000000-0005-0000-0000-000083150000}"/>
    <cellStyle name="40% - Акцент1 17" xfId="5391" xr:uid="{00000000-0005-0000-0000-000084150000}"/>
    <cellStyle name="40% - Акцент1 17 2" xfId="10609" xr:uid="{00000000-0005-0000-0000-000085150000}"/>
    <cellStyle name="40% - Акцент1 18" xfId="5392" xr:uid="{00000000-0005-0000-0000-000086150000}"/>
    <cellStyle name="40% - Акцент1 18 2" xfId="10610" xr:uid="{00000000-0005-0000-0000-000087150000}"/>
    <cellStyle name="40% - Акцент1 19" xfId="5393" xr:uid="{00000000-0005-0000-0000-000088150000}"/>
    <cellStyle name="40% - Акцент1 19 2" xfId="10611" xr:uid="{00000000-0005-0000-0000-000089150000}"/>
    <cellStyle name="40% - Акцент1 2" xfId="5394" xr:uid="{00000000-0005-0000-0000-00008A150000}"/>
    <cellStyle name="40% - Акцент1 2 10" xfId="5395" xr:uid="{00000000-0005-0000-0000-00008B150000}"/>
    <cellStyle name="40% - Акцент1 2 11" xfId="5396" xr:uid="{00000000-0005-0000-0000-00008C150000}"/>
    <cellStyle name="40% - Акцент1 2 12" xfId="5397" xr:uid="{00000000-0005-0000-0000-00008D150000}"/>
    <cellStyle name="40% - Акцент1 2 13" xfId="5398" xr:uid="{00000000-0005-0000-0000-00008E150000}"/>
    <cellStyle name="40% - Акцент1 2 14" xfId="5399" xr:uid="{00000000-0005-0000-0000-00008F150000}"/>
    <cellStyle name="40% - Акцент1 2 15" xfId="5400" xr:uid="{00000000-0005-0000-0000-000090150000}"/>
    <cellStyle name="40% - Акцент1 2 16" xfId="5401" xr:uid="{00000000-0005-0000-0000-000091150000}"/>
    <cellStyle name="40% - Акцент1 2 17" xfId="5402" xr:uid="{00000000-0005-0000-0000-000092150000}"/>
    <cellStyle name="40% - Акцент1 2 18" xfId="5403" xr:uid="{00000000-0005-0000-0000-000093150000}"/>
    <cellStyle name="40% - Акцент1 2 19" xfId="5404" xr:uid="{00000000-0005-0000-0000-000094150000}"/>
    <cellStyle name="40% - Акцент1 2 2" xfId="5405" xr:uid="{00000000-0005-0000-0000-000095150000}"/>
    <cellStyle name="40% - Акцент1 2 20" xfId="5406" xr:uid="{00000000-0005-0000-0000-000096150000}"/>
    <cellStyle name="40% - Акцент1 2 3" xfId="5407" xr:uid="{00000000-0005-0000-0000-000097150000}"/>
    <cellStyle name="40% - Акцент1 2 4" xfId="5408" xr:uid="{00000000-0005-0000-0000-000098150000}"/>
    <cellStyle name="40% - Акцент1 2 5" xfId="5409" xr:uid="{00000000-0005-0000-0000-000099150000}"/>
    <cellStyle name="40% - Акцент1 2 6" xfId="5410" xr:uid="{00000000-0005-0000-0000-00009A150000}"/>
    <cellStyle name="40% - Акцент1 2 7" xfId="5411" xr:uid="{00000000-0005-0000-0000-00009B150000}"/>
    <cellStyle name="40% - Акцент1 2 8" xfId="5412" xr:uid="{00000000-0005-0000-0000-00009C150000}"/>
    <cellStyle name="40% - Акцент1 2 9" xfId="5413" xr:uid="{00000000-0005-0000-0000-00009D150000}"/>
    <cellStyle name="40% - Акцент1 20" xfId="5414" xr:uid="{00000000-0005-0000-0000-00009E150000}"/>
    <cellStyle name="40% - Акцент1 20 2" xfId="10612" xr:uid="{00000000-0005-0000-0000-00009F150000}"/>
    <cellStyle name="40% - Акцент1 21" xfId="5415" xr:uid="{00000000-0005-0000-0000-0000A0150000}"/>
    <cellStyle name="40% - Акцент1 21 2" xfId="10613" xr:uid="{00000000-0005-0000-0000-0000A1150000}"/>
    <cellStyle name="40% - Акцент1 3" xfId="5416" xr:uid="{00000000-0005-0000-0000-0000A2150000}"/>
    <cellStyle name="40% - Акцент1 3 2" xfId="10614" xr:uid="{00000000-0005-0000-0000-0000A3150000}"/>
    <cellStyle name="40% - Акцент1 4" xfId="5417" xr:uid="{00000000-0005-0000-0000-0000A4150000}"/>
    <cellStyle name="40% - Акцент1 4 2" xfId="10615" xr:uid="{00000000-0005-0000-0000-0000A5150000}"/>
    <cellStyle name="40% - Акцент1 5" xfId="5418" xr:uid="{00000000-0005-0000-0000-0000A6150000}"/>
    <cellStyle name="40% - Акцент1 5 2" xfId="10616" xr:uid="{00000000-0005-0000-0000-0000A7150000}"/>
    <cellStyle name="40% - Акцент1 6" xfId="5419" xr:uid="{00000000-0005-0000-0000-0000A8150000}"/>
    <cellStyle name="40% - Акцент1 6 2" xfId="10617" xr:uid="{00000000-0005-0000-0000-0000A9150000}"/>
    <cellStyle name="40% - Акцент1 7" xfId="5420" xr:uid="{00000000-0005-0000-0000-0000AA150000}"/>
    <cellStyle name="40% - Акцент1 7 2" xfId="10618" xr:uid="{00000000-0005-0000-0000-0000AB150000}"/>
    <cellStyle name="40% - Акцент1 8" xfId="5421" xr:uid="{00000000-0005-0000-0000-0000AC150000}"/>
    <cellStyle name="40% - Акцент1 8 2" xfId="10619" xr:uid="{00000000-0005-0000-0000-0000AD150000}"/>
    <cellStyle name="40% - Акцент1 9" xfId="5422" xr:uid="{00000000-0005-0000-0000-0000AE150000}"/>
    <cellStyle name="40% - Акцент1 9 2" xfId="10620" xr:uid="{00000000-0005-0000-0000-0000AF150000}"/>
    <cellStyle name="40% - Акцент2 10" xfId="5423" xr:uid="{00000000-0005-0000-0000-0000B0150000}"/>
    <cellStyle name="40% - Акцент2 10 2" xfId="10621" xr:uid="{00000000-0005-0000-0000-0000B1150000}"/>
    <cellStyle name="40% - Акцент2 11" xfId="5424" xr:uid="{00000000-0005-0000-0000-0000B2150000}"/>
    <cellStyle name="40% - Акцент2 11 2" xfId="10622" xr:uid="{00000000-0005-0000-0000-0000B3150000}"/>
    <cellStyle name="40% - Акцент2 12" xfId="5425" xr:uid="{00000000-0005-0000-0000-0000B4150000}"/>
    <cellStyle name="40% - Акцент2 12 2" xfId="10623" xr:uid="{00000000-0005-0000-0000-0000B5150000}"/>
    <cellStyle name="40% - Акцент2 13" xfId="5426" xr:uid="{00000000-0005-0000-0000-0000B6150000}"/>
    <cellStyle name="40% - Акцент2 13 2" xfId="10624" xr:uid="{00000000-0005-0000-0000-0000B7150000}"/>
    <cellStyle name="40% - Акцент2 14" xfId="5427" xr:uid="{00000000-0005-0000-0000-0000B8150000}"/>
    <cellStyle name="40% - Акцент2 14 2" xfId="10625" xr:uid="{00000000-0005-0000-0000-0000B9150000}"/>
    <cellStyle name="40% - Акцент2 15" xfId="5428" xr:uid="{00000000-0005-0000-0000-0000BA150000}"/>
    <cellStyle name="40% - Акцент2 15 2" xfId="10626" xr:uid="{00000000-0005-0000-0000-0000BB150000}"/>
    <cellStyle name="40% - Акцент2 16" xfId="5429" xr:uid="{00000000-0005-0000-0000-0000BC150000}"/>
    <cellStyle name="40% - Акцент2 16 2" xfId="10627" xr:uid="{00000000-0005-0000-0000-0000BD150000}"/>
    <cellStyle name="40% - Акцент2 17" xfId="5430" xr:uid="{00000000-0005-0000-0000-0000BE150000}"/>
    <cellStyle name="40% - Акцент2 17 2" xfId="10628" xr:uid="{00000000-0005-0000-0000-0000BF150000}"/>
    <cellStyle name="40% - Акцент2 18" xfId="5431" xr:uid="{00000000-0005-0000-0000-0000C0150000}"/>
    <cellStyle name="40% - Акцент2 18 2" xfId="10629" xr:uid="{00000000-0005-0000-0000-0000C1150000}"/>
    <cellStyle name="40% - Акцент2 19" xfId="5432" xr:uid="{00000000-0005-0000-0000-0000C2150000}"/>
    <cellStyle name="40% - Акцент2 19 2" xfId="10630" xr:uid="{00000000-0005-0000-0000-0000C3150000}"/>
    <cellStyle name="40% - Акцент2 2" xfId="5433" xr:uid="{00000000-0005-0000-0000-0000C4150000}"/>
    <cellStyle name="40% - Акцент2 2 10" xfId="5434" xr:uid="{00000000-0005-0000-0000-0000C5150000}"/>
    <cellStyle name="40% - Акцент2 2 11" xfId="5435" xr:uid="{00000000-0005-0000-0000-0000C6150000}"/>
    <cellStyle name="40% - Акцент2 2 12" xfId="5436" xr:uid="{00000000-0005-0000-0000-0000C7150000}"/>
    <cellStyle name="40% - Акцент2 2 13" xfId="5437" xr:uid="{00000000-0005-0000-0000-0000C8150000}"/>
    <cellStyle name="40% - Акцент2 2 14" xfId="5438" xr:uid="{00000000-0005-0000-0000-0000C9150000}"/>
    <cellStyle name="40% - Акцент2 2 15" xfId="5439" xr:uid="{00000000-0005-0000-0000-0000CA150000}"/>
    <cellStyle name="40% - Акцент2 2 16" xfId="5440" xr:uid="{00000000-0005-0000-0000-0000CB150000}"/>
    <cellStyle name="40% - Акцент2 2 17" xfId="5441" xr:uid="{00000000-0005-0000-0000-0000CC150000}"/>
    <cellStyle name="40% - Акцент2 2 18" xfId="5442" xr:uid="{00000000-0005-0000-0000-0000CD150000}"/>
    <cellStyle name="40% - Акцент2 2 19" xfId="5443" xr:uid="{00000000-0005-0000-0000-0000CE150000}"/>
    <cellStyle name="40% - Акцент2 2 2" xfId="5444" xr:uid="{00000000-0005-0000-0000-0000CF150000}"/>
    <cellStyle name="40% - Акцент2 2 20" xfId="5445" xr:uid="{00000000-0005-0000-0000-0000D0150000}"/>
    <cellStyle name="40% - Акцент2 2 3" xfId="5446" xr:uid="{00000000-0005-0000-0000-0000D1150000}"/>
    <cellStyle name="40% - Акцент2 2 4" xfId="5447" xr:uid="{00000000-0005-0000-0000-0000D2150000}"/>
    <cellStyle name="40% - Акцент2 2 5" xfId="5448" xr:uid="{00000000-0005-0000-0000-0000D3150000}"/>
    <cellStyle name="40% - Акцент2 2 6" xfId="5449" xr:uid="{00000000-0005-0000-0000-0000D4150000}"/>
    <cellStyle name="40% - Акцент2 2 7" xfId="5450" xr:uid="{00000000-0005-0000-0000-0000D5150000}"/>
    <cellStyle name="40% - Акцент2 2 8" xfId="5451" xr:uid="{00000000-0005-0000-0000-0000D6150000}"/>
    <cellStyle name="40% - Акцент2 2 9" xfId="5452" xr:uid="{00000000-0005-0000-0000-0000D7150000}"/>
    <cellStyle name="40% - Акцент2 20" xfId="5453" xr:uid="{00000000-0005-0000-0000-0000D8150000}"/>
    <cellStyle name="40% - Акцент2 20 2" xfId="10631" xr:uid="{00000000-0005-0000-0000-0000D9150000}"/>
    <cellStyle name="40% - Акцент2 21" xfId="5454" xr:uid="{00000000-0005-0000-0000-0000DA150000}"/>
    <cellStyle name="40% - Акцент2 21 2" xfId="10632" xr:uid="{00000000-0005-0000-0000-0000DB150000}"/>
    <cellStyle name="40% - Акцент2 3" xfId="5455" xr:uid="{00000000-0005-0000-0000-0000DC150000}"/>
    <cellStyle name="40% - Акцент2 3 2" xfId="10633" xr:uid="{00000000-0005-0000-0000-0000DD150000}"/>
    <cellStyle name="40% - Акцент2 4" xfId="5456" xr:uid="{00000000-0005-0000-0000-0000DE150000}"/>
    <cellStyle name="40% - Акцент2 4 2" xfId="10634" xr:uid="{00000000-0005-0000-0000-0000DF150000}"/>
    <cellStyle name="40% - Акцент2 5" xfId="5457" xr:uid="{00000000-0005-0000-0000-0000E0150000}"/>
    <cellStyle name="40% - Акцент2 5 2" xfId="10635" xr:uid="{00000000-0005-0000-0000-0000E1150000}"/>
    <cellStyle name="40% - Акцент2 6" xfId="5458" xr:uid="{00000000-0005-0000-0000-0000E2150000}"/>
    <cellStyle name="40% - Акцент2 6 2" xfId="10636" xr:uid="{00000000-0005-0000-0000-0000E3150000}"/>
    <cellStyle name="40% - Акцент2 7" xfId="5459" xr:uid="{00000000-0005-0000-0000-0000E4150000}"/>
    <cellStyle name="40% - Акцент2 7 2" xfId="10637" xr:uid="{00000000-0005-0000-0000-0000E5150000}"/>
    <cellStyle name="40% - Акцент2 8" xfId="5460" xr:uid="{00000000-0005-0000-0000-0000E6150000}"/>
    <cellStyle name="40% - Акцент2 8 2" xfId="10638" xr:uid="{00000000-0005-0000-0000-0000E7150000}"/>
    <cellStyle name="40% - Акцент2 9" xfId="5461" xr:uid="{00000000-0005-0000-0000-0000E8150000}"/>
    <cellStyle name="40% - Акцент2 9 2" xfId="10639" xr:uid="{00000000-0005-0000-0000-0000E9150000}"/>
    <cellStyle name="40% - Акцент3 10" xfId="5462" xr:uid="{00000000-0005-0000-0000-0000EA150000}"/>
    <cellStyle name="40% - Акцент3 10 2" xfId="10640" xr:uid="{00000000-0005-0000-0000-0000EB150000}"/>
    <cellStyle name="40% - Акцент3 11" xfId="5463" xr:uid="{00000000-0005-0000-0000-0000EC150000}"/>
    <cellStyle name="40% - Акцент3 11 2" xfId="10641" xr:uid="{00000000-0005-0000-0000-0000ED150000}"/>
    <cellStyle name="40% - Акцент3 12" xfId="5464" xr:uid="{00000000-0005-0000-0000-0000EE150000}"/>
    <cellStyle name="40% - Акцент3 12 2" xfId="10642" xr:uid="{00000000-0005-0000-0000-0000EF150000}"/>
    <cellStyle name="40% - Акцент3 13" xfId="5465" xr:uid="{00000000-0005-0000-0000-0000F0150000}"/>
    <cellStyle name="40% - Акцент3 13 2" xfId="10643" xr:uid="{00000000-0005-0000-0000-0000F1150000}"/>
    <cellStyle name="40% - Акцент3 14" xfId="5466" xr:uid="{00000000-0005-0000-0000-0000F2150000}"/>
    <cellStyle name="40% - Акцент3 14 2" xfId="10644" xr:uid="{00000000-0005-0000-0000-0000F3150000}"/>
    <cellStyle name="40% - Акцент3 15" xfId="5467" xr:uid="{00000000-0005-0000-0000-0000F4150000}"/>
    <cellStyle name="40% - Акцент3 15 2" xfId="10645" xr:uid="{00000000-0005-0000-0000-0000F5150000}"/>
    <cellStyle name="40% - Акцент3 16" xfId="5468" xr:uid="{00000000-0005-0000-0000-0000F6150000}"/>
    <cellStyle name="40% - Акцент3 16 2" xfId="10646" xr:uid="{00000000-0005-0000-0000-0000F7150000}"/>
    <cellStyle name="40% - Акцент3 17" xfId="5469" xr:uid="{00000000-0005-0000-0000-0000F8150000}"/>
    <cellStyle name="40% - Акцент3 17 2" xfId="10647" xr:uid="{00000000-0005-0000-0000-0000F9150000}"/>
    <cellStyle name="40% - Акцент3 18" xfId="5470" xr:uid="{00000000-0005-0000-0000-0000FA150000}"/>
    <cellStyle name="40% - Акцент3 18 2" xfId="10648" xr:uid="{00000000-0005-0000-0000-0000FB150000}"/>
    <cellStyle name="40% - Акцент3 19" xfId="5471" xr:uid="{00000000-0005-0000-0000-0000FC150000}"/>
    <cellStyle name="40% - Акцент3 19 2" xfId="10649" xr:uid="{00000000-0005-0000-0000-0000FD150000}"/>
    <cellStyle name="40% - Акцент3 2" xfId="5472" xr:uid="{00000000-0005-0000-0000-0000FE150000}"/>
    <cellStyle name="40% - Акцент3 2 10" xfId="5473" xr:uid="{00000000-0005-0000-0000-0000FF150000}"/>
    <cellStyle name="40% - Акцент3 2 11" xfId="5474" xr:uid="{00000000-0005-0000-0000-000000160000}"/>
    <cellStyle name="40% - Акцент3 2 12" xfId="5475" xr:uid="{00000000-0005-0000-0000-000001160000}"/>
    <cellStyle name="40% - Акцент3 2 13" xfId="5476" xr:uid="{00000000-0005-0000-0000-000002160000}"/>
    <cellStyle name="40% - Акцент3 2 14" xfId="5477" xr:uid="{00000000-0005-0000-0000-000003160000}"/>
    <cellStyle name="40% - Акцент3 2 15" xfId="5478" xr:uid="{00000000-0005-0000-0000-000004160000}"/>
    <cellStyle name="40% - Акцент3 2 16" xfId="5479" xr:uid="{00000000-0005-0000-0000-000005160000}"/>
    <cellStyle name="40% - Акцент3 2 17" xfId="5480" xr:uid="{00000000-0005-0000-0000-000006160000}"/>
    <cellStyle name="40% - Акцент3 2 18" xfId="5481" xr:uid="{00000000-0005-0000-0000-000007160000}"/>
    <cellStyle name="40% - Акцент3 2 19" xfId="5482" xr:uid="{00000000-0005-0000-0000-000008160000}"/>
    <cellStyle name="40% - Акцент3 2 2" xfId="5483" xr:uid="{00000000-0005-0000-0000-000009160000}"/>
    <cellStyle name="40% - Акцент3 2 20" xfId="5484" xr:uid="{00000000-0005-0000-0000-00000A160000}"/>
    <cellStyle name="40% - Акцент3 2 3" xfId="5485" xr:uid="{00000000-0005-0000-0000-00000B160000}"/>
    <cellStyle name="40% - Акцент3 2 4" xfId="5486" xr:uid="{00000000-0005-0000-0000-00000C160000}"/>
    <cellStyle name="40% - Акцент3 2 5" xfId="5487" xr:uid="{00000000-0005-0000-0000-00000D160000}"/>
    <cellStyle name="40% - Акцент3 2 6" xfId="5488" xr:uid="{00000000-0005-0000-0000-00000E160000}"/>
    <cellStyle name="40% - Акцент3 2 7" xfId="5489" xr:uid="{00000000-0005-0000-0000-00000F160000}"/>
    <cellStyle name="40% - Акцент3 2 8" xfId="5490" xr:uid="{00000000-0005-0000-0000-000010160000}"/>
    <cellStyle name="40% - Акцент3 2 9" xfId="5491" xr:uid="{00000000-0005-0000-0000-000011160000}"/>
    <cellStyle name="40% - Акцент3 20" xfId="5492" xr:uid="{00000000-0005-0000-0000-000012160000}"/>
    <cellStyle name="40% - Акцент3 20 2" xfId="10650" xr:uid="{00000000-0005-0000-0000-000013160000}"/>
    <cellStyle name="40% - Акцент3 21" xfId="5493" xr:uid="{00000000-0005-0000-0000-000014160000}"/>
    <cellStyle name="40% - Акцент3 21 2" xfId="10651" xr:uid="{00000000-0005-0000-0000-000015160000}"/>
    <cellStyle name="40% - Акцент3 3" xfId="5494" xr:uid="{00000000-0005-0000-0000-000016160000}"/>
    <cellStyle name="40% - Акцент3 3 2" xfId="10652" xr:uid="{00000000-0005-0000-0000-000017160000}"/>
    <cellStyle name="40% - Акцент3 4" xfId="5495" xr:uid="{00000000-0005-0000-0000-000018160000}"/>
    <cellStyle name="40% - Акцент3 4 2" xfId="10653" xr:uid="{00000000-0005-0000-0000-000019160000}"/>
    <cellStyle name="40% - Акцент3 5" xfId="5496" xr:uid="{00000000-0005-0000-0000-00001A160000}"/>
    <cellStyle name="40% - Акцент3 5 2" xfId="10654" xr:uid="{00000000-0005-0000-0000-00001B160000}"/>
    <cellStyle name="40% - Акцент3 6" xfId="5497" xr:uid="{00000000-0005-0000-0000-00001C160000}"/>
    <cellStyle name="40% - Акцент3 6 2" xfId="10655" xr:uid="{00000000-0005-0000-0000-00001D160000}"/>
    <cellStyle name="40% - Акцент3 7" xfId="5498" xr:uid="{00000000-0005-0000-0000-00001E160000}"/>
    <cellStyle name="40% - Акцент3 7 2" xfId="10656" xr:uid="{00000000-0005-0000-0000-00001F160000}"/>
    <cellStyle name="40% - Акцент3 8" xfId="5499" xr:uid="{00000000-0005-0000-0000-000020160000}"/>
    <cellStyle name="40% - Акцент3 8 2" xfId="10657" xr:uid="{00000000-0005-0000-0000-000021160000}"/>
    <cellStyle name="40% - Акцент3 9" xfId="5500" xr:uid="{00000000-0005-0000-0000-000022160000}"/>
    <cellStyle name="40% - Акцент3 9 2" xfId="10658" xr:uid="{00000000-0005-0000-0000-000023160000}"/>
    <cellStyle name="40% - Акцент4 10" xfId="5501" xr:uid="{00000000-0005-0000-0000-000024160000}"/>
    <cellStyle name="40% - Акцент4 10 2" xfId="10659" xr:uid="{00000000-0005-0000-0000-000025160000}"/>
    <cellStyle name="40% - Акцент4 11" xfId="5502" xr:uid="{00000000-0005-0000-0000-000026160000}"/>
    <cellStyle name="40% - Акцент4 11 2" xfId="10660" xr:uid="{00000000-0005-0000-0000-000027160000}"/>
    <cellStyle name="40% - Акцент4 12" xfId="5503" xr:uid="{00000000-0005-0000-0000-000028160000}"/>
    <cellStyle name="40% - Акцент4 12 2" xfId="10661" xr:uid="{00000000-0005-0000-0000-000029160000}"/>
    <cellStyle name="40% - Акцент4 13" xfId="5504" xr:uid="{00000000-0005-0000-0000-00002A160000}"/>
    <cellStyle name="40% - Акцент4 13 2" xfId="10662" xr:uid="{00000000-0005-0000-0000-00002B160000}"/>
    <cellStyle name="40% - Акцент4 14" xfId="5505" xr:uid="{00000000-0005-0000-0000-00002C160000}"/>
    <cellStyle name="40% - Акцент4 14 2" xfId="10663" xr:uid="{00000000-0005-0000-0000-00002D160000}"/>
    <cellStyle name="40% - Акцент4 15" xfId="5506" xr:uid="{00000000-0005-0000-0000-00002E160000}"/>
    <cellStyle name="40% - Акцент4 15 2" xfId="10664" xr:uid="{00000000-0005-0000-0000-00002F160000}"/>
    <cellStyle name="40% - Акцент4 16" xfId="5507" xr:uid="{00000000-0005-0000-0000-000030160000}"/>
    <cellStyle name="40% - Акцент4 16 2" xfId="10665" xr:uid="{00000000-0005-0000-0000-000031160000}"/>
    <cellStyle name="40% - Акцент4 17" xfId="5508" xr:uid="{00000000-0005-0000-0000-000032160000}"/>
    <cellStyle name="40% - Акцент4 17 2" xfId="10666" xr:uid="{00000000-0005-0000-0000-000033160000}"/>
    <cellStyle name="40% - Акцент4 18" xfId="5509" xr:uid="{00000000-0005-0000-0000-000034160000}"/>
    <cellStyle name="40% - Акцент4 18 2" xfId="10667" xr:uid="{00000000-0005-0000-0000-000035160000}"/>
    <cellStyle name="40% - Акцент4 19" xfId="5510" xr:uid="{00000000-0005-0000-0000-000036160000}"/>
    <cellStyle name="40% - Акцент4 19 2" xfId="10668" xr:uid="{00000000-0005-0000-0000-000037160000}"/>
    <cellStyle name="40% - Акцент4 2" xfId="5511" xr:uid="{00000000-0005-0000-0000-000038160000}"/>
    <cellStyle name="40% - Акцент4 2 10" xfId="5512" xr:uid="{00000000-0005-0000-0000-000039160000}"/>
    <cellStyle name="40% - Акцент4 2 11" xfId="5513" xr:uid="{00000000-0005-0000-0000-00003A160000}"/>
    <cellStyle name="40% - Акцент4 2 12" xfId="5514" xr:uid="{00000000-0005-0000-0000-00003B160000}"/>
    <cellStyle name="40% - Акцент4 2 13" xfId="5515" xr:uid="{00000000-0005-0000-0000-00003C160000}"/>
    <cellStyle name="40% - Акцент4 2 14" xfId="5516" xr:uid="{00000000-0005-0000-0000-00003D160000}"/>
    <cellStyle name="40% - Акцент4 2 15" xfId="5517" xr:uid="{00000000-0005-0000-0000-00003E160000}"/>
    <cellStyle name="40% - Акцент4 2 16" xfId="5518" xr:uid="{00000000-0005-0000-0000-00003F160000}"/>
    <cellStyle name="40% - Акцент4 2 17" xfId="5519" xr:uid="{00000000-0005-0000-0000-000040160000}"/>
    <cellStyle name="40% - Акцент4 2 18" xfId="5520" xr:uid="{00000000-0005-0000-0000-000041160000}"/>
    <cellStyle name="40% - Акцент4 2 19" xfId="5521" xr:uid="{00000000-0005-0000-0000-000042160000}"/>
    <cellStyle name="40% - Акцент4 2 2" xfId="5522" xr:uid="{00000000-0005-0000-0000-000043160000}"/>
    <cellStyle name="40% - Акцент4 2 20" xfId="5523" xr:uid="{00000000-0005-0000-0000-000044160000}"/>
    <cellStyle name="40% - Акцент4 2 3" xfId="5524" xr:uid="{00000000-0005-0000-0000-000045160000}"/>
    <cellStyle name="40% - Акцент4 2 4" xfId="5525" xr:uid="{00000000-0005-0000-0000-000046160000}"/>
    <cellStyle name="40% - Акцент4 2 5" xfId="5526" xr:uid="{00000000-0005-0000-0000-000047160000}"/>
    <cellStyle name="40% - Акцент4 2 6" xfId="5527" xr:uid="{00000000-0005-0000-0000-000048160000}"/>
    <cellStyle name="40% - Акцент4 2 7" xfId="5528" xr:uid="{00000000-0005-0000-0000-000049160000}"/>
    <cellStyle name="40% - Акцент4 2 8" xfId="5529" xr:uid="{00000000-0005-0000-0000-00004A160000}"/>
    <cellStyle name="40% - Акцент4 2 9" xfId="5530" xr:uid="{00000000-0005-0000-0000-00004B160000}"/>
    <cellStyle name="40% - Акцент4 20" xfId="5531" xr:uid="{00000000-0005-0000-0000-00004C160000}"/>
    <cellStyle name="40% - Акцент4 20 2" xfId="10669" xr:uid="{00000000-0005-0000-0000-00004D160000}"/>
    <cellStyle name="40% - Акцент4 21" xfId="5532" xr:uid="{00000000-0005-0000-0000-00004E160000}"/>
    <cellStyle name="40% - Акцент4 21 2" xfId="10670" xr:uid="{00000000-0005-0000-0000-00004F160000}"/>
    <cellStyle name="40% - Акцент4 3" xfId="5533" xr:uid="{00000000-0005-0000-0000-000050160000}"/>
    <cellStyle name="40% - Акцент4 3 2" xfId="10671" xr:uid="{00000000-0005-0000-0000-000051160000}"/>
    <cellStyle name="40% - Акцент4 4" xfId="5534" xr:uid="{00000000-0005-0000-0000-000052160000}"/>
    <cellStyle name="40% - Акцент4 4 2" xfId="10672" xr:uid="{00000000-0005-0000-0000-000053160000}"/>
    <cellStyle name="40% - Акцент4 5" xfId="5535" xr:uid="{00000000-0005-0000-0000-000054160000}"/>
    <cellStyle name="40% - Акцент4 5 2" xfId="10673" xr:uid="{00000000-0005-0000-0000-000055160000}"/>
    <cellStyle name="40% - Акцент4 6" xfId="5536" xr:uid="{00000000-0005-0000-0000-000056160000}"/>
    <cellStyle name="40% - Акцент4 6 2" xfId="10674" xr:uid="{00000000-0005-0000-0000-000057160000}"/>
    <cellStyle name="40% - Акцент4 7" xfId="5537" xr:uid="{00000000-0005-0000-0000-000058160000}"/>
    <cellStyle name="40% - Акцент4 7 2" xfId="10675" xr:uid="{00000000-0005-0000-0000-000059160000}"/>
    <cellStyle name="40% - Акцент4 8" xfId="5538" xr:uid="{00000000-0005-0000-0000-00005A160000}"/>
    <cellStyle name="40% - Акцент4 8 2" xfId="10676" xr:uid="{00000000-0005-0000-0000-00005B160000}"/>
    <cellStyle name="40% - Акцент4 9" xfId="5539" xr:uid="{00000000-0005-0000-0000-00005C160000}"/>
    <cellStyle name="40% - Акцент4 9 2" xfId="10677" xr:uid="{00000000-0005-0000-0000-00005D160000}"/>
    <cellStyle name="40% - Акцент5 10" xfId="5540" xr:uid="{00000000-0005-0000-0000-00005E160000}"/>
    <cellStyle name="40% - Акцент5 10 2" xfId="10678" xr:uid="{00000000-0005-0000-0000-00005F160000}"/>
    <cellStyle name="40% - Акцент5 11" xfId="5541" xr:uid="{00000000-0005-0000-0000-000060160000}"/>
    <cellStyle name="40% - Акцент5 11 2" xfId="10679" xr:uid="{00000000-0005-0000-0000-000061160000}"/>
    <cellStyle name="40% - Акцент5 12" xfId="5542" xr:uid="{00000000-0005-0000-0000-000062160000}"/>
    <cellStyle name="40% - Акцент5 12 2" xfId="10680" xr:uid="{00000000-0005-0000-0000-000063160000}"/>
    <cellStyle name="40% - Акцент5 13" xfId="5543" xr:uid="{00000000-0005-0000-0000-000064160000}"/>
    <cellStyle name="40% - Акцент5 13 2" xfId="10681" xr:uid="{00000000-0005-0000-0000-000065160000}"/>
    <cellStyle name="40% - Акцент5 14" xfId="5544" xr:uid="{00000000-0005-0000-0000-000066160000}"/>
    <cellStyle name="40% - Акцент5 14 2" xfId="10682" xr:uid="{00000000-0005-0000-0000-000067160000}"/>
    <cellStyle name="40% - Акцент5 15" xfId="5545" xr:uid="{00000000-0005-0000-0000-000068160000}"/>
    <cellStyle name="40% - Акцент5 15 2" xfId="10683" xr:uid="{00000000-0005-0000-0000-000069160000}"/>
    <cellStyle name="40% - Акцент5 16" xfId="5546" xr:uid="{00000000-0005-0000-0000-00006A160000}"/>
    <cellStyle name="40% - Акцент5 16 2" xfId="10684" xr:uid="{00000000-0005-0000-0000-00006B160000}"/>
    <cellStyle name="40% - Акцент5 17" xfId="5547" xr:uid="{00000000-0005-0000-0000-00006C160000}"/>
    <cellStyle name="40% - Акцент5 17 2" xfId="10685" xr:uid="{00000000-0005-0000-0000-00006D160000}"/>
    <cellStyle name="40% - Акцент5 18" xfId="5548" xr:uid="{00000000-0005-0000-0000-00006E160000}"/>
    <cellStyle name="40% - Акцент5 18 2" xfId="10686" xr:uid="{00000000-0005-0000-0000-00006F160000}"/>
    <cellStyle name="40% - Акцент5 19" xfId="5549" xr:uid="{00000000-0005-0000-0000-000070160000}"/>
    <cellStyle name="40% - Акцент5 19 2" xfId="10687" xr:uid="{00000000-0005-0000-0000-000071160000}"/>
    <cellStyle name="40% - Акцент5 2" xfId="5550" xr:uid="{00000000-0005-0000-0000-000072160000}"/>
    <cellStyle name="40% - Акцент5 2 10" xfId="5551" xr:uid="{00000000-0005-0000-0000-000073160000}"/>
    <cellStyle name="40% - Акцент5 2 11" xfId="5552" xr:uid="{00000000-0005-0000-0000-000074160000}"/>
    <cellStyle name="40% - Акцент5 2 12" xfId="5553" xr:uid="{00000000-0005-0000-0000-000075160000}"/>
    <cellStyle name="40% - Акцент5 2 13" xfId="5554" xr:uid="{00000000-0005-0000-0000-000076160000}"/>
    <cellStyle name="40% - Акцент5 2 14" xfId="5555" xr:uid="{00000000-0005-0000-0000-000077160000}"/>
    <cellStyle name="40% - Акцент5 2 15" xfId="5556" xr:uid="{00000000-0005-0000-0000-000078160000}"/>
    <cellStyle name="40% - Акцент5 2 16" xfId="5557" xr:uid="{00000000-0005-0000-0000-000079160000}"/>
    <cellStyle name="40% - Акцент5 2 17" xfId="5558" xr:uid="{00000000-0005-0000-0000-00007A160000}"/>
    <cellStyle name="40% - Акцент5 2 18" xfId="5559" xr:uid="{00000000-0005-0000-0000-00007B160000}"/>
    <cellStyle name="40% - Акцент5 2 19" xfId="5560" xr:uid="{00000000-0005-0000-0000-00007C160000}"/>
    <cellStyle name="40% - Акцент5 2 2" xfId="5561" xr:uid="{00000000-0005-0000-0000-00007D160000}"/>
    <cellStyle name="40% - Акцент5 2 20" xfId="5562" xr:uid="{00000000-0005-0000-0000-00007E160000}"/>
    <cellStyle name="40% - Акцент5 2 3" xfId="5563" xr:uid="{00000000-0005-0000-0000-00007F160000}"/>
    <cellStyle name="40% - Акцент5 2 4" xfId="5564" xr:uid="{00000000-0005-0000-0000-000080160000}"/>
    <cellStyle name="40% - Акцент5 2 5" xfId="5565" xr:uid="{00000000-0005-0000-0000-000081160000}"/>
    <cellStyle name="40% - Акцент5 2 6" xfId="5566" xr:uid="{00000000-0005-0000-0000-000082160000}"/>
    <cellStyle name="40% - Акцент5 2 7" xfId="5567" xr:uid="{00000000-0005-0000-0000-000083160000}"/>
    <cellStyle name="40% - Акцент5 2 8" xfId="5568" xr:uid="{00000000-0005-0000-0000-000084160000}"/>
    <cellStyle name="40% - Акцент5 2 9" xfId="5569" xr:uid="{00000000-0005-0000-0000-000085160000}"/>
    <cellStyle name="40% - Акцент5 20" xfId="5570" xr:uid="{00000000-0005-0000-0000-000086160000}"/>
    <cellStyle name="40% - Акцент5 20 2" xfId="10688" xr:uid="{00000000-0005-0000-0000-000087160000}"/>
    <cellStyle name="40% - Акцент5 21" xfId="5571" xr:uid="{00000000-0005-0000-0000-000088160000}"/>
    <cellStyle name="40% - Акцент5 21 2" xfId="10689" xr:uid="{00000000-0005-0000-0000-000089160000}"/>
    <cellStyle name="40% - Акцент5 3" xfId="5572" xr:uid="{00000000-0005-0000-0000-00008A160000}"/>
    <cellStyle name="40% - Акцент5 3 2" xfId="10690" xr:uid="{00000000-0005-0000-0000-00008B160000}"/>
    <cellStyle name="40% - Акцент5 4" xfId="5573" xr:uid="{00000000-0005-0000-0000-00008C160000}"/>
    <cellStyle name="40% - Акцент5 4 2" xfId="10691" xr:uid="{00000000-0005-0000-0000-00008D160000}"/>
    <cellStyle name="40% - Акцент5 5" xfId="5574" xr:uid="{00000000-0005-0000-0000-00008E160000}"/>
    <cellStyle name="40% - Акцент5 5 2" xfId="10692" xr:uid="{00000000-0005-0000-0000-00008F160000}"/>
    <cellStyle name="40% - Акцент5 6" xfId="5575" xr:uid="{00000000-0005-0000-0000-000090160000}"/>
    <cellStyle name="40% - Акцент5 6 2" xfId="10693" xr:uid="{00000000-0005-0000-0000-000091160000}"/>
    <cellStyle name="40% - Акцент5 7" xfId="5576" xr:uid="{00000000-0005-0000-0000-000092160000}"/>
    <cellStyle name="40% - Акцент5 7 2" xfId="10694" xr:uid="{00000000-0005-0000-0000-000093160000}"/>
    <cellStyle name="40% - Акцент5 8" xfId="5577" xr:uid="{00000000-0005-0000-0000-000094160000}"/>
    <cellStyle name="40% - Акцент5 8 2" xfId="10695" xr:uid="{00000000-0005-0000-0000-000095160000}"/>
    <cellStyle name="40% - Акцент5 9" xfId="5578" xr:uid="{00000000-0005-0000-0000-000096160000}"/>
    <cellStyle name="40% - Акцент5 9 2" xfId="10696" xr:uid="{00000000-0005-0000-0000-000097160000}"/>
    <cellStyle name="40% - Акцент6 10" xfId="5579" xr:uid="{00000000-0005-0000-0000-000098160000}"/>
    <cellStyle name="40% - Акцент6 10 2" xfId="10697" xr:uid="{00000000-0005-0000-0000-000099160000}"/>
    <cellStyle name="40% - Акцент6 11" xfId="5580" xr:uid="{00000000-0005-0000-0000-00009A160000}"/>
    <cellStyle name="40% - Акцент6 11 2" xfId="10698" xr:uid="{00000000-0005-0000-0000-00009B160000}"/>
    <cellStyle name="40% - Акцент6 12" xfId="5581" xr:uid="{00000000-0005-0000-0000-00009C160000}"/>
    <cellStyle name="40% - Акцент6 12 2" xfId="10699" xr:uid="{00000000-0005-0000-0000-00009D160000}"/>
    <cellStyle name="40% - Акцент6 13" xfId="5582" xr:uid="{00000000-0005-0000-0000-00009E160000}"/>
    <cellStyle name="40% - Акцент6 13 2" xfId="10700" xr:uid="{00000000-0005-0000-0000-00009F160000}"/>
    <cellStyle name="40% - Акцент6 14" xfId="5583" xr:uid="{00000000-0005-0000-0000-0000A0160000}"/>
    <cellStyle name="40% - Акцент6 14 2" xfId="10701" xr:uid="{00000000-0005-0000-0000-0000A1160000}"/>
    <cellStyle name="40% - Акцент6 15" xfId="5584" xr:uid="{00000000-0005-0000-0000-0000A2160000}"/>
    <cellStyle name="40% - Акцент6 15 2" xfId="10702" xr:uid="{00000000-0005-0000-0000-0000A3160000}"/>
    <cellStyle name="40% - Акцент6 16" xfId="5585" xr:uid="{00000000-0005-0000-0000-0000A4160000}"/>
    <cellStyle name="40% - Акцент6 16 2" xfId="10703" xr:uid="{00000000-0005-0000-0000-0000A5160000}"/>
    <cellStyle name="40% - Акцент6 17" xfId="5586" xr:uid="{00000000-0005-0000-0000-0000A6160000}"/>
    <cellStyle name="40% - Акцент6 17 2" xfId="10704" xr:uid="{00000000-0005-0000-0000-0000A7160000}"/>
    <cellStyle name="40% - Акцент6 18" xfId="5587" xr:uid="{00000000-0005-0000-0000-0000A8160000}"/>
    <cellStyle name="40% - Акцент6 18 2" xfId="10705" xr:uid="{00000000-0005-0000-0000-0000A9160000}"/>
    <cellStyle name="40% - Акцент6 19" xfId="5588" xr:uid="{00000000-0005-0000-0000-0000AA160000}"/>
    <cellStyle name="40% - Акцент6 19 2" xfId="10706" xr:uid="{00000000-0005-0000-0000-0000AB160000}"/>
    <cellStyle name="40% - Акцент6 2" xfId="5589" xr:uid="{00000000-0005-0000-0000-0000AC160000}"/>
    <cellStyle name="40% - Акцент6 2 10" xfId="5590" xr:uid="{00000000-0005-0000-0000-0000AD160000}"/>
    <cellStyle name="40% - Акцент6 2 11" xfId="5591" xr:uid="{00000000-0005-0000-0000-0000AE160000}"/>
    <cellStyle name="40% - Акцент6 2 12" xfId="5592" xr:uid="{00000000-0005-0000-0000-0000AF160000}"/>
    <cellStyle name="40% - Акцент6 2 13" xfId="5593" xr:uid="{00000000-0005-0000-0000-0000B0160000}"/>
    <cellStyle name="40% - Акцент6 2 14" xfId="5594" xr:uid="{00000000-0005-0000-0000-0000B1160000}"/>
    <cellStyle name="40% - Акцент6 2 15" xfId="5595" xr:uid="{00000000-0005-0000-0000-0000B2160000}"/>
    <cellStyle name="40% - Акцент6 2 16" xfId="5596" xr:uid="{00000000-0005-0000-0000-0000B3160000}"/>
    <cellStyle name="40% - Акцент6 2 17" xfId="5597" xr:uid="{00000000-0005-0000-0000-0000B4160000}"/>
    <cellStyle name="40% - Акцент6 2 18" xfId="5598" xr:uid="{00000000-0005-0000-0000-0000B5160000}"/>
    <cellStyle name="40% - Акцент6 2 19" xfId="5599" xr:uid="{00000000-0005-0000-0000-0000B6160000}"/>
    <cellStyle name="40% - Акцент6 2 2" xfId="5600" xr:uid="{00000000-0005-0000-0000-0000B7160000}"/>
    <cellStyle name="40% - Акцент6 2 20" xfId="5601" xr:uid="{00000000-0005-0000-0000-0000B8160000}"/>
    <cellStyle name="40% - Акцент6 2 3" xfId="5602" xr:uid="{00000000-0005-0000-0000-0000B9160000}"/>
    <cellStyle name="40% - Акцент6 2 4" xfId="5603" xr:uid="{00000000-0005-0000-0000-0000BA160000}"/>
    <cellStyle name="40% - Акцент6 2 5" xfId="5604" xr:uid="{00000000-0005-0000-0000-0000BB160000}"/>
    <cellStyle name="40% - Акцент6 2 6" xfId="5605" xr:uid="{00000000-0005-0000-0000-0000BC160000}"/>
    <cellStyle name="40% - Акцент6 2 7" xfId="5606" xr:uid="{00000000-0005-0000-0000-0000BD160000}"/>
    <cellStyle name="40% - Акцент6 2 8" xfId="5607" xr:uid="{00000000-0005-0000-0000-0000BE160000}"/>
    <cellStyle name="40% - Акцент6 2 9" xfId="5608" xr:uid="{00000000-0005-0000-0000-0000BF160000}"/>
    <cellStyle name="40% - Акцент6 20" xfId="5609" xr:uid="{00000000-0005-0000-0000-0000C0160000}"/>
    <cellStyle name="40% - Акцент6 20 2" xfId="10707" xr:uid="{00000000-0005-0000-0000-0000C1160000}"/>
    <cellStyle name="40% - Акцент6 21" xfId="5610" xr:uid="{00000000-0005-0000-0000-0000C2160000}"/>
    <cellStyle name="40% - Акцент6 21 2" xfId="10708" xr:uid="{00000000-0005-0000-0000-0000C3160000}"/>
    <cellStyle name="40% - Акцент6 3" xfId="5611" xr:uid="{00000000-0005-0000-0000-0000C4160000}"/>
    <cellStyle name="40% - Акцент6 3 2" xfId="10709" xr:uid="{00000000-0005-0000-0000-0000C5160000}"/>
    <cellStyle name="40% - Акцент6 4" xfId="5612" xr:uid="{00000000-0005-0000-0000-0000C6160000}"/>
    <cellStyle name="40% - Акцент6 4 2" xfId="10710" xr:uid="{00000000-0005-0000-0000-0000C7160000}"/>
    <cellStyle name="40% - Акцент6 5" xfId="5613" xr:uid="{00000000-0005-0000-0000-0000C8160000}"/>
    <cellStyle name="40% - Акцент6 5 2" xfId="10711" xr:uid="{00000000-0005-0000-0000-0000C9160000}"/>
    <cellStyle name="40% - Акцент6 6" xfId="5614" xr:uid="{00000000-0005-0000-0000-0000CA160000}"/>
    <cellStyle name="40% - Акцент6 6 2" xfId="10712" xr:uid="{00000000-0005-0000-0000-0000CB160000}"/>
    <cellStyle name="40% - Акцент6 7" xfId="5615" xr:uid="{00000000-0005-0000-0000-0000CC160000}"/>
    <cellStyle name="40% - Акцент6 7 2" xfId="10713" xr:uid="{00000000-0005-0000-0000-0000CD160000}"/>
    <cellStyle name="40% - Акцент6 8" xfId="5616" xr:uid="{00000000-0005-0000-0000-0000CE160000}"/>
    <cellStyle name="40% - Акцент6 8 2" xfId="10714" xr:uid="{00000000-0005-0000-0000-0000CF160000}"/>
    <cellStyle name="40% - Акцент6 9" xfId="5617" xr:uid="{00000000-0005-0000-0000-0000D0160000}"/>
    <cellStyle name="40% - Акцент6 9 2" xfId="10715" xr:uid="{00000000-0005-0000-0000-0000D1160000}"/>
    <cellStyle name="60% - Accent1" xfId="5618" xr:uid="{00000000-0005-0000-0000-0000D2160000}"/>
    <cellStyle name="60% - Accent2" xfId="5619" xr:uid="{00000000-0005-0000-0000-0000D3160000}"/>
    <cellStyle name="60% - Accent3" xfId="5620" xr:uid="{00000000-0005-0000-0000-0000D4160000}"/>
    <cellStyle name="60% - Accent4" xfId="5621" xr:uid="{00000000-0005-0000-0000-0000D5160000}"/>
    <cellStyle name="60% - Accent5" xfId="5622" xr:uid="{00000000-0005-0000-0000-0000D6160000}"/>
    <cellStyle name="60% - Accent6" xfId="5623" xr:uid="{00000000-0005-0000-0000-0000D7160000}"/>
    <cellStyle name="60% - Акцент1 10" xfId="5624" xr:uid="{00000000-0005-0000-0000-0000D8160000}"/>
    <cellStyle name="60% - Акцент1 11" xfId="5625" xr:uid="{00000000-0005-0000-0000-0000D9160000}"/>
    <cellStyle name="60% - Акцент1 12" xfId="5626" xr:uid="{00000000-0005-0000-0000-0000DA160000}"/>
    <cellStyle name="60% - Акцент1 13" xfId="5627" xr:uid="{00000000-0005-0000-0000-0000DB160000}"/>
    <cellStyle name="60% - Акцент1 14" xfId="5628" xr:uid="{00000000-0005-0000-0000-0000DC160000}"/>
    <cellStyle name="60% - Акцент1 15" xfId="5629" xr:uid="{00000000-0005-0000-0000-0000DD160000}"/>
    <cellStyle name="60% - Акцент1 16" xfId="5630" xr:uid="{00000000-0005-0000-0000-0000DE160000}"/>
    <cellStyle name="60% - Акцент1 17" xfId="5631" xr:uid="{00000000-0005-0000-0000-0000DF160000}"/>
    <cellStyle name="60% - Акцент1 18" xfId="5632" xr:uid="{00000000-0005-0000-0000-0000E0160000}"/>
    <cellStyle name="60% - Акцент1 19" xfId="5633" xr:uid="{00000000-0005-0000-0000-0000E1160000}"/>
    <cellStyle name="60% - Акцент1 2" xfId="5634" xr:uid="{00000000-0005-0000-0000-0000E2160000}"/>
    <cellStyle name="60% - Акцент1 2 10" xfId="5635" xr:uid="{00000000-0005-0000-0000-0000E3160000}"/>
    <cellStyle name="60% - Акцент1 2 11" xfId="5636" xr:uid="{00000000-0005-0000-0000-0000E4160000}"/>
    <cellStyle name="60% - Акцент1 2 12" xfId="5637" xr:uid="{00000000-0005-0000-0000-0000E5160000}"/>
    <cellStyle name="60% - Акцент1 2 13" xfId="5638" xr:uid="{00000000-0005-0000-0000-0000E6160000}"/>
    <cellStyle name="60% - Акцент1 2 14" xfId="5639" xr:uid="{00000000-0005-0000-0000-0000E7160000}"/>
    <cellStyle name="60% - Акцент1 2 15" xfId="5640" xr:uid="{00000000-0005-0000-0000-0000E8160000}"/>
    <cellStyle name="60% - Акцент1 2 16" xfId="5641" xr:uid="{00000000-0005-0000-0000-0000E9160000}"/>
    <cellStyle name="60% - Акцент1 2 17" xfId="5642" xr:uid="{00000000-0005-0000-0000-0000EA160000}"/>
    <cellStyle name="60% - Акцент1 2 18" xfId="5643" xr:uid="{00000000-0005-0000-0000-0000EB160000}"/>
    <cellStyle name="60% - Акцент1 2 19" xfId="5644" xr:uid="{00000000-0005-0000-0000-0000EC160000}"/>
    <cellStyle name="60% - Акцент1 2 2" xfId="5645" xr:uid="{00000000-0005-0000-0000-0000ED160000}"/>
    <cellStyle name="60% - Акцент1 2 2 10" xfId="5646" xr:uid="{00000000-0005-0000-0000-0000EE160000}"/>
    <cellStyle name="60% - Акцент1 2 2 11" xfId="5647" xr:uid="{00000000-0005-0000-0000-0000EF160000}"/>
    <cellStyle name="60% - Акцент1 2 2 12" xfId="5648" xr:uid="{00000000-0005-0000-0000-0000F0160000}"/>
    <cellStyle name="60% - Акцент1 2 2 13" xfId="5649" xr:uid="{00000000-0005-0000-0000-0000F1160000}"/>
    <cellStyle name="60% - Акцент1 2 2 14" xfId="5650" xr:uid="{00000000-0005-0000-0000-0000F2160000}"/>
    <cellStyle name="60% - Акцент1 2 2 15" xfId="5651" xr:uid="{00000000-0005-0000-0000-0000F3160000}"/>
    <cellStyle name="60% - Акцент1 2 2 16" xfId="5652" xr:uid="{00000000-0005-0000-0000-0000F4160000}"/>
    <cellStyle name="60% - Акцент1 2 2 17" xfId="5653" xr:uid="{00000000-0005-0000-0000-0000F5160000}"/>
    <cellStyle name="60% - Акцент1 2 2 18" xfId="5654" xr:uid="{00000000-0005-0000-0000-0000F6160000}"/>
    <cellStyle name="60% - Акцент1 2 2 19" xfId="5655" xr:uid="{00000000-0005-0000-0000-0000F7160000}"/>
    <cellStyle name="60% - Акцент1 2 2 2" xfId="5656" xr:uid="{00000000-0005-0000-0000-0000F8160000}"/>
    <cellStyle name="60% - Акцент1 2 2 3" xfId="5657" xr:uid="{00000000-0005-0000-0000-0000F9160000}"/>
    <cellStyle name="60% - Акцент1 2 2 4" xfId="5658" xr:uid="{00000000-0005-0000-0000-0000FA160000}"/>
    <cellStyle name="60% - Акцент1 2 2 5" xfId="5659" xr:uid="{00000000-0005-0000-0000-0000FB160000}"/>
    <cellStyle name="60% - Акцент1 2 2 6" xfId="5660" xr:uid="{00000000-0005-0000-0000-0000FC160000}"/>
    <cellStyle name="60% - Акцент1 2 2 7" xfId="5661" xr:uid="{00000000-0005-0000-0000-0000FD160000}"/>
    <cellStyle name="60% - Акцент1 2 2 8" xfId="5662" xr:uid="{00000000-0005-0000-0000-0000FE160000}"/>
    <cellStyle name="60% - Акцент1 2 2 9" xfId="5663" xr:uid="{00000000-0005-0000-0000-0000FF160000}"/>
    <cellStyle name="60% - Акцент1 2 3" xfId="5664" xr:uid="{00000000-0005-0000-0000-000000170000}"/>
    <cellStyle name="60% - Акцент1 2 4" xfId="5665" xr:uid="{00000000-0005-0000-0000-000001170000}"/>
    <cellStyle name="60% - Акцент1 2 5" xfId="5666" xr:uid="{00000000-0005-0000-0000-000002170000}"/>
    <cellStyle name="60% - Акцент1 2 6" xfId="5667" xr:uid="{00000000-0005-0000-0000-000003170000}"/>
    <cellStyle name="60% - Акцент1 2 7" xfId="5668" xr:uid="{00000000-0005-0000-0000-000004170000}"/>
    <cellStyle name="60% - Акцент1 2 8" xfId="5669" xr:uid="{00000000-0005-0000-0000-000005170000}"/>
    <cellStyle name="60% - Акцент1 2 9" xfId="5670" xr:uid="{00000000-0005-0000-0000-000006170000}"/>
    <cellStyle name="60% - Акцент1 20" xfId="5671" xr:uid="{00000000-0005-0000-0000-000007170000}"/>
    <cellStyle name="60% - Акцент1 21" xfId="5672" xr:uid="{00000000-0005-0000-0000-000008170000}"/>
    <cellStyle name="60% - Акцент1 3" xfId="5673" xr:uid="{00000000-0005-0000-0000-000009170000}"/>
    <cellStyle name="60% - Акцент1 4" xfId="5674" xr:uid="{00000000-0005-0000-0000-00000A170000}"/>
    <cellStyle name="60% - Акцент1 5" xfId="5675" xr:uid="{00000000-0005-0000-0000-00000B170000}"/>
    <cellStyle name="60% - Акцент1 6" xfId="5676" xr:uid="{00000000-0005-0000-0000-00000C170000}"/>
    <cellStyle name="60% - Акцент1 7" xfId="5677" xr:uid="{00000000-0005-0000-0000-00000D170000}"/>
    <cellStyle name="60% - Акцент1 8" xfId="5678" xr:uid="{00000000-0005-0000-0000-00000E170000}"/>
    <cellStyle name="60% - Акцент1 9" xfId="5679" xr:uid="{00000000-0005-0000-0000-00000F170000}"/>
    <cellStyle name="60% - Акцент2 10" xfId="5680" xr:uid="{00000000-0005-0000-0000-000010170000}"/>
    <cellStyle name="60% - Акцент2 11" xfId="5681" xr:uid="{00000000-0005-0000-0000-000011170000}"/>
    <cellStyle name="60% - Акцент2 12" xfId="5682" xr:uid="{00000000-0005-0000-0000-000012170000}"/>
    <cellStyle name="60% - Акцент2 13" xfId="5683" xr:uid="{00000000-0005-0000-0000-000013170000}"/>
    <cellStyle name="60% - Акцент2 14" xfId="5684" xr:uid="{00000000-0005-0000-0000-000014170000}"/>
    <cellStyle name="60% - Акцент2 15" xfId="5685" xr:uid="{00000000-0005-0000-0000-000015170000}"/>
    <cellStyle name="60% - Акцент2 16" xfId="5686" xr:uid="{00000000-0005-0000-0000-000016170000}"/>
    <cellStyle name="60% - Акцент2 17" xfId="5687" xr:uid="{00000000-0005-0000-0000-000017170000}"/>
    <cellStyle name="60% - Акцент2 18" xfId="5688" xr:uid="{00000000-0005-0000-0000-000018170000}"/>
    <cellStyle name="60% - Акцент2 19" xfId="5689" xr:uid="{00000000-0005-0000-0000-000019170000}"/>
    <cellStyle name="60% - Акцент2 2" xfId="5690" xr:uid="{00000000-0005-0000-0000-00001A170000}"/>
    <cellStyle name="60% - Акцент2 2 10" xfId="5691" xr:uid="{00000000-0005-0000-0000-00001B170000}"/>
    <cellStyle name="60% - Акцент2 2 11" xfId="5692" xr:uid="{00000000-0005-0000-0000-00001C170000}"/>
    <cellStyle name="60% - Акцент2 2 12" xfId="5693" xr:uid="{00000000-0005-0000-0000-00001D170000}"/>
    <cellStyle name="60% - Акцент2 2 13" xfId="5694" xr:uid="{00000000-0005-0000-0000-00001E170000}"/>
    <cellStyle name="60% - Акцент2 2 14" xfId="5695" xr:uid="{00000000-0005-0000-0000-00001F170000}"/>
    <cellStyle name="60% - Акцент2 2 15" xfId="5696" xr:uid="{00000000-0005-0000-0000-000020170000}"/>
    <cellStyle name="60% - Акцент2 2 16" xfId="5697" xr:uid="{00000000-0005-0000-0000-000021170000}"/>
    <cellStyle name="60% - Акцент2 2 17" xfId="5698" xr:uid="{00000000-0005-0000-0000-000022170000}"/>
    <cellStyle name="60% - Акцент2 2 18" xfId="5699" xr:uid="{00000000-0005-0000-0000-000023170000}"/>
    <cellStyle name="60% - Акцент2 2 19" xfId="5700" xr:uid="{00000000-0005-0000-0000-000024170000}"/>
    <cellStyle name="60% - Акцент2 2 2" xfId="5701" xr:uid="{00000000-0005-0000-0000-000025170000}"/>
    <cellStyle name="60% - Акцент2 2 2 10" xfId="5702" xr:uid="{00000000-0005-0000-0000-000026170000}"/>
    <cellStyle name="60% - Акцент2 2 2 11" xfId="5703" xr:uid="{00000000-0005-0000-0000-000027170000}"/>
    <cellStyle name="60% - Акцент2 2 2 12" xfId="5704" xr:uid="{00000000-0005-0000-0000-000028170000}"/>
    <cellStyle name="60% - Акцент2 2 2 13" xfId="5705" xr:uid="{00000000-0005-0000-0000-000029170000}"/>
    <cellStyle name="60% - Акцент2 2 2 14" xfId="5706" xr:uid="{00000000-0005-0000-0000-00002A170000}"/>
    <cellStyle name="60% - Акцент2 2 2 15" xfId="5707" xr:uid="{00000000-0005-0000-0000-00002B170000}"/>
    <cellStyle name="60% - Акцент2 2 2 16" xfId="5708" xr:uid="{00000000-0005-0000-0000-00002C170000}"/>
    <cellStyle name="60% - Акцент2 2 2 17" xfId="5709" xr:uid="{00000000-0005-0000-0000-00002D170000}"/>
    <cellStyle name="60% - Акцент2 2 2 18" xfId="5710" xr:uid="{00000000-0005-0000-0000-00002E170000}"/>
    <cellStyle name="60% - Акцент2 2 2 19" xfId="5711" xr:uid="{00000000-0005-0000-0000-00002F170000}"/>
    <cellStyle name="60% - Акцент2 2 2 2" xfId="5712" xr:uid="{00000000-0005-0000-0000-000030170000}"/>
    <cellStyle name="60% - Акцент2 2 2 3" xfId="5713" xr:uid="{00000000-0005-0000-0000-000031170000}"/>
    <cellStyle name="60% - Акцент2 2 2 4" xfId="5714" xr:uid="{00000000-0005-0000-0000-000032170000}"/>
    <cellStyle name="60% - Акцент2 2 2 5" xfId="5715" xr:uid="{00000000-0005-0000-0000-000033170000}"/>
    <cellStyle name="60% - Акцент2 2 2 6" xfId="5716" xr:uid="{00000000-0005-0000-0000-000034170000}"/>
    <cellStyle name="60% - Акцент2 2 2 7" xfId="5717" xr:uid="{00000000-0005-0000-0000-000035170000}"/>
    <cellStyle name="60% - Акцент2 2 2 8" xfId="5718" xr:uid="{00000000-0005-0000-0000-000036170000}"/>
    <cellStyle name="60% - Акцент2 2 2 9" xfId="5719" xr:uid="{00000000-0005-0000-0000-000037170000}"/>
    <cellStyle name="60% - Акцент2 2 3" xfId="5720" xr:uid="{00000000-0005-0000-0000-000038170000}"/>
    <cellStyle name="60% - Акцент2 2 4" xfId="5721" xr:uid="{00000000-0005-0000-0000-000039170000}"/>
    <cellStyle name="60% - Акцент2 2 5" xfId="5722" xr:uid="{00000000-0005-0000-0000-00003A170000}"/>
    <cellStyle name="60% - Акцент2 2 6" xfId="5723" xr:uid="{00000000-0005-0000-0000-00003B170000}"/>
    <cellStyle name="60% - Акцент2 2 7" xfId="5724" xr:uid="{00000000-0005-0000-0000-00003C170000}"/>
    <cellStyle name="60% - Акцент2 2 8" xfId="5725" xr:uid="{00000000-0005-0000-0000-00003D170000}"/>
    <cellStyle name="60% - Акцент2 2 9" xfId="5726" xr:uid="{00000000-0005-0000-0000-00003E170000}"/>
    <cellStyle name="60% - Акцент2 20" xfId="5727" xr:uid="{00000000-0005-0000-0000-00003F170000}"/>
    <cellStyle name="60% - Акцент2 21" xfId="5728" xr:uid="{00000000-0005-0000-0000-000040170000}"/>
    <cellStyle name="60% - Акцент2 3" xfId="5729" xr:uid="{00000000-0005-0000-0000-000041170000}"/>
    <cellStyle name="60% - Акцент2 4" xfId="5730" xr:uid="{00000000-0005-0000-0000-000042170000}"/>
    <cellStyle name="60% - Акцент2 5" xfId="5731" xr:uid="{00000000-0005-0000-0000-000043170000}"/>
    <cellStyle name="60% - Акцент2 6" xfId="5732" xr:uid="{00000000-0005-0000-0000-000044170000}"/>
    <cellStyle name="60% - Акцент2 7" xfId="5733" xr:uid="{00000000-0005-0000-0000-000045170000}"/>
    <cellStyle name="60% - Акцент2 8" xfId="5734" xr:uid="{00000000-0005-0000-0000-000046170000}"/>
    <cellStyle name="60% - Акцент2 9" xfId="5735" xr:uid="{00000000-0005-0000-0000-000047170000}"/>
    <cellStyle name="60% - Акцент3 10" xfId="5736" xr:uid="{00000000-0005-0000-0000-000048170000}"/>
    <cellStyle name="60% - Акцент3 11" xfId="5737" xr:uid="{00000000-0005-0000-0000-000049170000}"/>
    <cellStyle name="60% - Акцент3 12" xfId="5738" xr:uid="{00000000-0005-0000-0000-00004A170000}"/>
    <cellStyle name="60% - Акцент3 13" xfId="5739" xr:uid="{00000000-0005-0000-0000-00004B170000}"/>
    <cellStyle name="60% - Акцент3 14" xfId="5740" xr:uid="{00000000-0005-0000-0000-00004C170000}"/>
    <cellStyle name="60% - Акцент3 15" xfId="5741" xr:uid="{00000000-0005-0000-0000-00004D170000}"/>
    <cellStyle name="60% - Акцент3 16" xfId="5742" xr:uid="{00000000-0005-0000-0000-00004E170000}"/>
    <cellStyle name="60% - Акцент3 17" xfId="5743" xr:uid="{00000000-0005-0000-0000-00004F170000}"/>
    <cellStyle name="60% - Акцент3 18" xfId="5744" xr:uid="{00000000-0005-0000-0000-000050170000}"/>
    <cellStyle name="60% - Акцент3 19" xfId="5745" xr:uid="{00000000-0005-0000-0000-000051170000}"/>
    <cellStyle name="60% - Акцент3 2" xfId="5746" xr:uid="{00000000-0005-0000-0000-000052170000}"/>
    <cellStyle name="60% - Акцент3 2 10" xfId="5747" xr:uid="{00000000-0005-0000-0000-000053170000}"/>
    <cellStyle name="60% - Акцент3 2 11" xfId="5748" xr:uid="{00000000-0005-0000-0000-000054170000}"/>
    <cellStyle name="60% - Акцент3 2 12" xfId="5749" xr:uid="{00000000-0005-0000-0000-000055170000}"/>
    <cellStyle name="60% - Акцент3 2 13" xfId="5750" xr:uid="{00000000-0005-0000-0000-000056170000}"/>
    <cellStyle name="60% - Акцент3 2 14" xfId="5751" xr:uid="{00000000-0005-0000-0000-000057170000}"/>
    <cellStyle name="60% - Акцент3 2 15" xfId="5752" xr:uid="{00000000-0005-0000-0000-000058170000}"/>
    <cellStyle name="60% - Акцент3 2 16" xfId="5753" xr:uid="{00000000-0005-0000-0000-000059170000}"/>
    <cellStyle name="60% - Акцент3 2 17" xfId="5754" xr:uid="{00000000-0005-0000-0000-00005A170000}"/>
    <cellStyle name="60% - Акцент3 2 18" xfId="5755" xr:uid="{00000000-0005-0000-0000-00005B170000}"/>
    <cellStyle name="60% - Акцент3 2 19" xfId="5756" xr:uid="{00000000-0005-0000-0000-00005C170000}"/>
    <cellStyle name="60% - Акцент3 2 2" xfId="5757" xr:uid="{00000000-0005-0000-0000-00005D170000}"/>
    <cellStyle name="60% - Акцент3 2 2 10" xfId="5758" xr:uid="{00000000-0005-0000-0000-00005E170000}"/>
    <cellStyle name="60% - Акцент3 2 2 11" xfId="5759" xr:uid="{00000000-0005-0000-0000-00005F170000}"/>
    <cellStyle name="60% - Акцент3 2 2 12" xfId="5760" xr:uid="{00000000-0005-0000-0000-000060170000}"/>
    <cellStyle name="60% - Акцент3 2 2 13" xfId="5761" xr:uid="{00000000-0005-0000-0000-000061170000}"/>
    <cellStyle name="60% - Акцент3 2 2 14" xfId="5762" xr:uid="{00000000-0005-0000-0000-000062170000}"/>
    <cellStyle name="60% - Акцент3 2 2 15" xfId="5763" xr:uid="{00000000-0005-0000-0000-000063170000}"/>
    <cellStyle name="60% - Акцент3 2 2 16" xfId="5764" xr:uid="{00000000-0005-0000-0000-000064170000}"/>
    <cellStyle name="60% - Акцент3 2 2 17" xfId="5765" xr:uid="{00000000-0005-0000-0000-000065170000}"/>
    <cellStyle name="60% - Акцент3 2 2 18" xfId="5766" xr:uid="{00000000-0005-0000-0000-000066170000}"/>
    <cellStyle name="60% - Акцент3 2 2 19" xfId="5767" xr:uid="{00000000-0005-0000-0000-000067170000}"/>
    <cellStyle name="60% - Акцент3 2 2 2" xfId="5768" xr:uid="{00000000-0005-0000-0000-000068170000}"/>
    <cellStyle name="60% - Акцент3 2 2 3" xfId="5769" xr:uid="{00000000-0005-0000-0000-000069170000}"/>
    <cellStyle name="60% - Акцент3 2 2 4" xfId="5770" xr:uid="{00000000-0005-0000-0000-00006A170000}"/>
    <cellStyle name="60% - Акцент3 2 2 5" xfId="5771" xr:uid="{00000000-0005-0000-0000-00006B170000}"/>
    <cellStyle name="60% - Акцент3 2 2 6" xfId="5772" xr:uid="{00000000-0005-0000-0000-00006C170000}"/>
    <cellStyle name="60% - Акцент3 2 2 7" xfId="5773" xr:uid="{00000000-0005-0000-0000-00006D170000}"/>
    <cellStyle name="60% - Акцент3 2 2 8" xfId="5774" xr:uid="{00000000-0005-0000-0000-00006E170000}"/>
    <cellStyle name="60% - Акцент3 2 2 9" xfId="5775" xr:uid="{00000000-0005-0000-0000-00006F170000}"/>
    <cellStyle name="60% - Акцент3 2 3" xfId="5776" xr:uid="{00000000-0005-0000-0000-000070170000}"/>
    <cellStyle name="60% - Акцент3 2 4" xfId="5777" xr:uid="{00000000-0005-0000-0000-000071170000}"/>
    <cellStyle name="60% - Акцент3 2 5" xfId="5778" xr:uid="{00000000-0005-0000-0000-000072170000}"/>
    <cellStyle name="60% - Акцент3 2 6" xfId="5779" xr:uid="{00000000-0005-0000-0000-000073170000}"/>
    <cellStyle name="60% - Акцент3 2 7" xfId="5780" xr:uid="{00000000-0005-0000-0000-000074170000}"/>
    <cellStyle name="60% - Акцент3 2 8" xfId="5781" xr:uid="{00000000-0005-0000-0000-000075170000}"/>
    <cellStyle name="60% - Акцент3 2 9" xfId="5782" xr:uid="{00000000-0005-0000-0000-000076170000}"/>
    <cellStyle name="60% - Акцент3 20" xfId="5783" xr:uid="{00000000-0005-0000-0000-000077170000}"/>
    <cellStyle name="60% - Акцент3 21" xfId="5784" xr:uid="{00000000-0005-0000-0000-000078170000}"/>
    <cellStyle name="60% - Акцент3 3" xfId="5785" xr:uid="{00000000-0005-0000-0000-000079170000}"/>
    <cellStyle name="60% - Акцент3 4" xfId="5786" xr:uid="{00000000-0005-0000-0000-00007A170000}"/>
    <cellStyle name="60% - Акцент3 5" xfId="5787" xr:uid="{00000000-0005-0000-0000-00007B170000}"/>
    <cellStyle name="60% - Акцент3 6" xfId="5788" xr:uid="{00000000-0005-0000-0000-00007C170000}"/>
    <cellStyle name="60% - Акцент3 7" xfId="5789" xr:uid="{00000000-0005-0000-0000-00007D170000}"/>
    <cellStyle name="60% - Акцент3 8" xfId="5790" xr:uid="{00000000-0005-0000-0000-00007E170000}"/>
    <cellStyle name="60% - Акцент3 9" xfId="5791" xr:uid="{00000000-0005-0000-0000-00007F170000}"/>
    <cellStyle name="60% - Акцент4 10" xfId="5792" xr:uid="{00000000-0005-0000-0000-000080170000}"/>
    <cellStyle name="60% - Акцент4 11" xfId="5793" xr:uid="{00000000-0005-0000-0000-000081170000}"/>
    <cellStyle name="60% - Акцент4 12" xfId="5794" xr:uid="{00000000-0005-0000-0000-000082170000}"/>
    <cellStyle name="60% - Акцент4 13" xfId="5795" xr:uid="{00000000-0005-0000-0000-000083170000}"/>
    <cellStyle name="60% - Акцент4 14" xfId="5796" xr:uid="{00000000-0005-0000-0000-000084170000}"/>
    <cellStyle name="60% - Акцент4 15" xfId="5797" xr:uid="{00000000-0005-0000-0000-000085170000}"/>
    <cellStyle name="60% - Акцент4 16" xfId="5798" xr:uid="{00000000-0005-0000-0000-000086170000}"/>
    <cellStyle name="60% - Акцент4 17" xfId="5799" xr:uid="{00000000-0005-0000-0000-000087170000}"/>
    <cellStyle name="60% - Акцент4 18" xfId="5800" xr:uid="{00000000-0005-0000-0000-000088170000}"/>
    <cellStyle name="60% - Акцент4 19" xfId="5801" xr:uid="{00000000-0005-0000-0000-000089170000}"/>
    <cellStyle name="60% - Акцент4 2" xfId="5802" xr:uid="{00000000-0005-0000-0000-00008A170000}"/>
    <cellStyle name="60% - Акцент4 2 10" xfId="5803" xr:uid="{00000000-0005-0000-0000-00008B170000}"/>
    <cellStyle name="60% - Акцент4 2 11" xfId="5804" xr:uid="{00000000-0005-0000-0000-00008C170000}"/>
    <cellStyle name="60% - Акцент4 2 12" xfId="5805" xr:uid="{00000000-0005-0000-0000-00008D170000}"/>
    <cellStyle name="60% - Акцент4 2 13" xfId="5806" xr:uid="{00000000-0005-0000-0000-00008E170000}"/>
    <cellStyle name="60% - Акцент4 2 14" xfId="5807" xr:uid="{00000000-0005-0000-0000-00008F170000}"/>
    <cellStyle name="60% - Акцент4 2 15" xfId="5808" xr:uid="{00000000-0005-0000-0000-000090170000}"/>
    <cellStyle name="60% - Акцент4 2 16" xfId="5809" xr:uid="{00000000-0005-0000-0000-000091170000}"/>
    <cellStyle name="60% - Акцент4 2 17" xfId="5810" xr:uid="{00000000-0005-0000-0000-000092170000}"/>
    <cellStyle name="60% - Акцент4 2 18" xfId="5811" xr:uid="{00000000-0005-0000-0000-000093170000}"/>
    <cellStyle name="60% - Акцент4 2 19" xfId="5812" xr:uid="{00000000-0005-0000-0000-000094170000}"/>
    <cellStyle name="60% - Акцент4 2 2" xfId="5813" xr:uid="{00000000-0005-0000-0000-000095170000}"/>
    <cellStyle name="60% - Акцент4 2 2 10" xfId="5814" xr:uid="{00000000-0005-0000-0000-000096170000}"/>
    <cellStyle name="60% - Акцент4 2 2 11" xfId="5815" xr:uid="{00000000-0005-0000-0000-000097170000}"/>
    <cellStyle name="60% - Акцент4 2 2 12" xfId="5816" xr:uid="{00000000-0005-0000-0000-000098170000}"/>
    <cellStyle name="60% - Акцент4 2 2 13" xfId="5817" xr:uid="{00000000-0005-0000-0000-000099170000}"/>
    <cellStyle name="60% - Акцент4 2 2 14" xfId="5818" xr:uid="{00000000-0005-0000-0000-00009A170000}"/>
    <cellStyle name="60% - Акцент4 2 2 15" xfId="5819" xr:uid="{00000000-0005-0000-0000-00009B170000}"/>
    <cellStyle name="60% - Акцент4 2 2 16" xfId="5820" xr:uid="{00000000-0005-0000-0000-00009C170000}"/>
    <cellStyle name="60% - Акцент4 2 2 17" xfId="5821" xr:uid="{00000000-0005-0000-0000-00009D170000}"/>
    <cellStyle name="60% - Акцент4 2 2 18" xfId="5822" xr:uid="{00000000-0005-0000-0000-00009E170000}"/>
    <cellStyle name="60% - Акцент4 2 2 19" xfId="5823" xr:uid="{00000000-0005-0000-0000-00009F170000}"/>
    <cellStyle name="60% - Акцент4 2 2 2" xfId="5824" xr:uid="{00000000-0005-0000-0000-0000A0170000}"/>
    <cellStyle name="60% - Акцент4 2 2 3" xfId="5825" xr:uid="{00000000-0005-0000-0000-0000A1170000}"/>
    <cellStyle name="60% - Акцент4 2 2 4" xfId="5826" xr:uid="{00000000-0005-0000-0000-0000A2170000}"/>
    <cellStyle name="60% - Акцент4 2 2 5" xfId="5827" xr:uid="{00000000-0005-0000-0000-0000A3170000}"/>
    <cellStyle name="60% - Акцент4 2 2 6" xfId="5828" xr:uid="{00000000-0005-0000-0000-0000A4170000}"/>
    <cellStyle name="60% - Акцент4 2 2 7" xfId="5829" xr:uid="{00000000-0005-0000-0000-0000A5170000}"/>
    <cellStyle name="60% - Акцент4 2 2 8" xfId="5830" xr:uid="{00000000-0005-0000-0000-0000A6170000}"/>
    <cellStyle name="60% - Акцент4 2 2 9" xfId="5831" xr:uid="{00000000-0005-0000-0000-0000A7170000}"/>
    <cellStyle name="60% - Акцент4 2 3" xfId="5832" xr:uid="{00000000-0005-0000-0000-0000A8170000}"/>
    <cellStyle name="60% - Акцент4 2 4" xfId="5833" xr:uid="{00000000-0005-0000-0000-0000A9170000}"/>
    <cellStyle name="60% - Акцент4 2 5" xfId="5834" xr:uid="{00000000-0005-0000-0000-0000AA170000}"/>
    <cellStyle name="60% - Акцент4 2 6" xfId="5835" xr:uid="{00000000-0005-0000-0000-0000AB170000}"/>
    <cellStyle name="60% - Акцент4 2 7" xfId="5836" xr:uid="{00000000-0005-0000-0000-0000AC170000}"/>
    <cellStyle name="60% - Акцент4 2 8" xfId="5837" xr:uid="{00000000-0005-0000-0000-0000AD170000}"/>
    <cellStyle name="60% - Акцент4 2 9" xfId="5838" xr:uid="{00000000-0005-0000-0000-0000AE170000}"/>
    <cellStyle name="60% - Акцент4 20" xfId="5839" xr:uid="{00000000-0005-0000-0000-0000AF170000}"/>
    <cellStyle name="60% - Акцент4 21" xfId="5840" xr:uid="{00000000-0005-0000-0000-0000B0170000}"/>
    <cellStyle name="60% - Акцент4 3" xfId="5841" xr:uid="{00000000-0005-0000-0000-0000B1170000}"/>
    <cellStyle name="60% - Акцент4 4" xfId="5842" xr:uid="{00000000-0005-0000-0000-0000B2170000}"/>
    <cellStyle name="60% - Акцент4 5" xfId="5843" xr:uid="{00000000-0005-0000-0000-0000B3170000}"/>
    <cellStyle name="60% - Акцент4 6" xfId="5844" xr:uid="{00000000-0005-0000-0000-0000B4170000}"/>
    <cellStyle name="60% - Акцент4 7" xfId="5845" xr:uid="{00000000-0005-0000-0000-0000B5170000}"/>
    <cellStyle name="60% - Акцент4 8" xfId="5846" xr:uid="{00000000-0005-0000-0000-0000B6170000}"/>
    <cellStyle name="60% - Акцент4 9" xfId="5847" xr:uid="{00000000-0005-0000-0000-0000B7170000}"/>
    <cellStyle name="60% - Акцент5 10" xfId="5848" xr:uid="{00000000-0005-0000-0000-0000B8170000}"/>
    <cellStyle name="60% - Акцент5 11" xfId="5849" xr:uid="{00000000-0005-0000-0000-0000B9170000}"/>
    <cellStyle name="60% - Акцент5 12" xfId="5850" xr:uid="{00000000-0005-0000-0000-0000BA170000}"/>
    <cellStyle name="60% - Акцент5 13" xfId="5851" xr:uid="{00000000-0005-0000-0000-0000BB170000}"/>
    <cellStyle name="60% - Акцент5 14" xfId="5852" xr:uid="{00000000-0005-0000-0000-0000BC170000}"/>
    <cellStyle name="60% - Акцент5 15" xfId="5853" xr:uid="{00000000-0005-0000-0000-0000BD170000}"/>
    <cellStyle name="60% - Акцент5 16" xfId="5854" xr:uid="{00000000-0005-0000-0000-0000BE170000}"/>
    <cellStyle name="60% - Акцент5 17" xfId="5855" xr:uid="{00000000-0005-0000-0000-0000BF170000}"/>
    <cellStyle name="60% - Акцент5 18" xfId="5856" xr:uid="{00000000-0005-0000-0000-0000C0170000}"/>
    <cellStyle name="60% - Акцент5 19" xfId="5857" xr:uid="{00000000-0005-0000-0000-0000C1170000}"/>
    <cellStyle name="60% - Акцент5 2" xfId="5858" xr:uid="{00000000-0005-0000-0000-0000C2170000}"/>
    <cellStyle name="60% - Акцент5 2 10" xfId="5859" xr:uid="{00000000-0005-0000-0000-0000C3170000}"/>
    <cellStyle name="60% - Акцент5 2 11" xfId="5860" xr:uid="{00000000-0005-0000-0000-0000C4170000}"/>
    <cellStyle name="60% - Акцент5 2 12" xfId="5861" xr:uid="{00000000-0005-0000-0000-0000C5170000}"/>
    <cellStyle name="60% - Акцент5 2 13" xfId="5862" xr:uid="{00000000-0005-0000-0000-0000C6170000}"/>
    <cellStyle name="60% - Акцент5 2 14" xfId="5863" xr:uid="{00000000-0005-0000-0000-0000C7170000}"/>
    <cellStyle name="60% - Акцент5 2 15" xfId="5864" xr:uid="{00000000-0005-0000-0000-0000C8170000}"/>
    <cellStyle name="60% - Акцент5 2 16" xfId="5865" xr:uid="{00000000-0005-0000-0000-0000C9170000}"/>
    <cellStyle name="60% - Акцент5 2 17" xfId="5866" xr:uid="{00000000-0005-0000-0000-0000CA170000}"/>
    <cellStyle name="60% - Акцент5 2 18" xfId="5867" xr:uid="{00000000-0005-0000-0000-0000CB170000}"/>
    <cellStyle name="60% - Акцент5 2 19" xfId="5868" xr:uid="{00000000-0005-0000-0000-0000CC170000}"/>
    <cellStyle name="60% - Акцент5 2 2" xfId="5869" xr:uid="{00000000-0005-0000-0000-0000CD170000}"/>
    <cellStyle name="60% - Акцент5 2 2 10" xfId="5870" xr:uid="{00000000-0005-0000-0000-0000CE170000}"/>
    <cellStyle name="60% - Акцент5 2 2 11" xfId="5871" xr:uid="{00000000-0005-0000-0000-0000CF170000}"/>
    <cellStyle name="60% - Акцент5 2 2 12" xfId="5872" xr:uid="{00000000-0005-0000-0000-0000D0170000}"/>
    <cellStyle name="60% - Акцент5 2 2 13" xfId="5873" xr:uid="{00000000-0005-0000-0000-0000D1170000}"/>
    <cellStyle name="60% - Акцент5 2 2 14" xfId="5874" xr:uid="{00000000-0005-0000-0000-0000D2170000}"/>
    <cellStyle name="60% - Акцент5 2 2 15" xfId="5875" xr:uid="{00000000-0005-0000-0000-0000D3170000}"/>
    <cellStyle name="60% - Акцент5 2 2 16" xfId="5876" xr:uid="{00000000-0005-0000-0000-0000D4170000}"/>
    <cellStyle name="60% - Акцент5 2 2 17" xfId="5877" xr:uid="{00000000-0005-0000-0000-0000D5170000}"/>
    <cellStyle name="60% - Акцент5 2 2 18" xfId="5878" xr:uid="{00000000-0005-0000-0000-0000D6170000}"/>
    <cellStyle name="60% - Акцент5 2 2 19" xfId="5879" xr:uid="{00000000-0005-0000-0000-0000D7170000}"/>
    <cellStyle name="60% - Акцент5 2 2 2" xfId="5880" xr:uid="{00000000-0005-0000-0000-0000D8170000}"/>
    <cellStyle name="60% - Акцент5 2 2 3" xfId="5881" xr:uid="{00000000-0005-0000-0000-0000D9170000}"/>
    <cellStyle name="60% - Акцент5 2 2 4" xfId="5882" xr:uid="{00000000-0005-0000-0000-0000DA170000}"/>
    <cellStyle name="60% - Акцент5 2 2 5" xfId="5883" xr:uid="{00000000-0005-0000-0000-0000DB170000}"/>
    <cellStyle name="60% - Акцент5 2 2 6" xfId="5884" xr:uid="{00000000-0005-0000-0000-0000DC170000}"/>
    <cellStyle name="60% - Акцент5 2 2 7" xfId="5885" xr:uid="{00000000-0005-0000-0000-0000DD170000}"/>
    <cellStyle name="60% - Акцент5 2 2 8" xfId="5886" xr:uid="{00000000-0005-0000-0000-0000DE170000}"/>
    <cellStyle name="60% - Акцент5 2 2 9" xfId="5887" xr:uid="{00000000-0005-0000-0000-0000DF170000}"/>
    <cellStyle name="60% - Акцент5 2 3" xfId="5888" xr:uid="{00000000-0005-0000-0000-0000E0170000}"/>
    <cellStyle name="60% - Акцент5 2 4" xfId="5889" xr:uid="{00000000-0005-0000-0000-0000E1170000}"/>
    <cellStyle name="60% - Акцент5 2 5" xfId="5890" xr:uid="{00000000-0005-0000-0000-0000E2170000}"/>
    <cellStyle name="60% - Акцент5 2 6" xfId="5891" xr:uid="{00000000-0005-0000-0000-0000E3170000}"/>
    <cellStyle name="60% - Акцент5 2 7" xfId="5892" xr:uid="{00000000-0005-0000-0000-0000E4170000}"/>
    <cellStyle name="60% - Акцент5 2 8" xfId="5893" xr:uid="{00000000-0005-0000-0000-0000E5170000}"/>
    <cellStyle name="60% - Акцент5 2 9" xfId="5894" xr:uid="{00000000-0005-0000-0000-0000E6170000}"/>
    <cellStyle name="60% - Акцент5 20" xfId="5895" xr:uid="{00000000-0005-0000-0000-0000E7170000}"/>
    <cellStyle name="60% - Акцент5 21" xfId="5896" xr:uid="{00000000-0005-0000-0000-0000E8170000}"/>
    <cellStyle name="60% - Акцент5 3" xfId="5897" xr:uid="{00000000-0005-0000-0000-0000E9170000}"/>
    <cellStyle name="60% - Акцент5 4" xfId="5898" xr:uid="{00000000-0005-0000-0000-0000EA170000}"/>
    <cellStyle name="60% - Акцент5 5" xfId="5899" xr:uid="{00000000-0005-0000-0000-0000EB170000}"/>
    <cellStyle name="60% - Акцент5 6" xfId="5900" xr:uid="{00000000-0005-0000-0000-0000EC170000}"/>
    <cellStyle name="60% - Акцент5 7" xfId="5901" xr:uid="{00000000-0005-0000-0000-0000ED170000}"/>
    <cellStyle name="60% - Акцент5 8" xfId="5902" xr:uid="{00000000-0005-0000-0000-0000EE170000}"/>
    <cellStyle name="60% - Акцент5 9" xfId="5903" xr:uid="{00000000-0005-0000-0000-0000EF170000}"/>
    <cellStyle name="60% - Акцент6 10" xfId="5904" xr:uid="{00000000-0005-0000-0000-0000F0170000}"/>
    <cellStyle name="60% - Акцент6 11" xfId="5905" xr:uid="{00000000-0005-0000-0000-0000F1170000}"/>
    <cellStyle name="60% - Акцент6 12" xfId="5906" xr:uid="{00000000-0005-0000-0000-0000F2170000}"/>
    <cellStyle name="60% - Акцент6 13" xfId="5907" xr:uid="{00000000-0005-0000-0000-0000F3170000}"/>
    <cellStyle name="60% - Акцент6 14" xfId="5908" xr:uid="{00000000-0005-0000-0000-0000F4170000}"/>
    <cellStyle name="60% - Акцент6 15" xfId="5909" xr:uid="{00000000-0005-0000-0000-0000F5170000}"/>
    <cellStyle name="60% - Акцент6 16" xfId="5910" xr:uid="{00000000-0005-0000-0000-0000F6170000}"/>
    <cellStyle name="60% - Акцент6 17" xfId="5911" xr:uid="{00000000-0005-0000-0000-0000F7170000}"/>
    <cellStyle name="60% - Акцент6 18" xfId="5912" xr:uid="{00000000-0005-0000-0000-0000F8170000}"/>
    <cellStyle name="60% - Акцент6 19" xfId="5913" xr:uid="{00000000-0005-0000-0000-0000F9170000}"/>
    <cellStyle name="60% - Акцент6 2" xfId="5914" xr:uid="{00000000-0005-0000-0000-0000FA170000}"/>
    <cellStyle name="60% - Акцент6 2 10" xfId="5915" xr:uid="{00000000-0005-0000-0000-0000FB170000}"/>
    <cellStyle name="60% - Акцент6 2 11" xfId="5916" xr:uid="{00000000-0005-0000-0000-0000FC170000}"/>
    <cellStyle name="60% - Акцент6 2 12" xfId="5917" xr:uid="{00000000-0005-0000-0000-0000FD170000}"/>
    <cellStyle name="60% - Акцент6 2 13" xfId="5918" xr:uid="{00000000-0005-0000-0000-0000FE170000}"/>
    <cellStyle name="60% - Акцент6 2 14" xfId="5919" xr:uid="{00000000-0005-0000-0000-0000FF170000}"/>
    <cellStyle name="60% - Акцент6 2 15" xfId="5920" xr:uid="{00000000-0005-0000-0000-000000180000}"/>
    <cellStyle name="60% - Акцент6 2 16" xfId="5921" xr:uid="{00000000-0005-0000-0000-000001180000}"/>
    <cellStyle name="60% - Акцент6 2 17" xfId="5922" xr:uid="{00000000-0005-0000-0000-000002180000}"/>
    <cellStyle name="60% - Акцент6 2 18" xfId="5923" xr:uid="{00000000-0005-0000-0000-000003180000}"/>
    <cellStyle name="60% - Акцент6 2 19" xfId="5924" xr:uid="{00000000-0005-0000-0000-000004180000}"/>
    <cellStyle name="60% - Акцент6 2 2" xfId="5925" xr:uid="{00000000-0005-0000-0000-000005180000}"/>
    <cellStyle name="60% - Акцент6 2 2 10" xfId="5926" xr:uid="{00000000-0005-0000-0000-000006180000}"/>
    <cellStyle name="60% - Акцент6 2 2 11" xfId="5927" xr:uid="{00000000-0005-0000-0000-000007180000}"/>
    <cellStyle name="60% - Акцент6 2 2 12" xfId="5928" xr:uid="{00000000-0005-0000-0000-000008180000}"/>
    <cellStyle name="60% - Акцент6 2 2 13" xfId="5929" xr:uid="{00000000-0005-0000-0000-000009180000}"/>
    <cellStyle name="60% - Акцент6 2 2 14" xfId="5930" xr:uid="{00000000-0005-0000-0000-00000A180000}"/>
    <cellStyle name="60% - Акцент6 2 2 15" xfId="5931" xr:uid="{00000000-0005-0000-0000-00000B180000}"/>
    <cellStyle name="60% - Акцент6 2 2 16" xfId="5932" xr:uid="{00000000-0005-0000-0000-00000C180000}"/>
    <cellStyle name="60% - Акцент6 2 2 17" xfId="5933" xr:uid="{00000000-0005-0000-0000-00000D180000}"/>
    <cellStyle name="60% - Акцент6 2 2 18" xfId="5934" xr:uid="{00000000-0005-0000-0000-00000E180000}"/>
    <cellStyle name="60% - Акцент6 2 2 19" xfId="5935" xr:uid="{00000000-0005-0000-0000-00000F180000}"/>
    <cellStyle name="60% - Акцент6 2 2 2" xfId="5936" xr:uid="{00000000-0005-0000-0000-000010180000}"/>
    <cellStyle name="60% - Акцент6 2 2 3" xfId="5937" xr:uid="{00000000-0005-0000-0000-000011180000}"/>
    <cellStyle name="60% - Акцент6 2 2 4" xfId="5938" xr:uid="{00000000-0005-0000-0000-000012180000}"/>
    <cellStyle name="60% - Акцент6 2 2 5" xfId="5939" xr:uid="{00000000-0005-0000-0000-000013180000}"/>
    <cellStyle name="60% - Акцент6 2 2 6" xfId="5940" xr:uid="{00000000-0005-0000-0000-000014180000}"/>
    <cellStyle name="60% - Акцент6 2 2 7" xfId="5941" xr:uid="{00000000-0005-0000-0000-000015180000}"/>
    <cellStyle name="60% - Акцент6 2 2 8" xfId="5942" xr:uid="{00000000-0005-0000-0000-000016180000}"/>
    <cellStyle name="60% - Акцент6 2 2 9" xfId="5943" xr:uid="{00000000-0005-0000-0000-000017180000}"/>
    <cellStyle name="60% - Акцент6 2 3" xfId="5944" xr:uid="{00000000-0005-0000-0000-000018180000}"/>
    <cellStyle name="60% - Акцент6 2 4" xfId="5945" xr:uid="{00000000-0005-0000-0000-000019180000}"/>
    <cellStyle name="60% - Акцент6 2 5" xfId="5946" xr:uid="{00000000-0005-0000-0000-00001A180000}"/>
    <cellStyle name="60% - Акцент6 2 6" xfId="5947" xr:uid="{00000000-0005-0000-0000-00001B180000}"/>
    <cellStyle name="60% - Акцент6 2 7" xfId="5948" xr:uid="{00000000-0005-0000-0000-00001C180000}"/>
    <cellStyle name="60% - Акцент6 2 8" xfId="5949" xr:uid="{00000000-0005-0000-0000-00001D180000}"/>
    <cellStyle name="60% - Акцент6 2 9" xfId="5950" xr:uid="{00000000-0005-0000-0000-00001E180000}"/>
    <cellStyle name="60% - Акцент6 20" xfId="5951" xr:uid="{00000000-0005-0000-0000-00001F180000}"/>
    <cellStyle name="60% - Акцент6 21" xfId="5952" xr:uid="{00000000-0005-0000-0000-000020180000}"/>
    <cellStyle name="60% - Акцент6 3" xfId="5953" xr:uid="{00000000-0005-0000-0000-000021180000}"/>
    <cellStyle name="60% - Акцент6 4" xfId="5954" xr:uid="{00000000-0005-0000-0000-000022180000}"/>
    <cellStyle name="60% - Акцент6 5" xfId="5955" xr:uid="{00000000-0005-0000-0000-000023180000}"/>
    <cellStyle name="60% - Акцент6 6" xfId="5956" xr:uid="{00000000-0005-0000-0000-000024180000}"/>
    <cellStyle name="60% - Акцент6 7" xfId="5957" xr:uid="{00000000-0005-0000-0000-000025180000}"/>
    <cellStyle name="60% - Акцент6 8" xfId="5958" xr:uid="{00000000-0005-0000-0000-000026180000}"/>
    <cellStyle name="60% - Акцент6 9" xfId="5959" xr:uid="{00000000-0005-0000-0000-000027180000}"/>
    <cellStyle name="Aaia?iue" xfId="5960" xr:uid="{00000000-0005-0000-0000-000028180000}"/>
    <cellStyle name="Aaia?iue [0]" xfId="5961" xr:uid="{00000000-0005-0000-0000-000029180000}"/>
    <cellStyle name="Aaia?iue_,, 255 якуни" xfId="5962" xr:uid="{00000000-0005-0000-0000-00002A180000}"/>
    <cellStyle name="Äåíåæíûé" xfId="5963" xr:uid="{00000000-0005-0000-0000-00002B180000}"/>
    <cellStyle name="Äåíåæíûé [0]" xfId="5964" xr:uid="{00000000-0005-0000-0000-00002C180000}"/>
    <cellStyle name="Äåíåæíûé_05,06,2007 йилга сводка Дустлик 2" xfId="5965" xr:uid="{00000000-0005-0000-0000-00002D180000}"/>
    <cellStyle name="Accent1" xfId="5966" xr:uid="{00000000-0005-0000-0000-00002E180000}"/>
    <cellStyle name="Accent1 - 20%" xfId="5967" xr:uid="{00000000-0005-0000-0000-00002F180000}"/>
    <cellStyle name="Accent1 - 40%" xfId="5968" xr:uid="{00000000-0005-0000-0000-000030180000}"/>
    <cellStyle name="Accent1 - 60%" xfId="5969" xr:uid="{00000000-0005-0000-0000-000031180000}"/>
    <cellStyle name="Accent1_00222 12 млрд Устав Режа номма-ном" xfId="5970" xr:uid="{00000000-0005-0000-0000-000032180000}"/>
    <cellStyle name="Accent2" xfId="5971" xr:uid="{00000000-0005-0000-0000-000033180000}"/>
    <cellStyle name="Accent2 - 20%" xfId="5972" xr:uid="{00000000-0005-0000-0000-000034180000}"/>
    <cellStyle name="Accent2 - 40%" xfId="5973" xr:uid="{00000000-0005-0000-0000-000035180000}"/>
    <cellStyle name="Accent2 - 60%" xfId="5974" xr:uid="{00000000-0005-0000-0000-000036180000}"/>
    <cellStyle name="Accent2_00222 12 млрд Устав Режа номма-ном" xfId="5975" xr:uid="{00000000-0005-0000-0000-000037180000}"/>
    <cellStyle name="Accent3" xfId="5976" xr:uid="{00000000-0005-0000-0000-000038180000}"/>
    <cellStyle name="Accent3 - 20%" xfId="5977" xr:uid="{00000000-0005-0000-0000-000039180000}"/>
    <cellStyle name="Accent3 - 40%" xfId="5978" xr:uid="{00000000-0005-0000-0000-00003A180000}"/>
    <cellStyle name="Accent3 - 60%" xfId="5979" xr:uid="{00000000-0005-0000-0000-00003B180000}"/>
    <cellStyle name="Accent3_00222 12 млрд Устав Режа номма-ном" xfId="5980" xr:uid="{00000000-0005-0000-0000-00003C180000}"/>
    <cellStyle name="Accent4" xfId="5981" xr:uid="{00000000-0005-0000-0000-00003D180000}"/>
    <cellStyle name="Accent4 - 20%" xfId="5982" xr:uid="{00000000-0005-0000-0000-00003E180000}"/>
    <cellStyle name="Accent4 - 40%" xfId="5983" xr:uid="{00000000-0005-0000-0000-00003F180000}"/>
    <cellStyle name="Accent4 - 60%" xfId="5984" xr:uid="{00000000-0005-0000-0000-000040180000}"/>
    <cellStyle name="Accent4_00222 12 млрд Устав Режа номма-ном" xfId="5985" xr:uid="{00000000-0005-0000-0000-000041180000}"/>
    <cellStyle name="Accent5" xfId="5986" xr:uid="{00000000-0005-0000-0000-000042180000}"/>
    <cellStyle name="Accent5 - 20%" xfId="5987" xr:uid="{00000000-0005-0000-0000-000043180000}"/>
    <cellStyle name="Accent5 - 40%" xfId="5988" xr:uid="{00000000-0005-0000-0000-000044180000}"/>
    <cellStyle name="Accent5 - 60%" xfId="5989" xr:uid="{00000000-0005-0000-0000-000045180000}"/>
    <cellStyle name="Accent5_00222 12 млрд Устав Режа номма-ном" xfId="5990" xr:uid="{00000000-0005-0000-0000-000046180000}"/>
    <cellStyle name="Accent6" xfId="5991" xr:uid="{00000000-0005-0000-0000-000047180000}"/>
    <cellStyle name="Accent6 - 20%" xfId="5992" xr:uid="{00000000-0005-0000-0000-000048180000}"/>
    <cellStyle name="Accent6 - 40%" xfId="5993" xr:uid="{00000000-0005-0000-0000-000049180000}"/>
    <cellStyle name="Accent6 - 60%" xfId="5994" xr:uid="{00000000-0005-0000-0000-00004A180000}"/>
    <cellStyle name="Accent6_00222 12 млрд Устав Режа номма-ном" xfId="5995" xr:uid="{00000000-0005-0000-0000-00004B180000}"/>
    <cellStyle name="Acdldnnueer" xfId="5996" xr:uid="{00000000-0005-0000-0000-00004C180000}"/>
    <cellStyle name="Ãèïåðññûëêà" xfId="5997" xr:uid="{00000000-0005-0000-0000-00004D180000}"/>
    <cellStyle name="Alilciue [0]_ 2003 aia" xfId="5998" xr:uid="{00000000-0005-0000-0000-00004E180000}"/>
    <cellStyle name="Alilciue_ 2003 aia" xfId="5999" xr:uid="{00000000-0005-0000-0000-00004F180000}"/>
    <cellStyle name="Bad" xfId="6000" xr:uid="{00000000-0005-0000-0000-000050180000}"/>
    <cellStyle name="Calculation" xfId="6001" xr:uid="{00000000-0005-0000-0000-000051180000}"/>
    <cellStyle name="Calculation 10" xfId="6002" xr:uid="{00000000-0005-0000-0000-000052180000}"/>
    <cellStyle name="Calculation 11" xfId="6003" xr:uid="{00000000-0005-0000-0000-000053180000}"/>
    <cellStyle name="Calculation 12" xfId="6004" xr:uid="{00000000-0005-0000-0000-000054180000}"/>
    <cellStyle name="Calculation 13" xfId="6005" xr:uid="{00000000-0005-0000-0000-000055180000}"/>
    <cellStyle name="Calculation 14" xfId="6006" xr:uid="{00000000-0005-0000-0000-000056180000}"/>
    <cellStyle name="Calculation 15" xfId="6007" xr:uid="{00000000-0005-0000-0000-000057180000}"/>
    <cellStyle name="Calculation 16" xfId="6008" xr:uid="{00000000-0005-0000-0000-000058180000}"/>
    <cellStyle name="Calculation 17" xfId="6009" xr:uid="{00000000-0005-0000-0000-000059180000}"/>
    <cellStyle name="Calculation 2" xfId="6010" xr:uid="{00000000-0005-0000-0000-00005A180000}"/>
    <cellStyle name="Calculation 3" xfId="6011" xr:uid="{00000000-0005-0000-0000-00005B180000}"/>
    <cellStyle name="Calculation 4" xfId="6012" xr:uid="{00000000-0005-0000-0000-00005C180000}"/>
    <cellStyle name="Calculation 5" xfId="6013" xr:uid="{00000000-0005-0000-0000-00005D180000}"/>
    <cellStyle name="Calculation 6" xfId="6014" xr:uid="{00000000-0005-0000-0000-00005E180000}"/>
    <cellStyle name="Calculation 7" xfId="6015" xr:uid="{00000000-0005-0000-0000-00005F180000}"/>
    <cellStyle name="Calculation 8" xfId="6016" xr:uid="{00000000-0005-0000-0000-000060180000}"/>
    <cellStyle name="Calculation 9" xfId="6017" xr:uid="{00000000-0005-0000-0000-000061180000}"/>
    <cellStyle name="Check Cell" xfId="6018" xr:uid="{00000000-0005-0000-0000-000062180000}"/>
    <cellStyle name="Comma [0]_011007" xfId="6019" xr:uid="{00000000-0005-0000-0000-000063180000}"/>
    <cellStyle name="Comma_011007" xfId="6020" xr:uid="{00000000-0005-0000-0000-000064180000}"/>
    <cellStyle name="Comma0" xfId="6021" xr:uid="{00000000-0005-0000-0000-000065180000}"/>
    <cellStyle name="common" xfId="6022" xr:uid="{00000000-0005-0000-0000-000066180000}"/>
    <cellStyle name="Currency [0]_011007" xfId="6023" xr:uid="{00000000-0005-0000-0000-000067180000}"/>
    <cellStyle name="Currency_011007" xfId="6024" xr:uid="{00000000-0005-0000-0000-000068180000}"/>
    <cellStyle name="Currency0" xfId="6025" xr:uid="{00000000-0005-0000-0000-000069180000}"/>
    <cellStyle name="Date" xfId="6026" xr:uid="{00000000-0005-0000-0000-00006A180000}"/>
    <cellStyle name="Emphasis 1" xfId="6027" xr:uid="{00000000-0005-0000-0000-00006B180000}"/>
    <cellStyle name="Emphasis 2" xfId="6028" xr:uid="{00000000-0005-0000-0000-00006C180000}"/>
    <cellStyle name="Emphasis 3" xfId="6029" xr:uid="{00000000-0005-0000-0000-00006D180000}"/>
    <cellStyle name="Euro" xfId="6030" xr:uid="{00000000-0005-0000-0000-00006E180000}"/>
    <cellStyle name="Explanatory Text" xfId="6031" xr:uid="{00000000-0005-0000-0000-00006F180000}"/>
    <cellStyle name="F2" xfId="6032" xr:uid="{00000000-0005-0000-0000-000070180000}"/>
    <cellStyle name="F3" xfId="6033" xr:uid="{00000000-0005-0000-0000-000071180000}"/>
    <cellStyle name="F4" xfId="6034" xr:uid="{00000000-0005-0000-0000-000072180000}"/>
    <cellStyle name="F5" xfId="6035" xr:uid="{00000000-0005-0000-0000-000073180000}"/>
    <cellStyle name="F6" xfId="6036" xr:uid="{00000000-0005-0000-0000-000074180000}"/>
    <cellStyle name="F7" xfId="6037" xr:uid="{00000000-0005-0000-0000-000075180000}"/>
    <cellStyle name="F8" xfId="6038" xr:uid="{00000000-0005-0000-0000-000076180000}"/>
    <cellStyle name="Fixed" xfId="6039" xr:uid="{00000000-0005-0000-0000-000077180000}"/>
    <cellStyle name="Followed Hyperlink_Pril 1 k Rasp 1177 ot 22 09 2006 po NEW Tadb Ayol" xfId="6040" xr:uid="{00000000-0005-0000-0000-000078180000}"/>
    <cellStyle name="Good" xfId="6041" xr:uid="{00000000-0005-0000-0000-000079180000}"/>
    <cellStyle name="Grey" xfId="6042" xr:uid="{00000000-0005-0000-0000-00007A180000}"/>
    <cellStyle name="Heading 1" xfId="6043" xr:uid="{00000000-0005-0000-0000-00007B180000}"/>
    <cellStyle name="Heading 2" xfId="6044" xr:uid="{00000000-0005-0000-0000-00007C180000}"/>
    <cellStyle name="Heading 3" xfId="6045" xr:uid="{00000000-0005-0000-0000-00007D180000}"/>
    <cellStyle name="Heading 4" xfId="6046" xr:uid="{00000000-0005-0000-0000-00007E180000}"/>
    <cellStyle name="Hyperlink_Pril 1 k Rasp 1177 ot 22 09 2006 po NEW Tadb Ayol" xfId="6047" xr:uid="{00000000-0005-0000-0000-00007F180000}"/>
    <cellStyle name="I?ioaioiue" xfId="6048" xr:uid="{00000000-0005-0000-0000-000080180000}"/>
    <cellStyle name="I`u?iue_Deri98_D" xfId="6049" xr:uid="{00000000-0005-0000-0000-000081180000}"/>
    <cellStyle name="Iau?iue" xfId="6050" xr:uid="{00000000-0005-0000-0000-000082180000}"/>
    <cellStyle name="Îáû÷íûé" xfId="6051" xr:uid="{00000000-0005-0000-0000-000083180000}"/>
    <cellStyle name="Ïðîöåíòíûé" xfId="6052" xr:uid="{00000000-0005-0000-0000-000084180000}"/>
    <cellStyle name="Ineduararr?n? acdldnnueer" xfId="6053" xr:uid="{00000000-0005-0000-0000-000085180000}"/>
    <cellStyle name="Input" xfId="6054" xr:uid="{00000000-0005-0000-0000-000086180000}"/>
    <cellStyle name="Input [yellow]" xfId="6055" xr:uid="{00000000-0005-0000-0000-000087180000}"/>
    <cellStyle name="Input [yellow] 10" xfId="6056" xr:uid="{00000000-0005-0000-0000-000088180000}"/>
    <cellStyle name="Input [yellow] 11" xfId="6057" xr:uid="{00000000-0005-0000-0000-000089180000}"/>
    <cellStyle name="Input [yellow] 12" xfId="6058" xr:uid="{00000000-0005-0000-0000-00008A180000}"/>
    <cellStyle name="Input [yellow] 13" xfId="6059" xr:uid="{00000000-0005-0000-0000-00008B180000}"/>
    <cellStyle name="Input [yellow] 14" xfId="6060" xr:uid="{00000000-0005-0000-0000-00008C180000}"/>
    <cellStyle name="Input [yellow] 15" xfId="6061" xr:uid="{00000000-0005-0000-0000-00008D180000}"/>
    <cellStyle name="Input [yellow] 16" xfId="6062" xr:uid="{00000000-0005-0000-0000-00008E180000}"/>
    <cellStyle name="Input [yellow] 17" xfId="6063" xr:uid="{00000000-0005-0000-0000-00008F180000}"/>
    <cellStyle name="Input [yellow] 18" xfId="6064" xr:uid="{00000000-0005-0000-0000-000090180000}"/>
    <cellStyle name="Input [yellow] 19" xfId="6065" xr:uid="{00000000-0005-0000-0000-000091180000}"/>
    <cellStyle name="Input [yellow] 2" xfId="6066" xr:uid="{00000000-0005-0000-0000-000092180000}"/>
    <cellStyle name="Input [yellow] 3" xfId="6067" xr:uid="{00000000-0005-0000-0000-000093180000}"/>
    <cellStyle name="Input [yellow] 4" xfId="6068" xr:uid="{00000000-0005-0000-0000-000094180000}"/>
    <cellStyle name="Input [yellow] 5" xfId="6069" xr:uid="{00000000-0005-0000-0000-000095180000}"/>
    <cellStyle name="Input [yellow] 6" xfId="6070" xr:uid="{00000000-0005-0000-0000-000096180000}"/>
    <cellStyle name="Input [yellow] 7" xfId="6071" xr:uid="{00000000-0005-0000-0000-000097180000}"/>
    <cellStyle name="Input [yellow] 8" xfId="6072" xr:uid="{00000000-0005-0000-0000-000098180000}"/>
    <cellStyle name="Input [yellow] 9" xfId="6073" xr:uid="{00000000-0005-0000-0000-000099180000}"/>
    <cellStyle name="Input 10" xfId="6074" xr:uid="{00000000-0005-0000-0000-00009A180000}"/>
    <cellStyle name="Input 11" xfId="6075" xr:uid="{00000000-0005-0000-0000-00009B180000}"/>
    <cellStyle name="Input 12" xfId="6076" xr:uid="{00000000-0005-0000-0000-00009C180000}"/>
    <cellStyle name="Input 13" xfId="6077" xr:uid="{00000000-0005-0000-0000-00009D180000}"/>
    <cellStyle name="Input 14" xfId="6078" xr:uid="{00000000-0005-0000-0000-00009E180000}"/>
    <cellStyle name="Input 15" xfId="6079" xr:uid="{00000000-0005-0000-0000-00009F180000}"/>
    <cellStyle name="Input 16" xfId="6080" xr:uid="{00000000-0005-0000-0000-0000A0180000}"/>
    <cellStyle name="Input 17" xfId="6081" xr:uid="{00000000-0005-0000-0000-0000A1180000}"/>
    <cellStyle name="Input 2" xfId="6082" xr:uid="{00000000-0005-0000-0000-0000A2180000}"/>
    <cellStyle name="Input 3" xfId="6083" xr:uid="{00000000-0005-0000-0000-0000A3180000}"/>
    <cellStyle name="Input 4" xfId="6084" xr:uid="{00000000-0005-0000-0000-0000A4180000}"/>
    <cellStyle name="Input 5" xfId="6085" xr:uid="{00000000-0005-0000-0000-0000A5180000}"/>
    <cellStyle name="Input 6" xfId="6086" xr:uid="{00000000-0005-0000-0000-0000A6180000}"/>
    <cellStyle name="Input 7" xfId="6087" xr:uid="{00000000-0005-0000-0000-0000A7180000}"/>
    <cellStyle name="Input 8" xfId="6088" xr:uid="{00000000-0005-0000-0000-0000A8180000}"/>
    <cellStyle name="Input 9" xfId="6089" xr:uid="{00000000-0005-0000-0000-0000A9180000}"/>
    <cellStyle name="Îòêðûâàâøàÿñÿ " xfId="6090" xr:uid="{00000000-0005-0000-0000-0000AA180000}"/>
    <cellStyle name="Linked Cell" xfId="6091" xr:uid="{00000000-0005-0000-0000-0000AB180000}"/>
    <cellStyle name="Milliers [0]_Conversion Summary" xfId="6092" xr:uid="{00000000-0005-0000-0000-0000AC180000}"/>
    <cellStyle name="Milliers_Conversion Summary" xfId="6093" xr:uid="{00000000-0005-0000-0000-0000AD180000}"/>
    <cellStyle name="Monйtaire [0]_Conversion Summary" xfId="6094" xr:uid="{00000000-0005-0000-0000-0000AE180000}"/>
    <cellStyle name="Monйtaire_Conversion Summary" xfId="6095" xr:uid="{00000000-0005-0000-0000-0000AF180000}"/>
    <cellStyle name="mystyle" xfId="6096" xr:uid="{00000000-0005-0000-0000-0000B0180000}"/>
    <cellStyle name="Neutral" xfId="6097" xr:uid="{00000000-0005-0000-0000-0000B1180000}"/>
    <cellStyle name="Normal - Style1" xfId="6098" xr:uid="{00000000-0005-0000-0000-0000B2180000}"/>
    <cellStyle name="Normal_011007" xfId="6099" xr:uid="{00000000-0005-0000-0000-0000B3180000}"/>
    <cellStyle name="Note" xfId="6100" xr:uid="{00000000-0005-0000-0000-0000B4180000}"/>
    <cellStyle name="Note 10" xfId="6101" xr:uid="{00000000-0005-0000-0000-0000B5180000}"/>
    <cellStyle name="Note 11" xfId="6102" xr:uid="{00000000-0005-0000-0000-0000B6180000}"/>
    <cellStyle name="Note 12" xfId="6103" xr:uid="{00000000-0005-0000-0000-0000B7180000}"/>
    <cellStyle name="Note 13" xfId="6104" xr:uid="{00000000-0005-0000-0000-0000B8180000}"/>
    <cellStyle name="Note 14" xfId="6105" xr:uid="{00000000-0005-0000-0000-0000B9180000}"/>
    <cellStyle name="Note 15" xfId="6106" xr:uid="{00000000-0005-0000-0000-0000BA180000}"/>
    <cellStyle name="Note 16" xfId="6107" xr:uid="{00000000-0005-0000-0000-0000BB180000}"/>
    <cellStyle name="Note 17" xfId="6108" xr:uid="{00000000-0005-0000-0000-0000BC180000}"/>
    <cellStyle name="Note 2" xfId="6109" xr:uid="{00000000-0005-0000-0000-0000BD180000}"/>
    <cellStyle name="Note 3" xfId="6110" xr:uid="{00000000-0005-0000-0000-0000BE180000}"/>
    <cellStyle name="Note 4" xfId="6111" xr:uid="{00000000-0005-0000-0000-0000BF180000}"/>
    <cellStyle name="Note 5" xfId="6112" xr:uid="{00000000-0005-0000-0000-0000C0180000}"/>
    <cellStyle name="Note 6" xfId="6113" xr:uid="{00000000-0005-0000-0000-0000C1180000}"/>
    <cellStyle name="Note 7" xfId="6114" xr:uid="{00000000-0005-0000-0000-0000C2180000}"/>
    <cellStyle name="Note 8" xfId="6115" xr:uid="{00000000-0005-0000-0000-0000C3180000}"/>
    <cellStyle name="Note 9" xfId="6116" xr:uid="{00000000-0005-0000-0000-0000C4180000}"/>
    <cellStyle name="Nun??c [0]_ 2003 aia" xfId="6117" xr:uid="{00000000-0005-0000-0000-0000C5180000}"/>
    <cellStyle name="Nun??c_ 2003 aia" xfId="6118" xr:uid="{00000000-0005-0000-0000-0000C6180000}"/>
    <cellStyle name="Ociriniaue [0]_1" xfId="6119" xr:uid="{00000000-0005-0000-0000-0000C7180000}"/>
    <cellStyle name="Ociriniaue_1" xfId="6120" xr:uid="{00000000-0005-0000-0000-0000C8180000}"/>
    <cellStyle name="Oeiainiaue" xfId="6121" xr:uid="{00000000-0005-0000-0000-0000C9180000}"/>
    <cellStyle name="Ôèíàíñîâûé" xfId="6122" xr:uid="{00000000-0005-0000-0000-0000CA180000}"/>
    <cellStyle name="Oeiainiaue [0]" xfId="6123" xr:uid="{00000000-0005-0000-0000-0000CB180000}"/>
    <cellStyle name="Ôèíàíñîâûé [0]" xfId="6124" xr:uid="{00000000-0005-0000-0000-0000CC180000}"/>
    <cellStyle name="Oeiainiaue [0]_1046-04_ЯНВАРЬ" xfId="6125" xr:uid="{00000000-0005-0000-0000-0000CD180000}"/>
    <cellStyle name="Ôèíàíñîâûé [0]_308 хисоботи 2010йил 1 апрель холатига" xfId="6126" xr:uid="{00000000-0005-0000-0000-0000CE180000}"/>
    <cellStyle name="Oeiainiaue [0]_Вилоят Свод  " xfId="6127" xr:uid="{00000000-0005-0000-0000-0000CF180000}"/>
    <cellStyle name="Ôèíàíñîâûé [0]_Наслли, гўшт сут, Зоовет 2010й 1 апрель" xfId="6128" xr:uid="{00000000-0005-0000-0000-0000D0180000}"/>
    <cellStyle name="Oeiainiaue_,, 255 якуни" xfId="6129" xr:uid="{00000000-0005-0000-0000-0000D1180000}"/>
    <cellStyle name="Ôèíàíñîâûé_05,06,2007 йилга сводка Дустлик 2" xfId="6130" xr:uid="{00000000-0005-0000-0000-0000D2180000}"/>
    <cellStyle name="Oeiainiaue_1 июл хоким соати" xfId="6131" xr:uid="{00000000-0005-0000-0000-0000D3180000}"/>
    <cellStyle name="Ôèíàíñîâûé_308 хисоботи 2010йил 1 апрель холатига" xfId="6132" xr:uid="{00000000-0005-0000-0000-0000D4180000}"/>
    <cellStyle name="Oeiainiaue_Наслли, гўшт сут, Зоовет 2010й 1 апрель" xfId="6133" xr:uid="{00000000-0005-0000-0000-0000D5180000}"/>
    <cellStyle name="Ôèíàíñîâûé_Наслли, гўшт сут, Зоовет 2010й 1 апрель" xfId="6134" xr:uid="{00000000-0005-0000-0000-0000D6180000}"/>
    <cellStyle name="Output" xfId="6135" xr:uid="{00000000-0005-0000-0000-0000D7180000}"/>
    <cellStyle name="Output 10" xfId="6136" xr:uid="{00000000-0005-0000-0000-0000D8180000}"/>
    <cellStyle name="Output 11" xfId="6137" xr:uid="{00000000-0005-0000-0000-0000D9180000}"/>
    <cellStyle name="Output 12" xfId="6138" xr:uid="{00000000-0005-0000-0000-0000DA180000}"/>
    <cellStyle name="Output 13" xfId="6139" xr:uid="{00000000-0005-0000-0000-0000DB180000}"/>
    <cellStyle name="Output 14" xfId="6140" xr:uid="{00000000-0005-0000-0000-0000DC180000}"/>
    <cellStyle name="Output 15" xfId="6141" xr:uid="{00000000-0005-0000-0000-0000DD180000}"/>
    <cellStyle name="Output 16" xfId="6142" xr:uid="{00000000-0005-0000-0000-0000DE180000}"/>
    <cellStyle name="Output 17" xfId="6143" xr:uid="{00000000-0005-0000-0000-0000DF180000}"/>
    <cellStyle name="Output 2" xfId="6144" xr:uid="{00000000-0005-0000-0000-0000E0180000}"/>
    <cellStyle name="Output 3" xfId="6145" xr:uid="{00000000-0005-0000-0000-0000E1180000}"/>
    <cellStyle name="Output 4" xfId="6146" xr:uid="{00000000-0005-0000-0000-0000E2180000}"/>
    <cellStyle name="Output 5" xfId="6147" xr:uid="{00000000-0005-0000-0000-0000E3180000}"/>
    <cellStyle name="Output 6" xfId="6148" xr:uid="{00000000-0005-0000-0000-0000E4180000}"/>
    <cellStyle name="Output 7" xfId="6149" xr:uid="{00000000-0005-0000-0000-0000E5180000}"/>
    <cellStyle name="Output 8" xfId="6150" xr:uid="{00000000-0005-0000-0000-0000E6180000}"/>
    <cellStyle name="Output 9" xfId="6151" xr:uid="{00000000-0005-0000-0000-0000E7180000}"/>
    <cellStyle name="Percent [2]" xfId="6152" xr:uid="{00000000-0005-0000-0000-0000E8180000}"/>
    <cellStyle name="Percent_Copy of SEI1098d" xfId="6153" xr:uid="{00000000-0005-0000-0000-0000E9180000}"/>
    <cellStyle name="s]_x000d__x000a_;load=rrtsklst.exe_x000d__x000a_Beep=yes_x000d__x000a_NullPort=None_x000d__x000a_BorderWidth=3_x000d__x000a_CursorBlinkRate=530_x000d__x000a_DoubleClickSpeed=452_x000d__x000a_Programs=com" xfId="6154" xr:uid="{00000000-0005-0000-0000-0000EA180000}"/>
    <cellStyle name="s]_x000d__x000a_load=_x000d__x000a_run=_x000d__x000a_NullPort=None_x000d__x000a_device=Epson FX-1170,EPSON9,LPT1:_x000d__x000a__x000d__x000a_[Desktop]_x000d__x000a_Wallpaper=C:\WIN95\SKY.BMP_x000d__x000a_TileWallpap" xfId="6155" xr:uid="{00000000-0005-0000-0000-0000EB180000}"/>
    <cellStyle name="S0" xfId="6156" xr:uid="{00000000-0005-0000-0000-0000EC180000}"/>
    <cellStyle name="S1" xfId="6157" xr:uid="{00000000-0005-0000-0000-0000ED180000}"/>
    <cellStyle name="S2" xfId="6158" xr:uid="{00000000-0005-0000-0000-0000EE180000}"/>
    <cellStyle name="S3" xfId="6159" xr:uid="{00000000-0005-0000-0000-0000EF180000}"/>
    <cellStyle name="S4" xfId="6160" xr:uid="{00000000-0005-0000-0000-0000F0180000}"/>
    <cellStyle name="S5" xfId="6161" xr:uid="{00000000-0005-0000-0000-0000F1180000}"/>
    <cellStyle name="S6" xfId="6162" xr:uid="{00000000-0005-0000-0000-0000F2180000}"/>
    <cellStyle name="S7" xfId="6163" xr:uid="{00000000-0005-0000-0000-0000F3180000}"/>
    <cellStyle name="S8" xfId="6164" xr:uid="{00000000-0005-0000-0000-0000F4180000}"/>
    <cellStyle name="S9" xfId="6165" xr:uid="{00000000-0005-0000-0000-0000F5180000}"/>
    <cellStyle name="Sheet Title" xfId="6166" xr:uid="{00000000-0005-0000-0000-0000F6180000}"/>
    <cellStyle name="Standard_COST INPUT SHEET" xfId="6167" xr:uid="{00000000-0005-0000-0000-0000F7180000}"/>
    <cellStyle name="Style 1" xfId="6168" xr:uid="{00000000-0005-0000-0000-0000F8180000}"/>
    <cellStyle name="Title" xfId="6169" xr:uid="{00000000-0005-0000-0000-0000F9180000}"/>
    <cellStyle name="Total" xfId="6170" xr:uid="{00000000-0005-0000-0000-0000FA180000}"/>
    <cellStyle name="Warning Text" xfId="6171" xr:uid="{00000000-0005-0000-0000-0000FB180000}"/>
    <cellStyle name="Wдhrung [0]_Software Project Status" xfId="6172" xr:uid="{00000000-0005-0000-0000-0000FC180000}"/>
    <cellStyle name="Wдhrung_Software Project Status" xfId="6173" xr:uid="{00000000-0005-0000-0000-0000FD180000}"/>
    <cellStyle name="Акцент1 10" xfId="6174" xr:uid="{00000000-0005-0000-0000-0000FE180000}"/>
    <cellStyle name="Акцент1 11" xfId="6175" xr:uid="{00000000-0005-0000-0000-0000FF180000}"/>
    <cellStyle name="Акцент1 12" xfId="6176" xr:uid="{00000000-0005-0000-0000-000000190000}"/>
    <cellStyle name="Акцент1 13" xfId="6177" xr:uid="{00000000-0005-0000-0000-000001190000}"/>
    <cellStyle name="Акцент1 14" xfId="6178" xr:uid="{00000000-0005-0000-0000-000002190000}"/>
    <cellStyle name="Акцент1 15" xfId="6179" xr:uid="{00000000-0005-0000-0000-000003190000}"/>
    <cellStyle name="Акцент1 16" xfId="6180" xr:uid="{00000000-0005-0000-0000-000004190000}"/>
    <cellStyle name="Акцент1 17" xfId="6181" xr:uid="{00000000-0005-0000-0000-000005190000}"/>
    <cellStyle name="Акцент1 18" xfId="6182" xr:uid="{00000000-0005-0000-0000-000006190000}"/>
    <cellStyle name="Акцент1 19" xfId="6183" xr:uid="{00000000-0005-0000-0000-000007190000}"/>
    <cellStyle name="Акцент1 2" xfId="6184" xr:uid="{00000000-0005-0000-0000-000008190000}"/>
    <cellStyle name="Акцент1 2 10" xfId="6185" xr:uid="{00000000-0005-0000-0000-000009190000}"/>
    <cellStyle name="Акцент1 2 11" xfId="6186" xr:uid="{00000000-0005-0000-0000-00000A190000}"/>
    <cellStyle name="Акцент1 2 12" xfId="6187" xr:uid="{00000000-0005-0000-0000-00000B190000}"/>
    <cellStyle name="Акцент1 2 13" xfId="6188" xr:uid="{00000000-0005-0000-0000-00000C190000}"/>
    <cellStyle name="Акцент1 2 14" xfId="6189" xr:uid="{00000000-0005-0000-0000-00000D190000}"/>
    <cellStyle name="Акцент1 2 15" xfId="6190" xr:uid="{00000000-0005-0000-0000-00000E190000}"/>
    <cellStyle name="Акцент1 2 16" xfId="6191" xr:uid="{00000000-0005-0000-0000-00000F190000}"/>
    <cellStyle name="Акцент1 2 17" xfId="6192" xr:uid="{00000000-0005-0000-0000-000010190000}"/>
    <cellStyle name="Акцент1 2 18" xfId="6193" xr:uid="{00000000-0005-0000-0000-000011190000}"/>
    <cellStyle name="Акцент1 2 19" xfId="6194" xr:uid="{00000000-0005-0000-0000-000012190000}"/>
    <cellStyle name="Акцент1 2 2" xfId="6195" xr:uid="{00000000-0005-0000-0000-000013190000}"/>
    <cellStyle name="Акцент1 2 2 10" xfId="6196" xr:uid="{00000000-0005-0000-0000-000014190000}"/>
    <cellStyle name="Акцент1 2 2 11" xfId="6197" xr:uid="{00000000-0005-0000-0000-000015190000}"/>
    <cellStyle name="Акцент1 2 2 12" xfId="6198" xr:uid="{00000000-0005-0000-0000-000016190000}"/>
    <cellStyle name="Акцент1 2 2 13" xfId="6199" xr:uid="{00000000-0005-0000-0000-000017190000}"/>
    <cellStyle name="Акцент1 2 2 14" xfId="6200" xr:uid="{00000000-0005-0000-0000-000018190000}"/>
    <cellStyle name="Акцент1 2 2 15" xfId="6201" xr:uid="{00000000-0005-0000-0000-000019190000}"/>
    <cellStyle name="Акцент1 2 2 16" xfId="6202" xr:uid="{00000000-0005-0000-0000-00001A190000}"/>
    <cellStyle name="Акцент1 2 2 17" xfId="6203" xr:uid="{00000000-0005-0000-0000-00001B190000}"/>
    <cellStyle name="Акцент1 2 2 18" xfId="6204" xr:uid="{00000000-0005-0000-0000-00001C190000}"/>
    <cellStyle name="Акцент1 2 2 19" xfId="6205" xr:uid="{00000000-0005-0000-0000-00001D190000}"/>
    <cellStyle name="Акцент1 2 2 2" xfId="6206" xr:uid="{00000000-0005-0000-0000-00001E190000}"/>
    <cellStyle name="Акцент1 2 2 3" xfId="6207" xr:uid="{00000000-0005-0000-0000-00001F190000}"/>
    <cellStyle name="Акцент1 2 2 4" xfId="6208" xr:uid="{00000000-0005-0000-0000-000020190000}"/>
    <cellStyle name="Акцент1 2 2 5" xfId="6209" xr:uid="{00000000-0005-0000-0000-000021190000}"/>
    <cellStyle name="Акцент1 2 2 6" xfId="6210" xr:uid="{00000000-0005-0000-0000-000022190000}"/>
    <cellStyle name="Акцент1 2 2 7" xfId="6211" xr:uid="{00000000-0005-0000-0000-000023190000}"/>
    <cellStyle name="Акцент1 2 2 8" xfId="6212" xr:uid="{00000000-0005-0000-0000-000024190000}"/>
    <cellStyle name="Акцент1 2 2 9" xfId="6213" xr:uid="{00000000-0005-0000-0000-000025190000}"/>
    <cellStyle name="Акцент1 2 3" xfId="6214" xr:uid="{00000000-0005-0000-0000-000026190000}"/>
    <cellStyle name="Акцент1 2 4" xfId="6215" xr:uid="{00000000-0005-0000-0000-000027190000}"/>
    <cellStyle name="Акцент1 2 5" xfId="6216" xr:uid="{00000000-0005-0000-0000-000028190000}"/>
    <cellStyle name="Акцент1 2 6" xfId="6217" xr:uid="{00000000-0005-0000-0000-000029190000}"/>
    <cellStyle name="Акцент1 2 7" xfId="6218" xr:uid="{00000000-0005-0000-0000-00002A190000}"/>
    <cellStyle name="Акцент1 2 8" xfId="6219" xr:uid="{00000000-0005-0000-0000-00002B190000}"/>
    <cellStyle name="Акцент1 2 9" xfId="6220" xr:uid="{00000000-0005-0000-0000-00002C190000}"/>
    <cellStyle name="Акцент1 20" xfId="6221" xr:uid="{00000000-0005-0000-0000-00002D190000}"/>
    <cellStyle name="Акцент1 21" xfId="6222" xr:uid="{00000000-0005-0000-0000-00002E190000}"/>
    <cellStyle name="Акцент1 3" xfId="6223" xr:uid="{00000000-0005-0000-0000-00002F190000}"/>
    <cellStyle name="Акцент1 4" xfId="6224" xr:uid="{00000000-0005-0000-0000-000030190000}"/>
    <cellStyle name="Акцент1 5" xfId="6225" xr:uid="{00000000-0005-0000-0000-000031190000}"/>
    <cellStyle name="Акцент1 6" xfId="6226" xr:uid="{00000000-0005-0000-0000-000032190000}"/>
    <cellStyle name="Акцент1 7" xfId="6227" xr:uid="{00000000-0005-0000-0000-000033190000}"/>
    <cellStyle name="Акцент1 8" xfId="6228" xr:uid="{00000000-0005-0000-0000-000034190000}"/>
    <cellStyle name="Акцент1 9" xfId="6229" xr:uid="{00000000-0005-0000-0000-000035190000}"/>
    <cellStyle name="Акцент2 10" xfId="6230" xr:uid="{00000000-0005-0000-0000-000036190000}"/>
    <cellStyle name="Акцент2 11" xfId="6231" xr:uid="{00000000-0005-0000-0000-000037190000}"/>
    <cellStyle name="Акцент2 12" xfId="6232" xr:uid="{00000000-0005-0000-0000-000038190000}"/>
    <cellStyle name="Акцент2 13" xfId="6233" xr:uid="{00000000-0005-0000-0000-000039190000}"/>
    <cellStyle name="Акцент2 14" xfId="6234" xr:uid="{00000000-0005-0000-0000-00003A190000}"/>
    <cellStyle name="Акцент2 15" xfId="6235" xr:uid="{00000000-0005-0000-0000-00003B190000}"/>
    <cellStyle name="Акцент2 16" xfId="6236" xr:uid="{00000000-0005-0000-0000-00003C190000}"/>
    <cellStyle name="Акцент2 17" xfId="6237" xr:uid="{00000000-0005-0000-0000-00003D190000}"/>
    <cellStyle name="Акцент2 18" xfId="6238" xr:uid="{00000000-0005-0000-0000-00003E190000}"/>
    <cellStyle name="Акцент2 19" xfId="6239" xr:uid="{00000000-0005-0000-0000-00003F190000}"/>
    <cellStyle name="Акцент2 2" xfId="6240" xr:uid="{00000000-0005-0000-0000-000040190000}"/>
    <cellStyle name="Акцент2 2 10" xfId="6241" xr:uid="{00000000-0005-0000-0000-000041190000}"/>
    <cellStyle name="Акцент2 2 11" xfId="6242" xr:uid="{00000000-0005-0000-0000-000042190000}"/>
    <cellStyle name="Акцент2 2 12" xfId="6243" xr:uid="{00000000-0005-0000-0000-000043190000}"/>
    <cellStyle name="Акцент2 2 13" xfId="6244" xr:uid="{00000000-0005-0000-0000-000044190000}"/>
    <cellStyle name="Акцент2 2 14" xfId="6245" xr:uid="{00000000-0005-0000-0000-000045190000}"/>
    <cellStyle name="Акцент2 2 15" xfId="6246" xr:uid="{00000000-0005-0000-0000-000046190000}"/>
    <cellStyle name="Акцент2 2 16" xfId="6247" xr:uid="{00000000-0005-0000-0000-000047190000}"/>
    <cellStyle name="Акцент2 2 17" xfId="6248" xr:uid="{00000000-0005-0000-0000-000048190000}"/>
    <cellStyle name="Акцент2 2 18" xfId="6249" xr:uid="{00000000-0005-0000-0000-000049190000}"/>
    <cellStyle name="Акцент2 2 19" xfId="6250" xr:uid="{00000000-0005-0000-0000-00004A190000}"/>
    <cellStyle name="Акцент2 2 2" xfId="6251" xr:uid="{00000000-0005-0000-0000-00004B190000}"/>
    <cellStyle name="Акцент2 2 2 10" xfId="6252" xr:uid="{00000000-0005-0000-0000-00004C190000}"/>
    <cellStyle name="Акцент2 2 2 11" xfId="6253" xr:uid="{00000000-0005-0000-0000-00004D190000}"/>
    <cellStyle name="Акцент2 2 2 12" xfId="6254" xr:uid="{00000000-0005-0000-0000-00004E190000}"/>
    <cellStyle name="Акцент2 2 2 13" xfId="6255" xr:uid="{00000000-0005-0000-0000-00004F190000}"/>
    <cellStyle name="Акцент2 2 2 14" xfId="6256" xr:uid="{00000000-0005-0000-0000-000050190000}"/>
    <cellStyle name="Акцент2 2 2 15" xfId="6257" xr:uid="{00000000-0005-0000-0000-000051190000}"/>
    <cellStyle name="Акцент2 2 2 16" xfId="6258" xr:uid="{00000000-0005-0000-0000-000052190000}"/>
    <cellStyle name="Акцент2 2 2 17" xfId="6259" xr:uid="{00000000-0005-0000-0000-000053190000}"/>
    <cellStyle name="Акцент2 2 2 18" xfId="6260" xr:uid="{00000000-0005-0000-0000-000054190000}"/>
    <cellStyle name="Акцент2 2 2 19" xfId="6261" xr:uid="{00000000-0005-0000-0000-000055190000}"/>
    <cellStyle name="Акцент2 2 2 2" xfId="6262" xr:uid="{00000000-0005-0000-0000-000056190000}"/>
    <cellStyle name="Акцент2 2 2 3" xfId="6263" xr:uid="{00000000-0005-0000-0000-000057190000}"/>
    <cellStyle name="Акцент2 2 2 4" xfId="6264" xr:uid="{00000000-0005-0000-0000-000058190000}"/>
    <cellStyle name="Акцент2 2 2 5" xfId="6265" xr:uid="{00000000-0005-0000-0000-000059190000}"/>
    <cellStyle name="Акцент2 2 2 6" xfId="6266" xr:uid="{00000000-0005-0000-0000-00005A190000}"/>
    <cellStyle name="Акцент2 2 2 7" xfId="6267" xr:uid="{00000000-0005-0000-0000-00005B190000}"/>
    <cellStyle name="Акцент2 2 2 8" xfId="6268" xr:uid="{00000000-0005-0000-0000-00005C190000}"/>
    <cellStyle name="Акцент2 2 2 9" xfId="6269" xr:uid="{00000000-0005-0000-0000-00005D190000}"/>
    <cellStyle name="Акцент2 2 3" xfId="6270" xr:uid="{00000000-0005-0000-0000-00005E190000}"/>
    <cellStyle name="Акцент2 2 4" xfId="6271" xr:uid="{00000000-0005-0000-0000-00005F190000}"/>
    <cellStyle name="Акцент2 2 5" xfId="6272" xr:uid="{00000000-0005-0000-0000-000060190000}"/>
    <cellStyle name="Акцент2 2 6" xfId="6273" xr:uid="{00000000-0005-0000-0000-000061190000}"/>
    <cellStyle name="Акцент2 2 7" xfId="6274" xr:uid="{00000000-0005-0000-0000-000062190000}"/>
    <cellStyle name="Акцент2 2 8" xfId="6275" xr:uid="{00000000-0005-0000-0000-000063190000}"/>
    <cellStyle name="Акцент2 2 9" xfId="6276" xr:uid="{00000000-0005-0000-0000-000064190000}"/>
    <cellStyle name="Акцент2 20" xfId="6277" xr:uid="{00000000-0005-0000-0000-000065190000}"/>
    <cellStyle name="Акцент2 21" xfId="6278" xr:uid="{00000000-0005-0000-0000-000066190000}"/>
    <cellStyle name="Акцент2 3" xfId="6279" xr:uid="{00000000-0005-0000-0000-000067190000}"/>
    <cellStyle name="Акцент2 4" xfId="6280" xr:uid="{00000000-0005-0000-0000-000068190000}"/>
    <cellStyle name="Акцент2 5" xfId="6281" xr:uid="{00000000-0005-0000-0000-000069190000}"/>
    <cellStyle name="Акцент2 6" xfId="6282" xr:uid="{00000000-0005-0000-0000-00006A190000}"/>
    <cellStyle name="Акцент2 7" xfId="6283" xr:uid="{00000000-0005-0000-0000-00006B190000}"/>
    <cellStyle name="Акцент2 8" xfId="6284" xr:uid="{00000000-0005-0000-0000-00006C190000}"/>
    <cellStyle name="Акцент2 9" xfId="6285" xr:uid="{00000000-0005-0000-0000-00006D190000}"/>
    <cellStyle name="Акцент3 10" xfId="6286" xr:uid="{00000000-0005-0000-0000-00006E190000}"/>
    <cellStyle name="Акцент3 11" xfId="6287" xr:uid="{00000000-0005-0000-0000-00006F190000}"/>
    <cellStyle name="Акцент3 12" xfId="6288" xr:uid="{00000000-0005-0000-0000-000070190000}"/>
    <cellStyle name="Акцент3 13" xfId="6289" xr:uid="{00000000-0005-0000-0000-000071190000}"/>
    <cellStyle name="Акцент3 14" xfId="6290" xr:uid="{00000000-0005-0000-0000-000072190000}"/>
    <cellStyle name="Акцент3 15" xfId="6291" xr:uid="{00000000-0005-0000-0000-000073190000}"/>
    <cellStyle name="Акцент3 16" xfId="6292" xr:uid="{00000000-0005-0000-0000-000074190000}"/>
    <cellStyle name="Акцент3 17" xfId="6293" xr:uid="{00000000-0005-0000-0000-000075190000}"/>
    <cellStyle name="Акцент3 18" xfId="6294" xr:uid="{00000000-0005-0000-0000-000076190000}"/>
    <cellStyle name="Акцент3 19" xfId="6295" xr:uid="{00000000-0005-0000-0000-000077190000}"/>
    <cellStyle name="Акцент3 2" xfId="6296" xr:uid="{00000000-0005-0000-0000-000078190000}"/>
    <cellStyle name="Акцент3 2 10" xfId="6297" xr:uid="{00000000-0005-0000-0000-000079190000}"/>
    <cellStyle name="Акцент3 2 11" xfId="6298" xr:uid="{00000000-0005-0000-0000-00007A190000}"/>
    <cellStyle name="Акцент3 2 12" xfId="6299" xr:uid="{00000000-0005-0000-0000-00007B190000}"/>
    <cellStyle name="Акцент3 2 13" xfId="6300" xr:uid="{00000000-0005-0000-0000-00007C190000}"/>
    <cellStyle name="Акцент3 2 14" xfId="6301" xr:uid="{00000000-0005-0000-0000-00007D190000}"/>
    <cellStyle name="Акцент3 2 15" xfId="6302" xr:uid="{00000000-0005-0000-0000-00007E190000}"/>
    <cellStyle name="Акцент3 2 16" xfId="6303" xr:uid="{00000000-0005-0000-0000-00007F190000}"/>
    <cellStyle name="Акцент3 2 17" xfId="6304" xr:uid="{00000000-0005-0000-0000-000080190000}"/>
    <cellStyle name="Акцент3 2 18" xfId="6305" xr:uid="{00000000-0005-0000-0000-000081190000}"/>
    <cellStyle name="Акцент3 2 19" xfId="6306" xr:uid="{00000000-0005-0000-0000-000082190000}"/>
    <cellStyle name="Акцент3 2 2" xfId="6307" xr:uid="{00000000-0005-0000-0000-000083190000}"/>
    <cellStyle name="Акцент3 2 2 10" xfId="6308" xr:uid="{00000000-0005-0000-0000-000084190000}"/>
    <cellStyle name="Акцент3 2 2 11" xfId="6309" xr:uid="{00000000-0005-0000-0000-000085190000}"/>
    <cellStyle name="Акцент3 2 2 12" xfId="6310" xr:uid="{00000000-0005-0000-0000-000086190000}"/>
    <cellStyle name="Акцент3 2 2 13" xfId="6311" xr:uid="{00000000-0005-0000-0000-000087190000}"/>
    <cellStyle name="Акцент3 2 2 14" xfId="6312" xr:uid="{00000000-0005-0000-0000-000088190000}"/>
    <cellStyle name="Акцент3 2 2 15" xfId="6313" xr:uid="{00000000-0005-0000-0000-000089190000}"/>
    <cellStyle name="Акцент3 2 2 16" xfId="6314" xr:uid="{00000000-0005-0000-0000-00008A190000}"/>
    <cellStyle name="Акцент3 2 2 17" xfId="6315" xr:uid="{00000000-0005-0000-0000-00008B190000}"/>
    <cellStyle name="Акцент3 2 2 18" xfId="6316" xr:uid="{00000000-0005-0000-0000-00008C190000}"/>
    <cellStyle name="Акцент3 2 2 19" xfId="6317" xr:uid="{00000000-0005-0000-0000-00008D190000}"/>
    <cellStyle name="Акцент3 2 2 2" xfId="6318" xr:uid="{00000000-0005-0000-0000-00008E190000}"/>
    <cellStyle name="Акцент3 2 2 3" xfId="6319" xr:uid="{00000000-0005-0000-0000-00008F190000}"/>
    <cellStyle name="Акцент3 2 2 4" xfId="6320" xr:uid="{00000000-0005-0000-0000-000090190000}"/>
    <cellStyle name="Акцент3 2 2 5" xfId="6321" xr:uid="{00000000-0005-0000-0000-000091190000}"/>
    <cellStyle name="Акцент3 2 2 6" xfId="6322" xr:uid="{00000000-0005-0000-0000-000092190000}"/>
    <cellStyle name="Акцент3 2 2 7" xfId="6323" xr:uid="{00000000-0005-0000-0000-000093190000}"/>
    <cellStyle name="Акцент3 2 2 8" xfId="6324" xr:uid="{00000000-0005-0000-0000-000094190000}"/>
    <cellStyle name="Акцент3 2 2 9" xfId="6325" xr:uid="{00000000-0005-0000-0000-000095190000}"/>
    <cellStyle name="Акцент3 2 3" xfId="6326" xr:uid="{00000000-0005-0000-0000-000096190000}"/>
    <cellStyle name="Акцент3 2 4" xfId="6327" xr:uid="{00000000-0005-0000-0000-000097190000}"/>
    <cellStyle name="Акцент3 2 5" xfId="6328" xr:uid="{00000000-0005-0000-0000-000098190000}"/>
    <cellStyle name="Акцент3 2 6" xfId="6329" xr:uid="{00000000-0005-0000-0000-000099190000}"/>
    <cellStyle name="Акцент3 2 7" xfId="6330" xr:uid="{00000000-0005-0000-0000-00009A190000}"/>
    <cellStyle name="Акцент3 2 8" xfId="6331" xr:uid="{00000000-0005-0000-0000-00009B190000}"/>
    <cellStyle name="Акцент3 2 9" xfId="6332" xr:uid="{00000000-0005-0000-0000-00009C190000}"/>
    <cellStyle name="Акцент3 20" xfId="6333" xr:uid="{00000000-0005-0000-0000-00009D190000}"/>
    <cellStyle name="Акцент3 21" xfId="6334" xr:uid="{00000000-0005-0000-0000-00009E190000}"/>
    <cellStyle name="Акцент3 3" xfId="6335" xr:uid="{00000000-0005-0000-0000-00009F190000}"/>
    <cellStyle name="Акцент3 4" xfId="6336" xr:uid="{00000000-0005-0000-0000-0000A0190000}"/>
    <cellStyle name="Акцент3 5" xfId="6337" xr:uid="{00000000-0005-0000-0000-0000A1190000}"/>
    <cellStyle name="Акцент3 6" xfId="6338" xr:uid="{00000000-0005-0000-0000-0000A2190000}"/>
    <cellStyle name="Акцент3 7" xfId="6339" xr:uid="{00000000-0005-0000-0000-0000A3190000}"/>
    <cellStyle name="Акцент3 8" xfId="6340" xr:uid="{00000000-0005-0000-0000-0000A4190000}"/>
    <cellStyle name="Акцент3 9" xfId="6341" xr:uid="{00000000-0005-0000-0000-0000A5190000}"/>
    <cellStyle name="Акцент4 10" xfId="6342" xr:uid="{00000000-0005-0000-0000-0000A6190000}"/>
    <cellStyle name="Акцент4 11" xfId="6343" xr:uid="{00000000-0005-0000-0000-0000A7190000}"/>
    <cellStyle name="Акцент4 12" xfId="6344" xr:uid="{00000000-0005-0000-0000-0000A8190000}"/>
    <cellStyle name="Акцент4 13" xfId="6345" xr:uid="{00000000-0005-0000-0000-0000A9190000}"/>
    <cellStyle name="Акцент4 14" xfId="6346" xr:uid="{00000000-0005-0000-0000-0000AA190000}"/>
    <cellStyle name="Акцент4 15" xfId="6347" xr:uid="{00000000-0005-0000-0000-0000AB190000}"/>
    <cellStyle name="Акцент4 16" xfId="6348" xr:uid="{00000000-0005-0000-0000-0000AC190000}"/>
    <cellStyle name="Акцент4 17" xfId="6349" xr:uid="{00000000-0005-0000-0000-0000AD190000}"/>
    <cellStyle name="Акцент4 18" xfId="6350" xr:uid="{00000000-0005-0000-0000-0000AE190000}"/>
    <cellStyle name="Акцент4 19" xfId="6351" xr:uid="{00000000-0005-0000-0000-0000AF190000}"/>
    <cellStyle name="Акцент4 2" xfId="6352" xr:uid="{00000000-0005-0000-0000-0000B0190000}"/>
    <cellStyle name="Акцент4 2 10" xfId="6353" xr:uid="{00000000-0005-0000-0000-0000B1190000}"/>
    <cellStyle name="Акцент4 2 11" xfId="6354" xr:uid="{00000000-0005-0000-0000-0000B2190000}"/>
    <cellStyle name="Акцент4 2 12" xfId="6355" xr:uid="{00000000-0005-0000-0000-0000B3190000}"/>
    <cellStyle name="Акцент4 2 13" xfId="6356" xr:uid="{00000000-0005-0000-0000-0000B4190000}"/>
    <cellStyle name="Акцент4 2 14" xfId="6357" xr:uid="{00000000-0005-0000-0000-0000B5190000}"/>
    <cellStyle name="Акцент4 2 15" xfId="6358" xr:uid="{00000000-0005-0000-0000-0000B6190000}"/>
    <cellStyle name="Акцент4 2 16" xfId="6359" xr:uid="{00000000-0005-0000-0000-0000B7190000}"/>
    <cellStyle name="Акцент4 2 17" xfId="6360" xr:uid="{00000000-0005-0000-0000-0000B8190000}"/>
    <cellStyle name="Акцент4 2 18" xfId="6361" xr:uid="{00000000-0005-0000-0000-0000B9190000}"/>
    <cellStyle name="Акцент4 2 19" xfId="6362" xr:uid="{00000000-0005-0000-0000-0000BA190000}"/>
    <cellStyle name="Акцент4 2 2" xfId="6363" xr:uid="{00000000-0005-0000-0000-0000BB190000}"/>
    <cellStyle name="Акцент4 2 2 10" xfId="6364" xr:uid="{00000000-0005-0000-0000-0000BC190000}"/>
    <cellStyle name="Акцент4 2 2 11" xfId="6365" xr:uid="{00000000-0005-0000-0000-0000BD190000}"/>
    <cellStyle name="Акцент4 2 2 12" xfId="6366" xr:uid="{00000000-0005-0000-0000-0000BE190000}"/>
    <cellStyle name="Акцент4 2 2 13" xfId="6367" xr:uid="{00000000-0005-0000-0000-0000BF190000}"/>
    <cellStyle name="Акцент4 2 2 14" xfId="6368" xr:uid="{00000000-0005-0000-0000-0000C0190000}"/>
    <cellStyle name="Акцент4 2 2 15" xfId="6369" xr:uid="{00000000-0005-0000-0000-0000C1190000}"/>
    <cellStyle name="Акцент4 2 2 16" xfId="6370" xr:uid="{00000000-0005-0000-0000-0000C2190000}"/>
    <cellStyle name="Акцент4 2 2 17" xfId="6371" xr:uid="{00000000-0005-0000-0000-0000C3190000}"/>
    <cellStyle name="Акцент4 2 2 18" xfId="6372" xr:uid="{00000000-0005-0000-0000-0000C4190000}"/>
    <cellStyle name="Акцент4 2 2 19" xfId="6373" xr:uid="{00000000-0005-0000-0000-0000C5190000}"/>
    <cellStyle name="Акцент4 2 2 2" xfId="6374" xr:uid="{00000000-0005-0000-0000-0000C6190000}"/>
    <cellStyle name="Акцент4 2 2 3" xfId="6375" xr:uid="{00000000-0005-0000-0000-0000C7190000}"/>
    <cellStyle name="Акцент4 2 2 4" xfId="6376" xr:uid="{00000000-0005-0000-0000-0000C8190000}"/>
    <cellStyle name="Акцент4 2 2 5" xfId="6377" xr:uid="{00000000-0005-0000-0000-0000C9190000}"/>
    <cellStyle name="Акцент4 2 2 6" xfId="6378" xr:uid="{00000000-0005-0000-0000-0000CA190000}"/>
    <cellStyle name="Акцент4 2 2 7" xfId="6379" xr:uid="{00000000-0005-0000-0000-0000CB190000}"/>
    <cellStyle name="Акцент4 2 2 8" xfId="6380" xr:uid="{00000000-0005-0000-0000-0000CC190000}"/>
    <cellStyle name="Акцент4 2 2 9" xfId="6381" xr:uid="{00000000-0005-0000-0000-0000CD190000}"/>
    <cellStyle name="Акцент4 2 3" xfId="6382" xr:uid="{00000000-0005-0000-0000-0000CE190000}"/>
    <cellStyle name="Акцент4 2 4" xfId="6383" xr:uid="{00000000-0005-0000-0000-0000CF190000}"/>
    <cellStyle name="Акцент4 2 5" xfId="6384" xr:uid="{00000000-0005-0000-0000-0000D0190000}"/>
    <cellStyle name="Акцент4 2 6" xfId="6385" xr:uid="{00000000-0005-0000-0000-0000D1190000}"/>
    <cellStyle name="Акцент4 2 7" xfId="6386" xr:uid="{00000000-0005-0000-0000-0000D2190000}"/>
    <cellStyle name="Акцент4 2 8" xfId="6387" xr:uid="{00000000-0005-0000-0000-0000D3190000}"/>
    <cellStyle name="Акцент4 2 9" xfId="6388" xr:uid="{00000000-0005-0000-0000-0000D4190000}"/>
    <cellStyle name="Акцент4 20" xfId="6389" xr:uid="{00000000-0005-0000-0000-0000D5190000}"/>
    <cellStyle name="Акцент4 21" xfId="6390" xr:uid="{00000000-0005-0000-0000-0000D6190000}"/>
    <cellStyle name="Акцент4 3" xfId="6391" xr:uid="{00000000-0005-0000-0000-0000D7190000}"/>
    <cellStyle name="Акцент4 4" xfId="6392" xr:uid="{00000000-0005-0000-0000-0000D8190000}"/>
    <cellStyle name="Акцент4 5" xfId="6393" xr:uid="{00000000-0005-0000-0000-0000D9190000}"/>
    <cellStyle name="Акцент4 6" xfId="6394" xr:uid="{00000000-0005-0000-0000-0000DA190000}"/>
    <cellStyle name="Акцент4 7" xfId="6395" xr:uid="{00000000-0005-0000-0000-0000DB190000}"/>
    <cellStyle name="Акцент4 8" xfId="6396" xr:uid="{00000000-0005-0000-0000-0000DC190000}"/>
    <cellStyle name="Акцент4 9" xfId="6397" xr:uid="{00000000-0005-0000-0000-0000DD190000}"/>
    <cellStyle name="Акцент5 10" xfId="6398" xr:uid="{00000000-0005-0000-0000-0000DE190000}"/>
    <cellStyle name="Акцент5 11" xfId="6399" xr:uid="{00000000-0005-0000-0000-0000DF190000}"/>
    <cellStyle name="Акцент5 12" xfId="6400" xr:uid="{00000000-0005-0000-0000-0000E0190000}"/>
    <cellStyle name="Акцент5 13" xfId="6401" xr:uid="{00000000-0005-0000-0000-0000E1190000}"/>
    <cellStyle name="Акцент5 14" xfId="6402" xr:uid="{00000000-0005-0000-0000-0000E2190000}"/>
    <cellStyle name="Акцент5 15" xfId="6403" xr:uid="{00000000-0005-0000-0000-0000E3190000}"/>
    <cellStyle name="Акцент5 16" xfId="6404" xr:uid="{00000000-0005-0000-0000-0000E4190000}"/>
    <cellStyle name="Акцент5 17" xfId="6405" xr:uid="{00000000-0005-0000-0000-0000E5190000}"/>
    <cellStyle name="Акцент5 18" xfId="6406" xr:uid="{00000000-0005-0000-0000-0000E6190000}"/>
    <cellStyle name="Акцент5 19" xfId="6407" xr:uid="{00000000-0005-0000-0000-0000E7190000}"/>
    <cellStyle name="Акцент5 2" xfId="6408" xr:uid="{00000000-0005-0000-0000-0000E8190000}"/>
    <cellStyle name="Акцент5 2 10" xfId="6409" xr:uid="{00000000-0005-0000-0000-0000E9190000}"/>
    <cellStyle name="Акцент5 2 11" xfId="6410" xr:uid="{00000000-0005-0000-0000-0000EA190000}"/>
    <cellStyle name="Акцент5 2 12" xfId="6411" xr:uid="{00000000-0005-0000-0000-0000EB190000}"/>
    <cellStyle name="Акцент5 2 13" xfId="6412" xr:uid="{00000000-0005-0000-0000-0000EC190000}"/>
    <cellStyle name="Акцент5 2 14" xfId="6413" xr:uid="{00000000-0005-0000-0000-0000ED190000}"/>
    <cellStyle name="Акцент5 2 15" xfId="6414" xr:uid="{00000000-0005-0000-0000-0000EE190000}"/>
    <cellStyle name="Акцент5 2 16" xfId="6415" xr:uid="{00000000-0005-0000-0000-0000EF190000}"/>
    <cellStyle name="Акцент5 2 17" xfId="6416" xr:uid="{00000000-0005-0000-0000-0000F0190000}"/>
    <cellStyle name="Акцент5 2 18" xfId="6417" xr:uid="{00000000-0005-0000-0000-0000F1190000}"/>
    <cellStyle name="Акцент5 2 19" xfId="6418" xr:uid="{00000000-0005-0000-0000-0000F2190000}"/>
    <cellStyle name="Акцент5 2 2" xfId="6419" xr:uid="{00000000-0005-0000-0000-0000F3190000}"/>
    <cellStyle name="Акцент5 2 2 10" xfId="6420" xr:uid="{00000000-0005-0000-0000-0000F4190000}"/>
    <cellStyle name="Акцент5 2 2 11" xfId="6421" xr:uid="{00000000-0005-0000-0000-0000F5190000}"/>
    <cellStyle name="Акцент5 2 2 12" xfId="6422" xr:uid="{00000000-0005-0000-0000-0000F6190000}"/>
    <cellStyle name="Акцент5 2 2 13" xfId="6423" xr:uid="{00000000-0005-0000-0000-0000F7190000}"/>
    <cellStyle name="Акцент5 2 2 14" xfId="6424" xr:uid="{00000000-0005-0000-0000-0000F8190000}"/>
    <cellStyle name="Акцент5 2 2 15" xfId="6425" xr:uid="{00000000-0005-0000-0000-0000F9190000}"/>
    <cellStyle name="Акцент5 2 2 16" xfId="6426" xr:uid="{00000000-0005-0000-0000-0000FA190000}"/>
    <cellStyle name="Акцент5 2 2 17" xfId="6427" xr:uid="{00000000-0005-0000-0000-0000FB190000}"/>
    <cellStyle name="Акцент5 2 2 18" xfId="6428" xr:uid="{00000000-0005-0000-0000-0000FC190000}"/>
    <cellStyle name="Акцент5 2 2 19" xfId="6429" xr:uid="{00000000-0005-0000-0000-0000FD190000}"/>
    <cellStyle name="Акцент5 2 2 2" xfId="6430" xr:uid="{00000000-0005-0000-0000-0000FE190000}"/>
    <cellStyle name="Акцент5 2 2 3" xfId="6431" xr:uid="{00000000-0005-0000-0000-0000FF190000}"/>
    <cellStyle name="Акцент5 2 2 4" xfId="6432" xr:uid="{00000000-0005-0000-0000-0000001A0000}"/>
    <cellStyle name="Акцент5 2 2 5" xfId="6433" xr:uid="{00000000-0005-0000-0000-0000011A0000}"/>
    <cellStyle name="Акцент5 2 2 6" xfId="6434" xr:uid="{00000000-0005-0000-0000-0000021A0000}"/>
    <cellStyle name="Акцент5 2 2 7" xfId="6435" xr:uid="{00000000-0005-0000-0000-0000031A0000}"/>
    <cellStyle name="Акцент5 2 2 8" xfId="6436" xr:uid="{00000000-0005-0000-0000-0000041A0000}"/>
    <cellStyle name="Акцент5 2 2 9" xfId="6437" xr:uid="{00000000-0005-0000-0000-0000051A0000}"/>
    <cellStyle name="Акцент5 2 3" xfId="6438" xr:uid="{00000000-0005-0000-0000-0000061A0000}"/>
    <cellStyle name="Акцент5 2 4" xfId="6439" xr:uid="{00000000-0005-0000-0000-0000071A0000}"/>
    <cellStyle name="Акцент5 2 5" xfId="6440" xr:uid="{00000000-0005-0000-0000-0000081A0000}"/>
    <cellStyle name="Акцент5 2 6" xfId="6441" xr:uid="{00000000-0005-0000-0000-0000091A0000}"/>
    <cellStyle name="Акцент5 2 7" xfId="6442" xr:uid="{00000000-0005-0000-0000-00000A1A0000}"/>
    <cellStyle name="Акцент5 2 8" xfId="6443" xr:uid="{00000000-0005-0000-0000-00000B1A0000}"/>
    <cellStyle name="Акцент5 2 9" xfId="6444" xr:uid="{00000000-0005-0000-0000-00000C1A0000}"/>
    <cellStyle name="Акцент5 20" xfId="6445" xr:uid="{00000000-0005-0000-0000-00000D1A0000}"/>
    <cellStyle name="Акцент5 21" xfId="6446" xr:uid="{00000000-0005-0000-0000-00000E1A0000}"/>
    <cellStyle name="Акцент5 3" xfId="6447" xr:uid="{00000000-0005-0000-0000-00000F1A0000}"/>
    <cellStyle name="Акцент5 4" xfId="6448" xr:uid="{00000000-0005-0000-0000-0000101A0000}"/>
    <cellStyle name="Акцент5 5" xfId="6449" xr:uid="{00000000-0005-0000-0000-0000111A0000}"/>
    <cellStyle name="Акцент5 6" xfId="6450" xr:uid="{00000000-0005-0000-0000-0000121A0000}"/>
    <cellStyle name="Акцент5 7" xfId="6451" xr:uid="{00000000-0005-0000-0000-0000131A0000}"/>
    <cellStyle name="Акцент5 8" xfId="6452" xr:uid="{00000000-0005-0000-0000-0000141A0000}"/>
    <cellStyle name="Акцент5 9" xfId="6453" xr:uid="{00000000-0005-0000-0000-0000151A0000}"/>
    <cellStyle name="Акцент6 10" xfId="6454" xr:uid="{00000000-0005-0000-0000-0000161A0000}"/>
    <cellStyle name="Акцент6 11" xfId="6455" xr:uid="{00000000-0005-0000-0000-0000171A0000}"/>
    <cellStyle name="Акцент6 12" xfId="6456" xr:uid="{00000000-0005-0000-0000-0000181A0000}"/>
    <cellStyle name="Акцент6 13" xfId="6457" xr:uid="{00000000-0005-0000-0000-0000191A0000}"/>
    <cellStyle name="Акцент6 14" xfId="6458" xr:uid="{00000000-0005-0000-0000-00001A1A0000}"/>
    <cellStyle name="Акцент6 15" xfId="6459" xr:uid="{00000000-0005-0000-0000-00001B1A0000}"/>
    <cellStyle name="Акцент6 16" xfId="6460" xr:uid="{00000000-0005-0000-0000-00001C1A0000}"/>
    <cellStyle name="Акцент6 17" xfId="6461" xr:uid="{00000000-0005-0000-0000-00001D1A0000}"/>
    <cellStyle name="Акцент6 18" xfId="6462" xr:uid="{00000000-0005-0000-0000-00001E1A0000}"/>
    <cellStyle name="Акцент6 19" xfId="6463" xr:uid="{00000000-0005-0000-0000-00001F1A0000}"/>
    <cellStyle name="Акцент6 2" xfId="6464" xr:uid="{00000000-0005-0000-0000-0000201A0000}"/>
    <cellStyle name="Акцент6 2 10" xfId="6465" xr:uid="{00000000-0005-0000-0000-0000211A0000}"/>
    <cellStyle name="Акцент6 2 11" xfId="6466" xr:uid="{00000000-0005-0000-0000-0000221A0000}"/>
    <cellStyle name="Акцент6 2 12" xfId="6467" xr:uid="{00000000-0005-0000-0000-0000231A0000}"/>
    <cellStyle name="Акцент6 2 13" xfId="6468" xr:uid="{00000000-0005-0000-0000-0000241A0000}"/>
    <cellStyle name="Акцент6 2 14" xfId="6469" xr:uid="{00000000-0005-0000-0000-0000251A0000}"/>
    <cellStyle name="Акцент6 2 15" xfId="6470" xr:uid="{00000000-0005-0000-0000-0000261A0000}"/>
    <cellStyle name="Акцент6 2 16" xfId="6471" xr:uid="{00000000-0005-0000-0000-0000271A0000}"/>
    <cellStyle name="Акцент6 2 17" xfId="6472" xr:uid="{00000000-0005-0000-0000-0000281A0000}"/>
    <cellStyle name="Акцент6 2 18" xfId="6473" xr:uid="{00000000-0005-0000-0000-0000291A0000}"/>
    <cellStyle name="Акцент6 2 19" xfId="6474" xr:uid="{00000000-0005-0000-0000-00002A1A0000}"/>
    <cellStyle name="Акцент6 2 2" xfId="6475" xr:uid="{00000000-0005-0000-0000-00002B1A0000}"/>
    <cellStyle name="Акцент6 2 2 10" xfId="6476" xr:uid="{00000000-0005-0000-0000-00002C1A0000}"/>
    <cellStyle name="Акцент6 2 2 11" xfId="6477" xr:uid="{00000000-0005-0000-0000-00002D1A0000}"/>
    <cellStyle name="Акцент6 2 2 12" xfId="6478" xr:uid="{00000000-0005-0000-0000-00002E1A0000}"/>
    <cellStyle name="Акцент6 2 2 13" xfId="6479" xr:uid="{00000000-0005-0000-0000-00002F1A0000}"/>
    <cellStyle name="Акцент6 2 2 14" xfId="6480" xr:uid="{00000000-0005-0000-0000-0000301A0000}"/>
    <cellStyle name="Акцент6 2 2 15" xfId="6481" xr:uid="{00000000-0005-0000-0000-0000311A0000}"/>
    <cellStyle name="Акцент6 2 2 16" xfId="6482" xr:uid="{00000000-0005-0000-0000-0000321A0000}"/>
    <cellStyle name="Акцент6 2 2 17" xfId="6483" xr:uid="{00000000-0005-0000-0000-0000331A0000}"/>
    <cellStyle name="Акцент6 2 2 18" xfId="6484" xr:uid="{00000000-0005-0000-0000-0000341A0000}"/>
    <cellStyle name="Акцент6 2 2 19" xfId="6485" xr:uid="{00000000-0005-0000-0000-0000351A0000}"/>
    <cellStyle name="Акцент6 2 2 2" xfId="6486" xr:uid="{00000000-0005-0000-0000-0000361A0000}"/>
    <cellStyle name="Акцент6 2 2 3" xfId="6487" xr:uid="{00000000-0005-0000-0000-0000371A0000}"/>
    <cellStyle name="Акцент6 2 2 4" xfId="6488" xr:uid="{00000000-0005-0000-0000-0000381A0000}"/>
    <cellStyle name="Акцент6 2 2 5" xfId="6489" xr:uid="{00000000-0005-0000-0000-0000391A0000}"/>
    <cellStyle name="Акцент6 2 2 6" xfId="6490" xr:uid="{00000000-0005-0000-0000-00003A1A0000}"/>
    <cellStyle name="Акцент6 2 2 7" xfId="6491" xr:uid="{00000000-0005-0000-0000-00003B1A0000}"/>
    <cellStyle name="Акцент6 2 2 8" xfId="6492" xr:uid="{00000000-0005-0000-0000-00003C1A0000}"/>
    <cellStyle name="Акцент6 2 2 9" xfId="6493" xr:uid="{00000000-0005-0000-0000-00003D1A0000}"/>
    <cellStyle name="Акцент6 2 3" xfId="6494" xr:uid="{00000000-0005-0000-0000-00003E1A0000}"/>
    <cellStyle name="Акцент6 2 4" xfId="6495" xr:uid="{00000000-0005-0000-0000-00003F1A0000}"/>
    <cellStyle name="Акцент6 2 5" xfId="6496" xr:uid="{00000000-0005-0000-0000-0000401A0000}"/>
    <cellStyle name="Акцент6 2 6" xfId="6497" xr:uid="{00000000-0005-0000-0000-0000411A0000}"/>
    <cellStyle name="Акцент6 2 7" xfId="6498" xr:uid="{00000000-0005-0000-0000-0000421A0000}"/>
    <cellStyle name="Акцент6 2 8" xfId="6499" xr:uid="{00000000-0005-0000-0000-0000431A0000}"/>
    <cellStyle name="Акцент6 2 9" xfId="6500" xr:uid="{00000000-0005-0000-0000-0000441A0000}"/>
    <cellStyle name="Акцент6 20" xfId="6501" xr:uid="{00000000-0005-0000-0000-0000451A0000}"/>
    <cellStyle name="Акцент6 21" xfId="6502" xr:uid="{00000000-0005-0000-0000-0000461A0000}"/>
    <cellStyle name="Акцент6 3" xfId="6503" xr:uid="{00000000-0005-0000-0000-0000471A0000}"/>
    <cellStyle name="Акцент6 4" xfId="6504" xr:uid="{00000000-0005-0000-0000-0000481A0000}"/>
    <cellStyle name="Акцент6 5" xfId="6505" xr:uid="{00000000-0005-0000-0000-0000491A0000}"/>
    <cellStyle name="Акцент6 6" xfId="6506" xr:uid="{00000000-0005-0000-0000-00004A1A0000}"/>
    <cellStyle name="Акцент6 7" xfId="6507" xr:uid="{00000000-0005-0000-0000-00004B1A0000}"/>
    <cellStyle name="Акцент6 8" xfId="6508" xr:uid="{00000000-0005-0000-0000-00004C1A0000}"/>
    <cellStyle name="Акцент6 9" xfId="6509" xr:uid="{00000000-0005-0000-0000-00004D1A0000}"/>
    <cellStyle name="Ввод  10" xfId="6510" xr:uid="{00000000-0005-0000-0000-00004E1A0000}"/>
    <cellStyle name="Ввод  11" xfId="6511" xr:uid="{00000000-0005-0000-0000-00004F1A0000}"/>
    <cellStyle name="Ввод  12" xfId="6512" xr:uid="{00000000-0005-0000-0000-0000501A0000}"/>
    <cellStyle name="Ввод  13" xfId="6513" xr:uid="{00000000-0005-0000-0000-0000511A0000}"/>
    <cellStyle name="Ввод  14" xfId="6514" xr:uid="{00000000-0005-0000-0000-0000521A0000}"/>
    <cellStyle name="Ввод  15" xfId="6515" xr:uid="{00000000-0005-0000-0000-0000531A0000}"/>
    <cellStyle name="Ввод  16" xfId="6516" xr:uid="{00000000-0005-0000-0000-0000541A0000}"/>
    <cellStyle name="Ввод  17" xfId="6517" xr:uid="{00000000-0005-0000-0000-0000551A0000}"/>
    <cellStyle name="Ввод  18" xfId="6518" xr:uid="{00000000-0005-0000-0000-0000561A0000}"/>
    <cellStyle name="Ввод  19" xfId="6519" xr:uid="{00000000-0005-0000-0000-0000571A0000}"/>
    <cellStyle name="Ввод  2" xfId="6520" xr:uid="{00000000-0005-0000-0000-0000581A0000}"/>
    <cellStyle name="Ввод  2 10" xfId="6521" xr:uid="{00000000-0005-0000-0000-0000591A0000}"/>
    <cellStyle name="Ввод  2 11" xfId="6522" xr:uid="{00000000-0005-0000-0000-00005A1A0000}"/>
    <cellStyle name="Ввод  2 12" xfId="6523" xr:uid="{00000000-0005-0000-0000-00005B1A0000}"/>
    <cellStyle name="Ввод  2 13" xfId="6524" xr:uid="{00000000-0005-0000-0000-00005C1A0000}"/>
    <cellStyle name="Ввод  2 14" xfId="6525" xr:uid="{00000000-0005-0000-0000-00005D1A0000}"/>
    <cellStyle name="Ввод  2 15" xfId="6526" xr:uid="{00000000-0005-0000-0000-00005E1A0000}"/>
    <cellStyle name="Ввод  2 16" xfId="6527" xr:uid="{00000000-0005-0000-0000-00005F1A0000}"/>
    <cellStyle name="Ввод  2 17" xfId="6528" xr:uid="{00000000-0005-0000-0000-0000601A0000}"/>
    <cellStyle name="Ввод  2 18" xfId="6529" xr:uid="{00000000-0005-0000-0000-0000611A0000}"/>
    <cellStyle name="Ввод  2 19" xfId="6530" xr:uid="{00000000-0005-0000-0000-0000621A0000}"/>
    <cellStyle name="Ввод  2 2" xfId="6531" xr:uid="{00000000-0005-0000-0000-0000631A0000}"/>
    <cellStyle name="Ввод  2 2 10" xfId="6532" xr:uid="{00000000-0005-0000-0000-0000641A0000}"/>
    <cellStyle name="Ввод  2 2 11" xfId="6533" xr:uid="{00000000-0005-0000-0000-0000651A0000}"/>
    <cellStyle name="Ввод  2 2 12" xfId="6534" xr:uid="{00000000-0005-0000-0000-0000661A0000}"/>
    <cellStyle name="Ввод  2 2 13" xfId="6535" xr:uid="{00000000-0005-0000-0000-0000671A0000}"/>
    <cellStyle name="Ввод  2 2 14" xfId="6536" xr:uid="{00000000-0005-0000-0000-0000681A0000}"/>
    <cellStyle name="Ввод  2 2 15" xfId="6537" xr:uid="{00000000-0005-0000-0000-0000691A0000}"/>
    <cellStyle name="Ввод  2 2 16" xfId="6538" xr:uid="{00000000-0005-0000-0000-00006A1A0000}"/>
    <cellStyle name="Ввод  2 2 17" xfId="6539" xr:uid="{00000000-0005-0000-0000-00006B1A0000}"/>
    <cellStyle name="Ввод  2 2 18" xfId="6540" xr:uid="{00000000-0005-0000-0000-00006C1A0000}"/>
    <cellStyle name="Ввод  2 2 19" xfId="6541" xr:uid="{00000000-0005-0000-0000-00006D1A0000}"/>
    <cellStyle name="Ввод  2 2 2" xfId="6542" xr:uid="{00000000-0005-0000-0000-00006E1A0000}"/>
    <cellStyle name="Ввод  2 2 3" xfId="6543" xr:uid="{00000000-0005-0000-0000-00006F1A0000}"/>
    <cellStyle name="Ввод  2 2 4" xfId="6544" xr:uid="{00000000-0005-0000-0000-0000701A0000}"/>
    <cellStyle name="Ввод  2 2 5" xfId="6545" xr:uid="{00000000-0005-0000-0000-0000711A0000}"/>
    <cellStyle name="Ввод  2 2 6" xfId="6546" xr:uid="{00000000-0005-0000-0000-0000721A0000}"/>
    <cellStyle name="Ввод  2 2 7" xfId="6547" xr:uid="{00000000-0005-0000-0000-0000731A0000}"/>
    <cellStyle name="Ввод  2 2 8" xfId="6548" xr:uid="{00000000-0005-0000-0000-0000741A0000}"/>
    <cellStyle name="Ввод  2 2 9" xfId="6549" xr:uid="{00000000-0005-0000-0000-0000751A0000}"/>
    <cellStyle name="Ввод  2 3" xfId="6550" xr:uid="{00000000-0005-0000-0000-0000761A0000}"/>
    <cellStyle name="Ввод  2 4" xfId="6551" xr:uid="{00000000-0005-0000-0000-0000771A0000}"/>
    <cellStyle name="Ввод  2 5" xfId="6552" xr:uid="{00000000-0005-0000-0000-0000781A0000}"/>
    <cellStyle name="Ввод  2 6" xfId="6553" xr:uid="{00000000-0005-0000-0000-0000791A0000}"/>
    <cellStyle name="Ввод  2 7" xfId="6554" xr:uid="{00000000-0005-0000-0000-00007A1A0000}"/>
    <cellStyle name="Ввод  2 8" xfId="6555" xr:uid="{00000000-0005-0000-0000-00007B1A0000}"/>
    <cellStyle name="Ввод  2 9" xfId="6556" xr:uid="{00000000-0005-0000-0000-00007C1A0000}"/>
    <cellStyle name="Ввод  20" xfId="6557" xr:uid="{00000000-0005-0000-0000-00007D1A0000}"/>
    <cellStyle name="Ввод  21" xfId="6558" xr:uid="{00000000-0005-0000-0000-00007E1A0000}"/>
    <cellStyle name="Ввод  3" xfId="6559" xr:uid="{00000000-0005-0000-0000-00007F1A0000}"/>
    <cellStyle name="Ввод  4" xfId="6560" xr:uid="{00000000-0005-0000-0000-0000801A0000}"/>
    <cellStyle name="Ввод  5" xfId="6561" xr:uid="{00000000-0005-0000-0000-0000811A0000}"/>
    <cellStyle name="Ввод  6" xfId="6562" xr:uid="{00000000-0005-0000-0000-0000821A0000}"/>
    <cellStyle name="Ввод  7" xfId="6563" xr:uid="{00000000-0005-0000-0000-0000831A0000}"/>
    <cellStyle name="Ввод  8" xfId="6564" xr:uid="{00000000-0005-0000-0000-0000841A0000}"/>
    <cellStyle name="Ввод  9" xfId="6565" xr:uid="{00000000-0005-0000-0000-0000851A0000}"/>
    <cellStyle name="Вывод 10" xfId="6566" xr:uid="{00000000-0005-0000-0000-0000861A0000}"/>
    <cellStyle name="Вывод 11" xfId="6567" xr:uid="{00000000-0005-0000-0000-0000871A0000}"/>
    <cellStyle name="Вывод 12" xfId="6568" xr:uid="{00000000-0005-0000-0000-0000881A0000}"/>
    <cellStyle name="Вывод 13" xfId="6569" xr:uid="{00000000-0005-0000-0000-0000891A0000}"/>
    <cellStyle name="Вывод 14" xfId="6570" xr:uid="{00000000-0005-0000-0000-00008A1A0000}"/>
    <cellStyle name="Вывод 15" xfId="6571" xr:uid="{00000000-0005-0000-0000-00008B1A0000}"/>
    <cellStyle name="Вывод 16" xfId="6572" xr:uid="{00000000-0005-0000-0000-00008C1A0000}"/>
    <cellStyle name="Вывод 17" xfId="6573" xr:uid="{00000000-0005-0000-0000-00008D1A0000}"/>
    <cellStyle name="Вывод 18" xfId="6574" xr:uid="{00000000-0005-0000-0000-00008E1A0000}"/>
    <cellStyle name="Вывод 19" xfId="6575" xr:uid="{00000000-0005-0000-0000-00008F1A0000}"/>
    <cellStyle name="Вывод 2" xfId="6576" xr:uid="{00000000-0005-0000-0000-0000901A0000}"/>
    <cellStyle name="Вывод 2 10" xfId="6577" xr:uid="{00000000-0005-0000-0000-0000911A0000}"/>
    <cellStyle name="Вывод 2 11" xfId="6578" xr:uid="{00000000-0005-0000-0000-0000921A0000}"/>
    <cellStyle name="Вывод 2 12" xfId="6579" xr:uid="{00000000-0005-0000-0000-0000931A0000}"/>
    <cellStyle name="Вывод 2 13" xfId="6580" xr:uid="{00000000-0005-0000-0000-0000941A0000}"/>
    <cellStyle name="Вывод 2 14" xfId="6581" xr:uid="{00000000-0005-0000-0000-0000951A0000}"/>
    <cellStyle name="Вывод 2 15" xfId="6582" xr:uid="{00000000-0005-0000-0000-0000961A0000}"/>
    <cellStyle name="Вывод 2 16" xfId="6583" xr:uid="{00000000-0005-0000-0000-0000971A0000}"/>
    <cellStyle name="Вывод 2 17" xfId="6584" xr:uid="{00000000-0005-0000-0000-0000981A0000}"/>
    <cellStyle name="Вывод 2 18" xfId="6585" xr:uid="{00000000-0005-0000-0000-0000991A0000}"/>
    <cellStyle name="Вывод 2 19" xfId="6586" xr:uid="{00000000-0005-0000-0000-00009A1A0000}"/>
    <cellStyle name="Вывод 2 2" xfId="6587" xr:uid="{00000000-0005-0000-0000-00009B1A0000}"/>
    <cellStyle name="Вывод 2 2 10" xfId="6588" xr:uid="{00000000-0005-0000-0000-00009C1A0000}"/>
    <cellStyle name="Вывод 2 2 11" xfId="6589" xr:uid="{00000000-0005-0000-0000-00009D1A0000}"/>
    <cellStyle name="Вывод 2 2 12" xfId="6590" xr:uid="{00000000-0005-0000-0000-00009E1A0000}"/>
    <cellStyle name="Вывод 2 2 13" xfId="6591" xr:uid="{00000000-0005-0000-0000-00009F1A0000}"/>
    <cellStyle name="Вывод 2 2 14" xfId="6592" xr:uid="{00000000-0005-0000-0000-0000A01A0000}"/>
    <cellStyle name="Вывод 2 2 15" xfId="6593" xr:uid="{00000000-0005-0000-0000-0000A11A0000}"/>
    <cellStyle name="Вывод 2 2 16" xfId="6594" xr:uid="{00000000-0005-0000-0000-0000A21A0000}"/>
    <cellStyle name="Вывод 2 2 17" xfId="6595" xr:uid="{00000000-0005-0000-0000-0000A31A0000}"/>
    <cellStyle name="Вывод 2 2 18" xfId="6596" xr:uid="{00000000-0005-0000-0000-0000A41A0000}"/>
    <cellStyle name="Вывод 2 2 19" xfId="6597" xr:uid="{00000000-0005-0000-0000-0000A51A0000}"/>
    <cellStyle name="Вывод 2 2 2" xfId="6598" xr:uid="{00000000-0005-0000-0000-0000A61A0000}"/>
    <cellStyle name="Вывод 2 2 3" xfId="6599" xr:uid="{00000000-0005-0000-0000-0000A71A0000}"/>
    <cellStyle name="Вывод 2 2 4" xfId="6600" xr:uid="{00000000-0005-0000-0000-0000A81A0000}"/>
    <cellStyle name="Вывод 2 2 5" xfId="6601" xr:uid="{00000000-0005-0000-0000-0000A91A0000}"/>
    <cellStyle name="Вывод 2 2 6" xfId="6602" xr:uid="{00000000-0005-0000-0000-0000AA1A0000}"/>
    <cellStyle name="Вывод 2 2 7" xfId="6603" xr:uid="{00000000-0005-0000-0000-0000AB1A0000}"/>
    <cellStyle name="Вывод 2 2 8" xfId="6604" xr:uid="{00000000-0005-0000-0000-0000AC1A0000}"/>
    <cellStyle name="Вывод 2 2 9" xfId="6605" xr:uid="{00000000-0005-0000-0000-0000AD1A0000}"/>
    <cellStyle name="Вывод 2 3" xfId="6606" xr:uid="{00000000-0005-0000-0000-0000AE1A0000}"/>
    <cellStyle name="Вывод 2 4" xfId="6607" xr:uid="{00000000-0005-0000-0000-0000AF1A0000}"/>
    <cellStyle name="Вывод 2 5" xfId="6608" xr:uid="{00000000-0005-0000-0000-0000B01A0000}"/>
    <cellStyle name="Вывод 2 6" xfId="6609" xr:uid="{00000000-0005-0000-0000-0000B11A0000}"/>
    <cellStyle name="Вывод 2 7" xfId="6610" xr:uid="{00000000-0005-0000-0000-0000B21A0000}"/>
    <cellStyle name="Вывод 2 8" xfId="6611" xr:uid="{00000000-0005-0000-0000-0000B31A0000}"/>
    <cellStyle name="Вывод 2 9" xfId="6612" xr:uid="{00000000-0005-0000-0000-0000B41A0000}"/>
    <cellStyle name="Вывод 20" xfId="6613" xr:uid="{00000000-0005-0000-0000-0000B51A0000}"/>
    <cellStyle name="Вывод 21" xfId="6614" xr:uid="{00000000-0005-0000-0000-0000B61A0000}"/>
    <cellStyle name="Вывод 3" xfId="6615" xr:uid="{00000000-0005-0000-0000-0000B71A0000}"/>
    <cellStyle name="Вывод 4" xfId="6616" xr:uid="{00000000-0005-0000-0000-0000B81A0000}"/>
    <cellStyle name="Вывод 5" xfId="6617" xr:uid="{00000000-0005-0000-0000-0000B91A0000}"/>
    <cellStyle name="Вывод 6" xfId="6618" xr:uid="{00000000-0005-0000-0000-0000BA1A0000}"/>
    <cellStyle name="Вывод 7" xfId="6619" xr:uid="{00000000-0005-0000-0000-0000BB1A0000}"/>
    <cellStyle name="Вывод 8" xfId="6620" xr:uid="{00000000-0005-0000-0000-0000BC1A0000}"/>
    <cellStyle name="Вывод 9" xfId="6621" xr:uid="{00000000-0005-0000-0000-0000BD1A0000}"/>
    <cellStyle name="Вычисление 10" xfId="6622" xr:uid="{00000000-0005-0000-0000-0000BE1A0000}"/>
    <cellStyle name="Вычисление 11" xfId="6623" xr:uid="{00000000-0005-0000-0000-0000BF1A0000}"/>
    <cellStyle name="Вычисление 12" xfId="6624" xr:uid="{00000000-0005-0000-0000-0000C01A0000}"/>
    <cellStyle name="Вычисление 13" xfId="6625" xr:uid="{00000000-0005-0000-0000-0000C11A0000}"/>
    <cellStyle name="Вычисление 14" xfId="6626" xr:uid="{00000000-0005-0000-0000-0000C21A0000}"/>
    <cellStyle name="Вычисление 15" xfId="6627" xr:uid="{00000000-0005-0000-0000-0000C31A0000}"/>
    <cellStyle name="Вычисление 16" xfId="6628" xr:uid="{00000000-0005-0000-0000-0000C41A0000}"/>
    <cellStyle name="Вычисление 17" xfId="6629" xr:uid="{00000000-0005-0000-0000-0000C51A0000}"/>
    <cellStyle name="Вычисление 18" xfId="6630" xr:uid="{00000000-0005-0000-0000-0000C61A0000}"/>
    <cellStyle name="Вычисление 19" xfId="6631" xr:uid="{00000000-0005-0000-0000-0000C71A0000}"/>
    <cellStyle name="Вычисление 2" xfId="6632" xr:uid="{00000000-0005-0000-0000-0000C81A0000}"/>
    <cellStyle name="Вычисление 2 10" xfId="6633" xr:uid="{00000000-0005-0000-0000-0000C91A0000}"/>
    <cellStyle name="Вычисление 2 11" xfId="6634" xr:uid="{00000000-0005-0000-0000-0000CA1A0000}"/>
    <cellStyle name="Вычисление 2 12" xfId="6635" xr:uid="{00000000-0005-0000-0000-0000CB1A0000}"/>
    <cellStyle name="Вычисление 2 13" xfId="6636" xr:uid="{00000000-0005-0000-0000-0000CC1A0000}"/>
    <cellStyle name="Вычисление 2 14" xfId="6637" xr:uid="{00000000-0005-0000-0000-0000CD1A0000}"/>
    <cellStyle name="Вычисление 2 15" xfId="6638" xr:uid="{00000000-0005-0000-0000-0000CE1A0000}"/>
    <cellStyle name="Вычисление 2 16" xfId="6639" xr:uid="{00000000-0005-0000-0000-0000CF1A0000}"/>
    <cellStyle name="Вычисление 2 17" xfId="6640" xr:uid="{00000000-0005-0000-0000-0000D01A0000}"/>
    <cellStyle name="Вычисление 2 18" xfId="6641" xr:uid="{00000000-0005-0000-0000-0000D11A0000}"/>
    <cellStyle name="Вычисление 2 19" xfId="6642" xr:uid="{00000000-0005-0000-0000-0000D21A0000}"/>
    <cellStyle name="Вычисление 2 2" xfId="6643" xr:uid="{00000000-0005-0000-0000-0000D31A0000}"/>
    <cellStyle name="Вычисление 2 2 10" xfId="6644" xr:uid="{00000000-0005-0000-0000-0000D41A0000}"/>
    <cellStyle name="Вычисление 2 2 11" xfId="6645" xr:uid="{00000000-0005-0000-0000-0000D51A0000}"/>
    <cellStyle name="Вычисление 2 2 12" xfId="6646" xr:uid="{00000000-0005-0000-0000-0000D61A0000}"/>
    <cellStyle name="Вычисление 2 2 13" xfId="6647" xr:uid="{00000000-0005-0000-0000-0000D71A0000}"/>
    <cellStyle name="Вычисление 2 2 14" xfId="6648" xr:uid="{00000000-0005-0000-0000-0000D81A0000}"/>
    <cellStyle name="Вычисление 2 2 15" xfId="6649" xr:uid="{00000000-0005-0000-0000-0000D91A0000}"/>
    <cellStyle name="Вычисление 2 2 16" xfId="6650" xr:uid="{00000000-0005-0000-0000-0000DA1A0000}"/>
    <cellStyle name="Вычисление 2 2 17" xfId="6651" xr:uid="{00000000-0005-0000-0000-0000DB1A0000}"/>
    <cellStyle name="Вычисление 2 2 18" xfId="6652" xr:uid="{00000000-0005-0000-0000-0000DC1A0000}"/>
    <cellStyle name="Вычисление 2 2 19" xfId="6653" xr:uid="{00000000-0005-0000-0000-0000DD1A0000}"/>
    <cellStyle name="Вычисление 2 2 2" xfId="6654" xr:uid="{00000000-0005-0000-0000-0000DE1A0000}"/>
    <cellStyle name="Вычисление 2 2 3" xfId="6655" xr:uid="{00000000-0005-0000-0000-0000DF1A0000}"/>
    <cellStyle name="Вычисление 2 2 4" xfId="6656" xr:uid="{00000000-0005-0000-0000-0000E01A0000}"/>
    <cellStyle name="Вычисление 2 2 5" xfId="6657" xr:uid="{00000000-0005-0000-0000-0000E11A0000}"/>
    <cellStyle name="Вычисление 2 2 6" xfId="6658" xr:uid="{00000000-0005-0000-0000-0000E21A0000}"/>
    <cellStyle name="Вычисление 2 2 7" xfId="6659" xr:uid="{00000000-0005-0000-0000-0000E31A0000}"/>
    <cellStyle name="Вычисление 2 2 8" xfId="6660" xr:uid="{00000000-0005-0000-0000-0000E41A0000}"/>
    <cellStyle name="Вычисление 2 2 9" xfId="6661" xr:uid="{00000000-0005-0000-0000-0000E51A0000}"/>
    <cellStyle name="Вычисление 2 3" xfId="6662" xr:uid="{00000000-0005-0000-0000-0000E61A0000}"/>
    <cellStyle name="Вычисление 2 4" xfId="6663" xr:uid="{00000000-0005-0000-0000-0000E71A0000}"/>
    <cellStyle name="Вычисление 2 5" xfId="6664" xr:uid="{00000000-0005-0000-0000-0000E81A0000}"/>
    <cellStyle name="Вычисление 2 6" xfId="6665" xr:uid="{00000000-0005-0000-0000-0000E91A0000}"/>
    <cellStyle name="Вычисление 2 7" xfId="6666" xr:uid="{00000000-0005-0000-0000-0000EA1A0000}"/>
    <cellStyle name="Вычисление 2 8" xfId="6667" xr:uid="{00000000-0005-0000-0000-0000EB1A0000}"/>
    <cellStyle name="Вычисление 2 9" xfId="6668" xr:uid="{00000000-0005-0000-0000-0000EC1A0000}"/>
    <cellStyle name="Вычисление 20" xfId="6669" xr:uid="{00000000-0005-0000-0000-0000ED1A0000}"/>
    <cellStyle name="Вычисление 21" xfId="6670" xr:uid="{00000000-0005-0000-0000-0000EE1A0000}"/>
    <cellStyle name="Вычисление 3" xfId="6671" xr:uid="{00000000-0005-0000-0000-0000EF1A0000}"/>
    <cellStyle name="Вычисление 4" xfId="6672" xr:uid="{00000000-0005-0000-0000-0000F01A0000}"/>
    <cellStyle name="Вычисление 5" xfId="6673" xr:uid="{00000000-0005-0000-0000-0000F11A0000}"/>
    <cellStyle name="Вычисление 6" xfId="6674" xr:uid="{00000000-0005-0000-0000-0000F21A0000}"/>
    <cellStyle name="Вычисление 7" xfId="6675" xr:uid="{00000000-0005-0000-0000-0000F31A0000}"/>
    <cellStyle name="Вычисление 8" xfId="6676" xr:uid="{00000000-0005-0000-0000-0000F41A0000}"/>
    <cellStyle name="Вычисление 9" xfId="6677" xr:uid="{00000000-0005-0000-0000-0000F51A0000}"/>
    <cellStyle name="Гиперссылка 2" xfId="6678" xr:uid="{00000000-0005-0000-0000-0000F61A0000}"/>
    <cellStyle name="Денежный 2" xfId="6679" xr:uid="{00000000-0005-0000-0000-0000F71A0000}"/>
    <cellStyle name="Денежный 3" xfId="6680" xr:uid="{00000000-0005-0000-0000-0000F81A0000}"/>
    <cellStyle name="ельводхоз" xfId="6681" xr:uid="{00000000-0005-0000-0000-0000F91A0000}"/>
    <cellStyle name="Заголовок 1 10" xfId="6682" xr:uid="{00000000-0005-0000-0000-0000FA1A0000}"/>
    <cellStyle name="Заголовок 1 11" xfId="6683" xr:uid="{00000000-0005-0000-0000-0000FB1A0000}"/>
    <cellStyle name="Заголовок 1 12" xfId="6684" xr:uid="{00000000-0005-0000-0000-0000FC1A0000}"/>
    <cellStyle name="Заголовок 1 13" xfId="6685" xr:uid="{00000000-0005-0000-0000-0000FD1A0000}"/>
    <cellStyle name="Заголовок 1 14" xfId="6686" xr:uid="{00000000-0005-0000-0000-0000FE1A0000}"/>
    <cellStyle name="Заголовок 1 15" xfId="6687" xr:uid="{00000000-0005-0000-0000-0000FF1A0000}"/>
    <cellStyle name="Заголовок 1 16" xfId="6688" xr:uid="{00000000-0005-0000-0000-0000001B0000}"/>
    <cellStyle name="Заголовок 1 17" xfId="6689" xr:uid="{00000000-0005-0000-0000-0000011B0000}"/>
    <cellStyle name="Заголовок 1 18" xfId="6690" xr:uid="{00000000-0005-0000-0000-0000021B0000}"/>
    <cellStyle name="Заголовок 1 19" xfId="6691" xr:uid="{00000000-0005-0000-0000-0000031B0000}"/>
    <cellStyle name="Заголовок 1 2" xfId="6692" xr:uid="{00000000-0005-0000-0000-0000041B0000}"/>
    <cellStyle name="Заголовок 1 2 10" xfId="6693" xr:uid="{00000000-0005-0000-0000-0000051B0000}"/>
    <cellStyle name="Заголовок 1 2 11" xfId="6694" xr:uid="{00000000-0005-0000-0000-0000061B0000}"/>
    <cellStyle name="Заголовок 1 2 12" xfId="6695" xr:uid="{00000000-0005-0000-0000-0000071B0000}"/>
    <cellStyle name="Заголовок 1 2 13" xfId="6696" xr:uid="{00000000-0005-0000-0000-0000081B0000}"/>
    <cellStyle name="Заголовок 1 2 14" xfId="6697" xr:uid="{00000000-0005-0000-0000-0000091B0000}"/>
    <cellStyle name="Заголовок 1 2 15" xfId="6698" xr:uid="{00000000-0005-0000-0000-00000A1B0000}"/>
    <cellStyle name="Заголовок 1 2 16" xfId="6699" xr:uid="{00000000-0005-0000-0000-00000B1B0000}"/>
    <cellStyle name="Заголовок 1 2 17" xfId="6700" xr:uid="{00000000-0005-0000-0000-00000C1B0000}"/>
    <cellStyle name="Заголовок 1 2 18" xfId="6701" xr:uid="{00000000-0005-0000-0000-00000D1B0000}"/>
    <cellStyle name="Заголовок 1 2 19" xfId="6702" xr:uid="{00000000-0005-0000-0000-00000E1B0000}"/>
    <cellStyle name="Заголовок 1 2 2" xfId="6703" xr:uid="{00000000-0005-0000-0000-00000F1B0000}"/>
    <cellStyle name="Заголовок 1 2 2 10" xfId="6704" xr:uid="{00000000-0005-0000-0000-0000101B0000}"/>
    <cellStyle name="Заголовок 1 2 2 11" xfId="6705" xr:uid="{00000000-0005-0000-0000-0000111B0000}"/>
    <cellStyle name="Заголовок 1 2 2 12" xfId="6706" xr:uid="{00000000-0005-0000-0000-0000121B0000}"/>
    <cellStyle name="Заголовок 1 2 2 13" xfId="6707" xr:uid="{00000000-0005-0000-0000-0000131B0000}"/>
    <cellStyle name="Заголовок 1 2 2 14" xfId="6708" xr:uid="{00000000-0005-0000-0000-0000141B0000}"/>
    <cellStyle name="Заголовок 1 2 2 15" xfId="6709" xr:uid="{00000000-0005-0000-0000-0000151B0000}"/>
    <cellStyle name="Заголовок 1 2 2 16" xfId="6710" xr:uid="{00000000-0005-0000-0000-0000161B0000}"/>
    <cellStyle name="Заголовок 1 2 2 17" xfId="6711" xr:uid="{00000000-0005-0000-0000-0000171B0000}"/>
    <cellStyle name="Заголовок 1 2 2 18" xfId="6712" xr:uid="{00000000-0005-0000-0000-0000181B0000}"/>
    <cellStyle name="Заголовок 1 2 2 19" xfId="6713" xr:uid="{00000000-0005-0000-0000-0000191B0000}"/>
    <cellStyle name="Заголовок 1 2 2 2" xfId="6714" xr:uid="{00000000-0005-0000-0000-00001A1B0000}"/>
    <cellStyle name="Заголовок 1 2 2 3" xfId="6715" xr:uid="{00000000-0005-0000-0000-00001B1B0000}"/>
    <cellStyle name="Заголовок 1 2 2 4" xfId="6716" xr:uid="{00000000-0005-0000-0000-00001C1B0000}"/>
    <cellStyle name="Заголовок 1 2 2 5" xfId="6717" xr:uid="{00000000-0005-0000-0000-00001D1B0000}"/>
    <cellStyle name="Заголовок 1 2 2 6" xfId="6718" xr:uid="{00000000-0005-0000-0000-00001E1B0000}"/>
    <cellStyle name="Заголовок 1 2 2 7" xfId="6719" xr:uid="{00000000-0005-0000-0000-00001F1B0000}"/>
    <cellStyle name="Заголовок 1 2 2 8" xfId="6720" xr:uid="{00000000-0005-0000-0000-0000201B0000}"/>
    <cellStyle name="Заголовок 1 2 2 9" xfId="6721" xr:uid="{00000000-0005-0000-0000-0000211B0000}"/>
    <cellStyle name="Заголовок 1 2 3" xfId="6722" xr:uid="{00000000-0005-0000-0000-0000221B0000}"/>
    <cellStyle name="Заголовок 1 2 4" xfId="6723" xr:uid="{00000000-0005-0000-0000-0000231B0000}"/>
    <cellStyle name="Заголовок 1 2 5" xfId="6724" xr:uid="{00000000-0005-0000-0000-0000241B0000}"/>
    <cellStyle name="Заголовок 1 2 6" xfId="6725" xr:uid="{00000000-0005-0000-0000-0000251B0000}"/>
    <cellStyle name="Заголовок 1 2 7" xfId="6726" xr:uid="{00000000-0005-0000-0000-0000261B0000}"/>
    <cellStyle name="Заголовок 1 2 8" xfId="6727" xr:uid="{00000000-0005-0000-0000-0000271B0000}"/>
    <cellStyle name="Заголовок 1 2 9" xfId="6728" xr:uid="{00000000-0005-0000-0000-0000281B0000}"/>
    <cellStyle name="Заголовок 1 20" xfId="6729" xr:uid="{00000000-0005-0000-0000-0000291B0000}"/>
    <cellStyle name="Заголовок 1 21" xfId="6730" xr:uid="{00000000-0005-0000-0000-00002A1B0000}"/>
    <cellStyle name="Заголовок 1 3" xfId="6731" xr:uid="{00000000-0005-0000-0000-00002B1B0000}"/>
    <cellStyle name="Заголовок 1 4" xfId="6732" xr:uid="{00000000-0005-0000-0000-00002C1B0000}"/>
    <cellStyle name="Заголовок 1 5" xfId="6733" xr:uid="{00000000-0005-0000-0000-00002D1B0000}"/>
    <cellStyle name="Заголовок 1 6" xfId="6734" xr:uid="{00000000-0005-0000-0000-00002E1B0000}"/>
    <cellStyle name="Заголовок 1 7" xfId="6735" xr:uid="{00000000-0005-0000-0000-00002F1B0000}"/>
    <cellStyle name="Заголовок 1 8" xfId="6736" xr:uid="{00000000-0005-0000-0000-0000301B0000}"/>
    <cellStyle name="Заголовок 1 9" xfId="6737" xr:uid="{00000000-0005-0000-0000-0000311B0000}"/>
    <cellStyle name="Заголовок 2 10" xfId="6738" xr:uid="{00000000-0005-0000-0000-0000321B0000}"/>
    <cellStyle name="Заголовок 2 11" xfId="6739" xr:uid="{00000000-0005-0000-0000-0000331B0000}"/>
    <cellStyle name="Заголовок 2 12" xfId="6740" xr:uid="{00000000-0005-0000-0000-0000341B0000}"/>
    <cellStyle name="Заголовок 2 13" xfId="6741" xr:uid="{00000000-0005-0000-0000-0000351B0000}"/>
    <cellStyle name="Заголовок 2 14" xfId="6742" xr:uid="{00000000-0005-0000-0000-0000361B0000}"/>
    <cellStyle name="Заголовок 2 15" xfId="6743" xr:uid="{00000000-0005-0000-0000-0000371B0000}"/>
    <cellStyle name="Заголовок 2 16" xfId="6744" xr:uid="{00000000-0005-0000-0000-0000381B0000}"/>
    <cellStyle name="Заголовок 2 17" xfId="6745" xr:uid="{00000000-0005-0000-0000-0000391B0000}"/>
    <cellStyle name="Заголовок 2 18" xfId="6746" xr:uid="{00000000-0005-0000-0000-00003A1B0000}"/>
    <cellStyle name="Заголовок 2 19" xfId="6747" xr:uid="{00000000-0005-0000-0000-00003B1B0000}"/>
    <cellStyle name="Заголовок 2 2" xfId="6748" xr:uid="{00000000-0005-0000-0000-00003C1B0000}"/>
    <cellStyle name="Заголовок 2 2 10" xfId="6749" xr:uid="{00000000-0005-0000-0000-00003D1B0000}"/>
    <cellStyle name="Заголовок 2 2 11" xfId="6750" xr:uid="{00000000-0005-0000-0000-00003E1B0000}"/>
    <cellStyle name="Заголовок 2 2 12" xfId="6751" xr:uid="{00000000-0005-0000-0000-00003F1B0000}"/>
    <cellStyle name="Заголовок 2 2 13" xfId="6752" xr:uid="{00000000-0005-0000-0000-0000401B0000}"/>
    <cellStyle name="Заголовок 2 2 14" xfId="6753" xr:uid="{00000000-0005-0000-0000-0000411B0000}"/>
    <cellStyle name="Заголовок 2 2 15" xfId="6754" xr:uid="{00000000-0005-0000-0000-0000421B0000}"/>
    <cellStyle name="Заголовок 2 2 16" xfId="6755" xr:uid="{00000000-0005-0000-0000-0000431B0000}"/>
    <cellStyle name="Заголовок 2 2 17" xfId="6756" xr:uid="{00000000-0005-0000-0000-0000441B0000}"/>
    <cellStyle name="Заголовок 2 2 18" xfId="6757" xr:uid="{00000000-0005-0000-0000-0000451B0000}"/>
    <cellStyle name="Заголовок 2 2 19" xfId="6758" xr:uid="{00000000-0005-0000-0000-0000461B0000}"/>
    <cellStyle name="Заголовок 2 2 2" xfId="6759" xr:uid="{00000000-0005-0000-0000-0000471B0000}"/>
    <cellStyle name="Заголовок 2 2 2 10" xfId="6760" xr:uid="{00000000-0005-0000-0000-0000481B0000}"/>
    <cellStyle name="Заголовок 2 2 2 11" xfId="6761" xr:uid="{00000000-0005-0000-0000-0000491B0000}"/>
    <cellStyle name="Заголовок 2 2 2 12" xfId="6762" xr:uid="{00000000-0005-0000-0000-00004A1B0000}"/>
    <cellStyle name="Заголовок 2 2 2 13" xfId="6763" xr:uid="{00000000-0005-0000-0000-00004B1B0000}"/>
    <cellStyle name="Заголовок 2 2 2 14" xfId="6764" xr:uid="{00000000-0005-0000-0000-00004C1B0000}"/>
    <cellStyle name="Заголовок 2 2 2 15" xfId="6765" xr:uid="{00000000-0005-0000-0000-00004D1B0000}"/>
    <cellStyle name="Заголовок 2 2 2 16" xfId="6766" xr:uid="{00000000-0005-0000-0000-00004E1B0000}"/>
    <cellStyle name="Заголовок 2 2 2 17" xfId="6767" xr:uid="{00000000-0005-0000-0000-00004F1B0000}"/>
    <cellStyle name="Заголовок 2 2 2 18" xfId="6768" xr:uid="{00000000-0005-0000-0000-0000501B0000}"/>
    <cellStyle name="Заголовок 2 2 2 19" xfId="6769" xr:uid="{00000000-0005-0000-0000-0000511B0000}"/>
    <cellStyle name="Заголовок 2 2 2 2" xfId="6770" xr:uid="{00000000-0005-0000-0000-0000521B0000}"/>
    <cellStyle name="Заголовок 2 2 2 3" xfId="6771" xr:uid="{00000000-0005-0000-0000-0000531B0000}"/>
    <cellStyle name="Заголовок 2 2 2 4" xfId="6772" xr:uid="{00000000-0005-0000-0000-0000541B0000}"/>
    <cellStyle name="Заголовок 2 2 2 5" xfId="6773" xr:uid="{00000000-0005-0000-0000-0000551B0000}"/>
    <cellStyle name="Заголовок 2 2 2 6" xfId="6774" xr:uid="{00000000-0005-0000-0000-0000561B0000}"/>
    <cellStyle name="Заголовок 2 2 2 7" xfId="6775" xr:uid="{00000000-0005-0000-0000-0000571B0000}"/>
    <cellStyle name="Заголовок 2 2 2 8" xfId="6776" xr:uid="{00000000-0005-0000-0000-0000581B0000}"/>
    <cellStyle name="Заголовок 2 2 2 9" xfId="6777" xr:uid="{00000000-0005-0000-0000-0000591B0000}"/>
    <cellStyle name="Заголовок 2 2 3" xfId="6778" xr:uid="{00000000-0005-0000-0000-00005A1B0000}"/>
    <cellStyle name="Заголовок 2 2 4" xfId="6779" xr:uid="{00000000-0005-0000-0000-00005B1B0000}"/>
    <cellStyle name="Заголовок 2 2 5" xfId="6780" xr:uid="{00000000-0005-0000-0000-00005C1B0000}"/>
    <cellStyle name="Заголовок 2 2 6" xfId="6781" xr:uid="{00000000-0005-0000-0000-00005D1B0000}"/>
    <cellStyle name="Заголовок 2 2 7" xfId="6782" xr:uid="{00000000-0005-0000-0000-00005E1B0000}"/>
    <cellStyle name="Заголовок 2 2 8" xfId="6783" xr:uid="{00000000-0005-0000-0000-00005F1B0000}"/>
    <cellStyle name="Заголовок 2 2 9" xfId="6784" xr:uid="{00000000-0005-0000-0000-0000601B0000}"/>
    <cellStyle name="Заголовок 2 20" xfId="6785" xr:uid="{00000000-0005-0000-0000-0000611B0000}"/>
    <cellStyle name="Заголовок 2 21" xfId="6786" xr:uid="{00000000-0005-0000-0000-0000621B0000}"/>
    <cellStyle name="Заголовок 2 3" xfId="6787" xr:uid="{00000000-0005-0000-0000-0000631B0000}"/>
    <cellStyle name="Заголовок 2 4" xfId="6788" xr:uid="{00000000-0005-0000-0000-0000641B0000}"/>
    <cellStyle name="Заголовок 2 5" xfId="6789" xr:uid="{00000000-0005-0000-0000-0000651B0000}"/>
    <cellStyle name="Заголовок 2 6" xfId="6790" xr:uid="{00000000-0005-0000-0000-0000661B0000}"/>
    <cellStyle name="Заголовок 2 7" xfId="6791" xr:uid="{00000000-0005-0000-0000-0000671B0000}"/>
    <cellStyle name="Заголовок 2 8" xfId="6792" xr:uid="{00000000-0005-0000-0000-0000681B0000}"/>
    <cellStyle name="Заголовок 2 9" xfId="6793" xr:uid="{00000000-0005-0000-0000-0000691B0000}"/>
    <cellStyle name="Заголовок 3 10" xfId="6794" xr:uid="{00000000-0005-0000-0000-00006A1B0000}"/>
    <cellStyle name="Заголовок 3 11" xfId="6795" xr:uid="{00000000-0005-0000-0000-00006B1B0000}"/>
    <cellStyle name="Заголовок 3 12" xfId="6796" xr:uid="{00000000-0005-0000-0000-00006C1B0000}"/>
    <cellStyle name="Заголовок 3 13" xfId="6797" xr:uid="{00000000-0005-0000-0000-00006D1B0000}"/>
    <cellStyle name="Заголовок 3 14" xfId="6798" xr:uid="{00000000-0005-0000-0000-00006E1B0000}"/>
    <cellStyle name="Заголовок 3 15" xfId="6799" xr:uid="{00000000-0005-0000-0000-00006F1B0000}"/>
    <cellStyle name="Заголовок 3 16" xfId="6800" xr:uid="{00000000-0005-0000-0000-0000701B0000}"/>
    <cellStyle name="Заголовок 3 17" xfId="6801" xr:uid="{00000000-0005-0000-0000-0000711B0000}"/>
    <cellStyle name="Заголовок 3 18" xfId="6802" xr:uid="{00000000-0005-0000-0000-0000721B0000}"/>
    <cellStyle name="Заголовок 3 19" xfId="6803" xr:uid="{00000000-0005-0000-0000-0000731B0000}"/>
    <cellStyle name="Заголовок 3 2" xfId="6804" xr:uid="{00000000-0005-0000-0000-0000741B0000}"/>
    <cellStyle name="Заголовок 3 2 10" xfId="6805" xr:uid="{00000000-0005-0000-0000-0000751B0000}"/>
    <cellStyle name="Заголовок 3 2 11" xfId="6806" xr:uid="{00000000-0005-0000-0000-0000761B0000}"/>
    <cellStyle name="Заголовок 3 2 12" xfId="6807" xr:uid="{00000000-0005-0000-0000-0000771B0000}"/>
    <cellStyle name="Заголовок 3 2 13" xfId="6808" xr:uid="{00000000-0005-0000-0000-0000781B0000}"/>
    <cellStyle name="Заголовок 3 2 14" xfId="6809" xr:uid="{00000000-0005-0000-0000-0000791B0000}"/>
    <cellStyle name="Заголовок 3 2 15" xfId="6810" xr:uid="{00000000-0005-0000-0000-00007A1B0000}"/>
    <cellStyle name="Заголовок 3 2 16" xfId="6811" xr:uid="{00000000-0005-0000-0000-00007B1B0000}"/>
    <cellStyle name="Заголовок 3 2 17" xfId="6812" xr:uid="{00000000-0005-0000-0000-00007C1B0000}"/>
    <cellStyle name="Заголовок 3 2 18" xfId="6813" xr:uid="{00000000-0005-0000-0000-00007D1B0000}"/>
    <cellStyle name="Заголовок 3 2 19" xfId="6814" xr:uid="{00000000-0005-0000-0000-00007E1B0000}"/>
    <cellStyle name="Заголовок 3 2 2" xfId="6815" xr:uid="{00000000-0005-0000-0000-00007F1B0000}"/>
    <cellStyle name="Заголовок 3 2 2 10" xfId="6816" xr:uid="{00000000-0005-0000-0000-0000801B0000}"/>
    <cellStyle name="Заголовок 3 2 2 11" xfId="6817" xr:uid="{00000000-0005-0000-0000-0000811B0000}"/>
    <cellStyle name="Заголовок 3 2 2 12" xfId="6818" xr:uid="{00000000-0005-0000-0000-0000821B0000}"/>
    <cellStyle name="Заголовок 3 2 2 13" xfId="6819" xr:uid="{00000000-0005-0000-0000-0000831B0000}"/>
    <cellStyle name="Заголовок 3 2 2 14" xfId="6820" xr:uid="{00000000-0005-0000-0000-0000841B0000}"/>
    <cellStyle name="Заголовок 3 2 2 15" xfId="6821" xr:uid="{00000000-0005-0000-0000-0000851B0000}"/>
    <cellStyle name="Заголовок 3 2 2 16" xfId="6822" xr:uid="{00000000-0005-0000-0000-0000861B0000}"/>
    <cellStyle name="Заголовок 3 2 2 17" xfId="6823" xr:uid="{00000000-0005-0000-0000-0000871B0000}"/>
    <cellStyle name="Заголовок 3 2 2 18" xfId="6824" xr:uid="{00000000-0005-0000-0000-0000881B0000}"/>
    <cellStyle name="Заголовок 3 2 2 19" xfId="6825" xr:uid="{00000000-0005-0000-0000-0000891B0000}"/>
    <cellStyle name="Заголовок 3 2 2 2" xfId="6826" xr:uid="{00000000-0005-0000-0000-00008A1B0000}"/>
    <cellStyle name="Заголовок 3 2 2 3" xfId="6827" xr:uid="{00000000-0005-0000-0000-00008B1B0000}"/>
    <cellStyle name="Заголовок 3 2 2 4" xfId="6828" xr:uid="{00000000-0005-0000-0000-00008C1B0000}"/>
    <cellStyle name="Заголовок 3 2 2 5" xfId="6829" xr:uid="{00000000-0005-0000-0000-00008D1B0000}"/>
    <cellStyle name="Заголовок 3 2 2 6" xfId="6830" xr:uid="{00000000-0005-0000-0000-00008E1B0000}"/>
    <cellStyle name="Заголовок 3 2 2 7" xfId="6831" xr:uid="{00000000-0005-0000-0000-00008F1B0000}"/>
    <cellStyle name="Заголовок 3 2 2 8" xfId="6832" xr:uid="{00000000-0005-0000-0000-0000901B0000}"/>
    <cellStyle name="Заголовок 3 2 2 9" xfId="6833" xr:uid="{00000000-0005-0000-0000-0000911B0000}"/>
    <cellStyle name="Заголовок 3 2 3" xfId="6834" xr:uid="{00000000-0005-0000-0000-0000921B0000}"/>
    <cellStyle name="Заголовок 3 2 4" xfId="6835" xr:uid="{00000000-0005-0000-0000-0000931B0000}"/>
    <cellStyle name="Заголовок 3 2 5" xfId="6836" xr:uid="{00000000-0005-0000-0000-0000941B0000}"/>
    <cellStyle name="Заголовок 3 2 6" xfId="6837" xr:uid="{00000000-0005-0000-0000-0000951B0000}"/>
    <cellStyle name="Заголовок 3 2 7" xfId="6838" xr:uid="{00000000-0005-0000-0000-0000961B0000}"/>
    <cellStyle name="Заголовок 3 2 8" xfId="6839" xr:uid="{00000000-0005-0000-0000-0000971B0000}"/>
    <cellStyle name="Заголовок 3 2 9" xfId="6840" xr:uid="{00000000-0005-0000-0000-0000981B0000}"/>
    <cellStyle name="Заголовок 3 20" xfId="6841" xr:uid="{00000000-0005-0000-0000-0000991B0000}"/>
    <cellStyle name="Заголовок 3 21" xfId="6842" xr:uid="{00000000-0005-0000-0000-00009A1B0000}"/>
    <cellStyle name="Заголовок 3 3" xfId="6843" xr:uid="{00000000-0005-0000-0000-00009B1B0000}"/>
    <cellStyle name="Заголовок 3 4" xfId="6844" xr:uid="{00000000-0005-0000-0000-00009C1B0000}"/>
    <cellStyle name="Заголовок 3 5" xfId="6845" xr:uid="{00000000-0005-0000-0000-00009D1B0000}"/>
    <cellStyle name="Заголовок 3 6" xfId="6846" xr:uid="{00000000-0005-0000-0000-00009E1B0000}"/>
    <cellStyle name="Заголовок 3 7" xfId="6847" xr:uid="{00000000-0005-0000-0000-00009F1B0000}"/>
    <cellStyle name="Заголовок 3 8" xfId="6848" xr:uid="{00000000-0005-0000-0000-0000A01B0000}"/>
    <cellStyle name="Заголовок 3 9" xfId="6849" xr:uid="{00000000-0005-0000-0000-0000A11B0000}"/>
    <cellStyle name="Заголовок 4 10" xfId="6850" xr:uid="{00000000-0005-0000-0000-0000A21B0000}"/>
    <cellStyle name="Заголовок 4 11" xfId="6851" xr:uid="{00000000-0005-0000-0000-0000A31B0000}"/>
    <cellStyle name="Заголовок 4 12" xfId="6852" xr:uid="{00000000-0005-0000-0000-0000A41B0000}"/>
    <cellStyle name="Заголовок 4 13" xfId="6853" xr:uid="{00000000-0005-0000-0000-0000A51B0000}"/>
    <cellStyle name="Заголовок 4 14" xfId="6854" xr:uid="{00000000-0005-0000-0000-0000A61B0000}"/>
    <cellStyle name="Заголовок 4 15" xfId="6855" xr:uid="{00000000-0005-0000-0000-0000A71B0000}"/>
    <cellStyle name="Заголовок 4 16" xfId="6856" xr:uid="{00000000-0005-0000-0000-0000A81B0000}"/>
    <cellStyle name="Заголовок 4 17" xfId="6857" xr:uid="{00000000-0005-0000-0000-0000A91B0000}"/>
    <cellStyle name="Заголовок 4 18" xfId="6858" xr:uid="{00000000-0005-0000-0000-0000AA1B0000}"/>
    <cellStyle name="Заголовок 4 19" xfId="6859" xr:uid="{00000000-0005-0000-0000-0000AB1B0000}"/>
    <cellStyle name="Заголовок 4 2" xfId="6860" xr:uid="{00000000-0005-0000-0000-0000AC1B0000}"/>
    <cellStyle name="Заголовок 4 2 10" xfId="6861" xr:uid="{00000000-0005-0000-0000-0000AD1B0000}"/>
    <cellStyle name="Заголовок 4 2 11" xfId="6862" xr:uid="{00000000-0005-0000-0000-0000AE1B0000}"/>
    <cellStyle name="Заголовок 4 2 12" xfId="6863" xr:uid="{00000000-0005-0000-0000-0000AF1B0000}"/>
    <cellStyle name="Заголовок 4 2 13" xfId="6864" xr:uid="{00000000-0005-0000-0000-0000B01B0000}"/>
    <cellStyle name="Заголовок 4 2 14" xfId="6865" xr:uid="{00000000-0005-0000-0000-0000B11B0000}"/>
    <cellStyle name="Заголовок 4 2 15" xfId="6866" xr:uid="{00000000-0005-0000-0000-0000B21B0000}"/>
    <cellStyle name="Заголовок 4 2 16" xfId="6867" xr:uid="{00000000-0005-0000-0000-0000B31B0000}"/>
    <cellStyle name="Заголовок 4 2 17" xfId="6868" xr:uid="{00000000-0005-0000-0000-0000B41B0000}"/>
    <cellStyle name="Заголовок 4 2 18" xfId="6869" xr:uid="{00000000-0005-0000-0000-0000B51B0000}"/>
    <cellStyle name="Заголовок 4 2 19" xfId="6870" xr:uid="{00000000-0005-0000-0000-0000B61B0000}"/>
    <cellStyle name="Заголовок 4 2 2" xfId="6871" xr:uid="{00000000-0005-0000-0000-0000B71B0000}"/>
    <cellStyle name="Заголовок 4 2 2 10" xfId="6872" xr:uid="{00000000-0005-0000-0000-0000B81B0000}"/>
    <cellStyle name="Заголовок 4 2 2 11" xfId="6873" xr:uid="{00000000-0005-0000-0000-0000B91B0000}"/>
    <cellStyle name="Заголовок 4 2 2 12" xfId="6874" xr:uid="{00000000-0005-0000-0000-0000BA1B0000}"/>
    <cellStyle name="Заголовок 4 2 2 13" xfId="6875" xr:uid="{00000000-0005-0000-0000-0000BB1B0000}"/>
    <cellStyle name="Заголовок 4 2 2 14" xfId="6876" xr:uid="{00000000-0005-0000-0000-0000BC1B0000}"/>
    <cellStyle name="Заголовок 4 2 2 15" xfId="6877" xr:uid="{00000000-0005-0000-0000-0000BD1B0000}"/>
    <cellStyle name="Заголовок 4 2 2 16" xfId="6878" xr:uid="{00000000-0005-0000-0000-0000BE1B0000}"/>
    <cellStyle name="Заголовок 4 2 2 17" xfId="6879" xr:uid="{00000000-0005-0000-0000-0000BF1B0000}"/>
    <cellStyle name="Заголовок 4 2 2 18" xfId="6880" xr:uid="{00000000-0005-0000-0000-0000C01B0000}"/>
    <cellStyle name="Заголовок 4 2 2 19" xfId="6881" xr:uid="{00000000-0005-0000-0000-0000C11B0000}"/>
    <cellStyle name="Заголовок 4 2 2 2" xfId="6882" xr:uid="{00000000-0005-0000-0000-0000C21B0000}"/>
    <cellStyle name="Заголовок 4 2 2 3" xfId="6883" xr:uid="{00000000-0005-0000-0000-0000C31B0000}"/>
    <cellStyle name="Заголовок 4 2 2 4" xfId="6884" xr:uid="{00000000-0005-0000-0000-0000C41B0000}"/>
    <cellStyle name="Заголовок 4 2 2 5" xfId="6885" xr:uid="{00000000-0005-0000-0000-0000C51B0000}"/>
    <cellStyle name="Заголовок 4 2 2 6" xfId="6886" xr:uid="{00000000-0005-0000-0000-0000C61B0000}"/>
    <cellStyle name="Заголовок 4 2 2 7" xfId="6887" xr:uid="{00000000-0005-0000-0000-0000C71B0000}"/>
    <cellStyle name="Заголовок 4 2 2 8" xfId="6888" xr:uid="{00000000-0005-0000-0000-0000C81B0000}"/>
    <cellStyle name="Заголовок 4 2 2 9" xfId="6889" xr:uid="{00000000-0005-0000-0000-0000C91B0000}"/>
    <cellStyle name="Заголовок 4 2 3" xfId="6890" xr:uid="{00000000-0005-0000-0000-0000CA1B0000}"/>
    <cellStyle name="Заголовок 4 2 4" xfId="6891" xr:uid="{00000000-0005-0000-0000-0000CB1B0000}"/>
    <cellStyle name="Заголовок 4 2 5" xfId="6892" xr:uid="{00000000-0005-0000-0000-0000CC1B0000}"/>
    <cellStyle name="Заголовок 4 2 6" xfId="6893" xr:uid="{00000000-0005-0000-0000-0000CD1B0000}"/>
    <cellStyle name="Заголовок 4 2 7" xfId="6894" xr:uid="{00000000-0005-0000-0000-0000CE1B0000}"/>
    <cellStyle name="Заголовок 4 2 8" xfId="6895" xr:uid="{00000000-0005-0000-0000-0000CF1B0000}"/>
    <cellStyle name="Заголовок 4 2 9" xfId="6896" xr:uid="{00000000-0005-0000-0000-0000D01B0000}"/>
    <cellStyle name="Заголовок 4 20" xfId="6897" xr:uid="{00000000-0005-0000-0000-0000D11B0000}"/>
    <cellStyle name="Заголовок 4 21" xfId="6898" xr:uid="{00000000-0005-0000-0000-0000D21B0000}"/>
    <cellStyle name="Заголовок 4 3" xfId="6899" xr:uid="{00000000-0005-0000-0000-0000D31B0000}"/>
    <cellStyle name="Заголовок 4 4" xfId="6900" xr:uid="{00000000-0005-0000-0000-0000D41B0000}"/>
    <cellStyle name="Заголовок 4 5" xfId="6901" xr:uid="{00000000-0005-0000-0000-0000D51B0000}"/>
    <cellStyle name="Заголовок 4 6" xfId="6902" xr:uid="{00000000-0005-0000-0000-0000D61B0000}"/>
    <cellStyle name="Заголовок 4 7" xfId="6903" xr:uid="{00000000-0005-0000-0000-0000D71B0000}"/>
    <cellStyle name="Заголовок 4 8" xfId="6904" xr:uid="{00000000-0005-0000-0000-0000D81B0000}"/>
    <cellStyle name="Заголовок 4 9" xfId="6905" xr:uid="{00000000-0005-0000-0000-0000D91B0000}"/>
    <cellStyle name="Итог 10" xfId="6906" xr:uid="{00000000-0005-0000-0000-0000DA1B0000}"/>
    <cellStyle name="Итог 11" xfId="6907" xr:uid="{00000000-0005-0000-0000-0000DB1B0000}"/>
    <cellStyle name="Итог 12" xfId="6908" xr:uid="{00000000-0005-0000-0000-0000DC1B0000}"/>
    <cellStyle name="Итог 13" xfId="6909" xr:uid="{00000000-0005-0000-0000-0000DD1B0000}"/>
    <cellStyle name="Итог 14" xfId="6910" xr:uid="{00000000-0005-0000-0000-0000DE1B0000}"/>
    <cellStyle name="Итог 15" xfId="6911" xr:uid="{00000000-0005-0000-0000-0000DF1B0000}"/>
    <cellStyle name="Итог 16" xfId="6912" xr:uid="{00000000-0005-0000-0000-0000E01B0000}"/>
    <cellStyle name="Итог 17" xfId="6913" xr:uid="{00000000-0005-0000-0000-0000E11B0000}"/>
    <cellStyle name="Итог 18" xfId="6914" xr:uid="{00000000-0005-0000-0000-0000E21B0000}"/>
    <cellStyle name="Итог 19" xfId="6915" xr:uid="{00000000-0005-0000-0000-0000E31B0000}"/>
    <cellStyle name="Итог 2" xfId="6916" xr:uid="{00000000-0005-0000-0000-0000E41B0000}"/>
    <cellStyle name="Итог 2 10" xfId="6917" xr:uid="{00000000-0005-0000-0000-0000E51B0000}"/>
    <cellStyle name="Итог 2 11" xfId="6918" xr:uid="{00000000-0005-0000-0000-0000E61B0000}"/>
    <cellStyle name="Итог 2 12" xfId="6919" xr:uid="{00000000-0005-0000-0000-0000E71B0000}"/>
    <cellStyle name="Итог 2 13" xfId="6920" xr:uid="{00000000-0005-0000-0000-0000E81B0000}"/>
    <cellStyle name="Итог 2 14" xfId="6921" xr:uid="{00000000-0005-0000-0000-0000E91B0000}"/>
    <cellStyle name="Итог 2 15" xfId="6922" xr:uid="{00000000-0005-0000-0000-0000EA1B0000}"/>
    <cellStyle name="Итог 2 16" xfId="6923" xr:uid="{00000000-0005-0000-0000-0000EB1B0000}"/>
    <cellStyle name="Итог 2 17" xfId="6924" xr:uid="{00000000-0005-0000-0000-0000EC1B0000}"/>
    <cellStyle name="Итог 2 18" xfId="6925" xr:uid="{00000000-0005-0000-0000-0000ED1B0000}"/>
    <cellStyle name="Итог 2 19" xfId="6926" xr:uid="{00000000-0005-0000-0000-0000EE1B0000}"/>
    <cellStyle name="Итог 2 2" xfId="6927" xr:uid="{00000000-0005-0000-0000-0000EF1B0000}"/>
    <cellStyle name="Итог 2 2 10" xfId="6928" xr:uid="{00000000-0005-0000-0000-0000F01B0000}"/>
    <cellStyle name="Итог 2 2 11" xfId="6929" xr:uid="{00000000-0005-0000-0000-0000F11B0000}"/>
    <cellStyle name="Итог 2 2 12" xfId="6930" xr:uid="{00000000-0005-0000-0000-0000F21B0000}"/>
    <cellStyle name="Итог 2 2 13" xfId="6931" xr:uid="{00000000-0005-0000-0000-0000F31B0000}"/>
    <cellStyle name="Итог 2 2 14" xfId="6932" xr:uid="{00000000-0005-0000-0000-0000F41B0000}"/>
    <cellStyle name="Итог 2 2 15" xfId="6933" xr:uid="{00000000-0005-0000-0000-0000F51B0000}"/>
    <cellStyle name="Итог 2 2 16" xfId="6934" xr:uid="{00000000-0005-0000-0000-0000F61B0000}"/>
    <cellStyle name="Итог 2 2 17" xfId="6935" xr:uid="{00000000-0005-0000-0000-0000F71B0000}"/>
    <cellStyle name="Итог 2 2 18" xfId="6936" xr:uid="{00000000-0005-0000-0000-0000F81B0000}"/>
    <cellStyle name="Итог 2 2 19" xfId="6937" xr:uid="{00000000-0005-0000-0000-0000F91B0000}"/>
    <cellStyle name="Итог 2 2 2" xfId="6938" xr:uid="{00000000-0005-0000-0000-0000FA1B0000}"/>
    <cellStyle name="Итог 2 2 3" xfId="6939" xr:uid="{00000000-0005-0000-0000-0000FB1B0000}"/>
    <cellStyle name="Итог 2 2 4" xfId="6940" xr:uid="{00000000-0005-0000-0000-0000FC1B0000}"/>
    <cellStyle name="Итог 2 2 5" xfId="6941" xr:uid="{00000000-0005-0000-0000-0000FD1B0000}"/>
    <cellStyle name="Итог 2 2 6" xfId="6942" xr:uid="{00000000-0005-0000-0000-0000FE1B0000}"/>
    <cellStyle name="Итог 2 2 7" xfId="6943" xr:uid="{00000000-0005-0000-0000-0000FF1B0000}"/>
    <cellStyle name="Итог 2 2 8" xfId="6944" xr:uid="{00000000-0005-0000-0000-0000001C0000}"/>
    <cellStyle name="Итог 2 2 9" xfId="6945" xr:uid="{00000000-0005-0000-0000-0000011C0000}"/>
    <cellStyle name="Итог 2 3" xfId="6946" xr:uid="{00000000-0005-0000-0000-0000021C0000}"/>
    <cellStyle name="Итог 2 4" xfId="6947" xr:uid="{00000000-0005-0000-0000-0000031C0000}"/>
    <cellStyle name="Итог 2 5" xfId="6948" xr:uid="{00000000-0005-0000-0000-0000041C0000}"/>
    <cellStyle name="Итог 2 6" xfId="6949" xr:uid="{00000000-0005-0000-0000-0000051C0000}"/>
    <cellStyle name="Итог 2 7" xfId="6950" xr:uid="{00000000-0005-0000-0000-0000061C0000}"/>
    <cellStyle name="Итог 2 8" xfId="6951" xr:uid="{00000000-0005-0000-0000-0000071C0000}"/>
    <cellStyle name="Итог 2 9" xfId="6952" xr:uid="{00000000-0005-0000-0000-0000081C0000}"/>
    <cellStyle name="Итог 20" xfId="6953" xr:uid="{00000000-0005-0000-0000-0000091C0000}"/>
    <cellStyle name="Итог 21" xfId="6954" xr:uid="{00000000-0005-0000-0000-00000A1C0000}"/>
    <cellStyle name="Итог 3" xfId="6955" xr:uid="{00000000-0005-0000-0000-00000B1C0000}"/>
    <cellStyle name="Итог 4" xfId="6956" xr:uid="{00000000-0005-0000-0000-00000C1C0000}"/>
    <cellStyle name="Итог 5" xfId="6957" xr:uid="{00000000-0005-0000-0000-00000D1C0000}"/>
    <cellStyle name="Итог 6" xfId="6958" xr:uid="{00000000-0005-0000-0000-00000E1C0000}"/>
    <cellStyle name="Итог 7" xfId="6959" xr:uid="{00000000-0005-0000-0000-00000F1C0000}"/>
    <cellStyle name="Итог 8" xfId="6960" xr:uid="{00000000-0005-0000-0000-0000101C0000}"/>
    <cellStyle name="Итог 9" xfId="6961" xr:uid="{00000000-0005-0000-0000-0000111C0000}"/>
    <cellStyle name="Контрольная ячейка 10" xfId="6962" xr:uid="{00000000-0005-0000-0000-0000121C0000}"/>
    <cellStyle name="Контрольная ячейка 11" xfId="6963" xr:uid="{00000000-0005-0000-0000-0000131C0000}"/>
    <cellStyle name="Контрольная ячейка 12" xfId="6964" xr:uid="{00000000-0005-0000-0000-0000141C0000}"/>
    <cellStyle name="Контрольная ячейка 13" xfId="6965" xr:uid="{00000000-0005-0000-0000-0000151C0000}"/>
    <cellStyle name="Контрольная ячейка 14" xfId="6966" xr:uid="{00000000-0005-0000-0000-0000161C0000}"/>
    <cellStyle name="Контрольная ячейка 15" xfId="6967" xr:uid="{00000000-0005-0000-0000-0000171C0000}"/>
    <cellStyle name="Контрольная ячейка 16" xfId="6968" xr:uid="{00000000-0005-0000-0000-0000181C0000}"/>
    <cellStyle name="Контрольная ячейка 17" xfId="6969" xr:uid="{00000000-0005-0000-0000-0000191C0000}"/>
    <cellStyle name="Контрольная ячейка 18" xfId="6970" xr:uid="{00000000-0005-0000-0000-00001A1C0000}"/>
    <cellStyle name="Контрольная ячейка 19" xfId="6971" xr:uid="{00000000-0005-0000-0000-00001B1C0000}"/>
    <cellStyle name="Контрольная ячейка 2" xfId="6972" xr:uid="{00000000-0005-0000-0000-00001C1C0000}"/>
    <cellStyle name="Контрольная ячейка 2 10" xfId="6973" xr:uid="{00000000-0005-0000-0000-00001D1C0000}"/>
    <cellStyle name="Контрольная ячейка 2 11" xfId="6974" xr:uid="{00000000-0005-0000-0000-00001E1C0000}"/>
    <cellStyle name="Контрольная ячейка 2 12" xfId="6975" xr:uid="{00000000-0005-0000-0000-00001F1C0000}"/>
    <cellStyle name="Контрольная ячейка 2 13" xfId="6976" xr:uid="{00000000-0005-0000-0000-0000201C0000}"/>
    <cellStyle name="Контрольная ячейка 2 14" xfId="6977" xr:uid="{00000000-0005-0000-0000-0000211C0000}"/>
    <cellStyle name="Контрольная ячейка 2 15" xfId="6978" xr:uid="{00000000-0005-0000-0000-0000221C0000}"/>
    <cellStyle name="Контрольная ячейка 2 16" xfId="6979" xr:uid="{00000000-0005-0000-0000-0000231C0000}"/>
    <cellStyle name="Контрольная ячейка 2 17" xfId="6980" xr:uid="{00000000-0005-0000-0000-0000241C0000}"/>
    <cellStyle name="Контрольная ячейка 2 18" xfId="6981" xr:uid="{00000000-0005-0000-0000-0000251C0000}"/>
    <cellStyle name="Контрольная ячейка 2 19" xfId="6982" xr:uid="{00000000-0005-0000-0000-0000261C0000}"/>
    <cellStyle name="Контрольная ячейка 2 2" xfId="6983" xr:uid="{00000000-0005-0000-0000-0000271C0000}"/>
    <cellStyle name="Контрольная ячейка 2 2 10" xfId="6984" xr:uid="{00000000-0005-0000-0000-0000281C0000}"/>
    <cellStyle name="Контрольная ячейка 2 2 11" xfId="6985" xr:uid="{00000000-0005-0000-0000-0000291C0000}"/>
    <cellStyle name="Контрольная ячейка 2 2 12" xfId="6986" xr:uid="{00000000-0005-0000-0000-00002A1C0000}"/>
    <cellStyle name="Контрольная ячейка 2 2 13" xfId="6987" xr:uid="{00000000-0005-0000-0000-00002B1C0000}"/>
    <cellStyle name="Контрольная ячейка 2 2 14" xfId="6988" xr:uid="{00000000-0005-0000-0000-00002C1C0000}"/>
    <cellStyle name="Контрольная ячейка 2 2 15" xfId="6989" xr:uid="{00000000-0005-0000-0000-00002D1C0000}"/>
    <cellStyle name="Контрольная ячейка 2 2 16" xfId="6990" xr:uid="{00000000-0005-0000-0000-00002E1C0000}"/>
    <cellStyle name="Контрольная ячейка 2 2 17" xfId="6991" xr:uid="{00000000-0005-0000-0000-00002F1C0000}"/>
    <cellStyle name="Контрольная ячейка 2 2 18" xfId="6992" xr:uid="{00000000-0005-0000-0000-0000301C0000}"/>
    <cellStyle name="Контрольная ячейка 2 2 19" xfId="6993" xr:uid="{00000000-0005-0000-0000-0000311C0000}"/>
    <cellStyle name="Контрольная ячейка 2 2 2" xfId="6994" xr:uid="{00000000-0005-0000-0000-0000321C0000}"/>
    <cellStyle name="Контрольная ячейка 2 2 3" xfId="6995" xr:uid="{00000000-0005-0000-0000-0000331C0000}"/>
    <cellStyle name="Контрольная ячейка 2 2 4" xfId="6996" xr:uid="{00000000-0005-0000-0000-0000341C0000}"/>
    <cellStyle name="Контрольная ячейка 2 2 5" xfId="6997" xr:uid="{00000000-0005-0000-0000-0000351C0000}"/>
    <cellStyle name="Контрольная ячейка 2 2 6" xfId="6998" xr:uid="{00000000-0005-0000-0000-0000361C0000}"/>
    <cellStyle name="Контрольная ячейка 2 2 7" xfId="6999" xr:uid="{00000000-0005-0000-0000-0000371C0000}"/>
    <cellStyle name="Контрольная ячейка 2 2 8" xfId="7000" xr:uid="{00000000-0005-0000-0000-0000381C0000}"/>
    <cellStyle name="Контрольная ячейка 2 2 9" xfId="7001" xr:uid="{00000000-0005-0000-0000-0000391C0000}"/>
    <cellStyle name="Контрольная ячейка 2 3" xfId="7002" xr:uid="{00000000-0005-0000-0000-00003A1C0000}"/>
    <cellStyle name="Контрольная ячейка 2 4" xfId="7003" xr:uid="{00000000-0005-0000-0000-00003B1C0000}"/>
    <cellStyle name="Контрольная ячейка 2 5" xfId="7004" xr:uid="{00000000-0005-0000-0000-00003C1C0000}"/>
    <cellStyle name="Контрольная ячейка 2 6" xfId="7005" xr:uid="{00000000-0005-0000-0000-00003D1C0000}"/>
    <cellStyle name="Контрольная ячейка 2 7" xfId="7006" xr:uid="{00000000-0005-0000-0000-00003E1C0000}"/>
    <cellStyle name="Контрольная ячейка 2 8" xfId="7007" xr:uid="{00000000-0005-0000-0000-00003F1C0000}"/>
    <cellStyle name="Контрольная ячейка 2 9" xfId="7008" xr:uid="{00000000-0005-0000-0000-0000401C0000}"/>
    <cellStyle name="Контрольная ячейка 20" xfId="7009" xr:uid="{00000000-0005-0000-0000-0000411C0000}"/>
    <cellStyle name="Контрольная ячейка 21" xfId="7010" xr:uid="{00000000-0005-0000-0000-0000421C0000}"/>
    <cellStyle name="Контрольная ячейка 3" xfId="7011" xr:uid="{00000000-0005-0000-0000-0000431C0000}"/>
    <cellStyle name="Контрольная ячейка 4" xfId="7012" xr:uid="{00000000-0005-0000-0000-0000441C0000}"/>
    <cellStyle name="Контрольная ячейка 5" xfId="7013" xr:uid="{00000000-0005-0000-0000-0000451C0000}"/>
    <cellStyle name="Контрольная ячейка 6" xfId="7014" xr:uid="{00000000-0005-0000-0000-0000461C0000}"/>
    <cellStyle name="Контрольная ячейка 7" xfId="7015" xr:uid="{00000000-0005-0000-0000-0000471C0000}"/>
    <cellStyle name="Контрольная ячейка 8" xfId="7016" xr:uid="{00000000-0005-0000-0000-0000481C0000}"/>
    <cellStyle name="Контрольная ячейка 9" xfId="7017" xr:uid="{00000000-0005-0000-0000-0000491C0000}"/>
    <cellStyle name="Название 2" xfId="7018" xr:uid="{00000000-0005-0000-0000-00004A1C0000}"/>
    <cellStyle name="Нейтральный 10" xfId="7019" xr:uid="{00000000-0005-0000-0000-00004B1C0000}"/>
    <cellStyle name="Нейтральный 11" xfId="7020" xr:uid="{00000000-0005-0000-0000-00004C1C0000}"/>
    <cellStyle name="Нейтральный 12" xfId="7021" xr:uid="{00000000-0005-0000-0000-00004D1C0000}"/>
    <cellStyle name="Нейтральный 13" xfId="7022" xr:uid="{00000000-0005-0000-0000-00004E1C0000}"/>
    <cellStyle name="Нейтральный 14" xfId="7023" xr:uid="{00000000-0005-0000-0000-00004F1C0000}"/>
    <cellStyle name="Нейтральный 15" xfId="7024" xr:uid="{00000000-0005-0000-0000-0000501C0000}"/>
    <cellStyle name="Нейтральный 16" xfId="7025" xr:uid="{00000000-0005-0000-0000-0000511C0000}"/>
    <cellStyle name="Нейтральный 17" xfId="7026" xr:uid="{00000000-0005-0000-0000-0000521C0000}"/>
    <cellStyle name="Нейтральный 18" xfId="7027" xr:uid="{00000000-0005-0000-0000-0000531C0000}"/>
    <cellStyle name="Нейтральный 19" xfId="7028" xr:uid="{00000000-0005-0000-0000-0000541C0000}"/>
    <cellStyle name="Нейтральный 2" xfId="7029" xr:uid="{00000000-0005-0000-0000-0000551C0000}"/>
    <cellStyle name="Нейтральный 2 10" xfId="7030" xr:uid="{00000000-0005-0000-0000-0000561C0000}"/>
    <cellStyle name="Нейтральный 2 11" xfId="7031" xr:uid="{00000000-0005-0000-0000-0000571C0000}"/>
    <cellStyle name="Нейтральный 2 12" xfId="7032" xr:uid="{00000000-0005-0000-0000-0000581C0000}"/>
    <cellStyle name="Нейтральный 2 13" xfId="7033" xr:uid="{00000000-0005-0000-0000-0000591C0000}"/>
    <cellStyle name="Нейтральный 2 14" xfId="7034" xr:uid="{00000000-0005-0000-0000-00005A1C0000}"/>
    <cellStyle name="Нейтральный 2 15" xfId="7035" xr:uid="{00000000-0005-0000-0000-00005B1C0000}"/>
    <cellStyle name="Нейтральный 2 16" xfId="7036" xr:uid="{00000000-0005-0000-0000-00005C1C0000}"/>
    <cellStyle name="Нейтральный 2 17" xfId="7037" xr:uid="{00000000-0005-0000-0000-00005D1C0000}"/>
    <cellStyle name="Нейтральный 2 18" xfId="7038" xr:uid="{00000000-0005-0000-0000-00005E1C0000}"/>
    <cellStyle name="Нейтральный 2 19" xfId="7039" xr:uid="{00000000-0005-0000-0000-00005F1C0000}"/>
    <cellStyle name="Нейтральный 2 2" xfId="7040" xr:uid="{00000000-0005-0000-0000-0000601C0000}"/>
    <cellStyle name="Нейтральный 2 2 10" xfId="7041" xr:uid="{00000000-0005-0000-0000-0000611C0000}"/>
    <cellStyle name="Нейтральный 2 2 11" xfId="7042" xr:uid="{00000000-0005-0000-0000-0000621C0000}"/>
    <cellStyle name="Нейтральный 2 2 12" xfId="7043" xr:uid="{00000000-0005-0000-0000-0000631C0000}"/>
    <cellStyle name="Нейтральный 2 2 13" xfId="7044" xr:uid="{00000000-0005-0000-0000-0000641C0000}"/>
    <cellStyle name="Нейтральный 2 2 14" xfId="7045" xr:uid="{00000000-0005-0000-0000-0000651C0000}"/>
    <cellStyle name="Нейтральный 2 2 15" xfId="7046" xr:uid="{00000000-0005-0000-0000-0000661C0000}"/>
    <cellStyle name="Нейтральный 2 2 16" xfId="7047" xr:uid="{00000000-0005-0000-0000-0000671C0000}"/>
    <cellStyle name="Нейтральный 2 2 17" xfId="7048" xr:uid="{00000000-0005-0000-0000-0000681C0000}"/>
    <cellStyle name="Нейтральный 2 2 18" xfId="7049" xr:uid="{00000000-0005-0000-0000-0000691C0000}"/>
    <cellStyle name="Нейтральный 2 2 19" xfId="7050" xr:uid="{00000000-0005-0000-0000-00006A1C0000}"/>
    <cellStyle name="Нейтральный 2 2 2" xfId="7051" xr:uid="{00000000-0005-0000-0000-00006B1C0000}"/>
    <cellStyle name="Нейтральный 2 2 3" xfId="7052" xr:uid="{00000000-0005-0000-0000-00006C1C0000}"/>
    <cellStyle name="Нейтральный 2 2 4" xfId="7053" xr:uid="{00000000-0005-0000-0000-00006D1C0000}"/>
    <cellStyle name="Нейтральный 2 2 5" xfId="7054" xr:uid="{00000000-0005-0000-0000-00006E1C0000}"/>
    <cellStyle name="Нейтральный 2 2 6" xfId="7055" xr:uid="{00000000-0005-0000-0000-00006F1C0000}"/>
    <cellStyle name="Нейтральный 2 2 7" xfId="7056" xr:uid="{00000000-0005-0000-0000-0000701C0000}"/>
    <cellStyle name="Нейтральный 2 2 8" xfId="7057" xr:uid="{00000000-0005-0000-0000-0000711C0000}"/>
    <cellStyle name="Нейтральный 2 2 9" xfId="7058" xr:uid="{00000000-0005-0000-0000-0000721C0000}"/>
    <cellStyle name="Нейтральный 2 3" xfId="7059" xr:uid="{00000000-0005-0000-0000-0000731C0000}"/>
    <cellStyle name="Нейтральный 2 4" xfId="7060" xr:uid="{00000000-0005-0000-0000-0000741C0000}"/>
    <cellStyle name="Нейтральный 2 5" xfId="7061" xr:uid="{00000000-0005-0000-0000-0000751C0000}"/>
    <cellStyle name="Нейтральный 2 6" xfId="7062" xr:uid="{00000000-0005-0000-0000-0000761C0000}"/>
    <cellStyle name="Нейтральный 2 7" xfId="7063" xr:uid="{00000000-0005-0000-0000-0000771C0000}"/>
    <cellStyle name="Нейтральный 2 8" xfId="7064" xr:uid="{00000000-0005-0000-0000-0000781C0000}"/>
    <cellStyle name="Нейтральный 2 9" xfId="7065" xr:uid="{00000000-0005-0000-0000-0000791C0000}"/>
    <cellStyle name="Нейтральный 20" xfId="7066" xr:uid="{00000000-0005-0000-0000-00007A1C0000}"/>
    <cellStyle name="Нейтральный 21" xfId="7067" xr:uid="{00000000-0005-0000-0000-00007B1C0000}"/>
    <cellStyle name="Нейтральный 3" xfId="7068" xr:uid="{00000000-0005-0000-0000-00007C1C0000}"/>
    <cellStyle name="Нейтральный 4" xfId="7069" xr:uid="{00000000-0005-0000-0000-00007D1C0000}"/>
    <cellStyle name="Нейтральный 5" xfId="7070" xr:uid="{00000000-0005-0000-0000-00007E1C0000}"/>
    <cellStyle name="Нейтральный 6" xfId="7071" xr:uid="{00000000-0005-0000-0000-00007F1C0000}"/>
    <cellStyle name="Нейтральный 7" xfId="7072" xr:uid="{00000000-0005-0000-0000-0000801C0000}"/>
    <cellStyle name="Нейтральный 8" xfId="7073" xr:uid="{00000000-0005-0000-0000-0000811C0000}"/>
    <cellStyle name="Нейтральный 9" xfId="7074" xr:uid="{00000000-0005-0000-0000-0000821C0000}"/>
    <cellStyle name="Обычный" xfId="0" builtinId="0"/>
    <cellStyle name="Обычный 10" xfId="7075" xr:uid="{00000000-0005-0000-0000-0000841C0000}"/>
    <cellStyle name="Обычный 10 2" xfId="7076" xr:uid="{00000000-0005-0000-0000-0000851C0000}"/>
    <cellStyle name="Обычный 10 2 10" xfId="7077" xr:uid="{00000000-0005-0000-0000-0000861C0000}"/>
    <cellStyle name="Обычный 10 2 10 2" xfId="10717" xr:uid="{00000000-0005-0000-0000-0000871C0000}"/>
    <cellStyle name="Обычный 10 2 11" xfId="7078" xr:uid="{00000000-0005-0000-0000-0000881C0000}"/>
    <cellStyle name="Обычный 10 2 11 2" xfId="10718" xr:uid="{00000000-0005-0000-0000-0000891C0000}"/>
    <cellStyle name="Обычный 10 2 12" xfId="7079" xr:uid="{00000000-0005-0000-0000-00008A1C0000}"/>
    <cellStyle name="Обычный 10 2 12 2" xfId="10719" xr:uid="{00000000-0005-0000-0000-00008B1C0000}"/>
    <cellStyle name="Обычный 10 2 13" xfId="7080" xr:uid="{00000000-0005-0000-0000-00008C1C0000}"/>
    <cellStyle name="Обычный 10 2 13 2" xfId="10720" xr:uid="{00000000-0005-0000-0000-00008D1C0000}"/>
    <cellStyle name="Обычный 10 2 14" xfId="7081" xr:uid="{00000000-0005-0000-0000-00008E1C0000}"/>
    <cellStyle name="Обычный 10 2 14 2" xfId="10721" xr:uid="{00000000-0005-0000-0000-00008F1C0000}"/>
    <cellStyle name="Обычный 10 2 15" xfId="7082" xr:uid="{00000000-0005-0000-0000-0000901C0000}"/>
    <cellStyle name="Обычный 10 2 15 2" xfId="10722" xr:uid="{00000000-0005-0000-0000-0000911C0000}"/>
    <cellStyle name="Обычный 10 2 16" xfId="7083" xr:uid="{00000000-0005-0000-0000-0000921C0000}"/>
    <cellStyle name="Обычный 10 2 16 2" xfId="10723" xr:uid="{00000000-0005-0000-0000-0000931C0000}"/>
    <cellStyle name="Обычный 10 2 17" xfId="7084" xr:uid="{00000000-0005-0000-0000-0000941C0000}"/>
    <cellStyle name="Обычный 10 2 17 2" xfId="10724" xr:uid="{00000000-0005-0000-0000-0000951C0000}"/>
    <cellStyle name="Обычный 10 2 18" xfId="7085" xr:uid="{00000000-0005-0000-0000-0000961C0000}"/>
    <cellStyle name="Обычный 10 2 18 2" xfId="10725" xr:uid="{00000000-0005-0000-0000-0000971C0000}"/>
    <cellStyle name="Обычный 10 2 19" xfId="7086" xr:uid="{00000000-0005-0000-0000-0000981C0000}"/>
    <cellStyle name="Обычный 10 2 19 2" xfId="10726" xr:uid="{00000000-0005-0000-0000-0000991C0000}"/>
    <cellStyle name="Обычный 10 2 2" xfId="7087" xr:uid="{00000000-0005-0000-0000-00009A1C0000}"/>
    <cellStyle name="Обычный 10 2 2 2" xfId="10727" xr:uid="{00000000-0005-0000-0000-00009B1C0000}"/>
    <cellStyle name="Обычный 10 2 20" xfId="10716" xr:uid="{00000000-0005-0000-0000-00009C1C0000}"/>
    <cellStyle name="Обычный 10 2 3" xfId="7088" xr:uid="{00000000-0005-0000-0000-00009D1C0000}"/>
    <cellStyle name="Обычный 10 2 3 2" xfId="10728" xr:uid="{00000000-0005-0000-0000-00009E1C0000}"/>
    <cellStyle name="Обычный 10 2 4" xfId="7089" xr:uid="{00000000-0005-0000-0000-00009F1C0000}"/>
    <cellStyle name="Обычный 10 2 4 2" xfId="10729" xr:uid="{00000000-0005-0000-0000-0000A01C0000}"/>
    <cellStyle name="Обычный 10 2 5" xfId="7090" xr:uid="{00000000-0005-0000-0000-0000A11C0000}"/>
    <cellStyle name="Обычный 10 2 5 2" xfId="10730" xr:uid="{00000000-0005-0000-0000-0000A21C0000}"/>
    <cellStyle name="Обычный 10 2 6" xfId="7091" xr:uid="{00000000-0005-0000-0000-0000A31C0000}"/>
    <cellStyle name="Обычный 10 2 6 2" xfId="10731" xr:uid="{00000000-0005-0000-0000-0000A41C0000}"/>
    <cellStyle name="Обычный 10 2 7" xfId="7092" xr:uid="{00000000-0005-0000-0000-0000A51C0000}"/>
    <cellStyle name="Обычный 10 2 7 2" xfId="10732" xr:uid="{00000000-0005-0000-0000-0000A61C0000}"/>
    <cellStyle name="Обычный 10 2 8" xfId="7093" xr:uid="{00000000-0005-0000-0000-0000A71C0000}"/>
    <cellStyle name="Обычный 10 2 8 2" xfId="10733" xr:uid="{00000000-0005-0000-0000-0000A81C0000}"/>
    <cellStyle name="Обычный 10 2 9" xfId="7094" xr:uid="{00000000-0005-0000-0000-0000A91C0000}"/>
    <cellStyle name="Обычный 10 2 9 2" xfId="10734" xr:uid="{00000000-0005-0000-0000-0000AA1C0000}"/>
    <cellStyle name="Обычный 10 9" xfId="3" xr:uid="{00000000-0005-0000-0000-0000AB1C0000}"/>
    <cellStyle name="Обычный 10_ВИЛ СВОДКА1-5-жадваллар секторлар кесимида (2)" xfId="7095" xr:uid="{00000000-0005-0000-0000-0000AC1C0000}"/>
    <cellStyle name="Обычный 100" xfId="7096" xr:uid="{00000000-0005-0000-0000-0000AD1C0000}"/>
    <cellStyle name="Обычный 100 2" xfId="7097" xr:uid="{00000000-0005-0000-0000-0000AE1C0000}"/>
    <cellStyle name="Обычный 100 2 10" xfId="7098" xr:uid="{00000000-0005-0000-0000-0000AF1C0000}"/>
    <cellStyle name="Обычный 100 2 10 2" xfId="10736" xr:uid="{00000000-0005-0000-0000-0000B01C0000}"/>
    <cellStyle name="Обычный 100 2 11" xfId="7099" xr:uid="{00000000-0005-0000-0000-0000B11C0000}"/>
    <cellStyle name="Обычный 100 2 11 2" xfId="10737" xr:uid="{00000000-0005-0000-0000-0000B21C0000}"/>
    <cellStyle name="Обычный 100 2 12" xfId="7100" xr:uid="{00000000-0005-0000-0000-0000B31C0000}"/>
    <cellStyle name="Обычный 100 2 12 2" xfId="10738" xr:uid="{00000000-0005-0000-0000-0000B41C0000}"/>
    <cellStyle name="Обычный 100 2 13" xfId="7101" xr:uid="{00000000-0005-0000-0000-0000B51C0000}"/>
    <cellStyle name="Обычный 100 2 13 2" xfId="10739" xr:uid="{00000000-0005-0000-0000-0000B61C0000}"/>
    <cellStyle name="Обычный 100 2 14" xfId="7102" xr:uid="{00000000-0005-0000-0000-0000B71C0000}"/>
    <cellStyle name="Обычный 100 2 14 2" xfId="10740" xr:uid="{00000000-0005-0000-0000-0000B81C0000}"/>
    <cellStyle name="Обычный 100 2 15" xfId="7103" xr:uid="{00000000-0005-0000-0000-0000B91C0000}"/>
    <cellStyle name="Обычный 100 2 15 2" xfId="10741" xr:uid="{00000000-0005-0000-0000-0000BA1C0000}"/>
    <cellStyle name="Обычный 100 2 16" xfId="7104" xr:uid="{00000000-0005-0000-0000-0000BB1C0000}"/>
    <cellStyle name="Обычный 100 2 16 2" xfId="10742" xr:uid="{00000000-0005-0000-0000-0000BC1C0000}"/>
    <cellStyle name="Обычный 100 2 17" xfId="7105" xr:uid="{00000000-0005-0000-0000-0000BD1C0000}"/>
    <cellStyle name="Обычный 100 2 17 2" xfId="10743" xr:uid="{00000000-0005-0000-0000-0000BE1C0000}"/>
    <cellStyle name="Обычный 100 2 18" xfId="7106" xr:uid="{00000000-0005-0000-0000-0000BF1C0000}"/>
    <cellStyle name="Обычный 100 2 18 2" xfId="10744" xr:uid="{00000000-0005-0000-0000-0000C01C0000}"/>
    <cellStyle name="Обычный 100 2 19" xfId="7107" xr:uid="{00000000-0005-0000-0000-0000C11C0000}"/>
    <cellStyle name="Обычный 100 2 19 2" xfId="10745" xr:uid="{00000000-0005-0000-0000-0000C21C0000}"/>
    <cellStyle name="Обычный 100 2 2" xfId="7108" xr:uid="{00000000-0005-0000-0000-0000C31C0000}"/>
    <cellStyle name="Обычный 100 2 2 2" xfId="10746" xr:uid="{00000000-0005-0000-0000-0000C41C0000}"/>
    <cellStyle name="Обычный 100 2 20" xfId="10735" xr:uid="{00000000-0005-0000-0000-0000C51C0000}"/>
    <cellStyle name="Обычный 100 2 3" xfId="7109" xr:uid="{00000000-0005-0000-0000-0000C61C0000}"/>
    <cellStyle name="Обычный 100 2 3 2" xfId="10747" xr:uid="{00000000-0005-0000-0000-0000C71C0000}"/>
    <cellStyle name="Обычный 100 2 4" xfId="7110" xr:uid="{00000000-0005-0000-0000-0000C81C0000}"/>
    <cellStyle name="Обычный 100 2 4 2" xfId="10748" xr:uid="{00000000-0005-0000-0000-0000C91C0000}"/>
    <cellStyle name="Обычный 100 2 5" xfId="7111" xr:uid="{00000000-0005-0000-0000-0000CA1C0000}"/>
    <cellStyle name="Обычный 100 2 5 2" xfId="10749" xr:uid="{00000000-0005-0000-0000-0000CB1C0000}"/>
    <cellStyle name="Обычный 100 2 6" xfId="7112" xr:uid="{00000000-0005-0000-0000-0000CC1C0000}"/>
    <cellStyle name="Обычный 100 2 6 2" xfId="10750" xr:uid="{00000000-0005-0000-0000-0000CD1C0000}"/>
    <cellStyle name="Обычный 100 2 7" xfId="7113" xr:uid="{00000000-0005-0000-0000-0000CE1C0000}"/>
    <cellStyle name="Обычный 100 2 7 2" xfId="10751" xr:uid="{00000000-0005-0000-0000-0000CF1C0000}"/>
    <cellStyle name="Обычный 100 2 8" xfId="7114" xr:uid="{00000000-0005-0000-0000-0000D01C0000}"/>
    <cellStyle name="Обычный 100 2 8 2" xfId="10752" xr:uid="{00000000-0005-0000-0000-0000D11C0000}"/>
    <cellStyle name="Обычный 100 2 9" xfId="7115" xr:uid="{00000000-0005-0000-0000-0000D21C0000}"/>
    <cellStyle name="Обычный 100 2 9 2" xfId="10753" xr:uid="{00000000-0005-0000-0000-0000D31C0000}"/>
    <cellStyle name="Обычный 101" xfId="7116" xr:uid="{00000000-0005-0000-0000-0000D41C0000}"/>
    <cellStyle name="Обычный 101 10" xfId="7117" xr:uid="{00000000-0005-0000-0000-0000D51C0000}"/>
    <cellStyle name="Обычный 101 10 2" xfId="10755" xr:uid="{00000000-0005-0000-0000-0000D61C0000}"/>
    <cellStyle name="Обычный 101 11" xfId="7118" xr:uid="{00000000-0005-0000-0000-0000D71C0000}"/>
    <cellStyle name="Обычный 101 11 2" xfId="10756" xr:uid="{00000000-0005-0000-0000-0000D81C0000}"/>
    <cellStyle name="Обычный 101 12" xfId="7119" xr:uid="{00000000-0005-0000-0000-0000D91C0000}"/>
    <cellStyle name="Обычный 101 12 2" xfId="10757" xr:uid="{00000000-0005-0000-0000-0000DA1C0000}"/>
    <cellStyle name="Обычный 101 13" xfId="7120" xr:uid="{00000000-0005-0000-0000-0000DB1C0000}"/>
    <cellStyle name="Обычный 101 13 2" xfId="10758" xr:uid="{00000000-0005-0000-0000-0000DC1C0000}"/>
    <cellStyle name="Обычный 101 14" xfId="7121" xr:uid="{00000000-0005-0000-0000-0000DD1C0000}"/>
    <cellStyle name="Обычный 101 14 2" xfId="10759" xr:uid="{00000000-0005-0000-0000-0000DE1C0000}"/>
    <cellStyle name="Обычный 101 15" xfId="7122" xr:uid="{00000000-0005-0000-0000-0000DF1C0000}"/>
    <cellStyle name="Обычный 101 15 2" xfId="10760" xr:uid="{00000000-0005-0000-0000-0000E01C0000}"/>
    <cellStyle name="Обычный 101 16" xfId="7123" xr:uid="{00000000-0005-0000-0000-0000E11C0000}"/>
    <cellStyle name="Обычный 101 16 2" xfId="10761" xr:uid="{00000000-0005-0000-0000-0000E21C0000}"/>
    <cellStyle name="Обычный 101 17" xfId="7124" xr:uid="{00000000-0005-0000-0000-0000E31C0000}"/>
    <cellStyle name="Обычный 101 17 2" xfId="10762" xr:uid="{00000000-0005-0000-0000-0000E41C0000}"/>
    <cellStyle name="Обычный 101 18" xfId="7125" xr:uid="{00000000-0005-0000-0000-0000E51C0000}"/>
    <cellStyle name="Обычный 101 18 2" xfId="10763" xr:uid="{00000000-0005-0000-0000-0000E61C0000}"/>
    <cellStyle name="Обычный 101 19" xfId="7126" xr:uid="{00000000-0005-0000-0000-0000E71C0000}"/>
    <cellStyle name="Обычный 101 19 2" xfId="10764" xr:uid="{00000000-0005-0000-0000-0000E81C0000}"/>
    <cellStyle name="Обычный 101 2" xfId="7127" xr:uid="{00000000-0005-0000-0000-0000E91C0000}"/>
    <cellStyle name="Обычный 101 2 2" xfId="10765" xr:uid="{00000000-0005-0000-0000-0000EA1C0000}"/>
    <cellStyle name="Обычный 101 20" xfId="10754" xr:uid="{00000000-0005-0000-0000-0000EB1C0000}"/>
    <cellStyle name="Обычный 101 3" xfId="7128" xr:uid="{00000000-0005-0000-0000-0000EC1C0000}"/>
    <cellStyle name="Обычный 101 3 2" xfId="10766" xr:uid="{00000000-0005-0000-0000-0000ED1C0000}"/>
    <cellStyle name="Обычный 101 4" xfId="7129" xr:uid="{00000000-0005-0000-0000-0000EE1C0000}"/>
    <cellStyle name="Обычный 101 4 2" xfId="10767" xr:uid="{00000000-0005-0000-0000-0000EF1C0000}"/>
    <cellStyle name="Обычный 101 5" xfId="7130" xr:uid="{00000000-0005-0000-0000-0000F01C0000}"/>
    <cellStyle name="Обычный 101 5 2" xfId="10768" xr:uid="{00000000-0005-0000-0000-0000F11C0000}"/>
    <cellStyle name="Обычный 101 6" xfId="7131" xr:uid="{00000000-0005-0000-0000-0000F21C0000}"/>
    <cellStyle name="Обычный 101 6 2" xfId="10769" xr:uid="{00000000-0005-0000-0000-0000F31C0000}"/>
    <cellStyle name="Обычный 101 7" xfId="7132" xr:uid="{00000000-0005-0000-0000-0000F41C0000}"/>
    <cellStyle name="Обычный 101 7 2" xfId="10770" xr:uid="{00000000-0005-0000-0000-0000F51C0000}"/>
    <cellStyle name="Обычный 101 8" xfId="7133" xr:uid="{00000000-0005-0000-0000-0000F61C0000}"/>
    <cellStyle name="Обычный 101 8 2" xfId="10771" xr:uid="{00000000-0005-0000-0000-0000F71C0000}"/>
    <cellStyle name="Обычный 101 9" xfId="7134" xr:uid="{00000000-0005-0000-0000-0000F81C0000}"/>
    <cellStyle name="Обычный 101 9 2" xfId="10772" xr:uid="{00000000-0005-0000-0000-0000F91C0000}"/>
    <cellStyle name="Обычный 102" xfId="7135" xr:uid="{00000000-0005-0000-0000-0000FA1C0000}"/>
    <cellStyle name="Обычный 102 10" xfId="7136" xr:uid="{00000000-0005-0000-0000-0000FB1C0000}"/>
    <cellStyle name="Обычный 102 10 2" xfId="10774" xr:uid="{00000000-0005-0000-0000-0000FC1C0000}"/>
    <cellStyle name="Обычный 102 11" xfId="7137" xr:uid="{00000000-0005-0000-0000-0000FD1C0000}"/>
    <cellStyle name="Обычный 102 11 2" xfId="10775" xr:uid="{00000000-0005-0000-0000-0000FE1C0000}"/>
    <cellStyle name="Обычный 102 12" xfId="7138" xr:uid="{00000000-0005-0000-0000-0000FF1C0000}"/>
    <cellStyle name="Обычный 102 12 2" xfId="10776" xr:uid="{00000000-0005-0000-0000-0000001D0000}"/>
    <cellStyle name="Обычный 102 13" xfId="7139" xr:uid="{00000000-0005-0000-0000-0000011D0000}"/>
    <cellStyle name="Обычный 102 13 2" xfId="10777" xr:uid="{00000000-0005-0000-0000-0000021D0000}"/>
    <cellStyle name="Обычный 102 14" xfId="7140" xr:uid="{00000000-0005-0000-0000-0000031D0000}"/>
    <cellStyle name="Обычный 102 14 2" xfId="10778" xr:uid="{00000000-0005-0000-0000-0000041D0000}"/>
    <cellStyle name="Обычный 102 15" xfId="7141" xr:uid="{00000000-0005-0000-0000-0000051D0000}"/>
    <cellStyle name="Обычный 102 15 2" xfId="10779" xr:uid="{00000000-0005-0000-0000-0000061D0000}"/>
    <cellStyle name="Обычный 102 16" xfId="7142" xr:uid="{00000000-0005-0000-0000-0000071D0000}"/>
    <cellStyle name="Обычный 102 16 2" xfId="10780" xr:uid="{00000000-0005-0000-0000-0000081D0000}"/>
    <cellStyle name="Обычный 102 17" xfId="7143" xr:uid="{00000000-0005-0000-0000-0000091D0000}"/>
    <cellStyle name="Обычный 102 17 2" xfId="10781" xr:uid="{00000000-0005-0000-0000-00000A1D0000}"/>
    <cellStyle name="Обычный 102 18" xfId="7144" xr:uid="{00000000-0005-0000-0000-00000B1D0000}"/>
    <cellStyle name="Обычный 102 18 2" xfId="10782" xr:uid="{00000000-0005-0000-0000-00000C1D0000}"/>
    <cellStyle name="Обычный 102 19" xfId="7145" xr:uid="{00000000-0005-0000-0000-00000D1D0000}"/>
    <cellStyle name="Обычный 102 19 2" xfId="10783" xr:uid="{00000000-0005-0000-0000-00000E1D0000}"/>
    <cellStyle name="Обычный 102 2" xfId="7146" xr:uid="{00000000-0005-0000-0000-00000F1D0000}"/>
    <cellStyle name="Обычный 102 2 2" xfId="10784" xr:uid="{00000000-0005-0000-0000-0000101D0000}"/>
    <cellStyle name="Обычный 102 20" xfId="10773" xr:uid="{00000000-0005-0000-0000-0000111D0000}"/>
    <cellStyle name="Обычный 102 3" xfId="7147" xr:uid="{00000000-0005-0000-0000-0000121D0000}"/>
    <cellStyle name="Обычный 102 3 2" xfId="10785" xr:uid="{00000000-0005-0000-0000-0000131D0000}"/>
    <cellStyle name="Обычный 102 4" xfId="7148" xr:uid="{00000000-0005-0000-0000-0000141D0000}"/>
    <cellStyle name="Обычный 102 4 2" xfId="10786" xr:uid="{00000000-0005-0000-0000-0000151D0000}"/>
    <cellStyle name="Обычный 102 5" xfId="7149" xr:uid="{00000000-0005-0000-0000-0000161D0000}"/>
    <cellStyle name="Обычный 102 5 2" xfId="10787" xr:uid="{00000000-0005-0000-0000-0000171D0000}"/>
    <cellStyle name="Обычный 102 6" xfId="7150" xr:uid="{00000000-0005-0000-0000-0000181D0000}"/>
    <cellStyle name="Обычный 102 6 2" xfId="10788" xr:uid="{00000000-0005-0000-0000-0000191D0000}"/>
    <cellStyle name="Обычный 102 7" xfId="7151" xr:uid="{00000000-0005-0000-0000-00001A1D0000}"/>
    <cellStyle name="Обычный 102 7 2" xfId="10789" xr:uid="{00000000-0005-0000-0000-00001B1D0000}"/>
    <cellStyle name="Обычный 102 8" xfId="7152" xr:uid="{00000000-0005-0000-0000-00001C1D0000}"/>
    <cellStyle name="Обычный 102 8 2" xfId="10790" xr:uid="{00000000-0005-0000-0000-00001D1D0000}"/>
    <cellStyle name="Обычный 102 9" xfId="7153" xr:uid="{00000000-0005-0000-0000-00001E1D0000}"/>
    <cellStyle name="Обычный 102 9 2" xfId="10791" xr:uid="{00000000-0005-0000-0000-00001F1D0000}"/>
    <cellStyle name="Обычный 104" xfId="7154" xr:uid="{00000000-0005-0000-0000-0000201D0000}"/>
    <cellStyle name="Обычный 104 10" xfId="7155" xr:uid="{00000000-0005-0000-0000-0000211D0000}"/>
    <cellStyle name="Обычный 104 10 2" xfId="10793" xr:uid="{00000000-0005-0000-0000-0000221D0000}"/>
    <cellStyle name="Обычный 104 11" xfId="7156" xr:uid="{00000000-0005-0000-0000-0000231D0000}"/>
    <cellStyle name="Обычный 104 11 2" xfId="10794" xr:uid="{00000000-0005-0000-0000-0000241D0000}"/>
    <cellStyle name="Обычный 104 12" xfId="7157" xr:uid="{00000000-0005-0000-0000-0000251D0000}"/>
    <cellStyle name="Обычный 104 12 2" xfId="10795" xr:uid="{00000000-0005-0000-0000-0000261D0000}"/>
    <cellStyle name="Обычный 104 13" xfId="7158" xr:uid="{00000000-0005-0000-0000-0000271D0000}"/>
    <cellStyle name="Обычный 104 13 2" xfId="10796" xr:uid="{00000000-0005-0000-0000-0000281D0000}"/>
    <cellStyle name="Обычный 104 14" xfId="7159" xr:uid="{00000000-0005-0000-0000-0000291D0000}"/>
    <cellStyle name="Обычный 104 14 2" xfId="10797" xr:uid="{00000000-0005-0000-0000-00002A1D0000}"/>
    <cellStyle name="Обычный 104 15" xfId="7160" xr:uid="{00000000-0005-0000-0000-00002B1D0000}"/>
    <cellStyle name="Обычный 104 15 2" xfId="10798" xr:uid="{00000000-0005-0000-0000-00002C1D0000}"/>
    <cellStyle name="Обычный 104 16" xfId="7161" xr:uid="{00000000-0005-0000-0000-00002D1D0000}"/>
    <cellStyle name="Обычный 104 16 2" xfId="10799" xr:uid="{00000000-0005-0000-0000-00002E1D0000}"/>
    <cellStyle name="Обычный 104 17" xfId="7162" xr:uid="{00000000-0005-0000-0000-00002F1D0000}"/>
    <cellStyle name="Обычный 104 17 2" xfId="10800" xr:uid="{00000000-0005-0000-0000-0000301D0000}"/>
    <cellStyle name="Обычный 104 18" xfId="7163" xr:uid="{00000000-0005-0000-0000-0000311D0000}"/>
    <cellStyle name="Обычный 104 18 2" xfId="10801" xr:uid="{00000000-0005-0000-0000-0000321D0000}"/>
    <cellStyle name="Обычный 104 19" xfId="7164" xr:uid="{00000000-0005-0000-0000-0000331D0000}"/>
    <cellStyle name="Обычный 104 19 2" xfId="10802" xr:uid="{00000000-0005-0000-0000-0000341D0000}"/>
    <cellStyle name="Обычный 104 2" xfId="7165" xr:uid="{00000000-0005-0000-0000-0000351D0000}"/>
    <cellStyle name="Обычный 104 2 2" xfId="10803" xr:uid="{00000000-0005-0000-0000-0000361D0000}"/>
    <cellStyle name="Обычный 104 20" xfId="10792" xr:uid="{00000000-0005-0000-0000-0000371D0000}"/>
    <cellStyle name="Обычный 104 3" xfId="7166" xr:uid="{00000000-0005-0000-0000-0000381D0000}"/>
    <cellStyle name="Обычный 104 3 2" xfId="10804" xr:uid="{00000000-0005-0000-0000-0000391D0000}"/>
    <cellStyle name="Обычный 104 4" xfId="7167" xr:uid="{00000000-0005-0000-0000-00003A1D0000}"/>
    <cellStyle name="Обычный 104 4 2" xfId="10805" xr:uid="{00000000-0005-0000-0000-00003B1D0000}"/>
    <cellStyle name="Обычный 104 5" xfId="7168" xr:uid="{00000000-0005-0000-0000-00003C1D0000}"/>
    <cellStyle name="Обычный 104 5 2" xfId="10806" xr:uid="{00000000-0005-0000-0000-00003D1D0000}"/>
    <cellStyle name="Обычный 104 6" xfId="7169" xr:uid="{00000000-0005-0000-0000-00003E1D0000}"/>
    <cellStyle name="Обычный 104 6 2" xfId="10807" xr:uid="{00000000-0005-0000-0000-00003F1D0000}"/>
    <cellStyle name="Обычный 104 7" xfId="7170" xr:uid="{00000000-0005-0000-0000-0000401D0000}"/>
    <cellStyle name="Обычный 104 7 2" xfId="10808" xr:uid="{00000000-0005-0000-0000-0000411D0000}"/>
    <cellStyle name="Обычный 104 8" xfId="7171" xr:uid="{00000000-0005-0000-0000-0000421D0000}"/>
    <cellStyle name="Обычный 104 8 2" xfId="10809" xr:uid="{00000000-0005-0000-0000-0000431D0000}"/>
    <cellStyle name="Обычный 104 9" xfId="7172" xr:uid="{00000000-0005-0000-0000-0000441D0000}"/>
    <cellStyle name="Обычный 104 9 2" xfId="10810" xr:uid="{00000000-0005-0000-0000-0000451D0000}"/>
    <cellStyle name="Обычный 105" xfId="7173" xr:uid="{00000000-0005-0000-0000-0000461D0000}"/>
    <cellStyle name="Обычный 105 10" xfId="7174" xr:uid="{00000000-0005-0000-0000-0000471D0000}"/>
    <cellStyle name="Обычный 105 10 2" xfId="10812" xr:uid="{00000000-0005-0000-0000-0000481D0000}"/>
    <cellStyle name="Обычный 105 11" xfId="7175" xr:uid="{00000000-0005-0000-0000-0000491D0000}"/>
    <cellStyle name="Обычный 105 11 2" xfId="10813" xr:uid="{00000000-0005-0000-0000-00004A1D0000}"/>
    <cellStyle name="Обычный 105 12" xfId="7176" xr:uid="{00000000-0005-0000-0000-00004B1D0000}"/>
    <cellStyle name="Обычный 105 12 2" xfId="10814" xr:uid="{00000000-0005-0000-0000-00004C1D0000}"/>
    <cellStyle name="Обычный 105 13" xfId="7177" xr:uid="{00000000-0005-0000-0000-00004D1D0000}"/>
    <cellStyle name="Обычный 105 13 2" xfId="10815" xr:uid="{00000000-0005-0000-0000-00004E1D0000}"/>
    <cellStyle name="Обычный 105 14" xfId="7178" xr:uid="{00000000-0005-0000-0000-00004F1D0000}"/>
    <cellStyle name="Обычный 105 14 2" xfId="10816" xr:uid="{00000000-0005-0000-0000-0000501D0000}"/>
    <cellStyle name="Обычный 105 15" xfId="7179" xr:uid="{00000000-0005-0000-0000-0000511D0000}"/>
    <cellStyle name="Обычный 105 15 2" xfId="10817" xr:uid="{00000000-0005-0000-0000-0000521D0000}"/>
    <cellStyle name="Обычный 105 16" xfId="7180" xr:uid="{00000000-0005-0000-0000-0000531D0000}"/>
    <cellStyle name="Обычный 105 16 2" xfId="10818" xr:uid="{00000000-0005-0000-0000-0000541D0000}"/>
    <cellStyle name="Обычный 105 17" xfId="7181" xr:uid="{00000000-0005-0000-0000-0000551D0000}"/>
    <cellStyle name="Обычный 105 17 2" xfId="10819" xr:uid="{00000000-0005-0000-0000-0000561D0000}"/>
    <cellStyle name="Обычный 105 18" xfId="7182" xr:uid="{00000000-0005-0000-0000-0000571D0000}"/>
    <cellStyle name="Обычный 105 18 2" xfId="10820" xr:uid="{00000000-0005-0000-0000-0000581D0000}"/>
    <cellStyle name="Обычный 105 19" xfId="7183" xr:uid="{00000000-0005-0000-0000-0000591D0000}"/>
    <cellStyle name="Обычный 105 19 2" xfId="10821" xr:uid="{00000000-0005-0000-0000-00005A1D0000}"/>
    <cellStyle name="Обычный 105 2" xfId="7184" xr:uid="{00000000-0005-0000-0000-00005B1D0000}"/>
    <cellStyle name="Обычный 105 2 2" xfId="10822" xr:uid="{00000000-0005-0000-0000-00005C1D0000}"/>
    <cellStyle name="Обычный 105 20" xfId="10811" xr:uid="{00000000-0005-0000-0000-00005D1D0000}"/>
    <cellStyle name="Обычный 105 3" xfId="7185" xr:uid="{00000000-0005-0000-0000-00005E1D0000}"/>
    <cellStyle name="Обычный 105 3 2" xfId="10823" xr:uid="{00000000-0005-0000-0000-00005F1D0000}"/>
    <cellStyle name="Обычный 105 4" xfId="7186" xr:uid="{00000000-0005-0000-0000-0000601D0000}"/>
    <cellStyle name="Обычный 105 4 2" xfId="10824" xr:uid="{00000000-0005-0000-0000-0000611D0000}"/>
    <cellStyle name="Обычный 105 5" xfId="7187" xr:uid="{00000000-0005-0000-0000-0000621D0000}"/>
    <cellStyle name="Обычный 105 5 2" xfId="10825" xr:uid="{00000000-0005-0000-0000-0000631D0000}"/>
    <cellStyle name="Обычный 105 6" xfId="7188" xr:uid="{00000000-0005-0000-0000-0000641D0000}"/>
    <cellStyle name="Обычный 105 6 2" xfId="10826" xr:uid="{00000000-0005-0000-0000-0000651D0000}"/>
    <cellStyle name="Обычный 105 7" xfId="7189" xr:uid="{00000000-0005-0000-0000-0000661D0000}"/>
    <cellStyle name="Обычный 105 7 2" xfId="10827" xr:uid="{00000000-0005-0000-0000-0000671D0000}"/>
    <cellStyle name="Обычный 105 8" xfId="7190" xr:uid="{00000000-0005-0000-0000-0000681D0000}"/>
    <cellStyle name="Обычный 105 8 2" xfId="10828" xr:uid="{00000000-0005-0000-0000-0000691D0000}"/>
    <cellStyle name="Обычный 105 9" xfId="7191" xr:uid="{00000000-0005-0000-0000-00006A1D0000}"/>
    <cellStyle name="Обычный 105 9 2" xfId="10829" xr:uid="{00000000-0005-0000-0000-00006B1D0000}"/>
    <cellStyle name="Обычный 107" xfId="7192" xr:uid="{00000000-0005-0000-0000-00006C1D0000}"/>
    <cellStyle name="Обычный 108" xfId="7193" xr:uid="{00000000-0005-0000-0000-00006D1D0000}"/>
    <cellStyle name="Обычный 109" xfId="7194" xr:uid="{00000000-0005-0000-0000-00006E1D0000}"/>
    <cellStyle name="Обычный 11" xfId="7195" xr:uid="{00000000-0005-0000-0000-00006F1D0000}"/>
    <cellStyle name="Обычный 11 10" xfId="7196" xr:uid="{00000000-0005-0000-0000-0000701D0000}"/>
    <cellStyle name="Обычный 11 10 2" xfId="10831" xr:uid="{00000000-0005-0000-0000-0000711D0000}"/>
    <cellStyle name="Обычный 11 11" xfId="7197" xr:uid="{00000000-0005-0000-0000-0000721D0000}"/>
    <cellStyle name="Обычный 11 11 2" xfId="10832" xr:uid="{00000000-0005-0000-0000-0000731D0000}"/>
    <cellStyle name="Обычный 11 12" xfId="7198" xr:uid="{00000000-0005-0000-0000-0000741D0000}"/>
    <cellStyle name="Обычный 11 12 2" xfId="10833" xr:uid="{00000000-0005-0000-0000-0000751D0000}"/>
    <cellStyle name="Обычный 11 13" xfId="7199" xr:uid="{00000000-0005-0000-0000-0000761D0000}"/>
    <cellStyle name="Обычный 11 13 2" xfId="10834" xr:uid="{00000000-0005-0000-0000-0000771D0000}"/>
    <cellStyle name="Обычный 11 14" xfId="7200" xr:uid="{00000000-0005-0000-0000-0000781D0000}"/>
    <cellStyle name="Обычный 11 14 2" xfId="10835" xr:uid="{00000000-0005-0000-0000-0000791D0000}"/>
    <cellStyle name="Обычный 11 15" xfId="7201" xr:uid="{00000000-0005-0000-0000-00007A1D0000}"/>
    <cellStyle name="Обычный 11 15 2" xfId="10836" xr:uid="{00000000-0005-0000-0000-00007B1D0000}"/>
    <cellStyle name="Обычный 11 16" xfId="7202" xr:uid="{00000000-0005-0000-0000-00007C1D0000}"/>
    <cellStyle name="Обычный 11 16 2" xfId="10837" xr:uid="{00000000-0005-0000-0000-00007D1D0000}"/>
    <cellStyle name="Обычный 11 17" xfId="7203" xr:uid="{00000000-0005-0000-0000-00007E1D0000}"/>
    <cellStyle name="Обычный 11 17 2" xfId="10838" xr:uid="{00000000-0005-0000-0000-00007F1D0000}"/>
    <cellStyle name="Обычный 11 18" xfId="7204" xr:uid="{00000000-0005-0000-0000-0000801D0000}"/>
    <cellStyle name="Обычный 11 18 2" xfId="10839" xr:uid="{00000000-0005-0000-0000-0000811D0000}"/>
    <cellStyle name="Обычный 11 19" xfId="7205" xr:uid="{00000000-0005-0000-0000-0000821D0000}"/>
    <cellStyle name="Обычный 11 19 2" xfId="10840" xr:uid="{00000000-0005-0000-0000-0000831D0000}"/>
    <cellStyle name="Обычный 11 2" xfId="7206" xr:uid="{00000000-0005-0000-0000-0000841D0000}"/>
    <cellStyle name="Обычный 11 2 2" xfId="7207" xr:uid="{00000000-0005-0000-0000-0000851D0000}"/>
    <cellStyle name="Обычный 11 2 2 2" xfId="10841" xr:uid="{00000000-0005-0000-0000-0000861D0000}"/>
    <cellStyle name="Обычный 11 2 3" xfId="7208" xr:uid="{00000000-0005-0000-0000-0000871D0000}"/>
    <cellStyle name="Обычный 11 2 3 2" xfId="10842" xr:uid="{00000000-0005-0000-0000-0000881D0000}"/>
    <cellStyle name="Обычный 11 20" xfId="7209" xr:uid="{00000000-0005-0000-0000-0000891D0000}"/>
    <cellStyle name="Обычный 11 20 2" xfId="10843" xr:uid="{00000000-0005-0000-0000-00008A1D0000}"/>
    <cellStyle name="Обычный 11 21" xfId="10830" xr:uid="{00000000-0005-0000-0000-00008B1D0000}"/>
    <cellStyle name="Обычный 11 3" xfId="7210" xr:uid="{00000000-0005-0000-0000-00008C1D0000}"/>
    <cellStyle name="Обычный 11 3 2" xfId="10844" xr:uid="{00000000-0005-0000-0000-00008D1D0000}"/>
    <cellStyle name="Обычный 11 4" xfId="7211" xr:uid="{00000000-0005-0000-0000-00008E1D0000}"/>
    <cellStyle name="Обычный 11 4 2" xfId="10845" xr:uid="{00000000-0005-0000-0000-00008F1D0000}"/>
    <cellStyle name="Обычный 11 5" xfId="7212" xr:uid="{00000000-0005-0000-0000-0000901D0000}"/>
    <cellStyle name="Обычный 11 5 2" xfId="10846" xr:uid="{00000000-0005-0000-0000-0000911D0000}"/>
    <cellStyle name="Обычный 11 6" xfId="7213" xr:uid="{00000000-0005-0000-0000-0000921D0000}"/>
    <cellStyle name="Обычный 11 6 2" xfId="10847" xr:uid="{00000000-0005-0000-0000-0000931D0000}"/>
    <cellStyle name="Обычный 11 7" xfId="7214" xr:uid="{00000000-0005-0000-0000-0000941D0000}"/>
    <cellStyle name="Обычный 11 7 2" xfId="10848" xr:uid="{00000000-0005-0000-0000-0000951D0000}"/>
    <cellStyle name="Обычный 11 8" xfId="7215" xr:uid="{00000000-0005-0000-0000-0000961D0000}"/>
    <cellStyle name="Обычный 11 8 2" xfId="10849" xr:uid="{00000000-0005-0000-0000-0000971D0000}"/>
    <cellStyle name="Обычный 11 9" xfId="7216" xr:uid="{00000000-0005-0000-0000-0000981D0000}"/>
    <cellStyle name="Обычный 11 9 2" xfId="10850" xr:uid="{00000000-0005-0000-0000-0000991D0000}"/>
    <cellStyle name="Обычный 110" xfId="7217" xr:uid="{00000000-0005-0000-0000-00009A1D0000}"/>
    <cellStyle name="Обычный 111" xfId="7218" xr:uid="{00000000-0005-0000-0000-00009B1D0000}"/>
    <cellStyle name="Обычный 111 10" xfId="7219" xr:uid="{00000000-0005-0000-0000-00009C1D0000}"/>
    <cellStyle name="Обычный 111 10 2" xfId="10852" xr:uid="{00000000-0005-0000-0000-00009D1D0000}"/>
    <cellStyle name="Обычный 111 11" xfId="7220" xr:uid="{00000000-0005-0000-0000-00009E1D0000}"/>
    <cellStyle name="Обычный 111 11 2" xfId="10853" xr:uid="{00000000-0005-0000-0000-00009F1D0000}"/>
    <cellStyle name="Обычный 111 12" xfId="7221" xr:uid="{00000000-0005-0000-0000-0000A01D0000}"/>
    <cellStyle name="Обычный 111 12 2" xfId="10854" xr:uid="{00000000-0005-0000-0000-0000A11D0000}"/>
    <cellStyle name="Обычный 111 13" xfId="7222" xr:uid="{00000000-0005-0000-0000-0000A21D0000}"/>
    <cellStyle name="Обычный 111 13 2" xfId="10855" xr:uid="{00000000-0005-0000-0000-0000A31D0000}"/>
    <cellStyle name="Обычный 111 14" xfId="7223" xr:uid="{00000000-0005-0000-0000-0000A41D0000}"/>
    <cellStyle name="Обычный 111 14 2" xfId="10856" xr:uid="{00000000-0005-0000-0000-0000A51D0000}"/>
    <cellStyle name="Обычный 111 15" xfId="7224" xr:uid="{00000000-0005-0000-0000-0000A61D0000}"/>
    <cellStyle name="Обычный 111 15 2" xfId="10857" xr:uid="{00000000-0005-0000-0000-0000A71D0000}"/>
    <cellStyle name="Обычный 111 16" xfId="7225" xr:uid="{00000000-0005-0000-0000-0000A81D0000}"/>
    <cellStyle name="Обычный 111 16 2" xfId="10858" xr:uid="{00000000-0005-0000-0000-0000A91D0000}"/>
    <cellStyle name="Обычный 111 17" xfId="7226" xr:uid="{00000000-0005-0000-0000-0000AA1D0000}"/>
    <cellStyle name="Обычный 111 17 2" xfId="10859" xr:uid="{00000000-0005-0000-0000-0000AB1D0000}"/>
    <cellStyle name="Обычный 111 18" xfId="7227" xr:uid="{00000000-0005-0000-0000-0000AC1D0000}"/>
    <cellStyle name="Обычный 111 18 2" xfId="10860" xr:uid="{00000000-0005-0000-0000-0000AD1D0000}"/>
    <cellStyle name="Обычный 111 19" xfId="7228" xr:uid="{00000000-0005-0000-0000-0000AE1D0000}"/>
    <cellStyle name="Обычный 111 19 2" xfId="10861" xr:uid="{00000000-0005-0000-0000-0000AF1D0000}"/>
    <cellStyle name="Обычный 111 2" xfId="7229" xr:uid="{00000000-0005-0000-0000-0000B01D0000}"/>
    <cellStyle name="Обычный 111 2 2" xfId="10862" xr:uid="{00000000-0005-0000-0000-0000B11D0000}"/>
    <cellStyle name="Обычный 111 20" xfId="10851" xr:uid="{00000000-0005-0000-0000-0000B21D0000}"/>
    <cellStyle name="Обычный 111 3" xfId="7230" xr:uid="{00000000-0005-0000-0000-0000B31D0000}"/>
    <cellStyle name="Обычный 111 3 2" xfId="10863" xr:uid="{00000000-0005-0000-0000-0000B41D0000}"/>
    <cellStyle name="Обычный 111 4" xfId="7231" xr:uid="{00000000-0005-0000-0000-0000B51D0000}"/>
    <cellStyle name="Обычный 111 4 2" xfId="10864" xr:uid="{00000000-0005-0000-0000-0000B61D0000}"/>
    <cellStyle name="Обычный 111 5" xfId="7232" xr:uid="{00000000-0005-0000-0000-0000B71D0000}"/>
    <cellStyle name="Обычный 111 5 2" xfId="10865" xr:uid="{00000000-0005-0000-0000-0000B81D0000}"/>
    <cellStyle name="Обычный 111 6" xfId="7233" xr:uid="{00000000-0005-0000-0000-0000B91D0000}"/>
    <cellStyle name="Обычный 111 6 2" xfId="10866" xr:uid="{00000000-0005-0000-0000-0000BA1D0000}"/>
    <cellStyle name="Обычный 111 7" xfId="7234" xr:uid="{00000000-0005-0000-0000-0000BB1D0000}"/>
    <cellStyle name="Обычный 111 7 2" xfId="10867" xr:uid="{00000000-0005-0000-0000-0000BC1D0000}"/>
    <cellStyle name="Обычный 111 8" xfId="7235" xr:uid="{00000000-0005-0000-0000-0000BD1D0000}"/>
    <cellStyle name="Обычный 111 8 2" xfId="10868" xr:uid="{00000000-0005-0000-0000-0000BE1D0000}"/>
    <cellStyle name="Обычный 111 9" xfId="7236" xr:uid="{00000000-0005-0000-0000-0000BF1D0000}"/>
    <cellStyle name="Обычный 111 9 2" xfId="10869" xr:uid="{00000000-0005-0000-0000-0000C01D0000}"/>
    <cellStyle name="Обычный 113" xfId="7237" xr:uid="{00000000-0005-0000-0000-0000C11D0000}"/>
    <cellStyle name="Обычный 113 10" xfId="7238" xr:uid="{00000000-0005-0000-0000-0000C21D0000}"/>
    <cellStyle name="Обычный 113 10 2" xfId="10871" xr:uid="{00000000-0005-0000-0000-0000C31D0000}"/>
    <cellStyle name="Обычный 113 11" xfId="7239" xr:uid="{00000000-0005-0000-0000-0000C41D0000}"/>
    <cellStyle name="Обычный 113 11 2" xfId="10872" xr:uid="{00000000-0005-0000-0000-0000C51D0000}"/>
    <cellStyle name="Обычный 113 12" xfId="7240" xr:uid="{00000000-0005-0000-0000-0000C61D0000}"/>
    <cellStyle name="Обычный 113 12 2" xfId="10873" xr:uid="{00000000-0005-0000-0000-0000C71D0000}"/>
    <cellStyle name="Обычный 113 13" xfId="7241" xr:uid="{00000000-0005-0000-0000-0000C81D0000}"/>
    <cellStyle name="Обычный 113 13 2" xfId="10874" xr:uid="{00000000-0005-0000-0000-0000C91D0000}"/>
    <cellStyle name="Обычный 113 14" xfId="7242" xr:uid="{00000000-0005-0000-0000-0000CA1D0000}"/>
    <cellStyle name="Обычный 113 14 2" xfId="10875" xr:uid="{00000000-0005-0000-0000-0000CB1D0000}"/>
    <cellStyle name="Обычный 113 15" xfId="7243" xr:uid="{00000000-0005-0000-0000-0000CC1D0000}"/>
    <cellStyle name="Обычный 113 15 2" xfId="10876" xr:uid="{00000000-0005-0000-0000-0000CD1D0000}"/>
    <cellStyle name="Обычный 113 16" xfId="7244" xr:uid="{00000000-0005-0000-0000-0000CE1D0000}"/>
    <cellStyle name="Обычный 113 16 2" xfId="10877" xr:uid="{00000000-0005-0000-0000-0000CF1D0000}"/>
    <cellStyle name="Обычный 113 17" xfId="7245" xr:uid="{00000000-0005-0000-0000-0000D01D0000}"/>
    <cellStyle name="Обычный 113 17 2" xfId="10878" xr:uid="{00000000-0005-0000-0000-0000D11D0000}"/>
    <cellStyle name="Обычный 113 18" xfId="7246" xr:uid="{00000000-0005-0000-0000-0000D21D0000}"/>
    <cellStyle name="Обычный 113 18 2" xfId="10879" xr:uid="{00000000-0005-0000-0000-0000D31D0000}"/>
    <cellStyle name="Обычный 113 19" xfId="7247" xr:uid="{00000000-0005-0000-0000-0000D41D0000}"/>
    <cellStyle name="Обычный 113 19 2" xfId="10880" xr:uid="{00000000-0005-0000-0000-0000D51D0000}"/>
    <cellStyle name="Обычный 113 2" xfId="7248" xr:uid="{00000000-0005-0000-0000-0000D61D0000}"/>
    <cellStyle name="Обычный 113 2 2" xfId="10881" xr:uid="{00000000-0005-0000-0000-0000D71D0000}"/>
    <cellStyle name="Обычный 113 20" xfId="10870" xr:uid="{00000000-0005-0000-0000-0000D81D0000}"/>
    <cellStyle name="Обычный 113 3" xfId="7249" xr:uid="{00000000-0005-0000-0000-0000D91D0000}"/>
    <cellStyle name="Обычный 113 3 2" xfId="10882" xr:uid="{00000000-0005-0000-0000-0000DA1D0000}"/>
    <cellStyle name="Обычный 113 4" xfId="7250" xr:uid="{00000000-0005-0000-0000-0000DB1D0000}"/>
    <cellStyle name="Обычный 113 4 2" xfId="10883" xr:uid="{00000000-0005-0000-0000-0000DC1D0000}"/>
    <cellStyle name="Обычный 113 5" xfId="7251" xr:uid="{00000000-0005-0000-0000-0000DD1D0000}"/>
    <cellStyle name="Обычный 113 5 2" xfId="10884" xr:uid="{00000000-0005-0000-0000-0000DE1D0000}"/>
    <cellStyle name="Обычный 113 6" xfId="7252" xr:uid="{00000000-0005-0000-0000-0000DF1D0000}"/>
    <cellStyle name="Обычный 113 6 2" xfId="10885" xr:uid="{00000000-0005-0000-0000-0000E01D0000}"/>
    <cellStyle name="Обычный 113 7" xfId="7253" xr:uid="{00000000-0005-0000-0000-0000E11D0000}"/>
    <cellStyle name="Обычный 113 7 2" xfId="10886" xr:uid="{00000000-0005-0000-0000-0000E21D0000}"/>
    <cellStyle name="Обычный 113 8" xfId="7254" xr:uid="{00000000-0005-0000-0000-0000E31D0000}"/>
    <cellStyle name="Обычный 113 8 2" xfId="10887" xr:uid="{00000000-0005-0000-0000-0000E41D0000}"/>
    <cellStyle name="Обычный 113 9" xfId="7255" xr:uid="{00000000-0005-0000-0000-0000E51D0000}"/>
    <cellStyle name="Обычный 113 9 2" xfId="10888" xr:uid="{00000000-0005-0000-0000-0000E61D0000}"/>
    <cellStyle name="Обычный 116" xfId="7256" xr:uid="{00000000-0005-0000-0000-0000E71D0000}"/>
    <cellStyle name="Обычный 116 10" xfId="7257" xr:uid="{00000000-0005-0000-0000-0000E81D0000}"/>
    <cellStyle name="Обычный 116 10 2" xfId="10890" xr:uid="{00000000-0005-0000-0000-0000E91D0000}"/>
    <cellStyle name="Обычный 116 11" xfId="7258" xr:uid="{00000000-0005-0000-0000-0000EA1D0000}"/>
    <cellStyle name="Обычный 116 11 2" xfId="10891" xr:uid="{00000000-0005-0000-0000-0000EB1D0000}"/>
    <cellStyle name="Обычный 116 12" xfId="7259" xr:uid="{00000000-0005-0000-0000-0000EC1D0000}"/>
    <cellStyle name="Обычный 116 12 2" xfId="10892" xr:uid="{00000000-0005-0000-0000-0000ED1D0000}"/>
    <cellStyle name="Обычный 116 13" xfId="7260" xr:uid="{00000000-0005-0000-0000-0000EE1D0000}"/>
    <cellStyle name="Обычный 116 13 2" xfId="10893" xr:uid="{00000000-0005-0000-0000-0000EF1D0000}"/>
    <cellStyle name="Обычный 116 14" xfId="7261" xr:uid="{00000000-0005-0000-0000-0000F01D0000}"/>
    <cellStyle name="Обычный 116 14 2" xfId="10894" xr:uid="{00000000-0005-0000-0000-0000F11D0000}"/>
    <cellStyle name="Обычный 116 15" xfId="7262" xr:uid="{00000000-0005-0000-0000-0000F21D0000}"/>
    <cellStyle name="Обычный 116 15 2" xfId="10895" xr:uid="{00000000-0005-0000-0000-0000F31D0000}"/>
    <cellStyle name="Обычный 116 16" xfId="7263" xr:uid="{00000000-0005-0000-0000-0000F41D0000}"/>
    <cellStyle name="Обычный 116 16 2" xfId="10896" xr:uid="{00000000-0005-0000-0000-0000F51D0000}"/>
    <cellStyle name="Обычный 116 17" xfId="7264" xr:uid="{00000000-0005-0000-0000-0000F61D0000}"/>
    <cellStyle name="Обычный 116 17 2" xfId="10897" xr:uid="{00000000-0005-0000-0000-0000F71D0000}"/>
    <cellStyle name="Обычный 116 18" xfId="7265" xr:uid="{00000000-0005-0000-0000-0000F81D0000}"/>
    <cellStyle name="Обычный 116 18 2" xfId="10898" xr:uid="{00000000-0005-0000-0000-0000F91D0000}"/>
    <cellStyle name="Обычный 116 19" xfId="7266" xr:uid="{00000000-0005-0000-0000-0000FA1D0000}"/>
    <cellStyle name="Обычный 116 19 2" xfId="10899" xr:uid="{00000000-0005-0000-0000-0000FB1D0000}"/>
    <cellStyle name="Обычный 116 2" xfId="7267" xr:uid="{00000000-0005-0000-0000-0000FC1D0000}"/>
    <cellStyle name="Обычный 116 2 2" xfId="10900" xr:uid="{00000000-0005-0000-0000-0000FD1D0000}"/>
    <cellStyle name="Обычный 116 20" xfId="10889" xr:uid="{00000000-0005-0000-0000-0000FE1D0000}"/>
    <cellStyle name="Обычный 116 3" xfId="7268" xr:uid="{00000000-0005-0000-0000-0000FF1D0000}"/>
    <cellStyle name="Обычный 116 3 2" xfId="10901" xr:uid="{00000000-0005-0000-0000-0000001E0000}"/>
    <cellStyle name="Обычный 116 4" xfId="7269" xr:uid="{00000000-0005-0000-0000-0000011E0000}"/>
    <cellStyle name="Обычный 116 4 2" xfId="10902" xr:uid="{00000000-0005-0000-0000-0000021E0000}"/>
    <cellStyle name="Обычный 116 5" xfId="7270" xr:uid="{00000000-0005-0000-0000-0000031E0000}"/>
    <cellStyle name="Обычный 116 5 2" xfId="10903" xr:uid="{00000000-0005-0000-0000-0000041E0000}"/>
    <cellStyle name="Обычный 116 6" xfId="7271" xr:uid="{00000000-0005-0000-0000-0000051E0000}"/>
    <cellStyle name="Обычный 116 6 2" xfId="10904" xr:uid="{00000000-0005-0000-0000-0000061E0000}"/>
    <cellStyle name="Обычный 116 7" xfId="7272" xr:uid="{00000000-0005-0000-0000-0000071E0000}"/>
    <cellStyle name="Обычный 116 7 2" xfId="10905" xr:uid="{00000000-0005-0000-0000-0000081E0000}"/>
    <cellStyle name="Обычный 116 8" xfId="7273" xr:uid="{00000000-0005-0000-0000-0000091E0000}"/>
    <cellStyle name="Обычный 116 8 2" xfId="10906" xr:uid="{00000000-0005-0000-0000-00000A1E0000}"/>
    <cellStyle name="Обычный 116 9" xfId="7274" xr:uid="{00000000-0005-0000-0000-00000B1E0000}"/>
    <cellStyle name="Обычный 116 9 2" xfId="10907" xr:uid="{00000000-0005-0000-0000-00000C1E0000}"/>
    <cellStyle name="Обычный 119" xfId="7275" xr:uid="{00000000-0005-0000-0000-00000D1E0000}"/>
    <cellStyle name="Обычный 119 10" xfId="7276" xr:uid="{00000000-0005-0000-0000-00000E1E0000}"/>
    <cellStyle name="Обычный 119 10 2" xfId="10909" xr:uid="{00000000-0005-0000-0000-00000F1E0000}"/>
    <cellStyle name="Обычный 119 11" xfId="7277" xr:uid="{00000000-0005-0000-0000-0000101E0000}"/>
    <cellStyle name="Обычный 119 11 2" xfId="10910" xr:uid="{00000000-0005-0000-0000-0000111E0000}"/>
    <cellStyle name="Обычный 119 12" xfId="7278" xr:uid="{00000000-0005-0000-0000-0000121E0000}"/>
    <cellStyle name="Обычный 119 12 2" xfId="10911" xr:uid="{00000000-0005-0000-0000-0000131E0000}"/>
    <cellStyle name="Обычный 119 13" xfId="7279" xr:uid="{00000000-0005-0000-0000-0000141E0000}"/>
    <cellStyle name="Обычный 119 13 2" xfId="10912" xr:uid="{00000000-0005-0000-0000-0000151E0000}"/>
    <cellStyle name="Обычный 119 14" xfId="7280" xr:uid="{00000000-0005-0000-0000-0000161E0000}"/>
    <cellStyle name="Обычный 119 14 2" xfId="10913" xr:uid="{00000000-0005-0000-0000-0000171E0000}"/>
    <cellStyle name="Обычный 119 15" xfId="7281" xr:uid="{00000000-0005-0000-0000-0000181E0000}"/>
    <cellStyle name="Обычный 119 15 2" xfId="10914" xr:uid="{00000000-0005-0000-0000-0000191E0000}"/>
    <cellStyle name="Обычный 119 16" xfId="7282" xr:uid="{00000000-0005-0000-0000-00001A1E0000}"/>
    <cellStyle name="Обычный 119 16 2" xfId="10915" xr:uid="{00000000-0005-0000-0000-00001B1E0000}"/>
    <cellStyle name="Обычный 119 17" xfId="7283" xr:uid="{00000000-0005-0000-0000-00001C1E0000}"/>
    <cellStyle name="Обычный 119 17 2" xfId="10916" xr:uid="{00000000-0005-0000-0000-00001D1E0000}"/>
    <cellStyle name="Обычный 119 18" xfId="7284" xr:uid="{00000000-0005-0000-0000-00001E1E0000}"/>
    <cellStyle name="Обычный 119 18 2" xfId="10917" xr:uid="{00000000-0005-0000-0000-00001F1E0000}"/>
    <cellStyle name="Обычный 119 19" xfId="7285" xr:uid="{00000000-0005-0000-0000-0000201E0000}"/>
    <cellStyle name="Обычный 119 19 2" xfId="10918" xr:uid="{00000000-0005-0000-0000-0000211E0000}"/>
    <cellStyle name="Обычный 119 2" xfId="7286" xr:uid="{00000000-0005-0000-0000-0000221E0000}"/>
    <cellStyle name="Обычный 119 2 2" xfId="10919" xr:uid="{00000000-0005-0000-0000-0000231E0000}"/>
    <cellStyle name="Обычный 119 20" xfId="10908" xr:uid="{00000000-0005-0000-0000-0000241E0000}"/>
    <cellStyle name="Обычный 119 3" xfId="7287" xr:uid="{00000000-0005-0000-0000-0000251E0000}"/>
    <cellStyle name="Обычный 119 3 2" xfId="10920" xr:uid="{00000000-0005-0000-0000-0000261E0000}"/>
    <cellStyle name="Обычный 119 4" xfId="7288" xr:uid="{00000000-0005-0000-0000-0000271E0000}"/>
    <cellStyle name="Обычный 119 4 2" xfId="10921" xr:uid="{00000000-0005-0000-0000-0000281E0000}"/>
    <cellStyle name="Обычный 119 5" xfId="7289" xr:uid="{00000000-0005-0000-0000-0000291E0000}"/>
    <cellStyle name="Обычный 119 5 2" xfId="10922" xr:uid="{00000000-0005-0000-0000-00002A1E0000}"/>
    <cellStyle name="Обычный 119 6" xfId="7290" xr:uid="{00000000-0005-0000-0000-00002B1E0000}"/>
    <cellStyle name="Обычный 119 6 2" xfId="10923" xr:uid="{00000000-0005-0000-0000-00002C1E0000}"/>
    <cellStyle name="Обычный 119 7" xfId="7291" xr:uid="{00000000-0005-0000-0000-00002D1E0000}"/>
    <cellStyle name="Обычный 119 7 2" xfId="10924" xr:uid="{00000000-0005-0000-0000-00002E1E0000}"/>
    <cellStyle name="Обычный 119 8" xfId="7292" xr:uid="{00000000-0005-0000-0000-00002F1E0000}"/>
    <cellStyle name="Обычный 119 8 2" xfId="10925" xr:uid="{00000000-0005-0000-0000-0000301E0000}"/>
    <cellStyle name="Обычный 119 9" xfId="7293" xr:uid="{00000000-0005-0000-0000-0000311E0000}"/>
    <cellStyle name="Обычный 119 9 2" xfId="10926" xr:uid="{00000000-0005-0000-0000-0000321E0000}"/>
    <cellStyle name="Обычный 12" xfId="7294" xr:uid="{00000000-0005-0000-0000-0000331E0000}"/>
    <cellStyle name="Обычный 12 2" xfId="7295" xr:uid="{00000000-0005-0000-0000-0000341E0000}"/>
    <cellStyle name="Обычный 12 2 2" xfId="13430" xr:uid="{00000000-0005-0000-0000-0000351E0000}"/>
    <cellStyle name="Обычный 12 3" xfId="13431" xr:uid="{00000000-0005-0000-0000-0000361E0000}"/>
    <cellStyle name="Обычный 122" xfId="7296" xr:uid="{00000000-0005-0000-0000-0000371E0000}"/>
    <cellStyle name="Обычный 122 10" xfId="7297" xr:uid="{00000000-0005-0000-0000-0000381E0000}"/>
    <cellStyle name="Обычный 122 10 2" xfId="10928" xr:uid="{00000000-0005-0000-0000-0000391E0000}"/>
    <cellStyle name="Обычный 122 11" xfId="7298" xr:uid="{00000000-0005-0000-0000-00003A1E0000}"/>
    <cellStyle name="Обычный 122 11 2" xfId="10929" xr:uid="{00000000-0005-0000-0000-00003B1E0000}"/>
    <cellStyle name="Обычный 122 12" xfId="7299" xr:uid="{00000000-0005-0000-0000-00003C1E0000}"/>
    <cellStyle name="Обычный 122 12 2" xfId="10930" xr:uid="{00000000-0005-0000-0000-00003D1E0000}"/>
    <cellStyle name="Обычный 122 13" xfId="7300" xr:uid="{00000000-0005-0000-0000-00003E1E0000}"/>
    <cellStyle name="Обычный 122 13 2" xfId="10931" xr:uid="{00000000-0005-0000-0000-00003F1E0000}"/>
    <cellStyle name="Обычный 122 14" xfId="7301" xr:uid="{00000000-0005-0000-0000-0000401E0000}"/>
    <cellStyle name="Обычный 122 14 2" xfId="10932" xr:uid="{00000000-0005-0000-0000-0000411E0000}"/>
    <cellStyle name="Обычный 122 15" xfId="7302" xr:uid="{00000000-0005-0000-0000-0000421E0000}"/>
    <cellStyle name="Обычный 122 15 2" xfId="10933" xr:uid="{00000000-0005-0000-0000-0000431E0000}"/>
    <cellStyle name="Обычный 122 16" xfId="7303" xr:uid="{00000000-0005-0000-0000-0000441E0000}"/>
    <cellStyle name="Обычный 122 16 2" xfId="10934" xr:uid="{00000000-0005-0000-0000-0000451E0000}"/>
    <cellStyle name="Обычный 122 17" xfId="7304" xr:uid="{00000000-0005-0000-0000-0000461E0000}"/>
    <cellStyle name="Обычный 122 17 2" xfId="10935" xr:uid="{00000000-0005-0000-0000-0000471E0000}"/>
    <cellStyle name="Обычный 122 18" xfId="7305" xr:uid="{00000000-0005-0000-0000-0000481E0000}"/>
    <cellStyle name="Обычный 122 18 2" xfId="10936" xr:uid="{00000000-0005-0000-0000-0000491E0000}"/>
    <cellStyle name="Обычный 122 19" xfId="7306" xr:uid="{00000000-0005-0000-0000-00004A1E0000}"/>
    <cellStyle name="Обычный 122 19 2" xfId="10937" xr:uid="{00000000-0005-0000-0000-00004B1E0000}"/>
    <cellStyle name="Обычный 122 2" xfId="7307" xr:uid="{00000000-0005-0000-0000-00004C1E0000}"/>
    <cellStyle name="Обычный 122 2 2" xfId="10938" xr:uid="{00000000-0005-0000-0000-00004D1E0000}"/>
    <cellStyle name="Обычный 122 20" xfId="10927" xr:uid="{00000000-0005-0000-0000-00004E1E0000}"/>
    <cellStyle name="Обычный 122 3" xfId="7308" xr:uid="{00000000-0005-0000-0000-00004F1E0000}"/>
    <cellStyle name="Обычный 122 3 2" xfId="10939" xr:uid="{00000000-0005-0000-0000-0000501E0000}"/>
    <cellStyle name="Обычный 122 4" xfId="7309" xr:uid="{00000000-0005-0000-0000-0000511E0000}"/>
    <cellStyle name="Обычный 122 4 2" xfId="10940" xr:uid="{00000000-0005-0000-0000-0000521E0000}"/>
    <cellStyle name="Обычный 122 5" xfId="7310" xr:uid="{00000000-0005-0000-0000-0000531E0000}"/>
    <cellStyle name="Обычный 122 5 2" xfId="10941" xr:uid="{00000000-0005-0000-0000-0000541E0000}"/>
    <cellStyle name="Обычный 122 6" xfId="7311" xr:uid="{00000000-0005-0000-0000-0000551E0000}"/>
    <cellStyle name="Обычный 122 6 2" xfId="10942" xr:uid="{00000000-0005-0000-0000-0000561E0000}"/>
    <cellStyle name="Обычный 122 7" xfId="7312" xr:uid="{00000000-0005-0000-0000-0000571E0000}"/>
    <cellStyle name="Обычный 122 7 2" xfId="10943" xr:uid="{00000000-0005-0000-0000-0000581E0000}"/>
    <cellStyle name="Обычный 122 8" xfId="7313" xr:uid="{00000000-0005-0000-0000-0000591E0000}"/>
    <cellStyle name="Обычный 122 8 2" xfId="10944" xr:uid="{00000000-0005-0000-0000-00005A1E0000}"/>
    <cellStyle name="Обычный 122 9" xfId="7314" xr:uid="{00000000-0005-0000-0000-00005B1E0000}"/>
    <cellStyle name="Обычный 122 9 2" xfId="10945" xr:uid="{00000000-0005-0000-0000-00005C1E0000}"/>
    <cellStyle name="Обычный 123" xfId="7315" xr:uid="{00000000-0005-0000-0000-00005D1E0000}"/>
    <cellStyle name="Обычный 123 10" xfId="7316" xr:uid="{00000000-0005-0000-0000-00005E1E0000}"/>
    <cellStyle name="Обычный 123 10 2" xfId="10947" xr:uid="{00000000-0005-0000-0000-00005F1E0000}"/>
    <cellStyle name="Обычный 123 11" xfId="7317" xr:uid="{00000000-0005-0000-0000-0000601E0000}"/>
    <cellStyle name="Обычный 123 11 2" xfId="10948" xr:uid="{00000000-0005-0000-0000-0000611E0000}"/>
    <cellStyle name="Обычный 123 12" xfId="7318" xr:uid="{00000000-0005-0000-0000-0000621E0000}"/>
    <cellStyle name="Обычный 123 12 2" xfId="10949" xr:uid="{00000000-0005-0000-0000-0000631E0000}"/>
    <cellStyle name="Обычный 123 13" xfId="7319" xr:uid="{00000000-0005-0000-0000-0000641E0000}"/>
    <cellStyle name="Обычный 123 13 2" xfId="10950" xr:uid="{00000000-0005-0000-0000-0000651E0000}"/>
    <cellStyle name="Обычный 123 14" xfId="7320" xr:uid="{00000000-0005-0000-0000-0000661E0000}"/>
    <cellStyle name="Обычный 123 14 2" xfId="10951" xr:uid="{00000000-0005-0000-0000-0000671E0000}"/>
    <cellStyle name="Обычный 123 15" xfId="7321" xr:uid="{00000000-0005-0000-0000-0000681E0000}"/>
    <cellStyle name="Обычный 123 15 2" xfId="10952" xr:uid="{00000000-0005-0000-0000-0000691E0000}"/>
    <cellStyle name="Обычный 123 16" xfId="7322" xr:uid="{00000000-0005-0000-0000-00006A1E0000}"/>
    <cellStyle name="Обычный 123 16 2" xfId="10953" xr:uid="{00000000-0005-0000-0000-00006B1E0000}"/>
    <cellStyle name="Обычный 123 17" xfId="7323" xr:uid="{00000000-0005-0000-0000-00006C1E0000}"/>
    <cellStyle name="Обычный 123 17 2" xfId="10954" xr:uid="{00000000-0005-0000-0000-00006D1E0000}"/>
    <cellStyle name="Обычный 123 18" xfId="7324" xr:uid="{00000000-0005-0000-0000-00006E1E0000}"/>
    <cellStyle name="Обычный 123 18 2" xfId="10955" xr:uid="{00000000-0005-0000-0000-00006F1E0000}"/>
    <cellStyle name="Обычный 123 19" xfId="7325" xr:uid="{00000000-0005-0000-0000-0000701E0000}"/>
    <cellStyle name="Обычный 123 19 2" xfId="10956" xr:uid="{00000000-0005-0000-0000-0000711E0000}"/>
    <cellStyle name="Обычный 123 2" xfId="7326" xr:uid="{00000000-0005-0000-0000-0000721E0000}"/>
    <cellStyle name="Обычный 123 2 2" xfId="10957" xr:uid="{00000000-0005-0000-0000-0000731E0000}"/>
    <cellStyle name="Обычный 123 20" xfId="10946" xr:uid="{00000000-0005-0000-0000-0000741E0000}"/>
    <cellStyle name="Обычный 123 3" xfId="7327" xr:uid="{00000000-0005-0000-0000-0000751E0000}"/>
    <cellStyle name="Обычный 123 3 2" xfId="10958" xr:uid="{00000000-0005-0000-0000-0000761E0000}"/>
    <cellStyle name="Обычный 123 4" xfId="7328" xr:uid="{00000000-0005-0000-0000-0000771E0000}"/>
    <cellStyle name="Обычный 123 4 2" xfId="10959" xr:uid="{00000000-0005-0000-0000-0000781E0000}"/>
    <cellStyle name="Обычный 123 5" xfId="7329" xr:uid="{00000000-0005-0000-0000-0000791E0000}"/>
    <cellStyle name="Обычный 123 5 2" xfId="10960" xr:uid="{00000000-0005-0000-0000-00007A1E0000}"/>
    <cellStyle name="Обычный 123 6" xfId="7330" xr:uid="{00000000-0005-0000-0000-00007B1E0000}"/>
    <cellStyle name="Обычный 123 6 2" xfId="10961" xr:uid="{00000000-0005-0000-0000-00007C1E0000}"/>
    <cellStyle name="Обычный 123 7" xfId="7331" xr:uid="{00000000-0005-0000-0000-00007D1E0000}"/>
    <cellStyle name="Обычный 123 7 2" xfId="10962" xr:uid="{00000000-0005-0000-0000-00007E1E0000}"/>
    <cellStyle name="Обычный 123 8" xfId="7332" xr:uid="{00000000-0005-0000-0000-00007F1E0000}"/>
    <cellStyle name="Обычный 123 8 2" xfId="10963" xr:uid="{00000000-0005-0000-0000-0000801E0000}"/>
    <cellStyle name="Обычный 123 9" xfId="7333" xr:uid="{00000000-0005-0000-0000-0000811E0000}"/>
    <cellStyle name="Обычный 123 9 2" xfId="10964" xr:uid="{00000000-0005-0000-0000-0000821E0000}"/>
    <cellStyle name="Обычный 125" xfId="7334" xr:uid="{00000000-0005-0000-0000-0000831E0000}"/>
    <cellStyle name="Обычный 125 10" xfId="7335" xr:uid="{00000000-0005-0000-0000-0000841E0000}"/>
    <cellStyle name="Обычный 125 10 2" xfId="10966" xr:uid="{00000000-0005-0000-0000-0000851E0000}"/>
    <cellStyle name="Обычный 125 11" xfId="7336" xr:uid="{00000000-0005-0000-0000-0000861E0000}"/>
    <cellStyle name="Обычный 125 11 2" xfId="10967" xr:uid="{00000000-0005-0000-0000-0000871E0000}"/>
    <cellStyle name="Обычный 125 12" xfId="7337" xr:uid="{00000000-0005-0000-0000-0000881E0000}"/>
    <cellStyle name="Обычный 125 12 2" xfId="10968" xr:uid="{00000000-0005-0000-0000-0000891E0000}"/>
    <cellStyle name="Обычный 125 13" xfId="7338" xr:uid="{00000000-0005-0000-0000-00008A1E0000}"/>
    <cellStyle name="Обычный 125 13 2" xfId="10969" xr:uid="{00000000-0005-0000-0000-00008B1E0000}"/>
    <cellStyle name="Обычный 125 14" xfId="7339" xr:uid="{00000000-0005-0000-0000-00008C1E0000}"/>
    <cellStyle name="Обычный 125 14 2" xfId="10970" xr:uid="{00000000-0005-0000-0000-00008D1E0000}"/>
    <cellStyle name="Обычный 125 15" xfId="7340" xr:uid="{00000000-0005-0000-0000-00008E1E0000}"/>
    <cellStyle name="Обычный 125 15 2" xfId="10971" xr:uid="{00000000-0005-0000-0000-00008F1E0000}"/>
    <cellStyle name="Обычный 125 16" xfId="7341" xr:uid="{00000000-0005-0000-0000-0000901E0000}"/>
    <cellStyle name="Обычный 125 16 2" xfId="10972" xr:uid="{00000000-0005-0000-0000-0000911E0000}"/>
    <cellStyle name="Обычный 125 17" xfId="7342" xr:uid="{00000000-0005-0000-0000-0000921E0000}"/>
    <cellStyle name="Обычный 125 17 2" xfId="10973" xr:uid="{00000000-0005-0000-0000-0000931E0000}"/>
    <cellStyle name="Обычный 125 18" xfId="7343" xr:uid="{00000000-0005-0000-0000-0000941E0000}"/>
    <cellStyle name="Обычный 125 18 2" xfId="10974" xr:uid="{00000000-0005-0000-0000-0000951E0000}"/>
    <cellStyle name="Обычный 125 19" xfId="7344" xr:uid="{00000000-0005-0000-0000-0000961E0000}"/>
    <cellStyle name="Обычный 125 19 2" xfId="10975" xr:uid="{00000000-0005-0000-0000-0000971E0000}"/>
    <cellStyle name="Обычный 125 2" xfId="7345" xr:uid="{00000000-0005-0000-0000-0000981E0000}"/>
    <cellStyle name="Обычный 125 2 2" xfId="10976" xr:uid="{00000000-0005-0000-0000-0000991E0000}"/>
    <cellStyle name="Обычный 125 20" xfId="10965" xr:uid="{00000000-0005-0000-0000-00009A1E0000}"/>
    <cellStyle name="Обычный 125 3" xfId="7346" xr:uid="{00000000-0005-0000-0000-00009B1E0000}"/>
    <cellStyle name="Обычный 125 3 2" xfId="10977" xr:uid="{00000000-0005-0000-0000-00009C1E0000}"/>
    <cellStyle name="Обычный 125 4" xfId="7347" xr:uid="{00000000-0005-0000-0000-00009D1E0000}"/>
    <cellStyle name="Обычный 125 4 2" xfId="10978" xr:uid="{00000000-0005-0000-0000-00009E1E0000}"/>
    <cellStyle name="Обычный 125 5" xfId="7348" xr:uid="{00000000-0005-0000-0000-00009F1E0000}"/>
    <cellStyle name="Обычный 125 5 2" xfId="10979" xr:uid="{00000000-0005-0000-0000-0000A01E0000}"/>
    <cellStyle name="Обычный 125 6" xfId="7349" xr:uid="{00000000-0005-0000-0000-0000A11E0000}"/>
    <cellStyle name="Обычный 125 6 2" xfId="10980" xr:uid="{00000000-0005-0000-0000-0000A21E0000}"/>
    <cellStyle name="Обычный 125 7" xfId="7350" xr:uid="{00000000-0005-0000-0000-0000A31E0000}"/>
    <cellStyle name="Обычный 125 7 2" xfId="10981" xr:uid="{00000000-0005-0000-0000-0000A41E0000}"/>
    <cellStyle name="Обычный 125 8" xfId="7351" xr:uid="{00000000-0005-0000-0000-0000A51E0000}"/>
    <cellStyle name="Обычный 125 8 2" xfId="10982" xr:uid="{00000000-0005-0000-0000-0000A61E0000}"/>
    <cellStyle name="Обычный 125 9" xfId="7352" xr:uid="{00000000-0005-0000-0000-0000A71E0000}"/>
    <cellStyle name="Обычный 125 9 2" xfId="10983" xr:uid="{00000000-0005-0000-0000-0000A81E0000}"/>
    <cellStyle name="Обычный 126" xfId="7353" xr:uid="{00000000-0005-0000-0000-0000A91E0000}"/>
    <cellStyle name="Обычный 126 10" xfId="7354" xr:uid="{00000000-0005-0000-0000-0000AA1E0000}"/>
    <cellStyle name="Обычный 126 10 2" xfId="10985" xr:uid="{00000000-0005-0000-0000-0000AB1E0000}"/>
    <cellStyle name="Обычный 126 11" xfId="7355" xr:uid="{00000000-0005-0000-0000-0000AC1E0000}"/>
    <cellStyle name="Обычный 126 11 2" xfId="10986" xr:uid="{00000000-0005-0000-0000-0000AD1E0000}"/>
    <cellStyle name="Обычный 126 12" xfId="7356" xr:uid="{00000000-0005-0000-0000-0000AE1E0000}"/>
    <cellStyle name="Обычный 126 12 2" xfId="10987" xr:uid="{00000000-0005-0000-0000-0000AF1E0000}"/>
    <cellStyle name="Обычный 126 13" xfId="7357" xr:uid="{00000000-0005-0000-0000-0000B01E0000}"/>
    <cellStyle name="Обычный 126 13 2" xfId="10988" xr:uid="{00000000-0005-0000-0000-0000B11E0000}"/>
    <cellStyle name="Обычный 126 14" xfId="7358" xr:uid="{00000000-0005-0000-0000-0000B21E0000}"/>
    <cellStyle name="Обычный 126 14 2" xfId="10989" xr:uid="{00000000-0005-0000-0000-0000B31E0000}"/>
    <cellStyle name="Обычный 126 15" xfId="7359" xr:uid="{00000000-0005-0000-0000-0000B41E0000}"/>
    <cellStyle name="Обычный 126 15 2" xfId="10990" xr:uid="{00000000-0005-0000-0000-0000B51E0000}"/>
    <cellStyle name="Обычный 126 16" xfId="7360" xr:uid="{00000000-0005-0000-0000-0000B61E0000}"/>
    <cellStyle name="Обычный 126 16 2" xfId="10991" xr:uid="{00000000-0005-0000-0000-0000B71E0000}"/>
    <cellStyle name="Обычный 126 17" xfId="7361" xr:uid="{00000000-0005-0000-0000-0000B81E0000}"/>
    <cellStyle name="Обычный 126 17 2" xfId="10992" xr:uid="{00000000-0005-0000-0000-0000B91E0000}"/>
    <cellStyle name="Обычный 126 18" xfId="7362" xr:uid="{00000000-0005-0000-0000-0000BA1E0000}"/>
    <cellStyle name="Обычный 126 18 2" xfId="10993" xr:uid="{00000000-0005-0000-0000-0000BB1E0000}"/>
    <cellStyle name="Обычный 126 19" xfId="7363" xr:uid="{00000000-0005-0000-0000-0000BC1E0000}"/>
    <cellStyle name="Обычный 126 19 2" xfId="10994" xr:uid="{00000000-0005-0000-0000-0000BD1E0000}"/>
    <cellStyle name="Обычный 126 2" xfId="7364" xr:uid="{00000000-0005-0000-0000-0000BE1E0000}"/>
    <cellStyle name="Обычный 126 2 2" xfId="10995" xr:uid="{00000000-0005-0000-0000-0000BF1E0000}"/>
    <cellStyle name="Обычный 126 20" xfId="10984" xr:uid="{00000000-0005-0000-0000-0000C01E0000}"/>
    <cellStyle name="Обычный 126 3" xfId="7365" xr:uid="{00000000-0005-0000-0000-0000C11E0000}"/>
    <cellStyle name="Обычный 126 3 2" xfId="10996" xr:uid="{00000000-0005-0000-0000-0000C21E0000}"/>
    <cellStyle name="Обычный 126 4" xfId="7366" xr:uid="{00000000-0005-0000-0000-0000C31E0000}"/>
    <cellStyle name="Обычный 126 4 2" xfId="10997" xr:uid="{00000000-0005-0000-0000-0000C41E0000}"/>
    <cellStyle name="Обычный 126 5" xfId="7367" xr:uid="{00000000-0005-0000-0000-0000C51E0000}"/>
    <cellStyle name="Обычный 126 5 2" xfId="10998" xr:uid="{00000000-0005-0000-0000-0000C61E0000}"/>
    <cellStyle name="Обычный 126 6" xfId="7368" xr:uid="{00000000-0005-0000-0000-0000C71E0000}"/>
    <cellStyle name="Обычный 126 6 2" xfId="10999" xr:uid="{00000000-0005-0000-0000-0000C81E0000}"/>
    <cellStyle name="Обычный 126 7" xfId="7369" xr:uid="{00000000-0005-0000-0000-0000C91E0000}"/>
    <cellStyle name="Обычный 126 7 2" xfId="11000" xr:uid="{00000000-0005-0000-0000-0000CA1E0000}"/>
    <cellStyle name="Обычный 126 8" xfId="7370" xr:uid="{00000000-0005-0000-0000-0000CB1E0000}"/>
    <cellStyle name="Обычный 126 8 2" xfId="11001" xr:uid="{00000000-0005-0000-0000-0000CC1E0000}"/>
    <cellStyle name="Обычный 126 9" xfId="7371" xr:uid="{00000000-0005-0000-0000-0000CD1E0000}"/>
    <cellStyle name="Обычный 126 9 2" xfId="11002" xr:uid="{00000000-0005-0000-0000-0000CE1E0000}"/>
    <cellStyle name="Обычный 128" xfId="7372" xr:uid="{00000000-0005-0000-0000-0000CF1E0000}"/>
    <cellStyle name="Обычный 128 10" xfId="7373" xr:uid="{00000000-0005-0000-0000-0000D01E0000}"/>
    <cellStyle name="Обычный 128 10 2" xfId="11004" xr:uid="{00000000-0005-0000-0000-0000D11E0000}"/>
    <cellStyle name="Обычный 128 11" xfId="7374" xr:uid="{00000000-0005-0000-0000-0000D21E0000}"/>
    <cellStyle name="Обычный 128 11 2" xfId="11005" xr:uid="{00000000-0005-0000-0000-0000D31E0000}"/>
    <cellStyle name="Обычный 128 12" xfId="7375" xr:uid="{00000000-0005-0000-0000-0000D41E0000}"/>
    <cellStyle name="Обычный 128 12 2" xfId="11006" xr:uid="{00000000-0005-0000-0000-0000D51E0000}"/>
    <cellStyle name="Обычный 128 13" xfId="7376" xr:uid="{00000000-0005-0000-0000-0000D61E0000}"/>
    <cellStyle name="Обычный 128 13 2" xfId="11007" xr:uid="{00000000-0005-0000-0000-0000D71E0000}"/>
    <cellStyle name="Обычный 128 14" xfId="7377" xr:uid="{00000000-0005-0000-0000-0000D81E0000}"/>
    <cellStyle name="Обычный 128 14 2" xfId="11008" xr:uid="{00000000-0005-0000-0000-0000D91E0000}"/>
    <cellStyle name="Обычный 128 15" xfId="7378" xr:uid="{00000000-0005-0000-0000-0000DA1E0000}"/>
    <cellStyle name="Обычный 128 15 2" xfId="11009" xr:uid="{00000000-0005-0000-0000-0000DB1E0000}"/>
    <cellStyle name="Обычный 128 16" xfId="7379" xr:uid="{00000000-0005-0000-0000-0000DC1E0000}"/>
    <cellStyle name="Обычный 128 16 2" xfId="11010" xr:uid="{00000000-0005-0000-0000-0000DD1E0000}"/>
    <cellStyle name="Обычный 128 17" xfId="7380" xr:uid="{00000000-0005-0000-0000-0000DE1E0000}"/>
    <cellStyle name="Обычный 128 17 2" xfId="11011" xr:uid="{00000000-0005-0000-0000-0000DF1E0000}"/>
    <cellStyle name="Обычный 128 18" xfId="7381" xr:uid="{00000000-0005-0000-0000-0000E01E0000}"/>
    <cellStyle name="Обычный 128 18 2" xfId="11012" xr:uid="{00000000-0005-0000-0000-0000E11E0000}"/>
    <cellStyle name="Обычный 128 19" xfId="7382" xr:uid="{00000000-0005-0000-0000-0000E21E0000}"/>
    <cellStyle name="Обычный 128 19 2" xfId="11013" xr:uid="{00000000-0005-0000-0000-0000E31E0000}"/>
    <cellStyle name="Обычный 128 2" xfId="7383" xr:uid="{00000000-0005-0000-0000-0000E41E0000}"/>
    <cellStyle name="Обычный 128 2 2" xfId="11014" xr:uid="{00000000-0005-0000-0000-0000E51E0000}"/>
    <cellStyle name="Обычный 128 20" xfId="11003" xr:uid="{00000000-0005-0000-0000-0000E61E0000}"/>
    <cellStyle name="Обычный 128 3" xfId="7384" xr:uid="{00000000-0005-0000-0000-0000E71E0000}"/>
    <cellStyle name="Обычный 128 3 2" xfId="11015" xr:uid="{00000000-0005-0000-0000-0000E81E0000}"/>
    <cellStyle name="Обычный 128 4" xfId="7385" xr:uid="{00000000-0005-0000-0000-0000E91E0000}"/>
    <cellStyle name="Обычный 128 4 2" xfId="11016" xr:uid="{00000000-0005-0000-0000-0000EA1E0000}"/>
    <cellStyle name="Обычный 128 5" xfId="7386" xr:uid="{00000000-0005-0000-0000-0000EB1E0000}"/>
    <cellStyle name="Обычный 128 5 2" xfId="11017" xr:uid="{00000000-0005-0000-0000-0000EC1E0000}"/>
    <cellStyle name="Обычный 128 6" xfId="7387" xr:uid="{00000000-0005-0000-0000-0000ED1E0000}"/>
    <cellStyle name="Обычный 128 6 2" xfId="11018" xr:uid="{00000000-0005-0000-0000-0000EE1E0000}"/>
    <cellStyle name="Обычный 128 7" xfId="7388" xr:uid="{00000000-0005-0000-0000-0000EF1E0000}"/>
    <cellStyle name="Обычный 128 7 2" xfId="11019" xr:uid="{00000000-0005-0000-0000-0000F01E0000}"/>
    <cellStyle name="Обычный 128 8" xfId="7389" xr:uid="{00000000-0005-0000-0000-0000F11E0000}"/>
    <cellStyle name="Обычный 128 8 2" xfId="11020" xr:uid="{00000000-0005-0000-0000-0000F21E0000}"/>
    <cellStyle name="Обычный 128 9" xfId="7390" xr:uid="{00000000-0005-0000-0000-0000F31E0000}"/>
    <cellStyle name="Обычный 128 9 2" xfId="11021" xr:uid="{00000000-0005-0000-0000-0000F41E0000}"/>
    <cellStyle name="Обычный 13" xfId="7391" xr:uid="{00000000-0005-0000-0000-0000F51E0000}"/>
    <cellStyle name="Обычный 13 12" xfId="7392" xr:uid="{00000000-0005-0000-0000-0000F61E0000}"/>
    <cellStyle name="Обычный 137" xfId="7393" xr:uid="{00000000-0005-0000-0000-0000F71E0000}"/>
    <cellStyle name="Обычный 137 10" xfId="7394" xr:uid="{00000000-0005-0000-0000-0000F81E0000}"/>
    <cellStyle name="Обычный 137 10 2" xfId="11023" xr:uid="{00000000-0005-0000-0000-0000F91E0000}"/>
    <cellStyle name="Обычный 137 11" xfId="7395" xr:uid="{00000000-0005-0000-0000-0000FA1E0000}"/>
    <cellStyle name="Обычный 137 11 2" xfId="11024" xr:uid="{00000000-0005-0000-0000-0000FB1E0000}"/>
    <cellStyle name="Обычный 137 12" xfId="7396" xr:uid="{00000000-0005-0000-0000-0000FC1E0000}"/>
    <cellStyle name="Обычный 137 12 2" xfId="11025" xr:uid="{00000000-0005-0000-0000-0000FD1E0000}"/>
    <cellStyle name="Обычный 137 13" xfId="7397" xr:uid="{00000000-0005-0000-0000-0000FE1E0000}"/>
    <cellStyle name="Обычный 137 13 2" xfId="11026" xr:uid="{00000000-0005-0000-0000-0000FF1E0000}"/>
    <cellStyle name="Обычный 137 14" xfId="7398" xr:uid="{00000000-0005-0000-0000-0000001F0000}"/>
    <cellStyle name="Обычный 137 14 2" xfId="11027" xr:uid="{00000000-0005-0000-0000-0000011F0000}"/>
    <cellStyle name="Обычный 137 15" xfId="7399" xr:uid="{00000000-0005-0000-0000-0000021F0000}"/>
    <cellStyle name="Обычный 137 15 2" xfId="11028" xr:uid="{00000000-0005-0000-0000-0000031F0000}"/>
    <cellStyle name="Обычный 137 16" xfId="7400" xr:uid="{00000000-0005-0000-0000-0000041F0000}"/>
    <cellStyle name="Обычный 137 16 2" xfId="11029" xr:uid="{00000000-0005-0000-0000-0000051F0000}"/>
    <cellStyle name="Обычный 137 17" xfId="7401" xr:uid="{00000000-0005-0000-0000-0000061F0000}"/>
    <cellStyle name="Обычный 137 17 2" xfId="11030" xr:uid="{00000000-0005-0000-0000-0000071F0000}"/>
    <cellStyle name="Обычный 137 18" xfId="7402" xr:uid="{00000000-0005-0000-0000-0000081F0000}"/>
    <cellStyle name="Обычный 137 18 2" xfId="11031" xr:uid="{00000000-0005-0000-0000-0000091F0000}"/>
    <cellStyle name="Обычный 137 19" xfId="7403" xr:uid="{00000000-0005-0000-0000-00000A1F0000}"/>
    <cellStyle name="Обычный 137 19 2" xfId="11032" xr:uid="{00000000-0005-0000-0000-00000B1F0000}"/>
    <cellStyle name="Обычный 137 2" xfId="7404" xr:uid="{00000000-0005-0000-0000-00000C1F0000}"/>
    <cellStyle name="Обычный 137 2 2" xfId="11033" xr:uid="{00000000-0005-0000-0000-00000D1F0000}"/>
    <cellStyle name="Обычный 137 20" xfId="11022" xr:uid="{00000000-0005-0000-0000-00000E1F0000}"/>
    <cellStyle name="Обычный 137 3" xfId="7405" xr:uid="{00000000-0005-0000-0000-00000F1F0000}"/>
    <cellStyle name="Обычный 137 3 2" xfId="11034" xr:uid="{00000000-0005-0000-0000-0000101F0000}"/>
    <cellStyle name="Обычный 137 4" xfId="7406" xr:uid="{00000000-0005-0000-0000-0000111F0000}"/>
    <cellStyle name="Обычный 137 4 2" xfId="11035" xr:uid="{00000000-0005-0000-0000-0000121F0000}"/>
    <cellStyle name="Обычный 137 5" xfId="7407" xr:uid="{00000000-0005-0000-0000-0000131F0000}"/>
    <cellStyle name="Обычный 137 5 2" xfId="11036" xr:uid="{00000000-0005-0000-0000-0000141F0000}"/>
    <cellStyle name="Обычный 137 6" xfId="7408" xr:uid="{00000000-0005-0000-0000-0000151F0000}"/>
    <cellStyle name="Обычный 137 6 2" xfId="11037" xr:uid="{00000000-0005-0000-0000-0000161F0000}"/>
    <cellStyle name="Обычный 137 7" xfId="7409" xr:uid="{00000000-0005-0000-0000-0000171F0000}"/>
    <cellStyle name="Обычный 137 7 2" xfId="11038" xr:uid="{00000000-0005-0000-0000-0000181F0000}"/>
    <cellStyle name="Обычный 137 8" xfId="7410" xr:uid="{00000000-0005-0000-0000-0000191F0000}"/>
    <cellStyle name="Обычный 137 8 2" xfId="11039" xr:uid="{00000000-0005-0000-0000-00001A1F0000}"/>
    <cellStyle name="Обычный 137 9" xfId="7411" xr:uid="{00000000-0005-0000-0000-00001B1F0000}"/>
    <cellStyle name="Обычный 137 9 2" xfId="11040" xr:uid="{00000000-0005-0000-0000-00001C1F0000}"/>
    <cellStyle name="Обычный 14" xfId="7412" xr:uid="{00000000-0005-0000-0000-00001D1F0000}"/>
    <cellStyle name="Обычный 14 10" xfId="7413" xr:uid="{00000000-0005-0000-0000-00001E1F0000}"/>
    <cellStyle name="Обычный 14 10 2" xfId="11042" xr:uid="{00000000-0005-0000-0000-00001F1F0000}"/>
    <cellStyle name="Обычный 14 11" xfId="7414" xr:uid="{00000000-0005-0000-0000-0000201F0000}"/>
    <cellStyle name="Обычный 14 11 2" xfId="11043" xr:uid="{00000000-0005-0000-0000-0000211F0000}"/>
    <cellStyle name="Обычный 14 12" xfId="7415" xr:uid="{00000000-0005-0000-0000-0000221F0000}"/>
    <cellStyle name="Обычный 14 12 2" xfId="11044" xr:uid="{00000000-0005-0000-0000-0000231F0000}"/>
    <cellStyle name="Обычный 14 13" xfId="7416" xr:uid="{00000000-0005-0000-0000-0000241F0000}"/>
    <cellStyle name="Обычный 14 13 2" xfId="11045" xr:uid="{00000000-0005-0000-0000-0000251F0000}"/>
    <cellStyle name="Обычный 14 14" xfId="7417" xr:uid="{00000000-0005-0000-0000-0000261F0000}"/>
    <cellStyle name="Обычный 14 14 2" xfId="11046" xr:uid="{00000000-0005-0000-0000-0000271F0000}"/>
    <cellStyle name="Обычный 14 15" xfId="7418" xr:uid="{00000000-0005-0000-0000-0000281F0000}"/>
    <cellStyle name="Обычный 14 15 2" xfId="11047" xr:uid="{00000000-0005-0000-0000-0000291F0000}"/>
    <cellStyle name="Обычный 14 16" xfId="7419" xr:uid="{00000000-0005-0000-0000-00002A1F0000}"/>
    <cellStyle name="Обычный 14 16 2" xfId="11048" xr:uid="{00000000-0005-0000-0000-00002B1F0000}"/>
    <cellStyle name="Обычный 14 17" xfId="7420" xr:uid="{00000000-0005-0000-0000-00002C1F0000}"/>
    <cellStyle name="Обычный 14 17 2" xfId="11049" xr:uid="{00000000-0005-0000-0000-00002D1F0000}"/>
    <cellStyle name="Обычный 14 18" xfId="7421" xr:uid="{00000000-0005-0000-0000-00002E1F0000}"/>
    <cellStyle name="Обычный 14 18 2" xfId="11050" xr:uid="{00000000-0005-0000-0000-00002F1F0000}"/>
    <cellStyle name="Обычный 14 19" xfId="7422" xr:uid="{00000000-0005-0000-0000-0000301F0000}"/>
    <cellStyle name="Обычный 14 19 2" xfId="11051" xr:uid="{00000000-0005-0000-0000-0000311F0000}"/>
    <cellStyle name="Обычный 14 2" xfId="7423" xr:uid="{00000000-0005-0000-0000-0000321F0000}"/>
    <cellStyle name="Обычный 14 20" xfId="7424" xr:uid="{00000000-0005-0000-0000-0000331F0000}"/>
    <cellStyle name="Обычный 14 20 2" xfId="11052" xr:uid="{00000000-0005-0000-0000-0000341F0000}"/>
    <cellStyle name="Обычный 14 21" xfId="7425" xr:uid="{00000000-0005-0000-0000-0000351F0000}"/>
    <cellStyle name="Обычный 14 21 2" xfId="11053" xr:uid="{00000000-0005-0000-0000-0000361F0000}"/>
    <cellStyle name="Обычный 14 22" xfId="11041" xr:uid="{00000000-0005-0000-0000-0000371F0000}"/>
    <cellStyle name="Обычный 14 3" xfId="7426" xr:uid="{00000000-0005-0000-0000-0000381F0000}"/>
    <cellStyle name="Обычный 14 3 2" xfId="11054" xr:uid="{00000000-0005-0000-0000-0000391F0000}"/>
    <cellStyle name="Обычный 14 4" xfId="7427" xr:uid="{00000000-0005-0000-0000-00003A1F0000}"/>
    <cellStyle name="Обычный 14 4 2" xfId="11055" xr:uid="{00000000-0005-0000-0000-00003B1F0000}"/>
    <cellStyle name="Обычный 14 5" xfId="7428" xr:uid="{00000000-0005-0000-0000-00003C1F0000}"/>
    <cellStyle name="Обычный 14 5 2" xfId="11056" xr:uid="{00000000-0005-0000-0000-00003D1F0000}"/>
    <cellStyle name="Обычный 14 6" xfId="7429" xr:uid="{00000000-0005-0000-0000-00003E1F0000}"/>
    <cellStyle name="Обычный 14 6 2" xfId="11057" xr:uid="{00000000-0005-0000-0000-00003F1F0000}"/>
    <cellStyle name="Обычный 14 7" xfId="7430" xr:uid="{00000000-0005-0000-0000-0000401F0000}"/>
    <cellStyle name="Обычный 14 7 2" xfId="11058" xr:uid="{00000000-0005-0000-0000-0000411F0000}"/>
    <cellStyle name="Обычный 14 8" xfId="7431" xr:uid="{00000000-0005-0000-0000-0000421F0000}"/>
    <cellStyle name="Обычный 14 8 2" xfId="11059" xr:uid="{00000000-0005-0000-0000-0000431F0000}"/>
    <cellStyle name="Обычный 14 9" xfId="7432" xr:uid="{00000000-0005-0000-0000-0000441F0000}"/>
    <cellStyle name="Обычный 14 9 2" xfId="11060" xr:uid="{00000000-0005-0000-0000-0000451F0000}"/>
    <cellStyle name="Обычный 15" xfId="7433" xr:uid="{00000000-0005-0000-0000-0000461F0000}"/>
    <cellStyle name="Обычный 15 10" xfId="7434" xr:uid="{00000000-0005-0000-0000-0000471F0000}"/>
    <cellStyle name="Обычный 15 10 2" xfId="11062" xr:uid="{00000000-0005-0000-0000-0000481F0000}"/>
    <cellStyle name="Обычный 15 11" xfId="7435" xr:uid="{00000000-0005-0000-0000-0000491F0000}"/>
    <cellStyle name="Обычный 15 11 2" xfId="11063" xr:uid="{00000000-0005-0000-0000-00004A1F0000}"/>
    <cellStyle name="Обычный 15 12" xfId="7436" xr:uid="{00000000-0005-0000-0000-00004B1F0000}"/>
    <cellStyle name="Обычный 15 12 2" xfId="11064" xr:uid="{00000000-0005-0000-0000-00004C1F0000}"/>
    <cellStyle name="Обычный 15 13" xfId="7437" xr:uid="{00000000-0005-0000-0000-00004D1F0000}"/>
    <cellStyle name="Обычный 15 13 2" xfId="11065" xr:uid="{00000000-0005-0000-0000-00004E1F0000}"/>
    <cellStyle name="Обычный 15 14" xfId="7438" xr:uid="{00000000-0005-0000-0000-00004F1F0000}"/>
    <cellStyle name="Обычный 15 14 2" xfId="11066" xr:uid="{00000000-0005-0000-0000-0000501F0000}"/>
    <cellStyle name="Обычный 15 15" xfId="7439" xr:uid="{00000000-0005-0000-0000-0000511F0000}"/>
    <cellStyle name="Обычный 15 15 2" xfId="11067" xr:uid="{00000000-0005-0000-0000-0000521F0000}"/>
    <cellStyle name="Обычный 15 16" xfId="7440" xr:uid="{00000000-0005-0000-0000-0000531F0000}"/>
    <cellStyle name="Обычный 15 16 2" xfId="11068" xr:uid="{00000000-0005-0000-0000-0000541F0000}"/>
    <cellStyle name="Обычный 15 17" xfId="7441" xr:uid="{00000000-0005-0000-0000-0000551F0000}"/>
    <cellStyle name="Обычный 15 17 2" xfId="11069" xr:uid="{00000000-0005-0000-0000-0000561F0000}"/>
    <cellStyle name="Обычный 15 18" xfId="7442" xr:uid="{00000000-0005-0000-0000-0000571F0000}"/>
    <cellStyle name="Обычный 15 18 2" xfId="11070" xr:uid="{00000000-0005-0000-0000-0000581F0000}"/>
    <cellStyle name="Обычный 15 19" xfId="7443" xr:uid="{00000000-0005-0000-0000-0000591F0000}"/>
    <cellStyle name="Обычный 15 19 2" xfId="11071" xr:uid="{00000000-0005-0000-0000-00005A1F0000}"/>
    <cellStyle name="Обычный 15 2" xfId="7444" xr:uid="{00000000-0005-0000-0000-00005B1F0000}"/>
    <cellStyle name="Обычный 15 2 2" xfId="11072" xr:uid="{00000000-0005-0000-0000-00005C1F0000}"/>
    <cellStyle name="Обычный 15 20" xfId="11061" xr:uid="{00000000-0005-0000-0000-00005D1F0000}"/>
    <cellStyle name="Обычный 15 3" xfId="7445" xr:uid="{00000000-0005-0000-0000-00005E1F0000}"/>
    <cellStyle name="Обычный 15 3 2" xfId="11073" xr:uid="{00000000-0005-0000-0000-00005F1F0000}"/>
    <cellStyle name="Обычный 15 4" xfId="7446" xr:uid="{00000000-0005-0000-0000-0000601F0000}"/>
    <cellStyle name="Обычный 15 4 2" xfId="11074" xr:uid="{00000000-0005-0000-0000-0000611F0000}"/>
    <cellStyle name="Обычный 15 5" xfId="7447" xr:uid="{00000000-0005-0000-0000-0000621F0000}"/>
    <cellStyle name="Обычный 15 5 2" xfId="11075" xr:uid="{00000000-0005-0000-0000-0000631F0000}"/>
    <cellStyle name="Обычный 15 6" xfId="7448" xr:uid="{00000000-0005-0000-0000-0000641F0000}"/>
    <cellStyle name="Обычный 15 6 2" xfId="11076" xr:uid="{00000000-0005-0000-0000-0000651F0000}"/>
    <cellStyle name="Обычный 15 7" xfId="7449" xr:uid="{00000000-0005-0000-0000-0000661F0000}"/>
    <cellStyle name="Обычный 15 7 2" xfId="11077" xr:uid="{00000000-0005-0000-0000-0000671F0000}"/>
    <cellStyle name="Обычный 15 8" xfId="7450" xr:uid="{00000000-0005-0000-0000-0000681F0000}"/>
    <cellStyle name="Обычный 15 8 2" xfId="11078" xr:uid="{00000000-0005-0000-0000-0000691F0000}"/>
    <cellStyle name="Обычный 15 9" xfId="7451" xr:uid="{00000000-0005-0000-0000-00006A1F0000}"/>
    <cellStyle name="Обычный 15 9 2" xfId="11079" xr:uid="{00000000-0005-0000-0000-00006B1F0000}"/>
    <cellStyle name="Обычный 16" xfId="7452" xr:uid="{00000000-0005-0000-0000-00006C1F0000}"/>
    <cellStyle name="Обычный 16 2" xfId="7453" xr:uid="{00000000-0005-0000-0000-00006D1F0000}"/>
    <cellStyle name="Обычный 17" xfId="7454" xr:uid="{00000000-0005-0000-0000-00006E1F0000}"/>
    <cellStyle name="Обычный 17 10" xfId="7455" xr:uid="{00000000-0005-0000-0000-00006F1F0000}"/>
    <cellStyle name="Обычный 17 10 2" xfId="11081" xr:uid="{00000000-0005-0000-0000-0000701F0000}"/>
    <cellStyle name="Обычный 17 11" xfId="7456" xr:uid="{00000000-0005-0000-0000-0000711F0000}"/>
    <cellStyle name="Обычный 17 11 2" xfId="11082" xr:uid="{00000000-0005-0000-0000-0000721F0000}"/>
    <cellStyle name="Обычный 17 12" xfId="7457" xr:uid="{00000000-0005-0000-0000-0000731F0000}"/>
    <cellStyle name="Обычный 17 12 2" xfId="11083" xr:uid="{00000000-0005-0000-0000-0000741F0000}"/>
    <cellStyle name="Обычный 17 13" xfId="7458" xr:uid="{00000000-0005-0000-0000-0000751F0000}"/>
    <cellStyle name="Обычный 17 13 2" xfId="11084" xr:uid="{00000000-0005-0000-0000-0000761F0000}"/>
    <cellStyle name="Обычный 17 14" xfId="7459" xr:uid="{00000000-0005-0000-0000-0000771F0000}"/>
    <cellStyle name="Обычный 17 14 2" xfId="11085" xr:uid="{00000000-0005-0000-0000-0000781F0000}"/>
    <cellStyle name="Обычный 17 15" xfId="7460" xr:uid="{00000000-0005-0000-0000-0000791F0000}"/>
    <cellStyle name="Обычный 17 15 2" xfId="11086" xr:uid="{00000000-0005-0000-0000-00007A1F0000}"/>
    <cellStyle name="Обычный 17 16" xfId="7461" xr:uid="{00000000-0005-0000-0000-00007B1F0000}"/>
    <cellStyle name="Обычный 17 16 2" xfId="11087" xr:uid="{00000000-0005-0000-0000-00007C1F0000}"/>
    <cellStyle name="Обычный 17 17" xfId="7462" xr:uid="{00000000-0005-0000-0000-00007D1F0000}"/>
    <cellStyle name="Обычный 17 17 2" xfId="11088" xr:uid="{00000000-0005-0000-0000-00007E1F0000}"/>
    <cellStyle name="Обычный 17 18" xfId="7463" xr:uid="{00000000-0005-0000-0000-00007F1F0000}"/>
    <cellStyle name="Обычный 17 18 2" xfId="11089" xr:uid="{00000000-0005-0000-0000-0000801F0000}"/>
    <cellStyle name="Обычный 17 19" xfId="7464" xr:uid="{00000000-0005-0000-0000-0000811F0000}"/>
    <cellStyle name="Обычный 17 19 2" xfId="11090" xr:uid="{00000000-0005-0000-0000-0000821F0000}"/>
    <cellStyle name="Обычный 17 2" xfId="7465" xr:uid="{00000000-0005-0000-0000-0000831F0000}"/>
    <cellStyle name="Обычный 17 20" xfId="7466" xr:uid="{00000000-0005-0000-0000-0000841F0000}"/>
    <cellStyle name="Обычный 17 20 2" xfId="11091" xr:uid="{00000000-0005-0000-0000-0000851F0000}"/>
    <cellStyle name="Обычный 17 21" xfId="11080" xr:uid="{00000000-0005-0000-0000-0000861F0000}"/>
    <cellStyle name="Обычный 17 3" xfId="7467" xr:uid="{00000000-0005-0000-0000-0000871F0000}"/>
    <cellStyle name="Обычный 17 3 2" xfId="11092" xr:uid="{00000000-0005-0000-0000-0000881F0000}"/>
    <cellStyle name="Обычный 17 4" xfId="7468" xr:uid="{00000000-0005-0000-0000-0000891F0000}"/>
    <cellStyle name="Обычный 17 4 2" xfId="11093" xr:uid="{00000000-0005-0000-0000-00008A1F0000}"/>
    <cellStyle name="Обычный 17 5" xfId="7469" xr:uid="{00000000-0005-0000-0000-00008B1F0000}"/>
    <cellStyle name="Обычный 17 5 2" xfId="11094" xr:uid="{00000000-0005-0000-0000-00008C1F0000}"/>
    <cellStyle name="Обычный 17 6" xfId="7470" xr:uid="{00000000-0005-0000-0000-00008D1F0000}"/>
    <cellStyle name="Обычный 17 6 2" xfId="11095" xr:uid="{00000000-0005-0000-0000-00008E1F0000}"/>
    <cellStyle name="Обычный 17 7" xfId="7471" xr:uid="{00000000-0005-0000-0000-00008F1F0000}"/>
    <cellStyle name="Обычный 17 7 2" xfId="11096" xr:uid="{00000000-0005-0000-0000-0000901F0000}"/>
    <cellStyle name="Обычный 17 8" xfId="7472" xr:uid="{00000000-0005-0000-0000-0000911F0000}"/>
    <cellStyle name="Обычный 17 8 2" xfId="11097" xr:uid="{00000000-0005-0000-0000-0000921F0000}"/>
    <cellStyle name="Обычный 17 9" xfId="7473" xr:uid="{00000000-0005-0000-0000-0000931F0000}"/>
    <cellStyle name="Обычный 17 9 2" xfId="11098" xr:uid="{00000000-0005-0000-0000-0000941F0000}"/>
    <cellStyle name="Обычный 18" xfId="7474" xr:uid="{00000000-0005-0000-0000-0000951F0000}"/>
    <cellStyle name="Обычный 18 10" xfId="7475" xr:uid="{00000000-0005-0000-0000-0000961F0000}"/>
    <cellStyle name="Обычный 18 10 2" xfId="11100" xr:uid="{00000000-0005-0000-0000-0000971F0000}"/>
    <cellStyle name="Обычный 18 11" xfId="7476" xr:uid="{00000000-0005-0000-0000-0000981F0000}"/>
    <cellStyle name="Обычный 18 11 2" xfId="11101" xr:uid="{00000000-0005-0000-0000-0000991F0000}"/>
    <cellStyle name="Обычный 18 12" xfId="7477" xr:uid="{00000000-0005-0000-0000-00009A1F0000}"/>
    <cellStyle name="Обычный 18 12 2" xfId="11102" xr:uid="{00000000-0005-0000-0000-00009B1F0000}"/>
    <cellStyle name="Обычный 18 13" xfId="7478" xr:uid="{00000000-0005-0000-0000-00009C1F0000}"/>
    <cellStyle name="Обычный 18 13 2" xfId="11103" xr:uid="{00000000-0005-0000-0000-00009D1F0000}"/>
    <cellStyle name="Обычный 18 14" xfId="7479" xr:uid="{00000000-0005-0000-0000-00009E1F0000}"/>
    <cellStyle name="Обычный 18 14 2" xfId="11104" xr:uid="{00000000-0005-0000-0000-00009F1F0000}"/>
    <cellStyle name="Обычный 18 15" xfId="7480" xr:uid="{00000000-0005-0000-0000-0000A01F0000}"/>
    <cellStyle name="Обычный 18 15 2" xfId="11105" xr:uid="{00000000-0005-0000-0000-0000A11F0000}"/>
    <cellStyle name="Обычный 18 16" xfId="7481" xr:uid="{00000000-0005-0000-0000-0000A21F0000}"/>
    <cellStyle name="Обычный 18 16 2" xfId="11106" xr:uid="{00000000-0005-0000-0000-0000A31F0000}"/>
    <cellStyle name="Обычный 18 17" xfId="7482" xr:uid="{00000000-0005-0000-0000-0000A41F0000}"/>
    <cellStyle name="Обычный 18 17 2" xfId="11107" xr:uid="{00000000-0005-0000-0000-0000A51F0000}"/>
    <cellStyle name="Обычный 18 18" xfId="7483" xr:uid="{00000000-0005-0000-0000-0000A61F0000}"/>
    <cellStyle name="Обычный 18 18 2" xfId="11108" xr:uid="{00000000-0005-0000-0000-0000A71F0000}"/>
    <cellStyle name="Обычный 18 19" xfId="7484" xr:uid="{00000000-0005-0000-0000-0000A81F0000}"/>
    <cellStyle name="Обычный 18 19 2" xfId="11109" xr:uid="{00000000-0005-0000-0000-0000A91F0000}"/>
    <cellStyle name="Обычный 18 2" xfId="7485" xr:uid="{00000000-0005-0000-0000-0000AA1F0000}"/>
    <cellStyle name="Обычный 18 2 2" xfId="11110" xr:uid="{00000000-0005-0000-0000-0000AB1F0000}"/>
    <cellStyle name="Обычный 18 20" xfId="7486" xr:uid="{00000000-0005-0000-0000-0000AC1F0000}"/>
    <cellStyle name="Обычный 18 20 2" xfId="11111" xr:uid="{00000000-0005-0000-0000-0000AD1F0000}"/>
    <cellStyle name="Обычный 18 21" xfId="11099" xr:uid="{00000000-0005-0000-0000-0000AE1F0000}"/>
    <cellStyle name="Обычный 18 3" xfId="7487" xr:uid="{00000000-0005-0000-0000-0000AF1F0000}"/>
    <cellStyle name="Обычный 18 3 2" xfId="11112" xr:uid="{00000000-0005-0000-0000-0000B01F0000}"/>
    <cellStyle name="Обычный 18 4" xfId="7488" xr:uid="{00000000-0005-0000-0000-0000B11F0000}"/>
    <cellStyle name="Обычный 18 5" xfId="7489" xr:uid="{00000000-0005-0000-0000-0000B21F0000}"/>
    <cellStyle name="Обычный 18 5 2" xfId="11113" xr:uid="{00000000-0005-0000-0000-0000B31F0000}"/>
    <cellStyle name="Обычный 18 6" xfId="7490" xr:uid="{00000000-0005-0000-0000-0000B41F0000}"/>
    <cellStyle name="Обычный 18 6 2" xfId="11114" xr:uid="{00000000-0005-0000-0000-0000B51F0000}"/>
    <cellStyle name="Обычный 18 7" xfId="7491" xr:uid="{00000000-0005-0000-0000-0000B61F0000}"/>
    <cellStyle name="Обычный 18 7 2" xfId="11115" xr:uid="{00000000-0005-0000-0000-0000B71F0000}"/>
    <cellStyle name="Обычный 18 8" xfId="7492" xr:uid="{00000000-0005-0000-0000-0000B81F0000}"/>
    <cellStyle name="Обычный 18 8 2" xfId="11116" xr:uid="{00000000-0005-0000-0000-0000B91F0000}"/>
    <cellStyle name="Обычный 18 9" xfId="7493" xr:uid="{00000000-0005-0000-0000-0000BA1F0000}"/>
    <cellStyle name="Обычный 18 9 2" xfId="11117" xr:uid="{00000000-0005-0000-0000-0000BB1F0000}"/>
    <cellStyle name="Обычный 19" xfId="7494" xr:uid="{00000000-0005-0000-0000-0000BC1F0000}"/>
    <cellStyle name="Обычный 19 10" xfId="7495" xr:uid="{00000000-0005-0000-0000-0000BD1F0000}"/>
    <cellStyle name="Обычный 19 10 2" xfId="11119" xr:uid="{00000000-0005-0000-0000-0000BE1F0000}"/>
    <cellStyle name="Обычный 19 11" xfId="7496" xr:uid="{00000000-0005-0000-0000-0000BF1F0000}"/>
    <cellStyle name="Обычный 19 11 2" xfId="11120" xr:uid="{00000000-0005-0000-0000-0000C01F0000}"/>
    <cellStyle name="Обычный 19 12" xfId="7497" xr:uid="{00000000-0005-0000-0000-0000C11F0000}"/>
    <cellStyle name="Обычный 19 12 2" xfId="11121" xr:uid="{00000000-0005-0000-0000-0000C21F0000}"/>
    <cellStyle name="Обычный 19 13" xfId="7498" xr:uid="{00000000-0005-0000-0000-0000C31F0000}"/>
    <cellStyle name="Обычный 19 13 2" xfId="11122" xr:uid="{00000000-0005-0000-0000-0000C41F0000}"/>
    <cellStyle name="Обычный 19 14" xfId="7499" xr:uid="{00000000-0005-0000-0000-0000C51F0000}"/>
    <cellStyle name="Обычный 19 14 2" xfId="11123" xr:uid="{00000000-0005-0000-0000-0000C61F0000}"/>
    <cellStyle name="Обычный 19 15" xfId="7500" xr:uid="{00000000-0005-0000-0000-0000C71F0000}"/>
    <cellStyle name="Обычный 19 15 2" xfId="11124" xr:uid="{00000000-0005-0000-0000-0000C81F0000}"/>
    <cellStyle name="Обычный 19 16" xfId="7501" xr:uid="{00000000-0005-0000-0000-0000C91F0000}"/>
    <cellStyle name="Обычный 19 16 2" xfId="11125" xr:uid="{00000000-0005-0000-0000-0000CA1F0000}"/>
    <cellStyle name="Обычный 19 17" xfId="7502" xr:uid="{00000000-0005-0000-0000-0000CB1F0000}"/>
    <cellStyle name="Обычный 19 17 2" xfId="11126" xr:uid="{00000000-0005-0000-0000-0000CC1F0000}"/>
    <cellStyle name="Обычный 19 18" xfId="7503" xr:uid="{00000000-0005-0000-0000-0000CD1F0000}"/>
    <cellStyle name="Обычный 19 18 2" xfId="11127" xr:uid="{00000000-0005-0000-0000-0000CE1F0000}"/>
    <cellStyle name="Обычный 19 19" xfId="7504" xr:uid="{00000000-0005-0000-0000-0000CF1F0000}"/>
    <cellStyle name="Обычный 19 19 2" xfId="11128" xr:uid="{00000000-0005-0000-0000-0000D01F0000}"/>
    <cellStyle name="Обычный 19 2" xfId="7505" xr:uid="{00000000-0005-0000-0000-0000D11F0000}"/>
    <cellStyle name="Обычный 19 2 2" xfId="11129" xr:uid="{00000000-0005-0000-0000-0000D21F0000}"/>
    <cellStyle name="Обычный 19 20" xfId="11118" xr:uid="{00000000-0005-0000-0000-0000D31F0000}"/>
    <cellStyle name="Обычный 19 3" xfId="7506" xr:uid="{00000000-0005-0000-0000-0000D41F0000}"/>
    <cellStyle name="Обычный 19 3 2" xfId="11130" xr:uid="{00000000-0005-0000-0000-0000D51F0000}"/>
    <cellStyle name="Обычный 19 4" xfId="7507" xr:uid="{00000000-0005-0000-0000-0000D61F0000}"/>
    <cellStyle name="Обычный 19 4 2" xfId="11131" xr:uid="{00000000-0005-0000-0000-0000D71F0000}"/>
    <cellStyle name="Обычный 19 5" xfId="7508" xr:uid="{00000000-0005-0000-0000-0000D81F0000}"/>
    <cellStyle name="Обычный 19 5 2" xfId="11132" xr:uid="{00000000-0005-0000-0000-0000D91F0000}"/>
    <cellStyle name="Обычный 19 6" xfId="7509" xr:uid="{00000000-0005-0000-0000-0000DA1F0000}"/>
    <cellStyle name="Обычный 19 6 2" xfId="11133" xr:uid="{00000000-0005-0000-0000-0000DB1F0000}"/>
    <cellStyle name="Обычный 19 7" xfId="7510" xr:uid="{00000000-0005-0000-0000-0000DC1F0000}"/>
    <cellStyle name="Обычный 19 7 2" xfId="11134" xr:uid="{00000000-0005-0000-0000-0000DD1F0000}"/>
    <cellStyle name="Обычный 19 8" xfId="7511" xr:uid="{00000000-0005-0000-0000-0000DE1F0000}"/>
    <cellStyle name="Обычный 19 8 2" xfId="11135" xr:uid="{00000000-0005-0000-0000-0000DF1F0000}"/>
    <cellStyle name="Обычный 19 9" xfId="7512" xr:uid="{00000000-0005-0000-0000-0000E01F0000}"/>
    <cellStyle name="Обычный 19 9 2" xfId="11136" xr:uid="{00000000-0005-0000-0000-0000E11F0000}"/>
    <cellStyle name="Обычный 2" xfId="2" xr:uid="{00000000-0005-0000-0000-0000E21F0000}"/>
    <cellStyle name="Обычный 2 10" xfId="7513" xr:uid="{00000000-0005-0000-0000-0000E31F0000}"/>
    <cellStyle name="Обычный 2 11" xfId="7514" xr:uid="{00000000-0005-0000-0000-0000E41F0000}"/>
    <cellStyle name="Обычный 2 11 2" xfId="7515" xr:uid="{00000000-0005-0000-0000-0000E51F0000}"/>
    <cellStyle name="Обычный 2 11 3" xfId="7516" xr:uid="{00000000-0005-0000-0000-0000E61F0000}"/>
    <cellStyle name="Обычный 2 12" xfId="7517" xr:uid="{00000000-0005-0000-0000-0000E71F0000}"/>
    <cellStyle name="Обычный 2 13" xfId="7518" xr:uid="{00000000-0005-0000-0000-0000E81F0000}"/>
    <cellStyle name="Обычный 2 14" xfId="7519" xr:uid="{00000000-0005-0000-0000-0000E91F0000}"/>
    <cellStyle name="Обычный 2 15" xfId="7520" xr:uid="{00000000-0005-0000-0000-0000EA1F0000}"/>
    <cellStyle name="Обычный 2 15 2" xfId="7521" xr:uid="{00000000-0005-0000-0000-0000EB1F0000}"/>
    <cellStyle name="Обычный 2 16" xfId="7522" xr:uid="{00000000-0005-0000-0000-0000EC1F0000}"/>
    <cellStyle name="Обычный 2 17" xfId="7523" xr:uid="{00000000-0005-0000-0000-0000ED1F0000}"/>
    <cellStyle name="Обычный 2 18" xfId="7524" xr:uid="{00000000-0005-0000-0000-0000EE1F0000}"/>
    <cellStyle name="Обычный 2 19" xfId="7525" xr:uid="{00000000-0005-0000-0000-0000EF1F0000}"/>
    <cellStyle name="Обычный 2 2" xfId="7526" xr:uid="{00000000-0005-0000-0000-0000F01F0000}"/>
    <cellStyle name="Обычный 2 2 10" xfId="7527" xr:uid="{00000000-0005-0000-0000-0000F11F0000}"/>
    <cellStyle name="Обычный 2 2 11" xfId="7528" xr:uid="{00000000-0005-0000-0000-0000F21F0000}"/>
    <cellStyle name="Обычный 2 2 11 2" xfId="11138" xr:uid="{00000000-0005-0000-0000-0000F31F0000}"/>
    <cellStyle name="Обычный 2 2 12" xfId="7529" xr:uid="{00000000-0005-0000-0000-0000F41F0000}"/>
    <cellStyle name="Обычный 2 2 12 2" xfId="11139" xr:uid="{00000000-0005-0000-0000-0000F51F0000}"/>
    <cellStyle name="Обычный 2 2 13" xfId="7530" xr:uid="{00000000-0005-0000-0000-0000F61F0000}"/>
    <cellStyle name="Обычный 2 2 14" xfId="7531" xr:uid="{00000000-0005-0000-0000-0000F71F0000}"/>
    <cellStyle name="Обычный 2 2 14 2" xfId="11140" xr:uid="{00000000-0005-0000-0000-0000F81F0000}"/>
    <cellStyle name="Обычный 2 2 15" xfId="7532" xr:uid="{00000000-0005-0000-0000-0000F91F0000}"/>
    <cellStyle name="Обычный 2 2 15 2" xfId="11141" xr:uid="{00000000-0005-0000-0000-0000FA1F0000}"/>
    <cellStyle name="Обычный 2 2 158" xfId="7533" xr:uid="{00000000-0005-0000-0000-0000FB1F0000}"/>
    <cellStyle name="Обычный 2 2 16" xfId="7534" xr:uid="{00000000-0005-0000-0000-0000FC1F0000}"/>
    <cellStyle name="Обычный 2 2 16 2" xfId="11142" xr:uid="{00000000-0005-0000-0000-0000FD1F0000}"/>
    <cellStyle name="Обычный 2 2 17" xfId="7535" xr:uid="{00000000-0005-0000-0000-0000FE1F0000}"/>
    <cellStyle name="Обычный 2 2 17 2" xfId="11143" xr:uid="{00000000-0005-0000-0000-0000FF1F0000}"/>
    <cellStyle name="Обычный 2 2 18" xfId="7536" xr:uid="{00000000-0005-0000-0000-000000200000}"/>
    <cellStyle name="Обычный 2 2 18 2" xfId="11144" xr:uid="{00000000-0005-0000-0000-000001200000}"/>
    <cellStyle name="Обычный 2 2 19" xfId="7537" xr:uid="{00000000-0005-0000-0000-000002200000}"/>
    <cellStyle name="Обычный 2 2 19 2" xfId="11145" xr:uid="{00000000-0005-0000-0000-000003200000}"/>
    <cellStyle name="Обычный 2 2 2" xfId="7538" xr:uid="{00000000-0005-0000-0000-000004200000}"/>
    <cellStyle name="Обычный 2 2 2 2" xfId="7539" xr:uid="{00000000-0005-0000-0000-000005200000}"/>
    <cellStyle name="Обычный 2 2 2 2 2" xfId="7540" xr:uid="{00000000-0005-0000-0000-000006200000}"/>
    <cellStyle name="Обычный 2 2 2 3" xfId="7541" xr:uid="{00000000-0005-0000-0000-000007200000}"/>
    <cellStyle name="Обычный 2 2 2 4" xfId="7542" xr:uid="{00000000-0005-0000-0000-000008200000}"/>
    <cellStyle name="Обычный 2 2 2 5" xfId="7543" xr:uid="{00000000-0005-0000-0000-000009200000}"/>
    <cellStyle name="Обычный 2 2 2 9 3" xfId="7544" xr:uid="{00000000-0005-0000-0000-00000A200000}"/>
    <cellStyle name="Обычный 2 2 2 9 3 10" xfId="7545" xr:uid="{00000000-0005-0000-0000-00000B200000}"/>
    <cellStyle name="Обычный 2 2 2 9 3 10 2" xfId="11147" xr:uid="{00000000-0005-0000-0000-00000C200000}"/>
    <cellStyle name="Обычный 2 2 2 9 3 11" xfId="7546" xr:uid="{00000000-0005-0000-0000-00000D200000}"/>
    <cellStyle name="Обычный 2 2 2 9 3 11 2" xfId="11148" xr:uid="{00000000-0005-0000-0000-00000E200000}"/>
    <cellStyle name="Обычный 2 2 2 9 3 12" xfId="7547" xr:uid="{00000000-0005-0000-0000-00000F200000}"/>
    <cellStyle name="Обычный 2 2 2 9 3 12 2" xfId="11149" xr:uid="{00000000-0005-0000-0000-000010200000}"/>
    <cellStyle name="Обычный 2 2 2 9 3 13" xfId="7548" xr:uid="{00000000-0005-0000-0000-000011200000}"/>
    <cellStyle name="Обычный 2 2 2 9 3 13 2" xfId="11150" xr:uid="{00000000-0005-0000-0000-000012200000}"/>
    <cellStyle name="Обычный 2 2 2 9 3 14" xfId="7549" xr:uid="{00000000-0005-0000-0000-000013200000}"/>
    <cellStyle name="Обычный 2 2 2 9 3 14 2" xfId="11151" xr:uid="{00000000-0005-0000-0000-000014200000}"/>
    <cellStyle name="Обычный 2 2 2 9 3 15" xfId="7550" xr:uid="{00000000-0005-0000-0000-000015200000}"/>
    <cellStyle name="Обычный 2 2 2 9 3 15 2" xfId="11152" xr:uid="{00000000-0005-0000-0000-000016200000}"/>
    <cellStyle name="Обычный 2 2 2 9 3 16" xfId="7551" xr:uid="{00000000-0005-0000-0000-000017200000}"/>
    <cellStyle name="Обычный 2 2 2 9 3 16 2" xfId="11153" xr:uid="{00000000-0005-0000-0000-000018200000}"/>
    <cellStyle name="Обычный 2 2 2 9 3 17" xfId="7552" xr:uid="{00000000-0005-0000-0000-000019200000}"/>
    <cellStyle name="Обычный 2 2 2 9 3 17 2" xfId="11154" xr:uid="{00000000-0005-0000-0000-00001A200000}"/>
    <cellStyle name="Обычный 2 2 2 9 3 18" xfId="7553" xr:uid="{00000000-0005-0000-0000-00001B200000}"/>
    <cellStyle name="Обычный 2 2 2 9 3 18 2" xfId="11155" xr:uid="{00000000-0005-0000-0000-00001C200000}"/>
    <cellStyle name="Обычный 2 2 2 9 3 19" xfId="7554" xr:uid="{00000000-0005-0000-0000-00001D200000}"/>
    <cellStyle name="Обычный 2 2 2 9 3 19 2" xfId="11156" xr:uid="{00000000-0005-0000-0000-00001E200000}"/>
    <cellStyle name="Обычный 2 2 2 9 3 2" xfId="7555" xr:uid="{00000000-0005-0000-0000-00001F200000}"/>
    <cellStyle name="Обычный 2 2 2 9 3 2 2" xfId="11157" xr:uid="{00000000-0005-0000-0000-000020200000}"/>
    <cellStyle name="Обычный 2 2 2 9 3 20" xfId="11146" xr:uid="{00000000-0005-0000-0000-000021200000}"/>
    <cellStyle name="Обычный 2 2 2 9 3 3" xfId="7556" xr:uid="{00000000-0005-0000-0000-000022200000}"/>
    <cellStyle name="Обычный 2 2 2 9 3 3 2" xfId="11158" xr:uid="{00000000-0005-0000-0000-000023200000}"/>
    <cellStyle name="Обычный 2 2 2 9 3 4" xfId="7557" xr:uid="{00000000-0005-0000-0000-000024200000}"/>
    <cellStyle name="Обычный 2 2 2 9 3 4 2" xfId="11159" xr:uid="{00000000-0005-0000-0000-000025200000}"/>
    <cellStyle name="Обычный 2 2 2 9 3 5" xfId="7558" xr:uid="{00000000-0005-0000-0000-000026200000}"/>
    <cellStyle name="Обычный 2 2 2 9 3 5 2" xfId="11160" xr:uid="{00000000-0005-0000-0000-000027200000}"/>
    <cellStyle name="Обычный 2 2 2 9 3 6" xfId="7559" xr:uid="{00000000-0005-0000-0000-000028200000}"/>
    <cellStyle name="Обычный 2 2 2 9 3 6 2" xfId="11161" xr:uid="{00000000-0005-0000-0000-000029200000}"/>
    <cellStyle name="Обычный 2 2 2 9 3 7" xfId="7560" xr:uid="{00000000-0005-0000-0000-00002A200000}"/>
    <cellStyle name="Обычный 2 2 2 9 3 7 2" xfId="11162" xr:uid="{00000000-0005-0000-0000-00002B200000}"/>
    <cellStyle name="Обычный 2 2 2 9 3 8" xfId="7561" xr:uid="{00000000-0005-0000-0000-00002C200000}"/>
    <cellStyle name="Обычный 2 2 2 9 3 8 2" xfId="11163" xr:uid="{00000000-0005-0000-0000-00002D200000}"/>
    <cellStyle name="Обычный 2 2 2 9 3 9" xfId="7562" xr:uid="{00000000-0005-0000-0000-00002E200000}"/>
    <cellStyle name="Обычный 2 2 2 9 3 9 2" xfId="11164" xr:uid="{00000000-0005-0000-0000-00002F200000}"/>
    <cellStyle name="Обычный 2 2 2_0.КАШКАДАРЁ 2014 йил мехнат бозори шакллари УЗГАРГАН" xfId="7563" xr:uid="{00000000-0005-0000-0000-000030200000}"/>
    <cellStyle name="Обычный 2 2 20" xfId="7564" xr:uid="{00000000-0005-0000-0000-000031200000}"/>
    <cellStyle name="Обычный 2 2 21" xfId="7565" xr:uid="{00000000-0005-0000-0000-000032200000}"/>
    <cellStyle name="Обычный 2 2 21 2" xfId="11165" xr:uid="{00000000-0005-0000-0000-000033200000}"/>
    <cellStyle name="Обычный 2 2 22" xfId="7566" xr:uid="{00000000-0005-0000-0000-000034200000}"/>
    <cellStyle name="Обычный 2 2 22 2" xfId="11166" xr:uid="{00000000-0005-0000-0000-000035200000}"/>
    <cellStyle name="Обычный 2 2 23" xfId="7567" xr:uid="{00000000-0005-0000-0000-000036200000}"/>
    <cellStyle name="Обычный 2 2 23 2" xfId="11167" xr:uid="{00000000-0005-0000-0000-000037200000}"/>
    <cellStyle name="Обычный 2 2 24" xfId="7568" xr:uid="{00000000-0005-0000-0000-000038200000}"/>
    <cellStyle name="Обычный 2 2 24 2" xfId="11168" xr:uid="{00000000-0005-0000-0000-000039200000}"/>
    <cellStyle name="Обычный 2 2 25" xfId="7569" xr:uid="{00000000-0005-0000-0000-00003A200000}"/>
    <cellStyle name="Обычный 2 2 25 2" xfId="11169" xr:uid="{00000000-0005-0000-0000-00003B200000}"/>
    <cellStyle name="Обычный 2 2 26" xfId="7570" xr:uid="{00000000-0005-0000-0000-00003C200000}"/>
    <cellStyle name="Обычный 2 2 26 2" xfId="11170" xr:uid="{00000000-0005-0000-0000-00003D200000}"/>
    <cellStyle name="Обычный 2 2 27" xfId="7571" xr:uid="{00000000-0005-0000-0000-00003E200000}"/>
    <cellStyle name="Обычный 2 2 27 2" xfId="11171" xr:uid="{00000000-0005-0000-0000-00003F200000}"/>
    <cellStyle name="Обычный 2 2 28" xfId="7572" xr:uid="{00000000-0005-0000-0000-000040200000}"/>
    <cellStyle name="Обычный 2 2 28 2" xfId="11172" xr:uid="{00000000-0005-0000-0000-000041200000}"/>
    <cellStyle name="Обычный 2 2 29" xfId="11137" xr:uid="{00000000-0005-0000-0000-000042200000}"/>
    <cellStyle name="Обычный 2 2 3" xfId="7573" xr:uid="{00000000-0005-0000-0000-000043200000}"/>
    <cellStyle name="Обычный 2 2 3 10" xfId="7574" xr:uid="{00000000-0005-0000-0000-000044200000}"/>
    <cellStyle name="Обычный 2 2 3 10 2" xfId="11174" xr:uid="{00000000-0005-0000-0000-000045200000}"/>
    <cellStyle name="Обычный 2 2 3 11" xfId="7575" xr:uid="{00000000-0005-0000-0000-000046200000}"/>
    <cellStyle name="Обычный 2 2 3 11 2" xfId="11175" xr:uid="{00000000-0005-0000-0000-000047200000}"/>
    <cellStyle name="Обычный 2 2 3 12" xfId="7576" xr:uid="{00000000-0005-0000-0000-000048200000}"/>
    <cellStyle name="Обычный 2 2 3 12 2" xfId="11176" xr:uid="{00000000-0005-0000-0000-000049200000}"/>
    <cellStyle name="Обычный 2 2 3 13" xfId="7577" xr:uid="{00000000-0005-0000-0000-00004A200000}"/>
    <cellStyle name="Обычный 2 2 3 13 2" xfId="11177" xr:uid="{00000000-0005-0000-0000-00004B200000}"/>
    <cellStyle name="Обычный 2 2 3 14" xfId="7578" xr:uid="{00000000-0005-0000-0000-00004C200000}"/>
    <cellStyle name="Обычный 2 2 3 14 2" xfId="11178" xr:uid="{00000000-0005-0000-0000-00004D200000}"/>
    <cellStyle name="Обычный 2 2 3 15" xfId="7579" xr:uid="{00000000-0005-0000-0000-00004E200000}"/>
    <cellStyle name="Обычный 2 2 3 15 2" xfId="11179" xr:uid="{00000000-0005-0000-0000-00004F200000}"/>
    <cellStyle name="Обычный 2 2 3 16" xfId="7580" xr:uid="{00000000-0005-0000-0000-000050200000}"/>
    <cellStyle name="Обычный 2 2 3 16 2" xfId="11180" xr:uid="{00000000-0005-0000-0000-000051200000}"/>
    <cellStyle name="Обычный 2 2 3 17" xfId="7581" xr:uid="{00000000-0005-0000-0000-000052200000}"/>
    <cellStyle name="Обычный 2 2 3 17 2" xfId="11181" xr:uid="{00000000-0005-0000-0000-000053200000}"/>
    <cellStyle name="Обычный 2 2 3 18" xfId="7582" xr:uid="{00000000-0005-0000-0000-000054200000}"/>
    <cellStyle name="Обычный 2 2 3 18 2" xfId="11182" xr:uid="{00000000-0005-0000-0000-000055200000}"/>
    <cellStyle name="Обычный 2 2 3 19" xfId="7583" xr:uid="{00000000-0005-0000-0000-000056200000}"/>
    <cellStyle name="Обычный 2 2 3 19 2" xfId="11183" xr:uid="{00000000-0005-0000-0000-000057200000}"/>
    <cellStyle name="Обычный 2 2 3 2" xfId="7584" xr:uid="{00000000-0005-0000-0000-000058200000}"/>
    <cellStyle name="Обычный 2 2 3 2 10" xfId="7585" xr:uid="{00000000-0005-0000-0000-000059200000}"/>
    <cellStyle name="Обычный 2 2 3 2 10 2" xfId="11185" xr:uid="{00000000-0005-0000-0000-00005A200000}"/>
    <cellStyle name="Обычный 2 2 3 2 11" xfId="7586" xr:uid="{00000000-0005-0000-0000-00005B200000}"/>
    <cellStyle name="Обычный 2 2 3 2 11 2" xfId="11186" xr:uid="{00000000-0005-0000-0000-00005C200000}"/>
    <cellStyle name="Обычный 2 2 3 2 12" xfId="7587" xr:uid="{00000000-0005-0000-0000-00005D200000}"/>
    <cellStyle name="Обычный 2 2 3 2 12 2" xfId="11187" xr:uid="{00000000-0005-0000-0000-00005E200000}"/>
    <cellStyle name="Обычный 2 2 3 2 13" xfId="7588" xr:uid="{00000000-0005-0000-0000-00005F200000}"/>
    <cellStyle name="Обычный 2 2 3 2 13 2" xfId="11188" xr:uid="{00000000-0005-0000-0000-000060200000}"/>
    <cellStyle name="Обычный 2 2 3 2 14" xfId="7589" xr:uid="{00000000-0005-0000-0000-000061200000}"/>
    <cellStyle name="Обычный 2 2 3 2 14 2" xfId="11189" xr:uid="{00000000-0005-0000-0000-000062200000}"/>
    <cellStyle name="Обычный 2 2 3 2 15" xfId="7590" xr:uid="{00000000-0005-0000-0000-000063200000}"/>
    <cellStyle name="Обычный 2 2 3 2 15 2" xfId="11190" xr:uid="{00000000-0005-0000-0000-000064200000}"/>
    <cellStyle name="Обычный 2 2 3 2 16" xfId="7591" xr:uid="{00000000-0005-0000-0000-000065200000}"/>
    <cellStyle name="Обычный 2 2 3 2 16 2" xfId="11191" xr:uid="{00000000-0005-0000-0000-000066200000}"/>
    <cellStyle name="Обычный 2 2 3 2 17" xfId="7592" xr:uid="{00000000-0005-0000-0000-000067200000}"/>
    <cellStyle name="Обычный 2 2 3 2 17 2" xfId="11192" xr:uid="{00000000-0005-0000-0000-000068200000}"/>
    <cellStyle name="Обычный 2 2 3 2 18" xfId="7593" xr:uid="{00000000-0005-0000-0000-000069200000}"/>
    <cellStyle name="Обычный 2 2 3 2 18 2" xfId="11193" xr:uid="{00000000-0005-0000-0000-00006A200000}"/>
    <cellStyle name="Обычный 2 2 3 2 19" xfId="7594" xr:uid="{00000000-0005-0000-0000-00006B200000}"/>
    <cellStyle name="Обычный 2 2 3 2 19 2" xfId="11194" xr:uid="{00000000-0005-0000-0000-00006C200000}"/>
    <cellStyle name="Обычный 2 2 3 2 2" xfId="7595" xr:uid="{00000000-0005-0000-0000-00006D200000}"/>
    <cellStyle name="Обычный 2 2 3 2 2 2" xfId="11195" xr:uid="{00000000-0005-0000-0000-00006E200000}"/>
    <cellStyle name="Обычный 2 2 3 2 20" xfId="11184" xr:uid="{00000000-0005-0000-0000-00006F200000}"/>
    <cellStyle name="Обычный 2 2 3 2 3" xfId="7596" xr:uid="{00000000-0005-0000-0000-000070200000}"/>
    <cellStyle name="Обычный 2 2 3 2 3 2" xfId="11196" xr:uid="{00000000-0005-0000-0000-000071200000}"/>
    <cellStyle name="Обычный 2 2 3 2 4" xfId="7597" xr:uid="{00000000-0005-0000-0000-000072200000}"/>
    <cellStyle name="Обычный 2 2 3 2 4 2" xfId="11197" xr:uid="{00000000-0005-0000-0000-000073200000}"/>
    <cellStyle name="Обычный 2 2 3 2 5" xfId="7598" xr:uid="{00000000-0005-0000-0000-000074200000}"/>
    <cellStyle name="Обычный 2 2 3 2 5 2" xfId="11198" xr:uid="{00000000-0005-0000-0000-000075200000}"/>
    <cellStyle name="Обычный 2 2 3 2 6" xfId="7599" xr:uid="{00000000-0005-0000-0000-000076200000}"/>
    <cellStyle name="Обычный 2 2 3 2 6 2" xfId="11199" xr:uid="{00000000-0005-0000-0000-000077200000}"/>
    <cellStyle name="Обычный 2 2 3 2 7" xfId="7600" xr:uid="{00000000-0005-0000-0000-000078200000}"/>
    <cellStyle name="Обычный 2 2 3 2 7 2" xfId="11200" xr:uid="{00000000-0005-0000-0000-000079200000}"/>
    <cellStyle name="Обычный 2 2 3 2 8" xfId="7601" xr:uid="{00000000-0005-0000-0000-00007A200000}"/>
    <cellStyle name="Обычный 2 2 3 2 8 2" xfId="11201" xr:uid="{00000000-0005-0000-0000-00007B200000}"/>
    <cellStyle name="Обычный 2 2 3 2 9" xfId="7602" xr:uid="{00000000-0005-0000-0000-00007C200000}"/>
    <cellStyle name="Обычный 2 2 3 2 9 2" xfId="11202" xr:uid="{00000000-0005-0000-0000-00007D200000}"/>
    <cellStyle name="Обычный 2 2 3 20" xfId="7603" xr:uid="{00000000-0005-0000-0000-00007E200000}"/>
    <cellStyle name="Обычный 2 2 3 20 2" xfId="11203" xr:uid="{00000000-0005-0000-0000-00007F200000}"/>
    <cellStyle name="Обычный 2 2 3 21" xfId="11173" xr:uid="{00000000-0005-0000-0000-000080200000}"/>
    <cellStyle name="Обычный 2 2 3 3" xfId="7604" xr:uid="{00000000-0005-0000-0000-000081200000}"/>
    <cellStyle name="Обычный 2 2 3 3 2" xfId="11204" xr:uid="{00000000-0005-0000-0000-000082200000}"/>
    <cellStyle name="Обычный 2 2 3 4" xfId="7605" xr:uid="{00000000-0005-0000-0000-000083200000}"/>
    <cellStyle name="Обычный 2 2 3 4 2" xfId="11205" xr:uid="{00000000-0005-0000-0000-000084200000}"/>
    <cellStyle name="Обычный 2 2 3 5" xfId="7606" xr:uid="{00000000-0005-0000-0000-000085200000}"/>
    <cellStyle name="Обычный 2 2 3 5 2" xfId="11206" xr:uid="{00000000-0005-0000-0000-000086200000}"/>
    <cellStyle name="Обычный 2 2 3 6" xfId="7607" xr:uid="{00000000-0005-0000-0000-000087200000}"/>
    <cellStyle name="Обычный 2 2 3 6 2" xfId="11207" xr:uid="{00000000-0005-0000-0000-000088200000}"/>
    <cellStyle name="Обычный 2 2 3 7" xfId="7608" xr:uid="{00000000-0005-0000-0000-000089200000}"/>
    <cellStyle name="Обычный 2 2 3 7 2" xfId="11208" xr:uid="{00000000-0005-0000-0000-00008A200000}"/>
    <cellStyle name="Обычный 2 2 3 8" xfId="7609" xr:uid="{00000000-0005-0000-0000-00008B200000}"/>
    <cellStyle name="Обычный 2 2 3 8 2" xfId="11209" xr:uid="{00000000-0005-0000-0000-00008C200000}"/>
    <cellStyle name="Обычный 2 2 3 9" xfId="7610" xr:uid="{00000000-0005-0000-0000-00008D200000}"/>
    <cellStyle name="Обычный 2 2 3 9 2" xfId="11210" xr:uid="{00000000-0005-0000-0000-00008E200000}"/>
    <cellStyle name="Обычный 2 2 4" xfId="7611" xr:uid="{00000000-0005-0000-0000-00008F200000}"/>
    <cellStyle name="Обычный 2 2 5" xfId="7612" xr:uid="{00000000-0005-0000-0000-000090200000}"/>
    <cellStyle name="Обычный 2 2 5 2" xfId="7613" xr:uid="{00000000-0005-0000-0000-000091200000}"/>
    <cellStyle name="Обычный 2 2 6" xfId="7614" xr:uid="{00000000-0005-0000-0000-000092200000}"/>
    <cellStyle name="Обычный 2 2 7" xfId="7615" xr:uid="{00000000-0005-0000-0000-000093200000}"/>
    <cellStyle name="Обычный 2 2 8" xfId="7616" xr:uid="{00000000-0005-0000-0000-000094200000}"/>
    <cellStyle name="Обычный 2 2 8 2" xfId="11211" xr:uid="{00000000-0005-0000-0000-000095200000}"/>
    <cellStyle name="Обычный 2 2 9" xfId="7617" xr:uid="{00000000-0005-0000-0000-000096200000}"/>
    <cellStyle name="Обычный 2 2 9 2" xfId="11212" xr:uid="{00000000-0005-0000-0000-000097200000}"/>
    <cellStyle name="Обычный 2 2__аш(2)" xfId="7618" xr:uid="{00000000-0005-0000-0000-000098200000}"/>
    <cellStyle name="Обычный 2 20" xfId="7619" xr:uid="{00000000-0005-0000-0000-000099200000}"/>
    <cellStyle name="Обычный 2 21" xfId="7620" xr:uid="{00000000-0005-0000-0000-00009A200000}"/>
    <cellStyle name="Обычный 2 22" xfId="7621" xr:uid="{00000000-0005-0000-0000-00009B200000}"/>
    <cellStyle name="Обычный 2 23" xfId="7622" xr:uid="{00000000-0005-0000-0000-00009C200000}"/>
    <cellStyle name="Обычный 2 24" xfId="7623" xr:uid="{00000000-0005-0000-0000-00009D200000}"/>
    <cellStyle name="Обычный 2 25" xfId="7624" xr:uid="{00000000-0005-0000-0000-00009E200000}"/>
    <cellStyle name="Обычный 2 26" xfId="7625" xr:uid="{00000000-0005-0000-0000-00009F200000}"/>
    <cellStyle name="Обычный 2 27" xfId="7626" xr:uid="{00000000-0005-0000-0000-0000A0200000}"/>
    <cellStyle name="Обычный 2 28" xfId="7627" xr:uid="{00000000-0005-0000-0000-0000A1200000}"/>
    <cellStyle name="Обычный 2 29" xfId="7628" xr:uid="{00000000-0005-0000-0000-0000A2200000}"/>
    <cellStyle name="Обычный 2 3" xfId="7629" xr:uid="{00000000-0005-0000-0000-0000A3200000}"/>
    <cellStyle name="Обычный 2 3 2" xfId="7630" xr:uid="{00000000-0005-0000-0000-0000A4200000}"/>
    <cellStyle name="Обычный 2 3 2 2" xfId="7631" xr:uid="{00000000-0005-0000-0000-0000A5200000}"/>
    <cellStyle name="Обычный 2 3 2 2 2" xfId="7632" xr:uid="{00000000-0005-0000-0000-0000A6200000}"/>
    <cellStyle name="Обычный 2 3 2 2 2 2" xfId="7633" xr:uid="{00000000-0005-0000-0000-0000A7200000}"/>
    <cellStyle name="Обычный 2 3 2 2 3" xfId="7634" xr:uid="{00000000-0005-0000-0000-0000A8200000}"/>
    <cellStyle name="Обычный 2 3 2 2_ВИЛ СВОДКА1-5-жадваллар секторлар кесимида (2)" xfId="7635" xr:uid="{00000000-0005-0000-0000-0000A9200000}"/>
    <cellStyle name="Обычный 2 3 2 3" xfId="7636" xr:uid="{00000000-0005-0000-0000-0000AA200000}"/>
    <cellStyle name="Обычный 2 3 2 3 2" xfId="7637" xr:uid="{00000000-0005-0000-0000-0000AB200000}"/>
    <cellStyle name="Обычный 2 3 2 4" xfId="7638" xr:uid="{00000000-0005-0000-0000-0000AC200000}"/>
    <cellStyle name="Обычный 2 3 2_ВИЛ СВОДКА1-5-жадваллар секторлар кесимида (2)" xfId="7639" xr:uid="{00000000-0005-0000-0000-0000AD200000}"/>
    <cellStyle name="Обычный 2 3 3" xfId="7640" xr:uid="{00000000-0005-0000-0000-0000AE200000}"/>
    <cellStyle name="Обычный 2 3 3 2" xfId="7641" xr:uid="{00000000-0005-0000-0000-0000AF200000}"/>
    <cellStyle name="Обычный 2 3 3 2 2" xfId="7642" xr:uid="{00000000-0005-0000-0000-0000B0200000}"/>
    <cellStyle name="Обычный 2 3 3 3" xfId="7643" xr:uid="{00000000-0005-0000-0000-0000B1200000}"/>
    <cellStyle name="Обычный 2 3 3_ВИЛ СВОДКА1-5-жадваллар секторлар кесимида (2)" xfId="7644" xr:uid="{00000000-0005-0000-0000-0000B2200000}"/>
    <cellStyle name="Обычный 2 3 4" xfId="7645" xr:uid="{00000000-0005-0000-0000-0000B3200000}"/>
    <cellStyle name="Обычный 2 3 4 2" xfId="7646" xr:uid="{00000000-0005-0000-0000-0000B4200000}"/>
    <cellStyle name="Обычный 2 3 4 2 2" xfId="7647" xr:uid="{00000000-0005-0000-0000-0000B5200000}"/>
    <cellStyle name="Обычный 2 3 4 3" xfId="7648" xr:uid="{00000000-0005-0000-0000-0000B6200000}"/>
    <cellStyle name="Обычный 2 3 4_ВИЛ СВОДКА1-5-жадваллар секторлар кесимида (2)" xfId="7649" xr:uid="{00000000-0005-0000-0000-0000B7200000}"/>
    <cellStyle name="Обычный 2 3 5" xfId="7650" xr:uid="{00000000-0005-0000-0000-0000B8200000}"/>
    <cellStyle name="Обычный 2 3 5 2" xfId="7651" xr:uid="{00000000-0005-0000-0000-0000B9200000}"/>
    <cellStyle name="Обычный 2 3 6" xfId="7652" xr:uid="{00000000-0005-0000-0000-0000BA200000}"/>
    <cellStyle name="Обычный 2 3_2009йилЯкуниЖадваллар" xfId="7653" xr:uid="{00000000-0005-0000-0000-0000BB200000}"/>
    <cellStyle name="Обычный 2 30" xfId="7654" xr:uid="{00000000-0005-0000-0000-0000BC200000}"/>
    <cellStyle name="Обычный 2 31" xfId="7655" xr:uid="{00000000-0005-0000-0000-0000BD200000}"/>
    <cellStyle name="Обычный 2 32" xfId="7656" xr:uid="{00000000-0005-0000-0000-0000BE200000}"/>
    <cellStyle name="Обычный 2 33" xfId="7657" xr:uid="{00000000-0005-0000-0000-0000BF200000}"/>
    <cellStyle name="Обычный 2 34" xfId="7658" xr:uid="{00000000-0005-0000-0000-0000C0200000}"/>
    <cellStyle name="Обычный 2 35" xfId="7659" xr:uid="{00000000-0005-0000-0000-0000C1200000}"/>
    <cellStyle name="Обычный 2 36" xfId="7660" xr:uid="{00000000-0005-0000-0000-0000C2200000}"/>
    <cellStyle name="Обычный 2 37" xfId="7661" xr:uid="{00000000-0005-0000-0000-0000C3200000}"/>
    <cellStyle name="Обычный 2 38" xfId="7662" xr:uid="{00000000-0005-0000-0000-0000C4200000}"/>
    <cellStyle name="Обычный 2 39" xfId="7663" xr:uid="{00000000-0005-0000-0000-0000C5200000}"/>
    <cellStyle name="Обычный 2 4" xfId="7664" xr:uid="{00000000-0005-0000-0000-0000C6200000}"/>
    <cellStyle name="Обычный 2 4 2" xfId="7665" xr:uid="{00000000-0005-0000-0000-0000C7200000}"/>
    <cellStyle name="Обычный 2 4 3" xfId="13399" xr:uid="{00000000-0005-0000-0000-0000C8200000}"/>
    <cellStyle name="Обычный 2 4 3 2" xfId="13429" xr:uid="{00000000-0005-0000-0000-0000C9200000}"/>
    <cellStyle name="Обычный 2 40" xfId="7666" xr:uid="{00000000-0005-0000-0000-0000CA200000}"/>
    <cellStyle name="Обычный 2 41" xfId="7667" xr:uid="{00000000-0005-0000-0000-0000CB200000}"/>
    <cellStyle name="Обычный 2 42" xfId="10487" xr:uid="{00000000-0005-0000-0000-0000CC200000}"/>
    <cellStyle name="Обычный 2 5" xfId="7668" xr:uid="{00000000-0005-0000-0000-0000CD200000}"/>
    <cellStyle name="Обычный 2 5 2" xfId="7669" xr:uid="{00000000-0005-0000-0000-0000CE200000}"/>
    <cellStyle name="Обычный 2 5 3" xfId="7670" xr:uid="{00000000-0005-0000-0000-0000CF200000}"/>
    <cellStyle name="Обычный 2 5 3 10" xfId="7671" xr:uid="{00000000-0005-0000-0000-0000D0200000}"/>
    <cellStyle name="Обычный 2 5 3 10 2" xfId="11214" xr:uid="{00000000-0005-0000-0000-0000D1200000}"/>
    <cellStyle name="Обычный 2 5 3 11" xfId="7672" xr:uid="{00000000-0005-0000-0000-0000D2200000}"/>
    <cellStyle name="Обычный 2 5 3 11 2" xfId="11215" xr:uid="{00000000-0005-0000-0000-0000D3200000}"/>
    <cellStyle name="Обычный 2 5 3 12" xfId="7673" xr:uid="{00000000-0005-0000-0000-0000D4200000}"/>
    <cellStyle name="Обычный 2 5 3 12 2" xfId="11216" xr:uid="{00000000-0005-0000-0000-0000D5200000}"/>
    <cellStyle name="Обычный 2 5 3 13" xfId="7674" xr:uid="{00000000-0005-0000-0000-0000D6200000}"/>
    <cellStyle name="Обычный 2 5 3 13 2" xfId="11217" xr:uid="{00000000-0005-0000-0000-0000D7200000}"/>
    <cellStyle name="Обычный 2 5 3 14" xfId="7675" xr:uid="{00000000-0005-0000-0000-0000D8200000}"/>
    <cellStyle name="Обычный 2 5 3 14 2" xfId="11218" xr:uid="{00000000-0005-0000-0000-0000D9200000}"/>
    <cellStyle name="Обычный 2 5 3 15" xfId="7676" xr:uid="{00000000-0005-0000-0000-0000DA200000}"/>
    <cellStyle name="Обычный 2 5 3 15 2" xfId="11219" xr:uid="{00000000-0005-0000-0000-0000DB200000}"/>
    <cellStyle name="Обычный 2 5 3 16" xfId="7677" xr:uid="{00000000-0005-0000-0000-0000DC200000}"/>
    <cellStyle name="Обычный 2 5 3 16 2" xfId="11220" xr:uid="{00000000-0005-0000-0000-0000DD200000}"/>
    <cellStyle name="Обычный 2 5 3 17" xfId="7678" xr:uid="{00000000-0005-0000-0000-0000DE200000}"/>
    <cellStyle name="Обычный 2 5 3 17 2" xfId="11221" xr:uid="{00000000-0005-0000-0000-0000DF200000}"/>
    <cellStyle name="Обычный 2 5 3 18" xfId="7679" xr:uid="{00000000-0005-0000-0000-0000E0200000}"/>
    <cellStyle name="Обычный 2 5 3 18 2" xfId="11222" xr:uid="{00000000-0005-0000-0000-0000E1200000}"/>
    <cellStyle name="Обычный 2 5 3 19" xfId="7680" xr:uid="{00000000-0005-0000-0000-0000E2200000}"/>
    <cellStyle name="Обычный 2 5 3 19 2" xfId="11223" xr:uid="{00000000-0005-0000-0000-0000E3200000}"/>
    <cellStyle name="Обычный 2 5 3 2" xfId="7681" xr:uid="{00000000-0005-0000-0000-0000E4200000}"/>
    <cellStyle name="Обычный 2 5 3 2 2" xfId="7682" xr:uid="{00000000-0005-0000-0000-0000E5200000}"/>
    <cellStyle name="Обычный 2 5 3 2 2 10" xfId="7683" xr:uid="{00000000-0005-0000-0000-0000E6200000}"/>
    <cellStyle name="Обычный 2 5 3 2 2 10 2" xfId="11226" xr:uid="{00000000-0005-0000-0000-0000E7200000}"/>
    <cellStyle name="Обычный 2 5 3 2 2 11" xfId="7684" xr:uid="{00000000-0005-0000-0000-0000E8200000}"/>
    <cellStyle name="Обычный 2 5 3 2 2 11 2" xfId="11227" xr:uid="{00000000-0005-0000-0000-0000E9200000}"/>
    <cellStyle name="Обычный 2 5 3 2 2 12" xfId="7685" xr:uid="{00000000-0005-0000-0000-0000EA200000}"/>
    <cellStyle name="Обычный 2 5 3 2 2 12 2" xfId="11228" xr:uid="{00000000-0005-0000-0000-0000EB200000}"/>
    <cellStyle name="Обычный 2 5 3 2 2 13" xfId="7686" xr:uid="{00000000-0005-0000-0000-0000EC200000}"/>
    <cellStyle name="Обычный 2 5 3 2 2 13 2" xfId="11229" xr:uid="{00000000-0005-0000-0000-0000ED200000}"/>
    <cellStyle name="Обычный 2 5 3 2 2 14" xfId="7687" xr:uid="{00000000-0005-0000-0000-0000EE200000}"/>
    <cellStyle name="Обычный 2 5 3 2 2 14 2" xfId="11230" xr:uid="{00000000-0005-0000-0000-0000EF200000}"/>
    <cellStyle name="Обычный 2 5 3 2 2 15" xfId="7688" xr:uid="{00000000-0005-0000-0000-0000F0200000}"/>
    <cellStyle name="Обычный 2 5 3 2 2 15 2" xfId="11231" xr:uid="{00000000-0005-0000-0000-0000F1200000}"/>
    <cellStyle name="Обычный 2 5 3 2 2 16" xfId="7689" xr:uid="{00000000-0005-0000-0000-0000F2200000}"/>
    <cellStyle name="Обычный 2 5 3 2 2 16 2" xfId="11232" xr:uid="{00000000-0005-0000-0000-0000F3200000}"/>
    <cellStyle name="Обычный 2 5 3 2 2 17" xfId="7690" xr:uid="{00000000-0005-0000-0000-0000F4200000}"/>
    <cellStyle name="Обычный 2 5 3 2 2 17 2" xfId="11233" xr:uid="{00000000-0005-0000-0000-0000F5200000}"/>
    <cellStyle name="Обычный 2 5 3 2 2 18" xfId="7691" xr:uid="{00000000-0005-0000-0000-0000F6200000}"/>
    <cellStyle name="Обычный 2 5 3 2 2 18 2" xfId="11234" xr:uid="{00000000-0005-0000-0000-0000F7200000}"/>
    <cellStyle name="Обычный 2 5 3 2 2 19" xfId="7692" xr:uid="{00000000-0005-0000-0000-0000F8200000}"/>
    <cellStyle name="Обычный 2 5 3 2 2 19 2" xfId="11235" xr:uid="{00000000-0005-0000-0000-0000F9200000}"/>
    <cellStyle name="Обычный 2 5 3 2 2 2" xfId="7693" xr:uid="{00000000-0005-0000-0000-0000FA200000}"/>
    <cellStyle name="Обычный 2 5 3 2 2 2 2" xfId="11236" xr:uid="{00000000-0005-0000-0000-0000FB200000}"/>
    <cellStyle name="Обычный 2 5 3 2 2 20" xfId="11225" xr:uid="{00000000-0005-0000-0000-0000FC200000}"/>
    <cellStyle name="Обычный 2 5 3 2 2 3" xfId="7694" xr:uid="{00000000-0005-0000-0000-0000FD200000}"/>
    <cellStyle name="Обычный 2 5 3 2 2 3 2" xfId="11237" xr:uid="{00000000-0005-0000-0000-0000FE200000}"/>
    <cellStyle name="Обычный 2 5 3 2 2 4" xfId="7695" xr:uid="{00000000-0005-0000-0000-0000FF200000}"/>
    <cellStyle name="Обычный 2 5 3 2 2 4 2" xfId="11238" xr:uid="{00000000-0005-0000-0000-000000210000}"/>
    <cellStyle name="Обычный 2 5 3 2 2 5" xfId="7696" xr:uid="{00000000-0005-0000-0000-000001210000}"/>
    <cellStyle name="Обычный 2 5 3 2 2 5 2" xfId="11239" xr:uid="{00000000-0005-0000-0000-000002210000}"/>
    <cellStyle name="Обычный 2 5 3 2 2 6" xfId="7697" xr:uid="{00000000-0005-0000-0000-000003210000}"/>
    <cellStyle name="Обычный 2 5 3 2 2 6 2" xfId="11240" xr:uid="{00000000-0005-0000-0000-000004210000}"/>
    <cellStyle name="Обычный 2 5 3 2 2 7" xfId="7698" xr:uid="{00000000-0005-0000-0000-000005210000}"/>
    <cellStyle name="Обычный 2 5 3 2 2 7 2" xfId="11241" xr:uid="{00000000-0005-0000-0000-000006210000}"/>
    <cellStyle name="Обычный 2 5 3 2 2 8" xfId="7699" xr:uid="{00000000-0005-0000-0000-000007210000}"/>
    <cellStyle name="Обычный 2 5 3 2 2 8 2" xfId="11242" xr:uid="{00000000-0005-0000-0000-000008210000}"/>
    <cellStyle name="Обычный 2 5 3 2 2 9" xfId="7700" xr:uid="{00000000-0005-0000-0000-000009210000}"/>
    <cellStyle name="Обычный 2 5 3 2 2 9 2" xfId="11243" xr:uid="{00000000-0005-0000-0000-00000A210000}"/>
    <cellStyle name="Обычный 2 5 3 2 3" xfId="11224" xr:uid="{00000000-0005-0000-0000-00000B210000}"/>
    <cellStyle name="Обычный 2 5 3 20" xfId="11213" xr:uid="{00000000-0005-0000-0000-00000C210000}"/>
    <cellStyle name="Обычный 2 5 3 3" xfId="7701" xr:uid="{00000000-0005-0000-0000-00000D210000}"/>
    <cellStyle name="Обычный 2 5 3 3 2" xfId="11244" xr:uid="{00000000-0005-0000-0000-00000E210000}"/>
    <cellStyle name="Обычный 2 5 3 4" xfId="7702" xr:uid="{00000000-0005-0000-0000-00000F210000}"/>
    <cellStyle name="Обычный 2 5 3 4 2" xfId="11245" xr:uid="{00000000-0005-0000-0000-000010210000}"/>
    <cellStyle name="Обычный 2 5 3 5" xfId="7703" xr:uid="{00000000-0005-0000-0000-000011210000}"/>
    <cellStyle name="Обычный 2 5 3 5 2" xfId="11246" xr:uid="{00000000-0005-0000-0000-000012210000}"/>
    <cellStyle name="Обычный 2 5 3 6" xfId="7704" xr:uid="{00000000-0005-0000-0000-000013210000}"/>
    <cellStyle name="Обычный 2 5 3 6 2" xfId="11247" xr:uid="{00000000-0005-0000-0000-000014210000}"/>
    <cellStyle name="Обычный 2 5 3 7" xfId="7705" xr:uid="{00000000-0005-0000-0000-000015210000}"/>
    <cellStyle name="Обычный 2 5 3 7 2" xfId="11248" xr:uid="{00000000-0005-0000-0000-000016210000}"/>
    <cellStyle name="Обычный 2 5 3 8" xfId="7706" xr:uid="{00000000-0005-0000-0000-000017210000}"/>
    <cellStyle name="Обычный 2 5 3 8 2" xfId="11249" xr:uid="{00000000-0005-0000-0000-000018210000}"/>
    <cellStyle name="Обычный 2 5 3 9" xfId="7707" xr:uid="{00000000-0005-0000-0000-000019210000}"/>
    <cellStyle name="Обычный 2 5 3 9 2" xfId="11250" xr:uid="{00000000-0005-0000-0000-00001A210000}"/>
    <cellStyle name="Обычный 2 5_ВИЛ СВОДКА1-5-жадваллар секторлар кесимида (2)" xfId="7708" xr:uid="{00000000-0005-0000-0000-00001B210000}"/>
    <cellStyle name="Обычный 2 6" xfId="7709" xr:uid="{00000000-0005-0000-0000-00001C210000}"/>
    <cellStyle name="Обычный 2 6 2" xfId="7710" xr:uid="{00000000-0005-0000-0000-00001D210000}"/>
    <cellStyle name="Обычный 2 6 2 10" xfId="7711" xr:uid="{00000000-0005-0000-0000-00001E210000}"/>
    <cellStyle name="Обычный 2 6 2 10 2" xfId="11252" xr:uid="{00000000-0005-0000-0000-00001F210000}"/>
    <cellStyle name="Обычный 2 6 2 11" xfId="7712" xr:uid="{00000000-0005-0000-0000-000020210000}"/>
    <cellStyle name="Обычный 2 6 2 11 2" xfId="11253" xr:uid="{00000000-0005-0000-0000-000021210000}"/>
    <cellStyle name="Обычный 2 6 2 12" xfId="7713" xr:uid="{00000000-0005-0000-0000-000022210000}"/>
    <cellStyle name="Обычный 2 6 2 12 2" xfId="11254" xr:uid="{00000000-0005-0000-0000-000023210000}"/>
    <cellStyle name="Обычный 2 6 2 13" xfId="7714" xr:uid="{00000000-0005-0000-0000-000024210000}"/>
    <cellStyle name="Обычный 2 6 2 13 2" xfId="11255" xr:uid="{00000000-0005-0000-0000-000025210000}"/>
    <cellStyle name="Обычный 2 6 2 14" xfId="7715" xr:uid="{00000000-0005-0000-0000-000026210000}"/>
    <cellStyle name="Обычный 2 6 2 14 2" xfId="11256" xr:uid="{00000000-0005-0000-0000-000027210000}"/>
    <cellStyle name="Обычный 2 6 2 15" xfId="7716" xr:uid="{00000000-0005-0000-0000-000028210000}"/>
    <cellStyle name="Обычный 2 6 2 15 2" xfId="11257" xr:uid="{00000000-0005-0000-0000-000029210000}"/>
    <cellStyle name="Обычный 2 6 2 16" xfId="7717" xr:uid="{00000000-0005-0000-0000-00002A210000}"/>
    <cellStyle name="Обычный 2 6 2 16 2" xfId="11258" xr:uid="{00000000-0005-0000-0000-00002B210000}"/>
    <cellStyle name="Обычный 2 6 2 17" xfId="7718" xr:uid="{00000000-0005-0000-0000-00002C210000}"/>
    <cellStyle name="Обычный 2 6 2 17 2" xfId="11259" xr:uid="{00000000-0005-0000-0000-00002D210000}"/>
    <cellStyle name="Обычный 2 6 2 18" xfId="7719" xr:uid="{00000000-0005-0000-0000-00002E210000}"/>
    <cellStyle name="Обычный 2 6 2 18 2" xfId="11260" xr:uid="{00000000-0005-0000-0000-00002F210000}"/>
    <cellStyle name="Обычный 2 6 2 19" xfId="7720" xr:uid="{00000000-0005-0000-0000-000030210000}"/>
    <cellStyle name="Обычный 2 6 2 19 2" xfId="11261" xr:uid="{00000000-0005-0000-0000-000031210000}"/>
    <cellStyle name="Обычный 2 6 2 2" xfId="7721" xr:uid="{00000000-0005-0000-0000-000032210000}"/>
    <cellStyle name="Обычный 2 6 2 2 2" xfId="11262" xr:uid="{00000000-0005-0000-0000-000033210000}"/>
    <cellStyle name="Обычный 2 6 2 20" xfId="11251" xr:uid="{00000000-0005-0000-0000-000034210000}"/>
    <cellStyle name="Обычный 2 6 2 3" xfId="7722" xr:uid="{00000000-0005-0000-0000-000035210000}"/>
    <cellStyle name="Обычный 2 6 2 3 2" xfId="11263" xr:uid="{00000000-0005-0000-0000-000036210000}"/>
    <cellStyle name="Обычный 2 6 2 4" xfId="7723" xr:uid="{00000000-0005-0000-0000-000037210000}"/>
    <cellStyle name="Обычный 2 6 2 4 2" xfId="11264" xr:uid="{00000000-0005-0000-0000-000038210000}"/>
    <cellStyle name="Обычный 2 6 2 5" xfId="7724" xr:uid="{00000000-0005-0000-0000-000039210000}"/>
    <cellStyle name="Обычный 2 6 2 5 2" xfId="11265" xr:uid="{00000000-0005-0000-0000-00003A210000}"/>
    <cellStyle name="Обычный 2 6 2 6" xfId="7725" xr:uid="{00000000-0005-0000-0000-00003B210000}"/>
    <cellStyle name="Обычный 2 6 2 6 2" xfId="11266" xr:uid="{00000000-0005-0000-0000-00003C210000}"/>
    <cellStyle name="Обычный 2 6 2 7" xfId="7726" xr:uid="{00000000-0005-0000-0000-00003D210000}"/>
    <cellStyle name="Обычный 2 6 2 7 2" xfId="11267" xr:uid="{00000000-0005-0000-0000-00003E210000}"/>
    <cellStyle name="Обычный 2 6 2 8" xfId="7727" xr:uid="{00000000-0005-0000-0000-00003F210000}"/>
    <cellStyle name="Обычный 2 6 2 8 2" xfId="11268" xr:uid="{00000000-0005-0000-0000-000040210000}"/>
    <cellStyle name="Обычный 2 6 2 9" xfId="7728" xr:uid="{00000000-0005-0000-0000-000041210000}"/>
    <cellStyle name="Обычный 2 6 2 9 2" xfId="11269" xr:uid="{00000000-0005-0000-0000-000042210000}"/>
    <cellStyle name="Обычный 2 6 3" xfId="13432" xr:uid="{00000000-0005-0000-0000-000043210000}"/>
    <cellStyle name="Обычный 2 6_ВИЛ СВОДКА1-5-жадваллар секторлар кесимида (2)" xfId="7729" xr:uid="{00000000-0005-0000-0000-000044210000}"/>
    <cellStyle name="Обычный 2 7" xfId="7730" xr:uid="{00000000-0005-0000-0000-000045210000}"/>
    <cellStyle name="Обычный 2 7 10" xfId="7731" xr:uid="{00000000-0005-0000-0000-000046210000}"/>
    <cellStyle name="Обычный 2 7 10 2" xfId="11271" xr:uid="{00000000-0005-0000-0000-000047210000}"/>
    <cellStyle name="Обычный 2 7 11" xfId="7732" xr:uid="{00000000-0005-0000-0000-000048210000}"/>
    <cellStyle name="Обычный 2 7 11 2" xfId="11272" xr:uid="{00000000-0005-0000-0000-000049210000}"/>
    <cellStyle name="Обычный 2 7 12" xfId="7733" xr:uid="{00000000-0005-0000-0000-00004A210000}"/>
    <cellStyle name="Обычный 2 7 12 2" xfId="11273" xr:uid="{00000000-0005-0000-0000-00004B210000}"/>
    <cellStyle name="Обычный 2 7 13" xfId="7734" xr:uid="{00000000-0005-0000-0000-00004C210000}"/>
    <cellStyle name="Обычный 2 7 13 2" xfId="11274" xr:uid="{00000000-0005-0000-0000-00004D210000}"/>
    <cellStyle name="Обычный 2 7 14" xfId="7735" xr:uid="{00000000-0005-0000-0000-00004E210000}"/>
    <cellStyle name="Обычный 2 7 14 2" xfId="11275" xr:uid="{00000000-0005-0000-0000-00004F210000}"/>
    <cellStyle name="Обычный 2 7 15" xfId="7736" xr:uid="{00000000-0005-0000-0000-000050210000}"/>
    <cellStyle name="Обычный 2 7 15 2" xfId="11276" xr:uid="{00000000-0005-0000-0000-000051210000}"/>
    <cellStyle name="Обычный 2 7 16" xfId="7737" xr:uid="{00000000-0005-0000-0000-000052210000}"/>
    <cellStyle name="Обычный 2 7 16 2" xfId="11277" xr:uid="{00000000-0005-0000-0000-000053210000}"/>
    <cellStyle name="Обычный 2 7 17" xfId="7738" xr:uid="{00000000-0005-0000-0000-000054210000}"/>
    <cellStyle name="Обычный 2 7 17 2" xfId="11278" xr:uid="{00000000-0005-0000-0000-000055210000}"/>
    <cellStyle name="Обычный 2 7 18" xfId="7739" xr:uid="{00000000-0005-0000-0000-000056210000}"/>
    <cellStyle name="Обычный 2 7 18 2" xfId="11279" xr:uid="{00000000-0005-0000-0000-000057210000}"/>
    <cellStyle name="Обычный 2 7 19" xfId="7740" xr:uid="{00000000-0005-0000-0000-000058210000}"/>
    <cellStyle name="Обычный 2 7 19 2" xfId="11280" xr:uid="{00000000-0005-0000-0000-000059210000}"/>
    <cellStyle name="Обычный 2 7 2" xfId="7741" xr:uid="{00000000-0005-0000-0000-00005A210000}"/>
    <cellStyle name="Обычный 2 7 2 2" xfId="11281" xr:uid="{00000000-0005-0000-0000-00005B210000}"/>
    <cellStyle name="Обычный 2 7 20" xfId="11270" xr:uid="{00000000-0005-0000-0000-00005C210000}"/>
    <cellStyle name="Обычный 2 7 3" xfId="7742" xr:uid="{00000000-0005-0000-0000-00005D210000}"/>
    <cellStyle name="Обычный 2 7 3 2" xfId="11282" xr:uid="{00000000-0005-0000-0000-00005E210000}"/>
    <cellStyle name="Обычный 2 7 4" xfId="7743" xr:uid="{00000000-0005-0000-0000-00005F210000}"/>
    <cellStyle name="Обычный 2 7 4 2" xfId="11283" xr:uid="{00000000-0005-0000-0000-000060210000}"/>
    <cellStyle name="Обычный 2 7 5" xfId="7744" xr:uid="{00000000-0005-0000-0000-000061210000}"/>
    <cellStyle name="Обычный 2 7 5 2" xfId="11284" xr:uid="{00000000-0005-0000-0000-000062210000}"/>
    <cellStyle name="Обычный 2 7 6" xfId="7745" xr:uid="{00000000-0005-0000-0000-000063210000}"/>
    <cellStyle name="Обычный 2 7 6 2" xfId="11285" xr:uid="{00000000-0005-0000-0000-000064210000}"/>
    <cellStyle name="Обычный 2 7 7" xfId="7746" xr:uid="{00000000-0005-0000-0000-000065210000}"/>
    <cellStyle name="Обычный 2 7 7 2" xfId="11286" xr:uid="{00000000-0005-0000-0000-000066210000}"/>
    <cellStyle name="Обычный 2 7 8" xfId="7747" xr:uid="{00000000-0005-0000-0000-000067210000}"/>
    <cellStyle name="Обычный 2 7 8 2" xfId="11287" xr:uid="{00000000-0005-0000-0000-000068210000}"/>
    <cellStyle name="Обычный 2 7 9" xfId="7748" xr:uid="{00000000-0005-0000-0000-000069210000}"/>
    <cellStyle name="Обычный 2 7 9 2" xfId="11288" xr:uid="{00000000-0005-0000-0000-00006A210000}"/>
    <cellStyle name="Обычный 2 8" xfId="7749" xr:uid="{00000000-0005-0000-0000-00006B210000}"/>
    <cellStyle name="Обычный 2 8 2" xfId="7750" xr:uid="{00000000-0005-0000-0000-00006C210000}"/>
    <cellStyle name="Обычный 2 9" xfId="7751" xr:uid="{00000000-0005-0000-0000-00006D210000}"/>
    <cellStyle name="Обычный 2 9 2" xfId="7752" xr:uid="{00000000-0005-0000-0000-00006E210000}"/>
    <cellStyle name="Обычный 2 9 2 2" xfId="7753" xr:uid="{00000000-0005-0000-0000-00006F210000}"/>
    <cellStyle name="Обычный 2 9 3" xfId="7754" xr:uid="{00000000-0005-0000-0000-000070210000}"/>
    <cellStyle name="Обычный 2 9 6" xfId="7755" xr:uid="{00000000-0005-0000-0000-000071210000}"/>
    <cellStyle name="Обычный 2_1-2 жадвал" xfId="7756" xr:uid="{00000000-0005-0000-0000-000072210000}"/>
    <cellStyle name="Обычный 20" xfId="7757" xr:uid="{00000000-0005-0000-0000-000073210000}"/>
    <cellStyle name="Обычный 20 10" xfId="7758" xr:uid="{00000000-0005-0000-0000-000074210000}"/>
    <cellStyle name="Обычный 20 10 2" xfId="11290" xr:uid="{00000000-0005-0000-0000-000075210000}"/>
    <cellStyle name="Обычный 20 11" xfId="7759" xr:uid="{00000000-0005-0000-0000-000076210000}"/>
    <cellStyle name="Обычный 20 11 2" xfId="11291" xr:uid="{00000000-0005-0000-0000-000077210000}"/>
    <cellStyle name="Обычный 20 12" xfId="7760" xr:uid="{00000000-0005-0000-0000-000078210000}"/>
    <cellStyle name="Обычный 20 12 2" xfId="11292" xr:uid="{00000000-0005-0000-0000-000079210000}"/>
    <cellStyle name="Обычный 20 13" xfId="7761" xr:uid="{00000000-0005-0000-0000-00007A210000}"/>
    <cellStyle name="Обычный 20 13 2" xfId="11293" xr:uid="{00000000-0005-0000-0000-00007B210000}"/>
    <cellStyle name="Обычный 20 14" xfId="7762" xr:uid="{00000000-0005-0000-0000-00007C210000}"/>
    <cellStyle name="Обычный 20 14 2" xfId="11294" xr:uid="{00000000-0005-0000-0000-00007D210000}"/>
    <cellStyle name="Обычный 20 15" xfId="7763" xr:uid="{00000000-0005-0000-0000-00007E210000}"/>
    <cellStyle name="Обычный 20 15 2" xfId="11295" xr:uid="{00000000-0005-0000-0000-00007F210000}"/>
    <cellStyle name="Обычный 20 16" xfId="7764" xr:uid="{00000000-0005-0000-0000-000080210000}"/>
    <cellStyle name="Обычный 20 16 2" xfId="11296" xr:uid="{00000000-0005-0000-0000-000081210000}"/>
    <cellStyle name="Обычный 20 17" xfId="7765" xr:uid="{00000000-0005-0000-0000-000082210000}"/>
    <cellStyle name="Обычный 20 17 2" xfId="11297" xr:uid="{00000000-0005-0000-0000-000083210000}"/>
    <cellStyle name="Обычный 20 18" xfId="7766" xr:uid="{00000000-0005-0000-0000-000084210000}"/>
    <cellStyle name="Обычный 20 18 2" xfId="11298" xr:uid="{00000000-0005-0000-0000-000085210000}"/>
    <cellStyle name="Обычный 20 19" xfId="7767" xr:uid="{00000000-0005-0000-0000-000086210000}"/>
    <cellStyle name="Обычный 20 19 2" xfId="11299" xr:uid="{00000000-0005-0000-0000-000087210000}"/>
    <cellStyle name="Обычный 20 2" xfId="7768" xr:uid="{00000000-0005-0000-0000-000088210000}"/>
    <cellStyle name="Обычный 20 2 2" xfId="11300" xr:uid="{00000000-0005-0000-0000-000089210000}"/>
    <cellStyle name="Обычный 20 20" xfId="11289" xr:uid="{00000000-0005-0000-0000-00008A210000}"/>
    <cellStyle name="Обычный 20 3" xfId="7769" xr:uid="{00000000-0005-0000-0000-00008B210000}"/>
    <cellStyle name="Обычный 20 3 2" xfId="11301" xr:uid="{00000000-0005-0000-0000-00008C210000}"/>
    <cellStyle name="Обычный 20 4" xfId="7770" xr:uid="{00000000-0005-0000-0000-00008D210000}"/>
    <cellStyle name="Обычный 20 4 2" xfId="11302" xr:uid="{00000000-0005-0000-0000-00008E210000}"/>
    <cellStyle name="Обычный 20 5" xfId="7771" xr:uid="{00000000-0005-0000-0000-00008F210000}"/>
    <cellStyle name="Обычный 20 5 2" xfId="11303" xr:uid="{00000000-0005-0000-0000-000090210000}"/>
    <cellStyle name="Обычный 20 6" xfId="7772" xr:uid="{00000000-0005-0000-0000-000091210000}"/>
    <cellStyle name="Обычный 20 6 2" xfId="11304" xr:uid="{00000000-0005-0000-0000-000092210000}"/>
    <cellStyle name="Обычный 20 7" xfId="7773" xr:uid="{00000000-0005-0000-0000-000093210000}"/>
    <cellStyle name="Обычный 20 7 2" xfId="11305" xr:uid="{00000000-0005-0000-0000-000094210000}"/>
    <cellStyle name="Обычный 20 8" xfId="7774" xr:uid="{00000000-0005-0000-0000-000095210000}"/>
    <cellStyle name="Обычный 20 8 2" xfId="11306" xr:uid="{00000000-0005-0000-0000-000096210000}"/>
    <cellStyle name="Обычный 20 9" xfId="7775" xr:uid="{00000000-0005-0000-0000-000097210000}"/>
    <cellStyle name="Обычный 20 9 2" xfId="11307" xr:uid="{00000000-0005-0000-0000-000098210000}"/>
    <cellStyle name="Обычный 21" xfId="7776" xr:uid="{00000000-0005-0000-0000-000099210000}"/>
    <cellStyle name="Обычный 21 10" xfId="7777" xr:uid="{00000000-0005-0000-0000-00009A210000}"/>
    <cellStyle name="Обычный 21 10 2" xfId="11309" xr:uid="{00000000-0005-0000-0000-00009B210000}"/>
    <cellStyle name="Обычный 21 11" xfId="7778" xr:uid="{00000000-0005-0000-0000-00009C210000}"/>
    <cellStyle name="Обычный 21 11 2" xfId="11310" xr:uid="{00000000-0005-0000-0000-00009D210000}"/>
    <cellStyle name="Обычный 21 12" xfId="7779" xr:uid="{00000000-0005-0000-0000-00009E210000}"/>
    <cellStyle name="Обычный 21 12 2" xfId="11311" xr:uid="{00000000-0005-0000-0000-00009F210000}"/>
    <cellStyle name="Обычный 21 13" xfId="7780" xr:uid="{00000000-0005-0000-0000-0000A0210000}"/>
    <cellStyle name="Обычный 21 13 2" xfId="11312" xr:uid="{00000000-0005-0000-0000-0000A1210000}"/>
    <cellStyle name="Обычный 21 14" xfId="7781" xr:uid="{00000000-0005-0000-0000-0000A2210000}"/>
    <cellStyle name="Обычный 21 14 2" xfId="11313" xr:uid="{00000000-0005-0000-0000-0000A3210000}"/>
    <cellStyle name="Обычный 21 15" xfId="7782" xr:uid="{00000000-0005-0000-0000-0000A4210000}"/>
    <cellStyle name="Обычный 21 15 2" xfId="11314" xr:uid="{00000000-0005-0000-0000-0000A5210000}"/>
    <cellStyle name="Обычный 21 16" xfId="7783" xr:uid="{00000000-0005-0000-0000-0000A6210000}"/>
    <cellStyle name="Обычный 21 16 2" xfId="11315" xr:uid="{00000000-0005-0000-0000-0000A7210000}"/>
    <cellStyle name="Обычный 21 17" xfId="7784" xr:uid="{00000000-0005-0000-0000-0000A8210000}"/>
    <cellStyle name="Обычный 21 17 2" xfId="11316" xr:uid="{00000000-0005-0000-0000-0000A9210000}"/>
    <cellStyle name="Обычный 21 18" xfId="7785" xr:uid="{00000000-0005-0000-0000-0000AA210000}"/>
    <cellStyle name="Обычный 21 18 2" xfId="11317" xr:uid="{00000000-0005-0000-0000-0000AB210000}"/>
    <cellStyle name="Обычный 21 19" xfId="7786" xr:uid="{00000000-0005-0000-0000-0000AC210000}"/>
    <cellStyle name="Обычный 21 19 2" xfId="11318" xr:uid="{00000000-0005-0000-0000-0000AD210000}"/>
    <cellStyle name="Обычный 21 2" xfId="7787" xr:uid="{00000000-0005-0000-0000-0000AE210000}"/>
    <cellStyle name="Обычный 21 2 10" xfId="7788" xr:uid="{00000000-0005-0000-0000-0000AF210000}"/>
    <cellStyle name="Обычный 21 2 10 2" xfId="11320" xr:uid="{00000000-0005-0000-0000-0000B0210000}"/>
    <cellStyle name="Обычный 21 2 11" xfId="7789" xr:uid="{00000000-0005-0000-0000-0000B1210000}"/>
    <cellStyle name="Обычный 21 2 11 2" xfId="11321" xr:uid="{00000000-0005-0000-0000-0000B2210000}"/>
    <cellStyle name="Обычный 21 2 12" xfId="7790" xr:uid="{00000000-0005-0000-0000-0000B3210000}"/>
    <cellStyle name="Обычный 21 2 12 2" xfId="11322" xr:uid="{00000000-0005-0000-0000-0000B4210000}"/>
    <cellStyle name="Обычный 21 2 13" xfId="7791" xr:uid="{00000000-0005-0000-0000-0000B5210000}"/>
    <cellStyle name="Обычный 21 2 13 2" xfId="11323" xr:uid="{00000000-0005-0000-0000-0000B6210000}"/>
    <cellStyle name="Обычный 21 2 14" xfId="7792" xr:uid="{00000000-0005-0000-0000-0000B7210000}"/>
    <cellStyle name="Обычный 21 2 14 2" xfId="11324" xr:uid="{00000000-0005-0000-0000-0000B8210000}"/>
    <cellStyle name="Обычный 21 2 15" xfId="7793" xr:uid="{00000000-0005-0000-0000-0000B9210000}"/>
    <cellStyle name="Обычный 21 2 15 2" xfId="11325" xr:uid="{00000000-0005-0000-0000-0000BA210000}"/>
    <cellStyle name="Обычный 21 2 16" xfId="7794" xr:uid="{00000000-0005-0000-0000-0000BB210000}"/>
    <cellStyle name="Обычный 21 2 16 2" xfId="11326" xr:uid="{00000000-0005-0000-0000-0000BC210000}"/>
    <cellStyle name="Обычный 21 2 17" xfId="7795" xr:uid="{00000000-0005-0000-0000-0000BD210000}"/>
    <cellStyle name="Обычный 21 2 17 2" xfId="11327" xr:uid="{00000000-0005-0000-0000-0000BE210000}"/>
    <cellStyle name="Обычный 21 2 18" xfId="7796" xr:uid="{00000000-0005-0000-0000-0000BF210000}"/>
    <cellStyle name="Обычный 21 2 18 2" xfId="11328" xr:uid="{00000000-0005-0000-0000-0000C0210000}"/>
    <cellStyle name="Обычный 21 2 19" xfId="7797" xr:uid="{00000000-0005-0000-0000-0000C1210000}"/>
    <cellStyle name="Обычный 21 2 19 2" xfId="11329" xr:uid="{00000000-0005-0000-0000-0000C2210000}"/>
    <cellStyle name="Обычный 21 2 2" xfId="7798" xr:uid="{00000000-0005-0000-0000-0000C3210000}"/>
    <cellStyle name="Обычный 21 2 2 2" xfId="11330" xr:uid="{00000000-0005-0000-0000-0000C4210000}"/>
    <cellStyle name="Обычный 21 2 20" xfId="11319" xr:uid="{00000000-0005-0000-0000-0000C5210000}"/>
    <cellStyle name="Обычный 21 2 3" xfId="7799" xr:uid="{00000000-0005-0000-0000-0000C6210000}"/>
    <cellStyle name="Обычный 21 2 3 2" xfId="11331" xr:uid="{00000000-0005-0000-0000-0000C7210000}"/>
    <cellStyle name="Обычный 21 2 4" xfId="7800" xr:uid="{00000000-0005-0000-0000-0000C8210000}"/>
    <cellStyle name="Обычный 21 2 4 2" xfId="11332" xr:uid="{00000000-0005-0000-0000-0000C9210000}"/>
    <cellStyle name="Обычный 21 2 5" xfId="7801" xr:uid="{00000000-0005-0000-0000-0000CA210000}"/>
    <cellStyle name="Обычный 21 2 5 2" xfId="11333" xr:uid="{00000000-0005-0000-0000-0000CB210000}"/>
    <cellStyle name="Обычный 21 2 6" xfId="7802" xr:uid="{00000000-0005-0000-0000-0000CC210000}"/>
    <cellStyle name="Обычный 21 2 6 2" xfId="11334" xr:uid="{00000000-0005-0000-0000-0000CD210000}"/>
    <cellStyle name="Обычный 21 2 7" xfId="7803" xr:uid="{00000000-0005-0000-0000-0000CE210000}"/>
    <cellStyle name="Обычный 21 2 7 2" xfId="11335" xr:uid="{00000000-0005-0000-0000-0000CF210000}"/>
    <cellStyle name="Обычный 21 2 8" xfId="7804" xr:uid="{00000000-0005-0000-0000-0000D0210000}"/>
    <cellStyle name="Обычный 21 2 8 2" xfId="11336" xr:uid="{00000000-0005-0000-0000-0000D1210000}"/>
    <cellStyle name="Обычный 21 2 9" xfId="7805" xr:uid="{00000000-0005-0000-0000-0000D2210000}"/>
    <cellStyle name="Обычный 21 2 9 2" xfId="11337" xr:uid="{00000000-0005-0000-0000-0000D3210000}"/>
    <cellStyle name="Обычный 21 20" xfId="7806" xr:uid="{00000000-0005-0000-0000-0000D4210000}"/>
    <cellStyle name="Обычный 21 20 2" xfId="11338" xr:uid="{00000000-0005-0000-0000-0000D5210000}"/>
    <cellStyle name="Обычный 21 21" xfId="11308" xr:uid="{00000000-0005-0000-0000-0000D6210000}"/>
    <cellStyle name="Обычный 21 3" xfId="7807" xr:uid="{00000000-0005-0000-0000-0000D7210000}"/>
    <cellStyle name="Обычный 21 3 2" xfId="11339" xr:uid="{00000000-0005-0000-0000-0000D8210000}"/>
    <cellStyle name="Обычный 21 4" xfId="7808" xr:uid="{00000000-0005-0000-0000-0000D9210000}"/>
    <cellStyle name="Обычный 21 4 2" xfId="11340" xr:uid="{00000000-0005-0000-0000-0000DA210000}"/>
    <cellStyle name="Обычный 21 5" xfId="7809" xr:uid="{00000000-0005-0000-0000-0000DB210000}"/>
    <cellStyle name="Обычный 21 5 2" xfId="11341" xr:uid="{00000000-0005-0000-0000-0000DC210000}"/>
    <cellStyle name="Обычный 21 6" xfId="7810" xr:uid="{00000000-0005-0000-0000-0000DD210000}"/>
    <cellStyle name="Обычный 21 6 2" xfId="11342" xr:uid="{00000000-0005-0000-0000-0000DE210000}"/>
    <cellStyle name="Обычный 21 7" xfId="7811" xr:uid="{00000000-0005-0000-0000-0000DF210000}"/>
    <cellStyle name="Обычный 21 7 2" xfId="11343" xr:uid="{00000000-0005-0000-0000-0000E0210000}"/>
    <cellStyle name="Обычный 21 8" xfId="7812" xr:uid="{00000000-0005-0000-0000-0000E1210000}"/>
    <cellStyle name="Обычный 21 8 2" xfId="11344" xr:uid="{00000000-0005-0000-0000-0000E2210000}"/>
    <cellStyle name="Обычный 21 9" xfId="7813" xr:uid="{00000000-0005-0000-0000-0000E3210000}"/>
    <cellStyle name="Обычный 21 9 2" xfId="11345" xr:uid="{00000000-0005-0000-0000-0000E4210000}"/>
    <cellStyle name="Обычный 22" xfId="7814" xr:uid="{00000000-0005-0000-0000-0000E5210000}"/>
    <cellStyle name="Обычный 22 10" xfId="7815" xr:uid="{00000000-0005-0000-0000-0000E6210000}"/>
    <cellStyle name="Обычный 22 10 2" xfId="11347" xr:uid="{00000000-0005-0000-0000-0000E7210000}"/>
    <cellStyle name="Обычный 22 11" xfId="7816" xr:uid="{00000000-0005-0000-0000-0000E8210000}"/>
    <cellStyle name="Обычный 22 11 2" xfId="11348" xr:uid="{00000000-0005-0000-0000-0000E9210000}"/>
    <cellStyle name="Обычный 22 12" xfId="7817" xr:uid="{00000000-0005-0000-0000-0000EA210000}"/>
    <cellStyle name="Обычный 22 12 2" xfId="11349" xr:uid="{00000000-0005-0000-0000-0000EB210000}"/>
    <cellStyle name="Обычный 22 13" xfId="7818" xr:uid="{00000000-0005-0000-0000-0000EC210000}"/>
    <cellStyle name="Обычный 22 13 2" xfId="11350" xr:uid="{00000000-0005-0000-0000-0000ED210000}"/>
    <cellStyle name="Обычный 22 14" xfId="7819" xr:uid="{00000000-0005-0000-0000-0000EE210000}"/>
    <cellStyle name="Обычный 22 14 2" xfId="11351" xr:uid="{00000000-0005-0000-0000-0000EF210000}"/>
    <cellStyle name="Обычный 22 15" xfId="7820" xr:uid="{00000000-0005-0000-0000-0000F0210000}"/>
    <cellStyle name="Обычный 22 15 2" xfId="11352" xr:uid="{00000000-0005-0000-0000-0000F1210000}"/>
    <cellStyle name="Обычный 22 16" xfId="7821" xr:uid="{00000000-0005-0000-0000-0000F2210000}"/>
    <cellStyle name="Обычный 22 16 2" xfId="11353" xr:uid="{00000000-0005-0000-0000-0000F3210000}"/>
    <cellStyle name="Обычный 22 17" xfId="7822" xr:uid="{00000000-0005-0000-0000-0000F4210000}"/>
    <cellStyle name="Обычный 22 17 2" xfId="11354" xr:uid="{00000000-0005-0000-0000-0000F5210000}"/>
    <cellStyle name="Обычный 22 18" xfId="7823" xr:uid="{00000000-0005-0000-0000-0000F6210000}"/>
    <cellStyle name="Обычный 22 18 2" xfId="11355" xr:uid="{00000000-0005-0000-0000-0000F7210000}"/>
    <cellStyle name="Обычный 22 19" xfId="7824" xr:uid="{00000000-0005-0000-0000-0000F8210000}"/>
    <cellStyle name="Обычный 22 19 2" xfId="11356" xr:uid="{00000000-0005-0000-0000-0000F9210000}"/>
    <cellStyle name="Обычный 22 2" xfId="7825" xr:uid="{00000000-0005-0000-0000-0000FA210000}"/>
    <cellStyle name="Обычный 22 2 10" xfId="7826" xr:uid="{00000000-0005-0000-0000-0000FB210000}"/>
    <cellStyle name="Обычный 22 2 10 2" xfId="11358" xr:uid="{00000000-0005-0000-0000-0000FC210000}"/>
    <cellStyle name="Обычный 22 2 11" xfId="7827" xr:uid="{00000000-0005-0000-0000-0000FD210000}"/>
    <cellStyle name="Обычный 22 2 11 2" xfId="11359" xr:uid="{00000000-0005-0000-0000-0000FE210000}"/>
    <cellStyle name="Обычный 22 2 12" xfId="7828" xr:uid="{00000000-0005-0000-0000-0000FF210000}"/>
    <cellStyle name="Обычный 22 2 12 2" xfId="11360" xr:uid="{00000000-0005-0000-0000-000000220000}"/>
    <cellStyle name="Обычный 22 2 13" xfId="7829" xr:uid="{00000000-0005-0000-0000-000001220000}"/>
    <cellStyle name="Обычный 22 2 13 2" xfId="11361" xr:uid="{00000000-0005-0000-0000-000002220000}"/>
    <cellStyle name="Обычный 22 2 14" xfId="7830" xr:uid="{00000000-0005-0000-0000-000003220000}"/>
    <cellStyle name="Обычный 22 2 14 2" xfId="11362" xr:uid="{00000000-0005-0000-0000-000004220000}"/>
    <cellStyle name="Обычный 22 2 15" xfId="7831" xr:uid="{00000000-0005-0000-0000-000005220000}"/>
    <cellStyle name="Обычный 22 2 15 2" xfId="11363" xr:uid="{00000000-0005-0000-0000-000006220000}"/>
    <cellStyle name="Обычный 22 2 16" xfId="7832" xr:uid="{00000000-0005-0000-0000-000007220000}"/>
    <cellStyle name="Обычный 22 2 16 2" xfId="11364" xr:uid="{00000000-0005-0000-0000-000008220000}"/>
    <cellStyle name="Обычный 22 2 17" xfId="7833" xr:uid="{00000000-0005-0000-0000-000009220000}"/>
    <cellStyle name="Обычный 22 2 17 2" xfId="11365" xr:uid="{00000000-0005-0000-0000-00000A220000}"/>
    <cellStyle name="Обычный 22 2 18" xfId="7834" xr:uid="{00000000-0005-0000-0000-00000B220000}"/>
    <cellStyle name="Обычный 22 2 18 2" xfId="11366" xr:uid="{00000000-0005-0000-0000-00000C220000}"/>
    <cellStyle name="Обычный 22 2 19" xfId="7835" xr:uid="{00000000-0005-0000-0000-00000D220000}"/>
    <cellStyle name="Обычный 22 2 19 2" xfId="11367" xr:uid="{00000000-0005-0000-0000-00000E220000}"/>
    <cellStyle name="Обычный 22 2 2" xfId="7836" xr:uid="{00000000-0005-0000-0000-00000F220000}"/>
    <cellStyle name="Обычный 22 2 2 2" xfId="11368" xr:uid="{00000000-0005-0000-0000-000010220000}"/>
    <cellStyle name="Обычный 22 2 20" xfId="11357" xr:uid="{00000000-0005-0000-0000-000011220000}"/>
    <cellStyle name="Обычный 22 2 3" xfId="7837" xr:uid="{00000000-0005-0000-0000-000012220000}"/>
    <cellStyle name="Обычный 22 2 3 2" xfId="11369" xr:uid="{00000000-0005-0000-0000-000013220000}"/>
    <cellStyle name="Обычный 22 2 4" xfId="7838" xr:uid="{00000000-0005-0000-0000-000014220000}"/>
    <cellStyle name="Обычный 22 2 4 2" xfId="11370" xr:uid="{00000000-0005-0000-0000-000015220000}"/>
    <cellStyle name="Обычный 22 2 5" xfId="7839" xr:uid="{00000000-0005-0000-0000-000016220000}"/>
    <cellStyle name="Обычный 22 2 5 2" xfId="11371" xr:uid="{00000000-0005-0000-0000-000017220000}"/>
    <cellStyle name="Обычный 22 2 6" xfId="7840" xr:uid="{00000000-0005-0000-0000-000018220000}"/>
    <cellStyle name="Обычный 22 2 6 2" xfId="11372" xr:uid="{00000000-0005-0000-0000-000019220000}"/>
    <cellStyle name="Обычный 22 2 7" xfId="7841" xr:uid="{00000000-0005-0000-0000-00001A220000}"/>
    <cellStyle name="Обычный 22 2 7 2" xfId="11373" xr:uid="{00000000-0005-0000-0000-00001B220000}"/>
    <cellStyle name="Обычный 22 2 8" xfId="7842" xr:uid="{00000000-0005-0000-0000-00001C220000}"/>
    <cellStyle name="Обычный 22 2 8 2" xfId="11374" xr:uid="{00000000-0005-0000-0000-00001D220000}"/>
    <cellStyle name="Обычный 22 2 9" xfId="7843" xr:uid="{00000000-0005-0000-0000-00001E220000}"/>
    <cellStyle name="Обычный 22 2 9 2" xfId="11375" xr:uid="{00000000-0005-0000-0000-00001F220000}"/>
    <cellStyle name="Обычный 22 20" xfId="7844" xr:uid="{00000000-0005-0000-0000-000020220000}"/>
    <cellStyle name="Обычный 22 20 2" xfId="11376" xr:uid="{00000000-0005-0000-0000-000021220000}"/>
    <cellStyle name="Обычный 22 21" xfId="11346" xr:uid="{00000000-0005-0000-0000-000022220000}"/>
    <cellStyle name="Обычный 22 3" xfId="7845" xr:uid="{00000000-0005-0000-0000-000023220000}"/>
    <cellStyle name="Обычный 22 3 2" xfId="11377" xr:uid="{00000000-0005-0000-0000-000024220000}"/>
    <cellStyle name="Обычный 22 4" xfId="7846" xr:uid="{00000000-0005-0000-0000-000025220000}"/>
    <cellStyle name="Обычный 22 4 2" xfId="11378" xr:uid="{00000000-0005-0000-0000-000026220000}"/>
    <cellStyle name="Обычный 22 5" xfId="7847" xr:uid="{00000000-0005-0000-0000-000027220000}"/>
    <cellStyle name="Обычный 22 5 2" xfId="11379" xr:uid="{00000000-0005-0000-0000-000028220000}"/>
    <cellStyle name="Обычный 22 6" xfId="7848" xr:uid="{00000000-0005-0000-0000-000029220000}"/>
    <cellStyle name="Обычный 22 6 2" xfId="11380" xr:uid="{00000000-0005-0000-0000-00002A220000}"/>
    <cellStyle name="Обычный 22 7" xfId="7849" xr:uid="{00000000-0005-0000-0000-00002B220000}"/>
    <cellStyle name="Обычный 22 7 2" xfId="11381" xr:uid="{00000000-0005-0000-0000-00002C220000}"/>
    <cellStyle name="Обычный 22 8" xfId="7850" xr:uid="{00000000-0005-0000-0000-00002D220000}"/>
    <cellStyle name="Обычный 22 8 2" xfId="11382" xr:uid="{00000000-0005-0000-0000-00002E220000}"/>
    <cellStyle name="Обычный 22 9" xfId="7851" xr:uid="{00000000-0005-0000-0000-00002F220000}"/>
    <cellStyle name="Обычный 22 9 2" xfId="11383" xr:uid="{00000000-0005-0000-0000-000030220000}"/>
    <cellStyle name="Обычный 23" xfId="7852" xr:uid="{00000000-0005-0000-0000-000031220000}"/>
    <cellStyle name="Обычный 23 10" xfId="7853" xr:uid="{00000000-0005-0000-0000-000032220000}"/>
    <cellStyle name="Обычный 23 10 2" xfId="11385" xr:uid="{00000000-0005-0000-0000-000033220000}"/>
    <cellStyle name="Обычный 23 11" xfId="7854" xr:uid="{00000000-0005-0000-0000-000034220000}"/>
    <cellStyle name="Обычный 23 11 2" xfId="11386" xr:uid="{00000000-0005-0000-0000-000035220000}"/>
    <cellStyle name="Обычный 23 12" xfId="7855" xr:uid="{00000000-0005-0000-0000-000036220000}"/>
    <cellStyle name="Обычный 23 12 2" xfId="11387" xr:uid="{00000000-0005-0000-0000-000037220000}"/>
    <cellStyle name="Обычный 23 13" xfId="7856" xr:uid="{00000000-0005-0000-0000-000038220000}"/>
    <cellStyle name="Обычный 23 13 2" xfId="11388" xr:uid="{00000000-0005-0000-0000-000039220000}"/>
    <cellStyle name="Обычный 23 14" xfId="7857" xr:uid="{00000000-0005-0000-0000-00003A220000}"/>
    <cellStyle name="Обычный 23 14 2" xfId="11389" xr:uid="{00000000-0005-0000-0000-00003B220000}"/>
    <cellStyle name="Обычный 23 15" xfId="7858" xr:uid="{00000000-0005-0000-0000-00003C220000}"/>
    <cellStyle name="Обычный 23 15 2" xfId="11390" xr:uid="{00000000-0005-0000-0000-00003D220000}"/>
    <cellStyle name="Обычный 23 16" xfId="7859" xr:uid="{00000000-0005-0000-0000-00003E220000}"/>
    <cellStyle name="Обычный 23 16 2" xfId="11391" xr:uid="{00000000-0005-0000-0000-00003F220000}"/>
    <cellStyle name="Обычный 23 17" xfId="7860" xr:uid="{00000000-0005-0000-0000-000040220000}"/>
    <cellStyle name="Обычный 23 17 2" xfId="11392" xr:uid="{00000000-0005-0000-0000-000041220000}"/>
    <cellStyle name="Обычный 23 18" xfId="7861" xr:uid="{00000000-0005-0000-0000-000042220000}"/>
    <cellStyle name="Обычный 23 18 2" xfId="11393" xr:uid="{00000000-0005-0000-0000-000043220000}"/>
    <cellStyle name="Обычный 23 19" xfId="7862" xr:uid="{00000000-0005-0000-0000-000044220000}"/>
    <cellStyle name="Обычный 23 19 2" xfId="11394" xr:uid="{00000000-0005-0000-0000-000045220000}"/>
    <cellStyle name="Обычный 23 2" xfId="7863" xr:uid="{00000000-0005-0000-0000-000046220000}"/>
    <cellStyle name="Обычный 23 2 10" xfId="7864" xr:uid="{00000000-0005-0000-0000-000047220000}"/>
    <cellStyle name="Обычный 23 2 10 2" xfId="11396" xr:uid="{00000000-0005-0000-0000-000048220000}"/>
    <cellStyle name="Обычный 23 2 11" xfId="7865" xr:uid="{00000000-0005-0000-0000-000049220000}"/>
    <cellStyle name="Обычный 23 2 11 2" xfId="11397" xr:uid="{00000000-0005-0000-0000-00004A220000}"/>
    <cellStyle name="Обычный 23 2 12" xfId="7866" xr:uid="{00000000-0005-0000-0000-00004B220000}"/>
    <cellStyle name="Обычный 23 2 12 2" xfId="11398" xr:uid="{00000000-0005-0000-0000-00004C220000}"/>
    <cellStyle name="Обычный 23 2 13" xfId="7867" xr:uid="{00000000-0005-0000-0000-00004D220000}"/>
    <cellStyle name="Обычный 23 2 13 2" xfId="11399" xr:uid="{00000000-0005-0000-0000-00004E220000}"/>
    <cellStyle name="Обычный 23 2 14" xfId="7868" xr:uid="{00000000-0005-0000-0000-00004F220000}"/>
    <cellStyle name="Обычный 23 2 14 2" xfId="11400" xr:uid="{00000000-0005-0000-0000-000050220000}"/>
    <cellStyle name="Обычный 23 2 15" xfId="7869" xr:uid="{00000000-0005-0000-0000-000051220000}"/>
    <cellStyle name="Обычный 23 2 15 2" xfId="11401" xr:uid="{00000000-0005-0000-0000-000052220000}"/>
    <cellStyle name="Обычный 23 2 16" xfId="7870" xr:uid="{00000000-0005-0000-0000-000053220000}"/>
    <cellStyle name="Обычный 23 2 16 2" xfId="11402" xr:uid="{00000000-0005-0000-0000-000054220000}"/>
    <cellStyle name="Обычный 23 2 17" xfId="7871" xr:uid="{00000000-0005-0000-0000-000055220000}"/>
    <cellStyle name="Обычный 23 2 17 2" xfId="11403" xr:uid="{00000000-0005-0000-0000-000056220000}"/>
    <cellStyle name="Обычный 23 2 18" xfId="7872" xr:uid="{00000000-0005-0000-0000-000057220000}"/>
    <cellStyle name="Обычный 23 2 18 2" xfId="11404" xr:uid="{00000000-0005-0000-0000-000058220000}"/>
    <cellStyle name="Обычный 23 2 19" xfId="7873" xr:uid="{00000000-0005-0000-0000-000059220000}"/>
    <cellStyle name="Обычный 23 2 19 2" xfId="11405" xr:uid="{00000000-0005-0000-0000-00005A220000}"/>
    <cellStyle name="Обычный 23 2 2" xfId="7874" xr:uid="{00000000-0005-0000-0000-00005B220000}"/>
    <cellStyle name="Обычный 23 2 2 2" xfId="11406" xr:uid="{00000000-0005-0000-0000-00005C220000}"/>
    <cellStyle name="Обычный 23 2 20" xfId="11395" xr:uid="{00000000-0005-0000-0000-00005D220000}"/>
    <cellStyle name="Обычный 23 2 3" xfId="7875" xr:uid="{00000000-0005-0000-0000-00005E220000}"/>
    <cellStyle name="Обычный 23 2 3 2" xfId="11407" xr:uid="{00000000-0005-0000-0000-00005F220000}"/>
    <cellStyle name="Обычный 23 2 4" xfId="7876" xr:uid="{00000000-0005-0000-0000-000060220000}"/>
    <cellStyle name="Обычный 23 2 4 2" xfId="11408" xr:uid="{00000000-0005-0000-0000-000061220000}"/>
    <cellStyle name="Обычный 23 2 5" xfId="7877" xr:uid="{00000000-0005-0000-0000-000062220000}"/>
    <cellStyle name="Обычный 23 2 5 2" xfId="11409" xr:uid="{00000000-0005-0000-0000-000063220000}"/>
    <cellStyle name="Обычный 23 2 6" xfId="7878" xr:uid="{00000000-0005-0000-0000-000064220000}"/>
    <cellStyle name="Обычный 23 2 6 2" xfId="11410" xr:uid="{00000000-0005-0000-0000-000065220000}"/>
    <cellStyle name="Обычный 23 2 7" xfId="7879" xr:uid="{00000000-0005-0000-0000-000066220000}"/>
    <cellStyle name="Обычный 23 2 7 2" xfId="11411" xr:uid="{00000000-0005-0000-0000-000067220000}"/>
    <cellStyle name="Обычный 23 2 8" xfId="7880" xr:uid="{00000000-0005-0000-0000-000068220000}"/>
    <cellStyle name="Обычный 23 2 8 2" xfId="11412" xr:uid="{00000000-0005-0000-0000-000069220000}"/>
    <cellStyle name="Обычный 23 2 9" xfId="7881" xr:uid="{00000000-0005-0000-0000-00006A220000}"/>
    <cellStyle name="Обычный 23 2 9 2" xfId="11413" xr:uid="{00000000-0005-0000-0000-00006B220000}"/>
    <cellStyle name="Обычный 23 20" xfId="7882" xr:uid="{00000000-0005-0000-0000-00006C220000}"/>
    <cellStyle name="Обычный 23 20 2" xfId="11414" xr:uid="{00000000-0005-0000-0000-00006D220000}"/>
    <cellStyle name="Обычный 23 21" xfId="11384" xr:uid="{00000000-0005-0000-0000-00006E220000}"/>
    <cellStyle name="Обычный 23 3" xfId="7883" xr:uid="{00000000-0005-0000-0000-00006F220000}"/>
    <cellStyle name="Обычный 23 3 2" xfId="11415" xr:uid="{00000000-0005-0000-0000-000070220000}"/>
    <cellStyle name="Обычный 23 4" xfId="7884" xr:uid="{00000000-0005-0000-0000-000071220000}"/>
    <cellStyle name="Обычный 23 4 2" xfId="11416" xr:uid="{00000000-0005-0000-0000-000072220000}"/>
    <cellStyle name="Обычный 23 5" xfId="7885" xr:uid="{00000000-0005-0000-0000-000073220000}"/>
    <cellStyle name="Обычный 23 5 2" xfId="11417" xr:uid="{00000000-0005-0000-0000-000074220000}"/>
    <cellStyle name="Обычный 23 6" xfId="7886" xr:uid="{00000000-0005-0000-0000-000075220000}"/>
    <cellStyle name="Обычный 23 6 2" xfId="11418" xr:uid="{00000000-0005-0000-0000-000076220000}"/>
    <cellStyle name="Обычный 23 7" xfId="7887" xr:uid="{00000000-0005-0000-0000-000077220000}"/>
    <cellStyle name="Обычный 23 7 2" xfId="11419" xr:uid="{00000000-0005-0000-0000-000078220000}"/>
    <cellStyle name="Обычный 23 8" xfId="7888" xr:uid="{00000000-0005-0000-0000-000079220000}"/>
    <cellStyle name="Обычный 23 8 2" xfId="11420" xr:uid="{00000000-0005-0000-0000-00007A220000}"/>
    <cellStyle name="Обычный 23 9" xfId="7889" xr:uid="{00000000-0005-0000-0000-00007B220000}"/>
    <cellStyle name="Обычный 23 9 2" xfId="11421" xr:uid="{00000000-0005-0000-0000-00007C220000}"/>
    <cellStyle name="Обычный 24" xfId="7890" xr:uid="{00000000-0005-0000-0000-00007D220000}"/>
    <cellStyle name="Обычный 24 10" xfId="7891" xr:uid="{00000000-0005-0000-0000-00007E220000}"/>
    <cellStyle name="Обычный 24 10 2" xfId="11423" xr:uid="{00000000-0005-0000-0000-00007F220000}"/>
    <cellStyle name="Обычный 24 11" xfId="7892" xr:uid="{00000000-0005-0000-0000-000080220000}"/>
    <cellStyle name="Обычный 24 11 2" xfId="11424" xr:uid="{00000000-0005-0000-0000-000081220000}"/>
    <cellStyle name="Обычный 24 12" xfId="7893" xr:uid="{00000000-0005-0000-0000-000082220000}"/>
    <cellStyle name="Обычный 24 12 2" xfId="11425" xr:uid="{00000000-0005-0000-0000-000083220000}"/>
    <cellStyle name="Обычный 24 13" xfId="7894" xr:uid="{00000000-0005-0000-0000-000084220000}"/>
    <cellStyle name="Обычный 24 13 2" xfId="11426" xr:uid="{00000000-0005-0000-0000-000085220000}"/>
    <cellStyle name="Обычный 24 14" xfId="7895" xr:uid="{00000000-0005-0000-0000-000086220000}"/>
    <cellStyle name="Обычный 24 14 2" xfId="11427" xr:uid="{00000000-0005-0000-0000-000087220000}"/>
    <cellStyle name="Обычный 24 15" xfId="7896" xr:uid="{00000000-0005-0000-0000-000088220000}"/>
    <cellStyle name="Обычный 24 15 2" xfId="11428" xr:uid="{00000000-0005-0000-0000-000089220000}"/>
    <cellStyle name="Обычный 24 16" xfId="7897" xr:uid="{00000000-0005-0000-0000-00008A220000}"/>
    <cellStyle name="Обычный 24 16 2" xfId="11429" xr:uid="{00000000-0005-0000-0000-00008B220000}"/>
    <cellStyle name="Обычный 24 17" xfId="7898" xr:uid="{00000000-0005-0000-0000-00008C220000}"/>
    <cellStyle name="Обычный 24 17 2" xfId="11430" xr:uid="{00000000-0005-0000-0000-00008D220000}"/>
    <cellStyle name="Обычный 24 18" xfId="7899" xr:uid="{00000000-0005-0000-0000-00008E220000}"/>
    <cellStyle name="Обычный 24 18 2" xfId="11431" xr:uid="{00000000-0005-0000-0000-00008F220000}"/>
    <cellStyle name="Обычный 24 19" xfId="7900" xr:uid="{00000000-0005-0000-0000-000090220000}"/>
    <cellStyle name="Обычный 24 19 2" xfId="11432" xr:uid="{00000000-0005-0000-0000-000091220000}"/>
    <cellStyle name="Обычный 24 2" xfId="7901" xr:uid="{00000000-0005-0000-0000-000092220000}"/>
    <cellStyle name="Обычный 24 2 10" xfId="7902" xr:uid="{00000000-0005-0000-0000-000093220000}"/>
    <cellStyle name="Обычный 24 2 10 2" xfId="11434" xr:uid="{00000000-0005-0000-0000-000094220000}"/>
    <cellStyle name="Обычный 24 2 11" xfId="7903" xr:uid="{00000000-0005-0000-0000-000095220000}"/>
    <cellStyle name="Обычный 24 2 11 2" xfId="11435" xr:uid="{00000000-0005-0000-0000-000096220000}"/>
    <cellStyle name="Обычный 24 2 12" xfId="7904" xr:uid="{00000000-0005-0000-0000-000097220000}"/>
    <cellStyle name="Обычный 24 2 12 2" xfId="11436" xr:uid="{00000000-0005-0000-0000-000098220000}"/>
    <cellStyle name="Обычный 24 2 13" xfId="7905" xr:uid="{00000000-0005-0000-0000-000099220000}"/>
    <cellStyle name="Обычный 24 2 13 2" xfId="11437" xr:uid="{00000000-0005-0000-0000-00009A220000}"/>
    <cellStyle name="Обычный 24 2 14" xfId="7906" xr:uid="{00000000-0005-0000-0000-00009B220000}"/>
    <cellStyle name="Обычный 24 2 14 2" xfId="11438" xr:uid="{00000000-0005-0000-0000-00009C220000}"/>
    <cellStyle name="Обычный 24 2 15" xfId="7907" xr:uid="{00000000-0005-0000-0000-00009D220000}"/>
    <cellStyle name="Обычный 24 2 15 2" xfId="11439" xr:uid="{00000000-0005-0000-0000-00009E220000}"/>
    <cellStyle name="Обычный 24 2 16" xfId="7908" xr:uid="{00000000-0005-0000-0000-00009F220000}"/>
    <cellStyle name="Обычный 24 2 16 2" xfId="11440" xr:uid="{00000000-0005-0000-0000-0000A0220000}"/>
    <cellStyle name="Обычный 24 2 17" xfId="7909" xr:uid="{00000000-0005-0000-0000-0000A1220000}"/>
    <cellStyle name="Обычный 24 2 17 2" xfId="11441" xr:uid="{00000000-0005-0000-0000-0000A2220000}"/>
    <cellStyle name="Обычный 24 2 18" xfId="7910" xr:uid="{00000000-0005-0000-0000-0000A3220000}"/>
    <cellStyle name="Обычный 24 2 18 2" xfId="11442" xr:uid="{00000000-0005-0000-0000-0000A4220000}"/>
    <cellStyle name="Обычный 24 2 19" xfId="7911" xr:uid="{00000000-0005-0000-0000-0000A5220000}"/>
    <cellStyle name="Обычный 24 2 19 2" xfId="11443" xr:uid="{00000000-0005-0000-0000-0000A6220000}"/>
    <cellStyle name="Обычный 24 2 2" xfId="7912" xr:uid="{00000000-0005-0000-0000-0000A7220000}"/>
    <cellStyle name="Обычный 24 2 2 2" xfId="11444" xr:uid="{00000000-0005-0000-0000-0000A8220000}"/>
    <cellStyle name="Обычный 24 2 20" xfId="11433" xr:uid="{00000000-0005-0000-0000-0000A9220000}"/>
    <cellStyle name="Обычный 24 2 3" xfId="7913" xr:uid="{00000000-0005-0000-0000-0000AA220000}"/>
    <cellStyle name="Обычный 24 2 3 2" xfId="11445" xr:uid="{00000000-0005-0000-0000-0000AB220000}"/>
    <cellStyle name="Обычный 24 2 4" xfId="7914" xr:uid="{00000000-0005-0000-0000-0000AC220000}"/>
    <cellStyle name="Обычный 24 2 4 2" xfId="11446" xr:uid="{00000000-0005-0000-0000-0000AD220000}"/>
    <cellStyle name="Обычный 24 2 5" xfId="7915" xr:uid="{00000000-0005-0000-0000-0000AE220000}"/>
    <cellStyle name="Обычный 24 2 5 2" xfId="11447" xr:uid="{00000000-0005-0000-0000-0000AF220000}"/>
    <cellStyle name="Обычный 24 2 6" xfId="7916" xr:uid="{00000000-0005-0000-0000-0000B0220000}"/>
    <cellStyle name="Обычный 24 2 6 2" xfId="11448" xr:uid="{00000000-0005-0000-0000-0000B1220000}"/>
    <cellStyle name="Обычный 24 2 7" xfId="7917" xr:uid="{00000000-0005-0000-0000-0000B2220000}"/>
    <cellStyle name="Обычный 24 2 7 2" xfId="11449" xr:uid="{00000000-0005-0000-0000-0000B3220000}"/>
    <cellStyle name="Обычный 24 2 8" xfId="7918" xr:uid="{00000000-0005-0000-0000-0000B4220000}"/>
    <cellStyle name="Обычный 24 2 8 2" xfId="11450" xr:uid="{00000000-0005-0000-0000-0000B5220000}"/>
    <cellStyle name="Обычный 24 2 9" xfId="7919" xr:uid="{00000000-0005-0000-0000-0000B6220000}"/>
    <cellStyle name="Обычный 24 2 9 2" xfId="11451" xr:uid="{00000000-0005-0000-0000-0000B7220000}"/>
    <cellStyle name="Обычный 24 20" xfId="7920" xr:uid="{00000000-0005-0000-0000-0000B8220000}"/>
    <cellStyle name="Обычный 24 20 2" xfId="11452" xr:uid="{00000000-0005-0000-0000-0000B9220000}"/>
    <cellStyle name="Обычный 24 21" xfId="7921" xr:uid="{00000000-0005-0000-0000-0000BA220000}"/>
    <cellStyle name="Обычный 24 21 2" xfId="11453" xr:uid="{00000000-0005-0000-0000-0000BB220000}"/>
    <cellStyle name="Обычный 24 22" xfId="11422" xr:uid="{00000000-0005-0000-0000-0000BC220000}"/>
    <cellStyle name="Обычный 24 3" xfId="7922" xr:uid="{00000000-0005-0000-0000-0000BD220000}"/>
    <cellStyle name="Обычный 24 3 2" xfId="11454" xr:uid="{00000000-0005-0000-0000-0000BE220000}"/>
    <cellStyle name="Обычный 24 4" xfId="7923" xr:uid="{00000000-0005-0000-0000-0000BF220000}"/>
    <cellStyle name="Обычный 24 4 10" xfId="7924" xr:uid="{00000000-0005-0000-0000-0000C0220000}"/>
    <cellStyle name="Обычный 24 4 10 2" xfId="11456" xr:uid="{00000000-0005-0000-0000-0000C1220000}"/>
    <cellStyle name="Обычный 24 4 11" xfId="7925" xr:uid="{00000000-0005-0000-0000-0000C2220000}"/>
    <cellStyle name="Обычный 24 4 11 2" xfId="11457" xr:uid="{00000000-0005-0000-0000-0000C3220000}"/>
    <cellStyle name="Обычный 24 4 12" xfId="7926" xr:uid="{00000000-0005-0000-0000-0000C4220000}"/>
    <cellStyle name="Обычный 24 4 12 2" xfId="11458" xr:uid="{00000000-0005-0000-0000-0000C5220000}"/>
    <cellStyle name="Обычный 24 4 13" xfId="7927" xr:uid="{00000000-0005-0000-0000-0000C6220000}"/>
    <cellStyle name="Обычный 24 4 13 2" xfId="11459" xr:uid="{00000000-0005-0000-0000-0000C7220000}"/>
    <cellStyle name="Обычный 24 4 14" xfId="7928" xr:uid="{00000000-0005-0000-0000-0000C8220000}"/>
    <cellStyle name="Обычный 24 4 14 2" xfId="11460" xr:uid="{00000000-0005-0000-0000-0000C9220000}"/>
    <cellStyle name="Обычный 24 4 15" xfId="7929" xr:uid="{00000000-0005-0000-0000-0000CA220000}"/>
    <cellStyle name="Обычный 24 4 15 2" xfId="11461" xr:uid="{00000000-0005-0000-0000-0000CB220000}"/>
    <cellStyle name="Обычный 24 4 16" xfId="7930" xr:uid="{00000000-0005-0000-0000-0000CC220000}"/>
    <cellStyle name="Обычный 24 4 16 2" xfId="11462" xr:uid="{00000000-0005-0000-0000-0000CD220000}"/>
    <cellStyle name="Обычный 24 4 17" xfId="7931" xr:uid="{00000000-0005-0000-0000-0000CE220000}"/>
    <cellStyle name="Обычный 24 4 17 2" xfId="11463" xr:uid="{00000000-0005-0000-0000-0000CF220000}"/>
    <cellStyle name="Обычный 24 4 18" xfId="7932" xr:uid="{00000000-0005-0000-0000-0000D0220000}"/>
    <cellStyle name="Обычный 24 4 18 2" xfId="11464" xr:uid="{00000000-0005-0000-0000-0000D1220000}"/>
    <cellStyle name="Обычный 24 4 19" xfId="7933" xr:uid="{00000000-0005-0000-0000-0000D2220000}"/>
    <cellStyle name="Обычный 24 4 19 2" xfId="11465" xr:uid="{00000000-0005-0000-0000-0000D3220000}"/>
    <cellStyle name="Обычный 24 4 2" xfId="7934" xr:uid="{00000000-0005-0000-0000-0000D4220000}"/>
    <cellStyle name="Обычный 24 4 2 2" xfId="11466" xr:uid="{00000000-0005-0000-0000-0000D5220000}"/>
    <cellStyle name="Обычный 24 4 20" xfId="11455" xr:uid="{00000000-0005-0000-0000-0000D6220000}"/>
    <cellStyle name="Обычный 24 4 3" xfId="7935" xr:uid="{00000000-0005-0000-0000-0000D7220000}"/>
    <cellStyle name="Обычный 24 4 3 2" xfId="11467" xr:uid="{00000000-0005-0000-0000-0000D8220000}"/>
    <cellStyle name="Обычный 24 4 4" xfId="7936" xr:uid="{00000000-0005-0000-0000-0000D9220000}"/>
    <cellStyle name="Обычный 24 4 4 2" xfId="11468" xr:uid="{00000000-0005-0000-0000-0000DA220000}"/>
    <cellStyle name="Обычный 24 4 5" xfId="7937" xr:uid="{00000000-0005-0000-0000-0000DB220000}"/>
    <cellStyle name="Обычный 24 4 5 2" xfId="11469" xr:uid="{00000000-0005-0000-0000-0000DC220000}"/>
    <cellStyle name="Обычный 24 4 6" xfId="7938" xr:uid="{00000000-0005-0000-0000-0000DD220000}"/>
    <cellStyle name="Обычный 24 4 6 2" xfId="11470" xr:uid="{00000000-0005-0000-0000-0000DE220000}"/>
    <cellStyle name="Обычный 24 4 7" xfId="7939" xr:uid="{00000000-0005-0000-0000-0000DF220000}"/>
    <cellStyle name="Обычный 24 4 7 2" xfId="11471" xr:uid="{00000000-0005-0000-0000-0000E0220000}"/>
    <cellStyle name="Обычный 24 4 8" xfId="7940" xr:uid="{00000000-0005-0000-0000-0000E1220000}"/>
    <cellStyle name="Обычный 24 4 8 2" xfId="11472" xr:uid="{00000000-0005-0000-0000-0000E2220000}"/>
    <cellStyle name="Обычный 24 4 9" xfId="7941" xr:uid="{00000000-0005-0000-0000-0000E3220000}"/>
    <cellStyle name="Обычный 24 4 9 2" xfId="11473" xr:uid="{00000000-0005-0000-0000-0000E4220000}"/>
    <cellStyle name="Обычный 24 5" xfId="7942" xr:uid="{00000000-0005-0000-0000-0000E5220000}"/>
    <cellStyle name="Обычный 24 5 2" xfId="11474" xr:uid="{00000000-0005-0000-0000-0000E6220000}"/>
    <cellStyle name="Обычный 24 6" xfId="7943" xr:uid="{00000000-0005-0000-0000-0000E7220000}"/>
    <cellStyle name="Обычный 24 6 2" xfId="11475" xr:uid="{00000000-0005-0000-0000-0000E8220000}"/>
    <cellStyle name="Обычный 24 7" xfId="7944" xr:uid="{00000000-0005-0000-0000-0000E9220000}"/>
    <cellStyle name="Обычный 24 7 2" xfId="11476" xr:uid="{00000000-0005-0000-0000-0000EA220000}"/>
    <cellStyle name="Обычный 24 8" xfId="7945" xr:uid="{00000000-0005-0000-0000-0000EB220000}"/>
    <cellStyle name="Обычный 24 8 2" xfId="11477" xr:uid="{00000000-0005-0000-0000-0000EC220000}"/>
    <cellStyle name="Обычный 24 9" xfId="7946" xr:uid="{00000000-0005-0000-0000-0000ED220000}"/>
    <cellStyle name="Обычный 24 9 2" xfId="11478" xr:uid="{00000000-0005-0000-0000-0000EE220000}"/>
    <cellStyle name="Обычный 25" xfId="7947" xr:uid="{00000000-0005-0000-0000-0000EF220000}"/>
    <cellStyle name="Обычный 25 10" xfId="7948" xr:uid="{00000000-0005-0000-0000-0000F0220000}"/>
    <cellStyle name="Обычный 25 11" xfId="7949" xr:uid="{00000000-0005-0000-0000-0000F1220000}"/>
    <cellStyle name="Обычный 25 12" xfId="7950" xr:uid="{00000000-0005-0000-0000-0000F2220000}"/>
    <cellStyle name="Обычный 25 13" xfId="7951" xr:uid="{00000000-0005-0000-0000-0000F3220000}"/>
    <cellStyle name="Обычный 25 14" xfId="7952" xr:uid="{00000000-0005-0000-0000-0000F4220000}"/>
    <cellStyle name="Обычный 25 15" xfId="7953" xr:uid="{00000000-0005-0000-0000-0000F5220000}"/>
    <cellStyle name="Обычный 25 16" xfId="7954" xr:uid="{00000000-0005-0000-0000-0000F6220000}"/>
    <cellStyle name="Обычный 25 17" xfId="7955" xr:uid="{00000000-0005-0000-0000-0000F7220000}"/>
    <cellStyle name="Обычный 25 18" xfId="7956" xr:uid="{00000000-0005-0000-0000-0000F8220000}"/>
    <cellStyle name="Обычный 25 19" xfId="7957" xr:uid="{00000000-0005-0000-0000-0000F9220000}"/>
    <cellStyle name="Обычный 25 2" xfId="7958" xr:uid="{00000000-0005-0000-0000-0000FA220000}"/>
    <cellStyle name="Обычный 25 2 10" xfId="7959" xr:uid="{00000000-0005-0000-0000-0000FB220000}"/>
    <cellStyle name="Обычный 25 2 10 2" xfId="11480" xr:uid="{00000000-0005-0000-0000-0000FC220000}"/>
    <cellStyle name="Обычный 25 2 11" xfId="7960" xr:uid="{00000000-0005-0000-0000-0000FD220000}"/>
    <cellStyle name="Обычный 25 2 11 2" xfId="11481" xr:uid="{00000000-0005-0000-0000-0000FE220000}"/>
    <cellStyle name="Обычный 25 2 12" xfId="7961" xr:uid="{00000000-0005-0000-0000-0000FF220000}"/>
    <cellStyle name="Обычный 25 2 12 2" xfId="11482" xr:uid="{00000000-0005-0000-0000-000000230000}"/>
    <cellStyle name="Обычный 25 2 13" xfId="7962" xr:uid="{00000000-0005-0000-0000-000001230000}"/>
    <cellStyle name="Обычный 25 2 13 2" xfId="11483" xr:uid="{00000000-0005-0000-0000-000002230000}"/>
    <cellStyle name="Обычный 25 2 14" xfId="7963" xr:uid="{00000000-0005-0000-0000-000003230000}"/>
    <cellStyle name="Обычный 25 2 14 2" xfId="11484" xr:uid="{00000000-0005-0000-0000-000004230000}"/>
    <cellStyle name="Обычный 25 2 15" xfId="7964" xr:uid="{00000000-0005-0000-0000-000005230000}"/>
    <cellStyle name="Обычный 25 2 15 2" xfId="11485" xr:uid="{00000000-0005-0000-0000-000006230000}"/>
    <cellStyle name="Обычный 25 2 16" xfId="7965" xr:uid="{00000000-0005-0000-0000-000007230000}"/>
    <cellStyle name="Обычный 25 2 16 2" xfId="11486" xr:uid="{00000000-0005-0000-0000-000008230000}"/>
    <cellStyle name="Обычный 25 2 17" xfId="7966" xr:uid="{00000000-0005-0000-0000-000009230000}"/>
    <cellStyle name="Обычный 25 2 17 2" xfId="11487" xr:uid="{00000000-0005-0000-0000-00000A230000}"/>
    <cellStyle name="Обычный 25 2 18" xfId="7967" xr:uid="{00000000-0005-0000-0000-00000B230000}"/>
    <cellStyle name="Обычный 25 2 18 2" xfId="11488" xr:uid="{00000000-0005-0000-0000-00000C230000}"/>
    <cellStyle name="Обычный 25 2 19" xfId="7968" xr:uid="{00000000-0005-0000-0000-00000D230000}"/>
    <cellStyle name="Обычный 25 2 19 2" xfId="11489" xr:uid="{00000000-0005-0000-0000-00000E230000}"/>
    <cellStyle name="Обычный 25 2 2" xfId="7969" xr:uid="{00000000-0005-0000-0000-00000F230000}"/>
    <cellStyle name="Обычный 25 2 2 2" xfId="11490" xr:uid="{00000000-0005-0000-0000-000010230000}"/>
    <cellStyle name="Обычный 25 2 20" xfId="11479" xr:uid="{00000000-0005-0000-0000-000011230000}"/>
    <cellStyle name="Обычный 25 2 3" xfId="7970" xr:uid="{00000000-0005-0000-0000-000012230000}"/>
    <cellStyle name="Обычный 25 2 3 2" xfId="11491" xr:uid="{00000000-0005-0000-0000-000013230000}"/>
    <cellStyle name="Обычный 25 2 4" xfId="7971" xr:uid="{00000000-0005-0000-0000-000014230000}"/>
    <cellStyle name="Обычный 25 2 4 2" xfId="11492" xr:uid="{00000000-0005-0000-0000-000015230000}"/>
    <cellStyle name="Обычный 25 2 5" xfId="7972" xr:uid="{00000000-0005-0000-0000-000016230000}"/>
    <cellStyle name="Обычный 25 2 5 2" xfId="11493" xr:uid="{00000000-0005-0000-0000-000017230000}"/>
    <cellStyle name="Обычный 25 2 6" xfId="7973" xr:uid="{00000000-0005-0000-0000-000018230000}"/>
    <cellStyle name="Обычный 25 2 6 2" xfId="11494" xr:uid="{00000000-0005-0000-0000-000019230000}"/>
    <cellStyle name="Обычный 25 2 7" xfId="7974" xr:uid="{00000000-0005-0000-0000-00001A230000}"/>
    <cellStyle name="Обычный 25 2 7 2" xfId="11495" xr:uid="{00000000-0005-0000-0000-00001B230000}"/>
    <cellStyle name="Обычный 25 2 8" xfId="7975" xr:uid="{00000000-0005-0000-0000-00001C230000}"/>
    <cellStyle name="Обычный 25 2 8 2" xfId="11496" xr:uid="{00000000-0005-0000-0000-00001D230000}"/>
    <cellStyle name="Обычный 25 2 9" xfId="7976" xr:uid="{00000000-0005-0000-0000-00001E230000}"/>
    <cellStyle name="Обычный 25 2 9 2" xfId="11497" xr:uid="{00000000-0005-0000-0000-00001F230000}"/>
    <cellStyle name="Обычный 25 20" xfId="7977" xr:uid="{00000000-0005-0000-0000-000020230000}"/>
    <cellStyle name="Обычный 25 3" xfId="7978" xr:uid="{00000000-0005-0000-0000-000021230000}"/>
    <cellStyle name="Обычный 25 4" xfId="7979" xr:uid="{00000000-0005-0000-0000-000022230000}"/>
    <cellStyle name="Обычный 25 5" xfId="7980" xr:uid="{00000000-0005-0000-0000-000023230000}"/>
    <cellStyle name="Обычный 25 6" xfId="7981" xr:uid="{00000000-0005-0000-0000-000024230000}"/>
    <cellStyle name="Обычный 25 7" xfId="7982" xr:uid="{00000000-0005-0000-0000-000025230000}"/>
    <cellStyle name="Обычный 25 8" xfId="7983" xr:uid="{00000000-0005-0000-0000-000026230000}"/>
    <cellStyle name="Обычный 25 9" xfId="7984" xr:uid="{00000000-0005-0000-0000-000027230000}"/>
    <cellStyle name="Обычный 26" xfId="7985" xr:uid="{00000000-0005-0000-0000-000028230000}"/>
    <cellStyle name="Обычный 26 10" xfId="7986" xr:uid="{00000000-0005-0000-0000-000029230000}"/>
    <cellStyle name="Обычный 26 10 2" xfId="11499" xr:uid="{00000000-0005-0000-0000-00002A230000}"/>
    <cellStyle name="Обычный 26 11" xfId="7987" xr:uid="{00000000-0005-0000-0000-00002B230000}"/>
    <cellStyle name="Обычный 26 11 2" xfId="11500" xr:uid="{00000000-0005-0000-0000-00002C230000}"/>
    <cellStyle name="Обычный 26 12" xfId="7988" xr:uid="{00000000-0005-0000-0000-00002D230000}"/>
    <cellStyle name="Обычный 26 12 2" xfId="11501" xr:uid="{00000000-0005-0000-0000-00002E230000}"/>
    <cellStyle name="Обычный 26 13" xfId="7989" xr:uid="{00000000-0005-0000-0000-00002F230000}"/>
    <cellStyle name="Обычный 26 13 2" xfId="11502" xr:uid="{00000000-0005-0000-0000-000030230000}"/>
    <cellStyle name="Обычный 26 14" xfId="7990" xr:uid="{00000000-0005-0000-0000-000031230000}"/>
    <cellStyle name="Обычный 26 14 2" xfId="11503" xr:uid="{00000000-0005-0000-0000-000032230000}"/>
    <cellStyle name="Обычный 26 15" xfId="7991" xr:uid="{00000000-0005-0000-0000-000033230000}"/>
    <cellStyle name="Обычный 26 15 2" xfId="11504" xr:uid="{00000000-0005-0000-0000-000034230000}"/>
    <cellStyle name="Обычный 26 16" xfId="7992" xr:uid="{00000000-0005-0000-0000-000035230000}"/>
    <cellStyle name="Обычный 26 16 2" xfId="11505" xr:uid="{00000000-0005-0000-0000-000036230000}"/>
    <cellStyle name="Обычный 26 17" xfId="7993" xr:uid="{00000000-0005-0000-0000-000037230000}"/>
    <cellStyle name="Обычный 26 17 2" xfId="11506" xr:uid="{00000000-0005-0000-0000-000038230000}"/>
    <cellStyle name="Обычный 26 18" xfId="7994" xr:uid="{00000000-0005-0000-0000-000039230000}"/>
    <cellStyle name="Обычный 26 18 2" xfId="11507" xr:uid="{00000000-0005-0000-0000-00003A230000}"/>
    <cellStyle name="Обычный 26 19" xfId="7995" xr:uid="{00000000-0005-0000-0000-00003B230000}"/>
    <cellStyle name="Обычный 26 19 2" xfId="11508" xr:uid="{00000000-0005-0000-0000-00003C230000}"/>
    <cellStyle name="Обычный 26 2" xfId="7996" xr:uid="{00000000-0005-0000-0000-00003D230000}"/>
    <cellStyle name="Обычный 26 2 10" xfId="7997" xr:uid="{00000000-0005-0000-0000-00003E230000}"/>
    <cellStyle name="Обычный 26 2 10 2" xfId="11510" xr:uid="{00000000-0005-0000-0000-00003F230000}"/>
    <cellStyle name="Обычный 26 2 11" xfId="7998" xr:uid="{00000000-0005-0000-0000-000040230000}"/>
    <cellStyle name="Обычный 26 2 11 2" xfId="11511" xr:uid="{00000000-0005-0000-0000-000041230000}"/>
    <cellStyle name="Обычный 26 2 12" xfId="7999" xr:uid="{00000000-0005-0000-0000-000042230000}"/>
    <cellStyle name="Обычный 26 2 12 2" xfId="11512" xr:uid="{00000000-0005-0000-0000-000043230000}"/>
    <cellStyle name="Обычный 26 2 13" xfId="8000" xr:uid="{00000000-0005-0000-0000-000044230000}"/>
    <cellStyle name="Обычный 26 2 13 2" xfId="11513" xr:uid="{00000000-0005-0000-0000-000045230000}"/>
    <cellStyle name="Обычный 26 2 14" xfId="8001" xr:uid="{00000000-0005-0000-0000-000046230000}"/>
    <cellStyle name="Обычный 26 2 14 2" xfId="11514" xr:uid="{00000000-0005-0000-0000-000047230000}"/>
    <cellStyle name="Обычный 26 2 15" xfId="8002" xr:uid="{00000000-0005-0000-0000-000048230000}"/>
    <cellStyle name="Обычный 26 2 15 2" xfId="11515" xr:uid="{00000000-0005-0000-0000-000049230000}"/>
    <cellStyle name="Обычный 26 2 16" xfId="8003" xr:uid="{00000000-0005-0000-0000-00004A230000}"/>
    <cellStyle name="Обычный 26 2 16 2" xfId="11516" xr:uid="{00000000-0005-0000-0000-00004B230000}"/>
    <cellStyle name="Обычный 26 2 17" xfId="8004" xr:uid="{00000000-0005-0000-0000-00004C230000}"/>
    <cellStyle name="Обычный 26 2 17 2" xfId="11517" xr:uid="{00000000-0005-0000-0000-00004D230000}"/>
    <cellStyle name="Обычный 26 2 18" xfId="8005" xr:uid="{00000000-0005-0000-0000-00004E230000}"/>
    <cellStyle name="Обычный 26 2 18 2" xfId="11518" xr:uid="{00000000-0005-0000-0000-00004F230000}"/>
    <cellStyle name="Обычный 26 2 19" xfId="8006" xr:uid="{00000000-0005-0000-0000-000050230000}"/>
    <cellStyle name="Обычный 26 2 19 2" xfId="11519" xr:uid="{00000000-0005-0000-0000-000051230000}"/>
    <cellStyle name="Обычный 26 2 2" xfId="8007" xr:uid="{00000000-0005-0000-0000-000052230000}"/>
    <cellStyle name="Обычный 26 2 2 2" xfId="11520" xr:uid="{00000000-0005-0000-0000-000053230000}"/>
    <cellStyle name="Обычный 26 2 20" xfId="11509" xr:uid="{00000000-0005-0000-0000-000054230000}"/>
    <cellStyle name="Обычный 26 2 3" xfId="8008" xr:uid="{00000000-0005-0000-0000-000055230000}"/>
    <cellStyle name="Обычный 26 2 3 2" xfId="11521" xr:uid="{00000000-0005-0000-0000-000056230000}"/>
    <cellStyle name="Обычный 26 2 4" xfId="8009" xr:uid="{00000000-0005-0000-0000-000057230000}"/>
    <cellStyle name="Обычный 26 2 4 2" xfId="11522" xr:uid="{00000000-0005-0000-0000-000058230000}"/>
    <cellStyle name="Обычный 26 2 5" xfId="8010" xr:uid="{00000000-0005-0000-0000-000059230000}"/>
    <cellStyle name="Обычный 26 2 5 2" xfId="11523" xr:uid="{00000000-0005-0000-0000-00005A230000}"/>
    <cellStyle name="Обычный 26 2 6" xfId="8011" xr:uid="{00000000-0005-0000-0000-00005B230000}"/>
    <cellStyle name="Обычный 26 2 6 2" xfId="11524" xr:uid="{00000000-0005-0000-0000-00005C230000}"/>
    <cellStyle name="Обычный 26 2 7" xfId="8012" xr:uid="{00000000-0005-0000-0000-00005D230000}"/>
    <cellStyle name="Обычный 26 2 7 2" xfId="11525" xr:uid="{00000000-0005-0000-0000-00005E230000}"/>
    <cellStyle name="Обычный 26 2 8" xfId="8013" xr:uid="{00000000-0005-0000-0000-00005F230000}"/>
    <cellStyle name="Обычный 26 2 8 2" xfId="11526" xr:uid="{00000000-0005-0000-0000-000060230000}"/>
    <cellStyle name="Обычный 26 2 9" xfId="8014" xr:uid="{00000000-0005-0000-0000-000061230000}"/>
    <cellStyle name="Обычный 26 2 9 2" xfId="11527" xr:uid="{00000000-0005-0000-0000-000062230000}"/>
    <cellStyle name="Обычный 26 20" xfId="8015" xr:uid="{00000000-0005-0000-0000-000063230000}"/>
    <cellStyle name="Обычный 26 20 2" xfId="11528" xr:uid="{00000000-0005-0000-0000-000064230000}"/>
    <cellStyle name="Обычный 26 21" xfId="11498" xr:uid="{00000000-0005-0000-0000-000065230000}"/>
    <cellStyle name="Обычный 26 3" xfId="8016" xr:uid="{00000000-0005-0000-0000-000066230000}"/>
    <cellStyle name="Обычный 26 3 2" xfId="11529" xr:uid="{00000000-0005-0000-0000-000067230000}"/>
    <cellStyle name="Обычный 26 4" xfId="8017" xr:uid="{00000000-0005-0000-0000-000068230000}"/>
    <cellStyle name="Обычный 26 4 2" xfId="11530" xr:uid="{00000000-0005-0000-0000-000069230000}"/>
    <cellStyle name="Обычный 26 5" xfId="8018" xr:uid="{00000000-0005-0000-0000-00006A230000}"/>
    <cellStyle name="Обычный 26 5 2" xfId="11531" xr:uid="{00000000-0005-0000-0000-00006B230000}"/>
    <cellStyle name="Обычный 26 6" xfId="8019" xr:uid="{00000000-0005-0000-0000-00006C230000}"/>
    <cellStyle name="Обычный 26 6 2" xfId="11532" xr:uid="{00000000-0005-0000-0000-00006D230000}"/>
    <cellStyle name="Обычный 26 7" xfId="8020" xr:uid="{00000000-0005-0000-0000-00006E230000}"/>
    <cellStyle name="Обычный 26 7 2" xfId="11533" xr:uid="{00000000-0005-0000-0000-00006F230000}"/>
    <cellStyle name="Обычный 26 8" xfId="8021" xr:uid="{00000000-0005-0000-0000-000070230000}"/>
    <cellStyle name="Обычный 26 8 2" xfId="11534" xr:uid="{00000000-0005-0000-0000-000071230000}"/>
    <cellStyle name="Обычный 26 9" xfId="8022" xr:uid="{00000000-0005-0000-0000-000072230000}"/>
    <cellStyle name="Обычный 26 9 2" xfId="11535" xr:uid="{00000000-0005-0000-0000-000073230000}"/>
    <cellStyle name="Обычный 27" xfId="8023" xr:uid="{00000000-0005-0000-0000-000074230000}"/>
    <cellStyle name="Обычный 27 10" xfId="8024" xr:uid="{00000000-0005-0000-0000-000075230000}"/>
    <cellStyle name="Обычный 27 11" xfId="8025" xr:uid="{00000000-0005-0000-0000-000076230000}"/>
    <cellStyle name="Обычный 27 12" xfId="8026" xr:uid="{00000000-0005-0000-0000-000077230000}"/>
    <cellStyle name="Обычный 27 13" xfId="8027" xr:uid="{00000000-0005-0000-0000-000078230000}"/>
    <cellStyle name="Обычный 27 14" xfId="8028" xr:uid="{00000000-0005-0000-0000-000079230000}"/>
    <cellStyle name="Обычный 27 15" xfId="8029" xr:uid="{00000000-0005-0000-0000-00007A230000}"/>
    <cellStyle name="Обычный 27 16" xfId="8030" xr:uid="{00000000-0005-0000-0000-00007B230000}"/>
    <cellStyle name="Обычный 27 17" xfId="8031" xr:uid="{00000000-0005-0000-0000-00007C230000}"/>
    <cellStyle name="Обычный 27 18" xfId="8032" xr:uid="{00000000-0005-0000-0000-00007D230000}"/>
    <cellStyle name="Обычный 27 19" xfId="8033" xr:uid="{00000000-0005-0000-0000-00007E230000}"/>
    <cellStyle name="Обычный 27 2" xfId="8034" xr:uid="{00000000-0005-0000-0000-00007F230000}"/>
    <cellStyle name="Обычный 27 2 10" xfId="8035" xr:uid="{00000000-0005-0000-0000-000080230000}"/>
    <cellStyle name="Обычный 27 2 10 2" xfId="11537" xr:uid="{00000000-0005-0000-0000-000081230000}"/>
    <cellStyle name="Обычный 27 2 11" xfId="8036" xr:uid="{00000000-0005-0000-0000-000082230000}"/>
    <cellStyle name="Обычный 27 2 11 2" xfId="11538" xr:uid="{00000000-0005-0000-0000-000083230000}"/>
    <cellStyle name="Обычный 27 2 12" xfId="8037" xr:uid="{00000000-0005-0000-0000-000084230000}"/>
    <cellStyle name="Обычный 27 2 12 2" xfId="11539" xr:uid="{00000000-0005-0000-0000-000085230000}"/>
    <cellStyle name="Обычный 27 2 13" xfId="8038" xr:uid="{00000000-0005-0000-0000-000086230000}"/>
    <cellStyle name="Обычный 27 2 13 2" xfId="11540" xr:uid="{00000000-0005-0000-0000-000087230000}"/>
    <cellStyle name="Обычный 27 2 14" xfId="8039" xr:uid="{00000000-0005-0000-0000-000088230000}"/>
    <cellStyle name="Обычный 27 2 14 2" xfId="11541" xr:uid="{00000000-0005-0000-0000-000089230000}"/>
    <cellStyle name="Обычный 27 2 15" xfId="8040" xr:uid="{00000000-0005-0000-0000-00008A230000}"/>
    <cellStyle name="Обычный 27 2 15 2" xfId="11542" xr:uid="{00000000-0005-0000-0000-00008B230000}"/>
    <cellStyle name="Обычный 27 2 16" xfId="8041" xr:uid="{00000000-0005-0000-0000-00008C230000}"/>
    <cellStyle name="Обычный 27 2 16 2" xfId="11543" xr:uid="{00000000-0005-0000-0000-00008D230000}"/>
    <cellStyle name="Обычный 27 2 17" xfId="8042" xr:uid="{00000000-0005-0000-0000-00008E230000}"/>
    <cellStyle name="Обычный 27 2 17 2" xfId="11544" xr:uid="{00000000-0005-0000-0000-00008F230000}"/>
    <cellStyle name="Обычный 27 2 18" xfId="8043" xr:uid="{00000000-0005-0000-0000-000090230000}"/>
    <cellStyle name="Обычный 27 2 18 2" xfId="11545" xr:uid="{00000000-0005-0000-0000-000091230000}"/>
    <cellStyle name="Обычный 27 2 19" xfId="8044" xr:uid="{00000000-0005-0000-0000-000092230000}"/>
    <cellStyle name="Обычный 27 2 19 2" xfId="11546" xr:uid="{00000000-0005-0000-0000-000093230000}"/>
    <cellStyle name="Обычный 27 2 2" xfId="8045" xr:uid="{00000000-0005-0000-0000-000094230000}"/>
    <cellStyle name="Обычный 27 2 2 2" xfId="11547" xr:uid="{00000000-0005-0000-0000-000095230000}"/>
    <cellStyle name="Обычный 27 2 20" xfId="11536" xr:uid="{00000000-0005-0000-0000-000096230000}"/>
    <cellStyle name="Обычный 27 2 3" xfId="8046" xr:uid="{00000000-0005-0000-0000-000097230000}"/>
    <cellStyle name="Обычный 27 2 3 2" xfId="11548" xr:uid="{00000000-0005-0000-0000-000098230000}"/>
    <cellStyle name="Обычный 27 2 4" xfId="8047" xr:uid="{00000000-0005-0000-0000-000099230000}"/>
    <cellStyle name="Обычный 27 2 4 2" xfId="11549" xr:uid="{00000000-0005-0000-0000-00009A230000}"/>
    <cellStyle name="Обычный 27 2 5" xfId="8048" xr:uid="{00000000-0005-0000-0000-00009B230000}"/>
    <cellStyle name="Обычный 27 2 5 2" xfId="11550" xr:uid="{00000000-0005-0000-0000-00009C230000}"/>
    <cellStyle name="Обычный 27 2 6" xfId="8049" xr:uid="{00000000-0005-0000-0000-00009D230000}"/>
    <cellStyle name="Обычный 27 2 6 2" xfId="11551" xr:uid="{00000000-0005-0000-0000-00009E230000}"/>
    <cellStyle name="Обычный 27 2 7" xfId="8050" xr:uid="{00000000-0005-0000-0000-00009F230000}"/>
    <cellStyle name="Обычный 27 2 7 2" xfId="11552" xr:uid="{00000000-0005-0000-0000-0000A0230000}"/>
    <cellStyle name="Обычный 27 2 8" xfId="8051" xr:uid="{00000000-0005-0000-0000-0000A1230000}"/>
    <cellStyle name="Обычный 27 2 8 2" xfId="11553" xr:uid="{00000000-0005-0000-0000-0000A2230000}"/>
    <cellStyle name="Обычный 27 2 9" xfId="8052" xr:uid="{00000000-0005-0000-0000-0000A3230000}"/>
    <cellStyle name="Обычный 27 2 9 2" xfId="11554" xr:uid="{00000000-0005-0000-0000-0000A4230000}"/>
    <cellStyle name="Обычный 27 20" xfId="8053" xr:uid="{00000000-0005-0000-0000-0000A5230000}"/>
    <cellStyle name="Обычный 27 3" xfId="8054" xr:uid="{00000000-0005-0000-0000-0000A6230000}"/>
    <cellStyle name="Обычный 27 4" xfId="8055" xr:uid="{00000000-0005-0000-0000-0000A7230000}"/>
    <cellStyle name="Обычный 27 5" xfId="8056" xr:uid="{00000000-0005-0000-0000-0000A8230000}"/>
    <cellStyle name="Обычный 27 6" xfId="8057" xr:uid="{00000000-0005-0000-0000-0000A9230000}"/>
    <cellStyle name="Обычный 27 7" xfId="8058" xr:uid="{00000000-0005-0000-0000-0000AA230000}"/>
    <cellStyle name="Обычный 27 8" xfId="8059" xr:uid="{00000000-0005-0000-0000-0000AB230000}"/>
    <cellStyle name="Обычный 27 9" xfId="8060" xr:uid="{00000000-0005-0000-0000-0000AC230000}"/>
    <cellStyle name="Обычный 28" xfId="8061" xr:uid="{00000000-0005-0000-0000-0000AD230000}"/>
    <cellStyle name="Обычный 28 10" xfId="8062" xr:uid="{00000000-0005-0000-0000-0000AE230000}"/>
    <cellStyle name="Обычный 28 11" xfId="8063" xr:uid="{00000000-0005-0000-0000-0000AF230000}"/>
    <cellStyle name="Обычный 28 12" xfId="8064" xr:uid="{00000000-0005-0000-0000-0000B0230000}"/>
    <cellStyle name="Обычный 28 13" xfId="8065" xr:uid="{00000000-0005-0000-0000-0000B1230000}"/>
    <cellStyle name="Обычный 28 14" xfId="8066" xr:uid="{00000000-0005-0000-0000-0000B2230000}"/>
    <cellStyle name="Обычный 28 15" xfId="8067" xr:uid="{00000000-0005-0000-0000-0000B3230000}"/>
    <cellStyle name="Обычный 28 16" xfId="8068" xr:uid="{00000000-0005-0000-0000-0000B4230000}"/>
    <cellStyle name="Обычный 28 17" xfId="8069" xr:uid="{00000000-0005-0000-0000-0000B5230000}"/>
    <cellStyle name="Обычный 28 18" xfId="8070" xr:uid="{00000000-0005-0000-0000-0000B6230000}"/>
    <cellStyle name="Обычный 28 19" xfId="8071" xr:uid="{00000000-0005-0000-0000-0000B7230000}"/>
    <cellStyle name="Обычный 28 2" xfId="8072" xr:uid="{00000000-0005-0000-0000-0000B8230000}"/>
    <cellStyle name="Обычный 28 2 10" xfId="8073" xr:uid="{00000000-0005-0000-0000-0000B9230000}"/>
    <cellStyle name="Обычный 28 2 10 2" xfId="11556" xr:uid="{00000000-0005-0000-0000-0000BA230000}"/>
    <cellStyle name="Обычный 28 2 11" xfId="8074" xr:uid="{00000000-0005-0000-0000-0000BB230000}"/>
    <cellStyle name="Обычный 28 2 11 2" xfId="11557" xr:uid="{00000000-0005-0000-0000-0000BC230000}"/>
    <cellStyle name="Обычный 28 2 12" xfId="8075" xr:uid="{00000000-0005-0000-0000-0000BD230000}"/>
    <cellStyle name="Обычный 28 2 12 2" xfId="11558" xr:uid="{00000000-0005-0000-0000-0000BE230000}"/>
    <cellStyle name="Обычный 28 2 13" xfId="8076" xr:uid="{00000000-0005-0000-0000-0000BF230000}"/>
    <cellStyle name="Обычный 28 2 13 2" xfId="11559" xr:uid="{00000000-0005-0000-0000-0000C0230000}"/>
    <cellStyle name="Обычный 28 2 14" xfId="8077" xr:uid="{00000000-0005-0000-0000-0000C1230000}"/>
    <cellStyle name="Обычный 28 2 14 2" xfId="11560" xr:uid="{00000000-0005-0000-0000-0000C2230000}"/>
    <cellStyle name="Обычный 28 2 15" xfId="8078" xr:uid="{00000000-0005-0000-0000-0000C3230000}"/>
    <cellStyle name="Обычный 28 2 15 2" xfId="11561" xr:uid="{00000000-0005-0000-0000-0000C4230000}"/>
    <cellStyle name="Обычный 28 2 16" xfId="8079" xr:uid="{00000000-0005-0000-0000-0000C5230000}"/>
    <cellStyle name="Обычный 28 2 16 2" xfId="11562" xr:uid="{00000000-0005-0000-0000-0000C6230000}"/>
    <cellStyle name="Обычный 28 2 17" xfId="8080" xr:uid="{00000000-0005-0000-0000-0000C7230000}"/>
    <cellStyle name="Обычный 28 2 17 2" xfId="11563" xr:uid="{00000000-0005-0000-0000-0000C8230000}"/>
    <cellStyle name="Обычный 28 2 18" xfId="8081" xr:uid="{00000000-0005-0000-0000-0000C9230000}"/>
    <cellStyle name="Обычный 28 2 18 2" xfId="11564" xr:uid="{00000000-0005-0000-0000-0000CA230000}"/>
    <cellStyle name="Обычный 28 2 19" xfId="8082" xr:uid="{00000000-0005-0000-0000-0000CB230000}"/>
    <cellStyle name="Обычный 28 2 19 2" xfId="11565" xr:uid="{00000000-0005-0000-0000-0000CC230000}"/>
    <cellStyle name="Обычный 28 2 2" xfId="8083" xr:uid="{00000000-0005-0000-0000-0000CD230000}"/>
    <cellStyle name="Обычный 28 2 2 2" xfId="11566" xr:uid="{00000000-0005-0000-0000-0000CE230000}"/>
    <cellStyle name="Обычный 28 2 20" xfId="11555" xr:uid="{00000000-0005-0000-0000-0000CF230000}"/>
    <cellStyle name="Обычный 28 2 3" xfId="8084" xr:uid="{00000000-0005-0000-0000-0000D0230000}"/>
    <cellStyle name="Обычный 28 2 3 2" xfId="11567" xr:uid="{00000000-0005-0000-0000-0000D1230000}"/>
    <cellStyle name="Обычный 28 2 4" xfId="8085" xr:uid="{00000000-0005-0000-0000-0000D2230000}"/>
    <cellStyle name="Обычный 28 2 4 2" xfId="11568" xr:uid="{00000000-0005-0000-0000-0000D3230000}"/>
    <cellStyle name="Обычный 28 2 5" xfId="8086" xr:uid="{00000000-0005-0000-0000-0000D4230000}"/>
    <cellStyle name="Обычный 28 2 5 2" xfId="11569" xr:uid="{00000000-0005-0000-0000-0000D5230000}"/>
    <cellStyle name="Обычный 28 2 6" xfId="8087" xr:uid="{00000000-0005-0000-0000-0000D6230000}"/>
    <cellStyle name="Обычный 28 2 6 2" xfId="11570" xr:uid="{00000000-0005-0000-0000-0000D7230000}"/>
    <cellStyle name="Обычный 28 2 7" xfId="8088" xr:uid="{00000000-0005-0000-0000-0000D8230000}"/>
    <cellStyle name="Обычный 28 2 7 2" xfId="11571" xr:uid="{00000000-0005-0000-0000-0000D9230000}"/>
    <cellStyle name="Обычный 28 2 8" xfId="8089" xr:uid="{00000000-0005-0000-0000-0000DA230000}"/>
    <cellStyle name="Обычный 28 2 8 2" xfId="11572" xr:uid="{00000000-0005-0000-0000-0000DB230000}"/>
    <cellStyle name="Обычный 28 2 9" xfId="8090" xr:uid="{00000000-0005-0000-0000-0000DC230000}"/>
    <cellStyle name="Обычный 28 2 9 2" xfId="11573" xr:uid="{00000000-0005-0000-0000-0000DD230000}"/>
    <cellStyle name="Обычный 28 20" xfId="8091" xr:uid="{00000000-0005-0000-0000-0000DE230000}"/>
    <cellStyle name="Обычный 28 3" xfId="8092" xr:uid="{00000000-0005-0000-0000-0000DF230000}"/>
    <cellStyle name="Обычный 28 4" xfId="8093" xr:uid="{00000000-0005-0000-0000-0000E0230000}"/>
    <cellStyle name="Обычный 28 5" xfId="8094" xr:uid="{00000000-0005-0000-0000-0000E1230000}"/>
    <cellStyle name="Обычный 28 6" xfId="8095" xr:uid="{00000000-0005-0000-0000-0000E2230000}"/>
    <cellStyle name="Обычный 28 7" xfId="8096" xr:uid="{00000000-0005-0000-0000-0000E3230000}"/>
    <cellStyle name="Обычный 28 8" xfId="8097" xr:uid="{00000000-0005-0000-0000-0000E4230000}"/>
    <cellStyle name="Обычный 28 9" xfId="8098" xr:uid="{00000000-0005-0000-0000-0000E5230000}"/>
    <cellStyle name="Обычный 29" xfId="8099" xr:uid="{00000000-0005-0000-0000-0000E6230000}"/>
    <cellStyle name="Обычный 29 2" xfId="8100" xr:uid="{00000000-0005-0000-0000-0000E7230000}"/>
    <cellStyle name="Обычный 29 2 10" xfId="8101" xr:uid="{00000000-0005-0000-0000-0000E8230000}"/>
    <cellStyle name="Обычный 29 2 10 2" xfId="11575" xr:uid="{00000000-0005-0000-0000-0000E9230000}"/>
    <cellStyle name="Обычный 29 2 11" xfId="8102" xr:uid="{00000000-0005-0000-0000-0000EA230000}"/>
    <cellStyle name="Обычный 29 2 11 2" xfId="11576" xr:uid="{00000000-0005-0000-0000-0000EB230000}"/>
    <cellStyle name="Обычный 29 2 12" xfId="8103" xr:uid="{00000000-0005-0000-0000-0000EC230000}"/>
    <cellStyle name="Обычный 29 2 12 2" xfId="11577" xr:uid="{00000000-0005-0000-0000-0000ED230000}"/>
    <cellStyle name="Обычный 29 2 13" xfId="8104" xr:uid="{00000000-0005-0000-0000-0000EE230000}"/>
    <cellStyle name="Обычный 29 2 13 2" xfId="11578" xr:uid="{00000000-0005-0000-0000-0000EF230000}"/>
    <cellStyle name="Обычный 29 2 14" xfId="8105" xr:uid="{00000000-0005-0000-0000-0000F0230000}"/>
    <cellStyle name="Обычный 29 2 14 2" xfId="11579" xr:uid="{00000000-0005-0000-0000-0000F1230000}"/>
    <cellStyle name="Обычный 29 2 15" xfId="8106" xr:uid="{00000000-0005-0000-0000-0000F2230000}"/>
    <cellStyle name="Обычный 29 2 15 2" xfId="11580" xr:uid="{00000000-0005-0000-0000-0000F3230000}"/>
    <cellStyle name="Обычный 29 2 16" xfId="8107" xr:uid="{00000000-0005-0000-0000-0000F4230000}"/>
    <cellStyle name="Обычный 29 2 16 2" xfId="11581" xr:uid="{00000000-0005-0000-0000-0000F5230000}"/>
    <cellStyle name="Обычный 29 2 17" xfId="8108" xr:uid="{00000000-0005-0000-0000-0000F6230000}"/>
    <cellStyle name="Обычный 29 2 17 2" xfId="11582" xr:uid="{00000000-0005-0000-0000-0000F7230000}"/>
    <cellStyle name="Обычный 29 2 18" xfId="8109" xr:uid="{00000000-0005-0000-0000-0000F8230000}"/>
    <cellStyle name="Обычный 29 2 18 2" xfId="11583" xr:uid="{00000000-0005-0000-0000-0000F9230000}"/>
    <cellStyle name="Обычный 29 2 19" xfId="8110" xr:uid="{00000000-0005-0000-0000-0000FA230000}"/>
    <cellStyle name="Обычный 29 2 19 2" xfId="11584" xr:uid="{00000000-0005-0000-0000-0000FB230000}"/>
    <cellStyle name="Обычный 29 2 2" xfId="8111" xr:uid="{00000000-0005-0000-0000-0000FC230000}"/>
    <cellStyle name="Обычный 29 2 2 10" xfId="8112" xr:uid="{00000000-0005-0000-0000-0000FD230000}"/>
    <cellStyle name="Обычный 29 2 2 10 2" xfId="11586" xr:uid="{00000000-0005-0000-0000-0000FE230000}"/>
    <cellStyle name="Обычный 29 2 2 11" xfId="8113" xr:uid="{00000000-0005-0000-0000-0000FF230000}"/>
    <cellStyle name="Обычный 29 2 2 11 2" xfId="11587" xr:uid="{00000000-0005-0000-0000-000000240000}"/>
    <cellStyle name="Обычный 29 2 2 12" xfId="8114" xr:uid="{00000000-0005-0000-0000-000001240000}"/>
    <cellStyle name="Обычный 29 2 2 12 2" xfId="11588" xr:uid="{00000000-0005-0000-0000-000002240000}"/>
    <cellStyle name="Обычный 29 2 2 13" xfId="8115" xr:uid="{00000000-0005-0000-0000-000003240000}"/>
    <cellStyle name="Обычный 29 2 2 13 2" xfId="11589" xr:uid="{00000000-0005-0000-0000-000004240000}"/>
    <cellStyle name="Обычный 29 2 2 14" xfId="8116" xr:uid="{00000000-0005-0000-0000-000005240000}"/>
    <cellStyle name="Обычный 29 2 2 14 2" xfId="11590" xr:uid="{00000000-0005-0000-0000-000006240000}"/>
    <cellStyle name="Обычный 29 2 2 15" xfId="8117" xr:uid="{00000000-0005-0000-0000-000007240000}"/>
    <cellStyle name="Обычный 29 2 2 15 2" xfId="11591" xr:uid="{00000000-0005-0000-0000-000008240000}"/>
    <cellStyle name="Обычный 29 2 2 16" xfId="8118" xr:uid="{00000000-0005-0000-0000-000009240000}"/>
    <cellStyle name="Обычный 29 2 2 16 2" xfId="11592" xr:uid="{00000000-0005-0000-0000-00000A240000}"/>
    <cellStyle name="Обычный 29 2 2 17" xfId="8119" xr:uid="{00000000-0005-0000-0000-00000B240000}"/>
    <cellStyle name="Обычный 29 2 2 17 2" xfId="11593" xr:uid="{00000000-0005-0000-0000-00000C240000}"/>
    <cellStyle name="Обычный 29 2 2 18" xfId="8120" xr:uid="{00000000-0005-0000-0000-00000D240000}"/>
    <cellStyle name="Обычный 29 2 2 18 2" xfId="11594" xr:uid="{00000000-0005-0000-0000-00000E240000}"/>
    <cellStyle name="Обычный 29 2 2 19" xfId="8121" xr:uid="{00000000-0005-0000-0000-00000F240000}"/>
    <cellStyle name="Обычный 29 2 2 19 2" xfId="11595" xr:uid="{00000000-0005-0000-0000-000010240000}"/>
    <cellStyle name="Обычный 29 2 2 2" xfId="8122" xr:uid="{00000000-0005-0000-0000-000011240000}"/>
    <cellStyle name="Обычный 29 2 2 2 2" xfId="11596" xr:uid="{00000000-0005-0000-0000-000012240000}"/>
    <cellStyle name="Обычный 29 2 2 20" xfId="11585" xr:uid="{00000000-0005-0000-0000-000013240000}"/>
    <cellStyle name="Обычный 29 2 2 3" xfId="8123" xr:uid="{00000000-0005-0000-0000-000014240000}"/>
    <cellStyle name="Обычный 29 2 2 3 2" xfId="11597" xr:uid="{00000000-0005-0000-0000-000015240000}"/>
    <cellStyle name="Обычный 29 2 2 4" xfId="8124" xr:uid="{00000000-0005-0000-0000-000016240000}"/>
    <cellStyle name="Обычный 29 2 2 4 2" xfId="11598" xr:uid="{00000000-0005-0000-0000-000017240000}"/>
    <cellStyle name="Обычный 29 2 2 5" xfId="8125" xr:uid="{00000000-0005-0000-0000-000018240000}"/>
    <cellStyle name="Обычный 29 2 2 5 2" xfId="11599" xr:uid="{00000000-0005-0000-0000-000019240000}"/>
    <cellStyle name="Обычный 29 2 2 6" xfId="8126" xr:uid="{00000000-0005-0000-0000-00001A240000}"/>
    <cellStyle name="Обычный 29 2 2 6 2" xfId="11600" xr:uid="{00000000-0005-0000-0000-00001B240000}"/>
    <cellStyle name="Обычный 29 2 2 7" xfId="8127" xr:uid="{00000000-0005-0000-0000-00001C240000}"/>
    <cellStyle name="Обычный 29 2 2 7 2" xfId="11601" xr:uid="{00000000-0005-0000-0000-00001D240000}"/>
    <cellStyle name="Обычный 29 2 2 8" xfId="8128" xr:uid="{00000000-0005-0000-0000-00001E240000}"/>
    <cellStyle name="Обычный 29 2 2 8 2" xfId="11602" xr:uid="{00000000-0005-0000-0000-00001F240000}"/>
    <cellStyle name="Обычный 29 2 2 9" xfId="8129" xr:uid="{00000000-0005-0000-0000-000020240000}"/>
    <cellStyle name="Обычный 29 2 2 9 2" xfId="11603" xr:uid="{00000000-0005-0000-0000-000021240000}"/>
    <cellStyle name="Обычный 29 2 20" xfId="8130" xr:uid="{00000000-0005-0000-0000-000022240000}"/>
    <cellStyle name="Обычный 29 2 20 2" xfId="11604" xr:uid="{00000000-0005-0000-0000-000023240000}"/>
    <cellStyle name="Обычный 29 2 21" xfId="11574" xr:uid="{00000000-0005-0000-0000-000024240000}"/>
    <cellStyle name="Обычный 29 2 3" xfId="8131" xr:uid="{00000000-0005-0000-0000-000025240000}"/>
    <cellStyle name="Обычный 29 2 3 2" xfId="11605" xr:uid="{00000000-0005-0000-0000-000026240000}"/>
    <cellStyle name="Обычный 29 2 4" xfId="8132" xr:uid="{00000000-0005-0000-0000-000027240000}"/>
    <cellStyle name="Обычный 29 2 4 2" xfId="11606" xr:uid="{00000000-0005-0000-0000-000028240000}"/>
    <cellStyle name="Обычный 29 2 5" xfId="8133" xr:uid="{00000000-0005-0000-0000-000029240000}"/>
    <cellStyle name="Обычный 29 2 5 2" xfId="11607" xr:uid="{00000000-0005-0000-0000-00002A240000}"/>
    <cellStyle name="Обычный 29 2 6" xfId="8134" xr:uid="{00000000-0005-0000-0000-00002B240000}"/>
    <cellStyle name="Обычный 29 2 6 2" xfId="11608" xr:uid="{00000000-0005-0000-0000-00002C240000}"/>
    <cellStyle name="Обычный 29 2 7" xfId="8135" xr:uid="{00000000-0005-0000-0000-00002D240000}"/>
    <cellStyle name="Обычный 29 2 7 2" xfId="11609" xr:uid="{00000000-0005-0000-0000-00002E240000}"/>
    <cellStyle name="Обычный 29 2 8" xfId="8136" xr:uid="{00000000-0005-0000-0000-00002F240000}"/>
    <cellStyle name="Обычный 29 2 8 2" xfId="11610" xr:uid="{00000000-0005-0000-0000-000030240000}"/>
    <cellStyle name="Обычный 29 2 9" xfId="8137" xr:uid="{00000000-0005-0000-0000-000031240000}"/>
    <cellStyle name="Обычный 29 2 9 2" xfId="11611" xr:uid="{00000000-0005-0000-0000-000032240000}"/>
    <cellStyle name="Обычный 3" xfId="8138" xr:uid="{00000000-0005-0000-0000-000033240000}"/>
    <cellStyle name="Обычный 3 10" xfId="8139" xr:uid="{00000000-0005-0000-0000-000034240000}"/>
    <cellStyle name="Обычный 3 11" xfId="8140" xr:uid="{00000000-0005-0000-0000-000035240000}"/>
    <cellStyle name="Обычный 3 11 2" xfId="8141" xr:uid="{00000000-0005-0000-0000-000036240000}"/>
    <cellStyle name="Обычный 3 11 3" xfId="8142" xr:uid="{00000000-0005-0000-0000-000037240000}"/>
    <cellStyle name="Обычный 3 11 5" xfId="8143" xr:uid="{00000000-0005-0000-0000-000038240000}"/>
    <cellStyle name="Обычный 3 11 5 10" xfId="8144" xr:uid="{00000000-0005-0000-0000-000039240000}"/>
    <cellStyle name="Обычный 3 11 5 10 2" xfId="11613" xr:uid="{00000000-0005-0000-0000-00003A240000}"/>
    <cellStyle name="Обычный 3 11 5 11" xfId="8145" xr:uid="{00000000-0005-0000-0000-00003B240000}"/>
    <cellStyle name="Обычный 3 11 5 11 2" xfId="11614" xr:uid="{00000000-0005-0000-0000-00003C240000}"/>
    <cellStyle name="Обычный 3 11 5 12" xfId="8146" xr:uid="{00000000-0005-0000-0000-00003D240000}"/>
    <cellStyle name="Обычный 3 11 5 12 2" xfId="11615" xr:uid="{00000000-0005-0000-0000-00003E240000}"/>
    <cellStyle name="Обычный 3 11 5 13" xfId="8147" xr:uid="{00000000-0005-0000-0000-00003F240000}"/>
    <cellStyle name="Обычный 3 11 5 13 2" xfId="11616" xr:uid="{00000000-0005-0000-0000-000040240000}"/>
    <cellStyle name="Обычный 3 11 5 14" xfId="8148" xr:uid="{00000000-0005-0000-0000-000041240000}"/>
    <cellStyle name="Обычный 3 11 5 14 2" xfId="11617" xr:uid="{00000000-0005-0000-0000-000042240000}"/>
    <cellStyle name="Обычный 3 11 5 15" xfId="8149" xr:uid="{00000000-0005-0000-0000-000043240000}"/>
    <cellStyle name="Обычный 3 11 5 15 2" xfId="11618" xr:uid="{00000000-0005-0000-0000-000044240000}"/>
    <cellStyle name="Обычный 3 11 5 16" xfId="8150" xr:uid="{00000000-0005-0000-0000-000045240000}"/>
    <cellStyle name="Обычный 3 11 5 16 2" xfId="11619" xr:uid="{00000000-0005-0000-0000-000046240000}"/>
    <cellStyle name="Обычный 3 11 5 17" xfId="8151" xr:uid="{00000000-0005-0000-0000-000047240000}"/>
    <cellStyle name="Обычный 3 11 5 17 2" xfId="11620" xr:uid="{00000000-0005-0000-0000-000048240000}"/>
    <cellStyle name="Обычный 3 11 5 18" xfId="8152" xr:uid="{00000000-0005-0000-0000-000049240000}"/>
    <cellStyle name="Обычный 3 11 5 18 2" xfId="11621" xr:uid="{00000000-0005-0000-0000-00004A240000}"/>
    <cellStyle name="Обычный 3 11 5 19" xfId="8153" xr:uid="{00000000-0005-0000-0000-00004B240000}"/>
    <cellStyle name="Обычный 3 11 5 19 2" xfId="11622" xr:uid="{00000000-0005-0000-0000-00004C240000}"/>
    <cellStyle name="Обычный 3 11 5 2" xfId="8154" xr:uid="{00000000-0005-0000-0000-00004D240000}"/>
    <cellStyle name="Обычный 3 11 5 2 2" xfId="11623" xr:uid="{00000000-0005-0000-0000-00004E240000}"/>
    <cellStyle name="Обычный 3 11 5 20" xfId="11612" xr:uid="{00000000-0005-0000-0000-00004F240000}"/>
    <cellStyle name="Обычный 3 11 5 3" xfId="8155" xr:uid="{00000000-0005-0000-0000-000050240000}"/>
    <cellStyle name="Обычный 3 11 5 3 2" xfId="11624" xr:uid="{00000000-0005-0000-0000-000051240000}"/>
    <cellStyle name="Обычный 3 11 5 4" xfId="8156" xr:uid="{00000000-0005-0000-0000-000052240000}"/>
    <cellStyle name="Обычный 3 11 5 4 2" xfId="11625" xr:uid="{00000000-0005-0000-0000-000053240000}"/>
    <cellStyle name="Обычный 3 11 5 5" xfId="8157" xr:uid="{00000000-0005-0000-0000-000054240000}"/>
    <cellStyle name="Обычный 3 11 5 5 2" xfId="11626" xr:uid="{00000000-0005-0000-0000-000055240000}"/>
    <cellStyle name="Обычный 3 11 5 6" xfId="8158" xr:uid="{00000000-0005-0000-0000-000056240000}"/>
    <cellStyle name="Обычный 3 11 5 6 2" xfId="11627" xr:uid="{00000000-0005-0000-0000-000057240000}"/>
    <cellStyle name="Обычный 3 11 5 7" xfId="8159" xr:uid="{00000000-0005-0000-0000-000058240000}"/>
    <cellStyle name="Обычный 3 11 5 7 2" xfId="11628" xr:uid="{00000000-0005-0000-0000-000059240000}"/>
    <cellStyle name="Обычный 3 11 5 8" xfId="8160" xr:uid="{00000000-0005-0000-0000-00005A240000}"/>
    <cellStyle name="Обычный 3 11 5 8 2" xfId="11629" xr:uid="{00000000-0005-0000-0000-00005B240000}"/>
    <cellStyle name="Обычный 3 11 5 9" xfId="8161" xr:uid="{00000000-0005-0000-0000-00005C240000}"/>
    <cellStyle name="Обычный 3 11 5 9 2" xfId="11630" xr:uid="{00000000-0005-0000-0000-00005D240000}"/>
    <cellStyle name="Обычный 3 2" xfId="8162" xr:uid="{00000000-0005-0000-0000-00005E240000}"/>
    <cellStyle name="Обычный 3 2 11" xfId="8163" xr:uid="{00000000-0005-0000-0000-00005F240000}"/>
    <cellStyle name="Обычный 3 2 11 10" xfId="8164" xr:uid="{00000000-0005-0000-0000-000060240000}"/>
    <cellStyle name="Обычный 3 2 11 10 2" xfId="11632" xr:uid="{00000000-0005-0000-0000-000061240000}"/>
    <cellStyle name="Обычный 3 2 11 11" xfId="8165" xr:uid="{00000000-0005-0000-0000-000062240000}"/>
    <cellStyle name="Обычный 3 2 11 11 2" xfId="11633" xr:uid="{00000000-0005-0000-0000-000063240000}"/>
    <cellStyle name="Обычный 3 2 11 12" xfId="8166" xr:uid="{00000000-0005-0000-0000-000064240000}"/>
    <cellStyle name="Обычный 3 2 11 12 2" xfId="11634" xr:uid="{00000000-0005-0000-0000-000065240000}"/>
    <cellStyle name="Обычный 3 2 11 13" xfId="8167" xr:uid="{00000000-0005-0000-0000-000066240000}"/>
    <cellStyle name="Обычный 3 2 11 13 2" xfId="11635" xr:uid="{00000000-0005-0000-0000-000067240000}"/>
    <cellStyle name="Обычный 3 2 11 14" xfId="8168" xr:uid="{00000000-0005-0000-0000-000068240000}"/>
    <cellStyle name="Обычный 3 2 11 14 2" xfId="11636" xr:uid="{00000000-0005-0000-0000-000069240000}"/>
    <cellStyle name="Обычный 3 2 11 15" xfId="8169" xr:uid="{00000000-0005-0000-0000-00006A240000}"/>
    <cellStyle name="Обычный 3 2 11 15 2" xfId="11637" xr:uid="{00000000-0005-0000-0000-00006B240000}"/>
    <cellStyle name="Обычный 3 2 11 16" xfId="8170" xr:uid="{00000000-0005-0000-0000-00006C240000}"/>
    <cellStyle name="Обычный 3 2 11 16 2" xfId="11638" xr:uid="{00000000-0005-0000-0000-00006D240000}"/>
    <cellStyle name="Обычный 3 2 11 17" xfId="8171" xr:uid="{00000000-0005-0000-0000-00006E240000}"/>
    <cellStyle name="Обычный 3 2 11 17 2" xfId="11639" xr:uid="{00000000-0005-0000-0000-00006F240000}"/>
    <cellStyle name="Обычный 3 2 11 18" xfId="8172" xr:uid="{00000000-0005-0000-0000-000070240000}"/>
    <cellStyle name="Обычный 3 2 11 18 2" xfId="11640" xr:uid="{00000000-0005-0000-0000-000071240000}"/>
    <cellStyle name="Обычный 3 2 11 19" xfId="8173" xr:uid="{00000000-0005-0000-0000-000072240000}"/>
    <cellStyle name="Обычный 3 2 11 19 2" xfId="11641" xr:uid="{00000000-0005-0000-0000-000073240000}"/>
    <cellStyle name="Обычный 3 2 11 2" xfId="8174" xr:uid="{00000000-0005-0000-0000-000074240000}"/>
    <cellStyle name="Обычный 3 2 11 2 2" xfId="11642" xr:uid="{00000000-0005-0000-0000-000075240000}"/>
    <cellStyle name="Обычный 3 2 11 20" xfId="11631" xr:uid="{00000000-0005-0000-0000-000076240000}"/>
    <cellStyle name="Обычный 3 2 11 3" xfId="8175" xr:uid="{00000000-0005-0000-0000-000077240000}"/>
    <cellStyle name="Обычный 3 2 11 3 2" xfId="11643" xr:uid="{00000000-0005-0000-0000-000078240000}"/>
    <cellStyle name="Обычный 3 2 11 4" xfId="8176" xr:uid="{00000000-0005-0000-0000-000079240000}"/>
    <cellStyle name="Обычный 3 2 11 4 2" xfId="11644" xr:uid="{00000000-0005-0000-0000-00007A240000}"/>
    <cellStyle name="Обычный 3 2 11 5" xfId="8177" xr:uid="{00000000-0005-0000-0000-00007B240000}"/>
    <cellStyle name="Обычный 3 2 11 5 2" xfId="11645" xr:uid="{00000000-0005-0000-0000-00007C240000}"/>
    <cellStyle name="Обычный 3 2 11 6" xfId="8178" xr:uid="{00000000-0005-0000-0000-00007D240000}"/>
    <cellStyle name="Обычный 3 2 11 6 2" xfId="11646" xr:uid="{00000000-0005-0000-0000-00007E240000}"/>
    <cellStyle name="Обычный 3 2 11 7" xfId="8179" xr:uid="{00000000-0005-0000-0000-00007F240000}"/>
    <cellStyle name="Обычный 3 2 11 7 2" xfId="11647" xr:uid="{00000000-0005-0000-0000-000080240000}"/>
    <cellStyle name="Обычный 3 2 11 8" xfId="8180" xr:uid="{00000000-0005-0000-0000-000081240000}"/>
    <cellStyle name="Обычный 3 2 11 8 2" xfId="11648" xr:uid="{00000000-0005-0000-0000-000082240000}"/>
    <cellStyle name="Обычный 3 2 11 9" xfId="8181" xr:uid="{00000000-0005-0000-0000-000083240000}"/>
    <cellStyle name="Обычный 3 2 11 9 2" xfId="11649" xr:uid="{00000000-0005-0000-0000-000084240000}"/>
    <cellStyle name="Обычный 3 2 2" xfId="8182" xr:uid="{00000000-0005-0000-0000-000085240000}"/>
    <cellStyle name="Обычный 3 2 2 2" xfId="8183" xr:uid="{00000000-0005-0000-0000-000086240000}"/>
    <cellStyle name="Обычный 3 2 2 2 2" xfId="13400" xr:uid="{00000000-0005-0000-0000-000087240000}"/>
    <cellStyle name="Обычный 3 2 2 2 3" xfId="13401" xr:uid="{00000000-0005-0000-0000-000088240000}"/>
    <cellStyle name="Обычный 3 2 2 3" xfId="13402" xr:uid="{00000000-0005-0000-0000-000089240000}"/>
    <cellStyle name="Обычный 3 2 2 3 2" xfId="13403" xr:uid="{00000000-0005-0000-0000-00008A240000}"/>
    <cellStyle name="Обычный 3 2 2 3 3" xfId="13404" xr:uid="{00000000-0005-0000-0000-00008B240000}"/>
    <cellStyle name="Обычный 3 2 2 4" xfId="13405" xr:uid="{00000000-0005-0000-0000-00008C240000}"/>
    <cellStyle name="Обычный 3 2 2 5" xfId="13406" xr:uid="{00000000-0005-0000-0000-00008D240000}"/>
    <cellStyle name="Обычный 3 2 3" xfId="8184" xr:uid="{00000000-0005-0000-0000-00008E240000}"/>
    <cellStyle name="Обычный 3 2 3 10" xfId="8185" xr:uid="{00000000-0005-0000-0000-00008F240000}"/>
    <cellStyle name="Обычный 3 2 3 10 2" xfId="11651" xr:uid="{00000000-0005-0000-0000-000090240000}"/>
    <cellStyle name="Обычный 3 2 3 11" xfId="8186" xr:uid="{00000000-0005-0000-0000-000091240000}"/>
    <cellStyle name="Обычный 3 2 3 11 2" xfId="11652" xr:uid="{00000000-0005-0000-0000-000092240000}"/>
    <cellStyle name="Обычный 3 2 3 12" xfId="8187" xr:uid="{00000000-0005-0000-0000-000093240000}"/>
    <cellStyle name="Обычный 3 2 3 12 2" xfId="11653" xr:uid="{00000000-0005-0000-0000-000094240000}"/>
    <cellStyle name="Обычный 3 2 3 13" xfId="8188" xr:uid="{00000000-0005-0000-0000-000095240000}"/>
    <cellStyle name="Обычный 3 2 3 13 2" xfId="11654" xr:uid="{00000000-0005-0000-0000-000096240000}"/>
    <cellStyle name="Обычный 3 2 3 14" xfId="8189" xr:uid="{00000000-0005-0000-0000-000097240000}"/>
    <cellStyle name="Обычный 3 2 3 14 2" xfId="11655" xr:uid="{00000000-0005-0000-0000-000098240000}"/>
    <cellStyle name="Обычный 3 2 3 15" xfId="8190" xr:uid="{00000000-0005-0000-0000-000099240000}"/>
    <cellStyle name="Обычный 3 2 3 15 2" xfId="11656" xr:uid="{00000000-0005-0000-0000-00009A240000}"/>
    <cellStyle name="Обычный 3 2 3 16" xfId="8191" xr:uid="{00000000-0005-0000-0000-00009B240000}"/>
    <cellStyle name="Обычный 3 2 3 16 2" xfId="11657" xr:uid="{00000000-0005-0000-0000-00009C240000}"/>
    <cellStyle name="Обычный 3 2 3 17" xfId="8192" xr:uid="{00000000-0005-0000-0000-00009D240000}"/>
    <cellStyle name="Обычный 3 2 3 17 2" xfId="11658" xr:uid="{00000000-0005-0000-0000-00009E240000}"/>
    <cellStyle name="Обычный 3 2 3 18" xfId="8193" xr:uid="{00000000-0005-0000-0000-00009F240000}"/>
    <cellStyle name="Обычный 3 2 3 18 2" xfId="11659" xr:uid="{00000000-0005-0000-0000-0000A0240000}"/>
    <cellStyle name="Обычный 3 2 3 19" xfId="8194" xr:uid="{00000000-0005-0000-0000-0000A1240000}"/>
    <cellStyle name="Обычный 3 2 3 19 2" xfId="11660" xr:uid="{00000000-0005-0000-0000-0000A2240000}"/>
    <cellStyle name="Обычный 3 2 3 2" xfId="8195" xr:uid="{00000000-0005-0000-0000-0000A3240000}"/>
    <cellStyle name="Обычный 3 2 3 2 2" xfId="11661" xr:uid="{00000000-0005-0000-0000-0000A4240000}"/>
    <cellStyle name="Обычный 3 2 3 20" xfId="11650" xr:uid="{00000000-0005-0000-0000-0000A5240000}"/>
    <cellStyle name="Обычный 3 2 3 3" xfId="8196" xr:uid="{00000000-0005-0000-0000-0000A6240000}"/>
    <cellStyle name="Обычный 3 2 3 3 2" xfId="11662" xr:uid="{00000000-0005-0000-0000-0000A7240000}"/>
    <cellStyle name="Обычный 3 2 3 4" xfId="8197" xr:uid="{00000000-0005-0000-0000-0000A8240000}"/>
    <cellStyle name="Обычный 3 2 3 4 2" xfId="11663" xr:uid="{00000000-0005-0000-0000-0000A9240000}"/>
    <cellStyle name="Обычный 3 2 3 5" xfId="8198" xr:uid="{00000000-0005-0000-0000-0000AA240000}"/>
    <cellStyle name="Обычный 3 2 3 5 2" xfId="11664" xr:uid="{00000000-0005-0000-0000-0000AB240000}"/>
    <cellStyle name="Обычный 3 2 3 6" xfId="8199" xr:uid="{00000000-0005-0000-0000-0000AC240000}"/>
    <cellStyle name="Обычный 3 2 3 6 2" xfId="11665" xr:uid="{00000000-0005-0000-0000-0000AD240000}"/>
    <cellStyle name="Обычный 3 2 3 7" xfId="8200" xr:uid="{00000000-0005-0000-0000-0000AE240000}"/>
    <cellStyle name="Обычный 3 2 3 7 2" xfId="11666" xr:uid="{00000000-0005-0000-0000-0000AF240000}"/>
    <cellStyle name="Обычный 3 2 3 8" xfId="8201" xr:uid="{00000000-0005-0000-0000-0000B0240000}"/>
    <cellStyle name="Обычный 3 2 3 8 2" xfId="11667" xr:uid="{00000000-0005-0000-0000-0000B1240000}"/>
    <cellStyle name="Обычный 3 2 3 9" xfId="8202" xr:uid="{00000000-0005-0000-0000-0000B2240000}"/>
    <cellStyle name="Обычный 3 2 3 9 2" xfId="11668" xr:uid="{00000000-0005-0000-0000-0000B3240000}"/>
    <cellStyle name="Обычный 3 2 4" xfId="8203" xr:uid="{00000000-0005-0000-0000-0000B4240000}"/>
    <cellStyle name="Обычный 3 2 4 10" xfId="8204" xr:uid="{00000000-0005-0000-0000-0000B5240000}"/>
    <cellStyle name="Обычный 3 2 4 10 2" xfId="11670" xr:uid="{00000000-0005-0000-0000-0000B6240000}"/>
    <cellStyle name="Обычный 3 2 4 11" xfId="8205" xr:uid="{00000000-0005-0000-0000-0000B7240000}"/>
    <cellStyle name="Обычный 3 2 4 11 2" xfId="11671" xr:uid="{00000000-0005-0000-0000-0000B8240000}"/>
    <cellStyle name="Обычный 3 2 4 12" xfId="8206" xr:uid="{00000000-0005-0000-0000-0000B9240000}"/>
    <cellStyle name="Обычный 3 2 4 12 2" xfId="11672" xr:uid="{00000000-0005-0000-0000-0000BA240000}"/>
    <cellStyle name="Обычный 3 2 4 13" xfId="8207" xr:uid="{00000000-0005-0000-0000-0000BB240000}"/>
    <cellStyle name="Обычный 3 2 4 13 2" xfId="11673" xr:uid="{00000000-0005-0000-0000-0000BC240000}"/>
    <cellStyle name="Обычный 3 2 4 14" xfId="8208" xr:uid="{00000000-0005-0000-0000-0000BD240000}"/>
    <cellStyle name="Обычный 3 2 4 14 2" xfId="11674" xr:uid="{00000000-0005-0000-0000-0000BE240000}"/>
    <cellStyle name="Обычный 3 2 4 15" xfId="8209" xr:uid="{00000000-0005-0000-0000-0000BF240000}"/>
    <cellStyle name="Обычный 3 2 4 15 2" xfId="11675" xr:uid="{00000000-0005-0000-0000-0000C0240000}"/>
    <cellStyle name="Обычный 3 2 4 16" xfId="8210" xr:uid="{00000000-0005-0000-0000-0000C1240000}"/>
    <cellStyle name="Обычный 3 2 4 16 2" xfId="11676" xr:uid="{00000000-0005-0000-0000-0000C2240000}"/>
    <cellStyle name="Обычный 3 2 4 17" xfId="8211" xr:uid="{00000000-0005-0000-0000-0000C3240000}"/>
    <cellStyle name="Обычный 3 2 4 17 2" xfId="11677" xr:uid="{00000000-0005-0000-0000-0000C4240000}"/>
    <cellStyle name="Обычный 3 2 4 18" xfId="8212" xr:uid="{00000000-0005-0000-0000-0000C5240000}"/>
    <cellStyle name="Обычный 3 2 4 18 2" xfId="11678" xr:uid="{00000000-0005-0000-0000-0000C6240000}"/>
    <cellStyle name="Обычный 3 2 4 19" xfId="8213" xr:uid="{00000000-0005-0000-0000-0000C7240000}"/>
    <cellStyle name="Обычный 3 2 4 19 2" xfId="11679" xr:uid="{00000000-0005-0000-0000-0000C8240000}"/>
    <cellStyle name="Обычный 3 2 4 2" xfId="8214" xr:uid="{00000000-0005-0000-0000-0000C9240000}"/>
    <cellStyle name="Обычный 3 2 4 2 2" xfId="11680" xr:uid="{00000000-0005-0000-0000-0000CA240000}"/>
    <cellStyle name="Обычный 3 2 4 20" xfId="11669" xr:uid="{00000000-0005-0000-0000-0000CB240000}"/>
    <cellStyle name="Обычный 3 2 4 3" xfId="8215" xr:uid="{00000000-0005-0000-0000-0000CC240000}"/>
    <cellStyle name="Обычный 3 2 4 3 2" xfId="11681" xr:uid="{00000000-0005-0000-0000-0000CD240000}"/>
    <cellStyle name="Обычный 3 2 4 4" xfId="8216" xr:uid="{00000000-0005-0000-0000-0000CE240000}"/>
    <cellStyle name="Обычный 3 2 4 4 2" xfId="11682" xr:uid="{00000000-0005-0000-0000-0000CF240000}"/>
    <cellStyle name="Обычный 3 2 4 5" xfId="8217" xr:uid="{00000000-0005-0000-0000-0000D0240000}"/>
    <cellStyle name="Обычный 3 2 4 5 2" xfId="11683" xr:uid="{00000000-0005-0000-0000-0000D1240000}"/>
    <cellStyle name="Обычный 3 2 4 6" xfId="8218" xr:uid="{00000000-0005-0000-0000-0000D2240000}"/>
    <cellStyle name="Обычный 3 2 4 6 2" xfId="11684" xr:uid="{00000000-0005-0000-0000-0000D3240000}"/>
    <cellStyle name="Обычный 3 2 4 7" xfId="8219" xr:uid="{00000000-0005-0000-0000-0000D4240000}"/>
    <cellStyle name="Обычный 3 2 4 7 2" xfId="11685" xr:uid="{00000000-0005-0000-0000-0000D5240000}"/>
    <cellStyle name="Обычный 3 2 4 8" xfId="8220" xr:uid="{00000000-0005-0000-0000-0000D6240000}"/>
    <cellStyle name="Обычный 3 2 4 8 2" xfId="11686" xr:uid="{00000000-0005-0000-0000-0000D7240000}"/>
    <cellStyle name="Обычный 3 2 4 9" xfId="8221" xr:uid="{00000000-0005-0000-0000-0000D8240000}"/>
    <cellStyle name="Обычный 3 2 4 9 2" xfId="11687" xr:uid="{00000000-0005-0000-0000-0000D9240000}"/>
    <cellStyle name="Обычный 3 2 5" xfId="8222" xr:uid="{00000000-0005-0000-0000-0000DA240000}"/>
    <cellStyle name="Обычный 3 2 5 10" xfId="8223" xr:uid="{00000000-0005-0000-0000-0000DB240000}"/>
    <cellStyle name="Обычный 3 2 5 10 2" xfId="11689" xr:uid="{00000000-0005-0000-0000-0000DC240000}"/>
    <cellStyle name="Обычный 3 2 5 11" xfId="8224" xr:uid="{00000000-0005-0000-0000-0000DD240000}"/>
    <cellStyle name="Обычный 3 2 5 11 2" xfId="11690" xr:uid="{00000000-0005-0000-0000-0000DE240000}"/>
    <cellStyle name="Обычный 3 2 5 12" xfId="8225" xr:uid="{00000000-0005-0000-0000-0000DF240000}"/>
    <cellStyle name="Обычный 3 2 5 12 2" xfId="11691" xr:uid="{00000000-0005-0000-0000-0000E0240000}"/>
    <cellStyle name="Обычный 3 2 5 13" xfId="8226" xr:uid="{00000000-0005-0000-0000-0000E1240000}"/>
    <cellStyle name="Обычный 3 2 5 13 2" xfId="11692" xr:uid="{00000000-0005-0000-0000-0000E2240000}"/>
    <cellStyle name="Обычный 3 2 5 14" xfId="8227" xr:uid="{00000000-0005-0000-0000-0000E3240000}"/>
    <cellStyle name="Обычный 3 2 5 14 2" xfId="11693" xr:uid="{00000000-0005-0000-0000-0000E4240000}"/>
    <cellStyle name="Обычный 3 2 5 15" xfId="8228" xr:uid="{00000000-0005-0000-0000-0000E5240000}"/>
    <cellStyle name="Обычный 3 2 5 15 2" xfId="11694" xr:uid="{00000000-0005-0000-0000-0000E6240000}"/>
    <cellStyle name="Обычный 3 2 5 16" xfId="8229" xr:uid="{00000000-0005-0000-0000-0000E7240000}"/>
    <cellStyle name="Обычный 3 2 5 16 2" xfId="11695" xr:uid="{00000000-0005-0000-0000-0000E8240000}"/>
    <cellStyle name="Обычный 3 2 5 17" xfId="8230" xr:uid="{00000000-0005-0000-0000-0000E9240000}"/>
    <cellStyle name="Обычный 3 2 5 17 2" xfId="11696" xr:uid="{00000000-0005-0000-0000-0000EA240000}"/>
    <cellStyle name="Обычный 3 2 5 18" xfId="8231" xr:uid="{00000000-0005-0000-0000-0000EB240000}"/>
    <cellStyle name="Обычный 3 2 5 18 2" xfId="11697" xr:uid="{00000000-0005-0000-0000-0000EC240000}"/>
    <cellStyle name="Обычный 3 2 5 19" xfId="8232" xr:uid="{00000000-0005-0000-0000-0000ED240000}"/>
    <cellStyle name="Обычный 3 2 5 19 2" xfId="11698" xr:uid="{00000000-0005-0000-0000-0000EE240000}"/>
    <cellStyle name="Обычный 3 2 5 2" xfId="8233" xr:uid="{00000000-0005-0000-0000-0000EF240000}"/>
    <cellStyle name="Обычный 3 2 5 2 2" xfId="11699" xr:uid="{00000000-0005-0000-0000-0000F0240000}"/>
    <cellStyle name="Обычный 3 2 5 20" xfId="11688" xr:uid="{00000000-0005-0000-0000-0000F1240000}"/>
    <cellStyle name="Обычный 3 2 5 3" xfId="8234" xr:uid="{00000000-0005-0000-0000-0000F2240000}"/>
    <cellStyle name="Обычный 3 2 5 3 2" xfId="11700" xr:uid="{00000000-0005-0000-0000-0000F3240000}"/>
    <cellStyle name="Обычный 3 2 5 4" xfId="8235" xr:uid="{00000000-0005-0000-0000-0000F4240000}"/>
    <cellStyle name="Обычный 3 2 5 4 2" xfId="11701" xr:uid="{00000000-0005-0000-0000-0000F5240000}"/>
    <cellStyle name="Обычный 3 2 5 5" xfId="8236" xr:uid="{00000000-0005-0000-0000-0000F6240000}"/>
    <cellStyle name="Обычный 3 2 5 5 2" xfId="11702" xr:uid="{00000000-0005-0000-0000-0000F7240000}"/>
    <cellStyle name="Обычный 3 2 5 6" xfId="8237" xr:uid="{00000000-0005-0000-0000-0000F8240000}"/>
    <cellStyle name="Обычный 3 2 5 6 2" xfId="11703" xr:uid="{00000000-0005-0000-0000-0000F9240000}"/>
    <cellStyle name="Обычный 3 2 5 7" xfId="8238" xr:uid="{00000000-0005-0000-0000-0000FA240000}"/>
    <cellStyle name="Обычный 3 2 5 7 2" xfId="11704" xr:uid="{00000000-0005-0000-0000-0000FB240000}"/>
    <cellStyle name="Обычный 3 2 5 8" xfId="8239" xr:uid="{00000000-0005-0000-0000-0000FC240000}"/>
    <cellStyle name="Обычный 3 2 5 8 2" xfId="11705" xr:uid="{00000000-0005-0000-0000-0000FD240000}"/>
    <cellStyle name="Обычный 3 2 5 9" xfId="8240" xr:uid="{00000000-0005-0000-0000-0000FE240000}"/>
    <cellStyle name="Обычный 3 2 5 9 2" xfId="11706" xr:uid="{00000000-0005-0000-0000-0000FF240000}"/>
    <cellStyle name="Обычный 3 2 6" xfId="13407" xr:uid="{00000000-0005-0000-0000-000000250000}"/>
    <cellStyle name="Обычный 3 3" xfId="8241" xr:uid="{00000000-0005-0000-0000-000001250000}"/>
    <cellStyle name="Обычный 3 3 10" xfId="8242" xr:uid="{00000000-0005-0000-0000-000002250000}"/>
    <cellStyle name="Обычный 3 3 10 2" xfId="11708" xr:uid="{00000000-0005-0000-0000-000003250000}"/>
    <cellStyle name="Обычный 3 3 11" xfId="8243" xr:uid="{00000000-0005-0000-0000-000004250000}"/>
    <cellStyle name="Обычный 3 3 11 2" xfId="11709" xr:uid="{00000000-0005-0000-0000-000005250000}"/>
    <cellStyle name="Обычный 3 3 12" xfId="8244" xr:uid="{00000000-0005-0000-0000-000006250000}"/>
    <cellStyle name="Обычный 3 3 12 2" xfId="11710" xr:uid="{00000000-0005-0000-0000-000007250000}"/>
    <cellStyle name="Обычный 3 3 13" xfId="8245" xr:uid="{00000000-0005-0000-0000-000008250000}"/>
    <cellStyle name="Обычный 3 3 13 2" xfId="11711" xr:uid="{00000000-0005-0000-0000-000009250000}"/>
    <cellStyle name="Обычный 3 3 14" xfId="8246" xr:uid="{00000000-0005-0000-0000-00000A250000}"/>
    <cellStyle name="Обычный 3 3 14 2" xfId="11712" xr:uid="{00000000-0005-0000-0000-00000B250000}"/>
    <cellStyle name="Обычный 3 3 15" xfId="8247" xr:uid="{00000000-0005-0000-0000-00000C250000}"/>
    <cellStyle name="Обычный 3 3 15 2" xfId="11713" xr:uid="{00000000-0005-0000-0000-00000D250000}"/>
    <cellStyle name="Обычный 3 3 16" xfId="8248" xr:uid="{00000000-0005-0000-0000-00000E250000}"/>
    <cellStyle name="Обычный 3 3 16 2" xfId="11714" xr:uid="{00000000-0005-0000-0000-00000F250000}"/>
    <cellStyle name="Обычный 3 3 17" xfId="8249" xr:uid="{00000000-0005-0000-0000-000010250000}"/>
    <cellStyle name="Обычный 3 3 17 2" xfId="11715" xr:uid="{00000000-0005-0000-0000-000011250000}"/>
    <cellStyle name="Обычный 3 3 18" xfId="8250" xr:uid="{00000000-0005-0000-0000-000012250000}"/>
    <cellStyle name="Обычный 3 3 18 2" xfId="11716" xr:uid="{00000000-0005-0000-0000-000013250000}"/>
    <cellStyle name="Обычный 3 3 19" xfId="8251" xr:uid="{00000000-0005-0000-0000-000014250000}"/>
    <cellStyle name="Обычный 3 3 19 2" xfId="11717" xr:uid="{00000000-0005-0000-0000-000015250000}"/>
    <cellStyle name="Обычный 3 3 2" xfId="8252" xr:uid="{00000000-0005-0000-0000-000016250000}"/>
    <cellStyle name="Обычный 3 3 2 2" xfId="13408" xr:uid="{00000000-0005-0000-0000-000017250000}"/>
    <cellStyle name="Обычный 3 3 2 3" xfId="13409" xr:uid="{00000000-0005-0000-0000-000018250000}"/>
    <cellStyle name="Обычный 3 3 20" xfId="8253" xr:uid="{00000000-0005-0000-0000-000019250000}"/>
    <cellStyle name="Обычный 3 3 20 2" xfId="11718" xr:uid="{00000000-0005-0000-0000-00001A250000}"/>
    <cellStyle name="Обычный 3 3 21" xfId="8254" xr:uid="{00000000-0005-0000-0000-00001B250000}"/>
    <cellStyle name="Обычный 3 3 21 2" xfId="11719" xr:uid="{00000000-0005-0000-0000-00001C250000}"/>
    <cellStyle name="Обычный 3 3 22" xfId="11707" xr:uid="{00000000-0005-0000-0000-00001D250000}"/>
    <cellStyle name="Обычный 3 3 3" xfId="8255" xr:uid="{00000000-0005-0000-0000-00001E250000}"/>
    <cellStyle name="Обычный 3 3 3 2" xfId="11720" xr:uid="{00000000-0005-0000-0000-00001F250000}"/>
    <cellStyle name="Обычный 3 3 3 3" xfId="13410" xr:uid="{00000000-0005-0000-0000-000020250000}"/>
    <cellStyle name="Обычный 3 3 4" xfId="8256" xr:uid="{00000000-0005-0000-0000-000021250000}"/>
    <cellStyle name="Обычный 3 3 4 10" xfId="8257" xr:uid="{00000000-0005-0000-0000-000022250000}"/>
    <cellStyle name="Обычный 3 3 4 10 2" xfId="11722" xr:uid="{00000000-0005-0000-0000-000023250000}"/>
    <cellStyle name="Обычный 3 3 4 11" xfId="8258" xr:uid="{00000000-0005-0000-0000-000024250000}"/>
    <cellStyle name="Обычный 3 3 4 11 2" xfId="11723" xr:uid="{00000000-0005-0000-0000-000025250000}"/>
    <cellStyle name="Обычный 3 3 4 12" xfId="8259" xr:uid="{00000000-0005-0000-0000-000026250000}"/>
    <cellStyle name="Обычный 3 3 4 12 2" xfId="11724" xr:uid="{00000000-0005-0000-0000-000027250000}"/>
    <cellStyle name="Обычный 3 3 4 13" xfId="8260" xr:uid="{00000000-0005-0000-0000-000028250000}"/>
    <cellStyle name="Обычный 3 3 4 13 2" xfId="11725" xr:uid="{00000000-0005-0000-0000-000029250000}"/>
    <cellStyle name="Обычный 3 3 4 14" xfId="8261" xr:uid="{00000000-0005-0000-0000-00002A250000}"/>
    <cellStyle name="Обычный 3 3 4 14 2" xfId="11726" xr:uid="{00000000-0005-0000-0000-00002B250000}"/>
    <cellStyle name="Обычный 3 3 4 15" xfId="8262" xr:uid="{00000000-0005-0000-0000-00002C250000}"/>
    <cellStyle name="Обычный 3 3 4 15 2" xfId="11727" xr:uid="{00000000-0005-0000-0000-00002D250000}"/>
    <cellStyle name="Обычный 3 3 4 16" xfId="8263" xr:uid="{00000000-0005-0000-0000-00002E250000}"/>
    <cellStyle name="Обычный 3 3 4 16 2" xfId="11728" xr:uid="{00000000-0005-0000-0000-00002F250000}"/>
    <cellStyle name="Обычный 3 3 4 17" xfId="8264" xr:uid="{00000000-0005-0000-0000-000030250000}"/>
    <cellStyle name="Обычный 3 3 4 17 2" xfId="11729" xr:uid="{00000000-0005-0000-0000-000031250000}"/>
    <cellStyle name="Обычный 3 3 4 18" xfId="8265" xr:uid="{00000000-0005-0000-0000-000032250000}"/>
    <cellStyle name="Обычный 3 3 4 18 2" xfId="11730" xr:uid="{00000000-0005-0000-0000-000033250000}"/>
    <cellStyle name="Обычный 3 3 4 19" xfId="8266" xr:uid="{00000000-0005-0000-0000-000034250000}"/>
    <cellStyle name="Обычный 3 3 4 19 2" xfId="11731" xr:uid="{00000000-0005-0000-0000-000035250000}"/>
    <cellStyle name="Обычный 3 3 4 2" xfId="8267" xr:uid="{00000000-0005-0000-0000-000036250000}"/>
    <cellStyle name="Обычный 3 3 4 2 2" xfId="11732" xr:uid="{00000000-0005-0000-0000-000037250000}"/>
    <cellStyle name="Обычный 3 3 4 20" xfId="11721" xr:uid="{00000000-0005-0000-0000-000038250000}"/>
    <cellStyle name="Обычный 3 3 4 3" xfId="8268" xr:uid="{00000000-0005-0000-0000-000039250000}"/>
    <cellStyle name="Обычный 3 3 4 3 2" xfId="11733" xr:uid="{00000000-0005-0000-0000-00003A250000}"/>
    <cellStyle name="Обычный 3 3 4 4" xfId="8269" xr:uid="{00000000-0005-0000-0000-00003B250000}"/>
    <cellStyle name="Обычный 3 3 4 4 2" xfId="11734" xr:uid="{00000000-0005-0000-0000-00003C250000}"/>
    <cellStyle name="Обычный 3 3 4 5" xfId="8270" xr:uid="{00000000-0005-0000-0000-00003D250000}"/>
    <cellStyle name="Обычный 3 3 4 5 2" xfId="11735" xr:uid="{00000000-0005-0000-0000-00003E250000}"/>
    <cellStyle name="Обычный 3 3 4 6" xfId="8271" xr:uid="{00000000-0005-0000-0000-00003F250000}"/>
    <cellStyle name="Обычный 3 3 4 6 2" xfId="11736" xr:uid="{00000000-0005-0000-0000-000040250000}"/>
    <cellStyle name="Обычный 3 3 4 7" xfId="8272" xr:uid="{00000000-0005-0000-0000-000041250000}"/>
    <cellStyle name="Обычный 3 3 4 7 2" xfId="11737" xr:uid="{00000000-0005-0000-0000-000042250000}"/>
    <cellStyle name="Обычный 3 3 4 8" xfId="8273" xr:uid="{00000000-0005-0000-0000-000043250000}"/>
    <cellStyle name="Обычный 3 3 4 8 2" xfId="11738" xr:uid="{00000000-0005-0000-0000-000044250000}"/>
    <cellStyle name="Обычный 3 3 4 9" xfId="8274" xr:uid="{00000000-0005-0000-0000-000045250000}"/>
    <cellStyle name="Обычный 3 3 4 9 2" xfId="11739" xr:uid="{00000000-0005-0000-0000-000046250000}"/>
    <cellStyle name="Обычный 3 3 5" xfId="8275" xr:uid="{00000000-0005-0000-0000-000047250000}"/>
    <cellStyle name="Обычный 3 3 5 2" xfId="11740" xr:uid="{00000000-0005-0000-0000-000048250000}"/>
    <cellStyle name="Обычный 3 3 6" xfId="8276" xr:uid="{00000000-0005-0000-0000-000049250000}"/>
    <cellStyle name="Обычный 3 3 6 2" xfId="11741" xr:uid="{00000000-0005-0000-0000-00004A250000}"/>
    <cellStyle name="Обычный 3 3 7" xfId="8277" xr:uid="{00000000-0005-0000-0000-00004B250000}"/>
    <cellStyle name="Обычный 3 3 7 2" xfId="11742" xr:uid="{00000000-0005-0000-0000-00004C250000}"/>
    <cellStyle name="Обычный 3 3 8" xfId="8278" xr:uid="{00000000-0005-0000-0000-00004D250000}"/>
    <cellStyle name="Обычный 3 3 8 2" xfId="11743" xr:uid="{00000000-0005-0000-0000-00004E250000}"/>
    <cellStyle name="Обычный 3 3 9" xfId="8279" xr:uid="{00000000-0005-0000-0000-00004F250000}"/>
    <cellStyle name="Обычный 3 3 9 2" xfId="11744" xr:uid="{00000000-0005-0000-0000-000050250000}"/>
    <cellStyle name="Обычный 3 4" xfId="8280" xr:uid="{00000000-0005-0000-0000-000051250000}"/>
    <cellStyle name="Обычный 3 4 2" xfId="8281" xr:uid="{00000000-0005-0000-0000-000052250000}"/>
    <cellStyle name="Обычный 3 4 3" xfId="8282" xr:uid="{00000000-0005-0000-0000-000053250000}"/>
    <cellStyle name="Обычный 3 5" xfId="8283" xr:uid="{00000000-0005-0000-0000-000054250000}"/>
    <cellStyle name="Обычный 3 5 2" xfId="13411" xr:uid="{00000000-0005-0000-0000-000055250000}"/>
    <cellStyle name="Обычный 3 5 3" xfId="13412" xr:uid="{00000000-0005-0000-0000-000056250000}"/>
    <cellStyle name="Обычный 3 6" xfId="8284" xr:uid="{00000000-0005-0000-0000-000057250000}"/>
    <cellStyle name="Обычный 3 7" xfId="8285" xr:uid="{00000000-0005-0000-0000-000058250000}"/>
    <cellStyle name="Обычный 3 8" xfId="13433" xr:uid="{00000000-0005-0000-0000-000059250000}"/>
    <cellStyle name="Обычный 3_2010 йил   йиллик" xfId="8286" xr:uid="{00000000-0005-0000-0000-00005A250000}"/>
    <cellStyle name="Обычный 30" xfId="8287" xr:uid="{00000000-0005-0000-0000-00005B250000}"/>
    <cellStyle name="Обычный 30 10" xfId="8288" xr:uid="{00000000-0005-0000-0000-00005C250000}"/>
    <cellStyle name="Обычный 30 10 2" xfId="11746" xr:uid="{00000000-0005-0000-0000-00005D250000}"/>
    <cellStyle name="Обычный 30 11" xfId="8289" xr:uid="{00000000-0005-0000-0000-00005E250000}"/>
    <cellStyle name="Обычный 30 11 2" xfId="11747" xr:uid="{00000000-0005-0000-0000-00005F250000}"/>
    <cellStyle name="Обычный 30 12" xfId="8290" xr:uid="{00000000-0005-0000-0000-000060250000}"/>
    <cellStyle name="Обычный 30 12 2" xfId="11748" xr:uid="{00000000-0005-0000-0000-000061250000}"/>
    <cellStyle name="Обычный 30 13" xfId="8291" xr:uid="{00000000-0005-0000-0000-000062250000}"/>
    <cellStyle name="Обычный 30 13 2" xfId="11749" xr:uid="{00000000-0005-0000-0000-000063250000}"/>
    <cellStyle name="Обычный 30 14" xfId="8292" xr:uid="{00000000-0005-0000-0000-000064250000}"/>
    <cellStyle name="Обычный 30 14 2" xfId="11750" xr:uid="{00000000-0005-0000-0000-000065250000}"/>
    <cellStyle name="Обычный 30 15" xfId="8293" xr:uid="{00000000-0005-0000-0000-000066250000}"/>
    <cellStyle name="Обычный 30 15 2" xfId="11751" xr:uid="{00000000-0005-0000-0000-000067250000}"/>
    <cellStyle name="Обычный 30 16" xfId="8294" xr:uid="{00000000-0005-0000-0000-000068250000}"/>
    <cellStyle name="Обычный 30 16 2" xfId="11752" xr:uid="{00000000-0005-0000-0000-000069250000}"/>
    <cellStyle name="Обычный 30 17" xfId="8295" xr:uid="{00000000-0005-0000-0000-00006A250000}"/>
    <cellStyle name="Обычный 30 17 2" xfId="11753" xr:uid="{00000000-0005-0000-0000-00006B250000}"/>
    <cellStyle name="Обычный 30 18" xfId="8296" xr:uid="{00000000-0005-0000-0000-00006C250000}"/>
    <cellStyle name="Обычный 30 18 2" xfId="11754" xr:uid="{00000000-0005-0000-0000-00006D250000}"/>
    <cellStyle name="Обычный 30 19" xfId="8297" xr:uid="{00000000-0005-0000-0000-00006E250000}"/>
    <cellStyle name="Обычный 30 19 2" xfId="11755" xr:uid="{00000000-0005-0000-0000-00006F250000}"/>
    <cellStyle name="Обычный 30 2" xfId="8298" xr:uid="{00000000-0005-0000-0000-000070250000}"/>
    <cellStyle name="Обычный 30 2 10" xfId="8299" xr:uid="{00000000-0005-0000-0000-000071250000}"/>
    <cellStyle name="Обычный 30 2 10 2" xfId="11757" xr:uid="{00000000-0005-0000-0000-000072250000}"/>
    <cellStyle name="Обычный 30 2 11" xfId="8300" xr:uid="{00000000-0005-0000-0000-000073250000}"/>
    <cellStyle name="Обычный 30 2 11 2" xfId="11758" xr:uid="{00000000-0005-0000-0000-000074250000}"/>
    <cellStyle name="Обычный 30 2 12" xfId="8301" xr:uid="{00000000-0005-0000-0000-000075250000}"/>
    <cellStyle name="Обычный 30 2 12 2" xfId="11759" xr:uid="{00000000-0005-0000-0000-000076250000}"/>
    <cellStyle name="Обычный 30 2 13" xfId="8302" xr:uid="{00000000-0005-0000-0000-000077250000}"/>
    <cellStyle name="Обычный 30 2 13 2" xfId="11760" xr:uid="{00000000-0005-0000-0000-000078250000}"/>
    <cellStyle name="Обычный 30 2 14" xfId="8303" xr:uid="{00000000-0005-0000-0000-000079250000}"/>
    <cellStyle name="Обычный 30 2 14 2" xfId="11761" xr:uid="{00000000-0005-0000-0000-00007A250000}"/>
    <cellStyle name="Обычный 30 2 15" xfId="8304" xr:uid="{00000000-0005-0000-0000-00007B250000}"/>
    <cellStyle name="Обычный 30 2 15 2" xfId="11762" xr:uid="{00000000-0005-0000-0000-00007C250000}"/>
    <cellStyle name="Обычный 30 2 16" xfId="8305" xr:uid="{00000000-0005-0000-0000-00007D250000}"/>
    <cellStyle name="Обычный 30 2 16 2" xfId="11763" xr:uid="{00000000-0005-0000-0000-00007E250000}"/>
    <cellStyle name="Обычный 30 2 17" xfId="8306" xr:uid="{00000000-0005-0000-0000-00007F250000}"/>
    <cellStyle name="Обычный 30 2 17 2" xfId="11764" xr:uid="{00000000-0005-0000-0000-000080250000}"/>
    <cellStyle name="Обычный 30 2 18" xfId="8307" xr:uid="{00000000-0005-0000-0000-000081250000}"/>
    <cellStyle name="Обычный 30 2 18 2" xfId="11765" xr:uid="{00000000-0005-0000-0000-000082250000}"/>
    <cellStyle name="Обычный 30 2 19" xfId="8308" xr:uid="{00000000-0005-0000-0000-000083250000}"/>
    <cellStyle name="Обычный 30 2 19 2" xfId="11766" xr:uid="{00000000-0005-0000-0000-000084250000}"/>
    <cellStyle name="Обычный 30 2 2" xfId="8309" xr:uid="{00000000-0005-0000-0000-000085250000}"/>
    <cellStyle name="Обычный 30 2 2 2" xfId="11767" xr:uid="{00000000-0005-0000-0000-000086250000}"/>
    <cellStyle name="Обычный 30 2 20" xfId="11756" xr:uid="{00000000-0005-0000-0000-000087250000}"/>
    <cellStyle name="Обычный 30 2 3" xfId="8310" xr:uid="{00000000-0005-0000-0000-000088250000}"/>
    <cellStyle name="Обычный 30 2 3 2" xfId="11768" xr:uid="{00000000-0005-0000-0000-000089250000}"/>
    <cellStyle name="Обычный 30 2 4" xfId="8311" xr:uid="{00000000-0005-0000-0000-00008A250000}"/>
    <cellStyle name="Обычный 30 2 4 2" xfId="11769" xr:uid="{00000000-0005-0000-0000-00008B250000}"/>
    <cellStyle name="Обычный 30 2 5" xfId="8312" xr:uid="{00000000-0005-0000-0000-00008C250000}"/>
    <cellStyle name="Обычный 30 2 5 2" xfId="11770" xr:uid="{00000000-0005-0000-0000-00008D250000}"/>
    <cellStyle name="Обычный 30 2 6" xfId="8313" xr:uid="{00000000-0005-0000-0000-00008E250000}"/>
    <cellStyle name="Обычный 30 2 6 2" xfId="11771" xr:uid="{00000000-0005-0000-0000-00008F250000}"/>
    <cellStyle name="Обычный 30 2 7" xfId="8314" xr:uid="{00000000-0005-0000-0000-000090250000}"/>
    <cellStyle name="Обычный 30 2 7 2" xfId="11772" xr:uid="{00000000-0005-0000-0000-000091250000}"/>
    <cellStyle name="Обычный 30 2 8" xfId="8315" xr:uid="{00000000-0005-0000-0000-000092250000}"/>
    <cellStyle name="Обычный 30 2 8 2" xfId="11773" xr:uid="{00000000-0005-0000-0000-000093250000}"/>
    <cellStyle name="Обычный 30 2 9" xfId="8316" xr:uid="{00000000-0005-0000-0000-000094250000}"/>
    <cellStyle name="Обычный 30 2 9 2" xfId="11774" xr:uid="{00000000-0005-0000-0000-000095250000}"/>
    <cellStyle name="Обычный 30 20" xfId="8317" xr:uid="{00000000-0005-0000-0000-000096250000}"/>
    <cellStyle name="Обычный 30 20 2" xfId="11775" xr:uid="{00000000-0005-0000-0000-000097250000}"/>
    <cellStyle name="Обычный 30 21" xfId="11745" xr:uid="{00000000-0005-0000-0000-000098250000}"/>
    <cellStyle name="Обычный 30 3" xfId="8318" xr:uid="{00000000-0005-0000-0000-000099250000}"/>
    <cellStyle name="Обычный 30 3 2" xfId="11776" xr:uid="{00000000-0005-0000-0000-00009A250000}"/>
    <cellStyle name="Обычный 30 4" xfId="8319" xr:uid="{00000000-0005-0000-0000-00009B250000}"/>
    <cellStyle name="Обычный 30 4 2" xfId="11777" xr:uid="{00000000-0005-0000-0000-00009C250000}"/>
    <cellStyle name="Обычный 30 5" xfId="8320" xr:uid="{00000000-0005-0000-0000-00009D250000}"/>
    <cellStyle name="Обычный 30 5 2" xfId="11778" xr:uid="{00000000-0005-0000-0000-00009E250000}"/>
    <cellStyle name="Обычный 30 6" xfId="8321" xr:uid="{00000000-0005-0000-0000-00009F250000}"/>
    <cellStyle name="Обычный 30 6 2" xfId="11779" xr:uid="{00000000-0005-0000-0000-0000A0250000}"/>
    <cellStyle name="Обычный 30 7" xfId="8322" xr:uid="{00000000-0005-0000-0000-0000A1250000}"/>
    <cellStyle name="Обычный 30 7 2" xfId="11780" xr:uid="{00000000-0005-0000-0000-0000A2250000}"/>
    <cellStyle name="Обычный 30 8" xfId="8323" xr:uid="{00000000-0005-0000-0000-0000A3250000}"/>
    <cellStyle name="Обычный 30 8 2" xfId="11781" xr:uid="{00000000-0005-0000-0000-0000A4250000}"/>
    <cellStyle name="Обычный 30 9" xfId="8324" xr:uid="{00000000-0005-0000-0000-0000A5250000}"/>
    <cellStyle name="Обычный 30 9 2" xfId="11782" xr:uid="{00000000-0005-0000-0000-0000A6250000}"/>
    <cellStyle name="Обычный 31" xfId="8325" xr:uid="{00000000-0005-0000-0000-0000A7250000}"/>
    <cellStyle name="Обычный 31 10" xfId="8326" xr:uid="{00000000-0005-0000-0000-0000A8250000}"/>
    <cellStyle name="Обычный 31 10 2" xfId="11784" xr:uid="{00000000-0005-0000-0000-0000A9250000}"/>
    <cellStyle name="Обычный 31 11" xfId="8327" xr:uid="{00000000-0005-0000-0000-0000AA250000}"/>
    <cellStyle name="Обычный 31 11 2" xfId="11785" xr:uid="{00000000-0005-0000-0000-0000AB250000}"/>
    <cellStyle name="Обычный 31 12" xfId="8328" xr:uid="{00000000-0005-0000-0000-0000AC250000}"/>
    <cellStyle name="Обычный 31 12 2" xfId="11786" xr:uid="{00000000-0005-0000-0000-0000AD250000}"/>
    <cellStyle name="Обычный 31 13" xfId="8329" xr:uid="{00000000-0005-0000-0000-0000AE250000}"/>
    <cellStyle name="Обычный 31 13 2" xfId="11787" xr:uid="{00000000-0005-0000-0000-0000AF250000}"/>
    <cellStyle name="Обычный 31 14" xfId="8330" xr:uid="{00000000-0005-0000-0000-0000B0250000}"/>
    <cellStyle name="Обычный 31 14 2" xfId="11788" xr:uid="{00000000-0005-0000-0000-0000B1250000}"/>
    <cellStyle name="Обычный 31 15" xfId="8331" xr:uid="{00000000-0005-0000-0000-0000B2250000}"/>
    <cellStyle name="Обычный 31 15 2" xfId="11789" xr:uid="{00000000-0005-0000-0000-0000B3250000}"/>
    <cellStyle name="Обычный 31 16" xfId="8332" xr:uid="{00000000-0005-0000-0000-0000B4250000}"/>
    <cellStyle name="Обычный 31 16 2" xfId="11790" xr:uid="{00000000-0005-0000-0000-0000B5250000}"/>
    <cellStyle name="Обычный 31 17" xfId="8333" xr:uid="{00000000-0005-0000-0000-0000B6250000}"/>
    <cellStyle name="Обычный 31 17 2" xfId="11791" xr:uid="{00000000-0005-0000-0000-0000B7250000}"/>
    <cellStyle name="Обычный 31 18" xfId="8334" xr:uid="{00000000-0005-0000-0000-0000B8250000}"/>
    <cellStyle name="Обычный 31 18 2" xfId="11792" xr:uid="{00000000-0005-0000-0000-0000B9250000}"/>
    <cellStyle name="Обычный 31 19" xfId="8335" xr:uid="{00000000-0005-0000-0000-0000BA250000}"/>
    <cellStyle name="Обычный 31 19 2" xfId="11793" xr:uid="{00000000-0005-0000-0000-0000BB250000}"/>
    <cellStyle name="Обычный 31 2" xfId="8336" xr:uid="{00000000-0005-0000-0000-0000BC250000}"/>
    <cellStyle name="Обычный 31 2 10" xfId="8337" xr:uid="{00000000-0005-0000-0000-0000BD250000}"/>
    <cellStyle name="Обычный 31 2 10 2" xfId="11795" xr:uid="{00000000-0005-0000-0000-0000BE250000}"/>
    <cellStyle name="Обычный 31 2 11" xfId="8338" xr:uid="{00000000-0005-0000-0000-0000BF250000}"/>
    <cellStyle name="Обычный 31 2 11 2" xfId="11796" xr:uid="{00000000-0005-0000-0000-0000C0250000}"/>
    <cellStyle name="Обычный 31 2 12" xfId="8339" xr:uid="{00000000-0005-0000-0000-0000C1250000}"/>
    <cellStyle name="Обычный 31 2 12 2" xfId="11797" xr:uid="{00000000-0005-0000-0000-0000C2250000}"/>
    <cellStyle name="Обычный 31 2 13" xfId="8340" xr:uid="{00000000-0005-0000-0000-0000C3250000}"/>
    <cellStyle name="Обычный 31 2 13 2" xfId="11798" xr:uid="{00000000-0005-0000-0000-0000C4250000}"/>
    <cellStyle name="Обычный 31 2 14" xfId="8341" xr:uid="{00000000-0005-0000-0000-0000C5250000}"/>
    <cellStyle name="Обычный 31 2 14 2" xfId="11799" xr:uid="{00000000-0005-0000-0000-0000C6250000}"/>
    <cellStyle name="Обычный 31 2 15" xfId="8342" xr:uid="{00000000-0005-0000-0000-0000C7250000}"/>
    <cellStyle name="Обычный 31 2 15 2" xfId="11800" xr:uid="{00000000-0005-0000-0000-0000C8250000}"/>
    <cellStyle name="Обычный 31 2 16" xfId="8343" xr:uid="{00000000-0005-0000-0000-0000C9250000}"/>
    <cellStyle name="Обычный 31 2 16 2" xfId="11801" xr:uid="{00000000-0005-0000-0000-0000CA250000}"/>
    <cellStyle name="Обычный 31 2 17" xfId="8344" xr:uid="{00000000-0005-0000-0000-0000CB250000}"/>
    <cellStyle name="Обычный 31 2 17 2" xfId="11802" xr:uid="{00000000-0005-0000-0000-0000CC250000}"/>
    <cellStyle name="Обычный 31 2 18" xfId="8345" xr:uid="{00000000-0005-0000-0000-0000CD250000}"/>
    <cellStyle name="Обычный 31 2 18 2" xfId="11803" xr:uid="{00000000-0005-0000-0000-0000CE250000}"/>
    <cellStyle name="Обычный 31 2 19" xfId="8346" xr:uid="{00000000-0005-0000-0000-0000CF250000}"/>
    <cellStyle name="Обычный 31 2 19 2" xfId="11804" xr:uid="{00000000-0005-0000-0000-0000D0250000}"/>
    <cellStyle name="Обычный 31 2 2" xfId="8347" xr:uid="{00000000-0005-0000-0000-0000D1250000}"/>
    <cellStyle name="Обычный 31 2 2 2" xfId="11805" xr:uid="{00000000-0005-0000-0000-0000D2250000}"/>
    <cellStyle name="Обычный 31 2 20" xfId="11794" xr:uid="{00000000-0005-0000-0000-0000D3250000}"/>
    <cellStyle name="Обычный 31 2 3" xfId="8348" xr:uid="{00000000-0005-0000-0000-0000D4250000}"/>
    <cellStyle name="Обычный 31 2 3 2" xfId="11806" xr:uid="{00000000-0005-0000-0000-0000D5250000}"/>
    <cellStyle name="Обычный 31 2 4" xfId="8349" xr:uid="{00000000-0005-0000-0000-0000D6250000}"/>
    <cellStyle name="Обычный 31 2 4 2" xfId="11807" xr:uid="{00000000-0005-0000-0000-0000D7250000}"/>
    <cellStyle name="Обычный 31 2 5" xfId="8350" xr:uid="{00000000-0005-0000-0000-0000D8250000}"/>
    <cellStyle name="Обычный 31 2 5 2" xfId="11808" xr:uid="{00000000-0005-0000-0000-0000D9250000}"/>
    <cellStyle name="Обычный 31 2 6" xfId="8351" xr:uid="{00000000-0005-0000-0000-0000DA250000}"/>
    <cellStyle name="Обычный 31 2 6 2" xfId="11809" xr:uid="{00000000-0005-0000-0000-0000DB250000}"/>
    <cellStyle name="Обычный 31 2 7" xfId="8352" xr:uid="{00000000-0005-0000-0000-0000DC250000}"/>
    <cellStyle name="Обычный 31 2 7 2" xfId="11810" xr:uid="{00000000-0005-0000-0000-0000DD250000}"/>
    <cellStyle name="Обычный 31 2 8" xfId="8353" xr:uid="{00000000-0005-0000-0000-0000DE250000}"/>
    <cellStyle name="Обычный 31 2 8 2" xfId="11811" xr:uid="{00000000-0005-0000-0000-0000DF250000}"/>
    <cellStyle name="Обычный 31 2 9" xfId="8354" xr:uid="{00000000-0005-0000-0000-0000E0250000}"/>
    <cellStyle name="Обычный 31 2 9 2" xfId="11812" xr:uid="{00000000-0005-0000-0000-0000E1250000}"/>
    <cellStyle name="Обычный 31 20" xfId="8355" xr:uid="{00000000-0005-0000-0000-0000E2250000}"/>
    <cellStyle name="Обычный 31 20 2" xfId="11813" xr:uid="{00000000-0005-0000-0000-0000E3250000}"/>
    <cellStyle name="Обычный 31 21" xfId="11783" xr:uid="{00000000-0005-0000-0000-0000E4250000}"/>
    <cellStyle name="Обычный 31 3" xfId="8356" xr:uid="{00000000-0005-0000-0000-0000E5250000}"/>
    <cellStyle name="Обычный 31 3 2" xfId="11814" xr:uid="{00000000-0005-0000-0000-0000E6250000}"/>
    <cellStyle name="Обычный 31 4" xfId="8357" xr:uid="{00000000-0005-0000-0000-0000E7250000}"/>
    <cellStyle name="Обычный 31 4 2" xfId="11815" xr:uid="{00000000-0005-0000-0000-0000E8250000}"/>
    <cellStyle name="Обычный 31 5" xfId="8358" xr:uid="{00000000-0005-0000-0000-0000E9250000}"/>
    <cellStyle name="Обычный 31 5 2" xfId="11816" xr:uid="{00000000-0005-0000-0000-0000EA250000}"/>
    <cellStyle name="Обычный 31 6" xfId="8359" xr:uid="{00000000-0005-0000-0000-0000EB250000}"/>
    <cellStyle name="Обычный 31 6 2" xfId="11817" xr:uid="{00000000-0005-0000-0000-0000EC250000}"/>
    <cellStyle name="Обычный 31 7" xfId="8360" xr:uid="{00000000-0005-0000-0000-0000ED250000}"/>
    <cellStyle name="Обычный 31 7 2" xfId="11818" xr:uid="{00000000-0005-0000-0000-0000EE250000}"/>
    <cellStyle name="Обычный 31 8" xfId="8361" xr:uid="{00000000-0005-0000-0000-0000EF250000}"/>
    <cellStyle name="Обычный 31 8 2" xfId="11819" xr:uid="{00000000-0005-0000-0000-0000F0250000}"/>
    <cellStyle name="Обычный 31 9" xfId="8362" xr:uid="{00000000-0005-0000-0000-0000F1250000}"/>
    <cellStyle name="Обычный 31 9 2" xfId="11820" xr:uid="{00000000-0005-0000-0000-0000F2250000}"/>
    <cellStyle name="Обычный 32" xfId="8363" xr:uid="{00000000-0005-0000-0000-0000F3250000}"/>
    <cellStyle name="Обычный 32 10" xfId="8364" xr:uid="{00000000-0005-0000-0000-0000F4250000}"/>
    <cellStyle name="Обычный 32 10 2" xfId="11822" xr:uid="{00000000-0005-0000-0000-0000F5250000}"/>
    <cellStyle name="Обычный 32 11" xfId="8365" xr:uid="{00000000-0005-0000-0000-0000F6250000}"/>
    <cellStyle name="Обычный 32 11 2" xfId="11823" xr:uid="{00000000-0005-0000-0000-0000F7250000}"/>
    <cellStyle name="Обычный 32 12" xfId="8366" xr:uid="{00000000-0005-0000-0000-0000F8250000}"/>
    <cellStyle name="Обычный 32 12 2" xfId="11824" xr:uid="{00000000-0005-0000-0000-0000F9250000}"/>
    <cellStyle name="Обычный 32 13" xfId="8367" xr:uid="{00000000-0005-0000-0000-0000FA250000}"/>
    <cellStyle name="Обычный 32 13 2" xfId="11825" xr:uid="{00000000-0005-0000-0000-0000FB250000}"/>
    <cellStyle name="Обычный 32 14" xfId="8368" xr:uid="{00000000-0005-0000-0000-0000FC250000}"/>
    <cellStyle name="Обычный 32 14 2" xfId="11826" xr:uid="{00000000-0005-0000-0000-0000FD250000}"/>
    <cellStyle name="Обычный 32 15" xfId="8369" xr:uid="{00000000-0005-0000-0000-0000FE250000}"/>
    <cellStyle name="Обычный 32 15 2" xfId="11827" xr:uid="{00000000-0005-0000-0000-0000FF250000}"/>
    <cellStyle name="Обычный 32 16" xfId="8370" xr:uid="{00000000-0005-0000-0000-000000260000}"/>
    <cellStyle name="Обычный 32 16 2" xfId="11828" xr:uid="{00000000-0005-0000-0000-000001260000}"/>
    <cellStyle name="Обычный 32 17" xfId="8371" xr:uid="{00000000-0005-0000-0000-000002260000}"/>
    <cellStyle name="Обычный 32 17 2" xfId="11829" xr:uid="{00000000-0005-0000-0000-000003260000}"/>
    <cellStyle name="Обычный 32 18" xfId="8372" xr:uid="{00000000-0005-0000-0000-000004260000}"/>
    <cellStyle name="Обычный 32 18 2" xfId="11830" xr:uid="{00000000-0005-0000-0000-000005260000}"/>
    <cellStyle name="Обычный 32 19" xfId="8373" xr:uid="{00000000-0005-0000-0000-000006260000}"/>
    <cellStyle name="Обычный 32 19 2" xfId="11831" xr:uid="{00000000-0005-0000-0000-000007260000}"/>
    <cellStyle name="Обычный 32 2" xfId="8374" xr:uid="{00000000-0005-0000-0000-000008260000}"/>
    <cellStyle name="Обычный 32 2 10" xfId="8375" xr:uid="{00000000-0005-0000-0000-000009260000}"/>
    <cellStyle name="Обычный 32 2 10 2" xfId="11833" xr:uid="{00000000-0005-0000-0000-00000A260000}"/>
    <cellStyle name="Обычный 32 2 11" xfId="8376" xr:uid="{00000000-0005-0000-0000-00000B260000}"/>
    <cellStyle name="Обычный 32 2 11 2" xfId="11834" xr:uid="{00000000-0005-0000-0000-00000C260000}"/>
    <cellStyle name="Обычный 32 2 12" xfId="8377" xr:uid="{00000000-0005-0000-0000-00000D260000}"/>
    <cellStyle name="Обычный 32 2 12 2" xfId="11835" xr:uid="{00000000-0005-0000-0000-00000E260000}"/>
    <cellStyle name="Обычный 32 2 13" xfId="8378" xr:uid="{00000000-0005-0000-0000-00000F260000}"/>
    <cellStyle name="Обычный 32 2 13 2" xfId="11836" xr:uid="{00000000-0005-0000-0000-000010260000}"/>
    <cellStyle name="Обычный 32 2 14" xfId="8379" xr:uid="{00000000-0005-0000-0000-000011260000}"/>
    <cellStyle name="Обычный 32 2 14 2" xfId="11837" xr:uid="{00000000-0005-0000-0000-000012260000}"/>
    <cellStyle name="Обычный 32 2 15" xfId="8380" xr:uid="{00000000-0005-0000-0000-000013260000}"/>
    <cellStyle name="Обычный 32 2 15 2" xfId="11838" xr:uid="{00000000-0005-0000-0000-000014260000}"/>
    <cellStyle name="Обычный 32 2 16" xfId="8381" xr:uid="{00000000-0005-0000-0000-000015260000}"/>
    <cellStyle name="Обычный 32 2 16 2" xfId="11839" xr:uid="{00000000-0005-0000-0000-000016260000}"/>
    <cellStyle name="Обычный 32 2 17" xfId="8382" xr:uid="{00000000-0005-0000-0000-000017260000}"/>
    <cellStyle name="Обычный 32 2 17 2" xfId="11840" xr:uid="{00000000-0005-0000-0000-000018260000}"/>
    <cellStyle name="Обычный 32 2 18" xfId="8383" xr:uid="{00000000-0005-0000-0000-000019260000}"/>
    <cellStyle name="Обычный 32 2 18 2" xfId="11841" xr:uid="{00000000-0005-0000-0000-00001A260000}"/>
    <cellStyle name="Обычный 32 2 19" xfId="8384" xr:uid="{00000000-0005-0000-0000-00001B260000}"/>
    <cellStyle name="Обычный 32 2 19 2" xfId="11842" xr:uid="{00000000-0005-0000-0000-00001C260000}"/>
    <cellStyle name="Обычный 32 2 2" xfId="8385" xr:uid="{00000000-0005-0000-0000-00001D260000}"/>
    <cellStyle name="Обычный 32 2 2 2" xfId="11843" xr:uid="{00000000-0005-0000-0000-00001E260000}"/>
    <cellStyle name="Обычный 32 2 20" xfId="11832" xr:uid="{00000000-0005-0000-0000-00001F260000}"/>
    <cellStyle name="Обычный 32 2 3" xfId="8386" xr:uid="{00000000-0005-0000-0000-000020260000}"/>
    <cellStyle name="Обычный 32 2 3 2" xfId="11844" xr:uid="{00000000-0005-0000-0000-000021260000}"/>
    <cellStyle name="Обычный 32 2 4" xfId="8387" xr:uid="{00000000-0005-0000-0000-000022260000}"/>
    <cellStyle name="Обычный 32 2 4 2" xfId="11845" xr:uid="{00000000-0005-0000-0000-000023260000}"/>
    <cellStyle name="Обычный 32 2 5" xfId="8388" xr:uid="{00000000-0005-0000-0000-000024260000}"/>
    <cellStyle name="Обычный 32 2 5 2" xfId="11846" xr:uid="{00000000-0005-0000-0000-000025260000}"/>
    <cellStyle name="Обычный 32 2 6" xfId="8389" xr:uid="{00000000-0005-0000-0000-000026260000}"/>
    <cellStyle name="Обычный 32 2 6 2" xfId="11847" xr:uid="{00000000-0005-0000-0000-000027260000}"/>
    <cellStyle name="Обычный 32 2 7" xfId="8390" xr:uid="{00000000-0005-0000-0000-000028260000}"/>
    <cellStyle name="Обычный 32 2 7 2" xfId="11848" xr:uid="{00000000-0005-0000-0000-000029260000}"/>
    <cellStyle name="Обычный 32 2 8" xfId="8391" xr:uid="{00000000-0005-0000-0000-00002A260000}"/>
    <cellStyle name="Обычный 32 2 8 2" xfId="11849" xr:uid="{00000000-0005-0000-0000-00002B260000}"/>
    <cellStyle name="Обычный 32 2 9" xfId="8392" xr:uid="{00000000-0005-0000-0000-00002C260000}"/>
    <cellStyle name="Обычный 32 2 9 2" xfId="11850" xr:uid="{00000000-0005-0000-0000-00002D260000}"/>
    <cellStyle name="Обычный 32 20" xfId="8393" xr:uid="{00000000-0005-0000-0000-00002E260000}"/>
    <cellStyle name="Обычный 32 20 2" xfId="11851" xr:uid="{00000000-0005-0000-0000-00002F260000}"/>
    <cellStyle name="Обычный 32 21" xfId="11821" xr:uid="{00000000-0005-0000-0000-000030260000}"/>
    <cellStyle name="Обычный 32 3" xfId="8394" xr:uid="{00000000-0005-0000-0000-000031260000}"/>
    <cellStyle name="Обычный 32 3 2" xfId="11852" xr:uid="{00000000-0005-0000-0000-000032260000}"/>
    <cellStyle name="Обычный 32 4" xfId="8395" xr:uid="{00000000-0005-0000-0000-000033260000}"/>
    <cellStyle name="Обычный 32 4 2" xfId="11853" xr:uid="{00000000-0005-0000-0000-000034260000}"/>
    <cellStyle name="Обычный 32 5" xfId="8396" xr:uid="{00000000-0005-0000-0000-000035260000}"/>
    <cellStyle name="Обычный 32 5 2" xfId="11854" xr:uid="{00000000-0005-0000-0000-000036260000}"/>
    <cellStyle name="Обычный 32 6" xfId="8397" xr:uid="{00000000-0005-0000-0000-000037260000}"/>
    <cellStyle name="Обычный 32 6 2" xfId="11855" xr:uid="{00000000-0005-0000-0000-000038260000}"/>
    <cellStyle name="Обычный 32 7" xfId="8398" xr:uid="{00000000-0005-0000-0000-000039260000}"/>
    <cellStyle name="Обычный 32 7 2" xfId="11856" xr:uid="{00000000-0005-0000-0000-00003A260000}"/>
    <cellStyle name="Обычный 32 8" xfId="8399" xr:uid="{00000000-0005-0000-0000-00003B260000}"/>
    <cellStyle name="Обычный 32 8 2" xfId="11857" xr:uid="{00000000-0005-0000-0000-00003C260000}"/>
    <cellStyle name="Обычный 32 9" xfId="8400" xr:uid="{00000000-0005-0000-0000-00003D260000}"/>
    <cellStyle name="Обычный 32 9 2" xfId="11858" xr:uid="{00000000-0005-0000-0000-00003E260000}"/>
    <cellStyle name="Обычный 33" xfId="8401" xr:uid="{00000000-0005-0000-0000-00003F260000}"/>
    <cellStyle name="Обычный 33 10" xfId="8402" xr:uid="{00000000-0005-0000-0000-000040260000}"/>
    <cellStyle name="Обычный 33 10 2" xfId="11860" xr:uid="{00000000-0005-0000-0000-000041260000}"/>
    <cellStyle name="Обычный 33 11" xfId="8403" xr:uid="{00000000-0005-0000-0000-000042260000}"/>
    <cellStyle name="Обычный 33 11 2" xfId="11861" xr:uid="{00000000-0005-0000-0000-000043260000}"/>
    <cellStyle name="Обычный 33 12" xfId="8404" xr:uid="{00000000-0005-0000-0000-000044260000}"/>
    <cellStyle name="Обычный 33 12 2" xfId="11862" xr:uid="{00000000-0005-0000-0000-000045260000}"/>
    <cellStyle name="Обычный 33 13" xfId="8405" xr:uid="{00000000-0005-0000-0000-000046260000}"/>
    <cellStyle name="Обычный 33 13 2" xfId="11863" xr:uid="{00000000-0005-0000-0000-000047260000}"/>
    <cellStyle name="Обычный 33 14" xfId="8406" xr:uid="{00000000-0005-0000-0000-000048260000}"/>
    <cellStyle name="Обычный 33 14 2" xfId="11864" xr:uid="{00000000-0005-0000-0000-000049260000}"/>
    <cellStyle name="Обычный 33 15" xfId="8407" xr:uid="{00000000-0005-0000-0000-00004A260000}"/>
    <cellStyle name="Обычный 33 15 2" xfId="11865" xr:uid="{00000000-0005-0000-0000-00004B260000}"/>
    <cellStyle name="Обычный 33 16" xfId="8408" xr:uid="{00000000-0005-0000-0000-00004C260000}"/>
    <cellStyle name="Обычный 33 16 2" xfId="11866" xr:uid="{00000000-0005-0000-0000-00004D260000}"/>
    <cellStyle name="Обычный 33 17" xfId="8409" xr:uid="{00000000-0005-0000-0000-00004E260000}"/>
    <cellStyle name="Обычный 33 17 2" xfId="11867" xr:uid="{00000000-0005-0000-0000-00004F260000}"/>
    <cellStyle name="Обычный 33 18" xfId="8410" xr:uid="{00000000-0005-0000-0000-000050260000}"/>
    <cellStyle name="Обычный 33 18 2" xfId="11868" xr:uid="{00000000-0005-0000-0000-000051260000}"/>
    <cellStyle name="Обычный 33 19" xfId="8411" xr:uid="{00000000-0005-0000-0000-000052260000}"/>
    <cellStyle name="Обычный 33 19 2" xfId="11869" xr:uid="{00000000-0005-0000-0000-000053260000}"/>
    <cellStyle name="Обычный 33 2" xfId="8412" xr:uid="{00000000-0005-0000-0000-000054260000}"/>
    <cellStyle name="Обычный 33 2 10" xfId="8413" xr:uid="{00000000-0005-0000-0000-000055260000}"/>
    <cellStyle name="Обычный 33 2 10 2" xfId="11871" xr:uid="{00000000-0005-0000-0000-000056260000}"/>
    <cellStyle name="Обычный 33 2 11" xfId="8414" xr:uid="{00000000-0005-0000-0000-000057260000}"/>
    <cellStyle name="Обычный 33 2 11 2" xfId="11872" xr:uid="{00000000-0005-0000-0000-000058260000}"/>
    <cellStyle name="Обычный 33 2 12" xfId="8415" xr:uid="{00000000-0005-0000-0000-000059260000}"/>
    <cellStyle name="Обычный 33 2 12 2" xfId="11873" xr:uid="{00000000-0005-0000-0000-00005A260000}"/>
    <cellStyle name="Обычный 33 2 13" xfId="8416" xr:uid="{00000000-0005-0000-0000-00005B260000}"/>
    <cellStyle name="Обычный 33 2 13 2" xfId="11874" xr:uid="{00000000-0005-0000-0000-00005C260000}"/>
    <cellStyle name="Обычный 33 2 14" xfId="8417" xr:uid="{00000000-0005-0000-0000-00005D260000}"/>
    <cellStyle name="Обычный 33 2 14 2" xfId="11875" xr:uid="{00000000-0005-0000-0000-00005E260000}"/>
    <cellStyle name="Обычный 33 2 15" xfId="8418" xr:uid="{00000000-0005-0000-0000-00005F260000}"/>
    <cellStyle name="Обычный 33 2 15 2" xfId="11876" xr:uid="{00000000-0005-0000-0000-000060260000}"/>
    <cellStyle name="Обычный 33 2 16" xfId="8419" xr:uid="{00000000-0005-0000-0000-000061260000}"/>
    <cellStyle name="Обычный 33 2 16 2" xfId="11877" xr:uid="{00000000-0005-0000-0000-000062260000}"/>
    <cellStyle name="Обычный 33 2 17" xfId="8420" xr:uid="{00000000-0005-0000-0000-000063260000}"/>
    <cellStyle name="Обычный 33 2 17 2" xfId="11878" xr:uid="{00000000-0005-0000-0000-000064260000}"/>
    <cellStyle name="Обычный 33 2 18" xfId="8421" xr:uid="{00000000-0005-0000-0000-000065260000}"/>
    <cellStyle name="Обычный 33 2 18 2" xfId="11879" xr:uid="{00000000-0005-0000-0000-000066260000}"/>
    <cellStyle name="Обычный 33 2 19" xfId="8422" xr:uid="{00000000-0005-0000-0000-000067260000}"/>
    <cellStyle name="Обычный 33 2 19 2" xfId="11880" xr:uid="{00000000-0005-0000-0000-000068260000}"/>
    <cellStyle name="Обычный 33 2 2" xfId="8423" xr:uid="{00000000-0005-0000-0000-000069260000}"/>
    <cellStyle name="Обычный 33 2 2 2" xfId="11881" xr:uid="{00000000-0005-0000-0000-00006A260000}"/>
    <cellStyle name="Обычный 33 2 20" xfId="11870" xr:uid="{00000000-0005-0000-0000-00006B260000}"/>
    <cellStyle name="Обычный 33 2 3" xfId="8424" xr:uid="{00000000-0005-0000-0000-00006C260000}"/>
    <cellStyle name="Обычный 33 2 3 2" xfId="11882" xr:uid="{00000000-0005-0000-0000-00006D260000}"/>
    <cellStyle name="Обычный 33 2 4" xfId="8425" xr:uid="{00000000-0005-0000-0000-00006E260000}"/>
    <cellStyle name="Обычный 33 2 4 2" xfId="11883" xr:uid="{00000000-0005-0000-0000-00006F260000}"/>
    <cellStyle name="Обычный 33 2 5" xfId="8426" xr:uid="{00000000-0005-0000-0000-000070260000}"/>
    <cellStyle name="Обычный 33 2 5 2" xfId="11884" xr:uid="{00000000-0005-0000-0000-000071260000}"/>
    <cellStyle name="Обычный 33 2 6" xfId="8427" xr:uid="{00000000-0005-0000-0000-000072260000}"/>
    <cellStyle name="Обычный 33 2 6 2" xfId="11885" xr:uid="{00000000-0005-0000-0000-000073260000}"/>
    <cellStyle name="Обычный 33 2 7" xfId="8428" xr:uid="{00000000-0005-0000-0000-000074260000}"/>
    <cellStyle name="Обычный 33 2 7 2" xfId="11886" xr:uid="{00000000-0005-0000-0000-000075260000}"/>
    <cellStyle name="Обычный 33 2 8" xfId="8429" xr:uid="{00000000-0005-0000-0000-000076260000}"/>
    <cellStyle name="Обычный 33 2 8 2" xfId="11887" xr:uid="{00000000-0005-0000-0000-000077260000}"/>
    <cellStyle name="Обычный 33 2 9" xfId="8430" xr:uid="{00000000-0005-0000-0000-000078260000}"/>
    <cellStyle name="Обычный 33 2 9 2" xfId="11888" xr:uid="{00000000-0005-0000-0000-000079260000}"/>
    <cellStyle name="Обычный 33 20" xfId="8431" xr:uid="{00000000-0005-0000-0000-00007A260000}"/>
    <cellStyle name="Обычный 33 20 2" xfId="11889" xr:uid="{00000000-0005-0000-0000-00007B260000}"/>
    <cellStyle name="Обычный 33 21" xfId="11859" xr:uid="{00000000-0005-0000-0000-00007C260000}"/>
    <cellStyle name="Обычный 33 3" xfId="8432" xr:uid="{00000000-0005-0000-0000-00007D260000}"/>
    <cellStyle name="Обычный 33 3 2" xfId="11890" xr:uid="{00000000-0005-0000-0000-00007E260000}"/>
    <cellStyle name="Обычный 33 4" xfId="8433" xr:uid="{00000000-0005-0000-0000-00007F260000}"/>
    <cellStyle name="Обычный 33 4 2" xfId="11891" xr:uid="{00000000-0005-0000-0000-000080260000}"/>
    <cellStyle name="Обычный 33 5" xfId="8434" xr:uid="{00000000-0005-0000-0000-000081260000}"/>
    <cellStyle name="Обычный 33 5 2" xfId="11892" xr:uid="{00000000-0005-0000-0000-000082260000}"/>
    <cellStyle name="Обычный 33 6" xfId="8435" xr:uid="{00000000-0005-0000-0000-000083260000}"/>
    <cellStyle name="Обычный 33 6 2" xfId="11893" xr:uid="{00000000-0005-0000-0000-000084260000}"/>
    <cellStyle name="Обычный 33 7" xfId="8436" xr:uid="{00000000-0005-0000-0000-000085260000}"/>
    <cellStyle name="Обычный 33 7 2" xfId="11894" xr:uid="{00000000-0005-0000-0000-000086260000}"/>
    <cellStyle name="Обычный 33 8" xfId="8437" xr:uid="{00000000-0005-0000-0000-000087260000}"/>
    <cellStyle name="Обычный 33 8 2" xfId="11895" xr:uid="{00000000-0005-0000-0000-000088260000}"/>
    <cellStyle name="Обычный 33 9" xfId="8438" xr:uid="{00000000-0005-0000-0000-000089260000}"/>
    <cellStyle name="Обычный 33 9 2" xfId="11896" xr:uid="{00000000-0005-0000-0000-00008A260000}"/>
    <cellStyle name="Обычный 34" xfId="8439" xr:uid="{00000000-0005-0000-0000-00008B260000}"/>
    <cellStyle name="Обычный 34 10" xfId="8440" xr:uid="{00000000-0005-0000-0000-00008C260000}"/>
    <cellStyle name="Обычный 34 10 2" xfId="11898" xr:uid="{00000000-0005-0000-0000-00008D260000}"/>
    <cellStyle name="Обычный 34 11" xfId="8441" xr:uid="{00000000-0005-0000-0000-00008E260000}"/>
    <cellStyle name="Обычный 34 11 2" xfId="11899" xr:uid="{00000000-0005-0000-0000-00008F260000}"/>
    <cellStyle name="Обычный 34 12" xfId="8442" xr:uid="{00000000-0005-0000-0000-000090260000}"/>
    <cellStyle name="Обычный 34 12 2" xfId="11900" xr:uid="{00000000-0005-0000-0000-000091260000}"/>
    <cellStyle name="Обычный 34 13" xfId="8443" xr:uid="{00000000-0005-0000-0000-000092260000}"/>
    <cellStyle name="Обычный 34 13 2" xfId="11901" xr:uid="{00000000-0005-0000-0000-000093260000}"/>
    <cellStyle name="Обычный 34 14" xfId="8444" xr:uid="{00000000-0005-0000-0000-000094260000}"/>
    <cellStyle name="Обычный 34 14 2" xfId="11902" xr:uid="{00000000-0005-0000-0000-000095260000}"/>
    <cellStyle name="Обычный 34 15" xfId="8445" xr:uid="{00000000-0005-0000-0000-000096260000}"/>
    <cellStyle name="Обычный 34 15 2" xfId="11903" xr:uid="{00000000-0005-0000-0000-000097260000}"/>
    <cellStyle name="Обычный 34 16" xfId="8446" xr:uid="{00000000-0005-0000-0000-000098260000}"/>
    <cellStyle name="Обычный 34 16 2" xfId="11904" xr:uid="{00000000-0005-0000-0000-000099260000}"/>
    <cellStyle name="Обычный 34 17" xfId="8447" xr:uid="{00000000-0005-0000-0000-00009A260000}"/>
    <cellStyle name="Обычный 34 17 2" xfId="11905" xr:uid="{00000000-0005-0000-0000-00009B260000}"/>
    <cellStyle name="Обычный 34 18" xfId="8448" xr:uid="{00000000-0005-0000-0000-00009C260000}"/>
    <cellStyle name="Обычный 34 18 2" xfId="11906" xr:uid="{00000000-0005-0000-0000-00009D260000}"/>
    <cellStyle name="Обычный 34 19" xfId="8449" xr:uid="{00000000-0005-0000-0000-00009E260000}"/>
    <cellStyle name="Обычный 34 19 2" xfId="11907" xr:uid="{00000000-0005-0000-0000-00009F260000}"/>
    <cellStyle name="Обычный 34 2" xfId="8450" xr:uid="{00000000-0005-0000-0000-0000A0260000}"/>
    <cellStyle name="Обычный 34 2 2" xfId="11908" xr:uid="{00000000-0005-0000-0000-0000A1260000}"/>
    <cellStyle name="Обычный 34 20" xfId="11897" xr:uid="{00000000-0005-0000-0000-0000A2260000}"/>
    <cellStyle name="Обычный 34 3" xfId="8451" xr:uid="{00000000-0005-0000-0000-0000A3260000}"/>
    <cellStyle name="Обычный 34 3 2" xfId="11909" xr:uid="{00000000-0005-0000-0000-0000A4260000}"/>
    <cellStyle name="Обычный 34 4" xfId="8452" xr:uid="{00000000-0005-0000-0000-0000A5260000}"/>
    <cellStyle name="Обычный 34 4 2" xfId="11910" xr:uid="{00000000-0005-0000-0000-0000A6260000}"/>
    <cellStyle name="Обычный 34 5" xfId="8453" xr:uid="{00000000-0005-0000-0000-0000A7260000}"/>
    <cellStyle name="Обычный 34 5 2" xfId="11911" xr:uid="{00000000-0005-0000-0000-0000A8260000}"/>
    <cellStyle name="Обычный 34 6" xfId="8454" xr:uid="{00000000-0005-0000-0000-0000A9260000}"/>
    <cellStyle name="Обычный 34 6 2" xfId="11912" xr:uid="{00000000-0005-0000-0000-0000AA260000}"/>
    <cellStyle name="Обычный 34 7" xfId="8455" xr:uid="{00000000-0005-0000-0000-0000AB260000}"/>
    <cellStyle name="Обычный 34 7 2" xfId="11913" xr:uid="{00000000-0005-0000-0000-0000AC260000}"/>
    <cellStyle name="Обычный 34 8" xfId="8456" xr:uid="{00000000-0005-0000-0000-0000AD260000}"/>
    <cellStyle name="Обычный 34 8 2" xfId="11914" xr:uid="{00000000-0005-0000-0000-0000AE260000}"/>
    <cellStyle name="Обычный 34 9" xfId="8457" xr:uid="{00000000-0005-0000-0000-0000AF260000}"/>
    <cellStyle name="Обычный 34 9 2" xfId="11915" xr:uid="{00000000-0005-0000-0000-0000B0260000}"/>
    <cellStyle name="Обычный 35" xfId="8458" xr:uid="{00000000-0005-0000-0000-0000B1260000}"/>
    <cellStyle name="Обычный 36" xfId="8459" xr:uid="{00000000-0005-0000-0000-0000B2260000}"/>
    <cellStyle name="Обычный 37" xfId="8460" xr:uid="{00000000-0005-0000-0000-0000B3260000}"/>
    <cellStyle name="Обычный 37 10" xfId="8461" xr:uid="{00000000-0005-0000-0000-0000B4260000}"/>
    <cellStyle name="Обычный 37 11" xfId="8462" xr:uid="{00000000-0005-0000-0000-0000B5260000}"/>
    <cellStyle name="Обычный 37 12" xfId="8463" xr:uid="{00000000-0005-0000-0000-0000B6260000}"/>
    <cellStyle name="Обычный 37 13" xfId="8464" xr:uid="{00000000-0005-0000-0000-0000B7260000}"/>
    <cellStyle name="Обычный 37 14" xfId="8465" xr:uid="{00000000-0005-0000-0000-0000B8260000}"/>
    <cellStyle name="Обычный 37 15" xfId="8466" xr:uid="{00000000-0005-0000-0000-0000B9260000}"/>
    <cellStyle name="Обычный 37 16" xfId="8467" xr:uid="{00000000-0005-0000-0000-0000BA260000}"/>
    <cellStyle name="Обычный 37 17" xfId="8468" xr:uid="{00000000-0005-0000-0000-0000BB260000}"/>
    <cellStyle name="Обычный 37 18" xfId="8469" xr:uid="{00000000-0005-0000-0000-0000BC260000}"/>
    <cellStyle name="Обычный 37 19" xfId="8470" xr:uid="{00000000-0005-0000-0000-0000BD260000}"/>
    <cellStyle name="Обычный 37 2" xfId="8471" xr:uid="{00000000-0005-0000-0000-0000BE260000}"/>
    <cellStyle name="Обычный 37 3" xfId="8472" xr:uid="{00000000-0005-0000-0000-0000BF260000}"/>
    <cellStyle name="Обычный 37 4" xfId="8473" xr:uid="{00000000-0005-0000-0000-0000C0260000}"/>
    <cellStyle name="Обычный 37 5" xfId="8474" xr:uid="{00000000-0005-0000-0000-0000C1260000}"/>
    <cellStyle name="Обычный 37 6" xfId="8475" xr:uid="{00000000-0005-0000-0000-0000C2260000}"/>
    <cellStyle name="Обычный 37 7" xfId="8476" xr:uid="{00000000-0005-0000-0000-0000C3260000}"/>
    <cellStyle name="Обычный 37 8" xfId="8477" xr:uid="{00000000-0005-0000-0000-0000C4260000}"/>
    <cellStyle name="Обычный 37 9" xfId="8478" xr:uid="{00000000-0005-0000-0000-0000C5260000}"/>
    <cellStyle name="Обычный 38" xfId="8479" xr:uid="{00000000-0005-0000-0000-0000C6260000}"/>
    <cellStyle name="Обычный 39" xfId="8480" xr:uid="{00000000-0005-0000-0000-0000C7260000}"/>
    <cellStyle name="Обычный 4" xfId="8481" xr:uid="{00000000-0005-0000-0000-0000C8260000}"/>
    <cellStyle name="Обычный 4 10" xfId="8482" xr:uid="{00000000-0005-0000-0000-0000C9260000}"/>
    <cellStyle name="Обычный 4 10 2" xfId="11917" xr:uid="{00000000-0005-0000-0000-0000CA260000}"/>
    <cellStyle name="Обычный 4 11" xfId="8483" xr:uid="{00000000-0005-0000-0000-0000CB260000}"/>
    <cellStyle name="Обычный 4 11 2" xfId="11918" xr:uid="{00000000-0005-0000-0000-0000CC260000}"/>
    <cellStyle name="Обычный 4 12" xfId="8484" xr:uid="{00000000-0005-0000-0000-0000CD260000}"/>
    <cellStyle name="Обычный 4 12 2" xfId="11919" xr:uid="{00000000-0005-0000-0000-0000CE260000}"/>
    <cellStyle name="Обычный 4 13" xfId="8485" xr:uid="{00000000-0005-0000-0000-0000CF260000}"/>
    <cellStyle name="Обычный 4 13 2" xfId="11920" xr:uid="{00000000-0005-0000-0000-0000D0260000}"/>
    <cellStyle name="Обычный 4 14" xfId="8486" xr:uid="{00000000-0005-0000-0000-0000D1260000}"/>
    <cellStyle name="Обычный 4 14 2" xfId="11921" xr:uid="{00000000-0005-0000-0000-0000D2260000}"/>
    <cellStyle name="Обычный 4 15" xfId="8487" xr:uid="{00000000-0005-0000-0000-0000D3260000}"/>
    <cellStyle name="Обычный 4 15 2" xfId="11922" xr:uid="{00000000-0005-0000-0000-0000D4260000}"/>
    <cellStyle name="Обычный 4 16" xfId="8488" xr:uid="{00000000-0005-0000-0000-0000D5260000}"/>
    <cellStyle name="Обычный 4 16 2" xfId="11923" xr:uid="{00000000-0005-0000-0000-0000D6260000}"/>
    <cellStyle name="Обычный 4 17" xfId="8489" xr:uid="{00000000-0005-0000-0000-0000D7260000}"/>
    <cellStyle name="Обычный 4 17 2" xfId="11924" xr:uid="{00000000-0005-0000-0000-0000D8260000}"/>
    <cellStyle name="Обычный 4 18" xfId="8490" xr:uid="{00000000-0005-0000-0000-0000D9260000}"/>
    <cellStyle name="Обычный 4 18 2" xfId="11925" xr:uid="{00000000-0005-0000-0000-0000DA260000}"/>
    <cellStyle name="Обычный 4 19" xfId="8491" xr:uid="{00000000-0005-0000-0000-0000DB260000}"/>
    <cellStyle name="Обычный 4 19 2" xfId="11926" xr:uid="{00000000-0005-0000-0000-0000DC260000}"/>
    <cellStyle name="Обычный 4 2" xfId="8492" xr:uid="{00000000-0005-0000-0000-0000DD260000}"/>
    <cellStyle name="Обычный 4 2 10" xfId="8493" xr:uid="{00000000-0005-0000-0000-0000DE260000}"/>
    <cellStyle name="Обычный 4 2 10 2" xfId="11928" xr:uid="{00000000-0005-0000-0000-0000DF260000}"/>
    <cellStyle name="Обычный 4 2 11" xfId="8494" xr:uid="{00000000-0005-0000-0000-0000E0260000}"/>
    <cellStyle name="Обычный 4 2 11 2" xfId="11929" xr:uid="{00000000-0005-0000-0000-0000E1260000}"/>
    <cellStyle name="Обычный 4 2 12" xfId="8495" xr:uid="{00000000-0005-0000-0000-0000E2260000}"/>
    <cellStyle name="Обычный 4 2 12 2" xfId="11930" xr:uid="{00000000-0005-0000-0000-0000E3260000}"/>
    <cellStyle name="Обычный 4 2 13" xfId="8496" xr:uid="{00000000-0005-0000-0000-0000E4260000}"/>
    <cellStyle name="Обычный 4 2 13 2" xfId="11931" xr:uid="{00000000-0005-0000-0000-0000E5260000}"/>
    <cellStyle name="Обычный 4 2 14" xfId="8497" xr:uid="{00000000-0005-0000-0000-0000E6260000}"/>
    <cellStyle name="Обычный 4 2 14 2" xfId="11932" xr:uid="{00000000-0005-0000-0000-0000E7260000}"/>
    <cellStyle name="Обычный 4 2 15" xfId="8498" xr:uid="{00000000-0005-0000-0000-0000E8260000}"/>
    <cellStyle name="Обычный 4 2 15 2" xfId="11933" xr:uid="{00000000-0005-0000-0000-0000E9260000}"/>
    <cellStyle name="Обычный 4 2 16" xfId="8499" xr:uid="{00000000-0005-0000-0000-0000EA260000}"/>
    <cellStyle name="Обычный 4 2 16 2" xfId="11934" xr:uid="{00000000-0005-0000-0000-0000EB260000}"/>
    <cellStyle name="Обычный 4 2 17" xfId="8500" xr:uid="{00000000-0005-0000-0000-0000EC260000}"/>
    <cellStyle name="Обычный 4 2 17 2" xfId="11935" xr:uid="{00000000-0005-0000-0000-0000ED260000}"/>
    <cellStyle name="Обычный 4 2 18" xfId="8501" xr:uid="{00000000-0005-0000-0000-0000EE260000}"/>
    <cellStyle name="Обычный 4 2 18 2" xfId="11936" xr:uid="{00000000-0005-0000-0000-0000EF260000}"/>
    <cellStyle name="Обычный 4 2 19" xfId="8502" xr:uid="{00000000-0005-0000-0000-0000F0260000}"/>
    <cellStyle name="Обычный 4 2 19 2" xfId="11937" xr:uid="{00000000-0005-0000-0000-0000F1260000}"/>
    <cellStyle name="Обычный 4 2 2" xfId="8503" xr:uid="{00000000-0005-0000-0000-0000F2260000}"/>
    <cellStyle name="Обычный 4 2 2 10" xfId="8504" xr:uid="{00000000-0005-0000-0000-0000F3260000}"/>
    <cellStyle name="Обычный 4 2 2 10 2" xfId="11939" xr:uid="{00000000-0005-0000-0000-0000F4260000}"/>
    <cellStyle name="Обычный 4 2 2 11" xfId="8505" xr:uid="{00000000-0005-0000-0000-0000F5260000}"/>
    <cellStyle name="Обычный 4 2 2 11 2" xfId="11940" xr:uid="{00000000-0005-0000-0000-0000F6260000}"/>
    <cellStyle name="Обычный 4 2 2 12" xfId="8506" xr:uid="{00000000-0005-0000-0000-0000F7260000}"/>
    <cellStyle name="Обычный 4 2 2 12 2" xfId="11941" xr:uid="{00000000-0005-0000-0000-0000F8260000}"/>
    <cellStyle name="Обычный 4 2 2 13" xfId="8507" xr:uid="{00000000-0005-0000-0000-0000F9260000}"/>
    <cellStyle name="Обычный 4 2 2 13 2" xfId="11942" xr:uid="{00000000-0005-0000-0000-0000FA260000}"/>
    <cellStyle name="Обычный 4 2 2 14" xfId="8508" xr:uid="{00000000-0005-0000-0000-0000FB260000}"/>
    <cellStyle name="Обычный 4 2 2 14 2" xfId="11943" xr:uid="{00000000-0005-0000-0000-0000FC260000}"/>
    <cellStyle name="Обычный 4 2 2 15" xfId="8509" xr:uid="{00000000-0005-0000-0000-0000FD260000}"/>
    <cellStyle name="Обычный 4 2 2 15 2" xfId="11944" xr:uid="{00000000-0005-0000-0000-0000FE260000}"/>
    <cellStyle name="Обычный 4 2 2 16" xfId="8510" xr:uid="{00000000-0005-0000-0000-0000FF260000}"/>
    <cellStyle name="Обычный 4 2 2 16 2" xfId="11945" xr:uid="{00000000-0005-0000-0000-000000270000}"/>
    <cellStyle name="Обычный 4 2 2 17" xfId="8511" xr:uid="{00000000-0005-0000-0000-000001270000}"/>
    <cellStyle name="Обычный 4 2 2 17 2" xfId="11946" xr:uid="{00000000-0005-0000-0000-000002270000}"/>
    <cellStyle name="Обычный 4 2 2 18" xfId="8512" xr:uid="{00000000-0005-0000-0000-000003270000}"/>
    <cellStyle name="Обычный 4 2 2 18 2" xfId="11947" xr:uid="{00000000-0005-0000-0000-000004270000}"/>
    <cellStyle name="Обычный 4 2 2 19" xfId="8513" xr:uid="{00000000-0005-0000-0000-000005270000}"/>
    <cellStyle name="Обычный 4 2 2 19 2" xfId="11948" xr:uid="{00000000-0005-0000-0000-000006270000}"/>
    <cellStyle name="Обычный 4 2 2 2" xfId="8514" xr:uid="{00000000-0005-0000-0000-000007270000}"/>
    <cellStyle name="Обычный 4 2 2 2 2" xfId="11949" xr:uid="{00000000-0005-0000-0000-000008270000}"/>
    <cellStyle name="Обычный 4 2 2 20" xfId="11938" xr:uid="{00000000-0005-0000-0000-000009270000}"/>
    <cellStyle name="Обычный 4 2 2 3" xfId="8515" xr:uid="{00000000-0005-0000-0000-00000A270000}"/>
    <cellStyle name="Обычный 4 2 2 3 2" xfId="11950" xr:uid="{00000000-0005-0000-0000-00000B270000}"/>
    <cellStyle name="Обычный 4 2 2 4" xfId="8516" xr:uid="{00000000-0005-0000-0000-00000C270000}"/>
    <cellStyle name="Обычный 4 2 2 4 2" xfId="11951" xr:uid="{00000000-0005-0000-0000-00000D270000}"/>
    <cellStyle name="Обычный 4 2 2 5" xfId="8517" xr:uid="{00000000-0005-0000-0000-00000E270000}"/>
    <cellStyle name="Обычный 4 2 2 5 2" xfId="11952" xr:uid="{00000000-0005-0000-0000-00000F270000}"/>
    <cellStyle name="Обычный 4 2 2 6" xfId="8518" xr:uid="{00000000-0005-0000-0000-000010270000}"/>
    <cellStyle name="Обычный 4 2 2 6 2" xfId="11953" xr:uid="{00000000-0005-0000-0000-000011270000}"/>
    <cellStyle name="Обычный 4 2 2 7" xfId="8519" xr:uid="{00000000-0005-0000-0000-000012270000}"/>
    <cellStyle name="Обычный 4 2 2 7 2" xfId="11954" xr:uid="{00000000-0005-0000-0000-000013270000}"/>
    <cellStyle name="Обычный 4 2 2 8" xfId="8520" xr:uid="{00000000-0005-0000-0000-000014270000}"/>
    <cellStyle name="Обычный 4 2 2 8 2" xfId="11955" xr:uid="{00000000-0005-0000-0000-000015270000}"/>
    <cellStyle name="Обычный 4 2 2 9" xfId="8521" xr:uid="{00000000-0005-0000-0000-000016270000}"/>
    <cellStyle name="Обычный 4 2 2 9 2" xfId="11956" xr:uid="{00000000-0005-0000-0000-000017270000}"/>
    <cellStyle name="Обычный 4 2 20" xfId="8522" xr:uid="{00000000-0005-0000-0000-000018270000}"/>
    <cellStyle name="Обычный 4 2 20 2" xfId="11957" xr:uid="{00000000-0005-0000-0000-000019270000}"/>
    <cellStyle name="Обычный 4 2 21" xfId="11927" xr:uid="{00000000-0005-0000-0000-00001A270000}"/>
    <cellStyle name="Обычный 4 2 3" xfId="8523" xr:uid="{00000000-0005-0000-0000-00001B270000}"/>
    <cellStyle name="Обычный 4 2 3 2" xfId="11958" xr:uid="{00000000-0005-0000-0000-00001C270000}"/>
    <cellStyle name="Обычный 4 2 4" xfId="8524" xr:uid="{00000000-0005-0000-0000-00001D270000}"/>
    <cellStyle name="Обычный 4 2 4 2" xfId="11959" xr:uid="{00000000-0005-0000-0000-00001E270000}"/>
    <cellStyle name="Обычный 4 2 5" xfId="8525" xr:uid="{00000000-0005-0000-0000-00001F270000}"/>
    <cellStyle name="Обычный 4 2 5 2" xfId="11960" xr:uid="{00000000-0005-0000-0000-000020270000}"/>
    <cellStyle name="Обычный 4 2 6" xfId="8526" xr:uid="{00000000-0005-0000-0000-000021270000}"/>
    <cellStyle name="Обычный 4 2 6 2" xfId="11961" xr:uid="{00000000-0005-0000-0000-000022270000}"/>
    <cellStyle name="Обычный 4 2 7" xfId="8527" xr:uid="{00000000-0005-0000-0000-000023270000}"/>
    <cellStyle name="Обычный 4 2 7 2" xfId="11962" xr:uid="{00000000-0005-0000-0000-000024270000}"/>
    <cellStyle name="Обычный 4 2 8" xfId="8528" xr:uid="{00000000-0005-0000-0000-000025270000}"/>
    <cellStyle name="Обычный 4 2 8 2" xfId="11963" xr:uid="{00000000-0005-0000-0000-000026270000}"/>
    <cellStyle name="Обычный 4 2 9" xfId="8529" xr:uid="{00000000-0005-0000-0000-000027270000}"/>
    <cellStyle name="Обычный 4 2 9 2" xfId="11964" xr:uid="{00000000-0005-0000-0000-000028270000}"/>
    <cellStyle name="Обычный 4 20" xfId="8530" xr:uid="{00000000-0005-0000-0000-000029270000}"/>
    <cellStyle name="Обычный 4 20 2" xfId="11965" xr:uid="{00000000-0005-0000-0000-00002A270000}"/>
    <cellStyle name="Обычный 4 21" xfId="8531" xr:uid="{00000000-0005-0000-0000-00002B270000}"/>
    <cellStyle name="Обычный 4 21 2" xfId="11966" xr:uid="{00000000-0005-0000-0000-00002C270000}"/>
    <cellStyle name="Обычный 4 22" xfId="8532" xr:uid="{00000000-0005-0000-0000-00002D270000}"/>
    <cellStyle name="Обычный 4 22 2" xfId="11967" xr:uid="{00000000-0005-0000-0000-00002E270000}"/>
    <cellStyle name="Обычный 4 23" xfId="8533" xr:uid="{00000000-0005-0000-0000-00002F270000}"/>
    <cellStyle name="Обычный 4 23 2" xfId="11968" xr:uid="{00000000-0005-0000-0000-000030270000}"/>
    <cellStyle name="Обычный 4 24" xfId="8534" xr:uid="{00000000-0005-0000-0000-000031270000}"/>
    <cellStyle name="Обычный 4 24 2" xfId="11969" xr:uid="{00000000-0005-0000-0000-000032270000}"/>
    <cellStyle name="Обычный 4 25" xfId="8535" xr:uid="{00000000-0005-0000-0000-000033270000}"/>
    <cellStyle name="Обычный 4 25 2" xfId="11970" xr:uid="{00000000-0005-0000-0000-000034270000}"/>
    <cellStyle name="Обычный 4 26" xfId="11916" xr:uid="{00000000-0005-0000-0000-000035270000}"/>
    <cellStyle name="Обычный 4 3" xfId="8536" xr:uid="{00000000-0005-0000-0000-000036270000}"/>
    <cellStyle name="Обычный 4 3 10" xfId="8537" xr:uid="{00000000-0005-0000-0000-000037270000}"/>
    <cellStyle name="Обычный 4 3 10 2" xfId="11972" xr:uid="{00000000-0005-0000-0000-000038270000}"/>
    <cellStyle name="Обычный 4 3 11" xfId="8538" xr:uid="{00000000-0005-0000-0000-000039270000}"/>
    <cellStyle name="Обычный 4 3 11 2" xfId="11973" xr:uid="{00000000-0005-0000-0000-00003A270000}"/>
    <cellStyle name="Обычный 4 3 12" xfId="8539" xr:uid="{00000000-0005-0000-0000-00003B270000}"/>
    <cellStyle name="Обычный 4 3 12 2" xfId="11974" xr:uid="{00000000-0005-0000-0000-00003C270000}"/>
    <cellStyle name="Обычный 4 3 13" xfId="8540" xr:uid="{00000000-0005-0000-0000-00003D270000}"/>
    <cellStyle name="Обычный 4 3 13 2" xfId="11975" xr:uid="{00000000-0005-0000-0000-00003E270000}"/>
    <cellStyle name="Обычный 4 3 14" xfId="8541" xr:uid="{00000000-0005-0000-0000-00003F270000}"/>
    <cellStyle name="Обычный 4 3 14 2" xfId="11976" xr:uid="{00000000-0005-0000-0000-000040270000}"/>
    <cellStyle name="Обычный 4 3 15" xfId="8542" xr:uid="{00000000-0005-0000-0000-000041270000}"/>
    <cellStyle name="Обычный 4 3 15 2" xfId="11977" xr:uid="{00000000-0005-0000-0000-000042270000}"/>
    <cellStyle name="Обычный 4 3 16" xfId="8543" xr:uid="{00000000-0005-0000-0000-000043270000}"/>
    <cellStyle name="Обычный 4 3 16 2" xfId="11978" xr:uid="{00000000-0005-0000-0000-000044270000}"/>
    <cellStyle name="Обычный 4 3 17" xfId="8544" xr:uid="{00000000-0005-0000-0000-000045270000}"/>
    <cellStyle name="Обычный 4 3 17 2" xfId="11979" xr:uid="{00000000-0005-0000-0000-000046270000}"/>
    <cellStyle name="Обычный 4 3 18" xfId="8545" xr:uid="{00000000-0005-0000-0000-000047270000}"/>
    <cellStyle name="Обычный 4 3 18 2" xfId="11980" xr:uid="{00000000-0005-0000-0000-000048270000}"/>
    <cellStyle name="Обычный 4 3 19" xfId="8546" xr:uid="{00000000-0005-0000-0000-000049270000}"/>
    <cellStyle name="Обычный 4 3 19 2" xfId="11981" xr:uid="{00000000-0005-0000-0000-00004A270000}"/>
    <cellStyle name="Обычный 4 3 2" xfId="8547" xr:uid="{00000000-0005-0000-0000-00004B270000}"/>
    <cellStyle name="Обычный 4 3 2 10" xfId="8548" xr:uid="{00000000-0005-0000-0000-00004C270000}"/>
    <cellStyle name="Обычный 4 3 2 10 2" xfId="11983" xr:uid="{00000000-0005-0000-0000-00004D270000}"/>
    <cellStyle name="Обычный 4 3 2 11" xfId="8549" xr:uid="{00000000-0005-0000-0000-00004E270000}"/>
    <cellStyle name="Обычный 4 3 2 11 2" xfId="11984" xr:uid="{00000000-0005-0000-0000-00004F270000}"/>
    <cellStyle name="Обычный 4 3 2 12" xfId="8550" xr:uid="{00000000-0005-0000-0000-000050270000}"/>
    <cellStyle name="Обычный 4 3 2 12 2" xfId="11985" xr:uid="{00000000-0005-0000-0000-000051270000}"/>
    <cellStyle name="Обычный 4 3 2 13" xfId="8551" xr:uid="{00000000-0005-0000-0000-000052270000}"/>
    <cellStyle name="Обычный 4 3 2 13 2" xfId="11986" xr:uid="{00000000-0005-0000-0000-000053270000}"/>
    <cellStyle name="Обычный 4 3 2 14" xfId="8552" xr:uid="{00000000-0005-0000-0000-000054270000}"/>
    <cellStyle name="Обычный 4 3 2 14 2" xfId="11987" xr:uid="{00000000-0005-0000-0000-000055270000}"/>
    <cellStyle name="Обычный 4 3 2 15" xfId="8553" xr:uid="{00000000-0005-0000-0000-000056270000}"/>
    <cellStyle name="Обычный 4 3 2 15 2" xfId="11988" xr:uid="{00000000-0005-0000-0000-000057270000}"/>
    <cellStyle name="Обычный 4 3 2 16" xfId="8554" xr:uid="{00000000-0005-0000-0000-000058270000}"/>
    <cellStyle name="Обычный 4 3 2 16 2" xfId="11989" xr:uid="{00000000-0005-0000-0000-000059270000}"/>
    <cellStyle name="Обычный 4 3 2 17" xfId="8555" xr:uid="{00000000-0005-0000-0000-00005A270000}"/>
    <cellStyle name="Обычный 4 3 2 17 2" xfId="11990" xr:uid="{00000000-0005-0000-0000-00005B270000}"/>
    <cellStyle name="Обычный 4 3 2 18" xfId="8556" xr:uid="{00000000-0005-0000-0000-00005C270000}"/>
    <cellStyle name="Обычный 4 3 2 18 2" xfId="11991" xr:uid="{00000000-0005-0000-0000-00005D270000}"/>
    <cellStyle name="Обычный 4 3 2 19" xfId="8557" xr:uid="{00000000-0005-0000-0000-00005E270000}"/>
    <cellStyle name="Обычный 4 3 2 19 2" xfId="11992" xr:uid="{00000000-0005-0000-0000-00005F270000}"/>
    <cellStyle name="Обычный 4 3 2 2" xfId="8558" xr:uid="{00000000-0005-0000-0000-000060270000}"/>
    <cellStyle name="Обычный 4 3 2 2 2" xfId="11993" xr:uid="{00000000-0005-0000-0000-000061270000}"/>
    <cellStyle name="Обычный 4 3 2 20" xfId="11982" xr:uid="{00000000-0005-0000-0000-000062270000}"/>
    <cellStyle name="Обычный 4 3 2 3" xfId="8559" xr:uid="{00000000-0005-0000-0000-000063270000}"/>
    <cellStyle name="Обычный 4 3 2 3 2" xfId="11994" xr:uid="{00000000-0005-0000-0000-000064270000}"/>
    <cellStyle name="Обычный 4 3 2 4" xfId="8560" xr:uid="{00000000-0005-0000-0000-000065270000}"/>
    <cellStyle name="Обычный 4 3 2 4 2" xfId="11995" xr:uid="{00000000-0005-0000-0000-000066270000}"/>
    <cellStyle name="Обычный 4 3 2 5" xfId="8561" xr:uid="{00000000-0005-0000-0000-000067270000}"/>
    <cellStyle name="Обычный 4 3 2 5 2" xfId="11996" xr:uid="{00000000-0005-0000-0000-000068270000}"/>
    <cellStyle name="Обычный 4 3 2 6" xfId="8562" xr:uid="{00000000-0005-0000-0000-000069270000}"/>
    <cellStyle name="Обычный 4 3 2 6 2" xfId="11997" xr:uid="{00000000-0005-0000-0000-00006A270000}"/>
    <cellStyle name="Обычный 4 3 2 7" xfId="8563" xr:uid="{00000000-0005-0000-0000-00006B270000}"/>
    <cellStyle name="Обычный 4 3 2 7 2" xfId="11998" xr:uid="{00000000-0005-0000-0000-00006C270000}"/>
    <cellStyle name="Обычный 4 3 2 8" xfId="8564" xr:uid="{00000000-0005-0000-0000-00006D270000}"/>
    <cellStyle name="Обычный 4 3 2 8 2" xfId="11999" xr:uid="{00000000-0005-0000-0000-00006E270000}"/>
    <cellStyle name="Обычный 4 3 2 9" xfId="8565" xr:uid="{00000000-0005-0000-0000-00006F270000}"/>
    <cellStyle name="Обычный 4 3 2 9 2" xfId="12000" xr:uid="{00000000-0005-0000-0000-000070270000}"/>
    <cellStyle name="Обычный 4 3 20" xfId="8566" xr:uid="{00000000-0005-0000-0000-000071270000}"/>
    <cellStyle name="Обычный 4 3 20 2" xfId="12001" xr:uid="{00000000-0005-0000-0000-000072270000}"/>
    <cellStyle name="Обычный 4 3 21" xfId="8567" xr:uid="{00000000-0005-0000-0000-000073270000}"/>
    <cellStyle name="Обычный 4 3 21 2" xfId="12002" xr:uid="{00000000-0005-0000-0000-000074270000}"/>
    <cellStyle name="Обычный 4 3 22" xfId="11971" xr:uid="{00000000-0005-0000-0000-000075270000}"/>
    <cellStyle name="Обычный 4 3 3" xfId="8568" xr:uid="{00000000-0005-0000-0000-000076270000}"/>
    <cellStyle name="Обычный 4 3 3 10" xfId="8569" xr:uid="{00000000-0005-0000-0000-000077270000}"/>
    <cellStyle name="Обычный 4 3 3 10 2" xfId="12004" xr:uid="{00000000-0005-0000-0000-000078270000}"/>
    <cellStyle name="Обычный 4 3 3 11" xfId="8570" xr:uid="{00000000-0005-0000-0000-000079270000}"/>
    <cellStyle name="Обычный 4 3 3 11 2" xfId="12005" xr:uid="{00000000-0005-0000-0000-00007A270000}"/>
    <cellStyle name="Обычный 4 3 3 12" xfId="8571" xr:uid="{00000000-0005-0000-0000-00007B270000}"/>
    <cellStyle name="Обычный 4 3 3 12 2" xfId="12006" xr:uid="{00000000-0005-0000-0000-00007C270000}"/>
    <cellStyle name="Обычный 4 3 3 13" xfId="8572" xr:uid="{00000000-0005-0000-0000-00007D270000}"/>
    <cellStyle name="Обычный 4 3 3 13 2" xfId="12007" xr:uid="{00000000-0005-0000-0000-00007E270000}"/>
    <cellStyle name="Обычный 4 3 3 14" xfId="8573" xr:uid="{00000000-0005-0000-0000-00007F270000}"/>
    <cellStyle name="Обычный 4 3 3 14 2" xfId="12008" xr:uid="{00000000-0005-0000-0000-000080270000}"/>
    <cellStyle name="Обычный 4 3 3 15" xfId="8574" xr:uid="{00000000-0005-0000-0000-000081270000}"/>
    <cellStyle name="Обычный 4 3 3 15 2" xfId="12009" xr:uid="{00000000-0005-0000-0000-000082270000}"/>
    <cellStyle name="Обычный 4 3 3 16" xfId="8575" xr:uid="{00000000-0005-0000-0000-000083270000}"/>
    <cellStyle name="Обычный 4 3 3 16 2" xfId="12010" xr:uid="{00000000-0005-0000-0000-000084270000}"/>
    <cellStyle name="Обычный 4 3 3 17" xfId="8576" xr:uid="{00000000-0005-0000-0000-000085270000}"/>
    <cellStyle name="Обычный 4 3 3 17 2" xfId="12011" xr:uid="{00000000-0005-0000-0000-000086270000}"/>
    <cellStyle name="Обычный 4 3 3 18" xfId="8577" xr:uid="{00000000-0005-0000-0000-000087270000}"/>
    <cellStyle name="Обычный 4 3 3 18 2" xfId="12012" xr:uid="{00000000-0005-0000-0000-000088270000}"/>
    <cellStyle name="Обычный 4 3 3 19" xfId="8578" xr:uid="{00000000-0005-0000-0000-000089270000}"/>
    <cellStyle name="Обычный 4 3 3 19 2" xfId="12013" xr:uid="{00000000-0005-0000-0000-00008A270000}"/>
    <cellStyle name="Обычный 4 3 3 2" xfId="8579" xr:uid="{00000000-0005-0000-0000-00008B270000}"/>
    <cellStyle name="Обычный 4 3 3 2 2" xfId="12014" xr:uid="{00000000-0005-0000-0000-00008C270000}"/>
    <cellStyle name="Обычный 4 3 3 20" xfId="12003" xr:uid="{00000000-0005-0000-0000-00008D270000}"/>
    <cellStyle name="Обычный 4 3 3 3" xfId="8580" xr:uid="{00000000-0005-0000-0000-00008E270000}"/>
    <cellStyle name="Обычный 4 3 3 3 2" xfId="12015" xr:uid="{00000000-0005-0000-0000-00008F270000}"/>
    <cellStyle name="Обычный 4 3 3 4" xfId="8581" xr:uid="{00000000-0005-0000-0000-000090270000}"/>
    <cellStyle name="Обычный 4 3 3 4 2" xfId="12016" xr:uid="{00000000-0005-0000-0000-000091270000}"/>
    <cellStyle name="Обычный 4 3 3 5" xfId="8582" xr:uid="{00000000-0005-0000-0000-000092270000}"/>
    <cellStyle name="Обычный 4 3 3 5 2" xfId="12017" xr:uid="{00000000-0005-0000-0000-000093270000}"/>
    <cellStyle name="Обычный 4 3 3 6" xfId="8583" xr:uid="{00000000-0005-0000-0000-000094270000}"/>
    <cellStyle name="Обычный 4 3 3 6 2" xfId="12018" xr:uid="{00000000-0005-0000-0000-000095270000}"/>
    <cellStyle name="Обычный 4 3 3 7" xfId="8584" xr:uid="{00000000-0005-0000-0000-000096270000}"/>
    <cellStyle name="Обычный 4 3 3 7 2" xfId="12019" xr:uid="{00000000-0005-0000-0000-000097270000}"/>
    <cellStyle name="Обычный 4 3 3 8" xfId="8585" xr:uid="{00000000-0005-0000-0000-000098270000}"/>
    <cellStyle name="Обычный 4 3 3 8 2" xfId="12020" xr:uid="{00000000-0005-0000-0000-000099270000}"/>
    <cellStyle name="Обычный 4 3 3 9" xfId="8586" xr:uid="{00000000-0005-0000-0000-00009A270000}"/>
    <cellStyle name="Обычный 4 3 3 9 2" xfId="12021" xr:uid="{00000000-0005-0000-0000-00009B270000}"/>
    <cellStyle name="Обычный 4 3 4" xfId="8587" xr:uid="{00000000-0005-0000-0000-00009C270000}"/>
    <cellStyle name="Обычный 4 3 4 2" xfId="12022" xr:uid="{00000000-0005-0000-0000-00009D270000}"/>
    <cellStyle name="Обычный 4 3 5" xfId="8588" xr:uid="{00000000-0005-0000-0000-00009E270000}"/>
    <cellStyle name="Обычный 4 3 5 2" xfId="12023" xr:uid="{00000000-0005-0000-0000-00009F270000}"/>
    <cellStyle name="Обычный 4 3 6" xfId="8589" xr:uid="{00000000-0005-0000-0000-0000A0270000}"/>
    <cellStyle name="Обычный 4 3 6 2" xfId="12024" xr:uid="{00000000-0005-0000-0000-0000A1270000}"/>
    <cellStyle name="Обычный 4 3 7" xfId="8590" xr:uid="{00000000-0005-0000-0000-0000A2270000}"/>
    <cellStyle name="Обычный 4 3 7 2" xfId="12025" xr:uid="{00000000-0005-0000-0000-0000A3270000}"/>
    <cellStyle name="Обычный 4 3 8" xfId="8591" xr:uid="{00000000-0005-0000-0000-0000A4270000}"/>
    <cellStyle name="Обычный 4 3 8 2" xfId="12026" xr:uid="{00000000-0005-0000-0000-0000A5270000}"/>
    <cellStyle name="Обычный 4 3 9" xfId="8592" xr:uid="{00000000-0005-0000-0000-0000A6270000}"/>
    <cellStyle name="Обычный 4 3 9 2" xfId="12027" xr:uid="{00000000-0005-0000-0000-0000A7270000}"/>
    <cellStyle name="Обычный 4 3_ВИЛ СВОДКА1-5-жадваллар секторлар кесимида (2)" xfId="8593" xr:uid="{00000000-0005-0000-0000-0000A8270000}"/>
    <cellStyle name="Обычный 4 4" xfId="8594" xr:uid="{00000000-0005-0000-0000-0000A9270000}"/>
    <cellStyle name="Обычный 4 4 2" xfId="8595" xr:uid="{00000000-0005-0000-0000-0000AA270000}"/>
    <cellStyle name="Обычный 4 4 2 10" xfId="8596" xr:uid="{00000000-0005-0000-0000-0000AB270000}"/>
    <cellStyle name="Обычный 4 4 2 10 2" xfId="12029" xr:uid="{00000000-0005-0000-0000-0000AC270000}"/>
    <cellStyle name="Обычный 4 4 2 11" xfId="8597" xr:uid="{00000000-0005-0000-0000-0000AD270000}"/>
    <cellStyle name="Обычный 4 4 2 11 2" xfId="12030" xr:uid="{00000000-0005-0000-0000-0000AE270000}"/>
    <cellStyle name="Обычный 4 4 2 12" xfId="8598" xr:uid="{00000000-0005-0000-0000-0000AF270000}"/>
    <cellStyle name="Обычный 4 4 2 12 2" xfId="12031" xr:uid="{00000000-0005-0000-0000-0000B0270000}"/>
    <cellStyle name="Обычный 4 4 2 13" xfId="8599" xr:uid="{00000000-0005-0000-0000-0000B1270000}"/>
    <cellStyle name="Обычный 4 4 2 13 2" xfId="12032" xr:uid="{00000000-0005-0000-0000-0000B2270000}"/>
    <cellStyle name="Обычный 4 4 2 14" xfId="8600" xr:uid="{00000000-0005-0000-0000-0000B3270000}"/>
    <cellStyle name="Обычный 4 4 2 14 2" xfId="12033" xr:uid="{00000000-0005-0000-0000-0000B4270000}"/>
    <cellStyle name="Обычный 4 4 2 15" xfId="8601" xr:uid="{00000000-0005-0000-0000-0000B5270000}"/>
    <cellStyle name="Обычный 4 4 2 15 2" xfId="12034" xr:uid="{00000000-0005-0000-0000-0000B6270000}"/>
    <cellStyle name="Обычный 4 4 2 16" xfId="8602" xr:uid="{00000000-0005-0000-0000-0000B7270000}"/>
    <cellStyle name="Обычный 4 4 2 16 2" xfId="12035" xr:uid="{00000000-0005-0000-0000-0000B8270000}"/>
    <cellStyle name="Обычный 4 4 2 17" xfId="8603" xr:uid="{00000000-0005-0000-0000-0000B9270000}"/>
    <cellStyle name="Обычный 4 4 2 17 2" xfId="12036" xr:uid="{00000000-0005-0000-0000-0000BA270000}"/>
    <cellStyle name="Обычный 4 4 2 18" xfId="8604" xr:uid="{00000000-0005-0000-0000-0000BB270000}"/>
    <cellStyle name="Обычный 4 4 2 18 2" xfId="12037" xr:uid="{00000000-0005-0000-0000-0000BC270000}"/>
    <cellStyle name="Обычный 4 4 2 19" xfId="8605" xr:uid="{00000000-0005-0000-0000-0000BD270000}"/>
    <cellStyle name="Обычный 4 4 2 19 2" xfId="12038" xr:uid="{00000000-0005-0000-0000-0000BE270000}"/>
    <cellStyle name="Обычный 4 4 2 2" xfId="8606" xr:uid="{00000000-0005-0000-0000-0000BF270000}"/>
    <cellStyle name="Обычный 4 4 2 2 2" xfId="12039" xr:uid="{00000000-0005-0000-0000-0000C0270000}"/>
    <cellStyle name="Обычный 4 4 2 20" xfId="12028" xr:uid="{00000000-0005-0000-0000-0000C1270000}"/>
    <cellStyle name="Обычный 4 4 2 3" xfId="8607" xr:uid="{00000000-0005-0000-0000-0000C2270000}"/>
    <cellStyle name="Обычный 4 4 2 3 2" xfId="12040" xr:uid="{00000000-0005-0000-0000-0000C3270000}"/>
    <cellStyle name="Обычный 4 4 2 4" xfId="8608" xr:uid="{00000000-0005-0000-0000-0000C4270000}"/>
    <cellStyle name="Обычный 4 4 2 4 2" xfId="12041" xr:uid="{00000000-0005-0000-0000-0000C5270000}"/>
    <cellStyle name="Обычный 4 4 2 5" xfId="8609" xr:uid="{00000000-0005-0000-0000-0000C6270000}"/>
    <cellStyle name="Обычный 4 4 2 5 2" xfId="12042" xr:uid="{00000000-0005-0000-0000-0000C7270000}"/>
    <cellStyle name="Обычный 4 4 2 6" xfId="8610" xr:uid="{00000000-0005-0000-0000-0000C8270000}"/>
    <cellStyle name="Обычный 4 4 2 6 2" xfId="12043" xr:uid="{00000000-0005-0000-0000-0000C9270000}"/>
    <cellStyle name="Обычный 4 4 2 7" xfId="8611" xr:uid="{00000000-0005-0000-0000-0000CA270000}"/>
    <cellStyle name="Обычный 4 4 2 7 2" xfId="12044" xr:uid="{00000000-0005-0000-0000-0000CB270000}"/>
    <cellStyle name="Обычный 4 4 2 8" xfId="8612" xr:uid="{00000000-0005-0000-0000-0000CC270000}"/>
    <cellStyle name="Обычный 4 4 2 8 2" xfId="12045" xr:uid="{00000000-0005-0000-0000-0000CD270000}"/>
    <cellStyle name="Обычный 4 4 2 9" xfId="8613" xr:uid="{00000000-0005-0000-0000-0000CE270000}"/>
    <cellStyle name="Обычный 4 4 2 9 2" xfId="12046" xr:uid="{00000000-0005-0000-0000-0000CF270000}"/>
    <cellStyle name="Обычный 4 5" xfId="8614" xr:uid="{00000000-0005-0000-0000-0000D0270000}"/>
    <cellStyle name="Обычный 4 5 10" xfId="8615" xr:uid="{00000000-0005-0000-0000-0000D1270000}"/>
    <cellStyle name="Обычный 4 5 10 2" xfId="12048" xr:uid="{00000000-0005-0000-0000-0000D2270000}"/>
    <cellStyle name="Обычный 4 5 11" xfId="8616" xr:uid="{00000000-0005-0000-0000-0000D3270000}"/>
    <cellStyle name="Обычный 4 5 11 2" xfId="12049" xr:uid="{00000000-0005-0000-0000-0000D4270000}"/>
    <cellStyle name="Обычный 4 5 12" xfId="8617" xr:uid="{00000000-0005-0000-0000-0000D5270000}"/>
    <cellStyle name="Обычный 4 5 12 2" xfId="12050" xr:uid="{00000000-0005-0000-0000-0000D6270000}"/>
    <cellStyle name="Обычный 4 5 13" xfId="8618" xr:uid="{00000000-0005-0000-0000-0000D7270000}"/>
    <cellStyle name="Обычный 4 5 13 2" xfId="12051" xr:uid="{00000000-0005-0000-0000-0000D8270000}"/>
    <cellStyle name="Обычный 4 5 14" xfId="8619" xr:uid="{00000000-0005-0000-0000-0000D9270000}"/>
    <cellStyle name="Обычный 4 5 14 2" xfId="12052" xr:uid="{00000000-0005-0000-0000-0000DA270000}"/>
    <cellStyle name="Обычный 4 5 15" xfId="8620" xr:uid="{00000000-0005-0000-0000-0000DB270000}"/>
    <cellStyle name="Обычный 4 5 15 2" xfId="12053" xr:uid="{00000000-0005-0000-0000-0000DC270000}"/>
    <cellStyle name="Обычный 4 5 16" xfId="8621" xr:uid="{00000000-0005-0000-0000-0000DD270000}"/>
    <cellStyle name="Обычный 4 5 16 2" xfId="12054" xr:uid="{00000000-0005-0000-0000-0000DE270000}"/>
    <cellStyle name="Обычный 4 5 17" xfId="8622" xr:uid="{00000000-0005-0000-0000-0000DF270000}"/>
    <cellStyle name="Обычный 4 5 17 2" xfId="12055" xr:uid="{00000000-0005-0000-0000-0000E0270000}"/>
    <cellStyle name="Обычный 4 5 18" xfId="8623" xr:uid="{00000000-0005-0000-0000-0000E1270000}"/>
    <cellStyle name="Обычный 4 5 18 2" xfId="12056" xr:uid="{00000000-0005-0000-0000-0000E2270000}"/>
    <cellStyle name="Обычный 4 5 19" xfId="8624" xr:uid="{00000000-0005-0000-0000-0000E3270000}"/>
    <cellStyle name="Обычный 4 5 19 2" xfId="12057" xr:uid="{00000000-0005-0000-0000-0000E4270000}"/>
    <cellStyle name="Обычный 4 5 2" xfId="8625" xr:uid="{00000000-0005-0000-0000-0000E5270000}"/>
    <cellStyle name="Обычный 4 5 2 10" xfId="8626" xr:uid="{00000000-0005-0000-0000-0000E6270000}"/>
    <cellStyle name="Обычный 4 5 2 10 2" xfId="12059" xr:uid="{00000000-0005-0000-0000-0000E7270000}"/>
    <cellStyle name="Обычный 4 5 2 11" xfId="8627" xr:uid="{00000000-0005-0000-0000-0000E8270000}"/>
    <cellStyle name="Обычный 4 5 2 11 2" xfId="12060" xr:uid="{00000000-0005-0000-0000-0000E9270000}"/>
    <cellStyle name="Обычный 4 5 2 12" xfId="8628" xr:uid="{00000000-0005-0000-0000-0000EA270000}"/>
    <cellStyle name="Обычный 4 5 2 12 2" xfId="12061" xr:uid="{00000000-0005-0000-0000-0000EB270000}"/>
    <cellStyle name="Обычный 4 5 2 13" xfId="8629" xr:uid="{00000000-0005-0000-0000-0000EC270000}"/>
    <cellStyle name="Обычный 4 5 2 13 2" xfId="12062" xr:uid="{00000000-0005-0000-0000-0000ED270000}"/>
    <cellStyle name="Обычный 4 5 2 14" xfId="8630" xr:uid="{00000000-0005-0000-0000-0000EE270000}"/>
    <cellStyle name="Обычный 4 5 2 14 2" xfId="12063" xr:uid="{00000000-0005-0000-0000-0000EF270000}"/>
    <cellStyle name="Обычный 4 5 2 15" xfId="8631" xr:uid="{00000000-0005-0000-0000-0000F0270000}"/>
    <cellStyle name="Обычный 4 5 2 15 2" xfId="12064" xr:uid="{00000000-0005-0000-0000-0000F1270000}"/>
    <cellStyle name="Обычный 4 5 2 16" xfId="8632" xr:uid="{00000000-0005-0000-0000-0000F2270000}"/>
    <cellStyle name="Обычный 4 5 2 16 2" xfId="12065" xr:uid="{00000000-0005-0000-0000-0000F3270000}"/>
    <cellStyle name="Обычный 4 5 2 17" xfId="8633" xr:uid="{00000000-0005-0000-0000-0000F4270000}"/>
    <cellStyle name="Обычный 4 5 2 17 2" xfId="12066" xr:uid="{00000000-0005-0000-0000-0000F5270000}"/>
    <cellStyle name="Обычный 4 5 2 18" xfId="8634" xr:uid="{00000000-0005-0000-0000-0000F6270000}"/>
    <cellStyle name="Обычный 4 5 2 18 2" xfId="12067" xr:uid="{00000000-0005-0000-0000-0000F7270000}"/>
    <cellStyle name="Обычный 4 5 2 19" xfId="8635" xr:uid="{00000000-0005-0000-0000-0000F8270000}"/>
    <cellStyle name="Обычный 4 5 2 19 2" xfId="12068" xr:uid="{00000000-0005-0000-0000-0000F9270000}"/>
    <cellStyle name="Обычный 4 5 2 2" xfId="8636" xr:uid="{00000000-0005-0000-0000-0000FA270000}"/>
    <cellStyle name="Обычный 4 5 2 2 2" xfId="12069" xr:uid="{00000000-0005-0000-0000-0000FB270000}"/>
    <cellStyle name="Обычный 4 5 2 20" xfId="12058" xr:uid="{00000000-0005-0000-0000-0000FC270000}"/>
    <cellStyle name="Обычный 4 5 2 3" xfId="8637" xr:uid="{00000000-0005-0000-0000-0000FD270000}"/>
    <cellStyle name="Обычный 4 5 2 3 2" xfId="12070" xr:uid="{00000000-0005-0000-0000-0000FE270000}"/>
    <cellStyle name="Обычный 4 5 2 4" xfId="8638" xr:uid="{00000000-0005-0000-0000-0000FF270000}"/>
    <cellStyle name="Обычный 4 5 2 4 2" xfId="12071" xr:uid="{00000000-0005-0000-0000-000000280000}"/>
    <cellStyle name="Обычный 4 5 2 5" xfId="8639" xr:uid="{00000000-0005-0000-0000-000001280000}"/>
    <cellStyle name="Обычный 4 5 2 5 2" xfId="12072" xr:uid="{00000000-0005-0000-0000-000002280000}"/>
    <cellStyle name="Обычный 4 5 2 6" xfId="8640" xr:uid="{00000000-0005-0000-0000-000003280000}"/>
    <cellStyle name="Обычный 4 5 2 6 2" xfId="12073" xr:uid="{00000000-0005-0000-0000-000004280000}"/>
    <cellStyle name="Обычный 4 5 2 7" xfId="8641" xr:uid="{00000000-0005-0000-0000-000005280000}"/>
    <cellStyle name="Обычный 4 5 2 7 2" xfId="12074" xr:uid="{00000000-0005-0000-0000-000006280000}"/>
    <cellStyle name="Обычный 4 5 2 8" xfId="8642" xr:uid="{00000000-0005-0000-0000-000007280000}"/>
    <cellStyle name="Обычный 4 5 2 8 2" xfId="12075" xr:uid="{00000000-0005-0000-0000-000008280000}"/>
    <cellStyle name="Обычный 4 5 2 9" xfId="8643" xr:uid="{00000000-0005-0000-0000-000009280000}"/>
    <cellStyle name="Обычный 4 5 2 9 2" xfId="12076" xr:uid="{00000000-0005-0000-0000-00000A280000}"/>
    <cellStyle name="Обычный 4 5 20" xfId="8644" xr:uid="{00000000-0005-0000-0000-00000B280000}"/>
    <cellStyle name="Обычный 4 5 20 2" xfId="12077" xr:uid="{00000000-0005-0000-0000-00000C280000}"/>
    <cellStyle name="Обычный 4 5 21" xfId="12047" xr:uid="{00000000-0005-0000-0000-00000D280000}"/>
    <cellStyle name="Обычный 4 5 3" xfId="8645" xr:uid="{00000000-0005-0000-0000-00000E280000}"/>
    <cellStyle name="Обычный 4 5 3 2" xfId="12078" xr:uid="{00000000-0005-0000-0000-00000F280000}"/>
    <cellStyle name="Обычный 4 5 4" xfId="8646" xr:uid="{00000000-0005-0000-0000-000010280000}"/>
    <cellStyle name="Обычный 4 5 4 2" xfId="12079" xr:uid="{00000000-0005-0000-0000-000011280000}"/>
    <cellStyle name="Обычный 4 5 5" xfId="8647" xr:uid="{00000000-0005-0000-0000-000012280000}"/>
    <cellStyle name="Обычный 4 5 5 2" xfId="12080" xr:uid="{00000000-0005-0000-0000-000013280000}"/>
    <cellStyle name="Обычный 4 5 6" xfId="8648" xr:uid="{00000000-0005-0000-0000-000014280000}"/>
    <cellStyle name="Обычный 4 5 6 2" xfId="12081" xr:uid="{00000000-0005-0000-0000-000015280000}"/>
    <cellStyle name="Обычный 4 5 7" xfId="8649" xr:uid="{00000000-0005-0000-0000-000016280000}"/>
    <cellStyle name="Обычный 4 5 7 2" xfId="12082" xr:uid="{00000000-0005-0000-0000-000017280000}"/>
    <cellStyle name="Обычный 4 5 8" xfId="8650" xr:uid="{00000000-0005-0000-0000-000018280000}"/>
    <cellStyle name="Обычный 4 5 8 2" xfId="12083" xr:uid="{00000000-0005-0000-0000-000019280000}"/>
    <cellStyle name="Обычный 4 5 9" xfId="8651" xr:uid="{00000000-0005-0000-0000-00001A280000}"/>
    <cellStyle name="Обычный 4 5 9 2" xfId="12084" xr:uid="{00000000-0005-0000-0000-00001B280000}"/>
    <cellStyle name="Обычный 4 6" xfId="8652" xr:uid="{00000000-0005-0000-0000-00001C280000}"/>
    <cellStyle name="Обычный 4 6 10" xfId="8653" xr:uid="{00000000-0005-0000-0000-00001D280000}"/>
    <cellStyle name="Обычный 4 6 10 2" xfId="12086" xr:uid="{00000000-0005-0000-0000-00001E280000}"/>
    <cellStyle name="Обычный 4 6 11" xfId="8654" xr:uid="{00000000-0005-0000-0000-00001F280000}"/>
    <cellStyle name="Обычный 4 6 11 2" xfId="12087" xr:uid="{00000000-0005-0000-0000-000020280000}"/>
    <cellStyle name="Обычный 4 6 12" xfId="8655" xr:uid="{00000000-0005-0000-0000-000021280000}"/>
    <cellStyle name="Обычный 4 6 12 2" xfId="12088" xr:uid="{00000000-0005-0000-0000-000022280000}"/>
    <cellStyle name="Обычный 4 6 13" xfId="8656" xr:uid="{00000000-0005-0000-0000-000023280000}"/>
    <cellStyle name="Обычный 4 6 13 2" xfId="12089" xr:uid="{00000000-0005-0000-0000-000024280000}"/>
    <cellStyle name="Обычный 4 6 14" xfId="8657" xr:uid="{00000000-0005-0000-0000-000025280000}"/>
    <cellStyle name="Обычный 4 6 14 2" xfId="12090" xr:uid="{00000000-0005-0000-0000-000026280000}"/>
    <cellStyle name="Обычный 4 6 15" xfId="8658" xr:uid="{00000000-0005-0000-0000-000027280000}"/>
    <cellStyle name="Обычный 4 6 15 2" xfId="12091" xr:uid="{00000000-0005-0000-0000-000028280000}"/>
    <cellStyle name="Обычный 4 6 16" xfId="8659" xr:uid="{00000000-0005-0000-0000-000029280000}"/>
    <cellStyle name="Обычный 4 6 16 2" xfId="12092" xr:uid="{00000000-0005-0000-0000-00002A280000}"/>
    <cellStyle name="Обычный 4 6 17" xfId="8660" xr:uid="{00000000-0005-0000-0000-00002B280000}"/>
    <cellStyle name="Обычный 4 6 17 2" xfId="12093" xr:uid="{00000000-0005-0000-0000-00002C280000}"/>
    <cellStyle name="Обычный 4 6 18" xfId="8661" xr:uid="{00000000-0005-0000-0000-00002D280000}"/>
    <cellStyle name="Обычный 4 6 18 2" xfId="12094" xr:uid="{00000000-0005-0000-0000-00002E280000}"/>
    <cellStyle name="Обычный 4 6 19" xfId="8662" xr:uid="{00000000-0005-0000-0000-00002F280000}"/>
    <cellStyle name="Обычный 4 6 19 2" xfId="12095" xr:uid="{00000000-0005-0000-0000-000030280000}"/>
    <cellStyle name="Обычный 4 6 2" xfId="8663" xr:uid="{00000000-0005-0000-0000-000031280000}"/>
    <cellStyle name="Обычный 4 6 2 2" xfId="12096" xr:uid="{00000000-0005-0000-0000-000032280000}"/>
    <cellStyle name="Обычный 4 6 20" xfId="12085" xr:uid="{00000000-0005-0000-0000-000033280000}"/>
    <cellStyle name="Обычный 4 6 3" xfId="8664" xr:uid="{00000000-0005-0000-0000-000034280000}"/>
    <cellStyle name="Обычный 4 6 3 2" xfId="12097" xr:uid="{00000000-0005-0000-0000-000035280000}"/>
    <cellStyle name="Обычный 4 6 4" xfId="8665" xr:uid="{00000000-0005-0000-0000-000036280000}"/>
    <cellStyle name="Обычный 4 6 4 2" xfId="12098" xr:uid="{00000000-0005-0000-0000-000037280000}"/>
    <cellStyle name="Обычный 4 6 5" xfId="8666" xr:uid="{00000000-0005-0000-0000-000038280000}"/>
    <cellStyle name="Обычный 4 6 5 2" xfId="12099" xr:uid="{00000000-0005-0000-0000-000039280000}"/>
    <cellStyle name="Обычный 4 6 6" xfId="8667" xr:uid="{00000000-0005-0000-0000-00003A280000}"/>
    <cellStyle name="Обычный 4 6 6 2" xfId="12100" xr:uid="{00000000-0005-0000-0000-00003B280000}"/>
    <cellStyle name="Обычный 4 6 7" xfId="8668" xr:uid="{00000000-0005-0000-0000-00003C280000}"/>
    <cellStyle name="Обычный 4 6 7 2" xfId="12101" xr:uid="{00000000-0005-0000-0000-00003D280000}"/>
    <cellStyle name="Обычный 4 6 8" xfId="8669" xr:uid="{00000000-0005-0000-0000-00003E280000}"/>
    <cellStyle name="Обычный 4 6 8 2" xfId="12102" xr:uid="{00000000-0005-0000-0000-00003F280000}"/>
    <cellStyle name="Обычный 4 6 9" xfId="8670" xr:uid="{00000000-0005-0000-0000-000040280000}"/>
    <cellStyle name="Обычный 4 6 9 2" xfId="12103" xr:uid="{00000000-0005-0000-0000-000041280000}"/>
    <cellStyle name="Обычный 4 7" xfId="8671" xr:uid="{00000000-0005-0000-0000-000042280000}"/>
    <cellStyle name="Обычный 4 7 10" xfId="8672" xr:uid="{00000000-0005-0000-0000-000043280000}"/>
    <cellStyle name="Обычный 4 7 10 2" xfId="12105" xr:uid="{00000000-0005-0000-0000-000044280000}"/>
    <cellStyle name="Обычный 4 7 11" xfId="8673" xr:uid="{00000000-0005-0000-0000-000045280000}"/>
    <cellStyle name="Обычный 4 7 11 2" xfId="12106" xr:uid="{00000000-0005-0000-0000-000046280000}"/>
    <cellStyle name="Обычный 4 7 12" xfId="8674" xr:uid="{00000000-0005-0000-0000-000047280000}"/>
    <cellStyle name="Обычный 4 7 12 2" xfId="12107" xr:uid="{00000000-0005-0000-0000-000048280000}"/>
    <cellStyle name="Обычный 4 7 13" xfId="8675" xr:uid="{00000000-0005-0000-0000-000049280000}"/>
    <cellStyle name="Обычный 4 7 13 2" xfId="12108" xr:uid="{00000000-0005-0000-0000-00004A280000}"/>
    <cellStyle name="Обычный 4 7 14" xfId="8676" xr:uid="{00000000-0005-0000-0000-00004B280000}"/>
    <cellStyle name="Обычный 4 7 14 2" xfId="12109" xr:uid="{00000000-0005-0000-0000-00004C280000}"/>
    <cellStyle name="Обычный 4 7 15" xfId="8677" xr:uid="{00000000-0005-0000-0000-00004D280000}"/>
    <cellStyle name="Обычный 4 7 15 2" xfId="12110" xr:uid="{00000000-0005-0000-0000-00004E280000}"/>
    <cellStyle name="Обычный 4 7 16" xfId="8678" xr:uid="{00000000-0005-0000-0000-00004F280000}"/>
    <cellStyle name="Обычный 4 7 16 2" xfId="12111" xr:uid="{00000000-0005-0000-0000-000050280000}"/>
    <cellStyle name="Обычный 4 7 17" xfId="8679" xr:uid="{00000000-0005-0000-0000-000051280000}"/>
    <cellStyle name="Обычный 4 7 17 2" xfId="12112" xr:uid="{00000000-0005-0000-0000-000052280000}"/>
    <cellStyle name="Обычный 4 7 18" xfId="8680" xr:uid="{00000000-0005-0000-0000-000053280000}"/>
    <cellStyle name="Обычный 4 7 18 2" xfId="12113" xr:uid="{00000000-0005-0000-0000-000054280000}"/>
    <cellStyle name="Обычный 4 7 19" xfId="8681" xr:uid="{00000000-0005-0000-0000-000055280000}"/>
    <cellStyle name="Обычный 4 7 19 2" xfId="12114" xr:uid="{00000000-0005-0000-0000-000056280000}"/>
    <cellStyle name="Обычный 4 7 2" xfId="8682" xr:uid="{00000000-0005-0000-0000-000057280000}"/>
    <cellStyle name="Обычный 4 7 2 2" xfId="12115" xr:uid="{00000000-0005-0000-0000-000058280000}"/>
    <cellStyle name="Обычный 4 7 20" xfId="12104" xr:uid="{00000000-0005-0000-0000-000059280000}"/>
    <cellStyle name="Обычный 4 7 3" xfId="8683" xr:uid="{00000000-0005-0000-0000-00005A280000}"/>
    <cellStyle name="Обычный 4 7 3 2" xfId="12116" xr:uid="{00000000-0005-0000-0000-00005B280000}"/>
    <cellStyle name="Обычный 4 7 4" xfId="8684" xr:uid="{00000000-0005-0000-0000-00005C280000}"/>
    <cellStyle name="Обычный 4 7 4 2" xfId="12117" xr:uid="{00000000-0005-0000-0000-00005D280000}"/>
    <cellStyle name="Обычный 4 7 5" xfId="8685" xr:uid="{00000000-0005-0000-0000-00005E280000}"/>
    <cellStyle name="Обычный 4 7 5 2" xfId="12118" xr:uid="{00000000-0005-0000-0000-00005F280000}"/>
    <cellStyle name="Обычный 4 7 6" xfId="8686" xr:uid="{00000000-0005-0000-0000-000060280000}"/>
    <cellStyle name="Обычный 4 7 6 2" xfId="12119" xr:uid="{00000000-0005-0000-0000-000061280000}"/>
    <cellStyle name="Обычный 4 7 7" xfId="8687" xr:uid="{00000000-0005-0000-0000-000062280000}"/>
    <cellStyle name="Обычный 4 7 7 2" xfId="12120" xr:uid="{00000000-0005-0000-0000-000063280000}"/>
    <cellStyle name="Обычный 4 7 8" xfId="8688" xr:uid="{00000000-0005-0000-0000-000064280000}"/>
    <cellStyle name="Обычный 4 7 8 2" xfId="12121" xr:uid="{00000000-0005-0000-0000-000065280000}"/>
    <cellStyle name="Обычный 4 7 9" xfId="8689" xr:uid="{00000000-0005-0000-0000-000066280000}"/>
    <cellStyle name="Обычный 4 7 9 2" xfId="12122" xr:uid="{00000000-0005-0000-0000-000067280000}"/>
    <cellStyle name="Обычный 4 8" xfId="8690" xr:uid="{00000000-0005-0000-0000-000068280000}"/>
    <cellStyle name="Обычный 4 8 2" xfId="12123" xr:uid="{00000000-0005-0000-0000-000069280000}"/>
    <cellStyle name="Обычный 4 9" xfId="8691" xr:uid="{00000000-0005-0000-0000-00006A280000}"/>
    <cellStyle name="Обычный 4 9 2" xfId="12124" xr:uid="{00000000-0005-0000-0000-00006B280000}"/>
    <cellStyle name="Обычный 4_ВИЛ СВОДКА1-5-жадваллар секторлар кесимида (2)" xfId="8692" xr:uid="{00000000-0005-0000-0000-00006C280000}"/>
    <cellStyle name="Обычный 40" xfId="8693" xr:uid="{00000000-0005-0000-0000-00006D280000}"/>
    <cellStyle name="Обычный 41" xfId="8694" xr:uid="{00000000-0005-0000-0000-00006E280000}"/>
    <cellStyle name="Обычный 42" xfId="8695" xr:uid="{00000000-0005-0000-0000-00006F280000}"/>
    <cellStyle name="Обычный 43" xfId="8696" xr:uid="{00000000-0005-0000-0000-000070280000}"/>
    <cellStyle name="Обычный 44" xfId="8697" xr:uid="{00000000-0005-0000-0000-000071280000}"/>
    <cellStyle name="Обычный 44 2" xfId="8698" xr:uid="{00000000-0005-0000-0000-000072280000}"/>
    <cellStyle name="Обычный 45" xfId="8699" xr:uid="{00000000-0005-0000-0000-000073280000}"/>
    <cellStyle name="Обычный 46" xfId="8700" xr:uid="{00000000-0005-0000-0000-000074280000}"/>
    <cellStyle name="Обычный 47" xfId="8701" xr:uid="{00000000-0005-0000-0000-000075280000}"/>
    <cellStyle name="Обычный 48" xfId="8702" xr:uid="{00000000-0005-0000-0000-000076280000}"/>
    <cellStyle name="Обычный 49" xfId="8703" xr:uid="{00000000-0005-0000-0000-000077280000}"/>
    <cellStyle name="Обычный 49 10" xfId="8704" xr:uid="{00000000-0005-0000-0000-000078280000}"/>
    <cellStyle name="Обычный 49 10 2" xfId="12126" xr:uid="{00000000-0005-0000-0000-000079280000}"/>
    <cellStyle name="Обычный 49 11" xfId="8705" xr:uid="{00000000-0005-0000-0000-00007A280000}"/>
    <cellStyle name="Обычный 49 11 2" xfId="12127" xr:uid="{00000000-0005-0000-0000-00007B280000}"/>
    <cellStyle name="Обычный 49 12" xfId="8706" xr:uid="{00000000-0005-0000-0000-00007C280000}"/>
    <cellStyle name="Обычный 49 12 2" xfId="12128" xr:uid="{00000000-0005-0000-0000-00007D280000}"/>
    <cellStyle name="Обычный 49 13" xfId="8707" xr:uid="{00000000-0005-0000-0000-00007E280000}"/>
    <cellStyle name="Обычный 49 13 2" xfId="12129" xr:uid="{00000000-0005-0000-0000-00007F280000}"/>
    <cellStyle name="Обычный 49 14" xfId="8708" xr:uid="{00000000-0005-0000-0000-000080280000}"/>
    <cellStyle name="Обычный 49 14 2" xfId="12130" xr:uid="{00000000-0005-0000-0000-000081280000}"/>
    <cellStyle name="Обычный 49 15" xfId="8709" xr:uid="{00000000-0005-0000-0000-000082280000}"/>
    <cellStyle name="Обычный 49 15 2" xfId="12131" xr:uid="{00000000-0005-0000-0000-000083280000}"/>
    <cellStyle name="Обычный 49 16" xfId="8710" xr:uid="{00000000-0005-0000-0000-000084280000}"/>
    <cellStyle name="Обычный 49 16 2" xfId="12132" xr:uid="{00000000-0005-0000-0000-000085280000}"/>
    <cellStyle name="Обычный 49 17" xfId="8711" xr:uid="{00000000-0005-0000-0000-000086280000}"/>
    <cellStyle name="Обычный 49 17 2" xfId="12133" xr:uid="{00000000-0005-0000-0000-000087280000}"/>
    <cellStyle name="Обычный 49 18" xfId="8712" xr:uid="{00000000-0005-0000-0000-000088280000}"/>
    <cellStyle name="Обычный 49 18 2" xfId="12134" xr:uid="{00000000-0005-0000-0000-000089280000}"/>
    <cellStyle name="Обычный 49 19" xfId="8713" xr:uid="{00000000-0005-0000-0000-00008A280000}"/>
    <cellStyle name="Обычный 49 19 2" xfId="12135" xr:uid="{00000000-0005-0000-0000-00008B280000}"/>
    <cellStyle name="Обычный 49 2" xfId="8714" xr:uid="{00000000-0005-0000-0000-00008C280000}"/>
    <cellStyle name="Обычный 49 2 2" xfId="12136" xr:uid="{00000000-0005-0000-0000-00008D280000}"/>
    <cellStyle name="Обычный 49 20" xfId="12125" xr:uid="{00000000-0005-0000-0000-00008E280000}"/>
    <cellStyle name="Обычный 49 3" xfId="8715" xr:uid="{00000000-0005-0000-0000-00008F280000}"/>
    <cellStyle name="Обычный 49 3 2" xfId="12137" xr:uid="{00000000-0005-0000-0000-000090280000}"/>
    <cellStyle name="Обычный 49 4" xfId="8716" xr:uid="{00000000-0005-0000-0000-000091280000}"/>
    <cellStyle name="Обычный 49 4 2" xfId="12138" xr:uid="{00000000-0005-0000-0000-000092280000}"/>
    <cellStyle name="Обычный 49 5" xfId="8717" xr:uid="{00000000-0005-0000-0000-000093280000}"/>
    <cellStyle name="Обычный 49 5 2" xfId="12139" xr:uid="{00000000-0005-0000-0000-000094280000}"/>
    <cellStyle name="Обычный 49 6" xfId="8718" xr:uid="{00000000-0005-0000-0000-000095280000}"/>
    <cellStyle name="Обычный 49 6 2" xfId="12140" xr:uid="{00000000-0005-0000-0000-000096280000}"/>
    <cellStyle name="Обычный 49 7" xfId="8719" xr:uid="{00000000-0005-0000-0000-000097280000}"/>
    <cellStyle name="Обычный 49 7 2" xfId="12141" xr:uid="{00000000-0005-0000-0000-000098280000}"/>
    <cellStyle name="Обычный 49 8" xfId="8720" xr:uid="{00000000-0005-0000-0000-000099280000}"/>
    <cellStyle name="Обычный 49 8 2" xfId="12142" xr:uid="{00000000-0005-0000-0000-00009A280000}"/>
    <cellStyle name="Обычный 49 9" xfId="8721" xr:uid="{00000000-0005-0000-0000-00009B280000}"/>
    <cellStyle name="Обычный 49 9 2" xfId="12143" xr:uid="{00000000-0005-0000-0000-00009C280000}"/>
    <cellStyle name="Обычный 5" xfId="8722" xr:uid="{00000000-0005-0000-0000-00009D280000}"/>
    <cellStyle name="Обычный 5 2" xfId="8723" xr:uid="{00000000-0005-0000-0000-00009E280000}"/>
    <cellStyle name="Обычный 5 2 2" xfId="13434" xr:uid="{00000000-0005-0000-0000-00009F280000}"/>
    <cellStyle name="Обычный 5 3" xfId="13435" xr:uid="{00000000-0005-0000-0000-0000A0280000}"/>
    <cellStyle name="Обычный 5 8" xfId="8724" xr:uid="{00000000-0005-0000-0000-0000A1280000}"/>
    <cellStyle name="Обычный 50" xfId="8725" xr:uid="{00000000-0005-0000-0000-0000A2280000}"/>
    <cellStyle name="Обычный 51" xfId="8726" xr:uid="{00000000-0005-0000-0000-0000A3280000}"/>
    <cellStyle name="Обычный 52" xfId="8727" xr:uid="{00000000-0005-0000-0000-0000A4280000}"/>
    <cellStyle name="Обычный 53" xfId="8728" xr:uid="{00000000-0005-0000-0000-0000A5280000}"/>
    <cellStyle name="Обычный 54" xfId="8729" xr:uid="{00000000-0005-0000-0000-0000A6280000}"/>
    <cellStyle name="Обычный 55" xfId="8730" xr:uid="{00000000-0005-0000-0000-0000A7280000}"/>
    <cellStyle name="Обычный 56" xfId="8731" xr:uid="{00000000-0005-0000-0000-0000A8280000}"/>
    <cellStyle name="Обычный 57" xfId="8732" xr:uid="{00000000-0005-0000-0000-0000A9280000}"/>
    <cellStyle name="Обычный 58" xfId="8733" xr:uid="{00000000-0005-0000-0000-0000AA280000}"/>
    <cellStyle name="Обычный 59" xfId="8734" xr:uid="{00000000-0005-0000-0000-0000AB280000}"/>
    <cellStyle name="Обычный 6" xfId="8735" xr:uid="{00000000-0005-0000-0000-0000AC280000}"/>
    <cellStyle name="Обычный 6 10" xfId="8736" xr:uid="{00000000-0005-0000-0000-0000AD280000}"/>
    <cellStyle name="Обычный 6 10 2" xfId="12145" xr:uid="{00000000-0005-0000-0000-0000AE280000}"/>
    <cellStyle name="Обычный 6 11" xfId="8737" xr:uid="{00000000-0005-0000-0000-0000AF280000}"/>
    <cellStyle name="Обычный 6 11 2" xfId="12146" xr:uid="{00000000-0005-0000-0000-0000B0280000}"/>
    <cellStyle name="Обычный 6 12" xfId="8738" xr:uid="{00000000-0005-0000-0000-0000B1280000}"/>
    <cellStyle name="Обычный 6 12 2" xfId="12147" xr:uid="{00000000-0005-0000-0000-0000B2280000}"/>
    <cellStyle name="Обычный 6 13" xfId="8739" xr:uid="{00000000-0005-0000-0000-0000B3280000}"/>
    <cellStyle name="Обычный 6 13 2" xfId="12148" xr:uid="{00000000-0005-0000-0000-0000B4280000}"/>
    <cellStyle name="Обычный 6 14" xfId="8740" xr:uid="{00000000-0005-0000-0000-0000B5280000}"/>
    <cellStyle name="Обычный 6 14 2" xfId="12149" xr:uid="{00000000-0005-0000-0000-0000B6280000}"/>
    <cellStyle name="Обычный 6 15" xfId="8741" xr:uid="{00000000-0005-0000-0000-0000B7280000}"/>
    <cellStyle name="Обычный 6 15 2" xfId="12150" xr:uid="{00000000-0005-0000-0000-0000B8280000}"/>
    <cellStyle name="Обычный 6 16" xfId="8742" xr:uid="{00000000-0005-0000-0000-0000B9280000}"/>
    <cellStyle name="Обычный 6 16 2" xfId="12151" xr:uid="{00000000-0005-0000-0000-0000BA280000}"/>
    <cellStyle name="Обычный 6 17" xfId="8743" xr:uid="{00000000-0005-0000-0000-0000BB280000}"/>
    <cellStyle name="Обычный 6 17 2" xfId="12152" xr:uid="{00000000-0005-0000-0000-0000BC280000}"/>
    <cellStyle name="Обычный 6 18" xfId="8744" xr:uid="{00000000-0005-0000-0000-0000BD280000}"/>
    <cellStyle name="Обычный 6 18 2" xfId="12153" xr:uid="{00000000-0005-0000-0000-0000BE280000}"/>
    <cellStyle name="Обычный 6 19" xfId="8745" xr:uid="{00000000-0005-0000-0000-0000BF280000}"/>
    <cellStyle name="Обычный 6 19 2" xfId="12154" xr:uid="{00000000-0005-0000-0000-0000C0280000}"/>
    <cellStyle name="Обычный 6 2" xfId="8746" xr:uid="{00000000-0005-0000-0000-0000C1280000}"/>
    <cellStyle name="Обычный 6 2 10" xfId="8747" xr:uid="{00000000-0005-0000-0000-0000C2280000}"/>
    <cellStyle name="Обычный 6 2 10 2" xfId="12156" xr:uid="{00000000-0005-0000-0000-0000C3280000}"/>
    <cellStyle name="Обычный 6 2 11" xfId="8748" xr:uid="{00000000-0005-0000-0000-0000C4280000}"/>
    <cellStyle name="Обычный 6 2 11 2" xfId="12157" xr:uid="{00000000-0005-0000-0000-0000C5280000}"/>
    <cellStyle name="Обычный 6 2 12" xfId="8749" xr:uid="{00000000-0005-0000-0000-0000C6280000}"/>
    <cellStyle name="Обычный 6 2 12 2" xfId="12158" xr:uid="{00000000-0005-0000-0000-0000C7280000}"/>
    <cellStyle name="Обычный 6 2 13" xfId="8750" xr:uid="{00000000-0005-0000-0000-0000C8280000}"/>
    <cellStyle name="Обычный 6 2 13 2" xfId="12159" xr:uid="{00000000-0005-0000-0000-0000C9280000}"/>
    <cellStyle name="Обычный 6 2 14" xfId="8751" xr:uid="{00000000-0005-0000-0000-0000CA280000}"/>
    <cellStyle name="Обычный 6 2 14 2" xfId="12160" xr:uid="{00000000-0005-0000-0000-0000CB280000}"/>
    <cellStyle name="Обычный 6 2 15" xfId="8752" xr:uid="{00000000-0005-0000-0000-0000CC280000}"/>
    <cellStyle name="Обычный 6 2 15 2" xfId="12161" xr:uid="{00000000-0005-0000-0000-0000CD280000}"/>
    <cellStyle name="Обычный 6 2 16" xfId="8753" xr:uid="{00000000-0005-0000-0000-0000CE280000}"/>
    <cellStyle name="Обычный 6 2 16 2" xfId="12162" xr:uid="{00000000-0005-0000-0000-0000CF280000}"/>
    <cellStyle name="Обычный 6 2 17" xfId="8754" xr:uid="{00000000-0005-0000-0000-0000D0280000}"/>
    <cellStyle name="Обычный 6 2 17 2" xfId="12163" xr:uid="{00000000-0005-0000-0000-0000D1280000}"/>
    <cellStyle name="Обычный 6 2 18" xfId="8755" xr:uid="{00000000-0005-0000-0000-0000D2280000}"/>
    <cellStyle name="Обычный 6 2 18 2" xfId="12164" xr:uid="{00000000-0005-0000-0000-0000D3280000}"/>
    <cellStyle name="Обычный 6 2 19" xfId="8756" xr:uid="{00000000-0005-0000-0000-0000D4280000}"/>
    <cellStyle name="Обычный 6 2 19 2" xfId="12165" xr:uid="{00000000-0005-0000-0000-0000D5280000}"/>
    <cellStyle name="Обычный 6 2 2" xfId="8757" xr:uid="{00000000-0005-0000-0000-0000D6280000}"/>
    <cellStyle name="Обычный 6 2 2 10" xfId="8758" xr:uid="{00000000-0005-0000-0000-0000D7280000}"/>
    <cellStyle name="Обычный 6 2 2 10 2" xfId="12167" xr:uid="{00000000-0005-0000-0000-0000D8280000}"/>
    <cellStyle name="Обычный 6 2 2 11" xfId="8759" xr:uid="{00000000-0005-0000-0000-0000D9280000}"/>
    <cellStyle name="Обычный 6 2 2 11 2" xfId="12168" xr:uid="{00000000-0005-0000-0000-0000DA280000}"/>
    <cellStyle name="Обычный 6 2 2 12" xfId="8760" xr:uid="{00000000-0005-0000-0000-0000DB280000}"/>
    <cellStyle name="Обычный 6 2 2 12 2" xfId="12169" xr:uid="{00000000-0005-0000-0000-0000DC280000}"/>
    <cellStyle name="Обычный 6 2 2 13" xfId="8761" xr:uid="{00000000-0005-0000-0000-0000DD280000}"/>
    <cellStyle name="Обычный 6 2 2 13 2" xfId="12170" xr:uid="{00000000-0005-0000-0000-0000DE280000}"/>
    <cellStyle name="Обычный 6 2 2 14" xfId="8762" xr:uid="{00000000-0005-0000-0000-0000DF280000}"/>
    <cellStyle name="Обычный 6 2 2 14 2" xfId="12171" xr:uid="{00000000-0005-0000-0000-0000E0280000}"/>
    <cellStyle name="Обычный 6 2 2 15" xfId="8763" xr:uid="{00000000-0005-0000-0000-0000E1280000}"/>
    <cellStyle name="Обычный 6 2 2 15 2" xfId="12172" xr:uid="{00000000-0005-0000-0000-0000E2280000}"/>
    <cellStyle name="Обычный 6 2 2 16" xfId="8764" xr:uid="{00000000-0005-0000-0000-0000E3280000}"/>
    <cellStyle name="Обычный 6 2 2 16 2" xfId="12173" xr:uid="{00000000-0005-0000-0000-0000E4280000}"/>
    <cellStyle name="Обычный 6 2 2 17" xfId="8765" xr:uid="{00000000-0005-0000-0000-0000E5280000}"/>
    <cellStyle name="Обычный 6 2 2 17 2" xfId="12174" xr:uid="{00000000-0005-0000-0000-0000E6280000}"/>
    <cellStyle name="Обычный 6 2 2 18" xfId="8766" xr:uid="{00000000-0005-0000-0000-0000E7280000}"/>
    <cellStyle name="Обычный 6 2 2 18 2" xfId="12175" xr:uid="{00000000-0005-0000-0000-0000E8280000}"/>
    <cellStyle name="Обычный 6 2 2 19" xfId="8767" xr:uid="{00000000-0005-0000-0000-0000E9280000}"/>
    <cellStyle name="Обычный 6 2 2 19 2" xfId="12176" xr:uid="{00000000-0005-0000-0000-0000EA280000}"/>
    <cellStyle name="Обычный 6 2 2 2" xfId="8768" xr:uid="{00000000-0005-0000-0000-0000EB280000}"/>
    <cellStyle name="Обычный 6 2 2 2 2" xfId="12177" xr:uid="{00000000-0005-0000-0000-0000EC280000}"/>
    <cellStyle name="Обычный 6 2 2 20" xfId="12166" xr:uid="{00000000-0005-0000-0000-0000ED280000}"/>
    <cellStyle name="Обычный 6 2 2 3" xfId="8769" xr:uid="{00000000-0005-0000-0000-0000EE280000}"/>
    <cellStyle name="Обычный 6 2 2 3 2" xfId="12178" xr:uid="{00000000-0005-0000-0000-0000EF280000}"/>
    <cellStyle name="Обычный 6 2 2 4" xfId="8770" xr:uid="{00000000-0005-0000-0000-0000F0280000}"/>
    <cellStyle name="Обычный 6 2 2 4 2" xfId="12179" xr:uid="{00000000-0005-0000-0000-0000F1280000}"/>
    <cellStyle name="Обычный 6 2 2 5" xfId="8771" xr:uid="{00000000-0005-0000-0000-0000F2280000}"/>
    <cellStyle name="Обычный 6 2 2 5 2" xfId="12180" xr:uid="{00000000-0005-0000-0000-0000F3280000}"/>
    <cellStyle name="Обычный 6 2 2 6" xfId="8772" xr:uid="{00000000-0005-0000-0000-0000F4280000}"/>
    <cellStyle name="Обычный 6 2 2 6 2" xfId="12181" xr:uid="{00000000-0005-0000-0000-0000F5280000}"/>
    <cellStyle name="Обычный 6 2 2 7" xfId="8773" xr:uid="{00000000-0005-0000-0000-0000F6280000}"/>
    <cellStyle name="Обычный 6 2 2 7 2" xfId="12182" xr:uid="{00000000-0005-0000-0000-0000F7280000}"/>
    <cellStyle name="Обычный 6 2 2 8" xfId="8774" xr:uid="{00000000-0005-0000-0000-0000F8280000}"/>
    <cellStyle name="Обычный 6 2 2 8 2" xfId="12183" xr:uid="{00000000-0005-0000-0000-0000F9280000}"/>
    <cellStyle name="Обычный 6 2 2 9" xfId="8775" xr:uid="{00000000-0005-0000-0000-0000FA280000}"/>
    <cellStyle name="Обычный 6 2 2 9 2" xfId="12184" xr:uid="{00000000-0005-0000-0000-0000FB280000}"/>
    <cellStyle name="Обычный 6 2 20" xfId="8776" xr:uid="{00000000-0005-0000-0000-0000FC280000}"/>
    <cellStyle name="Обычный 6 2 20 2" xfId="12185" xr:uid="{00000000-0005-0000-0000-0000FD280000}"/>
    <cellStyle name="Обычный 6 2 21" xfId="8777" xr:uid="{00000000-0005-0000-0000-0000FE280000}"/>
    <cellStyle name="Обычный 6 2 21 2" xfId="12186" xr:uid="{00000000-0005-0000-0000-0000FF280000}"/>
    <cellStyle name="Обычный 6 2 22" xfId="8778" xr:uid="{00000000-0005-0000-0000-000000290000}"/>
    <cellStyle name="Обычный 6 2 22 2" xfId="12187" xr:uid="{00000000-0005-0000-0000-000001290000}"/>
    <cellStyle name="Обычный 6 2 23" xfId="8779" xr:uid="{00000000-0005-0000-0000-000002290000}"/>
    <cellStyle name="Обычный 6 2 23 2" xfId="12188" xr:uid="{00000000-0005-0000-0000-000003290000}"/>
    <cellStyle name="Обычный 6 2 24" xfId="8780" xr:uid="{00000000-0005-0000-0000-000004290000}"/>
    <cellStyle name="Обычный 6 2 24 2" xfId="12189" xr:uid="{00000000-0005-0000-0000-000005290000}"/>
    <cellStyle name="Обычный 6 2 25" xfId="8781" xr:uid="{00000000-0005-0000-0000-000006290000}"/>
    <cellStyle name="Обычный 6 2 25 2" xfId="12190" xr:uid="{00000000-0005-0000-0000-000007290000}"/>
    <cellStyle name="Обычный 6 2 26" xfId="8782" xr:uid="{00000000-0005-0000-0000-000008290000}"/>
    <cellStyle name="Обычный 6 2 26 2" xfId="12191" xr:uid="{00000000-0005-0000-0000-000009290000}"/>
    <cellStyle name="Обычный 6 2 27" xfId="8783" xr:uid="{00000000-0005-0000-0000-00000A290000}"/>
    <cellStyle name="Обычный 6 2 27 2" xfId="12192" xr:uid="{00000000-0005-0000-0000-00000B290000}"/>
    <cellStyle name="Обычный 6 2 28" xfId="12155" xr:uid="{00000000-0005-0000-0000-00000C290000}"/>
    <cellStyle name="Обычный 6 2 3" xfId="8784" xr:uid="{00000000-0005-0000-0000-00000D290000}"/>
    <cellStyle name="Обычный 6 2 3 10" xfId="8785" xr:uid="{00000000-0005-0000-0000-00000E290000}"/>
    <cellStyle name="Обычный 6 2 3 10 2" xfId="12194" xr:uid="{00000000-0005-0000-0000-00000F290000}"/>
    <cellStyle name="Обычный 6 2 3 11" xfId="8786" xr:uid="{00000000-0005-0000-0000-000010290000}"/>
    <cellStyle name="Обычный 6 2 3 11 2" xfId="12195" xr:uid="{00000000-0005-0000-0000-000011290000}"/>
    <cellStyle name="Обычный 6 2 3 12" xfId="8787" xr:uid="{00000000-0005-0000-0000-000012290000}"/>
    <cellStyle name="Обычный 6 2 3 12 2" xfId="12196" xr:uid="{00000000-0005-0000-0000-000013290000}"/>
    <cellStyle name="Обычный 6 2 3 13" xfId="8788" xr:uid="{00000000-0005-0000-0000-000014290000}"/>
    <cellStyle name="Обычный 6 2 3 13 2" xfId="12197" xr:uid="{00000000-0005-0000-0000-000015290000}"/>
    <cellStyle name="Обычный 6 2 3 14" xfId="8789" xr:uid="{00000000-0005-0000-0000-000016290000}"/>
    <cellStyle name="Обычный 6 2 3 14 2" xfId="12198" xr:uid="{00000000-0005-0000-0000-000017290000}"/>
    <cellStyle name="Обычный 6 2 3 15" xfId="8790" xr:uid="{00000000-0005-0000-0000-000018290000}"/>
    <cellStyle name="Обычный 6 2 3 15 2" xfId="12199" xr:uid="{00000000-0005-0000-0000-000019290000}"/>
    <cellStyle name="Обычный 6 2 3 16" xfId="8791" xr:uid="{00000000-0005-0000-0000-00001A290000}"/>
    <cellStyle name="Обычный 6 2 3 16 2" xfId="12200" xr:uid="{00000000-0005-0000-0000-00001B290000}"/>
    <cellStyle name="Обычный 6 2 3 17" xfId="8792" xr:uid="{00000000-0005-0000-0000-00001C290000}"/>
    <cellStyle name="Обычный 6 2 3 17 2" xfId="12201" xr:uid="{00000000-0005-0000-0000-00001D290000}"/>
    <cellStyle name="Обычный 6 2 3 18" xfId="8793" xr:uid="{00000000-0005-0000-0000-00001E290000}"/>
    <cellStyle name="Обычный 6 2 3 18 2" xfId="12202" xr:uid="{00000000-0005-0000-0000-00001F290000}"/>
    <cellStyle name="Обычный 6 2 3 19" xfId="8794" xr:uid="{00000000-0005-0000-0000-000020290000}"/>
    <cellStyle name="Обычный 6 2 3 19 2" xfId="12203" xr:uid="{00000000-0005-0000-0000-000021290000}"/>
    <cellStyle name="Обычный 6 2 3 2" xfId="8795" xr:uid="{00000000-0005-0000-0000-000022290000}"/>
    <cellStyle name="Обычный 6 2 3 2 2" xfId="12204" xr:uid="{00000000-0005-0000-0000-000023290000}"/>
    <cellStyle name="Обычный 6 2 3 20" xfId="12193" xr:uid="{00000000-0005-0000-0000-000024290000}"/>
    <cellStyle name="Обычный 6 2 3 3" xfId="8796" xr:uid="{00000000-0005-0000-0000-000025290000}"/>
    <cellStyle name="Обычный 6 2 3 3 2" xfId="12205" xr:uid="{00000000-0005-0000-0000-000026290000}"/>
    <cellStyle name="Обычный 6 2 3 4" xfId="8797" xr:uid="{00000000-0005-0000-0000-000027290000}"/>
    <cellStyle name="Обычный 6 2 3 4 2" xfId="12206" xr:uid="{00000000-0005-0000-0000-000028290000}"/>
    <cellStyle name="Обычный 6 2 3 5" xfId="8798" xr:uid="{00000000-0005-0000-0000-000029290000}"/>
    <cellStyle name="Обычный 6 2 3 5 2" xfId="12207" xr:uid="{00000000-0005-0000-0000-00002A290000}"/>
    <cellStyle name="Обычный 6 2 3 6" xfId="8799" xr:uid="{00000000-0005-0000-0000-00002B290000}"/>
    <cellStyle name="Обычный 6 2 3 6 2" xfId="12208" xr:uid="{00000000-0005-0000-0000-00002C290000}"/>
    <cellStyle name="Обычный 6 2 3 7" xfId="8800" xr:uid="{00000000-0005-0000-0000-00002D290000}"/>
    <cellStyle name="Обычный 6 2 3 7 2" xfId="12209" xr:uid="{00000000-0005-0000-0000-00002E290000}"/>
    <cellStyle name="Обычный 6 2 3 8" xfId="8801" xr:uid="{00000000-0005-0000-0000-00002F290000}"/>
    <cellStyle name="Обычный 6 2 3 8 2" xfId="12210" xr:uid="{00000000-0005-0000-0000-000030290000}"/>
    <cellStyle name="Обычный 6 2 3 9" xfId="8802" xr:uid="{00000000-0005-0000-0000-000031290000}"/>
    <cellStyle name="Обычный 6 2 3 9 2" xfId="12211" xr:uid="{00000000-0005-0000-0000-000032290000}"/>
    <cellStyle name="Обычный 6 2 4" xfId="8803" xr:uid="{00000000-0005-0000-0000-000033290000}"/>
    <cellStyle name="Обычный 6 2 4 10" xfId="8804" xr:uid="{00000000-0005-0000-0000-000034290000}"/>
    <cellStyle name="Обычный 6 2 4 10 2" xfId="12213" xr:uid="{00000000-0005-0000-0000-000035290000}"/>
    <cellStyle name="Обычный 6 2 4 11" xfId="8805" xr:uid="{00000000-0005-0000-0000-000036290000}"/>
    <cellStyle name="Обычный 6 2 4 11 2" xfId="12214" xr:uid="{00000000-0005-0000-0000-000037290000}"/>
    <cellStyle name="Обычный 6 2 4 12" xfId="8806" xr:uid="{00000000-0005-0000-0000-000038290000}"/>
    <cellStyle name="Обычный 6 2 4 12 2" xfId="12215" xr:uid="{00000000-0005-0000-0000-000039290000}"/>
    <cellStyle name="Обычный 6 2 4 13" xfId="8807" xr:uid="{00000000-0005-0000-0000-00003A290000}"/>
    <cellStyle name="Обычный 6 2 4 13 2" xfId="12216" xr:uid="{00000000-0005-0000-0000-00003B290000}"/>
    <cellStyle name="Обычный 6 2 4 14" xfId="8808" xr:uid="{00000000-0005-0000-0000-00003C290000}"/>
    <cellStyle name="Обычный 6 2 4 14 2" xfId="12217" xr:uid="{00000000-0005-0000-0000-00003D290000}"/>
    <cellStyle name="Обычный 6 2 4 15" xfId="8809" xr:uid="{00000000-0005-0000-0000-00003E290000}"/>
    <cellStyle name="Обычный 6 2 4 15 2" xfId="12218" xr:uid="{00000000-0005-0000-0000-00003F290000}"/>
    <cellStyle name="Обычный 6 2 4 16" xfId="8810" xr:uid="{00000000-0005-0000-0000-000040290000}"/>
    <cellStyle name="Обычный 6 2 4 16 2" xfId="12219" xr:uid="{00000000-0005-0000-0000-000041290000}"/>
    <cellStyle name="Обычный 6 2 4 17" xfId="8811" xr:uid="{00000000-0005-0000-0000-000042290000}"/>
    <cellStyle name="Обычный 6 2 4 17 2" xfId="12220" xr:uid="{00000000-0005-0000-0000-000043290000}"/>
    <cellStyle name="Обычный 6 2 4 18" xfId="8812" xr:uid="{00000000-0005-0000-0000-000044290000}"/>
    <cellStyle name="Обычный 6 2 4 18 2" xfId="12221" xr:uid="{00000000-0005-0000-0000-000045290000}"/>
    <cellStyle name="Обычный 6 2 4 19" xfId="8813" xr:uid="{00000000-0005-0000-0000-000046290000}"/>
    <cellStyle name="Обычный 6 2 4 19 2" xfId="12222" xr:uid="{00000000-0005-0000-0000-000047290000}"/>
    <cellStyle name="Обычный 6 2 4 2" xfId="8814" xr:uid="{00000000-0005-0000-0000-000048290000}"/>
    <cellStyle name="Обычный 6 2 4 2 2" xfId="12223" xr:uid="{00000000-0005-0000-0000-000049290000}"/>
    <cellStyle name="Обычный 6 2 4 20" xfId="12212" xr:uid="{00000000-0005-0000-0000-00004A290000}"/>
    <cellStyle name="Обычный 6 2 4 3" xfId="8815" xr:uid="{00000000-0005-0000-0000-00004B290000}"/>
    <cellStyle name="Обычный 6 2 4 3 2" xfId="12224" xr:uid="{00000000-0005-0000-0000-00004C290000}"/>
    <cellStyle name="Обычный 6 2 4 4" xfId="8816" xr:uid="{00000000-0005-0000-0000-00004D290000}"/>
    <cellStyle name="Обычный 6 2 4 4 2" xfId="12225" xr:uid="{00000000-0005-0000-0000-00004E290000}"/>
    <cellStyle name="Обычный 6 2 4 5" xfId="8817" xr:uid="{00000000-0005-0000-0000-00004F290000}"/>
    <cellStyle name="Обычный 6 2 4 5 2" xfId="12226" xr:uid="{00000000-0005-0000-0000-000050290000}"/>
    <cellStyle name="Обычный 6 2 4 6" xfId="8818" xr:uid="{00000000-0005-0000-0000-000051290000}"/>
    <cellStyle name="Обычный 6 2 4 6 2" xfId="12227" xr:uid="{00000000-0005-0000-0000-000052290000}"/>
    <cellStyle name="Обычный 6 2 4 7" xfId="8819" xr:uid="{00000000-0005-0000-0000-000053290000}"/>
    <cellStyle name="Обычный 6 2 4 7 2" xfId="12228" xr:uid="{00000000-0005-0000-0000-000054290000}"/>
    <cellStyle name="Обычный 6 2 4 8" xfId="8820" xr:uid="{00000000-0005-0000-0000-000055290000}"/>
    <cellStyle name="Обычный 6 2 4 8 2" xfId="12229" xr:uid="{00000000-0005-0000-0000-000056290000}"/>
    <cellStyle name="Обычный 6 2 4 9" xfId="8821" xr:uid="{00000000-0005-0000-0000-000057290000}"/>
    <cellStyle name="Обычный 6 2 4 9 2" xfId="12230" xr:uid="{00000000-0005-0000-0000-000058290000}"/>
    <cellStyle name="Обычный 6 2 5" xfId="8822" xr:uid="{00000000-0005-0000-0000-000059290000}"/>
    <cellStyle name="Обычный 6 2 5 10" xfId="8823" xr:uid="{00000000-0005-0000-0000-00005A290000}"/>
    <cellStyle name="Обычный 6 2 5 10 2" xfId="12232" xr:uid="{00000000-0005-0000-0000-00005B290000}"/>
    <cellStyle name="Обычный 6 2 5 11" xfId="8824" xr:uid="{00000000-0005-0000-0000-00005C290000}"/>
    <cellStyle name="Обычный 6 2 5 11 2" xfId="12233" xr:uid="{00000000-0005-0000-0000-00005D290000}"/>
    <cellStyle name="Обычный 6 2 5 12" xfId="8825" xr:uid="{00000000-0005-0000-0000-00005E290000}"/>
    <cellStyle name="Обычный 6 2 5 12 2" xfId="12234" xr:uid="{00000000-0005-0000-0000-00005F290000}"/>
    <cellStyle name="Обычный 6 2 5 13" xfId="8826" xr:uid="{00000000-0005-0000-0000-000060290000}"/>
    <cellStyle name="Обычный 6 2 5 13 2" xfId="12235" xr:uid="{00000000-0005-0000-0000-000061290000}"/>
    <cellStyle name="Обычный 6 2 5 14" xfId="8827" xr:uid="{00000000-0005-0000-0000-000062290000}"/>
    <cellStyle name="Обычный 6 2 5 14 2" xfId="12236" xr:uid="{00000000-0005-0000-0000-000063290000}"/>
    <cellStyle name="Обычный 6 2 5 15" xfId="8828" xr:uid="{00000000-0005-0000-0000-000064290000}"/>
    <cellStyle name="Обычный 6 2 5 15 2" xfId="12237" xr:uid="{00000000-0005-0000-0000-000065290000}"/>
    <cellStyle name="Обычный 6 2 5 16" xfId="8829" xr:uid="{00000000-0005-0000-0000-000066290000}"/>
    <cellStyle name="Обычный 6 2 5 16 2" xfId="12238" xr:uid="{00000000-0005-0000-0000-000067290000}"/>
    <cellStyle name="Обычный 6 2 5 17" xfId="8830" xr:uid="{00000000-0005-0000-0000-000068290000}"/>
    <cellStyle name="Обычный 6 2 5 17 2" xfId="12239" xr:uid="{00000000-0005-0000-0000-000069290000}"/>
    <cellStyle name="Обычный 6 2 5 18" xfId="8831" xr:uid="{00000000-0005-0000-0000-00006A290000}"/>
    <cellStyle name="Обычный 6 2 5 18 2" xfId="12240" xr:uid="{00000000-0005-0000-0000-00006B290000}"/>
    <cellStyle name="Обычный 6 2 5 19" xfId="8832" xr:uid="{00000000-0005-0000-0000-00006C290000}"/>
    <cellStyle name="Обычный 6 2 5 19 2" xfId="12241" xr:uid="{00000000-0005-0000-0000-00006D290000}"/>
    <cellStyle name="Обычный 6 2 5 2" xfId="8833" xr:uid="{00000000-0005-0000-0000-00006E290000}"/>
    <cellStyle name="Обычный 6 2 5 2 2" xfId="12242" xr:uid="{00000000-0005-0000-0000-00006F290000}"/>
    <cellStyle name="Обычный 6 2 5 20" xfId="12231" xr:uid="{00000000-0005-0000-0000-000070290000}"/>
    <cellStyle name="Обычный 6 2 5 3" xfId="8834" xr:uid="{00000000-0005-0000-0000-000071290000}"/>
    <cellStyle name="Обычный 6 2 5 3 2" xfId="12243" xr:uid="{00000000-0005-0000-0000-000072290000}"/>
    <cellStyle name="Обычный 6 2 5 4" xfId="8835" xr:uid="{00000000-0005-0000-0000-000073290000}"/>
    <cellStyle name="Обычный 6 2 5 4 2" xfId="12244" xr:uid="{00000000-0005-0000-0000-000074290000}"/>
    <cellStyle name="Обычный 6 2 5 5" xfId="8836" xr:uid="{00000000-0005-0000-0000-000075290000}"/>
    <cellStyle name="Обычный 6 2 5 5 2" xfId="12245" xr:uid="{00000000-0005-0000-0000-000076290000}"/>
    <cellStyle name="Обычный 6 2 5 6" xfId="8837" xr:uid="{00000000-0005-0000-0000-000077290000}"/>
    <cellStyle name="Обычный 6 2 5 6 2" xfId="12246" xr:uid="{00000000-0005-0000-0000-000078290000}"/>
    <cellStyle name="Обычный 6 2 5 7" xfId="8838" xr:uid="{00000000-0005-0000-0000-000079290000}"/>
    <cellStyle name="Обычный 6 2 5 7 2" xfId="12247" xr:uid="{00000000-0005-0000-0000-00007A290000}"/>
    <cellStyle name="Обычный 6 2 5 8" xfId="8839" xr:uid="{00000000-0005-0000-0000-00007B290000}"/>
    <cellStyle name="Обычный 6 2 5 8 2" xfId="12248" xr:uid="{00000000-0005-0000-0000-00007C290000}"/>
    <cellStyle name="Обычный 6 2 5 9" xfId="8840" xr:uid="{00000000-0005-0000-0000-00007D290000}"/>
    <cellStyle name="Обычный 6 2 5 9 2" xfId="12249" xr:uid="{00000000-0005-0000-0000-00007E290000}"/>
    <cellStyle name="Обычный 6 2 6" xfId="8841" xr:uid="{00000000-0005-0000-0000-00007F290000}"/>
    <cellStyle name="Обычный 6 2 6 10" xfId="8842" xr:uid="{00000000-0005-0000-0000-000080290000}"/>
    <cellStyle name="Обычный 6 2 6 10 2" xfId="12251" xr:uid="{00000000-0005-0000-0000-000081290000}"/>
    <cellStyle name="Обычный 6 2 6 11" xfId="8843" xr:uid="{00000000-0005-0000-0000-000082290000}"/>
    <cellStyle name="Обычный 6 2 6 11 2" xfId="12252" xr:uid="{00000000-0005-0000-0000-000083290000}"/>
    <cellStyle name="Обычный 6 2 6 12" xfId="8844" xr:uid="{00000000-0005-0000-0000-000084290000}"/>
    <cellStyle name="Обычный 6 2 6 12 2" xfId="12253" xr:uid="{00000000-0005-0000-0000-000085290000}"/>
    <cellStyle name="Обычный 6 2 6 13" xfId="8845" xr:uid="{00000000-0005-0000-0000-000086290000}"/>
    <cellStyle name="Обычный 6 2 6 13 2" xfId="12254" xr:uid="{00000000-0005-0000-0000-000087290000}"/>
    <cellStyle name="Обычный 6 2 6 14" xfId="8846" xr:uid="{00000000-0005-0000-0000-000088290000}"/>
    <cellStyle name="Обычный 6 2 6 14 2" xfId="12255" xr:uid="{00000000-0005-0000-0000-000089290000}"/>
    <cellStyle name="Обычный 6 2 6 15" xfId="8847" xr:uid="{00000000-0005-0000-0000-00008A290000}"/>
    <cellStyle name="Обычный 6 2 6 15 2" xfId="12256" xr:uid="{00000000-0005-0000-0000-00008B290000}"/>
    <cellStyle name="Обычный 6 2 6 16" xfId="8848" xr:uid="{00000000-0005-0000-0000-00008C290000}"/>
    <cellStyle name="Обычный 6 2 6 16 2" xfId="12257" xr:uid="{00000000-0005-0000-0000-00008D290000}"/>
    <cellStyle name="Обычный 6 2 6 17" xfId="8849" xr:uid="{00000000-0005-0000-0000-00008E290000}"/>
    <cellStyle name="Обычный 6 2 6 17 2" xfId="12258" xr:uid="{00000000-0005-0000-0000-00008F290000}"/>
    <cellStyle name="Обычный 6 2 6 18" xfId="8850" xr:uid="{00000000-0005-0000-0000-000090290000}"/>
    <cellStyle name="Обычный 6 2 6 18 2" xfId="12259" xr:uid="{00000000-0005-0000-0000-000091290000}"/>
    <cellStyle name="Обычный 6 2 6 19" xfId="8851" xr:uid="{00000000-0005-0000-0000-000092290000}"/>
    <cellStyle name="Обычный 6 2 6 19 2" xfId="12260" xr:uid="{00000000-0005-0000-0000-000093290000}"/>
    <cellStyle name="Обычный 6 2 6 2" xfId="8852" xr:uid="{00000000-0005-0000-0000-000094290000}"/>
    <cellStyle name="Обычный 6 2 6 2 2" xfId="12261" xr:uid="{00000000-0005-0000-0000-000095290000}"/>
    <cellStyle name="Обычный 6 2 6 20" xfId="12250" xr:uid="{00000000-0005-0000-0000-000096290000}"/>
    <cellStyle name="Обычный 6 2 6 3" xfId="8853" xr:uid="{00000000-0005-0000-0000-000097290000}"/>
    <cellStyle name="Обычный 6 2 6 3 2" xfId="12262" xr:uid="{00000000-0005-0000-0000-000098290000}"/>
    <cellStyle name="Обычный 6 2 6 4" xfId="8854" xr:uid="{00000000-0005-0000-0000-000099290000}"/>
    <cellStyle name="Обычный 6 2 6 4 2" xfId="12263" xr:uid="{00000000-0005-0000-0000-00009A290000}"/>
    <cellStyle name="Обычный 6 2 6 5" xfId="8855" xr:uid="{00000000-0005-0000-0000-00009B290000}"/>
    <cellStyle name="Обычный 6 2 6 5 2" xfId="12264" xr:uid="{00000000-0005-0000-0000-00009C290000}"/>
    <cellStyle name="Обычный 6 2 6 6" xfId="8856" xr:uid="{00000000-0005-0000-0000-00009D290000}"/>
    <cellStyle name="Обычный 6 2 6 6 2" xfId="12265" xr:uid="{00000000-0005-0000-0000-00009E290000}"/>
    <cellStyle name="Обычный 6 2 6 7" xfId="8857" xr:uid="{00000000-0005-0000-0000-00009F290000}"/>
    <cellStyle name="Обычный 6 2 6 7 2" xfId="12266" xr:uid="{00000000-0005-0000-0000-0000A0290000}"/>
    <cellStyle name="Обычный 6 2 6 8" xfId="8858" xr:uid="{00000000-0005-0000-0000-0000A1290000}"/>
    <cellStyle name="Обычный 6 2 6 8 2" xfId="12267" xr:uid="{00000000-0005-0000-0000-0000A2290000}"/>
    <cellStyle name="Обычный 6 2 6 9" xfId="8859" xr:uid="{00000000-0005-0000-0000-0000A3290000}"/>
    <cellStyle name="Обычный 6 2 6 9 2" xfId="12268" xr:uid="{00000000-0005-0000-0000-0000A4290000}"/>
    <cellStyle name="Обычный 6 2 7" xfId="8860" xr:uid="{00000000-0005-0000-0000-0000A5290000}"/>
    <cellStyle name="Обычный 6 2 7 10" xfId="8861" xr:uid="{00000000-0005-0000-0000-0000A6290000}"/>
    <cellStyle name="Обычный 6 2 7 10 2" xfId="12270" xr:uid="{00000000-0005-0000-0000-0000A7290000}"/>
    <cellStyle name="Обычный 6 2 7 11" xfId="8862" xr:uid="{00000000-0005-0000-0000-0000A8290000}"/>
    <cellStyle name="Обычный 6 2 7 11 2" xfId="12271" xr:uid="{00000000-0005-0000-0000-0000A9290000}"/>
    <cellStyle name="Обычный 6 2 7 12" xfId="8863" xr:uid="{00000000-0005-0000-0000-0000AA290000}"/>
    <cellStyle name="Обычный 6 2 7 12 2" xfId="12272" xr:uid="{00000000-0005-0000-0000-0000AB290000}"/>
    <cellStyle name="Обычный 6 2 7 13" xfId="8864" xr:uid="{00000000-0005-0000-0000-0000AC290000}"/>
    <cellStyle name="Обычный 6 2 7 13 2" xfId="12273" xr:uid="{00000000-0005-0000-0000-0000AD290000}"/>
    <cellStyle name="Обычный 6 2 7 14" xfId="8865" xr:uid="{00000000-0005-0000-0000-0000AE290000}"/>
    <cellStyle name="Обычный 6 2 7 14 2" xfId="12274" xr:uid="{00000000-0005-0000-0000-0000AF290000}"/>
    <cellStyle name="Обычный 6 2 7 15" xfId="8866" xr:uid="{00000000-0005-0000-0000-0000B0290000}"/>
    <cellStyle name="Обычный 6 2 7 15 2" xfId="12275" xr:uid="{00000000-0005-0000-0000-0000B1290000}"/>
    <cellStyle name="Обычный 6 2 7 16" xfId="8867" xr:uid="{00000000-0005-0000-0000-0000B2290000}"/>
    <cellStyle name="Обычный 6 2 7 16 2" xfId="12276" xr:uid="{00000000-0005-0000-0000-0000B3290000}"/>
    <cellStyle name="Обычный 6 2 7 17" xfId="8868" xr:uid="{00000000-0005-0000-0000-0000B4290000}"/>
    <cellStyle name="Обычный 6 2 7 17 2" xfId="12277" xr:uid="{00000000-0005-0000-0000-0000B5290000}"/>
    <cellStyle name="Обычный 6 2 7 18" xfId="8869" xr:uid="{00000000-0005-0000-0000-0000B6290000}"/>
    <cellStyle name="Обычный 6 2 7 18 2" xfId="12278" xr:uid="{00000000-0005-0000-0000-0000B7290000}"/>
    <cellStyle name="Обычный 6 2 7 19" xfId="8870" xr:uid="{00000000-0005-0000-0000-0000B8290000}"/>
    <cellStyle name="Обычный 6 2 7 19 2" xfId="12279" xr:uid="{00000000-0005-0000-0000-0000B9290000}"/>
    <cellStyle name="Обычный 6 2 7 2" xfId="8871" xr:uid="{00000000-0005-0000-0000-0000BA290000}"/>
    <cellStyle name="Обычный 6 2 7 2 2" xfId="12280" xr:uid="{00000000-0005-0000-0000-0000BB290000}"/>
    <cellStyle name="Обычный 6 2 7 20" xfId="12269" xr:uid="{00000000-0005-0000-0000-0000BC290000}"/>
    <cellStyle name="Обычный 6 2 7 3" xfId="8872" xr:uid="{00000000-0005-0000-0000-0000BD290000}"/>
    <cellStyle name="Обычный 6 2 7 3 2" xfId="12281" xr:uid="{00000000-0005-0000-0000-0000BE290000}"/>
    <cellStyle name="Обычный 6 2 7 4" xfId="8873" xr:uid="{00000000-0005-0000-0000-0000BF290000}"/>
    <cellStyle name="Обычный 6 2 7 4 2" xfId="12282" xr:uid="{00000000-0005-0000-0000-0000C0290000}"/>
    <cellStyle name="Обычный 6 2 7 5" xfId="8874" xr:uid="{00000000-0005-0000-0000-0000C1290000}"/>
    <cellStyle name="Обычный 6 2 7 5 2" xfId="12283" xr:uid="{00000000-0005-0000-0000-0000C2290000}"/>
    <cellStyle name="Обычный 6 2 7 6" xfId="8875" xr:uid="{00000000-0005-0000-0000-0000C3290000}"/>
    <cellStyle name="Обычный 6 2 7 6 2" xfId="12284" xr:uid="{00000000-0005-0000-0000-0000C4290000}"/>
    <cellStyle name="Обычный 6 2 7 7" xfId="8876" xr:uid="{00000000-0005-0000-0000-0000C5290000}"/>
    <cellStyle name="Обычный 6 2 7 7 2" xfId="12285" xr:uid="{00000000-0005-0000-0000-0000C6290000}"/>
    <cellStyle name="Обычный 6 2 7 8" xfId="8877" xr:uid="{00000000-0005-0000-0000-0000C7290000}"/>
    <cellStyle name="Обычный 6 2 7 8 2" xfId="12286" xr:uid="{00000000-0005-0000-0000-0000C8290000}"/>
    <cellStyle name="Обычный 6 2 7 9" xfId="8878" xr:uid="{00000000-0005-0000-0000-0000C9290000}"/>
    <cellStyle name="Обычный 6 2 7 9 2" xfId="12287" xr:uid="{00000000-0005-0000-0000-0000CA290000}"/>
    <cellStyle name="Обычный 6 2 8" xfId="8879" xr:uid="{00000000-0005-0000-0000-0000CB290000}"/>
    <cellStyle name="Обычный 6 2 8 10" xfId="8880" xr:uid="{00000000-0005-0000-0000-0000CC290000}"/>
    <cellStyle name="Обычный 6 2 8 10 2" xfId="12289" xr:uid="{00000000-0005-0000-0000-0000CD290000}"/>
    <cellStyle name="Обычный 6 2 8 11" xfId="8881" xr:uid="{00000000-0005-0000-0000-0000CE290000}"/>
    <cellStyle name="Обычный 6 2 8 11 2" xfId="12290" xr:uid="{00000000-0005-0000-0000-0000CF290000}"/>
    <cellStyle name="Обычный 6 2 8 12" xfId="8882" xr:uid="{00000000-0005-0000-0000-0000D0290000}"/>
    <cellStyle name="Обычный 6 2 8 12 2" xfId="12291" xr:uid="{00000000-0005-0000-0000-0000D1290000}"/>
    <cellStyle name="Обычный 6 2 8 13" xfId="8883" xr:uid="{00000000-0005-0000-0000-0000D2290000}"/>
    <cellStyle name="Обычный 6 2 8 13 2" xfId="12292" xr:uid="{00000000-0005-0000-0000-0000D3290000}"/>
    <cellStyle name="Обычный 6 2 8 14" xfId="8884" xr:uid="{00000000-0005-0000-0000-0000D4290000}"/>
    <cellStyle name="Обычный 6 2 8 14 2" xfId="12293" xr:uid="{00000000-0005-0000-0000-0000D5290000}"/>
    <cellStyle name="Обычный 6 2 8 15" xfId="8885" xr:uid="{00000000-0005-0000-0000-0000D6290000}"/>
    <cellStyle name="Обычный 6 2 8 15 2" xfId="12294" xr:uid="{00000000-0005-0000-0000-0000D7290000}"/>
    <cellStyle name="Обычный 6 2 8 16" xfId="8886" xr:uid="{00000000-0005-0000-0000-0000D8290000}"/>
    <cellStyle name="Обычный 6 2 8 16 2" xfId="12295" xr:uid="{00000000-0005-0000-0000-0000D9290000}"/>
    <cellStyle name="Обычный 6 2 8 17" xfId="8887" xr:uid="{00000000-0005-0000-0000-0000DA290000}"/>
    <cellStyle name="Обычный 6 2 8 17 2" xfId="12296" xr:uid="{00000000-0005-0000-0000-0000DB290000}"/>
    <cellStyle name="Обычный 6 2 8 18" xfId="8888" xr:uid="{00000000-0005-0000-0000-0000DC290000}"/>
    <cellStyle name="Обычный 6 2 8 18 2" xfId="12297" xr:uid="{00000000-0005-0000-0000-0000DD290000}"/>
    <cellStyle name="Обычный 6 2 8 19" xfId="8889" xr:uid="{00000000-0005-0000-0000-0000DE290000}"/>
    <cellStyle name="Обычный 6 2 8 19 2" xfId="12298" xr:uid="{00000000-0005-0000-0000-0000DF290000}"/>
    <cellStyle name="Обычный 6 2 8 2" xfId="8890" xr:uid="{00000000-0005-0000-0000-0000E0290000}"/>
    <cellStyle name="Обычный 6 2 8 2 2" xfId="12299" xr:uid="{00000000-0005-0000-0000-0000E1290000}"/>
    <cellStyle name="Обычный 6 2 8 20" xfId="12288" xr:uid="{00000000-0005-0000-0000-0000E2290000}"/>
    <cellStyle name="Обычный 6 2 8 3" xfId="8891" xr:uid="{00000000-0005-0000-0000-0000E3290000}"/>
    <cellStyle name="Обычный 6 2 8 3 2" xfId="12300" xr:uid="{00000000-0005-0000-0000-0000E4290000}"/>
    <cellStyle name="Обычный 6 2 8 4" xfId="8892" xr:uid="{00000000-0005-0000-0000-0000E5290000}"/>
    <cellStyle name="Обычный 6 2 8 4 2" xfId="12301" xr:uid="{00000000-0005-0000-0000-0000E6290000}"/>
    <cellStyle name="Обычный 6 2 8 5" xfId="8893" xr:uid="{00000000-0005-0000-0000-0000E7290000}"/>
    <cellStyle name="Обычный 6 2 8 5 2" xfId="12302" xr:uid="{00000000-0005-0000-0000-0000E8290000}"/>
    <cellStyle name="Обычный 6 2 8 6" xfId="8894" xr:uid="{00000000-0005-0000-0000-0000E9290000}"/>
    <cellStyle name="Обычный 6 2 8 6 2" xfId="12303" xr:uid="{00000000-0005-0000-0000-0000EA290000}"/>
    <cellStyle name="Обычный 6 2 8 7" xfId="8895" xr:uid="{00000000-0005-0000-0000-0000EB290000}"/>
    <cellStyle name="Обычный 6 2 8 7 2" xfId="12304" xr:uid="{00000000-0005-0000-0000-0000EC290000}"/>
    <cellStyle name="Обычный 6 2 8 8" xfId="8896" xr:uid="{00000000-0005-0000-0000-0000ED290000}"/>
    <cellStyle name="Обычный 6 2 8 8 2" xfId="12305" xr:uid="{00000000-0005-0000-0000-0000EE290000}"/>
    <cellStyle name="Обычный 6 2 8 9" xfId="8897" xr:uid="{00000000-0005-0000-0000-0000EF290000}"/>
    <cellStyle name="Обычный 6 2 8 9 2" xfId="12306" xr:uid="{00000000-0005-0000-0000-0000F0290000}"/>
    <cellStyle name="Обычный 6 2 9" xfId="8898" xr:uid="{00000000-0005-0000-0000-0000F1290000}"/>
    <cellStyle name="Обычный 6 2 9 10" xfId="8899" xr:uid="{00000000-0005-0000-0000-0000F2290000}"/>
    <cellStyle name="Обычный 6 2 9 10 2" xfId="12308" xr:uid="{00000000-0005-0000-0000-0000F3290000}"/>
    <cellStyle name="Обычный 6 2 9 11" xfId="8900" xr:uid="{00000000-0005-0000-0000-0000F4290000}"/>
    <cellStyle name="Обычный 6 2 9 11 2" xfId="12309" xr:uid="{00000000-0005-0000-0000-0000F5290000}"/>
    <cellStyle name="Обычный 6 2 9 12" xfId="8901" xr:uid="{00000000-0005-0000-0000-0000F6290000}"/>
    <cellStyle name="Обычный 6 2 9 12 2" xfId="12310" xr:uid="{00000000-0005-0000-0000-0000F7290000}"/>
    <cellStyle name="Обычный 6 2 9 13" xfId="8902" xr:uid="{00000000-0005-0000-0000-0000F8290000}"/>
    <cellStyle name="Обычный 6 2 9 13 2" xfId="12311" xr:uid="{00000000-0005-0000-0000-0000F9290000}"/>
    <cellStyle name="Обычный 6 2 9 14" xfId="8903" xr:uid="{00000000-0005-0000-0000-0000FA290000}"/>
    <cellStyle name="Обычный 6 2 9 14 2" xfId="12312" xr:uid="{00000000-0005-0000-0000-0000FB290000}"/>
    <cellStyle name="Обычный 6 2 9 15" xfId="8904" xr:uid="{00000000-0005-0000-0000-0000FC290000}"/>
    <cellStyle name="Обычный 6 2 9 15 2" xfId="12313" xr:uid="{00000000-0005-0000-0000-0000FD290000}"/>
    <cellStyle name="Обычный 6 2 9 16" xfId="8905" xr:uid="{00000000-0005-0000-0000-0000FE290000}"/>
    <cellStyle name="Обычный 6 2 9 16 2" xfId="12314" xr:uid="{00000000-0005-0000-0000-0000FF290000}"/>
    <cellStyle name="Обычный 6 2 9 17" xfId="8906" xr:uid="{00000000-0005-0000-0000-0000002A0000}"/>
    <cellStyle name="Обычный 6 2 9 17 2" xfId="12315" xr:uid="{00000000-0005-0000-0000-0000012A0000}"/>
    <cellStyle name="Обычный 6 2 9 18" xfId="8907" xr:uid="{00000000-0005-0000-0000-0000022A0000}"/>
    <cellStyle name="Обычный 6 2 9 18 2" xfId="12316" xr:uid="{00000000-0005-0000-0000-0000032A0000}"/>
    <cellStyle name="Обычный 6 2 9 19" xfId="8908" xr:uid="{00000000-0005-0000-0000-0000042A0000}"/>
    <cellStyle name="Обычный 6 2 9 19 2" xfId="12317" xr:uid="{00000000-0005-0000-0000-0000052A0000}"/>
    <cellStyle name="Обычный 6 2 9 2" xfId="8909" xr:uid="{00000000-0005-0000-0000-0000062A0000}"/>
    <cellStyle name="Обычный 6 2 9 2 2" xfId="12318" xr:uid="{00000000-0005-0000-0000-0000072A0000}"/>
    <cellStyle name="Обычный 6 2 9 20" xfId="12307" xr:uid="{00000000-0005-0000-0000-0000082A0000}"/>
    <cellStyle name="Обычный 6 2 9 3" xfId="8910" xr:uid="{00000000-0005-0000-0000-0000092A0000}"/>
    <cellStyle name="Обычный 6 2 9 3 2" xfId="12319" xr:uid="{00000000-0005-0000-0000-00000A2A0000}"/>
    <cellStyle name="Обычный 6 2 9 4" xfId="8911" xr:uid="{00000000-0005-0000-0000-00000B2A0000}"/>
    <cellStyle name="Обычный 6 2 9 4 2" xfId="12320" xr:uid="{00000000-0005-0000-0000-00000C2A0000}"/>
    <cellStyle name="Обычный 6 2 9 5" xfId="8912" xr:uid="{00000000-0005-0000-0000-00000D2A0000}"/>
    <cellStyle name="Обычный 6 2 9 5 2" xfId="12321" xr:uid="{00000000-0005-0000-0000-00000E2A0000}"/>
    <cellStyle name="Обычный 6 2 9 6" xfId="8913" xr:uid="{00000000-0005-0000-0000-00000F2A0000}"/>
    <cellStyle name="Обычный 6 2 9 6 2" xfId="12322" xr:uid="{00000000-0005-0000-0000-0000102A0000}"/>
    <cellStyle name="Обычный 6 2 9 7" xfId="8914" xr:uid="{00000000-0005-0000-0000-0000112A0000}"/>
    <cellStyle name="Обычный 6 2 9 7 2" xfId="12323" xr:uid="{00000000-0005-0000-0000-0000122A0000}"/>
    <cellStyle name="Обычный 6 2 9 8" xfId="8915" xr:uid="{00000000-0005-0000-0000-0000132A0000}"/>
    <cellStyle name="Обычный 6 2 9 8 2" xfId="12324" xr:uid="{00000000-0005-0000-0000-0000142A0000}"/>
    <cellStyle name="Обычный 6 2 9 9" xfId="8916" xr:uid="{00000000-0005-0000-0000-0000152A0000}"/>
    <cellStyle name="Обычный 6 2 9 9 2" xfId="12325" xr:uid="{00000000-0005-0000-0000-0000162A0000}"/>
    <cellStyle name="Обычный 6 20" xfId="8917" xr:uid="{00000000-0005-0000-0000-0000172A0000}"/>
    <cellStyle name="Обычный 6 20 2" xfId="12326" xr:uid="{00000000-0005-0000-0000-0000182A0000}"/>
    <cellStyle name="Обычный 6 21" xfId="8918" xr:uid="{00000000-0005-0000-0000-0000192A0000}"/>
    <cellStyle name="Обычный 6 21 2" xfId="12327" xr:uid="{00000000-0005-0000-0000-00001A2A0000}"/>
    <cellStyle name="Обычный 6 22" xfId="8919" xr:uid="{00000000-0005-0000-0000-00001B2A0000}"/>
    <cellStyle name="Обычный 6 22 2" xfId="12328" xr:uid="{00000000-0005-0000-0000-00001C2A0000}"/>
    <cellStyle name="Обычный 6 23" xfId="8920" xr:uid="{00000000-0005-0000-0000-00001D2A0000}"/>
    <cellStyle name="Обычный 6 23 2" xfId="12329" xr:uid="{00000000-0005-0000-0000-00001E2A0000}"/>
    <cellStyle name="Обычный 6 24" xfId="8921" xr:uid="{00000000-0005-0000-0000-00001F2A0000}"/>
    <cellStyle name="Обычный 6 24 2" xfId="12330" xr:uid="{00000000-0005-0000-0000-0000202A0000}"/>
    <cellStyle name="Обычный 6 25" xfId="12144" xr:uid="{00000000-0005-0000-0000-0000212A0000}"/>
    <cellStyle name="Обычный 6 3" xfId="8922" xr:uid="{00000000-0005-0000-0000-0000222A0000}"/>
    <cellStyle name="Обычный 6 3 10" xfId="8923" xr:uid="{00000000-0005-0000-0000-0000232A0000}"/>
    <cellStyle name="Обычный 6 3 10 2" xfId="12332" xr:uid="{00000000-0005-0000-0000-0000242A0000}"/>
    <cellStyle name="Обычный 6 3 11" xfId="8924" xr:uid="{00000000-0005-0000-0000-0000252A0000}"/>
    <cellStyle name="Обычный 6 3 11 2" xfId="12333" xr:uid="{00000000-0005-0000-0000-0000262A0000}"/>
    <cellStyle name="Обычный 6 3 12" xfId="8925" xr:uid="{00000000-0005-0000-0000-0000272A0000}"/>
    <cellStyle name="Обычный 6 3 12 2" xfId="12334" xr:uid="{00000000-0005-0000-0000-0000282A0000}"/>
    <cellStyle name="Обычный 6 3 13" xfId="8926" xr:uid="{00000000-0005-0000-0000-0000292A0000}"/>
    <cellStyle name="Обычный 6 3 13 2" xfId="12335" xr:uid="{00000000-0005-0000-0000-00002A2A0000}"/>
    <cellStyle name="Обычный 6 3 14" xfId="8927" xr:uid="{00000000-0005-0000-0000-00002B2A0000}"/>
    <cellStyle name="Обычный 6 3 14 2" xfId="12336" xr:uid="{00000000-0005-0000-0000-00002C2A0000}"/>
    <cellStyle name="Обычный 6 3 15" xfId="8928" xr:uid="{00000000-0005-0000-0000-00002D2A0000}"/>
    <cellStyle name="Обычный 6 3 15 2" xfId="12337" xr:uid="{00000000-0005-0000-0000-00002E2A0000}"/>
    <cellStyle name="Обычный 6 3 16" xfId="8929" xr:uid="{00000000-0005-0000-0000-00002F2A0000}"/>
    <cellStyle name="Обычный 6 3 16 2" xfId="12338" xr:uid="{00000000-0005-0000-0000-0000302A0000}"/>
    <cellStyle name="Обычный 6 3 17" xfId="8930" xr:uid="{00000000-0005-0000-0000-0000312A0000}"/>
    <cellStyle name="Обычный 6 3 17 2" xfId="12339" xr:uid="{00000000-0005-0000-0000-0000322A0000}"/>
    <cellStyle name="Обычный 6 3 18" xfId="8931" xr:uid="{00000000-0005-0000-0000-0000332A0000}"/>
    <cellStyle name="Обычный 6 3 18 2" xfId="12340" xr:uid="{00000000-0005-0000-0000-0000342A0000}"/>
    <cellStyle name="Обычный 6 3 19" xfId="8932" xr:uid="{00000000-0005-0000-0000-0000352A0000}"/>
    <cellStyle name="Обычный 6 3 19 2" xfId="12341" xr:uid="{00000000-0005-0000-0000-0000362A0000}"/>
    <cellStyle name="Обычный 6 3 2" xfId="8933" xr:uid="{00000000-0005-0000-0000-0000372A0000}"/>
    <cellStyle name="Обычный 6 3 2 2" xfId="12342" xr:uid="{00000000-0005-0000-0000-0000382A0000}"/>
    <cellStyle name="Обычный 6 3 20" xfId="12331" xr:uid="{00000000-0005-0000-0000-0000392A0000}"/>
    <cellStyle name="Обычный 6 3 3" xfId="8934" xr:uid="{00000000-0005-0000-0000-00003A2A0000}"/>
    <cellStyle name="Обычный 6 3 3 2" xfId="12343" xr:uid="{00000000-0005-0000-0000-00003B2A0000}"/>
    <cellStyle name="Обычный 6 3 4" xfId="8935" xr:uid="{00000000-0005-0000-0000-00003C2A0000}"/>
    <cellStyle name="Обычный 6 3 4 2" xfId="12344" xr:uid="{00000000-0005-0000-0000-00003D2A0000}"/>
    <cellStyle name="Обычный 6 3 5" xfId="8936" xr:uid="{00000000-0005-0000-0000-00003E2A0000}"/>
    <cellStyle name="Обычный 6 3 5 2" xfId="12345" xr:uid="{00000000-0005-0000-0000-00003F2A0000}"/>
    <cellStyle name="Обычный 6 3 6" xfId="8937" xr:uid="{00000000-0005-0000-0000-0000402A0000}"/>
    <cellStyle name="Обычный 6 3 6 2" xfId="12346" xr:uid="{00000000-0005-0000-0000-0000412A0000}"/>
    <cellStyle name="Обычный 6 3 7" xfId="8938" xr:uid="{00000000-0005-0000-0000-0000422A0000}"/>
    <cellStyle name="Обычный 6 3 7 2" xfId="12347" xr:uid="{00000000-0005-0000-0000-0000432A0000}"/>
    <cellStyle name="Обычный 6 3 8" xfId="8939" xr:uid="{00000000-0005-0000-0000-0000442A0000}"/>
    <cellStyle name="Обычный 6 3 8 2" xfId="12348" xr:uid="{00000000-0005-0000-0000-0000452A0000}"/>
    <cellStyle name="Обычный 6 3 9" xfId="8940" xr:uid="{00000000-0005-0000-0000-0000462A0000}"/>
    <cellStyle name="Обычный 6 3 9 2" xfId="12349" xr:uid="{00000000-0005-0000-0000-0000472A0000}"/>
    <cellStyle name="Обычный 6 4" xfId="8941" xr:uid="{00000000-0005-0000-0000-0000482A0000}"/>
    <cellStyle name="Обычный 6 4 10" xfId="8942" xr:uid="{00000000-0005-0000-0000-0000492A0000}"/>
    <cellStyle name="Обычный 6 4 10 2" xfId="12351" xr:uid="{00000000-0005-0000-0000-00004A2A0000}"/>
    <cellStyle name="Обычный 6 4 11" xfId="8943" xr:uid="{00000000-0005-0000-0000-00004B2A0000}"/>
    <cellStyle name="Обычный 6 4 11 2" xfId="12352" xr:uid="{00000000-0005-0000-0000-00004C2A0000}"/>
    <cellStyle name="Обычный 6 4 12" xfId="8944" xr:uid="{00000000-0005-0000-0000-00004D2A0000}"/>
    <cellStyle name="Обычный 6 4 12 2" xfId="12353" xr:uid="{00000000-0005-0000-0000-00004E2A0000}"/>
    <cellStyle name="Обычный 6 4 13" xfId="8945" xr:uid="{00000000-0005-0000-0000-00004F2A0000}"/>
    <cellStyle name="Обычный 6 4 13 2" xfId="12354" xr:uid="{00000000-0005-0000-0000-0000502A0000}"/>
    <cellStyle name="Обычный 6 4 14" xfId="8946" xr:uid="{00000000-0005-0000-0000-0000512A0000}"/>
    <cellStyle name="Обычный 6 4 14 2" xfId="12355" xr:uid="{00000000-0005-0000-0000-0000522A0000}"/>
    <cellStyle name="Обычный 6 4 15" xfId="8947" xr:uid="{00000000-0005-0000-0000-0000532A0000}"/>
    <cellStyle name="Обычный 6 4 15 2" xfId="12356" xr:uid="{00000000-0005-0000-0000-0000542A0000}"/>
    <cellStyle name="Обычный 6 4 16" xfId="8948" xr:uid="{00000000-0005-0000-0000-0000552A0000}"/>
    <cellStyle name="Обычный 6 4 16 2" xfId="12357" xr:uid="{00000000-0005-0000-0000-0000562A0000}"/>
    <cellStyle name="Обычный 6 4 17" xfId="8949" xr:uid="{00000000-0005-0000-0000-0000572A0000}"/>
    <cellStyle name="Обычный 6 4 17 2" xfId="12358" xr:uid="{00000000-0005-0000-0000-0000582A0000}"/>
    <cellStyle name="Обычный 6 4 18" xfId="8950" xr:uid="{00000000-0005-0000-0000-0000592A0000}"/>
    <cellStyle name="Обычный 6 4 18 2" xfId="12359" xr:uid="{00000000-0005-0000-0000-00005A2A0000}"/>
    <cellStyle name="Обычный 6 4 19" xfId="8951" xr:uid="{00000000-0005-0000-0000-00005B2A0000}"/>
    <cellStyle name="Обычный 6 4 19 2" xfId="12360" xr:uid="{00000000-0005-0000-0000-00005C2A0000}"/>
    <cellStyle name="Обычный 6 4 2" xfId="8952" xr:uid="{00000000-0005-0000-0000-00005D2A0000}"/>
    <cellStyle name="Обычный 6 4 2 2" xfId="12361" xr:uid="{00000000-0005-0000-0000-00005E2A0000}"/>
    <cellStyle name="Обычный 6 4 20" xfId="12350" xr:uid="{00000000-0005-0000-0000-00005F2A0000}"/>
    <cellStyle name="Обычный 6 4 3" xfId="8953" xr:uid="{00000000-0005-0000-0000-0000602A0000}"/>
    <cellStyle name="Обычный 6 4 3 2" xfId="12362" xr:uid="{00000000-0005-0000-0000-0000612A0000}"/>
    <cellStyle name="Обычный 6 4 4" xfId="8954" xr:uid="{00000000-0005-0000-0000-0000622A0000}"/>
    <cellStyle name="Обычный 6 4 4 2" xfId="12363" xr:uid="{00000000-0005-0000-0000-0000632A0000}"/>
    <cellStyle name="Обычный 6 4 5" xfId="8955" xr:uid="{00000000-0005-0000-0000-0000642A0000}"/>
    <cellStyle name="Обычный 6 4 5 2" xfId="12364" xr:uid="{00000000-0005-0000-0000-0000652A0000}"/>
    <cellStyle name="Обычный 6 4 6" xfId="8956" xr:uid="{00000000-0005-0000-0000-0000662A0000}"/>
    <cellStyle name="Обычный 6 4 6 2" xfId="12365" xr:uid="{00000000-0005-0000-0000-0000672A0000}"/>
    <cellStyle name="Обычный 6 4 7" xfId="8957" xr:uid="{00000000-0005-0000-0000-0000682A0000}"/>
    <cellStyle name="Обычный 6 4 7 2" xfId="12366" xr:uid="{00000000-0005-0000-0000-0000692A0000}"/>
    <cellStyle name="Обычный 6 4 8" xfId="8958" xr:uid="{00000000-0005-0000-0000-00006A2A0000}"/>
    <cellStyle name="Обычный 6 4 8 2" xfId="12367" xr:uid="{00000000-0005-0000-0000-00006B2A0000}"/>
    <cellStyle name="Обычный 6 4 9" xfId="8959" xr:uid="{00000000-0005-0000-0000-00006C2A0000}"/>
    <cellStyle name="Обычный 6 4 9 2" xfId="12368" xr:uid="{00000000-0005-0000-0000-00006D2A0000}"/>
    <cellStyle name="Обычный 6 5" xfId="8960" xr:uid="{00000000-0005-0000-0000-00006E2A0000}"/>
    <cellStyle name="Обычный 6 5 10" xfId="8961" xr:uid="{00000000-0005-0000-0000-00006F2A0000}"/>
    <cellStyle name="Обычный 6 5 10 2" xfId="12370" xr:uid="{00000000-0005-0000-0000-0000702A0000}"/>
    <cellStyle name="Обычный 6 5 11" xfId="8962" xr:uid="{00000000-0005-0000-0000-0000712A0000}"/>
    <cellStyle name="Обычный 6 5 11 2" xfId="12371" xr:uid="{00000000-0005-0000-0000-0000722A0000}"/>
    <cellStyle name="Обычный 6 5 12" xfId="8963" xr:uid="{00000000-0005-0000-0000-0000732A0000}"/>
    <cellStyle name="Обычный 6 5 12 2" xfId="12372" xr:uid="{00000000-0005-0000-0000-0000742A0000}"/>
    <cellStyle name="Обычный 6 5 13" xfId="8964" xr:uid="{00000000-0005-0000-0000-0000752A0000}"/>
    <cellStyle name="Обычный 6 5 13 2" xfId="12373" xr:uid="{00000000-0005-0000-0000-0000762A0000}"/>
    <cellStyle name="Обычный 6 5 14" xfId="8965" xr:uid="{00000000-0005-0000-0000-0000772A0000}"/>
    <cellStyle name="Обычный 6 5 14 2" xfId="12374" xr:uid="{00000000-0005-0000-0000-0000782A0000}"/>
    <cellStyle name="Обычный 6 5 15" xfId="8966" xr:uid="{00000000-0005-0000-0000-0000792A0000}"/>
    <cellStyle name="Обычный 6 5 15 2" xfId="12375" xr:uid="{00000000-0005-0000-0000-00007A2A0000}"/>
    <cellStyle name="Обычный 6 5 16" xfId="8967" xr:uid="{00000000-0005-0000-0000-00007B2A0000}"/>
    <cellStyle name="Обычный 6 5 16 2" xfId="12376" xr:uid="{00000000-0005-0000-0000-00007C2A0000}"/>
    <cellStyle name="Обычный 6 5 17" xfId="8968" xr:uid="{00000000-0005-0000-0000-00007D2A0000}"/>
    <cellStyle name="Обычный 6 5 17 2" xfId="12377" xr:uid="{00000000-0005-0000-0000-00007E2A0000}"/>
    <cellStyle name="Обычный 6 5 18" xfId="8969" xr:uid="{00000000-0005-0000-0000-00007F2A0000}"/>
    <cellStyle name="Обычный 6 5 18 2" xfId="12378" xr:uid="{00000000-0005-0000-0000-0000802A0000}"/>
    <cellStyle name="Обычный 6 5 19" xfId="8970" xr:uid="{00000000-0005-0000-0000-0000812A0000}"/>
    <cellStyle name="Обычный 6 5 19 2" xfId="12379" xr:uid="{00000000-0005-0000-0000-0000822A0000}"/>
    <cellStyle name="Обычный 6 5 2" xfId="8971" xr:uid="{00000000-0005-0000-0000-0000832A0000}"/>
    <cellStyle name="Обычный 6 5 2 2" xfId="12380" xr:uid="{00000000-0005-0000-0000-0000842A0000}"/>
    <cellStyle name="Обычный 6 5 20" xfId="12369" xr:uid="{00000000-0005-0000-0000-0000852A0000}"/>
    <cellStyle name="Обычный 6 5 3" xfId="8972" xr:uid="{00000000-0005-0000-0000-0000862A0000}"/>
    <cellStyle name="Обычный 6 5 3 2" xfId="12381" xr:uid="{00000000-0005-0000-0000-0000872A0000}"/>
    <cellStyle name="Обычный 6 5 4" xfId="8973" xr:uid="{00000000-0005-0000-0000-0000882A0000}"/>
    <cellStyle name="Обычный 6 5 4 2" xfId="12382" xr:uid="{00000000-0005-0000-0000-0000892A0000}"/>
    <cellStyle name="Обычный 6 5 5" xfId="8974" xr:uid="{00000000-0005-0000-0000-00008A2A0000}"/>
    <cellStyle name="Обычный 6 5 5 2" xfId="12383" xr:uid="{00000000-0005-0000-0000-00008B2A0000}"/>
    <cellStyle name="Обычный 6 5 6" xfId="8975" xr:uid="{00000000-0005-0000-0000-00008C2A0000}"/>
    <cellStyle name="Обычный 6 5 6 2" xfId="12384" xr:uid="{00000000-0005-0000-0000-00008D2A0000}"/>
    <cellStyle name="Обычный 6 5 7" xfId="8976" xr:uid="{00000000-0005-0000-0000-00008E2A0000}"/>
    <cellStyle name="Обычный 6 5 7 2" xfId="12385" xr:uid="{00000000-0005-0000-0000-00008F2A0000}"/>
    <cellStyle name="Обычный 6 5 8" xfId="8977" xr:uid="{00000000-0005-0000-0000-0000902A0000}"/>
    <cellStyle name="Обычный 6 5 8 2" xfId="12386" xr:uid="{00000000-0005-0000-0000-0000912A0000}"/>
    <cellStyle name="Обычный 6 5 9" xfId="8978" xr:uid="{00000000-0005-0000-0000-0000922A0000}"/>
    <cellStyle name="Обычный 6 5 9 2" xfId="12387" xr:uid="{00000000-0005-0000-0000-0000932A0000}"/>
    <cellStyle name="Обычный 6 6" xfId="8979" xr:uid="{00000000-0005-0000-0000-0000942A0000}"/>
    <cellStyle name="Обычный 6 6 10" xfId="8980" xr:uid="{00000000-0005-0000-0000-0000952A0000}"/>
    <cellStyle name="Обычный 6 6 10 2" xfId="12389" xr:uid="{00000000-0005-0000-0000-0000962A0000}"/>
    <cellStyle name="Обычный 6 6 11" xfId="8981" xr:uid="{00000000-0005-0000-0000-0000972A0000}"/>
    <cellStyle name="Обычный 6 6 11 2" xfId="12390" xr:uid="{00000000-0005-0000-0000-0000982A0000}"/>
    <cellStyle name="Обычный 6 6 12" xfId="8982" xr:uid="{00000000-0005-0000-0000-0000992A0000}"/>
    <cellStyle name="Обычный 6 6 12 2" xfId="12391" xr:uid="{00000000-0005-0000-0000-00009A2A0000}"/>
    <cellStyle name="Обычный 6 6 13" xfId="8983" xr:uid="{00000000-0005-0000-0000-00009B2A0000}"/>
    <cellStyle name="Обычный 6 6 13 2" xfId="12392" xr:uid="{00000000-0005-0000-0000-00009C2A0000}"/>
    <cellStyle name="Обычный 6 6 14" xfId="8984" xr:uid="{00000000-0005-0000-0000-00009D2A0000}"/>
    <cellStyle name="Обычный 6 6 14 2" xfId="12393" xr:uid="{00000000-0005-0000-0000-00009E2A0000}"/>
    <cellStyle name="Обычный 6 6 15" xfId="8985" xr:uid="{00000000-0005-0000-0000-00009F2A0000}"/>
    <cellStyle name="Обычный 6 6 15 2" xfId="12394" xr:uid="{00000000-0005-0000-0000-0000A02A0000}"/>
    <cellStyle name="Обычный 6 6 16" xfId="8986" xr:uid="{00000000-0005-0000-0000-0000A12A0000}"/>
    <cellStyle name="Обычный 6 6 16 2" xfId="12395" xr:uid="{00000000-0005-0000-0000-0000A22A0000}"/>
    <cellStyle name="Обычный 6 6 17" xfId="8987" xr:uid="{00000000-0005-0000-0000-0000A32A0000}"/>
    <cellStyle name="Обычный 6 6 17 2" xfId="12396" xr:uid="{00000000-0005-0000-0000-0000A42A0000}"/>
    <cellStyle name="Обычный 6 6 18" xfId="8988" xr:uid="{00000000-0005-0000-0000-0000A52A0000}"/>
    <cellStyle name="Обычный 6 6 18 2" xfId="12397" xr:uid="{00000000-0005-0000-0000-0000A62A0000}"/>
    <cellStyle name="Обычный 6 6 19" xfId="8989" xr:uid="{00000000-0005-0000-0000-0000A72A0000}"/>
    <cellStyle name="Обычный 6 6 19 2" xfId="12398" xr:uid="{00000000-0005-0000-0000-0000A82A0000}"/>
    <cellStyle name="Обычный 6 6 2" xfId="8990" xr:uid="{00000000-0005-0000-0000-0000A92A0000}"/>
    <cellStyle name="Обычный 6 6 2 2" xfId="12399" xr:uid="{00000000-0005-0000-0000-0000AA2A0000}"/>
    <cellStyle name="Обычный 6 6 20" xfId="12388" xr:uid="{00000000-0005-0000-0000-0000AB2A0000}"/>
    <cellStyle name="Обычный 6 6 3" xfId="8991" xr:uid="{00000000-0005-0000-0000-0000AC2A0000}"/>
    <cellStyle name="Обычный 6 6 3 2" xfId="12400" xr:uid="{00000000-0005-0000-0000-0000AD2A0000}"/>
    <cellStyle name="Обычный 6 6 4" xfId="8992" xr:uid="{00000000-0005-0000-0000-0000AE2A0000}"/>
    <cellStyle name="Обычный 6 6 4 2" xfId="12401" xr:uid="{00000000-0005-0000-0000-0000AF2A0000}"/>
    <cellStyle name="Обычный 6 6 5" xfId="8993" xr:uid="{00000000-0005-0000-0000-0000B02A0000}"/>
    <cellStyle name="Обычный 6 6 5 2" xfId="12402" xr:uid="{00000000-0005-0000-0000-0000B12A0000}"/>
    <cellStyle name="Обычный 6 6 6" xfId="8994" xr:uid="{00000000-0005-0000-0000-0000B22A0000}"/>
    <cellStyle name="Обычный 6 6 6 2" xfId="12403" xr:uid="{00000000-0005-0000-0000-0000B32A0000}"/>
    <cellStyle name="Обычный 6 6 7" xfId="8995" xr:uid="{00000000-0005-0000-0000-0000B42A0000}"/>
    <cellStyle name="Обычный 6 6 7 2" xfId="12404" xr:uid="{00000000-0005-0000-0000-0000B52A0000}"/>
    <cellStyle name="Обычный 6 6 8" xfId="8996" xr:uid="{00000000-0005-0000-0000-0000B62A0000}"/>
    <cellStyle name="Обычный 6 6 8 2" xfId="12405" xr:uid="{00000000-0005-0000-0000-0000B72A0000}"/>
    <cellStyle name="Обычный 6 6 9" xfId="8997" xr:uid="{00000000-0005-0000-0000-0000B82A0000}"/>
    <cellStyle name="Обычный 6 6 9 2" xfId="12406" xr:uid="{00000000-0005-0000-0000-0000B92A0000}"/>
    <cellStyle name="Обычный 6 7" xfId="8998" xr:uid="{00000000-0005-0000-0000-0000BA2A0000}"/>
    <cellStyle name="Обычный 6 7 2" xfId="12407" xr:uid="{00000000-0005-0000-0000-0000BB2A0000}"/>
    <cellStyle name="Обычный 6 8" xfId="8999" xr:uid="{00000000-0005-0000-0000-0000BC2A0000}"/>
    <cellStyle name="Обычный 6 8 2" xfId="12408" xr:uid="{00000000-0005-0000-0000-0000BD2A0000}"/>
    <cellStyle name="Обычный 6 9" xfId="9000" xr:uid="{00000000-0005-0000-0000-0000BE2A0000}"/>
    <cellStyle name="Обычный 6 9 2" xfId="12409" xr:uid="{00000000-0005-0000-0000-0000BF2A0000}"/>
    <cellStyle name="Обычный 60" xfId="9001" xr:uid="{00000000-0005-0000-0000-0000C02A0000}"/>
    <cellStyle name="Обычный 61" xfId="9002" xr:uid="{00000000-0005-0000-0000-0000C12A0000}"/>
    <cellStyle name="Обычный 61 10" xfId="9003" xr:uid="{00000000-0005-0000-0000-0000C22A0000}"/>
    <cellStyle name="Обычный 61 10 2" xfId="12411" xr:uid="{00000000-0005-0000-0000-0000C32A0000}"/>
    <cellStyle name="Обычный 61 11" xfId="9004" xr:uid="{00000000-0005-0000-0000-0000C42A0000}"/>
    <cellStyle name="Обычный 61 11 2" xfId="12412" xr:uid="{00000000-0005-0000-0000-0000C52A0000}"/>
    <cellStyle name="Обычный 61 12" xfId="9005" xr:uid="{00000000-0005-0000-0000-0000C62A0000}"/>
    <cellStyle name="Обычный 61 12 2" xfId="12413" xr:uid="{00000000-0005-0000-0000-0000C72A0000}"/>
    <cellStyle name="Обычный 61 13" xfId="9006" xr:uid="{00000000-0005-0000-0000-0000C82A0000}"/>
    <cellStyle name="Обычный 61 13 2" xfId="12414" xr:uid="{00000000-0005-0000-0000-0000C92A0000}"/>
    <cellStyle name="Обычный 61 14" xfId="9007" xr:uid="{00000000-0005-0000-0000-0000CA2A0000}"/>
    <cellStyle name="Обычный 61 14 2" xfId="12415" xr:uid="{00000000-0005-0000-0000-0000CB2A0000}"/>
    <cellStyle name="Обычный 61 15" xfId="9008" xr:uid="{00000000-0005-0000-0000-0000CC2A0000}"/>
    <cellStyle name="Обычный 61 15 2" xfId="12416" xr:uid="{00000000-0005-0000-0000-0000CD2A0000}"/>
    <cellStyle name="Обычный 61 16" xfId="9009" xr:uid="{00000000-0005-0000-0000-0000CE2A0000}"/>
    <cellStyle name="Обычный 61 16 2" xfId="12417" xr:uid="{00000000-0005-0000-0000-0000CF2A0000}"/>
    <cellStyle name="Обычный 61 17" xfId="9010" xr:uid="{00000000-0005-0000-0000-0000D02A0000}"/>
    <cellStyle name="Обычный 61 17 2" xfId="12418" xr:uid="{00000000-0005-0000-0000-0000D12A0000}"/>
    <cellStyle name="Обычный 61 18" xfId="9011" xr:uid="{00000000-0005-0000-0000-0000D22A0000}"/>
    <cellStyle name="Обычный 61 18 2" xfId="12419" xr:uid="{00000000-0005-0000-0000-0000D32A0000}"/>
    <cellStyle name="Обычный 61 19" xfId="9012" xr:uid="{00000000-0005-0000-0000-0000D42A0000}"/>
    <cellStyle name="Обычный 61 19 2" xfId="12420" xr:uid="{00000000-0005-0000-0000-0000D52A0000}"/>
    <cellStyle name="Обычный 61 2" xfId="9013" xr:uid="{00000000-0005-0000-0000-0000D62A0000}"/>
    <cellStyle name="Обычный 61 2 2" xfId="12421" xr:uid="{00000000-0005-0000-0000-0000D72A0000}"/>
    <cellStyle name="Обычный 61 20" xfId="12410" xr:uid="{00000000-0005-0000-0000-0000D82A0000}"/>
    <cellStyle name="Обычный 61 3" xfId="9014" xr:uid="{00000000-0005-0000-0000-0000D92A0000}"/>
    <cellStyle name="Обычный 61 3 2" xfId="12422" xr:uid="{00000000-0005-0000-0000-0000DA2A0000}"/>
    <cellStyle name="Обычный 61 4" xfId="9015" xr:uid="{00000000-0005-0000-0000-0000DB2A0000}"/>
    <cellStyle name="Обычный 61 4 2" xfId="12423" xr:uid="{00000000-0005-0000-0000-0000DC2A0000}"/>
    <cellStyle name="Обычный 61 5" xfId="9016" xr:uid="{00000000-0005-0000-0000-0000DD2A0000}"/>
    <cellStyle name="Обычный 61 5 2" xfId="12424" xr:uid="{00000000-0005-0000-0000-0000DE2A0000}"/>
    <cellStyle name="Обычный 61 6" xfId="9017" xr:uid="{00000000-0005-0000-0000-0000DF2A0000}"/>
    <cellStyle name="Обычный 61 6 2" xfId="12425" xr:uid="{00000000-0005-0000-0000-0000E02A0000}"/>
    <cellStyle name="Обычный 61 7" xfId="9018" xr:uid="{00000000-0005-0000-0000-0000E12A0000}"/>
    <cellStyle name="Обычный 61 7 2" xfId="12426" xr:uid="{00000000-0005-0000-0000-0000E22A0000}"/>
    <cellStyle name="Обычный 61 8" xfId="9019" xr:uid="{00000000-0005-0000-0000-0000E32A0000}"/>
    <cellStyle name="Обычный 61 8 2" xfId="12427" xr:uid="{00000000-0005-0000-0000-0000E42A0000}"/>
    <cellStyle name="Обычный 61 9" xfId="9020" xr:uid="{00000000-0005-0000-0000-0000E52A0000}"/>
    <cellStyle name="Обычный 61 9 2" xfId="12428" xr:uid="{00000000-0005-0000-0000-0000E62A0000}"/>
    <cellStyle name="Обычный 62" xfId="9021" xr:uid="{00000000-0005-0000-0000-0000E72A0000}"/>
    <cellStyle name="Обычный 63" xfId="9022" xr:uid="{00000000-0005-0000-0000-0000E82A0000}"/>
    <cellStyle name="Обычный 63 10" xfId="9023" xr:uid="{00000000-0005-0000-0000-0000E92A0000}"/>
    <cellStyle name="Обычный 63 10 2" xfId="12430" xr:uid="{00000000-0005-0000-0000-0000EA2A0000}"/>
    <cellStyle name="Обычный 63 11" xfId="9024" xr:uid="{00000000-0005-0000-0000-0000EB2A0000}"/>
    <cellStyle name="Обычный 63 11 2" xfId="12431" xr:uid="{00000000-0005-0000-0000-0000EC2A0000}"/>
    <cellStyle name="Обычный 63 12" xfId="9025" xr:uid="{00000000-0005-0000-0000-0000ED2A0000}"/>
    <cellStyle name="Обычный 63 12 2" xfId="12432" xr:uid="{00000000-0005-0000-0000-0000EE2A0000}"/>
    <cellStyle name="Обычный 63 13" xfId="9026" xr:uid="{00000000-0005-0000-0000-0000EF2A0000}"/>
    <cellStyle name="Обычный 63 13 2" xfId="12433" xr:uid="{00000000-0005-0000-0000-0000F02A0000}"/>
    <cellStyle name="Обычный 63 14" xfId="9027" xr:uid="{00000000-0005-0000-0000-0000F12A0000}"/>
    <cellStyle name="Обычный 63 14 2" xfId="12434" xr:uid="{00000000-0005-0000-0000-0000F22A0000}"/>
    <cellStyle name="Обычный 63 15" xfId="9028" xr:uid="{00000000-0005-0000-0000-0000F32A0000}"/>
    <cellStyle name="Обычный 63 15 2" xfId="12435" xr:uid="{00000000-0005-0000-0000-0000F42A0000}"/>
    <cellStyle name="Обычный 63 16" xfId="9029" xr:uid="{00000000-0005-0000-0000-0000F52A0000}"/>
    <cellStyle name="Обычный 63 16 2" xfId="12436" xr:uid="{00000000-0005-0000-0000-0000F62A0000}"/>
    <cellStyle name="Обычный 63 17" xfId="9030" xr:uid="{00000000-0005-0000-0000-0000F72A0000}"/>
    <cellStyle name="Обычный 63 17 2" xfId="12437" xr:uid="{00000000-0005-0000-0000-0000F82A0000}"/>
    <cellStyle name="Обычный 63 18" xfId="9031" xr:uid="{00000000-0005-0000-0000-0000F92A0000}"/>
    <cellStyle name="Обычный 63 18 2" xfId="12438" xr:uid="{00000000-0005-0000-0000-0000FA2A0000}"/>
    <cellStyle name="Обычный 63 19" xfId="9032" xr:uid="{00000000-0005-0000-0000-0000FB2A0000}"/>
    <cellStyle name="Обычный 63 19 2" xfId="12439" xr:uid="{00000000-0005-0000-0000-0000FC2A0000}"/>
    <cellStyle name="Обычный 63 2" xfId="9033" xr:uid="{00000000-0005-0000-0000-0000FD2A0000}"/>
    <cellStyle name="Обычный 63 2 2" xfId="12440" xr:uid="{00000000-0005-0000-0000-0000FE2A0000}"/>
    <cellStyle name="Обычный 63 20" xfId="12429" xr:uid="{00000000-0005-0000-0000-0000FF2A0000}"/>
    <cellStyle name="Обычный 63 3" xfId="9034" xr:uid="{00000000-0005-0000-0000-0000002B0000}"/>
    <cellStyle name="Обычный 63 3 2" xfId="12441" xr:uid="{00000000-0005-0000-0000-0000012B0000}"/>
    <cellStyle name="Обычный 63 4" xfId="9035" xr:uid="{00000000-0005-0000-0000-0000022B0000}"/>
    <cellStyle name="Обычный 63 4 2" xfId="12442" xr:uid="{00000000-0005-0000-0000-0000032B0000}"/>
    <cellStyle name="Обычный 63 5" xfId="9036" xr:uid="{00000000-0005-0000-0000-0000042B0000}"/>
    <cellStyle name="Обычный 63 5 2" xfId="12443" xr:uid="{00000000-0005-0000-0000-0000052B0000}"/>
    <cellStyle name="Обычный 63 6" xfId="9037" xr:uid="{00000000-0005-0000-0000-0000062B0000}"/>
    <cellStyle name="Обычный 63 6 2" xfId="12444" xr:uid="{00000000-0005-0000-0000-0000072B0000}"/>
    <cellStyle name="Обычный 63 7" xfId="9038" xr:uid="{00000000-0005-0000-0000-0000082B0000}"/>
    <cellStyle name="Обычный 63 7 2" xfId="12445" xr:uid="{00000000-0005-0000-0000-0000092B0000}"/>
    <cellStyle name="Обычный 63 8" xfId="9039" xr:uid="{00000000-0005-0000-0000-00000A2B0000}"/>
    <cellStyle name="Обычный 63 8 2" xfId="12446" xr:uid="{00000000-0005-0000-0000-00000B2B0000}"/>
    <cellStyle name="Обычный 63 9" xfId="9040" xr:uid="{00000000-0005-0000-0000-00000C2B0000}"/>
    <cellStyle name="Обычный 63 9 2" xfId="12447" xr:uid="{00000000-0005-0000-0000-00000D2B0000}"/>
    <cellStyle name="Обычный 64" xfId="9041" xr:uid="{00000000-0005-0000-0000-00000E2B0000}"/>
    <cellStyle name="Обычный 65" xfId="9042" xr:uid="{00000000-0005-0000-0000-00000F2B0000}"/>
    <cellStyle name="Обычный 66" xfId="9043" xr:uid="{00000000-0005-0000-0000-0000102B0000}"/>
    <cellStyle name="Обычный 67" xfId="9044" xr:uid="{00000000-0005-0000-0000-0000112B0000}"/>
    <cellStyle name="Обычный 68" xfId="9045" xr:uid="{00000000-0005-0000-0000-0000122B0000}"/>
    <cellStyle name="Обычный 69" xfId="9046" xr:uid="{00000000-0005-0000-0000-0000132B0000}"/>
    <cellStyle name="Обычный 7" xfId="9047" xr:uid="{00000000-0005-0000-0000-0000142B0000}"/>
    <cellStyle name="Обычный 7 10" xfId="9048" xr:uid="{00000000-0005-0000-0000-0000152B0000}"/>
    <cellStyle name="Обычный 7 10 2" xfId="12449" xr:uid="{00000000-0005-0000-0000-0000162B0000}"/>
    <cellStyle name="Обычный 7 11" xfId="9049" xr:uid="{00000000-0005-0000-0000-0000172B0000}"/>
    <cellStyle name="Обычный 7 11 2" xfId="12450" xr:uid="{00000000-0005-0000-0000-0000182B0000}"/>
    <cellStyle name="Обычный 7 12" xfId="9050" xr:uid="{00000000-0005-0000-0000-0000192B0000}"/>
    <cellStyle name="Обычный 7 12 2" xfId="12451" xr:uid="{00000000-0005-0000-0000-00001A2B0000}"/>
    <cellStyle name="Обычный 7 13" xfId="9051" xr:uid="{00000000-0005-0000-0000-00001B2B0000}"/>
    <cellStyle name="Обычный 7 13 2" xfId="12452" xr:uid="{00000000-0005-0000-0000-00001C2B0000}"/>
    <cellStyle name="Обычный 7 14" xfId="9052" xr:uid="{00000000-0005-0000-0000-00001D2B0000}"/>
    <cellStyle name="Обычный 7 14 2" xfId="12453" xr:uid="{00000000-0005-0000-0000-00001E2B0000}"/>
    <cellStyle name="Обычный 7 15" xfId="9053" xr:uid="{00000000-0005-0000-0000-00001F2B0000}"/>
    <cellStyle name="Обычный 7 15 2" xfId="12454" xr:uid="{00000000-0005-0000-0000-0000202B0000}"/>
    <cellStyle name="Обычный 7 16" xfId="9054" xr:uid="{00000000-0005-0000-0000-0000212B0000}"/>
    <cellStyle name="Обычный 7 16 2" xfId="12455" xr:uid="{00000000-0005-0000-0000-0000222B0000}"/>
    <cellStyle name="Обычный 7 17" xfId="9055" xr:uid="{00000000-0005-0000-0000-0000232B0000}"/>
    <cellStyle name="Обычный 7 17 2" xfId="12456" xr:uid="{00000000-0005-0000-0000-0000242B0000}"/>
    <cellStyle name="Обычный 7 18" xfId="9056" xr:uid="{00000000-0005-0000-0000-0000252B0000}"/>
    <cellStyle name="Обычный 7 18 2" xfId="12457" xr:uid="{00000000-0005-0000-0000-0000262B0000}"/>
    <cellStyle name="Обычный 7 19" xfId="9057" xr:uid="{00000000-0005-0000-0000-0000272B0000}"/>
    <cellStyle name="Обычный 7 19 2" xfId="12458" xr:uid="{00000000-0005-0000-0000-0000282B0000}"/>
    <cellStyle name="Обычный 7 2" xfId="9058" xr:uid="{00000000-0005-0000-0000-0000292B0000}"/>
    <cellStyle name="Обычный 7 2 10" xfId="9059" xr:uid="{00000000-0005-0000-0000-00002A2B0000}"/>
    <cellStyle name="Обычный 7 2 10 2" xfId="12460" xr:uid="{00000000-0005-0000-0000-00002B2B0000}"/>
    <cellStyle name="Обычный 7 2 11" xfId="9060" xr:uid="{00000000-0005-0000-0000-00002C2B0000}"/>
    <cellStyle name="Обычный 7 2 11 2" xfId="12461" xr:uid="{00000000-0005-0000-0000-00002D2B0000}"/>
    <cellStyle name="Обычный 7 2 12" xfId="9061" xr:uid="{00000000-0005-0000-0000-00002E2B0000}"/>
    <cellStyle name="Обычный 7 2 12 2" xfId="12462" xr:uid="{00000000-0005-0000-0000-00002F2B0000}"/>
    <cellStyle name="Обычный 7 2 13" xfId="9062" xr:uid="{00000000-0005-0000-0000-0000302B0000}"/>
    <cellStyle name="Обычный 7 2 13 2" xfId="12463" xr:uid="{00000000-0005-0000-0000-0000312B0000}"/>
    <cellStyle name="Обычный 7 2 14" xfId="9063" xr:uid="{00000000-0005-0000-0000-0000322B0000}"/>
    <cellStyle name="Обычный 7 2 14 2" xfId="12464" xr:uid="{00000000-0005-0000-0000-0000332B0000}"/>
    <cellStyle name="Обычный 7 2 15" xfId="9064" xr:uid="{00000000-0005-0000-0000-0000342B0000}"/>
    <cellStyle name="Обычный 7 2 15 2" xfId="12465" xr:uid="{00000000-0005-0000-0000-0000352B0000}"/>
    <cellStyle name="Обычный 7 2 16" xfId="9065" xr:uid="{00000000-0005-0000-0000-0000362B0000}"/>
    <cellStyle name="Обычный 7 2 16 2" xfId="12466" xr:uid="{00000000-0005-0000-0000-0000372B0000}"/>
    <cellStyle name="Обычный 7 2 17" xfId="9066" xr:uid="{00000000-0005-0000-0000-0000382B0000}"/>
    <cellStyle name="Обычный 7 2 17 2" xfId="12467" xr:uid="{00000000-0005-0000-0000-0000392B0000}"/>
    <cellStyle name="Обычный 7 2 18" xfId="9067" xr:uid="{00000000-0005-0000-0000-00003A2B0000}"/>
    <cellStyle name="Обычный 7 2 18 2" xfId="12468" xr:uid="{00000000-0005-0000-0000-00003B2B0000}"/>
    <cellStyle name="Обычный 7 2 19" xfId="9068" xr:uid="{00000000-0005-0000-0000-00003C2B0000}"/>
    <cellStyle name="Обычный 7 2 19 2" xfId="12469" xr:uid="{00000000-0005-0000-0000-00003D2B0000}"/>
    <cellStyle name="Обычный 7 2 2" xfId="9069" xr:uid="{00000000-0005-0000-0000-00003E2B0000}"/>
    <cellStyle name="Обычный 7 2 2 2" xfId="12470" xr:uid="{00000000-0005-0000-0000-00003F2B0000}"/>
    <cellStyle name="Обычный 7 2 20" xfId="12459" xr:uid="{00000000-0005-0000-0000-0000402B0000}"/>
    <cellStyle name="Обычный 7 2 3" xfId="9070" xr:uid="{00000000-0005-0000-0000-0000412B0000}"/>
    <cellStyle name="Обычный 7 2 3 2" xfId="12471" xr:uid="{00000000-0005-0000-0000-0000422B0000}"/>
    <cellStyle name="Обычный 7 2 4" xfId="9071" xr:uid="{00000000-0005-0000-0000-0000432B0000}"/>
    <cellStyle name="Обычный 7 2 4 2" xfId="12472" xr:uid="{00000000-0005-0000-0000-0000442B0000}"/>
    <cellStyle name="Обычный 7 2 5" xfId="9072" xr:uid="{00000000-0005-0000-0000-0000452B0000}"/>
    <cellStyle name="Обычный 7 2 5 2" xfId="12473" xr:uid="{00000000-0005-0000-0000-0000462B0000}"/>
    <cellStyle name="Обычный 7 2 6" xfId="9073" xr:uid="{00000000-0005-0000-0000-0000472B0000}"/>
    <cellStyle name="Обычный 7 2 6 2" xfId="12474" xr:uid="{00000000-0005-0000-0000-0000482B0000}"/>
    <cellStyle name="Обычный 7 2 7" xfId="9074" xr:uid="{00000000-0005-0000-0000-0000492B0000}"/>
    <cellStyle name="Обычный 7 2 7 2" xfId="12475" xr:uid="{00000000-0005-0000-0000-00004A2B0000}"/>
    <cellStyle name="Обычный 7 2 8" xfId="9075" xr:uid="{00000000-0005-0000-0000-00004B2B0000}"/>
    <cellStyle name="Обычный 7 2 8 2" xfId="12476" xr:uid="{00000000-0005-0000-0000-00004C2B0000}"/>
    <cellStyle name="Обычный 7 2 9" xfId="9076" xr:uid="{00000000-0005-0000-0000-00004D2B0000}"/>
    <cellStyle name="Обычный 7 2 9 2" xfId="12477" xr:uid="{00000000-0005-0000-0000-00004E2B0000}"/>
    <cellStyle name="Обычный 7 20" xfId="9077" xr:uid="{00000000-0005-0000-0000-00004F2B0000}"/>
    <cellStyle name="Обычный 7 20 2" xfId="12478" xr:uid="{00000000-0005-0000-0000-0000502B0000}"/>
    <cellStyle name="Обычный 7 21" xfId="12448" xr:uid="{00000000-0005-0000-0000-0000512B0000}"/>
    <cellStyle name="Обычный 7 3" xfId="9078" xr:uid="{00000000-0005-0000-0000-0000522B0000}"/>
    <cellStyle name="Обычный 7 3 2" xfId="12479" xr:uid="{00000000-0005-0000-0000-0000532B0000}"/>
    <cellStyle name="Обычный 7 4" xfId="9079" xr:uid="{00000000-0005-0000-0000-0000542B0000}"/>
    <cellStyle name="Обычный 7 4 2" xfId="12480" xr:uid="{00000000-0005-0000-0000-0000552B0000}"/>
    <cellStyle name="Обычный 7 5" xfId="9080" xr:uid="{00000000-0005-0000-0000-0000562B0000}"/>
    <cellStyle name="Обычный 7 5 2" xfId="12481" xr:uid="{00000000-0005-0000-0000-0000572B0000}"/>
    <cellStyle name="Обычный 7 6" xfId="9081" xr:uid="{00000000-0005-0000-0000-0000582B0000}"/>
    <cellStyle name="Обычный 7 6 2" xfId="12482" xr:uid="{00000000-0005-0000-0000-0000592B0000}"/>
    <cellStyle name="Обычный 7 7" xfId="9082" xr:uid="{00000000-0005-0000-0000-00005A2B0000}"/>
    <cellStyle name="Обычный 7 7 2" xfId="12483" xr:uid="{00000000-0005-0000-0000-00005B2B0000}"/>
    <cellStyle name="Обычный 7 8" xfId="9083" xr:uid="{00000000-0005-0000-0000-00005C2B0000}"/>
    <cellStyle name="Обычный 7 8 2" xfId="12484" xr:uid="{00000000-0005-0000-0000-00005D2B0000}"/>
    <cellStyle name="Обычный 7 9" xfId="9084" xr:uid="{00000000-0005-0000-0000-00005E2B0000}"/>
    <cellStyle name="Обычный 7 9 2" xfId="12485" xr:uid="{00000000-0005-0000-0000-00005F2B0000}"/>
    <cellStyle name="Обычный 70" xfId="13413" xr:uid="{00000000-0005-0000-0000-0000602B0000}"/>
    <cellStyle name="Обычный 70 2" xfId="13427" xr:uid="{00000000-0005-0000-0000-0000612B0000}"/>
    <cellStyle name="Обычный 70 3" xfId="13443" xr:uid="{00000000-0005-0000-0000-0000622B0000}"/>
    <cellStyle name="Обычный 71" xfId="9085" xr:uid="{00000000-0005-0000-0000-0000632B0000}"/>
    <cellStyle name="Обычный 72" xfId="9086" xr:uid="{00000000-0005-0000-0000-0000642B0000}"/>
    <cellStyle name="Обычный 72 10" xfId="9087" xr:uid="{00000000-0005-0000-0000-0000652B0000}"/>
    <cellStyle name="Обычный 72 10 2" xfId="12487" xr:uid="{00000000-0005-0000-0000-0000662B0000}"/>
    <cellStyle name="Обычный 72 11" xfId="9088" xr:uid="{00000000-0005-0000-0000-0000672B0000}"/>
    <cellStyle name="Обычный 72 11 2" xfId="12488" xr:uid="{00000000-0005-0000-0000-0000682B0000}"/>
    <cellStyle name="Обычный 72 12" xfId="9089" xr:uid="{00000000-0005-0000-0000-0000692B0000}"/>
    <cellStyle name="Обычный 72 12 2" xfId="12489" xr:uid="{00000000-0005-0000-0000-00006A2B0000}"/>
    <cellStyle name="Обычный 72 13" xfId="9090" xr:uid="{00000000-0005-0000-0000-00006B2B0000}"/>
    <cellStyle name="Обычный 72 13 2" xfId="12490" xr:uid="{00000000-0005-0000-0000-00006C2B0000}"/>
    <cellStyle name="Обычный 72 14" xfId="9091" xr:uid="{00000000-0005-0000-0000-00006D2B0000}"/>
    <cellStyle name="Обычный 72 14 2" xfId="12491" xr:uid="{00000000-0005-0000-0000-00006E2B0000}"/>
    <cellStyle name="Обычный 72 15" xfId="9092" xr:uid="{00000000-0005-0000-0000-00006F2B0000}"/>
    <cellStyle name="Обычный 72 15 2" xfId="12492" xr:uid="{00000000-0005-0000-0000-0000702B0000}"/>
    <cellStyle name="Обычный 72 16" xfId="9093" xr:uid="{00000000-0005-0000-0000-0000712B0000}"/>
    <cellStyle name="Обычный 72 16 2" xfId="12493" xr:uid="{00000000-0005-0000-0000-0000722B0000}"/>
    <cellStyle name="Обычный 72 17" xfId="9094" xr:uid="{00000000-0005-0000-0000-0000732B0000}"/>
    <cellStyle name="Обычный 72 17 2" xfId="12494" xr:uid="{00000000-0005-0000-0000-0000742B0000}"/>
    <cellStyle name="Обычный 72 18" xfId="9095" xr:uid="{00000000-0005-0000-0000-0000752B0000}"/>
    <cellStyle name="Обычный 72 18 2" xfId="12495" xr:uid="{00000000-0005-0000-0000-0000762B0000}"/>
    <cellStyle name="Обычный 72 19" xfId="9096" xr:uid="{00000000-0005-0000-0000-0000772B0000}"/>
    <cellStyle name="Обычный 72 19 2" xfId="12496" xr:uid="{00000000-0005-0000-0000-0000782B0000}"/>
    <cellStyle name="Обычный 72 2" xfId="9097" xr:uid="{00000000-0005-0000-0000-0000792B0000}"/>
    <cellStyle name="Обычный 72 2 2" xfId="12497" xr:uid="{00000000-0005-0000-0000-00007A2B0000}"/>
    <cellStyle name="Обычный 72 20" xfId="12486" xr:uid="{00000000-0005-0000-0000-00007B2B0000}"/>
    <cellStyle name="Обычный 72 3" xfId="9098" xr:uid="{00000000-0005-0000-0000-00007C2B0000}"/>
    <cellStyle name="Обычный 72 3 2" xfId="12498" xr:uid="{00000000-0005-0000-0000-00007D2B0000}"/>
    <cellStyle name="Обычный 72 4" xfId="9099" xr:uid="{00000000-0005-0000-0000-00007E2B0000}"/>
    <cellStyle name="Обычный 72 4 2" xfId="12499" xr:uid="{00000000-0005-0000-0000-00007F2B0000}"/>
    <cellStyle name="Обычный 72 5" xfId="9100" xr:uid="{00000000-0005-0000-0000-0000802B0000}"/>
    <cellStyle name="Обычный 72 5 2" xfId="12500" xr:uid="{00000000-0005-0000-0000-0000812B0000}"/>
    <cellStyle name="Обычный 72 6" xfId="9101" xr:uid="{00000000-0005-0000-0000-0000822B0000}"/>
    <cellStyle name="Обычный 72 6 2" xfId="12501" xr:uid="{00000000-0005-0000-0000-0000832B0000}"/>
    <cellStyle name="Обычный 72 7" xfId="9102" xr:uid="{00000000-0005-0000-0000-0000842B0000}"/>
    <cellStyle name="Обычный 72 7 2" xfId="12502" xr:uid="{00000000-0005-0000-0000-0000852B0000}"/>
    <cellStyle name="Обычный 72 8" xfId="9103" xr:uid="{00000000-0005-0000-0000-0000862B0000}"/>
    <cellStyle name="Обычный 72 8 2" xfId="12503" xr:uid="{00000000-0005-0000-0000-0000872B0000}"/>
    <cellStyle name="Обычный 72 9" xfId="9104" xr:uid="{00000000-0005-0000-0000-0000882B0000}"/>
    <cellStyle name="Обычный 72 9 2" xfId="12504" xr:uid="{00000000-0005-0000-0000-0000892B0000}"/>
    <cellStyle name="Обычный 73" xfId="13414" xr:uid="{00000000-0005-0000-0000-00008A2B0000}"/>
    <cellStyle name="Обычный 74" xfId="9105" xr:uid="{00000000-0005-0000-0000-00008B2B0000}"/>
    <cellStyle name="Обычный 75" xfId="9106" xr:uid="{00000000-0005-0000-0000-00008C2B0000}"/>
    <cellStyle name="Обычный 75 10" xfId="9107" xr:uid="{00000000-0005-0000-0000-00008D2B0000}"/>
    <cellStyle name="Обычный 75 10 2" xfId="12506" xr:uid="{00000000-0005-0000-0000-00008E2B0000}"/>
    <cellStyle name="Обычный 75 11" xfId="9108" xr:uid="{00000000-0005-0000-0000-00008F2B0000}"/>
    <cellStyle name="Обычный 75 11 2" xfId="12507" xr:uid="{00000000-0005-0000-0000-0000902B0000}"/>
    <cellStyle name="Обычный 75 12" xfId="9109" xr:uid="{00000000-0005-0000-0000-0000912B0000}"/>
    <cellStyle name="Обычный 75 12 2" xfId="12508" xr:uid="{00000000-0005-0000-0000-0000922B0000}"/>
    <cellStyle name="Обычный 75 13" xfId="9110" xr:uid="{00000000-0005-0000-0000-0000932B0000}"/>
    <cellStyle name="Обычный 75 13 2" xfId="12509" xr:uid="{00000000-0005-0000-0000-0000942B0000}"/>
    <cellStyle name="Обычный 75 14" xfId="9111" xr:uid="{00000000-0005-0000-0000-0000952B0000}"/>
    <cellStyle name="Обычный 75 14 2" xfId="12510" xr:uid="{00000000-0005-0000-0000-0000962B0000}"/>
    <cellStyle name="Обычный 75 15" xfId="9112" xr:uid="{00000000-0005-0000-0000-0000972B0000}"/>
    <cellStyle name="Обычный 75 15 2" xfId="12511" xr:uid="{00000000-0005-0000-0000-0000982B0000}"/>
    <cellStyle name="Обычный 75 16" xfId="9113" xr:uid="{00000000-0005-0000-0000-0000992B0000}"/>
    <cellStyle name="Обычный 75 16 2" xfId="12512" xr:uid="{00000000-0005-0000-0000-00009A2B0000}"/>
    <cellStyle name="Обычный 75 17" xfId="9114" xr:uid="{00000000-0005-0000-0000-00009B2B0000}"/>
    <cellStyle name="Обычный 75 17 2" xfId="12513" xr:uid="{00000000-0005-0000-0000-00009C2B0000}"/>
    <cellStyle name="Обычный 75 18" xfId="9115" xr:uid="{00000000-0005-0000-0000-00009D2B0000}"/>
    <cellStyle name="Обычный 75 18 2" xfId="12514" xr:uid="{00000000-0005-0000-0000-00009E2B0000}"/>
    <cellStyle name="Обычный 75 19" xfId="9116" xr:uid="{00000000-0005-0000-0000-00009F2B0000}"/>
    <cellStyle name="Обычный 75 19 2" xfId="12515" xr:uid="{00000000-0005-0000-0000-0000A02B0000}"/>
    <cellStyle name="Обычный 75 2" xfId="9117" xr:uid="{00000000-0005-0000-0000-0000A12B0000}"/>
    <cellStyle name="Обычный 75 2 2" xfId="12516" xr:uid="{00000000-0005-0000-0000-0000A22B0000}"/>
    <cellStyle name="Обычный 75 20" xfId="12505" xr:uid="{00000000-0005-0000-0000-0000A32B0000}"/>
    <cellStyle name="Обычный 75 3" xfId="9118" xr:uid="{00000000-0005-0000-0000-0000A42B0000}"/>
    <cellStyle name="Обычный 75 3 2" xfId="12517" xr:uid="{00000000-0005-0000-0000-0000A52B0000}"/>
    <cellStyle name="Обычный 75 4" xfId="9119" xr:uid="{00000000-0005-0000-0000-0000A62B0000}"/>
    <cellStyle name="Обычный 75 4 2" xfId="12518" xr:uid="{00000000-0005-0000-0000-0000A72B0000}"/>
    <cellStyle name="Обычный 75 5" xfId="9120" xr:uid="{00000000-0005-0000-0000-0000A82B0000}"/>
    <cellStyle name="Обычный 75 5 2" xfId="12519" xr:uid="{00000000-0005-0000-0000-0000A92B0000}"/>
    <cellStyle name="Обычный 75 6" xfId="9121" xr:uid="{00000000-0005-0000-0000-0000AA2B0000}"/>
    <cellStyle name="Обычный 75 6 2" xfId="12520" xr:uid="{00000000-0005-0000-0000-0000AB2B0000}"/>
    <cellStyle name="Обычный 75 7" xfId="9122" xr:uid="{00000000-0005-0000-0000-0000AC2B0000}"/>
    <cellStyle name="Обычный 75 7 2" xfId="12521" xr:uid="{00000000-0005-0000-0000-0000AD2B0000}"/>
    <cellStyle name="Обычный 75 8" xfId="9123" xr:uid="{00000000-0005-0000-0000-0000AE2B0000}"/>
    <cellStyle name="Обычный 75 8 2" xfId="12522" xr:uid="{00000000-0005-0000-0000-0000AF2B0000}"/>
    <cellStyle name="Обычный 75 9" xfId="9124" xr:uid="{00000000-0005-0000-0000-0000B02B0000}"/>
    <cellStyle name="Обычный 75 9 2" xfId="12523" xr:uid="{00000000-0005-0000-0000-0000B12B0000}"/>
    <cellStyle name="Обычный 76" xfId="13415" xr:uid="{00000000-0005-0000-0000-0000B22B0000}"/>
    <cellStyle name="Обычный 77" xfId="9125" xr:uid="{00000000-0005-0000-0000-0000B32B0000}"/>
    <cellStyle name="Обычный 78" xfId="9126" xr:uid="{00000000-0005-0000-0000-0000B42B0000}"/>
    <cellStyle name="Обычный 78 10" xfId="9127" xr:uid="{00000000-0005-0000-0000-0000B52B0000}"/>
    <cellStyle name="Обычный 78 10 2" xfId="12525" xr:uid="{00000000-0005-0000-0000-0000B62B0000}"/>
    <cellStyle name="Обычный 78 11" xfId="9128" xr:uid="{00000000-0005-0000-0000-0000B72B0000}"/>
    <cellStyle name="Обычный 78 11 2" xfId="12526" xr:uid="{00000000-0005-0000-0000-0000B82B0000}"/>
    <cellStyle name="Обычный 78 12" xfId="9129" xr:uid="{00000000-0005-0000-0000-0000B92B0000}"/>
    <cellStyle name="Обычный 78 12 2" xfId="12527" xr:uid="{00000000-0005-0000-0000-0000BA2B0000}"/>
    <cellStyle name="Обычный 78 13" xfId="9130" xr:uid="{00000000-0005-0000-0000-0000BB2B0000}"/>
    <cellStyle name="Обычный 78 13 2" xfId="12528" xr:uid="{00000000-0005-0000-0000-0000BC2B0000}"/>
    <cellStyle name="Обычный 78 14" xfId="9131" xr:uid="{00000000-0005-0000-0000-0000BD2B0000}"/>
    <cellStyle name="Обычный 78 14 2" xfId="12529" xr:uid="{00000000-0005-0000-0000-0000BE2B0000}"/>
    <cellStyle name="Обычный 78 15" xfId="9132" xr:uid="{00000000-0005-0000-0000-0000BF2B0000}"/>
    <cellStyle name="Обычный 78 15 2" xfId="12530" xr:uid="{00000000-0005-0000-0000-0000C02B0000}"/>
    <cellStyle name="Обычный 78 16" xfId="9133" xr:uid="{00000000-0005-0000-0000-0000C12B0000}"/>
    <cellStyle name="Обычный 78 16 2" xfId="12531" xr:uid="{00000000-0005-0000-0000-0000C22B0000}"/>
    <cellStyle name="Обычный 78 17" xfId="9134" xr:uid="{00000000-0005-0000-0000-0000C32B0000}"/>
    <cellStyle name="Обычный 78 17 2" xfId="12532" xr:uid="{00000000-0005-0000-0000-0000C42B0000}"/>
    <cellStyle name="Обычный 78 18" xfId="9135" xr:uid="{00000000-0005-0000-0000-0000C52B0000}"/>
    <cellStyle name="Обычный 78 18 2" xfId="12533" xr:uid="{00000000-0005-0000-0000-0000C62B0000}"/>
    <cellStyle name="Обычный 78 19" xfId="9136" xr:uid="{00000000-0005-0000-0000-0000C72B0000}"/>
    <cellStyle name="Обычный 78 19 2" xfId="12534" xr:uid="{00000000-0005-0000-0000-0000C82B0000}"/>
    <cellStyle name="Обычный 78 2" xfId="9137" xr:uid="{00000000-0005-0000-0000-0000C92B0000}"/>
    <cellStyle name="Обычный 78 2 2" xfId="12535" xr:uid="{00000000-0005-0000-0000-0000CA2B0000}"/>
    <cellStyle name="Обычный 78 20" xfId="12524" xr:uid="{00000000-0005-0000-0000-0000CB2B0000}"/>
    <cellStyle name="Обычный 78 3" xfId="9138" xr:uid="{00000000-0005-0000-0000-0000CC2B0000}"/>
    <cellStyle name="Обычный 78 3 2" xfId="12536" xr:uid="{00000000-0005-0000-0000-0000CD2B0000}"/>
    <cellStyle name="Обычный 78 4" xfId="9139" xr:uid="{00000000-0005-0000-0000-0000CE2B0000}"/>
    <cellStyle name="Обычный 78 4 2" xfId="12537" xr:uid="{00000000-0005-0000-0000-0000CF2B0000}"/>
    <cellStyle name="Обычный 78 5" xfId="9140" xr:uid="{00000000-0005-0000-0000-0000D02B0000}"/>
    <cellStyle name="Обычный 78 5 2" xfId="12538" xr:uid="{00000000-0005-0000-0000-0000D12B0000}"/>
    <cellStyle name="Обычный 78 6" xfId="9141" xr:uid="{00000000-0005-0000-0000-0000D22B0000}"/>
    <cellStyle name="Обычный 78 6 2" xfId="12539" xr:uid="{00000000-0005-0000-0000-0000D32B0000}"/>
    <cellStyle name="Обычный 78 7" xfId="9142" xr:uid="{00000000-0005-0000-0000-0000D42B0000}"/>
    <cellStyle name="Обычный 78 7 2" xfId="12540" xr:uid="{00000000-0005-0000-0000-0000D52B0000}"/>
    <cellStyle name="Обычный 78 8" xfId="9143" xr:uid="{00000000-0005-0000-0000-0000D62B0000}"/>
    <cellStyle name="Обычный 78 8 2" xfId="12541" xr:uid="{00000000-0005-0000-0000-0000D72B0000}"/>
    <cellStyle name="Обычный 78 9" xfId="9144" xr:uid="{00000000-0005-0000-0000-0000D82B0000}"/>
    <cellStyle name="Обычный 78 9 2" xfId="12542" xr:uid="{00000000-0005-0000-0000-0000D92B0000}"/>
    <cellStyle name="Обычный 79" xfId="13428" xr:uid="{00000000-0005-0000-0000-0000DA2B0000}"/>
    <cellStyle name="Обычный 8" xfId="9145" xr:uid="{00000000-0005-0000-0000-0000DB2B0000}"/>
    <cellStyle name="Обычный 8 2" xfId="9146" xr:uid="{00000000-0005-0000-0000-0000DC2B0000}"/>
    <cellStyle name="Обычный 8 2 2" xfId="9147" xr:uid="{00000000-0005-0000-0000-0000DD2B0000}"/>
    <cellStyle name="Обычный 8_Намуна жадвал" xfId="9148" xr:uid="{00000000-0005-0000-0000-0000DE2B0000}"/>
    <cellStyle name="Обычный 80" xfId="9149" xr:uid="{00000000-0005-0000-0000-0000DF2B0000}"/>
    <cellStyle name="Обычный 80 10" xfId="9150" xr:uid="{00000000-0005-0000-0000-0000E02B0000}"/>
    <cellStyle name="Обычный 80 10 2" xfId="12544" xr:uid="{00000000-0005-0000-0000-0000E12B0000}"/>
    <cellStyle name="Обычный 80 11" xfId="9151" xr:uid="{00000000-0005-0000-0000-0000E22B0000}"/>
    <cellStyle name="Обычный 80 11 2" xfId="12545" xr:uid="{00000000-0005-0000-0000-0000E32B0000}"/>
    <cellStyle name="Обычный 80 12" xfId="9152" xr:uid="{00000000-0005-0000-0000-0000E42B0000}"/>
    <cellStyle name="Обычный 80 12 2" xfId="12546" xr:uid="{00000000-0005-0000-0000-0000E52B0000}"/>
    <cellStyle name="Обычный 80 13" xfId="9153" xr:uid="{00000000-0005-0000-0000-0000E62B0000}"/>
    <cellStyle name="Обычный 80 13 2" xfId="12547" xr:uid="{00000000-0005-0000-0000-0000E72B0000}"/>
    <cellStyle name="Обычный 80 14" xfId="9154" xr:uid="{00000000-0005-0000-0000-0000E82B0000}"/>
    <cellStyle name="Обычный 80 14 2" xfId="12548" xr:uid="{00000000-0005-0000-0000-0000E92B0000}"/>
    <cellStyle name="Обычный 80 15" xfId="9155" xr:uid="{00000000-0005-0000-0000-0000EA2B0000}"/>
    <cellStyle name="Обычный 80 15 2" xfId="12549" xr:uid="{00000000-0005-0000-0000-0000EB2B0000}"/>
    <cellStyle name="Обычный 80 16" xfId="9156" xr:uid="{00000000-0005-0000-0000-0000EC2B0000}"/>
    <cellStyle name="Обычный 80 16 2" xfId="12550" xr:uid="{00000000-0005-0000-0000-0000ED2B0000}"/>
    <cellStyle name="Обычный 80 17" xfId="9157" xr:uid="{00000000-0005-0000-0000-0000EE2B0000}"/>
    <cellStyle name="Обычный 80 17 2" xfId="12551" xr:uid="{00000000-0005-0000-0000-0000EF2B0000}"/>
    <cellStyle name="Обычный 80 18" xfId="9158" xr:uid="{00000000-0005-0000-0000-0000F02B0000}"/>
    <cellStyle name="Обычный 80 18 2" xfId="12552" xr:uid="{00000000-0005-0000-0000-0000F12B0000}"/>
    <cellStyle name="Обычный 80 19" xfId="9159" xr:uid="{00000000-0005-0000-0000-0000F22B0000}"/>
    <cellStyle name="Обычный 80 19 2" xfId="12553" xr:uid="{00000000-0005-0000-0000-0000F32B0000}"/>
    <cellStyle name="Обычный 80 2" xfId="9160" xr:uid="{00000000-0005-0000-0000-0000F42B0000}"/>
    <cellStyle name="Обычный 80 2 2" xfId="12554" xr:uid="{00000000-0005-0000-0000-0000F52B0000}"/>
    <cellStyle name="Обычный 80 20" xfId="12543" xr:uid="{00000000-0005-0000-0000-0000F62B0000}"/>
    <cellStyle name="Обычный 80 3" xfId="9161" xr:uid="{00000000-0005-0000-0000-0000F72B0000}"/>
    <cellStyle name="Обычный 80 3 2" xfId="12555" xr:uid="{00000000-0005-0000-0000-0000F82B0000}"/>
    <cellStyle name="Обычный 80 4" xfId="9162" xr:uid="{00000000-0005-0000-0000-0000F92B0000}"/>
    <cellStyle name="Обычный 80 4 2" xfId="12556" xr:uid="{00000000-0005-0000-0000-0000FA2B0000}"/>
    <cellStyle name="Обычный 80 5" xfId="9163" xr:uid="{00000000-0005-0000-0000-0000FB2B0000}"/>
    <cellStyle name="Обычный 80 5 2" xfId="12557" xr:uid="{00000000-0005-0000-0000-0000FC2B0000}"/>
    <cellStyle name="Обычный 80 6" xfId="9164" xr:uid="{00000000-0005-0000-0000-0000FD2B0000}"/>
    <cellStyle name="Обычный 80 6 2" xfId="12558" xr:uid="{00000000-0005-0000-0000-0000FE2B0000}"/>
    <cellStyle name="Обычный 80 7" xfId="9165" xr:uid="{00000000-0005-0000-0000-0000FF2B0000}"/>
    <cellStyle name="Обычный 80 7 2" xfId="12559" xr:uid="{00000000-0005-0000-0000-0000002C0000}"/>
    <cellStyle name="Обычный 80 8" xfId="9166" xr:uid="{00000000-0005-0000-0000-0000012C0000}"/>
    <cellStyle name="Обычный 80 8 2" xfId="12560" xr:uid="{00000000-0005-0000-0000-0000022C0000}"/>
    <cellStyle name="Обычный 80 9" xfId="9167" xr:uid="{00000000-0005-0000-0000-0000032C0000}"/>
    <cellStyle name="Обычный 80 9 2" xfId="12561" xr:uid="{00000000-0005-0000-0000-0000042C0000}"/>
    <cellStyle name="Обычный 81" xfId="13441" xr:uid="{00000000-0005-0000-0000-0000052C0000}"/>
    <cellStyle name="Обычный 82" xfId="13444" xr:uid="{00000000-0005-0000-0000-0000062C0000}"/>
    <cellStyle name="Обычный 83" xfId="13445" xr:uid="{00000000-0005-0000-0000-0000072C0000}"/>
    <cellStyle name="Обычный 87" xfId="9168" xr:uid="{00000000-0005-0000-0000-0000082C0000}"/>
    <cellStyle name="Обычный 88" xfId="9169" xr:uid="{00000000-0005-0000-0000-0000092C0000}"/>
    <cellStyle name="Обычный 88 10" xfId="9170" xr:uid="{00000000-0005-0000-0000-00000A2C0000}"/>
    <cellStyle name="Обычный 88 10 2" xfId="12563" xr:uid="{00000000-0005-0000-0000-00000B2C0000}"/>
    <cellStyle name="Обычный 88 11" xfId="9171" xr:uid="{00000000-0005-0000-0000-00000C2C0000}"/>
    <cellStyle name="Обычный 88 11 2" xfId="12564" xr:uid="{00000000-0005-0000-0000-00000D2C0000}"/>
    <cellStyle name="Обычный 88 12" xfId="9172" xr:uid="{00000000-0005-0000-0000-00000E2C0000}"/>
    <cellStyle name="Обычный 88 12 2" xfId="12565" xr:uid="{00000000-0005-0000-0000-00000F2C0000}"/>
    <cellStyle name="Обычный 88 13" xfId="9173" xr:uid="{00000000-0005-0000-0000-0000102C0000}"/>
    <cellStyle name="Обычный 88 13 2" xfId="12566" xr:uid="{00000000-0005-0000-0000-0000112C0000}"/>
    <cellStyle name="Обычный 88 14" xfId="9174" xr:uid="{00000000-0005-0000-0000-0000122C0000}"/>
    <cellStyle name="Обычный 88 14 2" xfId="12567" xr:uid="{00000000-0005-0000-0000-0000132C0000}"/>
    <cellStyle name="Обычный 88 15" xfId="9175" xr:uid="{00000000-0005-0000-0000-0000142C0000}"/>
    <cellStyle name="Обычный 88 15 2" xfId="12568" xr:uid="{00000000-0005-0000-0000-0000152C0000}"/>
    <cellStyle name="Обычный 88 16" xfId="9176" xr:uid="{00000000-0005-0000-0000-0000162C0000}"/>
    <cellStyle name="Обычный 88 16 2" xfId="12569" xr:uid="{00000000-0005-0000-0000-0000172C0000}"/>
    <cellStyle name="Обычный 88 17" xfId="9177" xr:uid="{00000000-0005-0000-0000-0000182C0000}"/>
    <cellStyle name="Обычный 88 17 2" xfId="12570" xr:uid="{00000000-0005-0000-0000-0000192C0000}"/>
    <cellStyle name="Обычный 88 18" xfId="9178" xr:uid="{00000000-0005-0000-0000-00001A2C0000}"/>
    <cellStyle name="Обычный 88 18 2" xfId="12571" xr:uid="{00000000-0005-0000-0000-00001B2C0000}"/>
    <cellStyle name="Обычный 88 19" xfId="9179" xr:uid="{00000000-0005-0000-0000-00001C2C0000}"/>
    <cellStyle name="Обычный 88 19 2" xfId="12572" xr:uid="{00000000-0005-0000-0000-00001D2C0000}"/>
    <cellStyle name="Обычный 88 2" xfId="9180" xr:uid="{00000000-0005-0000-0000-00001E2C0000}"/>
    <cellStyle name="Обычный 88 2 2" xfId="12573" xr:uid="{00000000-0005-0000-0000-00001F2C0000}"/>
    <cellStyle name="Обычный 88 20" xfId="12562" xr:uid="{00000000-0005-0000-0000-0000202C0000}"/>
    <cellStyle name="Обычный 88 3" xfId="9181" xr:uid="{00000000-0005-0000-0000-0000212C0000}"/>
    <cellStyle name="Обычный 88 3 2" xfId="12574" xr:uid="{00000000-0005-0000-0000-0000222C0000}"/>
    <cellStyle name="Обычный 88 4" xfId="9182" xr:uid="{00000000-0005-0000-0000-0000232C0000}"/>
    <cellStyle name="Обычный 88 4 2" xfId="12575" xr:uid="{00000000-0005-0000-0000-0000242C0000}"/>
    <cellStyle name="Обычный 88 5" xfId="9183" xr:uid="{00000000-0005-0000-0000-0000252C0000}"/>
    <cellStyle name="Обычный 88 5 2" xfId="12576" xr:uid="{00000000-0005-0000-0000-0000262C0000}"/>
    <cellStyle name="Обычный 88 6" xfId="9184" xr:uid="{00000000-0005-0000-0000-0000272C0000}"/>
    <cellStyle name="Обычный 88 6 2" xfId="12577" xr:uid="{00000000-0005-0000-0000-0000282C0000}"/>
    <cellStyle name="Обычный 88 7" xfId="9185" xr:uid="{00000000-0005-0000-0000-0000292C0000}"/>
    <cellStyle name="Обычный 88 7 2" xfId="12578" xr:uid="{00000000-0005-0000-0000-00002A2C0000}"/>
    <cellStyle name="Обычный 88 8" xfId="9186" xr:uid="{00000000-0005-0000-0000-00002B2C0000}"/>
    <cellStyle name="Обычный 88 8 2" xfId="12579" xr:uid="{00000000-0005-0000-0000-00002C2C0000}"/>
    <cellStyle name="Обычный 88 9" xfId="9187" xr:uid="{00000000-0005-0000-0000-00002D2C0000}"/>
    <cellStyle name="Обычный 88 9 2" xfId="12580" xr:uid="{00000000-0005-0000-0000-00002E2C0000}"/>
    <cellStyle name="Обычный 9" xfId="9188" xr:uid="{00000000-0005-0000-0000-00002F2C0000}"/>
    <cellStyle name="Обычный 9 10" xfId="9189" xr:uid="{00000000-0005-0000-0000-0000302C0000}"/>
    <cellStyle name="Обычный 9 10 2" xfId="12582" xr:uid="{00000000-0005-0000-0000-0000312C0000}"/>
    <cellStyle name="Обычный 9 11" xfId="9190" xr:uid="{00000000-0005-0000-0000-0000322C0000}"/>
    <cellStyle name="Обычный 9 11 2" xfId="12583" xr:uid="{00000000-0005-0000-0000-0000332C0000}"/>
    <cellStyle name="Обычный 9 12" xfId="9191" xr:uid="{00000000-0005-0000-0000-0000342C0000}"/>
    <cellStyle name="Обычный 9 12 2" xfId="12584" xr:uid="{00000000-0005-0000-0000-0000352C0000}"/>
    <cellStyle name="Обычный 9 13" xfId="9192" xr:uid="{00000000-0005-0000-0000-0000362C0000}"/>
    <cellStyle name="Обычный 9 13 2" xfId="12585" xr:uid="{00000000-0005-0000-0000-0000372C0000}"/>
    <cellStyle name="Обычный 9 14" xfId="9193" xr:uid="{00000000-0005-0000-0000-0000382C0000}"/>
    <cellStyle name="Обычный 9 14 2" xfId="12586" xr:uid="{00000000-0005-0000-0000-0000392C0000}"/>
    <cellStyle name="Обычный 9 15" xfId="9194" xr:uid="{00000000-0005-0000-0000-00003A2C0000}"/>
    <cellStyle name="Обычный 9 15 2" xfId="12587" xr:uid="{00000000-0005-0000-0000-00003B2C0000}"/>
    <cellStyle name="Обычный 9 16" xfId="9195" xr:uid="{00000000-0005-0000-0000-00003C2C0000}"/>
    <cellStyle name="Обычный 9 16 2" xfId="12588" xr:uid="{00000000-0005-0000-0000-00003D2C0000}"/>
    <cellStyle name="Обычный 9 17" xfId="9196" xr:uid="{00000000-0005-0000-0000-00003E2C0000}"/>
    <cellStyle name="Обычный 9 17 2" xfId="12589" xr:uid="{00000000-0005-0000-0000-00003F2C0000}"/>
    <cellStyle name="Обычный 9 18" xfId="9197" xr:uid="{00000000-0005-0000-0000-0000402C0000}"/>
    <cellStyle name="Обычный 9 18 2" xfId="12590" xr:uid="{00000000-0005-0000-0000-0000412C0000}"/>
    <cellStyle name="Обычный 9 19" xfId="9198" xr:uid="{00000000-0005-0000-0000-0000422C0000}"/>
    <cellStyle name="Обычный 9 19 2" xfId="12591" xr:uid="{00000000-0005-0000-0000-0000432C0000}"/>
    <cellStyle name="Обычный 9 2" xfId="9199" xr:uid="{00000000-0005-0000-0000-0000442C0000}"/>
    <cellStyle name="Обычный 9 2 2" xfId="9200" xr:uid="{00000000-0005-0000-0000-0000452C0000}"/>
    <cellStyle name="Обычный 9 20" xfId="9201" xr:uid="{00000000-0005-0000-0000-0000462C0000}"/>
    <cellStyle name="Обычный 9 20 2" xfId="12592" xr:uid="{00000000-0005-0000-0000-0000472C0000}"/>
    <cellStyle name="Обычный 9 21" xfId="9202" xr:uid="{00000000-0005-0000-0000-0000482C0000}"/>
    <cellStyle name="Обычный 9 21 2" xfId="12593" xr:uid="{00000000-0005-0000-0000-0000492C0000}"/>
    <cellStyle name="Обычный 9 22" xfId="12581" xr:uid="{00000000-0005-0000-0000-00004A2C0000}"/>
    <cellStyle name="Обычный 9 3" xfId="9203" xr:uid="{00000000-0005-0000-0000-00004B2C0000}"/>
    <cellStyle name="Обычный 9 4" xfId="9204" xr:uid="{00000000-0005-0000-0000-00004C2C0000}"/>
    <cellStyle name="Обычный 9 4 2" xfId="12594" xr:uid="{00000000-0005-0000-0000-00004D2C0000}"/>
    <cellStyle name="Обычный 9 5" xfId="9205" xr:uid="{00000000-0005-0000-0000-00004E2C0000}"/>
    <cellStyle name="Обычный 9 5 2" xfId="12595" xr:uid="{00000000-0005-0000-0000-00004F2C0000}"/>
    <cellStyle name="Обычный 9 6" xfId="9206" xr:uid="{00000000-0005-0000-0000-0000502C0000}"/>
    <cellStyle name="Обычный 9 6 2" xfId="12596" xr:uid="{00000000-0005-0000-0000-0000512C0000}"/>
    <cellStyle name="Обычный 9 7" xfId="9207" xr:uid="{00000000-0005-0000-0000-0000522C0000}"/>
    <cellStyle name="Обычный 9 7 2" xfId="12597" xr:uid="{00000000-0005-0000-0000-0000532C0000}"/>
    <cellStyle name="Обычный 9 8" xfId="9208" xr:uid="{00000000-0005-0000-0000-0000542C0000}"/>
    <cellStyle name="Обычный 9 8 2" xfId="12598" xr:uid="{00000000-0005-0000-0000-0000552C0000}"/>
    <cellStyle name="Обычный 9 9" xfId="9209" xr:uid="{00000000-0005-0000-0000-0000562C0000}"/>
    <cellStyle name="Обычный 9 9 2" xfId="12599" xr:uid="{00000000-0005-0000-0000-0000572C0000}"/>
    <cellStyle name="Обычный 9_ВИЛ СВОДКА1-5-жадваллар секторлар кесимида (2)" xfId="9210" xr:uid="{00000000-0005-0000-0000-0000582C0000}"/>
    <cellStyle name="Обычный 90" xfId="9211" xr:uid="{00000000-0005-0000-0000-0000592C0000}"/>
    <cellStyle name="Обычный 90 10" xfId="9212" xr:uid="{00000000-0005-0000-0000-00005A2C0000}"/>
    <cellStyle name="Обычный 90 10 2" xfId="12601" xr:uid="{00000000-0005-0000-0000-00005B2C0000}"/>
    <cellStyle name="Обычный 90 11" xfId="9213" xr:uid="{00000000-0005-0000-0000-00005C2C0000}"/>
    <cellStyle name="Обычный 90 11 2" xfId="12602" xr:uid="{00000000-0005-0000-0000-00005D2C0000}"/>
    <cellStyle name="Обычный 90 12" xfId="9214" xr:uid="{00000000-0005-0000-0000-00005E2C0000}"/>
    <cellStyle name="Обычный 90 12 2" xfId="12603" xr:uid="{00000000-0005-0000-0000-00005F2C0000}"/>
    <cellStyle name="Обычный 90 13" xfId="9215" xr:uid="{00000000-0005-0000-0000-0000602C0000}"/>
    <cellStyle name="Обычный 90 13 2" xfId="12604" xr:uid="{00000000-0005-0000-0000-0000612C0000}"/>
    <cellStyle name="Обычный 90 14" xfId="9216" xr:uid="{00000000-0005-0000-0000-0000622C0000}"/>
    <cellStyle name="Обычный 90 14 2" xfId="12605" xr:uid="{00000000-0005-0000-0000-0000632C0000}"/>
    <cellStyle name="Обычный 90 15" xfId="9217" xr:uid="{00000000-0005-0000-0000-0000642C0000}"/>
    <cellStyle name="Обычный 90 15 2" xfId="12606" xr:uid="{00000000-0005-0000-0000-0000652C0000}"/>
    <cellStyle name="Обычный 90 16" xfId="9218" xr:uid="{00000000-0005-0000-0000-0000662C0000}"/>
    <cellStyle name="Обычный 90 16 2" xfId="12607" xr:uid="{00000000-0005-0000-0000-0000672C0000}"/>
    <cellStyle name="Обычный 90 17" xfId="9219" xr:uid="{00000000-0005-0000-0000-0000682C0000}"/>
    <cellStyle name="Обычный 90 17 2" xfId="12608" xr:uid="{00000000-0005-0000-0000-0000692C0000}"/>
    <cellStyle name="Обычный 90 18" xfId="9220" xr:uid="{00000000-0005-0000-0000-00006A2C0000}"/>
    <cellStyle name="Обычный 90 18 2" xfId="12609" xr:uid="{00000000-0005-0000-0000-00006B2C0000}"/>
    <cellStyle name="Обычный 90 19" xfId="9221" xr:uid="{00000000-0005-0000-0000-00006C2C0000}"/>
    <cellStyle name="Обычный 90 19 2" xfId="12610" xr:uid="{00000000-0005-0000-0000-00006D2C0000}"/>
    <cellStyle name="Обычный 90 2" xfId="9222" xr:uid="{00000000-0005-0000-0000-00006E2C0000}"/>
    <cellStyle name="Обычный 90 2 2" xfId="12611" xr:uid="{00000000-0005-0000-0000-00006F2C0000}"/>
    <cellStyle name="Обычный 90 20" xfId="12600" xr:uid="{00000000-0005-0000-0000-0000702C0000}"/>
    <cellStyle name="Обычный 90 3" xfId="9223" xr:uid="{00000000-0005-0000-0000-0000712C0000}"/>
    <cellStyle name="Обычный 90 3 2" xfId="12612" xr:uid="{00000000-0005-0000-0000-0000722C0000}"/>
    <cellStyle name="Обычный 90 4" xfId="9224" xr:uid="{00000000-0005-0000-0000-0000732C0000}"/>
    <cellStyle name="Обычный 90 4 2" xfId="12613" xr:uid="{00000000-0005-0000-0000-0000742C0000}"/>
    <cellStyle name="Обычный 90 5" xfId="9225" xr:uid="{00000000-0005-0000-0000-0000752C0000}"/>
    <cellStyle name="Обычный 90 5 2" xfId="12614" xr:uid="{00000000-0005-0000-0000-0000762C0000}"/>
    <cellStyle name="Обычный 90 6" xfId="9226" xr:uid="{00000000-0005-0000-0000-0000772C0000}"/>
    <cellStyle name="Обычный 90 6 2" xfId="12615" xr:uid="{00000000-0005-0000-0000-0000782C0000}"/>
    <cellStyle name="Обычный 90 7" xfId="9227" xr:uid="{00000000-0005-0000-0000-0000792C0000}"/>
    <cellStyle name="Обычный 90 7 2" xfId="12616" xr:uid="{00000000-0005-0000-0000-00007A2C0000}"/>
    <cellStyle name="Обычный 90 8" xfId="9228" xr:uid="{00000000-0005-0000-0000-00007B2C0000}"/>
    <cellStyle name="Обычный 90 8 2" xfId="12617" xr:uid="{00000000-0005-0000-0000-00007C2C0000}"/>
    <cellStyle name="Обычный 90 9" xfId="9229" xr:uid="{00000000-0005-0000-0000-00007D2C0000}"/>
    <cellStyle name="Обычный 90 9 2" xfId="12618" xr:uid="{00000000-0005-0000-0000-00007E2C0000}"/>
    <cellStyle name="Обычный 93" xfId="9230" xr:uid="{00000000-0005-0000-0000-00007F2C0000}"/>
    <cellStyle name="Обычный 93 10" xfId="9231" xr:uid="{00000000-0005-0000-0000-0000802C0000}"/>
    <cellStyle name="Обычный 93 10 2" xfId="12620" xr:uid="{00000000-0005-0000-0000-0000812C0000}"/>
    <cellStyle name="Обычный 93 11" xfId="9232" xr:uid="{00000000-0005-0000-0000-0000822C0000}"/>
    <cellStyle name="Обычный 93 11 2" xfId="12621" xr:uid="{00000000-0005-0000-0000-0000832C0000}"/>
    <cellStyle name="Обычный 93 12" xfId="9233" xr:uid="{00000000-0005-0000-0000-0000842C0000}"/>
    <cellStyle name="Обычный 93 12 2" xfId="12622" xr:uid="{00000000-0005-0000-0000-0000852C0000}"/>
    <cellStyle name="Обычный 93 13" xfId="9234" xr:uid="{00000000-0005-0000-0000-0000862C0000}"/>
    <cellStyle name="Обычный 93 13 2" xfId="12623" xr:uid="{00000000-0005-0000-0000-0000872C0000}"/>
    <cellStyle name="Обычный 93 14" xfId="9235" xr:uid="{00000000-0005-0000-0000-0000882C0000}"/>
    <cellStyle name="Обычный 93 14 2" xfId="12624" xr:uid="{00000000-0005-0000-0000-0000892C0000}"/>
    <cellStyle name="Обычный 93 15" xfId="9236" xr:uid="{00000000-0005-0000-0000-00008A2C0000}"/>
    <cellStyle name="Обычный 93 15 2" xfId="12625" xr:uid="{00000000-0005-0000-0000-00008B2C0000}"/>
    <cellStyle name="Обычный 93 16" xfId="9237" xr:uid="{00000000-0005-0000-0000-00008C2C0000}"/>
    <cellStyle name="Обычный 93 16 2" xfId="12626" xr:uid="{00000000-0005-0000-0000-00008D2C0000}"/>
    <cellStyle name="Обычный 93 17" xfId="9238" xr:uid="{00000000-0005-0000-0000-00008E2C0000}"/>
    <cellStyle name="Обычный 93 17 2" xfId="12627" xr:uid="{00000000-0005-0000-0000-00008F2C0000}"/>
    <cellStyle name="Обычный 93 18" xfId="9239" xr:uid="{00000000-0005-0000-0000-0000902C0000}"/>
    <cellStyle name="Обычный 93 18 2" xfId="12628" xr:uid="{00000000-0005-0000-0000-0000912C0000}"/>
    <cellStyle name="Обычный 93 19" xfId="9240" xr:uid="{00000000-0005-0000-0000-0000922C0000}"/>
    <cellStyle name="Обычный 93 19 2" xfId="12629" xr:uid="{00000000-0005-0000-0000-0000932C0000}"/>
    <cellStyle name="Обычный 93 2" xfId="9241" xr:uid="{00000000-0005-0000-0000-0000942C0000}"/>
    <cellStyle name="Обычный 93 2 2" xfId="12630" xr:uid="{00000000-0005-0000-0000-0000952C0000}"/>
    <cellStyle name="Обычный 93 20" xfId="12619" xr:uid="{00000000-0005-0000-0000-0000962C0000}"/>
    <cellStyle name="Обычный 93 3" xfId="9242" xr:uid="{00000000-0005-0000-0000-0000972C0000}"/>
    <cellStyle name="Обычный 93 3 2" xfId="12631" xr:uid="{00000000-0005-0000-0000-0000982C0000}"/>
    <cellStyle name="Обычный 93 4" xfId="9243" xr:uid="{00000000-0005-0000-0000-0000992C0000}"/>
    <cellStyle name="Обычный 93 4 2" xfId="12632" xr:uid="{00000000-0005-0000-0000-00009A2C0000}"/>
    <cellStyle name="Обычный 93 5" xfId="9244" xr:uid="{00000000-0005-0000-0000-00009B2C0000}"/>
    <cellStyle name="Обычный 93 5 2" xfId="12633" xr:uid="{00000000-0005-0000-0000-00009C2C0000}"/>
    <cellStyle name="Обычный 93 6" xfId="9245" xr:uid="{00000000-0005-0000-0000-00009D2C0000}"/>
    <cellStyle name="Обычный 93 6 2" xfId="12634" xr:uid="{00000000-0005-0000-0000-00009E2C0000}"/>
    <cellStyle name="Обычный 93 7" xfId="9246" xr:uid="{00000000-0005-0000-0000-00009F2C0000}"/>
    <cellStyle name="Обычный 93 7 2" xfId="12635" xr:uid="{00000000-0005-0000-0000-0000A02C0000}"/>
    <cellStyle name="Обычный 93 8" xfId="9247" xr:uid="{00000000-0005-0000-0000-0000A12C0000}"/>
    <cellStyle name="Обычный 93 8 2" xfId="12636" xr:uid="{00000000-0005-0000-0000-0000A22C0000}"/>
    <cellStyle name="Обычный 93 9" xfId="9248" xr:uid="{00000000-0005-0000-0000-0000A32C0000}"/>
    <cellStyle name="Обычный 93 9 2" xfId="12637" xr:uid="{00000000-0005-0000-0000-0000A42C0000}"/>
    <cellStyle name="Обычный 94" xfId="9249" xr:uid="{00000000-0005-0000-0000-0000A52C0000}"/>
    <cellStyle name="Обычный 94 10" xfId="9250" xr:uid="{00000000-0005-0000-0000-0000A62C0000}"/>
    <cellStyle name="Обычный 94 10 2" xfId="12639" xr:uid="{00000000-0005-0000-0000-0000A72C0000}"/>
    <cellStyle name="Обычный 94 11" xfId="9251" xr:uid="{00000000-0005-0000-0000-0000A82C0000}"/>
    <cellStyle name="Обычный 94 11 2" xfId="12640" xr:uid="{00000000-0005-0000-0000-0000A92C0000}"/>
    <cellStyle name="Обычный 94 12" xfId="9252" xr:uid="{00000000-0005-0000-0000-0000AA2C0000}"/>
    <cellStyle name="Обычный 94 12 2" xfId="12641" xr:uid="{00000000-0005-0000-0000-0000AB2C0000}"/>
    <cellStyle name="Обычный 94 13" xfId="9253" xr:uid="{00000000-0005-0000-0000-0000AC2C0000}"/>
    <cellStyle name="Обычный 94 13 2" xfId="12642" xr:uid="{00000000-0005-0000-0000-0000AD2C0000}"/>
    <cellStyle name="Обычный 94 14" xfId="9254" xr:uid="{00000000-0005-0000-0000-0000AE2C0000}"/>
    <cellStyle name="Обычный 94 14 2" xfId="12643" xr:uid="{00000000-0005-0000-0000-0000AF2C0000}"/>
    <cellStyle name="Обычный 94 15" xfId="9255" xr:uid="{00000000-0005-0000-0000-0000B02C0000}"/>
    <cellStyle name="Обычный 94 15 2" xfId="12644" xr:uid="{00000000-0005-0000-0000-0000B12C0000}"/>
    <cellStyle name="Обычный 94 16" xfId="9256" xr:uid="{00000000-0005-0000-0000-0000B22C0000}"/>
    <cellStyle name="Обычный 94 16 2" xfId="12645" xr:uid="{00000000-0005-0000-0000-0000B32C0000}"/>
    <cellStyle name="Обычный 94 17" xfId="9257" xr:uid="{00000000-0005-0000-0000-0000B42C0000}"/>
    <cellStyle name="Обычный 94 17 2" xfId="12646" xr:uid="{00000000-0005-0000-0000-0000B52C0000}"/>
    <cellStyle name="Обычный 94 18" xfId="9258" xr:uid="{00000000-0005-0000-0000-0000B62C0000}"/>
    <cellStyle name="Обычный 94 18 2" xfId="12647" xr:uid="{00000000-0005-0000-0000-0000B72C0000}"/>
    <cellStyle name="Обычный 94 19" xfId="9259" xr:uid="{00000000-0005-0000-0000-0000B82C0000}"/>
    <cellStyle name="Обычный 94 19 2" xfId="12648" xr:uid="{00000000-0005-0000-0000-0000B92C0000}"/>
    <cellStyle name="Обычный 94 2" xfId="9260" xr:uid="{00000000-0005-0000-0000-0000BA2C0000}"/>
    <cellStyle name="Обычный 94 2 2" xfId="12649" xr:uid="{00000000-0005-0000-0000-0000BB2C0000}"/>
    <cellStyle name="Обычный 94 20" xfId="12638" xr:uid="{00000000-0005-0000-0000-0000BC2C0000}"/>
    <cellStyle name="Обычный 94 3" xfId="9261" xr:uid="{00000000-0005-0000-0000-0000BD2C0000}"/>
    <cellStyle name="Обычный 94 3 2" xfId="12650" xr:uid="{00000000-0005-0000-0000-0000BE2C0000}"/>
    <cellStyle name="Обычный 94 4" xfId="9262" xr:uid="{00000000-0005-0000-0000-0000BF2C0000}"/>
    <cellStyle name="Обычный 94 4 2" xfId="12651" xr:uid="{00000000-0005-0000-0000-0000C02C0000}"/>
    <cellStyle name="Обычный 94 5" xfId="9263" xr:uid="{00000000-0005-0000-0000-0000C12C0000}"/>
    <cellStyle name="Обычный 94 5 2" xfId="12652" xr:uid="{00000000-0005-0000-0000-0000C22C0000}"/>
    <cellStyle name="Обычный 94 6" xfId="9264" xr:uid="{00000000-0005-0000-0000-0000C32C0000}"/>
    <cellStyle name="Обычный 94 6 2" xfId="12653" xr:uid="{00000000-0005-0000-0000-0000C42C0000}"/>
    <cellStyle name="Обычный 94 7" xfId="9265" xr:uid="{00000000-0005-0000-0000-0000C52C0000}"/>
    <cellStyle name="Обычный 94 7 2" xfId="12654" xr:uid="{00000000-0005-0000-0000-0000C62C0000}"/>
    <cellStyle name="Обычный 94 8" xfId="9266" xr:uid="{00000000-0005-0000-0000-0000C72C0000}"/>
    <cellStyle name="Обычный 94 8 2" xfId="12655" xr:uid="{00000000-0005-0000-0000-0000C82C0000}"/>
    <cellStyle name="Обычный 94 9" xfId="9267" xr:uid="{00000000-0005-0000-0000-0000C92C0000}"/>
    <cellStyle name="Обычный 94 9 2" xfId="12656" xr:uid="{00000000-0005-0000-0000-0000CA2C0000}"/>
    <cellStyle name="Обычный 96" xfId="9268" xr:uid="{00000000-0005-0000-0000-0000CB2C0000}"/>
    <cellStyle name="Обычный 96 10" xfId="9269" xr:uid="{00000000-0005-0000-0000-0000CC2C0000}"/>
    <cellStyle name="Обычный 96 10 2" xfId="12658" xr:uid="{00000000-0005-0000-0000-0000CD2C0000}"/>
    <cellStyle name="Обычный 96 11" xfId="9270" xr:uid="{00000000-0005-0000-0000-0000CE2C0000}"/>
    <cellStyle name="Обычный 96 11 2" xfId="12659" xr:uid="{00000000-0005-0000-0000-0000CF2C0000}"/>
    <cellStyle name="Обычный 96 12" xfId="9271" xr:uid="{00000000-0005-0000-0000-0000D02C0000}"/>
    <cellStyle name="Обычный 96 12 2" xfId="12660" xr:uid="{00000000-0005-0000-0000-0000D12C0000}"/>
    <cellStyle name="Обычный 96 13" xfId="9272" xr:uid="{00000000-0005-0000-0000-0000D22C0000}"/>
    <cellStyle name="Обычный 96 13 2" xfId="12661" xr:uid="{00000000-0005-0000-0000-0000D32C0000}"/>
    <cellStyle name="Обычный 96 14" xfId="9273" xr:uid="{00000000-0005-0000-0000-0000D42C0000}"/>
    <cellStyle name="Обычный 96 14 2" xfId="12662" xr:uid="{00000000-0005-0000-0000-0000D52C0000}"/>
    <cellStyle name="Обычный 96 15" xfId="9274" xr:uid="{00000000-0005-0000-0000-0000D62C0000}"/>
    <cellStyle name="Обычный 96 15 2" xfId="12663" xr:uid="{00000000-0005-0000-0000-0000D72C0000}"/>
    <cellStyle name="Обычный 96 16" xfId="9275" xr:uid="{00000000-0005-0000-0000-0000D82C0000}"/>
    <cellStyle name="Обычный 96 16 2" xfId="12664" xr:uid="{00000000-0005-0000-0000-0000D92C0000}"/>
    <cellStyle name="Обычный 96 17" xfId="9276" xr:uid="{00000000-0005-0000-0000-0000DA2C0000}"/>
    <cellStyle name="Обычный 96 17 2" xfId="12665" xr:uid="{00000000-0005-0000-0000-0000DB2C0000}"/>
    <cellStyle name="Обычный 96 18" xfId="9277" xr:uid="{00000000-0005-0000-0000-0000DC2C0000}"/>
    <cellStyle name="Обычный 96 18 2" xfId="12666" xr:uid="{00000000-0005-0000-0000-0000DD2C0000}"/>
    <cellStyle name="Обычный 96 19" xfId="9278" xr:uid="{00000000-0005-0000-0000-0000DE2C0000}"/>
    <cellStyle name="Обычный 96 19 2" xfId="12667" xr:uid="{00000000-0005-0000-0000-0000DF2C0000}"/>
    <cellStyle name="Обычный 96 2" xfId="9279" xr:uid="{00000000-0005-0000-0000-0000E02C0000}"/>
    <cellStyle name="Обычный 96 2 2" xfId="12668" xr:uid="{00000000-0005-0000-0000-0000E12C0000}"/>
    <cellStyle name="Обычный 96 20" xfId="12657" xr:uid="{00000000-0005-0000-0000-0000E22C0000}"/>
    <cellStyle name="Обычный 96 3" xfId="9280" xr:uid="{00000000-0005-0000-0000-0000E32C0000}"/>
    <cellStyle name="Обычный 96 3 2" xfId="12669" xr:uid="{00000000-0005-0000-0000-0000E42C0000}"/>
    <cellStyle name="Обычный 96 4" xfId="9281" xr:uid="{00000000-0005-0000-0000-0000E52C0000}"/>
    <cellStyle name="Обычный 96 4 2" xfId="12670" xr:uid="{00000000-0005-0000-0000-0000E62C0000}"/>
    <cellStyle name="Обычный 96 5" xfId="9282" xr:uid="{00000000-0005-0000-0000-0000E72C0000}"/>
    <cellStyle name="Обычный 96 5 2" xfId="12671" xr:uid="{00000000-0005-0000-0000-0000E82C0000}"/>
    <cellStyle name="Обычный 96 6" xfId="9283" xr:uid="{00000000-0005-0000-0000-0000E92C0000}"/>
    <cellStyle name="Обычный 96 6 2" xfId="12672" xr:uid="{00000000-0005-0000-0000-0000EA2C0000}"/>
    <cellStyle name="Обычный 96 7" xfId="9284" xr:uid="{00000000-0005-0000-0000-0000EB2C0000}"/>
    <cellStyle name="Обычный 96 7 2" xfId="12673" xr:uid="{00000000-0005-0000-0000-0000EC2C0000}"/>
    <cellStyle name="Обычный 96 8" xfId="9285" xr:uid="{00000000-0005-0000-0000-0000ED2C0000}"/>
    <cellStyle name="Обычный 96 8 2" xfId="12674" xr:uid="{00000000-0005-0000-0000-0000EE2C0000}"/>
    <cellStyle name="Обычный 96 9" xfId="9286" xr:uid="{00000000-0005-0000-0000-0000EF2C0000}"/>
    <cellStyle name="Обычный 96 9 2" xfId="12675" xr:uid="{00000000-0005-0000-0000-0000F02C0000}"/>
    <cellStyle name="Обычный 97" xfId="9287" xr:uid="{00000000-0005-0000-0000-0000F12C0000}"/>
    <cellStyle name="Обычный 97 10" xfId="9288" xr:uid="{00000000-0005-0000-0000-0000F22C0000}"/>
    <cellStyle name="Обычный 97 10 2" xfId="12677" xr:uid="{00000000-0005-0000-0000-0000F32C0000}"/>
    <cellStyle name="Обычный 97 11" xfId="9289" xr:uid="{00000000-0005-0000-0000-0000F42C0000}"/>
    <cellStyle name="Обычный 97 11 2" xfId="12678" xr:uid="{00000000-0005-0000-0000-0000F52C0000}"/>
    <cellStyle name="Обычный 97 12" xfId="9290" xr:uid="{00000000-0005-0000-0000-0000F62C0000}"/>
    <cellStyle name="Обычный 97 12 2" xfId="12679" xr:uid="{00000000-0005-0000-0000-0000F72C0000}"/>
    <cellStyle name="Обычный 97 13" xfId="9291" xr:uid="{00000000-0005-0000-0000-0000F82C0000}"/>
    <cellStyle name="Обычный 97 13 2" xfId="12680" xr:uid="{00000000-0005-0000-0000-0000F92C0000}"/>
    <cellStyle name="Обычный 97 14" xfId="9292" xr:uid="{00000000-0005-0000-0000-0000FA2C0000}"/>
    <cellStyle name="Обычный 97 14 2" xfId="12681" xr:uid="{00000000-0005-0000-0000-0000FB2C0000}"/>
    <cellStyle name="Обычный 97 15" xfId="9293" xr:uid="{00000000-0005-0000-0000-0000FC2C0000}"/>
    <cellStyle name="Обычный 97 15 2" xfId="12682" xr:uid="{00000000-0005-0000-0000-0000FD2C0000}"/>
    <cellStyle name="Обычный 97 16" xfId="9294" xr:uid="{00000000-0005-0000-0000-0000FE2C0000}"/>
    <cellStyle name="Обычный 97 16 2" xfId="12683" xr:uid="{00000000-0005-0000-0000-0000FF2C0000}"/>
    <cellStyle name="Обычный 97 17" xfId="9295" xr:uid="{00000000-0005-0000-0000-0000002D0000}"/>
    <cellStyle name="Обычный 97 17 2" xfId="12684" xr:uid="{00000000-0005-0000-0000-0000012D0000}"/>
    <cellStyle name="Обычный 97 18" xfId="9296" xr:uid="{00000000-0005-0000-0000-0000022D0000}"/>
    <cellStyle name="Обычный 97 18 2" xfId="12685" xr:uid="{00000000-0005-0000-0000-0000032D0000}"/>
    <cellStyle name="Обычный 97 19" xfId="9297" xr:uid="{00000000-0005-0000-0000-0000042D0000}"/>
    <cellStyle name="Обычный 97 19 2" xfId="12686" xr:uid="{00000000-0005-0000-0000-0000052D0000}"/>
    <cellStyle name="Обычный 97 2" xfId="9298" xr:uid="{00000000-0005-0000-0000-0000062D0000}"/>
    <cellStyle name="Обычный 97 2 2" xfId="12687" xr:uid="{00000000-0005-0000-0000-0000072D0000}"/>
    <cellStyle name="Обычный 97 20" xfId="12676" xr:uid="{00000000-0005-0000-0000-0000082D0000}"/>
    <cellStyle name="Обычный 97 3" xfId="9299" xr:uid="{00000000-0005-0000-0000-0000092D0000}"/>
    <cellStyle name="Обычный 97 3 2" xfId="12688" xr:uid="{00000000-0005-0000-0000-00000A2D0000}"/>
    <cellStyle name="Обычный 97 4" xfId="9300" xr:uid="{00000000-0005-0000-0000-00000B2D0000}"/>
    <cellStyle name="Обычный 97 4 2" xfId="12689" xr:uid="{00000000-0005-0000-0000-00000C2D0000}"/>
    <cellStyle name="Обычный 97 5" xfId="9301" xr:uid="{00000000-0005-0000-0000-00000D2D0000}"/>
    <cellStyle name="Обычный 97 5 2" xfId="12690" xr:uid="{00000000-0005-0000-0000-00000E2D0000}"/>
    <cellStyle name="Обычный 97 6" xfId="9302" xr:uid="{00000000-0005-0000-0000-00000F2D0000}"/>
    <cellStyle name="Обычный 97 6 2" xfId="12691" xr:uid="{00000000-0005-0000-0000-0000102D0000}"/>
    <cellStyle name="Обычный 97 7" xfId="9303" xr:uid="{00000000-0005-0000-0000-0000112D0000}"/>
    <cellStyle name="Обычный 97 7 2" xfId="12692" xr:uid="{00000000-0005-0000-0000-0000122D0000}"/>
    <cellStyle name="Обычный 97 8" xfId="9304" xr:uid="{00000000-0005-0000-0000-0000132D0000}"/>
    <cellStyle name="Обычный 97 8 2" xfId="12693" xr:uid="{00000000-0005-0000-0000-0000142D0000}"/>
    <cellStyle name="Обычный 97 9" xfId="9305" xr:uid="{00000000-0005-0000-0000-0000152D0000}"/>
    <cellStyle name="Обычный 97 9 2" xfId="12694" xr:uid="{00000000-0005-0000-0000-0000162D0000}"/>
    <cellStyle name="Обычный 98" xfId="9306" xr:uid="{00000000-0005-0000-0000-0000172D0000}"/>
    <cellStyle name="Обычный 98 10" xfId="9307" xr:uid="{00000000-0005-0000-0000-0000182D0000}"/>
    <cellStyle name="Обычный 98 10 2" xfId="12696" xr:uid="{00000000-0005-0000-0000-0000192D0000}"/>
    <cellStyle name="Обычный 98 11" xfId="9308" xr:uid="{00000000-0005-0000-0000-00001A2D0000}"/>
    <cellStyle name="Обычный 98 11 2" xfId="12697" xr:uid="{00000000-0005-0000-0000-00001B2D0000}"/>
    <cellStyle name="Обычный 98 12" xfId="9309" xr:uid="{00000000-0005-0000-0000-00001C2D0000}"/>
    <cellStyle name="Обычный 98 12 2" xfId="12698" xr:uid="{00000000-0005-0000-0000-00001D2D0000}"/>
    <cellStyle name="Обычный 98 13" xfId="9310" xr:uid="{00000000-0005-0000-0000-00001E2D0000}"/>
    <cellStyle name="Обычный 98 13 2" xfId="12699" xr:uid="{00000000-0005-0000-0000-00001F2D0000}"/>
    <cellStyle name="Обычный 98 14" xfId="9311" xr:uid="{00000000-0005-0000-0000-0000202D0000}"/>
    <cellStyle name="Обычный 98 14 2" xfId="12700" xr:uid="{00000000-0005-0000-0000-0000212D0000}"/>
    <cellStyle name="Обычный 98 15" xfId="9312" xr:uid="{00000000-0005-0000-0000-0000222D0000}"/>
    <cellStyle name="Обычный 98 15 2" xfId="12701" xr:uid="{00000000-0005-0000-0000-0000232D0000}"/>
    <cellStyle name="Обычный 98 16" xfId="9313" xr:uid="{00000000-0005-0000-0000-0000242D0000}"/>
    <cellStyle name="Обычный 98 16 2" xfId="12702" xr:uid="{00000000-0005-0000-0000-0000252D0000}"/>
    <cellStyle name="Обычный 98 17" xfId="9314" xr:uid="{00000000-0005-0000-0000-0000262D0000}"/>
    <cellStyle name="Обычный 98 17 2" xfId="12703" xr:uid="{00000000-0005-0000-0000-0000272D0000}"/>
    <cellStyle name="Обычный 98 18" xfId="9315" xr:uid="{00000000-0005-0000-0000-0000282D0000}"/>
    <cellStyle name="Обычный 98 18 2" xfId="12704" xr:uid="{00000000-0005-0000-0000-0000292D0000}"/>
    <cellStyle name="Обычный 98 19" xfId="9316" xr:uid="{00000000-0005-0000-0000-00002A2D0000}"/>
    <cellStyle name="Обычный 98 19 2" xfId="12705" xr:uid="{00000000-0005-0000-0000-00002B2D0000}"/>
    <cellStyle name="Обычный 98 2" xfId="9317" xr:uid="{00000000-0005-0000-0000-00002C2D0000}"/>
    <cellStyle name="Обычный 98 2 2" xfId="12706" xr:uid="{00000000-0005-0000-0000-00002D2D0000}"/>
    <cellStyle name="Обычный 98 20" xfId="12695" xr:uid="{00000000-0005-0000-0000-00002E2D0000}"/>
    <cellStyle name="Обычный 98 3" xfId="9318" xr:uid="{00000000-0005-0000-0000-00002F2D0000}"/>
    <cellStyle name="Обычный 98 3 2" xfId="12707" xr:uid="{00000000-0005-0000-0000-0000302D0000}"/>
    <cellStyle name="Обычный 98 4" xfId="9319" xr:uid="{00000000-0005-0000-0000-0000312D0000}"/>
    <cellStyle name="Обычный 98 4 2" xfId="12708" xr:uid="{00000000-0005-0000-0000-0000322D0000}"/>
    <cellStyle name="Обычный 98 5" xfId="9320" xr:uid="{00000000-0005-0000-0000-0000332D0000}"/>
    <cellStyle name="Обычный 98 5 2" xfId="12709" xr:uid="{00000000-0005-0000-0000-0000342D0000}"/>
    <cellStyle name="Обычный 98 6" xfId="9321" xr:uid="{00000000-0005-0000-0000-0000352D0000}"/>
    <cellStyle name="Обычный 98 6 2" xfId="12710" xr:uid="{00000000-0005-0000-0000-0000362D0000}"/>
    <cellStyle name="Обычный 98 7" xfId="9322" xr:uid="{00000000-0005-0000-0000-0000372D0000}"/>
    <cellStyle name="Обычный 98 7 2" xfId="12711" xr:uid="{00000000-0005-0000-0000-0000382D0000}"/>
    <cellStyle name="Обычный 98 8" xfId="9323" xr:uid="{00000000-0005-0000-0000-0000392D0000}"/>
    <cellStyle name="Обычный 98 8 2" xfId="12712" xr:uid="{00000000-0005-0000-0000-00003A2D0000}"/>
    <cellStyle name="Обычный 98 9" xfId="9324" xr:uid="{00000000-0005-0000-0000-00003B2D0000}"/>
    <cellStyle name="Обычный 98 9 2" xfId="12713" xr:uid="{00000000-0005-0000-0000-00003C2D0000}"/>
    <cellStyle name="Обычный 99" xfId="9325" xr:uid="{00000000-0005-0000-0000-00003D2D0000}"/>
    <cellStyle name="Обычный 99 10" xfId="9326" xr:uid="{00000000-0005-0000-0000-00003E2D0000}"/>
    <cellStyle name="Обычный 99 10 2" xfId="12715" xr:uid="{00000000-0005-0000-0000-00003F2D0000}"/>
    <cellStyle name="Обычный 99 11" xfId="9327" xr:uid="{00000000-0005-0000-0000-0000402D0000}"/>
    <cellStyle name="Обычный 99 11 2" xfId="12716" xr:uid="{00000000-0005-0000-0000-0000412D0000}"/>
    <cellStyle name="Обычный 99 12" xfId="9328" xr:uid="{00000000-0005-0000-0000-0000422D0000}"/>
    <cellStyle name="Обычный 99 12 2" xfId="12717" xr:uid="{00000000-0005-0000-0000-0000432D0000}"/>
    <cellStyle name="Обычный 99 13" xfId="9329" xr:uid="{00000000-0005-0000-0000-0000442D0000}"/>
    <cellStyle name="Обычный 99 13 2" xfId="12718" xr:uid="{00000000-0005-0000-0000-0000452D0000}"/>
    <cellStyle name="Обычный 99 14" xfId="9330" xr:uid="{00000000-0005-0000-0000-0000462D0000}"/>
    <cellStyle name="Обычный 99 14 2" xfId="12719" xr:uid="{00000000-0005-0000-0000-0000472D0000}"/>
    <cellStyle name="Обычный 99 15" xfId="9331" xr:uid="{00000000-0005-0000-0000-0000482D0000}"/>
    <cellStyle name="Обычный 99 15 2" xfId="12720" xr:uid="{00000000-0005-0000-0000-0000492D0000}"/>
    <cellStyle name="Обычный 99 16" xfId="9332" xr:uid="{00000000-0005-0000-0000-00004A2D0000}"/>
    <cellStyle name="Обычный 99 16 2" xfId="12721" xr:uid="{00000000-0005-0000-0000-00004B2D0000}"/>
    <cellStyle name="Обычный 99 17" xfId="9333" xr:uid="{00000000-0005-0000-0000-00004C2D0000}"/>
    <cellStyle name="Обычный 99 17 2" xfId="12722" xr:uid="{00000000-0005-0000-0000-00004D2D0000}"/>
    <cellStyle name="Обычный 99 18" xfId="9334" xr:uid="{00000000-0005-0000-0000-00004E2D0000}"/>
    <cellStyle name="Обычный 99 18 2" xfId="12723" xr:uid="{00000000-0005-0000-0000-00004F2D0000}"/>
    <cellStyle name="Обычный 99 19" xfId="9335" xr:uid="{00000000-0005-0000-0000-0000502D0000}"/>
    <cellStyle name="Обычный 99 19 2" xfId="12724" xr:uid="{00000000-0005-0000-0000-0000512D0000}"/>
    <cellStyle name="Обычный 99 2" xfId="9336" xr:uid="{00000000-0005-0000-0000-0000522D0000}"/>
    <cellStyle name="Обычный 99 2 2" xfId="12725" xr:uid="{00000000-0005-0000-0000-0000532D0000}"/>
    <cellStyle name="Обычный 99 20" xfId="12714" xr:uid="{00000000-0005-0000-0000-0000542D0000}"/>
    <cellStyle name="Обычный 99 3" xfId="9337" xr:uid="{00000000-0005-0000-0000-0000552D0000}"/>
    <cellStyle name="Обычный 99 3 2" xfId="12726" xr:uid="{00000000-0005-0000-0000-0000562D0000}"/>
    <cellStyle name="Обычный 99 4" xfId="9338" xr:uid="{00000000-0005-0000-0000-0000572D0000}"/>
    <cellStyle name="Обычный 99 4 2" xfId="12727" xr:uid="{00000000-0005-0000-0000-0000582D0000}"/>
    <cellStyle name="Обычный 99 5" xfId="9339" xr:uid="{00000000-0005-0000-0000-0000592D0000}"/>
    <cellStyle name="Обычный 99 5 2" xfId="12728" xr:uid="{00000000-0005-0000-0000-00005A2D0000}"/>
    <cellStyle name="Обычный 99 6" xfId="9340" xr:uid="{00000000-0005-0000-0000-00005B2D0000}"/>
    <cellStyle name="Обычный 99 6 2" xfId="12729" xr:uid="{00000000-0005-0000-0000-00005C2D0000}"/>
    <cellStyle name="Обычный 99 7" xfId="9341" xr:uid="{00000000-0005-0000-0000-00005D2D0000}"/>
    <cellStyle name="Обычный 99 7 2" xfId="12730" xr:uid="{00000000-0005-0000-0000-00005E2D0000}"/>
    <cellStyle name="Обычный 99 8" xfId="9342" xr:uid="{00000000-0005-0000-0000-00005F2D0000}"/>
    <cellStyle name="Обычный 99 8 2" xfId="12731" xr:uid="{00000000-0005-0000-0000-0000602D0000}"/>
    <cellStyle name="Обычный 99 9" xfId="9343" xr:uid="{00000000-0005-0000-0000-0000612D0000}"/>
    <cellStyle name="Обычный 99 9 2" xfId="12732" xr:uid="{00000000-0005-0000-0000-0000622D0000}"/>
    <cellStyle name="Открывавшаяся гиперссыл" xfId="9344" xr:uid="{00000000-0005-0000-0000-0000632D0000}"/>
    <cellStyle name="Плохой 10" xfId="9345" xr:uid="{00000000-0005-0000-0000-0000642D0000}"/>
    <cellStyle name="Плохой 11" xfId="9346" xr:uid="{00000000-0005-0000-0000-0000652D0000}"/>
    <cellStyle name="Плохой 12" xfId="9347" xr:uid="{00000000-0005-0000-0000-0000662D0000}"/>
    <cellStyle name="Плохой 13" xfId="9348" xr:uid="{00000000-0005-0000-0000-0000672D0000}"/>
    <cellStyle name="Плохой 14" xfId="9349" xr:uid="{00000000-0005-0000-0000-0000682D0000}"/>
    <cellStyle name="Плохой 15" xfId="9350" xr:uid="{00000000-0005-0000-0000-0000692D0000}"/>
    <cellStyle name="Плохой 16" xfId="9351" xr:uid="{00000000-0005-0000-0000-00006A2D0000}"/>
    <cellStyle name="Плохой 17" xfId="9352" xr:uid="{00000000-0005-0000-0000-00006B2D0000}"/>
    <cellStyle name="Плохой 18" xfId="9353" xr:uid="{00000000-0005-0000-0000-00006C2D0000}"/>
    <cellStyle name="Плохой 19" xfId="9354" xr:uid="{00000000-0005-0000-0000-00006D2D0000}"/>
    <cellStyle name="Плохой 2" xfId="9355" xr:uid="{00000000-0005-0000-0000-00006E2D0000}"/>
    <cellStyle name="Плохой 2 10" xfId="9356" xr:uid="{00000000-0005-0000-0000-00006F2D0000}"/>
    <cellStyle name="Плохой 2 11" xfId="9357" xr:uid="{00000000-0005-0000-0000-0000702D0000}"/>
    <cellStyle name="Плохой 2 12" xfId="9358" xr:uid="{00000000-0005-0000-0000-0000712D0000}"/>
    <cellStyle name="Плохой 2 13" xfId="9359" xr:uid="{00000000-0005-0000-0000-0000722D0000}"/>
    <cellStyle name="Плохой 2 14" xfId="9360" xr:uid="{00000000-0005-0000-0000-0000732D0000}"/>
    <cellStyle name="Плохой 2 15" xfId="9361" xr:uid="{00000000-0005-0000-0000-0000742D0000}"/>
    <cellStyle name="Плохой 2 16" xfId="9362" xr:uid="{00000000-0005-0000-0000-0000752D0000}"/>
    <cellStyle name="Плохой 2 17" xfId="9363" xr:uid="{00000000-0005-0000-0000-0000762D0000}"/>
    <cellStyle name="Плохой 2 18" xfId="9364" xr:uid="{00000000-0005-0000-0000-0000772D0000}"/>
    <cellStyle name="Плохой 2 19" xfId="9365" xr:uid="{00000000-0005-0000-0000-0000782D0000}"/>
    <cellStyle name="Плохой 2 2" xfId="9366" xr:uid="{00000000-0005-0000-0000-0000792D0000}"/>
    <cellStyle name="Плохой 2 2 10" xfId="9367" xr:uid="{00000000-0005-0000-0000-00007A2D0000}"/>
    <cellStyle name="Плохой 2 2 11" xfId="9368" xr:uid="{00000000-0005-0000-0000-00007B2D0000}"/>
    <cellStyle name="Плохой 2 2 12" xfId="9369" xr:uid="{00000000-0005-0000-0000-00007C2D0000}"/>
    <cellStyle name="Плохой 2 2 13" xfId="9370" xr:uid="{00000000-0005-0000-0000-00007D2D0000}"/>
    <cellStyle name="Плохой 2 2 14" xfId="9371" xr:uid="{00000000-0005-0000-0000-00007E2D0000}"/>
    <cellStyle name="Плохой 2 2 15" xfId="9372" xr:uid="{00000000-0005-0000-0000-00007F2D0000}"/>
    <cellStyle name="Плохой 2 2 16" xfId="9373" xr:uid="{00000000-0005-0000-0000-0000802D0000}"/>
    <cellStyle name="Плохой 2 2 17" xfId="9374" xr:uid="{00000000-0005-0000-0000-0000812D0000}"/>
    <cellStyle name="Плохой 2 2 18" xfId="9375" xr:uid="{00000000-0005-0000-0000-0000822D0000}"/>
    <cellStyle name="Плохой 2 2 19" xfId="9376" xr:uid="{00000000-0005-0000-0000-0000832D0000}"/>
    <cellStyle name="Плохой 2 2 2" xfId="9377" xr:uid="{00000000-0005-0000-0000-0000842D0000}"/>
    <cellStyle name="Плохой 2 2 3" xfId="9378" xr:uid="{00000000-0005-0000-0000-0000852D0000}"/>
    <cellStyle name="Плохой 2 2 4" xfId="9379" xr:uid="{00000000-0005-0000-0000-0000862D0000}"/>
    <cellStyle name="Плохой 2 2 5" xfId="9380" xr:uid="{00000000-0005-0000-0000-0000872D0000}"/>
    <cellStyle name="Плохой 2 2 6" xfId="9381" xr:uid="{00000000-0005-0000-0000-0000882D0000}"/>
    <cellStyle name="Плохой 2 2 7" xfId="9382" xr:uid="{00000000-0005-0000-0000-0000892D0000}"/>
    <cellStyle name="Плохой 2 2 8" xfId="9383" xr:uid="{00000000-0005-0000-0000-00008A2D0000}"/>
    <cellStyle name="Плохой 2 2 9" xfId="9384" xr:uid="{00000000-0005-0000-0000-00008B2D0000}"/>
    <cellStyle name="Плохой 2 3" xfId="9385" xr:uid="{00000000-0005-0000-0000-00008C2D0000}"/>
    <cellStyle name="Плохой 2 4" xfId="9386" xr:uid="{00000000-0005-0000-0000-00008D2D0000}"/>
    <cellStyle name="Плохой 2 5" xfId="9387" xr:uid="{00000000-0005-0000-0000-00008E2D0000}"/>
    <cellStyle name="Плохой 2 6" xfId="9388" xr:uid="{00000000-0005-0000-0000-00008F2D0000}"/>
    <cellStyle name="Плохой 2 7" xfId="9389" xr:uid="{00000000-0005-0000-0000-0000902D0000}"/>
    <cellStyle name="Плохой 2 8" xfId="9390" xr:uid="{00000000-0005-0000-0000-0000912D0000}"/>
    <cellStyle name="Плохой 2 9" xfId="9391" xr:uid="{00000000-0005-0000-0000-0000922D0000}"/>
    <cellStyle name="Плохой 20" xfId="9392" xr:uid="{00000000-0005-0000-0000-0000932D0000}"/>
    <cellStyle name="Плохой 21" xfId="9393" xr:uid="{00000000-0005-0000-0000-0000942D0000}"/>
    <cellStyle name="Плохой 3" xfId="9394" xr:uid="{00000000-0005-0000-0000-0000952D0000}"/>
    <cellStyle name="Плохой 4" xfId="9395" xr:uid="{00000000-0005-0000-0000-0000962D0000}"/>
    <cellStyle name="Плохой 5" xfId="9396" xr:uid="{00000000-0005-0000-0000-0000972D0000}"/>
    <cellStyle name="Плохой 6" xfId="9397" xr:uid="{00000000-0005-0000-0000-0000982D0000}"/>
    <cellStyle name="Плохой 7" xfId="9398" xr:uid="{00000000-0005-0000-0000-0000992D0000}"/>
    <cellStyle name="Плохой 8" xfId="9399" xr:uid="{00000000-0005-0000-0000-00009A2D0000}"/>
    <cellStyle name="Плохой 9" xfId="9400" xr:uid="{00000000-0005-0000-0000-00009B2D0000}"/>
    <cellStyle name="Пояснение 10" xfId="9401" xr:uid="{00000000-0005-0000-0000-00009C2D0000}"/>
    <cellStyle name="Пояснение 11" xfId="9402" xr:uid="{00000000-0005-0000-0000-00009D2D0000}"/>
    <cellStyle name="Пояснение 12" xfId="9403" xr:uid="{00000000-0005-0000-0000-00009E2D0000}"/>
    <cellStyle name="Пояснение 13" xfId="9404" xr:uid="{00000000-0005-0000-0000-00009F2D0000}"/>
    <cellStyle name="Пояснение 14" xfId="9405" xr:uid="{00000000-0005-0000-0000-0000A02D0000}"/>
    <cellStyle name="Пояснение 15" xfId="9406" xr:uid="{00000000-0005-0000-0000-0000A12D0000}"/>
    <cellStyle name="Пояснение 16" xfId="9407" xr:uid="{00000000-0005-0000-0000-0000A22D0000}"/>
    <cellStyle name="Пояснение 17" xfId="9408" xr:uid="{00000000-0005-0000-0000-0000A32D0000}"/>
    <cellStyle name="Пояснение 18" xfId="9409" xr:uid="{00000000-0005-0000-0000-0000A42D0000}"/>
    <cellStyle name="Пояснение 19" xfId="9410" xr:uid="{00000000-0005-0000-0000-0000A52D0000}"/>
    <cellStyle name="Пояснение 2" xfId="9411" xr:uid="{00000000-0005-0000-0000-0000A62D0000}"/>
    <cellStyle name="Пояснение 2 10" xfId="9412" xr:uid="{00000000-0005-0000-0000-0000A72D0000}"/>
    <cellStyle name="Пояснение 2 11" xfId="9413" xr:uid="{00000000-0005-0000-0000-0000A82D0000}"/>
    <cellStyle name="Пояснение 2 12" xfId="9414" xr:uid="{00000000-0005-0000-0000-0000A92D0000}"/>
    <cellStyle name="Пояснение 2 13" xfId="9415" xr:uid="{00000000-0005-0000-0000-0000AA2D0000}"/>
    <cellStyle name="Пояснение 2 14" xfId="9416" xr:uid="{00000000-0005-0000-0000-0000AB2D0000}"/>
    <cellStyle name="Пояснение 2 15" xfId="9417" xr:uid="{00000000-0005-0000-0000-0000AC2D0000}"/>
    <cellStyle name="Пояснение 2 16" xfId="9418" xr:uid="{00000000-0005-0000-0000-0000AD2D0000}"/>
    <cellStyle name="Пояснение 2 17" xfId="9419" xr:uid="{00000000-0005-0000-0000-0000AE2D0000}"/>
    <cellStyle name="Пояснение 2 18" xfId="9420" xr:uid="{00000000-0005-0000-0000-0000AF2D0000}"/>
    <cellStyle name="Пояснение 2 19" xfId="9421" xr:uid="{00000000-0005-0000-0000-0000B02D0000}"/>
    <cellStyle name="Пояснение 2 2" xfId="9422" xr:uid="{00000000-0005-0000-0000-0000B12D0000}"/>
    <cellStyle name="Пояснение 2 2 10" xfId="9423" xr:uid="{00000000-0005-0000-0000-0000B22D0000}"/>
    <cellStyle name="Пояснение 2 2 11" xfId="9424" xr:uid="{00000000-0005-0000-0000-0000B32D0000}"/>
    <cellStyle name="Пояснение 2 2 12" xfId="9425" xr:uid="{00000000-0005-0000-0000-0000B42D0000}"/>
    <cellStyle name="Пояснение 2 2 13" xfId="9426" xr:uid="{00000000-0005-0000-0000-0000B52D0000}"/>
    <cellStyle name="Пояснение 2 2 14" xfId="9427" xr:uid="{00000000-0005-0000-0000-0000B62D0000}"/>
    <cellStyle name="Пояснение 2 2 15" xfId="9428" xr:uid="{00000000-0005-0000-0000-0000B72D0000}"/>
    <cellStyle name="Пояснение 2 2 16" xfId="9429" xr:uid="{00000000-0005-0000-0000-0000B82D0000}"/>
    <cellStyle name="Пояснение 2 2 17" xfId="9430" xr:uid="{00000000-0005-0000-0000-0000B92D0000}"/>
    <cellStyle name="Пояснение 2 2 18" xfId="9431" xr:uid="{00000000-0005-0000-0000-0000BA2D0000}"/>
    <cellStyle name="Пояснение 2 2 19" xfId="9432" xr:uid="{00000000-0005-0000-0000-0000BB2D0000}"/>
    <cellStyle name="Пояснение 2 2 2" xfId="9433" xr:uid="{00000000-0005-0000-0000-0000BC2D0000}"/>
    <cellStyle name="Пояснение 2 2 3" xfId="9434" xr:uid="{00000000-0005-0000-0000-0000BD2D0000}"/>
    <cellStyle name="Пояснение 2 2 4" xfId="9435" xr:uid="{00000000-0005-0000-0000-0000BE2D0000}"/>
    <cellStyle name="Пояснение 2 2 5" xfId="9436" xr:uid="{00000000-0005-0000-0000-0000BF2D0000}"/>
    <cellStyle name="Пояснение 2 2 6" xfId="9437" xr:uid="{00000000-0005-0000-0000-0000C02D0000}"/>
    <cellStyle name="Пояснение 2 2 7" xfId="9438" xr:uid="{00000000-0005-0000-0000-0000C12D0000}"/>
    <cellStyle name="Пояснение 2 2 8" xfId="9439" xr:uid="{00000000-0005-0000-0000-0000C22D0000}"/>
    <cellStyle name="Пояснение 2 2 9" xfId="9440" xr:uid="{00000000-0005-0000-0000-0000C32D0000}"/>
    <cellStyle name="Пояснение 2 3" xfId="9441" xr:uid="{00000000-0005-0000-0000-0000C42D0000}"/>
    <cellStyle name="Пояснение 2 4" xfId="9442" xr:uid="{00000000-0005-0000-0000-0000C52D0000}"/>
    <cellStyle name="Пояснение 2 5" xfId="9443" xr:uid="{00000000-0005-0000-0000-0000C62D0000}"/>
    <cellStyle name="Пояснение 2 6" xfId="9444" xr:uid="{00000000-0005-0000-0000-0000C72D0000}"/>
    <cellStyle name="Пояснение 2 7" xfId="9445" xr:uid="{00000000-0005-0000-0000-0000C82D0000}"/>
    <cellStyle name="Пояснение 2 8" xfId="9446" xr:uid="{00000000-0005-0000-0000-0000C92D0000}"/>
    <cellStyle name="Пояснение 2 9" xfId="9447" xr:uid="{00000000-0005-0000-0000-0000CA2D0000}"/>
    <cellStyle name="Пояснение 20" xfId="9448" xr:uid="{00000000-0005-0000-0000-0000CB2D0000}"/>
    <cellStyle name="Пояснение 21" xfId="9449" xr:uid="{00000000-0005-0000-0000-0000CC2D0000}"/>
    <cellStyle name="Пояснение 3" xfId="9450" xr:uid="{00000000-0005-0000-0000-0000CD2D0000}"/>
    <cellStyle name="Пояснение 4" xfId="9451" xr:uid="{00000000-0005-0000-0000-0000CE2D0000}"/>
    <cellStyle name="Пояснение 5" xfId="9452" xr:uid="{00000000-0005-0000-0000-0000CF2D0000}"/>
    <cellStyle name="Пояснение 6" xfId="9453" xr:uid="{00000000-0005-0000-0000-0000D02D0000}"/>
    <cellStyle name="Пояснение 7" xfId="9454" xr:uid="{00000000-0005-0000-0000-0000D12D0000}"/>
    <cellStyle name="Пояснение 8" xfId="9455" xr:uid="{00000000-0005-0000-0000-0000D22D0000}"/>
    <cellStyle name="Пояснение 9" xfId="9456" xr:uid="{00000000-0005-0000-0000-0000D32D0000}"/>
    <cellStyle name="Примечание 10" xfId="9457" xr:uid="{00000000-0005-0000-0000-0000D42D0000}"/>
    <cellStyle name="Примечание 10 2" xfId="12733" xr:uid="{00000000-0005-0000-0000-0000D52D0000}"/>
    <cellStyle name="Примечание 11" xfId="9458" xr:uid="{00000000-0005-0000-0000-0000D62D0000}"/>
    <cellStyle name="Примечание 11 2" xfId="12734" xr:uid="{00000000-0005-0000-0000-0000D72D0000}"/>
    <cellStyle name="Примечание 12" xfId="9459" xr:uid="{00000000-0005-0000-0000-0000D82D0000}"/>
    <cellStyle name="Примечание 12 2" xfId="12735" xr:uid="{00000000-0005-0000-0000-0000D92D0000}"/>
    <cellStyle name="Примечание 13" xfId="9460" xr:uid="{00000000-0005-0000-0000-0000DA2D0000}"/>
    <cellStyle name="Примечание 13 2" xfId="12736" xr:uid="{00000000-0005-0000-0000-0000DB2D0000}"/>
    <cellStyle name="Примечание 14" xfId="9461" xr:uid="{00000000-0005-0000-0000-0000DC2D0000}"/>
    <cellStyle name="Примечание 14 2" xfId="12737" xr:uid="{00000000-0005-0000-0000-0000DD2D0000}"/>
    <cellStyle name="Примечание 15" xfId="9462" xr:uid="{00000000-0005-0000-0000-0000DE2D0000}"/>
    <cellStyle name="Примечание 15 2" xfId="12738" xr:uid="{00000000-0005-0000-0000-0000DF2D0000}"/>
    <cellStyle name="Примечание 16" xfId="9463" xr:uid="{00000000-0005-0000-0000-0000E02D0000}"/>
    <cellStyle name="Примечание 16 2" xfId="12739" xr:uid="{00000000-0005-0000-0000-0000E12D0000}"/>
    <cellStyle name="Примечание 17" xfId="9464" xr:uid="{00000000-0005-0000-0000-0000E22D0000}"/>
    <cellStyle name="Примечание 17 2" xfId="12740" xr:uid="{00000000-0005-0000-0000-0000E32D0000}"/>
    <cellStyle name="Примечание 18" xfId="9465" xr:uid="{00000000-0005-0000-0000-0000E42D0000}"/>
    <cellStyle name="Примечание 18 2" xfId="12741" xr:uid="{00000000-0005-0000-0000-0000E52D0000}"/>
    <cellStyle name="Примечание 19" xfId="9466" xr:uid="{00000000-0005-0000-0000-0000E62D0000}"/>
    <cellStyle name="Примечание 19 2" xfId="12742" xr:uid="{00000000-0005-0000-0000-0000E72D0000}"/>
    <cellStyle name="Примечание 2" xfId="9467" xr:uid="{00000000-0005-0000-0000-0000E82D0000}"/>
    <cellStyle name="Примечание 2 10" xfId="9468" xr:uid="{00000000-0005-0000-0000-0000E92D0000}"/>
    <cellStyle name="Примечание 2 11" xfId="9469" xr:uid="{00000000-0005-0000-0000-0000EA2D0000}"/>
    <cellStyle name="Примечание 2 12" xfId="9470" xr:uid="{00000000-0005-0000-0000-0000EB2D0000}"/>
    <cellStyle name="Примечание 2 13" xfId="9471" xr:uid="{00000000-0005-0000-0000-0000EC2D0000}"/>
    <cellStyle name="Примечание 2 14" xfId="9472" xr:uid="{00000000-0005-0000-0000-0000ED2D0000}"/>
    <cellStyle name="Примечание 2 15" xfId="9473" xr:uid="{00000000-0005-0000-0000-0000EE2D0000}"/>
    <cellStyle name="Примечание 2 16" xfId="9474" xr:uid="{00000000-0005-0000-0000-0000EF2D0000}"/>
    <cellStyle name="Примечание 2 17" xfId="9475" xr:uid="{00000000-0005-0000-0000-0000F02D0000}"/>
    <cellStyle name="Примечание 2 18" xfId="9476" xr:uid="{00000000-0005-0000-0000-0000F12D0000}"/>
    <cellStyle name="Примечание 2 19" xfId="9477" xr:uid="{00000000-0005-0000-0000-0000F22D0000}"/>
    <cellStyle name="Примечание 2 2" xfId="9478" xr:uid="{00000000-0005-0000-0000-0000F32D0000}"/>
    <cellStyle name="Примечание 2 2 10" xfId="9479" xr:uid="{00000000-0005-0000-0000-0000F42D0000}"/>
    <cellStyle name="Примечание 2 2 11" xfId="9480" xr:uid="{00000000-0005-0000-0000-0000F52D0000}"/>
    <cellStyle name="Примечание 2 2 12" xfId="9481" xr:uid="{00000000-0005-0000-0000-0000F62D0000}"/>
    <cellStyle name="Примечание 2 2 13" xfId="9482" xr:uid="{00000000-0005-0000-0000-0000F72D0000}"/>
    <cellStyle name="Примечание 2 2 14" xfId="9483" xr:uid="{00000000-0005-0000-0000-0000F82D0000}"/>
    <cellStyle name="Примечание 2 2 15" xfId="9484" xr:uid="{00000000-0005-0000-0000-0000F92D0000}"/>
    <cellStyle name="Примечание 2 2 16" xfId="9485" xr:uid="{00000000-0005-0000-0000-0000FA2D0000}"/>
    <cellStyle name="Примечание 2 2 17" xfId="9486" xr:uid="{00000000-0005-0000-0000-0000FB2D0000}"/>
    <cellStyle name="Примечание 2 2 18" xfId="9487" xr:uid="{00000000-0005-0000-0000-0000FC2D0000}"/>
    <cellStyle name="Примечание 2 2 19" xfId="9488" xr:uid="{00000000-0005-0000-0000-0000FD2D0000}"/>
    <cellStyle name="Примечание 2 2 2" xfId="9489" xr:uid="{00000000-0005-0000-0000-0000FE2D0000}"/>
    <cellStyle name="Примечание 2 2 3" xfId="9490" xr:uid="{00000000-0005-0000-0000-0000FF2D0000}"/>
    <cellStyle name="Примечание 2 2 4" xfId="9491" xr:uid="{00000000-0005-0000-0000-0000002E0000}"/>
    <cellStyle name="Примечание 2 2 5" xfId="9492" xr:uid="{00000000-0005-0000-0000-0000012E0000}"/>
    <cellStyle name="Примечание 2 2 6" xfId="9493" xr:uid="{00000000-0005-0000-0000-0000022E0000}"/>
    <cellStyle name="Примечание 2 2 7" xfId="9494" xr:uid="{00000000-0005-0000-0000-0000032E0000}"/>
    <cellStyle name="Примечание 2 2 8" xfId="9495" xr:uid="{00000000-0005-0000-0000-0000042E0000}"/>
    <cellStyle name="Примечание 2 2 9" xfId="9496" xr:uid="{00000000-0005-0000-0000-0000052E0000}"/>
    <cellStyle name="Примечание 2 3" xfId="9497" xr:uid="{00000000-0005-0000-0000-0000062E0000}"/>
    <cellStyle name="Примечание 2 4" xfId="9498" xr:uid="{00000000-0005-0000-0000-0000072E0000}"/>
    <cellStyle name="Примечание 2 5" xfId="9499" xr:uid="{00000000-0005-0000-0000-0000082E0000}"/>
    <cellStyle name="Примечание 2 6" xfId="9500" xr:uid="{00000000-0005-0000-0000-0000092E0000}"/>
    <cellStyle name="Примечание 2 7" xfId="9501" xr:uid="{00000000-0005-0000-0000-00000A2E0000}"/>
    <cellStyle name="Примечание 2 8" xfId="9502" xr:uid="{00000000-0005-0000-0000-00000B2E0000}"/>
    <cellStyle name="Примечание 2 9" xfId="9503" xr:uid="{00000000-0005-0000-0000-00000C2E0000}"/>
    <cellStyle name="Примечание 20" xfId="9504" xr:uid="{00000000-0005-0000-0000-00000D2E0000}"/>
    <cellStyle name="Примечание 20 2" xfId="12743" xr:uid="{00000000-0005-0000-0000-00000E2E0000}"/>
    <cellStyle name="Примечание 21" xfId="9505" xr:uid="{00000000-0005-0000-0000-00000F2E0000}"/>
    <cellStyle name="Примечание 21 2" xfId="12744" xr:uid="{00000000-0005-0000-0000-0000102E0000}"/>
    <cellStyle name="Примечание 3" xfId="9506" xr:uid="{00000000-0005-0000-0000-0000112E0000}"/>
    <cellStyle name="Примечание 3 2" xfId="12745" xr:uid="{00000000-0005-0000-0000-0000122E0000}"/>
    <cellStyle name="Примечание 4" xfId="9507" xr:uid="{00000000-0005-0000-0000-0000132E0000}"/>
    <cellStyle name="Примечание 4 2" xfId="12746" xr:uid="{00000000-0005-0000-0000-0000142E0000}"/>
    <cellStyle name="Примечание 5" xfId="9508" xr:uid="{00000000-0005-0000-0000-0000152E0000}"/>
    <cellStyle name="Примечание 5 2" xfId="12747" xr:uid="{00000000-0005-0000-0000-0000162E0000}"/>
    <cellStyle name="Примечание 6" xfId="9509" xr:uid="{00000000-0005-0000-0000-0000172E0000}"/>
    <cellStyle name="Примечание 6 2" xfId="12748" xr:uid="{00000000-0005-0000-0000-0000182E0000}"/>
    <cellStyle name="Примечание 7" xfId="9510" xr:uid="{00000000-0005-0000-0000-0000192E0000}"/>
    <cellStyle name="Примечание 7 2" xfId="12749" xr:uid="{00000000-0005-0000-0000-00001A2E0000}"/>
    <cellStyle name="Примечание 8" xfId="9511" xr:uid="{00000000-0005-0000-0000-00001B2E0000}"/>
    <cellStyle name="Примечание 8 2" xfId="12750" xr:uid="{00000000-0005-0000-0000-00001C2E0000}"/>
    <cellStyle name="Примечание 9" xfId="9512" xr:uid="{00000000-0005-0000-0000-00001D2E0000}"/>
    <cellStyle name="Примечание 9 2" xfId="12751" xr:uid="{00000000-0005-0000-0000-00001E2E0000}"/>
    <cellStyle name="Процентный 2" xfId="9513" xr:uid="{00000000-0005-0000-0000-0000202E0000}"/>
    <cellStyle name="Процентный 2 2" xfId="9514" xr:uid="{00000000-0005-0000-0000-0000212E0000}"/>
    <cellStyle name="Процентный 2 2 10" xfId="9515" xr:uid="{00000000-0005-0000-0000-0000222E0000}"/>
    <cellStyle name="Процентный 2 2 10 2" xfId="12753" xr:uid="{00000000-0005-0000-0000-0000232E0000}"/>
    <cellStyle name="Процентный 2 2 11" xfId="9516" xr:uid="{00000000-0005-0000-0000-0000242E0000}"/>
    <cellStyle name="Процентный 2 2 11 2" xfId="12754" xr:uid="{00000000-0005-0000-0000-0000252E0000}"/>
    <cellStyle name="Процентный 2 2 12" xfId="9517" xr:uid="{00000000-0005-0000-0000-0000262E0000}"/>
    <cellStyle name="Процентный 2 2 12 2" xfId="12755" xr:uid="{00000000-0005-0000-0000-0000272E0000}"/>
    <cellStyle name="Процентный 2 2 13" xfId="9518" xr:uid="{00000000-0005-0000-0000-0000282E0000}"/>
    <cellStyle name="Процентный 2 2 13 2" xfId="12756" xr:uid="{00000000-0005-0000-0000-0000292E0000}"/>
    <cellStyle name="Процентный 2 2 14" xfId="9519" xr:uid="{00000000-0005-0000-0000-00002A2E0000}"/>
    <cellStyle name="Процентный 2 2 14 2" xfId="12757" xr:uid="{00000000-0005-0000-0000-00002B2E0000}"/>
    <cellStyle name="Процентный 2 2 15" xfId="9520" xr:uid="{00000000-0005-0000-0000-00002C2E0000}"/>
    <cellStyle name="Процентный 2 2 15 2" xfId="12758" xr:uid="{00000000-0005-0000-0000-00002D2E0000}"/>
    <cellStyle name="Процентный 2 2 16" xfId="9521" xr:uid="{00000000-0005-0000-0000-00002E2E0000}"/>
    <cellStyle name="Процентный 2 2 16 2" xfId="12759" xr:uid="{00000000-0005-0000-0000-00002F2E0000}"/>
    <cellStyle name="Процентный 2 2 17" xfId="9522" xr:uid="{00000000-0005-0000-0000-0000302E0000}"/>
    <cellStyle name="Процентный 2 2 17 2" xfId="12760" xr:uid="{00000000-0005-0000-0000-0000312E0000}"/>
    <cellStyle name="Процентный 2 2 18" xfId="9523" xr:uid="{00000000-0005-0000-0000-0000322E0000}"/>
    <cellStyle name="Процентный 2 2 18 2" xfId="12761" xr:uid="{00000000-0005-0000-0000-0000332E0000}"/>
    <cellStyle name="Процентный 2 2 19" xfId="9524" xr:uid="{00000000-0005-0000-0000-0000342E0000}"/>
    <cellStyle name="Процентный 2 2 19 2" xfId="12762" xr:uid="{00000000-0005-0000-0000-0000352E0000}"/>
    <cellStyle name="Процентный 2 2 2" xfId="9525" xr:uid="{00000000-0005-0000-0000-0000362E0000}"/>
    <cellStyle name="Процентный 2 2 2 10" xfId="9526" xr:uid="{00000000-0005-0000-0000-0000372E0000}"/>
    <cellStyle name="Процентный 2 2 2 11" xfId="9527" xr:uid="{00000000-0005-0000-0000-0000382E0000}"/>
    <cellStyle name="Процентный 2 2 2 12" xfId="9528" xr:uid="{00000000-0005-0000-0000-0000392E0000}"/>
    <cellStyle name="Процентный 2 2 2 13" xfId="9529" xr:uid="{00000000-0005-0000-0000-00003A2E0000}"/>
    <cellStyle name="Процентный 2 2 2 14" xfId="9530" xr:uid="{00000000-0005-0000-0000-00003B2E0000}"/>
    <cellStyle name="Процентный 2 2 2 15" xfId="9531" xr:uid="{00000000-0005-0000-0000-00003C2E0000}"/>
    <cellStyle name="Процентный 2 2 2 16" xfId="9532" xr:uid="{00000000-0005-0000-0000-00003D2E0000}"/>
    <cellStyle name="Процентный 2 2 2 17" xfId="9533" xr:uid="{00000000-0005-0000-0000-00003E2E0000}"/>
    <cellStyle name="Процентный 2 2 2 18" xfId="9534" xr:uid="{00000000-0005-0000-0000-00003F2E0000}"/>
    <cellStyle name="Процентный 2 2 2 19" xfId="9535" xr:uid="{00000000-0005-0000-0000-0000402E0000}"/>
    <cellStyle name="Процентный 2 2 2 2" xfId="9536" xr:uid="{00000000-0005-0000-0000-0000412E0000}"/>
    <cellStyle name="Процентный 2 2 2 2 10" xfId="9537" xr:uid="{00000000-0005-0000-0000-0000422E0000}"/>
    <cellStyle name="Процентный 2 2 2 2 10 2" xfId="12764" xr:uid="{00000000-0005-0000-0000-0000432E0000}"/>
    <cellStyle name="Процентный 2 2 2 2 11" xfId="9538" xr:uid="{00000000-0005-0000-0000-0000442E0000}"/>
    <cellStyle name="Процентный 2 2 2 2 11 2" xfId="12765" xr:uid="{00000000-0005-0000-0000-0000452E0000}"/>
    <cellStyle name="Процентный 2 2 2 2 12" xfId="9539" xr:uid="{00000000-0005-0000-0000-0000462E0000}"/>
    <cellStyle name="Процентный 2 2 2 2 12 2" xfId="12766" xr:uid="{00000000-0005-0000-0000-0000472E0000}"/>
    <cellStyle name="Процентный 2 2 2 2 13" xfId="9540" xr:uid="{00000000-0005-0000-0000-0000482E0000}"/>
    <cellStyle name="Процентный 2 2 2 2 13 2" xfId="12767" xr:uid="{00000000-0005-0000-0000-0000492E0000}"/>
    <cellStyle name="Процентный 2 2 2 2 14" xfId="9541" xr:uid="{00000000-0005-0000-0000-00004A2E0000}"/>
    <cellStyle name="Процентный 2 2 2 2 14 2" xfId="12768" xr:uid="{00000000-0005-0000-0000-00004B2E0000}"/>
    <cellStyle name="Процентный 2 2 2 2 15" xfId="9542" xr:uid="{00000000-0005-0000-0000-00004C2E0000}"/>
    <cellStyle name="Процентный 2 2 2 2 15 2" xfId="12769" xr:uid="{00000000-0005-0000-0000-00004D2E0000}"/>
    <cellStyle name="Процентный 2 2 2 2 16" xfId="9543" xr:uid="{00000000-0005-0000-0000-00004E2E0000}"/>
    <cellStyle name="Процентный 2 2 2 2 16 2" xfId="12770" xr:uid="{00000000-0005-0000-0000-00004F2E0000}"/>
    <cellStyle name="Процентный 2 2 2 2 17" xfId="9544" xr:uid="{00000000-0005-0000-0000-0000502E0000}"/>
    <cellStyle name="Процентный 2 2 2 2 17 2" xfId="12771" xr:uid="{00000000-0005-0000-0000-0000512E0000}"/>
    <cellStyle name="Процентный 2 2 2 2 18" xfId="9545" xr:uid="{00000000-0005-0000-0000-0000522E0000}"/>
    <cellStyle name="Процентный 2 2 2 2 18 2" xfId="12772" xr:uid="{00000000-0005-0000-0000-0000532E0000}"/>
    <cellStyle name="Процентный 2 2 2 2 19" xfId="9546" xr:uid="{00000000-0005-0000-0000-0000542E0000}"/>
    <cellStyle name="Процентный 2 2 2 2 19 2" xfId="12773" xr:uid="{00000000-0005-0000-0000-0000552E0000}"/>
    <cellStyle name="Процентный 2 2 2 2 2" xfId="9547" xr:uid="{00000000-0005-0000-0000-0000562E0000}"/>
    <cellStyle name="Процентный 2 2 2 2 2 10" xfId="9548" xr:uid="{00000000-0005-0000-0000-0000572E0000}"/>
    <cellStyle name="Процентный 2 2 2 2 2 11" xfId="9549" xr:uid="{00000000-0005-0000-0000-0000582E0000}"/>
    <cellStyle name="Процентный 2 2 2 2 2 12" xfId="9550" xr:uid="{00000000-0005-0000-0000-0000592E0000}"/>
    <cellStyle name="Процентный 2 2 2 2 2 13" xfId="9551" xr:uid="{00000000-0005-0000-0000-00005A2E0000}"/>
    <cellStyle name="Процентный 2 2 2 2 2 14" xfId="9552" xr:uid="{00000000-0005-0000-0000-00005B2E0000}"/>
    <cellStyle name="Процентный 2 2 2 2 2 15" xfId="9553" xr:uid="{00000000-0005-0000-0000-00005C2E0000}"/>
    <cellStyle name="Процентный 2 2 2 2 2 16" xfId="9554" xr:uid="{00000000-0005-0000-0000-00005D2E0000}"/>
    <cellStyle name="Процентный 2 2 2 2 2 17" xfId="9555" xr:uid="{00000000-0005-0000-0000-00005E2E0000}"/>
    <cellStyle name="Процентный 2 2 2 2 2 18" xfId="9556" xr:uid="{00000000-0005-0000-0000-00005F2E0000}"/>
    <cellStyle name="Процентный 2 2 2 2 2 19" xfId="9557" xr:uid="{00000000-0005-0000-0000-0000602E0000}"/>
    <cellStyle name="Процентный 2 2 2 2 2 2" xfId="9558" xr:uid="{00000000-0005-0000-0000-0000612E0000}"/>
    <cellStyle name="Процентный 2 2 2 2 2 20" xfId="12774" xr:uid="{00000000-0005-0000-0000-0000622E0000}"/>
    <cellStyle name="Процентный 2 2 2 2 2 3" xfId="9559" xr:uid="{00000000-0005-0000-0000-0000632E0000}"/>
    <cellStyle name="Процентный 2 2 2 2 2 4" xfId="9560" xr:uid="{00000000-0005-0000-0000-0000642E0000}"/>
    <cellStyle name="Процентный 2 2 2 2 2 5" xfId="9561" xr:uid="{00000000-0005-0000-0000-0000652E0000}"/>
    <cellStyle name="Процентный 2 2 2 2 2 6" xfId="9562" xr:uid="{00000000-0005-0000-0000-0000662E0000}"/>
    <cellStyle name="Процентный 2 2 2 2 2 7" xfId="9563" xr:uid="{00000000-0005-0000-0000-0000672E0000}"/>
    <cellStyle name="Процентный 2 2 2 2 2 8" xfId="9564" xr:uid="{00000000-0005-0000-0000-0000682E0000}"/>
    <cellStyle name="Процентный 2 2 2 2 2 9" xfId="9565" xr:uid="{00000000-0005-0000-0000-0000692E0000}"/>
    <cellStyle name="Процентный 2 2 2 2 3" xfId="9566" xr:uid="{00000000-0005-0000-0000-00006A2E0000}"/>
    <cellStyle name="Процентный 2 2 2 2 3 2" xfId="12775" xr:uid="{00000000-0005-0000-0000-00006B2E0000}"/>
    <cellStyle name="Процентный 2 2 2 2 4" xfId="9567" xr:uid="{00000000-0005-0000-0000-00006C2E0000}"/>
    <cellStyle name="Процентный 2 2 2 2 4 2" xfId="12776" xr:uid="{00000000-0005-0000-0000-00006D2E0000}"/>
    <cellStyle name="Процентный 2 2 2 2 5" xfId="9568" xr:uid="{00000000-0005-0000-0000-00006E2E0000}"/>
    <cellStyle name="Процентный 2 2 2 2 5 2" xfId="12777" xr:uid="{00000000-0005-0000-0000-00006F2E0000}"/>
    <cellStyle name="Процентный 2 2 2 2 6" xfId="9569" xr:uid="{00000000-0005-0000-0000-0000702E0000}"/>
    <cellStyle name="Процентный 2 2 2 2 6 2" xfId="12778" xr:uid="{00000000-0005-0000-0000-0000712E0000}"/>
    <cellStyle name="Процентный 2 2 2 2 7" xfId="9570" xr:uid="{00000000-0005-0000-0000-0000722E0000}"/>
    <cellStyle name="Процентный 2 2 2 2 7 2" xfId="12779" xr:uid="{00000000-0005-0000-0000-0000732E0000}"/>
    <cellStyle name="Процентный 2 2 2 2 8" xfId="9571" xr:uid="{00000000-0005-0000-0000-0000742E0000}"/>
    <cellStyle name="Процентный 2 2 2 2 8 2" xfId="12780" xr:uid="{00000000-0005-0000-0000-0000752E0000}"/>
    <cellStyle name="Процентный 2 2 2 2 9" xfId="9572" xr:uid="{00000000-0005-0000-0000-0000762E0000}"/>
    <cellStyle name="Процентный 2 2 2 2 9 2" xfId="12781" xr:uid="{00000000-0005-0000-0000-0000772E0000}"/>
    <cellStyle name="Процентный 2 2 2 20" xfId="9573" xr:uid="{00000000-0005-0000-0000-0000782E0000}"/>
    <cellStyle name="Процентный 2 2 2 21" xfId="12763" xr:uid="{00000000-0005-0000-0000-0000792E0000}"/>
    <cellStyle name="Процентный 2 2 2 3" xfId="9574" xr:uid="{00000000-0005-0000-0000-00007A2E0000}"/>
    <cellStyle name="Процентный 2 2 2 3 2" xfId="13416" xr:uid="{00000000-0005-0000-0000-00007B2E0000}"/>
    <cellStyle name="Процентный 2 2 2 3 3" xfId="13417" xr:uid="{00000000-0005-0000-0000-00007C2E0000}"/>
    <cellStyle name="Процентный 2 2 2 4" xfId="9575" xr:uid="{00000000-0005-0000-0000-00007D2E0000}"/>
    <cellStyle name="Процентный 2 2 2 5" xfId="9576" xr:uid="{00000000-0005-0000-0000-00007E2E0000}"/>
    <cellStyle name="Процентный 2 2 2 6" xfId="9577" xr:uid="{00000000-0005-0000-0000-00007F2E0000}"/>
    <cellStyle name="Процентный 2 2 2 7" xfId="9578" xr:uid="{00000000-0005-0000-0000-0000802E0000}"/>
    <cellStyle name="Процентный 2 2 2 8" xfId="9579" xr:uid="{00000000-0005-0000-0000-0000812E0000}"/>
    <cellStyle name="Процентный 2 2 2 9" xfId="9580" xr:uid="{00000000-0005-0000-0000-0000822E0000}"/>
    <cellStyle name="Процентный 2 2 20" xfId="9581" xr:uid="{00000000-0005-0000-0000-0000832E0000}"/>
    <cellStyle name="Процентный 2 2 20 2" xfId="12782" xr:uid="{00000000-0005-0000-0000-0000842E0000}"/>
    <cellStyle name="Процентный 2 2 3" xfId="9582" xr:uid="{00000000-0005-0000-0000-0000852E0000}"/>
    <cellStyle name="Процентный 2 2 3 2" xfId="12783" xr:uid="{00000000-0005-0000-0000-0000862E0000}"/>
    <cellStyle name="Процентный 2 2 3 3" xfId="13418" xr:uid="{00000000-0005-0000-0000-0000872E0000}"/>
    <cellStyle name="Процентный 2 2 4" xfId="9583" xr:uid="{00000000-0005-0000-0000-0000882E0000}"/>
    <cellStyle name="Процентный 2 2 4 2" xfId="12784" xr:uid="{00000000-0005-0000-0000-0000892E0000}"/>
    <cellStyle name="Процентный 2 2 4 3" xfId="13419" xr:uid="{00000000-0005-0000-0000-00008A2E0000}"/>
    <cellStyle name="Процентный 2 2 5" xfId="9584" xr:uid="{00000000-0005-0000-0000-00008B2E0000}"/>
    <cellStyle name="Процентный 2 2 5 2" xfId="12785" xr:uid="{00000000-0005-0000-0000-00008C2E0000}"/>
    <cellStyle name="Процентный 2 2 6" xfId="9585" xr:uid="{00000000-0005-0000-0000-00008D2E0000}"/>
    <cellStyle name="Процентный 2 2 6 2" xfId="12786" xr:uid="{00000000-0005-0000-0000-00008E2E0000}"/>
    <cellStyle name="Процентный 2 2 7" xfId="9586" xr:uid="{00000000-0005-0000-0000-00008F2E0000}"/>
    <cellStyle name="Процентный 2 2 7 2" xfId="12787" xr:uid="{00000000-0005-0000-0000-0000902E0000}"/>
    <cellStyle name="Процентный 2 2 8" xfId="9587" xr:uid="{00000000-0005-0000-0000-0000912E0000}"/>
    <cellStyle name="Процентный 2 2 8 2" xfId="12788" xr:uid="{00000000-0005-0000-0000-0000922E0000}"/>
    <cellStyle name="Процентный 2 2 9" xfId="9588" xr:uid="{00000000-0005-0000-0000-0000932E0000}"/>
    <cellStyle name="Процентный 2 2 9 2" xfId="12789" xr:uid="{00000000-0005-0000-0000-0000942E0000}"/>
    <cellStyle name="Процентный 2 3" xfId="9589" xr:uid="{00000000-0005-0000-0000-0000952E0000}"/>
    <cellStyle name="Процентный 2 3 2" xfId="9590" xr:uid="{00000000-0005-0000-0000-0000962E0000}"/>
    <cellStyle name="Процентный 2 3 2 2" xfId="9591" xr:uid="{00000000-0005-0000-0000-0000972E0000}"/>
    <cellStyle name="Процентный 2 3 2 3" xfId="13420" xr:uid="{00000000-0005-0000-0000-0000982E0000}"/>
    <cellStyle name="Процентный 2 3 3" xfId="9592" xr:uid="{00000000-0005-0000-0000-0000992E0000}"/>
    <cellStyle name="Процентный 2 3 3 2" xfId="9593" xr:uid="{00000000-0005-0000-0000-00009A2E0000}"/>
    <cellStyle name="Процентный 2 3 3 3" xfId="13421" xr:uid="{00000000-0005-0000-0000-00009B2E0000}"/>
    <cellStyle name="Процентный 2 3 4" xfId="9594" xr:uid="{00000000-0005-0000-0000-00009C2E0000}"/>
    <cellStyle name="Процентный 2 3 5" xfId="13422" xr:uid="{00000000-0005-0000-0000-00009D2E0000}"/>
    <cellStyle name="Процентный 2 4" xfId="9595" xr:uid="{00000000-0005-0000-0000-00009E2E0000}"/>
    <cellStyle name="Процентный 2 4 2" xfId="9596" xr:uid="{00000000-0005-0000-0000-00009F2E0000}"/>
    <cellStyle name="Процентный 2 4 2 2" xfId="9597" xr:uid="{00000000-0005-0000-0000-0000A02E0000}"/>
    <cellStyle name="Процентный 2 4 3" xfId="9598" xr:uid="{00000000-0005-0000-0000-0000A12E0000}"/>
    <cellStyle name="Процентный 2 5" xfId="9599" xr:uid="{00000000-0005-0000-0000-0000A22E0000}"/>
    <cellStyle name="Процентный 2 5 2" xfId="9600" xr:uid="{00000000-0005-0000-0000-0000A32E0000}"/>
    <cellStyle name="Процентный 2 5 3" xfId="13423" xr:uid="{00000000-0005-0000-0000-0000A42E0000}"/>
    <cellStyle name="Процентный 2 6" xfId="9601" xr:uid="{00000000-0005-0000-0000-0000A52E0000}"/>
    <cellStyle name="Процентный 2 6 10" xfId="9602" xr:uid="{00000000-0005-0000-0000-0000A62E0000}"/>
    <cellStyle name="Процентный 2 6 10 2" xfId="12791" xr:uid="{00000000-0005-0000-0000-0000A72E0000}"/>
    <cellStyle name="Процентный 2 6 11" xfId="9603" xr:uid="{00000000-0005-0000-0000-0000A82E0000}"/>
    <cellStyle name="Процентный 2 6 11 2" xfId="12792" xr:uid="{00000000-0005-0000-0000-0000A92E0000}"/>
    <cellStyle name="Процентный 2 6 12" xfId="9604" xr:uid="{00000000-0005-0000-0000-0000AA2E0000}"/>
    <cellStyle name="Процентный 2 6 12 2" xfId="12793" xr:uid="{00000000-0005-0000-0000-0000AB2E0000}"/>
    <cellStyle name="Процентный 2 6 13" xfId="9605" xr:uid="{00000000-0005-0000-0000-0000AC2E0000}"/>
    <cellStyle name="Процентный 2 6 13 2" xfId="12794" xr:uid="{00000000-0005-0000-0000-0000AD2E0000}"/>
    <cellStyle name="Процентный 2 6 14" xfId="9606" xr:uid="{00000000-0005-0000-0000-0000AE2E0000}"/>
    <cellStyle name="Процентный 2 6 14 2" xfId="12795" xr:uid="{00000000-0005-0000-0000-0000AF2E0000}"/>
    <cellStyle name="Процентный 2 6 15" xfId="9607" xr:uid="{00000000-0005-0000-0000-0000B02E0000}"/>
    <cellStyle name="Процентный 2 6 15 2" xfId="12796" xr:uid="{00000000-0005-0000-0000-0000B12E0000}"/>
    <cellStyle name="Процентный 2 6 16" xfId="9608" xr:uid="{00000000-0005-0000-0000-0000B22E0000}"/>
    <cellStyle name="Процентный 2 6 16 2" xfId="12797" xr:uid="{00000000-0005-0000-0000-0000B32E0000}"/>
    <cellStyle name="Процентный 2 6 17" xfId="9609" xr:uid="{00000000-0005-0000-0000-0000B42E0000}"/>
    <cellStyle name="Процентный 2 6 17 2" xfId="12798" xr:uid="{00000000-0005-0000-0000-0000B52E0000}"/>
    <cellStyle name="Процентный 2 6 18" xfId="9610" xr:uid="{00000000-0005-0000-0000-0000B62E0000}"/>
    <cellStyle name="Процентный 2 6 18 2" xfId="12799" xr:uid="{00000000-0005-0000-0000-0000B72E0000}"/>
    <cellStyle name="Процентный 2 6 19" xfId="9611" xr:uid="{00000000-0005-0000-0000-0000B82E0000}"/>
    <cellStyle name="Процентный 2 6 19 2" xfId="12800" xr:uid="{00000000-0005-0000-0000-0000B92E0000}"/>
    <cellStyle name="Процентный 2 6 2" xfId="9612" xr:uid="{00000000-0005-0000-0000-0000BA2E0000}"/>
    <cellStyle name="Процентный 2 6 2 2" xfId="12801" xr:uid="{00000000-0005-0000-0000-0000BB2E0000}"/>
    <cellStyle name="Процентный 2 6 20" xfId="12790" xr:uid="{00000000-0005-0000-0000-0000BC2E0000}"/>
    <cellStyle name="Процентный 2 6 3" xfId="9613" xr:uid="{00000000-0005-0000-0000-0000BD2E0000}"/>
    <cellStyle name="Процентный 2 6 3 2" xfId="12802" xr:uid="{00000000-0005-0000-0000-0000BE2E0000}"/>
    <cellStyle name="Процентный 2 6 4" xfId="9614" xr:uid="{00000000-0005-0000-0000-0000BF2E0000}"/>
    <cellStyle name="Процентный 2 6 4 2" xfId="12803" xr:uid="{00000000-0005-0000-0000-0000C02E0000}"/>
    <cellStyle name="Процентный 2 6 5" xfId="9615" xr:uid="{00000000-0005-0000-0000-0000C12E0000}"/>
    <cellStyle name="Процентный 2 6 5 2" xfId="12804" xr:uid="{00000000-0005-0000-0000-0000C22E0000}"/>
    <cellStyle name="Процентный 2 6 6" xfId="9616" xr:uid="{00000000-0005-0000-0000-0000C32E0000}"/>
    <cellStyle name="Процентный 2 6 6 2" xfId="12805" xr:uid="{00000000-0005-0000-0000-0000C42E0000}"/>
    <cellStyle name="Процентный 2 6 7" xfId="9617" xr:uid="{00000000-0005-0000-0000-0000C52E0000}"/>
    <cellStyle name="Процентный 2 6 7 2" xfId="12806" xr:uid="{00000000-0005-0000-0000-0000C62E0000}"/>
    <cellStyle name="Процентный 2 6 8" xfId="9618" xr:uid="{00000000-0005-0000-0000-0000C72E0000}"/>
    <cellStyle name="Процентный 2 6 8 2" xfId="12807" xr:uid="{00000000-0005-0000-0000-0000C82E0000}"/>
    <cellStyle name="Процентный 2 6 9" xfId="9619" xr:uid="{00000000-0005-0000-0000-0000C92E0000}"/>
    <cellStyle name="Процентный 2 6 9 2" xfId="12808" xr:uid="{00000000-0005-0000-0000-0000CA2E0000}"/>
    <cellStyle name="Процентный 2 7" xfId="12752" xr:uid="{00000000-0005-0000-0000-0000CB2E0000}"/>
    <cellStyle name="Процентный 3" xfId="9620" xr:uid="{00000000-0005-0000-0000-0000CC2E0000}"/>
    <cellStyle name="Процентный 3 10" xfId="9621" xr:uid="{00000000-0005-0000-0000-0000CD2E0000}"/>
    <cellStyle name="Процентный 3 10 2" xfId="12810" xr:uid="{00000000-0005-0000-0000-0000CE2E0000}"/>
    <cellStyle name="Процентный 3 11" xfId="9622" xr:uid="{00000000-0005-0000-0000-0000CF2E0000}"/>
    <cellStyle name="Процентный 3 11 2" xfId="12811" xr:uid="{00000000-0005-0000-0000-0000D02E0000}"/>
    <cellStyle name="Процентный 3 12" xfId="9623" xr:uid="{00000000-0005-0000-0000-0000D12E0000}"/>
    <cellStyle name="Процентный 3 12 2" xfId="12812" xr:uid="{00000000-0005-0000-0000-0000D22E0000}"/>
    <cellStyle name="Процентный 3 13" xfId="9624" xr:uid="{00000000-0005-0000-0000-0000D32E0000}"/>
    <cellStyle name="Процентный 3 13 2" xfId="12813" xr:uid="{00000000-0005-0000-0000-0000D42E0000}"/>
    <cellStyle name="Процентный 3 14" xfId="9625" xr:uid="{00000000-0005-0000-0000-0000D52E0000}"/>
    <cellStyle name="Процентный 3 14 2" xfId="12814" xr:uid="{00000000-0005-0000-0000-0000D62E0000}"/>
    <cellStyle name="Процентный 3 15" xfId="9626" xr:uid="{00000000-0005-0000-0000-0000D72E0000}"/>
    <cellStyle name="Процентный 3 15 2" xfId="12815" xr:uid="{00000000-0005-0000-0000-0000D82E0000}"/>
    <cellStyle name="Процентный 3 16" xfId="9627" xr:uid="{00000000-0005-0000-0000-0000D92E0000}"/>
    <cellStyle name="Процентный 3 16 2" xfId="12816" xr:uid="{00000000-0005-0000-0000-0000DA2E0000}"/>
    <cellStyle name="Процентный 3 17" xfId="9628" xr:uid="{00000000-0005-0000-0000-0000DB2E0000}"/>
    <cellStyle name="Процентный 3 17 2" xfId="12817" xr:uid="{00000000-0005-0000-0000-0000DC2E0000}"/>
    <cellStyle name="Процентный 3 18" xfId="9629" xr:uid="{00000000-0005-0000-0000-0000DD2E0000}"/>
    <cellStyle name="Процентный 3 18 2" xfId="12818" xr:uid="{00000000-0005-0000-0000-0000DE2E0000}"/>
    <cellStyle name="Процентный 3 19" xfId="9630" xr:uid="{00000000-0005-0000-0000-0000DF2E0000}"/>
    <cellStyle name="Процентный 3 19 2" xfId="12819" xr:uid="{00000000-0005-0000-0000-0000E02E0000}"/>
    <cellStyle name="Процентный 3 2" xfId="9631" xr:uid="{00000000-0005-0000-0000-0000E12E0000}"/>
    <cellStyle name="Процентный 3 2 2" xfId="9632" xr:uid="{00000000-0005-0000-0000-0000E22E0000}"/>
    <cellStyle name="Процентный 3 20" xfId="9633" xr:uid="{00000000-0005-0000-0000-0000E32E0000}"/>
    <cellStyle name="Процентный 3 20 2" xfId="12820" xr:uid="{00000000-0005-0000-0000-0000E42E0000}"/>
    <cellStyle name="Процентный 3 21" xfId="9634" xr:uid="{00000000-0005-0000-0000-0000E52E0000}"/>
    <cellStyle name="Процентный 3 21 2" xfId="12821" xr:uid="{00000000-0005-0000-0000-0000E62E0000}"/>
    <cellStyle name="Процентный 3 22" xfId="9635" xr:uid="{00000000-0005-0000-0000-0000E72E0000}"/>
    <cellStyle name="Процентный 3 22 2" xfId="12822" xr:uid="{00000000-0005-0000-0000-0000E82E0000}"/>
    <cellStyle name="Процентный 3 23" xfId="12809" xr:uid="{00000000-0005-0000-0000-0000E92E0000}"/>
    <cellStyle name="Процентный 3 3" xfId="9636" xr:uid="{00000000-0005-0000-0000-0000EA2E0000}"/>
    <cellStyle name="Процентный 3 3 2" xfId="9637" xr:uid="{00000000-0005-0000-0000-0000EB2E0000}"/>
    <cellStyle name="Процентный 3 4" xfId="9638" xr:uid="{00000000-0005-0000-0000-0000EC2E0000}"/>
    <cellStyle name="Процентный 3 5" xfId="9639" xr:uid="{00000000-0005-0000-0000-0000ED2E0000}"/>
    <cellStyle name="Процентный 3 5 2" xfId="12823" xr:uid="{00000000-0005-0000-0000-0000EE2E0000}"/>
    <cellStyle name="Процентный 3 6" xfId="9640" xr:uid="{00000000-0005-0000-0000-0000EF2E0000}"/>
    <cellStyle name="Процентный 3 6 2" xfId="12824" xr:uid="{00000000-0005-0000-0000-0000F02E0000}"/>
    <cellStyle name="Процентный 3 7" xfId="9641" xr:uid="{00000000-0005-0000-0000-0000F12E0000}"/>
    <cellStyle name="Процентный 3 7 2" xfId="12825" xr:uid="{00000000-0005-0000-0000-0000F22E0000}"/>
    <cellStyle name="Процентный 3 8" xfId="9642" xr:uid="{00000000-0005-0000-0000-0000F32E0000}"/>
    <cellStyle name="Процентный 3 8 2" xfId="12826" xr:uid="{00000000-0005-0000-0000-0000F42E0000}"/>
    <cellStyle name="Процентный 3 9" xfId="9643" xr:uid="{00000000-0005-0000-0000-0000F52E0000}"/>
    <cellStyle name="Процентный 3 9 2" xfId="12827" xr:uid="{00000000-0005-0000-0000-0000F62E0000}"/>
    <cellStyle name="Процентный 4" xfId="9644" xr:uid="{00000000-0005-0000-0000-0000F72E0000}"/>
    <cellStyle name="Процентный 4 10" xfId="9645" xr:uid="{00000000-0005-0000-0000-0000F82E0000}"/>
    <cellStyle name="Процентный 4 10 2" xfId="12829" xr:uid="{00000000-0005-0000-0000-0000F92E0000}"/>
    <cellStyle name="Процентный 4 11" xfId="9646" xr:uid="{00000000-0005-0000-0000-0000FA2E0000}"/>
    <cellStyle name="Процентный 4 11 2" xfId="12830" xr:uid="{00000000-0005-0000-0000-0000FB2E0000}"/>
    <cellStyle name="Процентный 4 12" xfId="9647" xr:uid="{00000000-0005-0000-0000-0000FC2E0000}"/>
    <cellStyle name="Процентный 4 12 2" xfId="12831" xr:uid="{00000000-0005-0000-0000-0000FD2E0000}"/>
    <cellStyle name="Процентный 4 13" xfId="9648" xr:uid="{00000000-0005-0000-0000-0000FE2E0000}"/>
    <cellStyle name="Процентный 4 13 2" xfId="12832" xr:uid="{00000000-0005-0000-0000-0000FF2E0000}"/>
    <cellStyle name="Процентный 4 14" xfId="9649" xr:uid="{00000000-0005-0000-0000-0000002F0000}"/>
    <cellStyle name="Процентный 4 14 2" xfId="12833" xr:uid="{00000000-0005-0000-0000-0000012F0000}"/>
    <cellStyle name="Процентный 4 15" xfId="9650" xr:uid="{00000000-0005-0000-0000-0000022F0000}"/>
    <cellStyle name="Процентный 4 15 2" xfId="12834" xr:uid="{00000000-0005-0000-0000-0000032F0000}"/>
    <cellStyle name="Процентный 4 16" xfId="9651" xr:uid="{00000000-0005-0000-0000-0000042F0000}"/>
    <cellStyle name="Процентный 4 16 2" xfId="12835" xr:uid="{00000000-0005-0000-0000-0000052F0000}"/>
    <cellStyle name="Процентный 4 17" xfId="9652" xr:uid="{00000000-0005-0000-0000-0000062F0000}"/>
    <cellStyle name="Процентный 4 17 2" xfId="12836" xr:uid="{00000000-0005-0000-0000-0000072F0000}"/>
    <cellStyle name="Процентный 4 18" xfId="9653" xr:uid="{00000000-0005-0000-0000-0000082F0000}"/>
    <cellStyle name="Процентный 4 18 2" xfId="12837" xr:uid="{00000000-0005-0000-0000-0000092F0000}"/>
    <cellStyle name="Процентный 4 19" xfId="9654" xr:uid="{00000000-0005-0000-0000-00000A2F0000}"/>
    <cellStyle name="Процентный 4 19 2" xfId="12838" xr:uid="{00000000-0005-0000-0000-00000B2F0000}"/>
    <cellStyle name="Процентный 4 2" xfId="9655" xr:uid="{00000000-0005-0000-0000-00000C2F0000}"/>
    <cellStyle name="Процентный 4 2 2" xfId="9656" xr:uid="{00000000-0005-0000-0000-00000D2F0000}"/>
    <cellStyle name="Процентный 4 20" xfId="9657" xr:uid="{00000000-0005-0000-0000-00000E2F0000}"/>
    <cellStyle name="Процентный 4 20 2" xfId="12839" xr:uid="{00000000-0005-0000-0000-00000F2F0000}"/>
    <cellStyle name="Процентный 4 21" xfId="9658" xr:uid="{00000000-0005-0000-0000-0000102F0000}"/>
    <cellStyle name="Процентный 4 21 2" xfId="12840" xr:uid="{00000000-0005-0000-0000-0000112F0000}"/>
    <cellStyle name="Процентный 4 22" xfId="12828" xr:uid="{00000000-0005-0000-0000-0000122F0000}"/>
    <cellStyle name="Процентный 4 3" xfId="9659" xr:uid="{00000000-0005-0000-0000-0000132F0000}"/>
    <cellStyle name="Процентный 4 4" xfId="9660" xr:uid="{00000000-0005-0000-0000-0000142F0000}"/>
    <cellStyle name="Процентный 4 4 2" xfId="12841" xr:uid="{00000000-0005-0000-0000-0000152F0000}"/>
    <cellStyle name="Процентный 4 5" xfId="9661" xr:uid="{00000000-0005-0000-0000-0000162F0000}"/>
    <cellStyle name="Процентный 4 5 2" xfId="12842" xr:uid="{00000000-0005-0000-0000-0000172F0000}"/>
    <cellStyle name="Процентный 4 6" xfId="9662" xr:uid="{00000000-0005-0000-0000-0000182F0000}"/>
    <cellStyle name="Процентный 4 6 2" xfId="12843" xr:uid="{00000000-0005-0000-0000-0000192F0000}"/>
    <cellStyle name="Процентный 4 7" xfId="9663" xr:uid="{00000000-0005-0000-0000-00001A2F0000}"/>
    <cellStyle name="Процентный 4 7 2" xfId="12844" xr:uid="{00000000-0005-0000-0000-00001B2F0000}"/>
    <cellStyle name="Процентный 4 8" xfId="9664" xr:uid="{00000000-0005-0000-0000-00001C2F0000}"/>
    <cellStyle name="Процентный 4 8 2" xfId="12845" xr:uid="{00000000-0005-0000-0000-00001D2F0000}"/>
    <cellStyle name="Процентный 4 9" xfId="9665" xr:uid="{00000000-0005-0000-0000-00001E2F0000}"/>
    <cellStyle name="Процентный 4 9 2" xfId="12846" xr:uid="{00000000-0005-0000-0000-00001F2F0000}"/>
    <cellStyle name="Процентный 5" xfId="9666" xr:uid="{00000000-0005-0000-0000-0000202F0000}"/>
    <cellStyle name="Процентный 5 10" xfId="9667" xr:uid="{00000000-0005-0000-0000-0000212F0000}"/>
    <cellStyle name="Процентный 5 10 2" xfId="12848" xr:uid="{00000000-0005-0000-0000-0000222F0000}"/>
    <cellStyle name="Процентный 5 11" xfId="9668" xr:uid="{00000000-0005-0000-0000-0000232F0000}"/>
    <cellStyle name="Процентный 5 11 2" xfId="12849" xr:uid="{00000000-0005-0000-0000-0000242F0000}"/>
    <cellStyle name="Процентный 5 12" xfId="9669" xr:uid="{00000000-0005-0000-0000-0000252F0000}"/>
    <cellStyle name="Процентный 5 12 2" xfId="12850" xr:uid="{00000000-0005-0000-0000-0000262F0000}"/>
    <cellStyle name="Процентный 5 13" xfId="9670" xr:uid="{00000000-0005-0000-0000-0000272F0000}"/>
    <cellStyle name="Процентный 5 13 2" xfId="12851" xr:uid="{00000000-0005-0000-0000-0000282F0000}"/>
    <cellStyle name="Процентный 5 14" xfId="9671" xr:uid="{00000000-0005-0000-0000-0000292F0000}"/>
    <cellStyle name="Процентный 5 14 2" xfId="12852" xr:uid="{00000000-0005-0000-0000-00002A2F0000}"/>
    <cellStyle name="Процентный 5 15" xfId="9672" xr:uid="{00000000-0005-0000-0000-00002B2F0000}"/>
    <cellStyle name="Процентный 5 15 2" xfId="12853" xr:uid="{00000000-0005-0000-0000-00002C2F0000}"/>
    <cellStyle name="Процентный 5 16" xfId="9673" xr:uid="{00000000-0005-0000-0000-00002D2F0000}"/>
    <cellStyle name="Процентный 5 16 2" xfId="12854" xr:uid="{00000000-0005-0000-0000-00002E2F0000}"/>
    <cellStyle name="Процентный 5 17" xfId="9674" xr:uid="{00000000-0005-0000-0000-00002F2F0000}"/>
    <cellStyle name="Процентный 5 17 2" xfId="12855" xr:uid="{00000000-0005-0000-0000-0000302F0000}"/>
    <cellStyle name="Процентный 5 18" xfId="9675" xr:uid="{00000000-0005-0000-0000-0000312F0000}"/>
    <cellStyle name="Процентный 5 18 2" xfId="12856" xr:uid="{00000000-0005-0000-0000-0000322F0000}"/>
    <cellStyle name="Процентный 5 19" xfId="9676" xr:uid="{00000000-0005-0000-0000-0000332F0000}"/>
    <cellStyle name="Процентный 5 19 2" xfId="12857" xr:uid="{00000000-0005-0000-0000-0000342F0000}"/>
    <cellStyle name="Процентный 5 2" xfId="9677" xr:uid="{00000000-0005-0000-0000-0000352F0000}"/>
    <cellStyle name="Процентный 5 2 10" xfId="9678" xr:uid="{00000000-0005-0000-0000-0000362F0000}"/>
    <cellStyle name="Процентный 5 2 10 2" xfId="12859" xr:uid="{00000000-0005-0000-0000-0000372F0000}"/>
    <cellStyle name="Процентный 5 2 11" xfId="9679" xr:uid="{00000000-0005-0000-0000-0000382F0000}"/>
    <cellStyle name="Процентный 5 2 11 2" xfId="12860" xr:uid="{00000000-0005-0000-0000-0000392F0000}"/>
    <cellStyle name="Процентный 5 2 12" xfId="9680" xr:uid="{00000000-0005-0000-0000-00003A2F0000}"/>
    <cellStyle name="Процентный 5 2 12 2" xfId="12861" xr:uid="{00000000-0005-0000-0000-00003B2F0000}"/>
    <cellStyle name="Процентный 5 2 13" xfId="9681" xr:uid="{00000000-0005-0000-0000-00003C2F0000}"/>
    <cellStyle name="Процентный 5 2 13 2" xfId="12862" xr:uid="{00000000-0005-0000-0000-00003D2F0000}"/>
    <cellStyle name="Процентный 5 2 14" xfId="9682" xr:uid="{00000000-0005-0000-0000-00003E2F0000}"/>
    <cellStyle name="Процентный 5 2 14 2" xfId="12863" xr:uid="{00000000-0005-0000-0000-00003F2F0000}"/>
    <cellStyle name="Процентный 5 2 15" xfId="9683" xr:uid="{00000000-0005-0000-0000-0000402F0000}"/>
    <cellStyle name="Процентный 5 2 15 2" xfId="12864" xr:uid="{00000000-0005-0000-0000-0000412F0000}"/>
    <cellStyle name="Процентный 5 2 16" xfId="9684" xr:uid="{00000000-0005-0000-0000-0000422F0000}"/>
    <cellStyle name="Процентный 5 2 16 2" xfId="12865" xr:uid="{00000000-0005-0000-0000-0000432F0000}"/>
    <cellStyle name="Процентный 5 2 17" xfId="9685" xr:uid="{00000000-0005-0000-0000-0000442F0000}"/>
    <cellStyle name="Процентный 5 2 17 2" xfId="12866" xr:uid="{00000000-0005-0000-0000-0000452F0000}"/>
    <cellStyle name="Процентный 5 2 18" xfId="9686" xr:uid="{00000000-0005-0000-0000-0000462F0000}"/>
    <cellStyle name="Процентный 5 2 18 2" xfId="12867" xr:uid="{00000000-0005-0000-0000-0000472F0000}"/>
    <cellStyle name="Процентный 5 2 19" xfId="9687" xr:uid="{00000000-0005-0000-0000-0000482F0000}"/>
    <cellStyle name="Процентный 5 2 19 2" xfId="12868" xr:uid="{00000000-0005-0000-0000-0000492F0000}"/>
    <cellStyle name="Процентный 5 2 2" xfId="9688" xr:uid="{00000000-0005-0000-0000-00004A2F0000}"/>
    <cellStyle name="Процентный 5 2 20" xfId="9689" xr:uid="{00000000-0005-0000-0000-00004B2F0000}"/>
    <cellStyle name="Процентный 5 2 20 2" xfId="12869" xr:uid="{00000000-0005-0000-0000-00004C2F0000}"/>
    <cellStyle name="Процентный 5 2 21" xfId="12858" xr:uid="{00000000-0005-0000-0000-00004D2F0000}"/>
    <cellStyle name="Процентный 5 2 3" xfId="9690" xr:uid="{00000000-0005-0000-0000-00004E2F0000}"/>
    <cellStyle name="Процентный 5 2 3 2" xfId="12870" xr:uid="{00000000-0005-0000-0000-00004F2F0000}"/>
    <cellStyle name="Процентный 5 2 4" xfId="9691" xr:uid="{00000000-0005-0000-0000-0000502F0000}"/>
    <cellStyle name="Процентный 5 2 4 2" xfId="12871" xr:uid="{00000000-0005-0000-0000-0000512F0000}"/>
    <cellStyle name="Процентный 5 2 5" xfId="9692" xr:uid="{00000000-0005-0000-0000-0000522F0000}"/>
    <cellStyle name="Процентный 5 2 5 2" xfId="12872" xr:uid="{00000000-0005-0000-0000-0000532F0000}"/>
    <cellStyle name="Процентный 5 2 6" xfId="9693" xr:uid="{00000000-0005-0000-0000-0000542F0000}"/>
    <cellStyle name="Процентный 5 2 6 2" xfId="12873" xr:uid="{00000000-0005-0000-0000-0000552F0000}"/>
    <cellStyle name="Процентный 5 2 7" xfId="9694" xr:uid="{00000000-0005-0000-0000-0000562F0000}"/>
    <cellStyle name="Процентный 5 2 7 2" xfId="12874" xr:uid="{00000000-0005-0000-0000-0000572F0000}"/>
    <cellStyle name="Процентный 5 2 8" xfId="9695" xr:uid="{00000000-0005-0000-0000-0000582F0000}"/>
    <cellStyle name="Процентный 5 2 8 2" xfId="12875" xr:uid="{00000000-0005-0000-0000-0000592F0000}"/>
    <cellStyle name="Процентный 5 2 9" xfId="9696" xr:uid="{00000000-0005-0000-0000-00005A2F0000}"/>
    <cellStyle name="Процентный 5 2 9 2" xfId="12876" xr:uid="{00000000-0005-0000-0000-00005B2F0000}"/>
    <cellStyle name="Процентный 5 20" xfId="9697" xr:uid="{00000000-0005-0000-0000-00005C2F0000}"/>
    <cellStyle name="Процентный 5 20 2" xfId="12877" xr:uid="{00000000-0005-0000-0000-00005D2F0000}"/>
    <cellStyle name="Процентный 5 21" xfId="9698" xr:uid="{00000000-0005-0000-0000-00005E2F0000}"/>
    <cellStyle name="Процентный 5 21 2" xfId="12878" xr:uid="{00000000-0005-0000-0000-00005F2F0000}"/>
    <cellStyle name="Процентный 5 22" xfId="12847" xr:uid="{00000000-0005-0000-0000-0000602F0000}"/>
    <cellStyle name="Процентный 5 3" xfId="9699" xr:uid="{00000000-0005-0000-0000-0000612F0000}"/>
    <cellStyle name="Процентный 5 3 2" xfId="9700" xr:uid="{00000000-0005-0000-0000-0000622F0000}"/>
    <cellStyle name="Процентный 5 4" xfId="9701" xr:uid="{00000000-0005-0000-0000-0000632F0000}"/>
    <cellStyle name="Процентный 5 4 2" xfId="12879" xr:uid="{00000000-0005-0000-0000-0000642F0000}"/>
    <cellStyle name="Процентный 5 5" xfId="9702" xr:uid="{00000000-0005-0000-0000-0000652F0000}"/>
    <cellStyle name="Процентный 5 5 2" xfId="12880" xr:uid="{00000000-0005-0000-0000-0000662F0000}"/>
    <cellStyle name="Процентный 5 6" xfId="9703" xr:uid="{00000000-0005-0000-0000-0000672F0000}"/>
    <cellStyle name="Процентный 5 6 2" xfId="12881" xr:uid="{00000000-0005-0000-0000-0000682F0000}"/>
    <cellStyle name="Процентный 5 7" xfId="9704" xr:uid="{00000000-0005-0000-0000-0000692F0000}"/>
    <cellStyle name="Процентный 5 7 2" xfId="12882" xr:uid="{00000000-0005-0000-0000-00006A2F0000}"/>
    <cellStyle name="Процентный 5 8" xfId="9705" xr:uid="{00000000-0005-0000-0000-00006B2F0000}"/>
    <cellStyle name="Процентный 5 8 2" xfId="12883" xr:uid="{00000000-0005-0000-0000-00006C2F0000}"/>
    <cellStyle name="Процентный 5 9" xfId="9706" xr:uid="{00000000-0005-0000-0000-00006D2F0000}"/>
    <cellStyle name="Процентный 5 9 2" xfId="12884" xr:uid="{00000000-0005-0000-0000-00006E2F0000}"/>
    <cellStyle name="Процентный 6" xfId="9707" xr:uid="{00000000-0005-0000-0000-00006F2F0000}"/>
    <cellStyle name="Процентный 7" xfId="9708" xr:uid="{00000000-0005-0000-0000-0000702F0000}"/>
    <cellStyle name="Процентный 7 10" xfId="9709" xr:uid="{00000000-0005-0000-0000-0000712F0000}"/>
    <cellStyle name="Процентный 7 10 2" xfId="12886" xr:uid="{00000000-0005-0000-0000-0000722F0000}"/>
    <cellStyle name="Процентный 7 11" xfId="9710" xr:uid="{00000000-0005-0000-0000-0000732F0000}"/>
    <cellStyle name="Процентный 7 11 2" xfId="12887" xr:uid="{00000000-0005-0000-0000-0000742F0000}"/>
    <cellStyle name="Процентный 7 12" xfId="9711" xr:uid="{00000000-0005-0000-0000-0000752F0000}"/>
    <cellStyle name="Процентный 7 12 2" xfId="12888" xr:uid="{00000000-0005-0000-0000-0000762F0000}"/>
    <cellStyle name="Процентный 7 13" xfId="9712" xr:uid="{00000000-0005-0000-0000-0000772F0000}"/>
    <cellStyle name="Процентный 7 13 2" xfId="12889" xr:uid="{00000000-0005-0000-0000-0000782F0000}"/>
    <cellStyle name="Процентный 7 14" xfId="9713" xr:uid="{00000000-0005-0000-0000-0000792F0000}"/>
    <cellStyle name="Процентный 7 14 2" xfId="12890" xr:uid="{00000000-0005-0000-0000-00007A2F0000}"/>
    <cellStyle name="Процентный 7 15" xfId="9714" xr:uid="{00000000-0005-0000-0000-00007B2F0000}"/>
    <cellStyle name="Процентный 7 15 2" xfId="12891" xr:uid="{00000000-0005-0000-0000-00007C2F0000}"/>
    <cellStyle name="Процентный 7 16" xfId="9715" xr:uid="{00000000-0005-0000-0000-00007D2F0000}"/>
    <cellStyle name="Процентный 7 16 2" xfId="12892" xr:uid="{00000000-0005-0000-0000-00007E2F0000}"/>
    <cellStyle name="Процентный 7 17" xfId="9716" xr:uid="{00000000-0005-0000-0000-00007F2F0000}"/>
    <cellStyle name="Процентный 7 17 2" xfId="12893" xr:uid="{00000000-0005-0000-0000-0000802F0000}"/>
    <cellStyle name="Процентный 7 18" xfId="9717" xr:uid="{00000000-0005-0000-0000-0000812F0000}"/>
    <cellStyle name="Процентный 7 18 2" xfId="12894" xr:uid="{00000000-0005-0000-0000-0000822F0000}"/>
    <cellStyle name="Процентный 7 19" xfId="9718" xr:uid="{00000000-0005-0000-0000-0000832F0000}"/>
    <cellStyle name="Процентный 7 19 2" xfId="12895" xr:uid="{00000000-0005-0000-0000-0000842F0000}"/>
    <cellStyle name="Процентный 7 2" xfId="9719" xr:uid="{00000000-0005-0000-0000-0000852F0000}"/>
    <cellStyle name="Процентный 7 2 2" xfId="12896" xr:uid="{00000000-0005-0000-0000-0000862F0000}"/>
    <cellStyle name="Процентный 7 20" xfId="12885" xr:uid="{00000000-0005-0000-0000-0000872F0000}"/>
    <cellStyle name="Процентный 7 3" xfId="9720" xr:uid="{00000000-0005-0000-0000-0000882F0000}"/>
    <cellStyle name="Процентный 7 3 2" xfId="12897" xr:uid="{00000000-0005-0000-0000-0000892F0000}"/>
    <cellStyle name="Процентный 7 4" xfId="9721" xr:uid="{00000000-0005-0000-0000-00008A2F0000}"/>
    <cellStyle name="Процентный 7 4 2" xfId="12898" xr:uid="{00000000-0005-0000-0000-00008B2F0000}"/>
    <cellStyle name="Процентный 7 5" xfId="9722" xr:uid="{00000000-0005-0000-0000-00008C2F0000}"/>
    <cellStyle name="Процентный 7 5 2" xfId="12899" xr:uid="{00000000-0005-0000-0000-00008D2F0000}"/>
    <cellStyle name="Процентный 7 6" xfId="9723" xr:uid="{00000000-0005-0000-0000-00008E2F0000}"/>
    <cellStyle name="Процентный 7 6 2" xfId="12900" xr:uid="{00000000-0005-0000-0000-00008F2F0000}"/>
    <cellStyle name="Процентный 7 7" xfId="9724" xr:uid="{00000000-0005-0000-0000-0000902F0000}"/>
    <cellStyle name="Процентный 7 7 2" xfId="12901" xr:uid="{00000000-0005-0000-0000-0000912F0000}"/>
    <cellStyle name="Процентный 7 8" xfId="9725" xr:uid="{00000000-0005-0000-0000-0000922F0000}"/>
    <cellStyle name="Процентный 7 8 2" xfId="12902" xr:uid="{00000000-0005-0000-0000-0000932F0000}"/>
    <cellStyle name="Процентный 7 9" xfId="9726" xr:uid="{00000000-0005-0000-0000-0000942F0000}"/>
    <cellStyle name="Процентный 7 9 2" xfId="12903" xr:uid="{00000000-0005-0000-0000-0000952F0000}"/>
    <cellStyle name="Процентный 8" xfId="9727" xr:uid="{00000000-0005-0000-0000-0000962F0000}"/>
    <cellStyle name="Процентный 9" xfId="13447" xr:uid="{00000000-0005-0000-0000-0000972F0000}"/>
    <cellStyle name="Связанная ячейка 10" xfId="9728" xr:uid="{00000000-0005-0000-0000-0000982F0000}"/>
    <cellStyle name="Связанная ячейка 11" xfId="9729" xr:uid="{00000000-0005-0000-0000-0000992F0000}"/>
    <cellStyle name="Связанная ячейка 12" xfId="9730" xr:uid="{00000000-0005-0000-0000-00009A2F0000}"/>
    <cellStyle name="Связанная ячейка 13" xfId="9731" xr:uid="{00000000-0005-0000-0000-00009B2F0000}"/>
    <cellStyle name="Связанная ячейка 14" xfId="9732" xr:uid="{00000000-0005-0000-0000-00009C2F0000}"/>
    <cellStyle name="Связанная ячейка 15" xfId="9733" xr:uid="{00000000-0005-0000-0000-00009D2F0000}"/>
    <cellStyle name="Связанная ячейка 16" xfId="9734" xr:uid="{00000000-0005-0000-0000-00009E2F0000}"/>
    <cellStyle name="Связанная ячейка 17" xfId="9735" xr:uid="{00000000-0005-0000-0000-00009F2F0000}"/>
    <cellStyle name="Связанная ячейка 18" xfId="9736" xr:uid="{00000000-0005-0000-0000-0000A02F0000}"/>
    <cellStyle name="Связанная ячейка 19" xfId="9737" xr:uid="{00000000-0005-0000-0000-0000A12F0000}"/>
    <cellStyle name="Связанная ячейка 2" xfId="9738" xr:uid="{00000000-0005-0000-0000-0000A22F0000}"/>
    <cellStyle name="Связанная ячейка 2 10" xfId="9739" xr:uid="{00000000-0005-0000-0000-0000A32F0000}"/>
    <cellStyle name="Связанная ячейка 2 11" xfId="9740" xr:uid="{00000000-0005-0000-0000-0000A42F0000}"/>
    <cellStyle name="Связанная ячейка 2 12" xfId="9741" xr:uid="{00000000-0005-0000-0000-0000A52F0000}"/>
    <cellStyle name="Связанная ячейка 2 13" xfId="9742" xr:uid="{00000000-0005-0000-0000-0000A62F0000}"/>
    <cellStyle name="Связанная ячейка 2 14" xfId="9743" xr:uid="{00000000-0005-0000-0000-0000A72F0000}"/>
    <cellStyle name="Связанная ячейка 2 15" xfId="9744" xr:uid="{00000000-0005-0000-0000-0000A82F0000}"/>
    <cellStyle name="Связанная ячейка 2 16" xfId="9745" xr:uid="{00000000-0005-0000-0000-0000A92F0000}"/>
    <cellStyle name="Связанная ячейка 2 17" xfId="9746" xr:uid="{00000000-0005-0000-0000-0000AA2F0000}"/>
    <cellStyle name="Связанная ячейка 2 18" xfId="9747" xr:uid="{00000000-0005-0000-0000-0000AB2F0000}"/>
    <cellStyle name="Связанная ячейка 2 19" xfId="9748" xr:uid="{00000000-0005-0000-0000-0000AC2F0000}"/>
    <cellStyle name="Связанная ячейка 2 2" xfId="9749" xr:uid="{00000000-0005-0000-0000-0000AD2F0000}"/>
    <cellStyle name="Связанная ячейка 2 2 10" xfId="9750" xr:uid="{00000000-0005-0000-0000-0000AE2F0000}"/>
    <cellStyle name="Связанная ячейка 2 2 11" xfId="9751" xr:uid="{00000000-0005-0000-0000-0000AF2F0000}"/>
    <cellStyle name="Связанная ячейка 2 2 12" xfId="9752" xr:uid="{00000000-0005-0000-0000-0000B02F0000}"/>
    <cellStyle name="Связанная ячейка 2 2 13" xfId="9753" xr:uid="{00000000-0005-0000-0000-0000B12F0000}"/>
    <cellStyle name="Связанная ячейка 2 2 14" xfId="9754" xr:uid="{00000000-0005-0000-0000-0000B22F0000}"/>
    <cellStyle name="Связанная ячейка 2 2 15" xfId="9755" xr:uid="{00000000-0005-0000-0000-0000B32F0000}"/>
    <cellStyle name="Связанная ячейка 2 2 16" xfId="9756" xr:uid="{00000000-0005-0000-0000-0000B42F0000}"/>
    <cellStyle name="Связанная ячейка 2 2 17" xfId="9757" xr:uid="{00000000-0005-0000-0000-0000B52F0000}"/>
    <cellStyle name="Связанная ячейка 2 2 18" xfId="9758" xr:uid="{00000000-0005-0000-0000-0000B62F0000}"/>
    <cellStyle name="Связанная ячейка 2 2 19" xfId="9759" xr:uid="{00000000-0005-0000-0000-0000B72F0000}"/>
    <cellStyle name="Связанная ячейка 2 2 2" xfId="9760" xr:uid="{00000000-0005-0000-0000-0000B82F0000}"/>
    <cellStyle name="Связанная ячейка 2 2 3" xfId="9761" xr:uid="{00000000-0005-0000-0000-0000B92F0000}"/>
    <cellStyle name="Связанная ячейка 2 2 4" xfId="9762" xr:uid="{00000000-0005-0000-0000-0000BA2F0000}"/>
    <cellStyle name="Связанная ячейка 2 2 5" xfId="9763" xr:uid="{00000000-0005-0000-0000-0000BB2F0000}"/>
    <cellStyle name="Связанная ячейка 2 2 6" xfId="9764" xr:uid="{00000000-0005-0000-0000-0000BC2F0000}"/>
    <cellStyle name="Связанная ячейка 2 2 7" xfId="9765" xr:uid="{00000000-0005-0000-0000-0000BD2F0000}"/>
    <cellStyle name="Связанная ячейка 2 2 8" xfId="9766" xr:uid="{00000000-0005-0000-0000-0000BE2F0000}"/>
    <cellStyle name="Связанная ячейка 2 2 9" xfId="9767" xr:uid="{00000000-0005-0000-0000-0000BF2F0000}"/>
    <cellStyle name="Связанная ячейка 2 3" xfId="9768" xr:uid="{00000000-0005-0000-0000-0000C02F0000}"/>
    <cellStyle name="Связанная ячейка 2 4" xfId="9769" xr:uid="{00000000-0005-0000-0000-0000C12F0000}"/>
    <cellStyle name="Связанная ячейка 2 5" xfId="9770" xr:uid="{00000000-0005-0000-0000-0000C22F0000}"/>
    <cellStyle name="Связанная ячейка 2 6" xfId="9771" xr:uid="{00000000-0005-0000-0000-0000C32F0000}"/>
    <cellStyle name="Связанная ячейка 2 7" xfId="9772" xr:uid="{00000000-0005-0000-0000-0000C42F0000}"/>
    <cellStyle name="Связанная ячейка 2 8" xfId="9773" xr:uid="{00000000-0005-0000-0000-0000C52F0000}"/>
    <cellStyle name="Связанная ячейка 2 9" xfId="9774" xr:uid="{00000000-0005-0000-0000-0000C62F0000}"/>
    <cellStyle name="Связанная ячейка 20" xfId="9775" xr:uid="{00000000-0005-0000-0000-0000C72F0000}"/>
    <cellStyle name="Связанная ячейка 21" xfId="9776" xr:uid="{00000000-0005-0000-0000-0000C82F0000}"/>
    <cellStyle name="Связанная ячейка 3" xfId="9777" xr:uid="{00000000-0005-0000-0000-0000C92F0000}"/>
    <cellStyle name="Связанная ячейка 4" xfId="9778" xr:uid="{00000000-0005-0000-0000-0000CA2F0000}"/>
    <cellStyle name="Связанная ячейка 5" xfId="9779" xr:uid="{00000000-0005-0000-0000-0000CB2F0000}"/>
    <cellStyle name="Связанная ячейка 6" xfId="9780" xr:uid="{00000000-0005-0000-0000-0000CC2F0000}"/>
    <cellStyle name="Связанная ячейка 7" xfId="9781" xr:uid="{00000000-0005-0000-0000-0000CD2F0000}"/>
    <cellStyle name="Связанная ячейка 8" xfId="9782" xr:uid="{00000000-0005-0000-0000-0000CE2F0000}"/>
    <cellStyle name="Связанная ячейка 9" xfId="9783" xr:uid="{00000000-0005-0000-0000-0000CF2F0000}"/>
    <cellStyle name="сию" xfId="9784" xr:uid="{00000000-0005-0000-0000-0000D02F0000}"/>
    <cellStyle name="сию 10" xfId="9785" xr:uid="{00000000-0005-0000-0000-0000D12F0000}"/>
    <cellStyle name="сию 11" xfId="9786" xr:uid="{00000000-0005-0000-0000-0000D22F0000}"/>
    <cellStyle name="сию 12" xfId="9787" xr:uid="{00000000-0005-0000-0000-0000D32F0000}"/>
    <cellStyle name="сию 13" xfId="9788" xr:uid="{00000000-0005-0000-0000-0000D42F0000}"/>
    <cellStyle name="сию 14" xfId="9789" xr:uid="{00000000-0005-0000-0000-0000D52F0000}"/>
    <cellStyle name="сию 15" xfId="9790" xr:uid="{00000000-0005-0000-0000-0000D62F0000}"/>
    <cellStyle name="сию 16" xfId="9791" xr:uid="{00000000-0005-0000-0000-0000D72F0000}"/>
    <cellStyle name="сию 17" xfId="9792" xr:uid="{00000000-0005-0000-0000-0000D82F0000}"/>
    <cellStyle name="сию 18" xfId="9793" xr:uid="{00000000-0005-0000-0000-0000D92F0000}"/>
    <cellStyle name="сию 19" xfId="9794" xr:uid="{00000000-0005-0000-0000-0000DA2F0000}"/>
    <cellStyle name="сию 2" xfId="9795" xr:uid="{00000000-0005-0000-0000-0000DB2F0000}"/>
    <cellStyle name="сию 3" xfId="9796" xr:uid="{00000000-0005-0000-0000-0000DC2F0000}"/>
    <cellStyle name="сию 4" xfId="9797" xr:uid="{00000000-0005-0000-0000-0000DD2F0000}"/>
    <cellStyle name="сию 5" xfId="9798" xr:uid="{00000000-0005-0000-0000-0000DE2F0000}"/>
    <cellStyle name="сию 6" xfId="9799" xr:uid="{00000000-0005-0000-0000-0000DF2F0000}"/>
    <cellStyle name="сию 7" xfId="9800" xr:uid="{00000000-0005-0000-0000-0000E02F0000}"/>
    <cellStyle name="сию 8" xfId="9801" xr:uid="{00000000-0005-0000-0000-0000E12F0000}"/>
    <cellStyle name="сию 9" xfId="9802" xr:uid="{00000000-0005-0000-0000-0000E22F0000}"/>
    <cellStyle name="Стиль 1" xfId="9803" xr:uid="{00000000-0005-0000-0000-0000E32F0000}"/>
    <cellStyle name="Стиль 1 2" xfId="9804" xr:uid="{00000000-0005-0000-0000-0000E42F0000}"/>
    <cellStyle name="Стиль 1 3" xfId="9805" xr:uid="{00000000-0005-0000-0000-0000E52F0000}"/>
    <cellStyle name="Стиль 1_ Ахоли 5-10 жадвал " xfId="9806" xr:uid="{00000000-0005-0000-0000-0000E62F0000}"/>
    <cellStyle name="Текст предупреждения 10" xfId="9807" xr:uid="{00000000-0005-0000-0000-0000E72F0000}"/>
    <cellStyle name="Текст предупреждения 11" xfId="9808" xr:uid="{00000000-0005-0000-0000-0000E82F0000}"/>
    <cellStyle name="Текст предупреждения 12" xfId="9809" xr:uid="{00000000-0005-0000-0000-0000E92F0000}"/>
    <cellStyle name="Текст предупреждения 13" xfId="9810" xr:uid="{00000000-0005-0000-0000-0000EA2F0000}"/>
    <cellStyle name="Текст предупреждения 14" xfId="9811" xr:uid="{00000000-0005-0000-0000-0000EB2F0000}"/>
    <cellStyle name="Текст предупреждения 15" xfId="9812" xr:uid="{00000000-0005-0000-0000-0000EC2F0000}"/>
    <cellStyle name="Текст предупреждения 16" xfId="9813" xr:uid="{00000000-0005-0000-0000-0000ED2F0000}"/>
    <cellStyle name="Текст предупреждения 17" xfId="9814" xr:uid="{00000000-0005-0000-0000-0000EE2F0000}"/>
    <cellStyle name="Текст предупреждения 18" xfId="9815" xr:uid="{00000000-0005-0000-0000-0000EF2F0000}"/>
    <cellStyle name="Текст предупреждения 19" xfId="9816" xr:uid="{00000000-0005-0000-0000-0000F02F0000}"/>
    <cellStyle name="Текст предупреждения 2" xfId="9817" xr:uid="{00000000-0005-0000-0000-0000F12F0000}"/>
    <cellStyle name="Текст предупреждения 2 10" xfId="9818" xr:uid="{00000000-0005-0000-0000-0000F22F0000}"/>
    <cellStyle name="Текст предупреждения 2 11" xfId="9819" xr:uid="{00000000-0005-0000-0000-0000F32F0000}"/>
    <cellStyle name="Текст предупреждения 2 12" xfId="9820" xr:uid="{00000000-0005-0000-0000-0000F42F0000}"/>
    <cellStyle name="Текст предупреждения 2 13" xfId="9821" xr:uid="{00000000-0005-0000-0000-0000F52F0000}"/>
    <cellStyle name="Текст предупреждения 2 14" xfId="9822" xr:uid="{00000000-0005-0000-0000-0000F62F0000}"/>
    <cellStyle name="Текст предупреждения 2 15" xfId="9823" xr:uid="{00000000-0005-0000-0000-0000F72F0000}"/>
    <cellStyle name="Текст предупреждения 2 16" xfId="9824" xr:uid="{00000000-0005-0000-0000-0000F82F0000}"/>
    <cellStyle name="Текст предупреждения 2 17" xfId="9825" xr:uid="{00000000-0005-0000-0000-0000F92F0000}"/>
    <cellStyle name="Текст предупреждения 2 18" xfId="9826" xr:uid="{00000000-0005-0000-0000-0000FA2F0000}"/>
    <cellStyle name="Текст предупреждения 2 19" xfId="9827" xr:uid="{00000000-0005-0000-0000-0000FB2F0000}"/>
    <cellStyle name="Текст предупреждения 2 2" xfId="9828" xr:uid="{00000000-0005-0000-0000-0000FC2F0000}"/>
    <cellStyle name="Текст предупреждения 2 2 10" xfId="9829" xr:uid="{00000000-0005-0000-0000-0000FD2F0000}"/>
    <cellStyle name="Текст предупреждения 2 2 11" xfId="9830" xr:uid="{00000000-0005-0000-0000-0000FE2F0000}"/>
    <cellStyle name="Текст предупреждения 2 2 12" xfId="9831" xr:uid="{00000000-0005-0000-0000-0000FF2F0000}"/>
    <cellStyle name="Текст предупреждения 2 2 13" xfId="9832" xr:uid="{00000000-0005-0000-0000-000000300000}"/>
    <cellStyle name="Текст предупреждения 2 2 14" xfId="9833" xr:uid="{00000000-0005-0000-0000-000001300000}"/>
    <cellStyle name="Текст предупреждения 2 2 15" xfId="9834" xr:uid="{00000000-0005-0000-0000-000002300000}"/>
    <cellStyle name="Текст предупреждения 2 2 16" xfId="9835" xr:uid="{00000000-0005-0000-0000-000003300000}"/>
    <cellStyle name="Текст предупреждения 2 2 17" xfId="9836" xr:uid="{00000000-0005-0000-0000-000004300000}"/>
    <cellStyle name="Текст предупреждения 2 2 18" xfId="9837" xr:uid="{00000000-0005-0000-0000-000005300000}"/>
    <cellStyle name="Текст предупреждения 2 2 19" xfId="9838" xr:uid="{00000000-0005-0000-0000-000006300000}"/>
    <cellStyle name="Текст предупреждения 2 2 2" xfId="9839" xr:uid="{00000000-0005-0000-0000-000007300000}"/>
    <cellStyle name="Текст предупреждения 2 2 3" xfId="9840" xr:uid="{00000000-0005-0000-0000-000008300000}"/>
    <cellStyle name="Текст предупреждения 2 2 4" xfId="9841" xr:uid="{00000000-0005-0000-0000-000009300000}"/>
    <cellStyle name="Текст предупреждения 2 2 5" xfId="9842" xr:uid="{00000000-0005-0000-0000-00000A300000}"/>
    <cellStyle name="Текст предупреждения 2 2 6" xfId="9843" xr:uid="{00000000-0005-0000-0000-00000B300000}"/>
    <cellStyle name="Текст предупреждения 2 2 7" xfId="9844" xr:uid="{00000000-0005-0000-0000-00000C300000}"/>
    <cellStyle name="Текст предупреждения 2 2 8" xfId="9845" xr:uid="{00000000-0005-0000-0000-00000D300000}"/>
    <cellStyle name="Текст предупреждения 2 2 9" xfId="9846" xr:uid="{00000000-0005-0000-0000-00000E300000}"/>
    <cellStyle name="Текст предупреждения 2 3" xfId="9847" xr:uid="{00000000-0005-0000-0000-00000F300000}"/>
    <cellStyle name="Текст предупреждения 2 4" xfId="9848" xr:uid="{00000000-0005-0000-0000-000010300000}"/>
    <cellStyle name="Текст предупреждения 2 5" xfId="9849" xr:uid="{00000000-0005-0000-0000-000011300000}"/>
    <cellStyle name="Текст предупреждения 2 6" xfId="9850" xr:uid="{00000000-0005-0000-0000-000012300000}"/>
    <cellStyle name="Текст предупреждения 2 7" xfId="9851" xr:uid="{00000000-0005-0000-0000-000013300000}"/>
    <cellStyle name="Текст предупреждения 2 8" xfId="9852" xr:uid="{00000000-0005-0000-0000-000014300000}"/>
    <cellStyle name="Текст предупреждения 2 9" xfId="9853" xr:uid="{00000000-0005-0000-0000-000015300000}"/>
    <cellStyle name="Текст предупреждения 20" xfId="9854" xr:uid="{00000000-0005-0000-0000-000016300000}"/>
    <cellStyle name="Текст предупреждения 21" xfId="9855" xr:uid="{00000000-0005-0000-0000-000017300000}"/>
    <cellStyle name="Текст предупреждения 3" xfId="9856" xr:uid="{00000000-0005-0000-0000-000018300000}"/>
    <cellStyle name="Текст предупреждения 4" xfId="9857" xr:uid="{00000000-0005-0000-0000-000019300000}"/>
    <cellStyle name="Текст предупреждения 5" xfId="9858" xr:uid="{00000000-0005-0000-0000-00001A300000}"/>
    <cellStyle name="Текст предупреждения 6" xfId="9859" xr:uid="{00000000-0005-0000-0000-00001B300000}"/>
    <cellStyle name="Текст предупреждения 7" xfId="9860" xr:uid="{00000000-0005-0000-0000-00001C300000}"/>
    <cellStyle name="Текст предупреждения 8" xfId="9861" xr:uid="{00000000-0005-0000-0000-00001D300000}"/>
    <cellStyle name="Текст предупреждения 9" xfId="9862" xr:uid="{00000000-0005-0000-0000-00001E300000}"/>
    <cellStyle name="Тысячи [0]_  осн" xfId="9863" xr:uid="{00000000-0005-0000-0000-00001F300000}"/>
    <cellStyle name="Тысячи_  осн" xfId="9864" xr:uid="{00000000-0005-0000-0000-000020300000}"/>
    <cellStyle name="Ур веньСтолб_2" xfId="9865" xr:uid="{00000000-0005-0000-0000-000021300000}"/>
    <cellStyle name="Финансовый" xfId="1" builtinId="3"/>
    <cellStyle name="Финансовый [0] 2" xfId="9866" xr:uid="{00000000-0005-0000-0000-000023300000}"/>
    <cellStyle name="Финансовый 10" xfId="9867" xr:uid="{00000000-0005-0000-0000-000024300000}"/>
    <cellStyle name="Финансовый 10 2" xfId="9868" xr:uid="{00000000-0005-0000-0000-000025300000}"/>
    <cellStyle name="Финансовый 10 2 2" xfId="9869" xr:uid="{00000000-0005-0000-0000-000026300000}"/>
    <cellStyle name="Финансовый 10 3" xfId="9870" xr:uid="{00000000-0005-0000-0000-000027300000}"/>
    <cellStyle name="Финансовый 11" xfId="9871" xr:uid="{00000000-0005-0000-0000-000028300000}"/>
    <cellStyle name="Финансовый 11 10" xfId="9872" xr:uid="{00000000-0005-0000-0000-000029300000}"/>
    <cellStyle name="Финансовый 11 10 2" xfId="12905" xr:uid="{00000000-0005-0000-0000-00002A300000}"/>
    <cellStyle name="Финансовый 11 11" xfId="9873" xr:uid="{00000000-0005-0000-0000-00002B300000}"/>
    <cellStyle name="Финансовый 11 11 2" xfId="12906" xr:uid="{00000000-0005-0000-0000-00002C300000}"/>
    <cellStyle name="Финансовый 11 12" xfId="9874" xr:uid="{00000000-0005-0000-0000-00002D300000}"/>
    <cellStyle name="Финансовый 11 12 2" xfId="12907" xr:uid="{00000000-0005-0000-0000-00002E300000}"/>
    <cellStyle name="Финансовый 11 13" xfId="9875" xr:uid="{00000000-0005-0000-0000-00002F300000}"/>
    <cellStyle name="Финансовый 11 13 2" xfId="12908" xr:uid="{00000000-0005-0000-0000-000030300000}"/>
    <cellStyle name="Финансовый 11 14" xfId="9876" xr:uid="{00000000-0005-0000-0000-000031300000}"/>
    <cellStyle name="Финансовый 11 14 2" xfId="12909" xr:uid="{00000000-0005-0000-0000-000032300000}"/>
    <cellStyle name="Финансовый 11 15" xfId="9877" xr:uid="{00000000-0005-0000-0000-000033300000}"/>
    <cellStyle name="Финансовый 11 15 2" xfId="12910" xr:uid="{00000000-0005-0000-0000-000034300000}"/>
    <cellStyle name="Финансовый 11 16" xfId="9878" xr:uid="{00000000-0005-0000-0000-000035300000}"/>
    <cellStyle name="Финансовый 11 16 2" xfId="12911" xr:uid="{00000000-0005-0000-0000-000036300000}"/>
    <cellStyle name="Финансовый 11 17" xfId="9879" xr:uid="{00000000-0005-0000-0000-000037300000}"/>
    <cellStyle name="Финансовый 11 17 2" xfId="12912" xr:uid="{00000000-0005-0000-0000-000038300000}"/>
    <cellStyle name="Финансовый 11 18" xfId="9880" xr:uid="{00000000-0005-0000-0000-000039300000}"/>
    <cellStyle name="Финансовый 11 18 2" xfId="12913" xr:uid="{00000000-0005-0000-0000-00003A300000}"/>
    <cellStyle name="Финансовый 11 19" xfId="9881" xr:uid="{00000000-0005-0000-0000-00003B300000}"/>
    <cellStyle name="Финансовый 11 19 2" xfId="12914" xr:uid="{00000000-0005-0000-0000-00003C300000}"/>
    <cellStyle name="Финансовый 11 2" xfId="9882" xr:uid="{00000000-0005-0000-0000-00003D300000}"/>
    <cellStyle name="Финансовый 11 20" xfId="9883" xr:uid="{00000000-0005-0000-0000-00003E300000}"/>
    <cellStyle name="Финансовый 11 20 2" xfId="12915" xr:uid="{00000000-0005-0000-0000-00003F300000}"/>
    <cellStyle name="Финансовый 11 21" xfId="12904" xr:uid="{00000000-0005-0000-0000-000040300000}"/>
    <cellStyle name="Финансовый 11 3" xfId="9884" xr:uid="{00000000-0005-0000-0000-000041300000}"/>
    <cellStyle name="Финансовый 11 3 2" xfId="12916" xr:uid="{00000000-0005-0000-0000-000042300000}"/>
    <cellStyle name="Финансовый 11 4" xfId="9885" xr:uid="{00000000-0005-0000-0000-000043300000}"/>
    <cellStyle name="Финансовый 11 4 2" xfId="12917" xr:uid="{00000000-0005-0000-0000-000044300000}"/>
    <cellStyle name="Финансовый 11 5" xfId="9886" xr:uid="{00000000-0005-0000-0000-000045300000}"/>
    <cellStyle name="Финансовый 11 5 2" xfId="12918" xr:uid="{00000000-0005-0000-0000-000046300000}"/>
    <cellStyle name="Финансовый 11 6" xfId="9887" xr:uid="{00000000-0005-0000-0000-000047300000}"/>
    <cellStyle name="Финансовый 11 6 2" xfId="12919" xr:uid="{00000000-0005-0000-0000-000048300000}"/>
    <cellStyle name="Финансовый 11 7" xfId="9888" xr:uid="{00000000-0005-0000-0000-000049300000}"/>
    <cellStyle name="Финансовый 11 7 2" xfId="12920" xr:uid="{00000000-0005-0000-0000-00004A300000}"/>
    <cellStyle name="Финансовый 11 8" xfId="9889" xr:uid="{00000000-0005-0000-0000-00004B300000}"/>
    <cellStyle name="Финансовый 11 8 2" xfId="12921" xr:uid="{00000000-0005-0000-0000-00004C300000}"/>
    <cellStyle name="Финансовый 11 9" xfId="9890" xr:uid="{00000000-0005-0000-0000-00004D300000}"/>
    <cellStyle name="Финансовый 11 9 2" xfId="12922" xr:uid="{00000000-0005-0000-0000-00004E300000}"/>
    <cellStyle name="Финансовый 12" xfId="9891" xr:uid="{00000000-0005-0000-0000-00004F300000}"/>
    <cellStyle name="Финансовый 12 10" xfId="9892" xr:uid="{00000000-0005-0000-0000-000050300000}"/>
    <cellStyle name="Финансовый 12 10 2" xfId="12924" xr:uid="{00000000-0005-0000-0000-000051300000}"/>
    <cellStyle name="Финансовый 12 11" xfId="9893" xr:uid="{00000000-0005-0000-0000-000052300000}"/>
    <cellStyle name="Финансовый 12 11 2" xfId="12925" xr:uid="{00000000-0005-0000-0000-000053300000}"/>
    <cellStyle name="Финансовый 12 12" xfId="9894" xr:uid="{00000000-0005-0000-0000-000054300000}"/>
    <cellStyle name="Финансовый 12 12 2" xfId="12926" xr:uid="{00000000-0005-0000-0000-000055300000}"/>
    <cellStyle name="Финансовый 12 13" xfId="9895" xr:uid="{00000000-0005-0000-0000-000056300000}"/>
    <cellStyle name="Финансовый 12 13 2" xfId="12927" xr:uid="{00000000-0005-0000-0000-000057300000}"/>
    <cellStyle name="Финансовый 12 14" xfId="9896" xr:uid="{00000000-0005-0000-0000-000058300000}"/>
    <cellStyle name="Финансовый 12 14 2" xfId="12928" xr:uid="{00000000-0005-0000-0000-000059300000}"/>
    <cellStyle name="Финансовый 12 15" xfId="9897" xr:uid="{00000000-0005-0000-0000-00005A300000}"/>
    <cellStyle name="Финансовый 12 15 2" xfId="12929" xr:uid="{00000000-0005-0000-0000-00005B300000}"/>
    <cellStyle name="Финансовый 12 16" xfId="9898" xr:uid="{00000000-0005-0000-0000-00005C300000}"/>
    <cellStyle name="Финансовый 12 16 2" xfId="12930" xr:uid="{00000000-0005-0000-0000-00005D300000}"/>
    <cellStyle name="Финансовый 12 17" xfId="9899" xr:uid="{00000000-0005-0000-0000-00005E300000}"/>
    <cellStyle name="Финансовый 12 17 2" xfId="12931" xr:uid="{00000000-0005-0000-0000-00005F300000}"/>
    <cellStyle name="Финансовый 12 18" xfId="9900" xr:uid="{00000000-0005-0000-0000-000060300000}"/>
    <cellStyle name="Финансовый 12 18 2" xfId="12932" xr:uid="{00000000-0005-0000-0000-000061300000}"/>
    <cellStyle name="Финансовый 12 19" xfId="9901" xr:uid="{00000000-0005-0000-0000-000062300000}"/>
    <cellStyle name="Финансовый 12 19 2" xfId="12933" xr:uid="{00000000-0005-0000-0000-000063300000}"/>
    <cellStyle name="Финансовый 12 2" xfId="9902" xr:uid="{00000000-0005-0000-0000-000064300000}"/>
    <cellStyle name="Финансовый 12 2 10" xfId="9903" xr:uid="{00000000-0005-0000-0000-000065300000}"/>
    <cellStyle name="Финансовый 12 2 10 2" xfId="12935" xr:uid="{00000000-0005-0000-0000-000066300000}"/>
    <cellStyle name="Финансовый 12 2 11" xfId="9904" xr:uid="{00000000-0005-0000-0000-000067300000}"/>
    <cellStyle name="Финансовый 12 2 11 2" xfId="12936" xr:uid="{00000000-0005-0000-0000-000068300000}"/>
    <cellStyle name="Финансовый 12 2 12" xfId="9905" xr:uid="{00000000-0005-0000-0000-000069300000}"/>
    <cellStyle name="Финансовый 12 2 12 2" xfId="12937" xr:uid="{00000000-0005-0000-0000-00006A300000}"/>
    <cellStyle name="Финансовый 12 2 13" xfId="9906" xr:uid="{00000000-0005-0000-0000-00006B300000}"/>
    <cellStyle name="Финансовый 12 2 13 2" xfId="12938" xr:uid="{00000000-0005-0000-0000-00006C300000}"/>
    <cellStyle name="Финансовый 12 2 14" xfId="9907" xr:uid="{00000000-0005-0000-0000-00006D300000}"/>
    <cellStyle name="Финансовый 12 2 14 2" xfId="12939" xr:uid="{00000000-0005-0000-0000-00006E300000}"/>
    <cellStyle name="Финансовый 12 2 15" xfId="9908" xr:uid="{00000000-0005-0000-0000-00006F300000}"/>
    <cellStyle name="Финансовый 12 2 15 2" xfId="12940" xr:uid="{00000000-0005-0000-0000-000070300000}"/>
    <cellStyle name="Финансовый 12 2 16" xfId="9909" xr:uid="{00000000-0005-0000-0000-000071300000}"/>
    <cellStyle name="Финансовый 12 2 16 2" xfId="12941" xr:uid="{00000000-0005-0000-0000-000072300000}"/>
    <cellStyle name="Финансовый 12 2 17" xfId="9910" xr:uid="{00000000-0005-0000-0000-000073300000}"/>
    <cellStyle name="Финансовый 12 2 17 2" xfId="12942" xr:uid="{00000000-0005-0000-0000-000074300000}"/>
    <cellStyle name="Финансовый 12 2 18" xfId="9911" xr:uid="{00000000-0005-0000-0000-000075300000}"/>
    <cellStyle name="Финансовый 12 2 18 2" xfId="12943" xr:uid="{00000000-0005-0000-0000-000076300000}"/>
    <cellStyle name="Финансовый 12 2 19" xfId="9912" xr:uid="{00000000-0005-0000-0000-000077300000}"/>
    <cellStyle name="Финансовый 12 2 19 2" xfId="12944" xr:uid="{00000000-0005-0000-0000-000078300000}"/>
    <cellStyle name="Финансовый 12 2 2" xfId="9913" xr:uid="{00000000-0005-0000-0000-000079300000}"/>
    <cellStyle name="Финансовый 12 2 2 2" xfId="12945" xr:uid="{00000000-0005-0000-0000-00007A300000}"/>
    <cellStyle name="Финансовый 12 2 20" xfId="12934" xr:uid="{00000000-0005-0000-0000-00007B300000}"/>
    <cellStyle name="Финансовый 12 2 3" xfId="9914" xr:uid="{00000000-0005-0000-0000-00007C300000}"/>
    <cellStyle name="Финансовый 12 2 3 2" xfId="12946" xr:uid="{00000000-0005-0000-0000-00007D300000}"/>
    <cellStyle name="Финансовый 12 2 4" xfId="9915" xr:uid="{00000000-0005-0000-0000-00007E300000}"/>
    <cellStyle name="Финансовый 12 2 4 2" xfId="12947" xr:uid="{00000000-0005-0000-0000-00007F300000}"/>
    <cellStyle name="Финансовый 12 2 5" xfId="9916" xr:uid="{00000000-0005-0000-0000-000080300000}"/>
    <cellStyle name="Финансовый 12 2 5 2" xfId="12948" xr:uid="{00000000-0005-0000-0000-000081300000}"/>
    <cellStyle name="Финансовый 12 2 6" xfId="9917" xr:uid="{00000000-0005-0000-0000-000082300000}"/>
    <cellStyle name="Финансовый 12 2 6 2" xfId="12949" xr:uid="{00000000-0005-0000-0000-000083300000}"/>
    <cellStyle name="Финансовый 12 2 7" xfId="9918" xr:uid="{00000000-0005-0000-0000-000084300000}"/>
    <cellStyle name="Финансовый 12 2 7 2" xfId="12950" xr:uid="{00000000-0005-0000-0000-000085300000}"/>
    <cellStyle name="Финансовый 12 2 8" xfId="9919" xr:uid="{00000000-0005-0000-0000-000086300000}"/>
    <cellStyle name="Финансовый 12 2 8 2" xfId="12951" xr:uid="{00000000-0005-0000-0000-000087300000}"/>
    <cellStyle name="Финансовый 12 2 9" xfId="9920" xr:uid="{00000000-0005-0000-0000-000088300000}"/>
    <cellStyle name="Финансовый 12 2 9 2" xfId="12952" xr:uid="{00000000-0005-0000-0000-000089300000}"/>
    <cellStyle name="Финансовый 12 20" xfId="9921" xr:uid="{00000000-0005-0000-0000-00008A300000}"/>
    <cellStyle name="Финансовый 12 20 2" xfId="12953" xr:uid="{00000000-0005-0000-0000-00008B300000}"/>
    <cellStyle name="Финансовый 12 21" xfId="9922" xr:uid="{00000000-0005-0000-0000-00008C300000}"/>
    <cellStyle name="Финансовый 12 21 2" xfId="12954" xr:uid="{00000000-0005-0000-0000-00008D300000}"/>
    <cellStyle name="Финансовый 12 22" xfId="9923" xr:uid="{00000000-0005-0000-0000-00008E300000}"/>
    <cellStyle name="Финансовый 12 22 2" xfId="12955" xr:uid="{00000000-0005-0000-0000-00008F300000}"/>
    <cellStyle name="Финансовый 12 23" xfId="12923" xr:uid="{00000000-0005-0000-0000-000090300000}"/>
    <cellStyle name="Финансовый 12 3" xfId="9924" xr:uid="{00000000-0005-0000-0000-000091300000}"/>
    <cellStyle name="Финансовый 12 3 10" xfId="9925" xr:uid="{00000000-0005-0000-0000-000092300000}"/>
    <cellStyle name="Финансовый 12 3 10 2" xfId="12957" xr:uid="{00000000-0005-0000-0000-000093300000}"/>
    <cellStyle name="Финансовый 12 3 11" xfId="9926" xr:uid="{00000000-0005-0000-0000-000094300000}"/>
    <cellStyle name="Финансовый 12 3 11 2" xfId="12958" xr:uid="{00000000-0005-0000-0000-000095300000}"/>
    <cellStyle name="Финансовый 12 3 12" xfId="9927" xr:uid="{00000000-0005-0000-0000-000096300000}"/>
    <cellStyle name="Финансовый 12 3 12 2" xfId="12959" xr:uid="{00000000-0005-0000-0000-000097300000}"/>
    <cellStyle name="Финансовый 12 3 13" xfId="9928" xr:uid="{00000000-0005-0000-0000-000098300000}"/>
    <cellStyle name="Финансовый 12 3 13 2" xfId="12960" xr:uid="{00000000-0005-0000-0000-000099300000}"/>
    <cellStyle name="Финансовый 12 3 14" xfId="9929" xr:uid="{00000000-0005-0000-0000-00009A300000}"/>
    <cellStyle name="Финансовый 12 3 14 2" xfId="12961" xr:uid="{00000000-0005-0000-0000-00009B300000}"/>
    <cellStyle name="Финансовый 12 3 15" xfId="9930" xr:uid="{00000000-0005-0000-0000-00009C300000}"/>
    <cellStyle name="Финансовый 12 3 15 2" xfId="12962" xr:uid="{00000000-0005-0000-0000-00009D300000}"/>
    <cellStyle name="Финансовый 12 3 16" xfId="9931" xr:uid="{00000000-0005-0000-0000-00009E300000}"/>
    <cellStyle name="Финансовый 12 3 16 2" xfId="12963" xr:uid="{00000000-0005-0000-0000-00009F300000}"/>
    <cellStyle name="Финансовый 12 3 17" xfId="9932" xr:uid="{00000000-0005-0000-0000-0000A0300000}"/>
    <cellStyle name="Финансовый 12 3 17 2" xfId="12964" xr:uid="{00000000-0005-0000-0000-0000A1300000}"/>
    <cellStyle name="Финансовый 12 3 18" xfId="9933" xr:uid="{00000000-0005-0000-0000-0000A2300000}"/>
    <cellStyle name="Финансовый 12 3 18 2" xfId="12965" xr:uid="{00000000-0005-0000-0000-0000A3300000}"/>
    <cellStyle name="Финансовый 12 3 19" xfId="9934" xr:uid="{00000000-0005-0000-0000-0000A4300000}"/>
    <cellStyle name="Финансовый 12 3 19 2" xfId="12966" xr:uid="{00000000-0005-0000-0000-0000A5300000}"/>
    <cellStyle name="Финансовый 12 3 2" xfId="9935" xr:uid="{00000000-0005-0000-0000-0000A6300000}"/>
    <cellStyle name="Финансовый 12 3 2 2" xfId="12967" xr:uid="{00000000-0005-0000-0000-0000A7300000}"/>
    <cellStyle name="Финансовый 12 3 20" xfId="12956" xr:uid="{00000000-0005-0000-0000-0000A8300000}"/>
    <cellStyle name="Финансовый 12 3 3" xfId="9936" xr:uid="{00000000-0005-0000-0000-0000A9300000}"/>
    <cellStyle name="Финансовый 12 3 3 2" xfId="12968" xr:uid="{00000000-0005-0000-0000-0000AA300000}"/>
    <cellStyle name="Финансовый 12 3 4" xfId="9937" xr:uid="{00000000-0005-0000-0000-0000AB300000}"/>
    <cellStyle name="Финансовый 12 3 4 2" xfId="12969" xr:uid="{00000000-0005-0000-0000-0000AC300000}"/>
    <cellStyle name="Финансовый 12 3 5" xfId="9938" xr:uid="{00000000-0005-0000-0000-0000AD300000}"/>
    <cellStyle name="Финансовый 12 3 5 2" xfId="12970" xr:uid="{00000000-0005-0000-0000-0000AE300000}"/>
    <cellStyle name="Финансовый 12 3 6" xfId="9939" xr:uid="{00000000-0005-0000-0000-0000AF300000}"/>
    <cellStyle name="Финансовый 12 3 6 2" xfId="12971" xr:uid="{00000000-0005-0000-0000-0000B0300000}"/>
    <cellStyle name="Финансовый 12 3 7" xfId="9940" xr:uid="{00000000-0005-0000-0000-0000B1300000}"/>
    <cellStyle name="Финансовый 12 3 7 2" xfId="12972" xr:uid="{00000000-0005-0000-0000-0000B2300000}"/>
    <cellStyle name="Финансовый 12 3 8" xfId="9941" xr:uid="{00000000-0005-0000-0000-0000B3300000}"/>
    <cellStyle name="Финансовый 12 3 8 2" xfId="12973" xr:uid="{00000000-0005-0000-0000-0000B4300000}"/>
    <cellStyle name="Финансовый 12 3 9" xfId="9942" xr:uid="{00000000-0005-0000-0000-0000B5300000}"/>
    <cellStyle name="Финансовый 12 3 9 2" xfId="12974" xr:uid="{00000000-0005-0000-0000-0000B6300000}"/>
    <cellStyle name="Финансовый 12 4" xfId="9943" xr:uid="{00000000-0005-0000-0000-0000B7300000}"/>
    <cellStyle name="Финансовый 12 4 10" xfId="9944" xr:uid="{00000000-0005-0000-0000-0000B8300000}"/>
    <cellStyle name="Финансовый 12 4 10 2" xfId="12976" xr:uid="{00000000-0005-0000-0000-0000B9300000}"/>
    <cellStyle name="Финансовый 12 4 11" xfId="9945" xr:uid="{00000000-0005-0000-0000-0000BA300000}"/>
    <cellStyle name="Финансовый 12 4 11 2" xfId="12977" xr:uid="{00000000-0005-0000-0000-0000BB300000}"/>
    <cellStyle name="Финансовый 12 4 12" xfId="9946" xr:uid="{00000000-0005-0000-0000-0000BC300000}"/>
    <cellStyle name="Финансовый 12 4 12 2" xfId="12978" xr:uid="{00000000-0005-0000-0000-0000BD300000}"/>
    <cellStyle name="Финансовый 12 4 13" xfId="9947" xr:uid="{00000000-0005-0000-0000-0000BE300000}"/>
    <cellStyle name="Финансовый 12 4 13 2" xfId="12979" xr:uid="{00000000-0005-0000-0000-0000BF300000}"/>
    <cellStyle name="Финансовый 12 4 14" xfId="9948" xr:uid="{00000000-0005-0000-0000-0000C0300000}"/>
    <cellStyle name="Финансовый 12 4 14 2" xfId="12980" xr:uid="{00000000-0005-0000-0000-0000C1300000}"/>
    <cellStyle name="Финансовый 12 4 15" xfId="9949" xr:uid="{00000000-0005-0000-0000-0000C2300000}"/>
    <cellStyle name="Финансовый 12 4 15 2" xfId="12981" xr:uid="{00000000-0005-0000-0000-0000C3300000}"/>
    <cellStyle name="Финансовый 12 4 16" xfId="9950" xr:uid="{00000000-0005-0000-0000-0000C4300000}"/>
    <cellStyle name="Финансовый 12 4 16 2" xfId="12982" xr:uid="{00000000-0005-0000-0000-0000C5300000}"/>
    <cellStyle name="Финансовый 12 4 17" xfId="9951" xr:uid="{00000000-0005-0000-0000-0000C6300000}"/>
    <cellStyle name="Финансовый 12 4 17 2" xfId="12983" xr:uid="{00000000-0005-0000-0000-0000C7300000}"/>
    <cellStyle name="Финансовый 12 4 18" xfId="9952" xr:uid="{00000000-0005-0000-0000-0000C8300000}"/>
    <cellStyle name="Финансовый 12 4 18 2" xfId="12984" xr:uid="{00000000-0005-0000-0000-0000C9300000}"/>
    <cellStyle name="Финансовый 12 4 19" xfId="9953" xr:uid="{00000000-0005-0000-0000-0000CA300000}"/>
    <cellStyle name="Финансовый 12 4 19 2" xfId="12985" xr:uid="{00000000-0005-0000-0000-0000CB300000}"/>
    <cellStyle name="Финансовый 12 4 2" xfId="9954" xr:uid="{00000000-0005-0000-0000-0000CC300000}"/>
    <cellStyle name="Финансовый 12 4 2 2" xfId="12986" xr:uid="{00000000-0005-0000-0000-0000CD300000}"/>
    <cellStyle name="Финансовый 12 4 20" xfId="12975" xr:uid="{00000000-0005-0000-0000-0000CE300000}"/>
    <cellStyle name="Финансовый 12 4 3" xfId="9955" xr:uid="{00000000-0005-0000-0000-0000CF300000}"/>
    <cellStyle name="Финансовый 12 4 3 2" xfId="12987" xr:uid="{00000000-0005-0000-0000-0000D0300000}"/>
    <cellStyle name="Финансовый 12 4 4" xfId="9956" xr:uid="{00000000-0005-0000-0000-0000D1300000}"/>
    <cellStyle name="Финансовый 12 4 4 2" xfId="12988" xr:uid="{00000000-0005-0000-0000-0000D2300000}"/>
    <cellStyle name="Финансовый 12 4 5" xfId="9957" xr:uid="{00000000-0005-0000-0000-0000D3300000}"/>
    <cellStyle name="Финансовый 12 4 5 2" xfId="12989" xr:uid="{00000000-0005-0000-0000-0000D4300000}"/>
    <cellStyle name="Финансовый 12 4 6" xfId="9958" xr:uid="{00000000-0005-0000-0000-0000D5300000}"/>
    <cellStyle name="Финансовый 12 4 6 2" xfId="12990" xr:uid="{00000000-0005-0000-0000-0000D6300000}"/>
    <cellStyle name="Финансовый 12 4 7" xfId="9959" xr:uid="{00000000-0005-0000-0000-0000D7300000}"/>
    <cellStyle name="Финансовый 12 4 7 2" xfId="12991" xr:uid="{00000000-0005-0000-0000-0000D8300000}"/>
    <cellStyle name="Финансовый 12 4 8" xfId="9960" xr:uid="{00000000-0005-0000-0000-0000D9300000}"/>
    <cellStyle name="Финансовый 12 4 8 2" xfId="12992" xr:uid="{00000000-0005-0000-0000-0000DA300000}"/>
    <cellStyle name="Финансовый 12 4 9" xfId="9961" xr:uid="{00000000-0005-0000-0000-0000DB300000}"/>
    <cellStyle name="Финансовый 12 4 9 2" xfId="12993" xr:uid="{00000000-0005-0000-0000-0000DC300000}"/>
    <cellStyle name="Финансовый 12 5" xfId="9962" xr:uid="{00000000-0005-0000-0000-0000DD300000}"/>
    <cellStyle name="Финансовый 12 5 2" xfId="12994" xr:uid="{00000000-0005-0000-0000-0000DE300000}"/>
    <cellStyle name="Финансовый 12 6" xfId="9963" xr:uid="{00000000-0005-0000-0000-0000DF300000}"/>
    <cellStyle name="Финансовый 12 6 2" xfId="12995" xr:uid="{00000000-0005-0000-0000-0000E0300000}"/>
    <cellStyle name="Финансовый 12 7" xfId="9964" xr:uid="{00000000-0005-0000-0000-0000E1300000}"/>
    <cellStyle name="Финансовый 12 7 2" xfId="12996" xr:uid="{00000000-0005-0000-0000-0000E2300000}"/>
    <cellStyle name="Финансовый 12 8" xfId="9965" xr:uid="{00000000-0005-0000-0000-0000E3300000}"/>
    <cellStyle name="Финансовый 12 8 2" xfId="12997" xr:uid="{00000000-0005-0000-0000-0000E4300000}"/>
    <cellStyle name="Финансовый 12 9" xfId="9966" xr:uid="{00000000-0005-0000-0000-0000E5300000}"/>
    <cellStyle name="Финансовый 12 9 2" xfId="12998" xr:uid="{00000000-0005-0000-0000-0000E6300000}"/>
    <cellStyle name="Финансовый 13" xfId="9967" xr:uid="{00000000-0005-0000-0000-0000E7300000}"/>
    <cellStyle name="Финансовый 14" xfId="9968" xr:uid="{00000000-0005-0000-0000-0000E8300000}"/>
    <cellStyle name="Финансовый 15" xfId="9969" xr:uid="{00000000-0005-0000-0000-0000E9300000}"/>
    <cellStyle name="Финансовый 15 2" xfId="9970" xr:uid="{00000000-0005-0000-0000-0000EA300000}"/>
    <cellStyle name="Финансовый 16" xfId="9971" xr:uid="{00000000-0005-0000-0000-0000EB300000}"/>
    <cellStyle name="Финансовый 17" xfId="9972" xr:uid="{00000000-0005-0000-0000-0000EC300000}"/>
    <cellStyle name="Финансовый 18" xfId="9973" xr:uid="{00000000-0005-0000-0000-0000ED300000}"/>
    <cellStyle name="Финансовый 19" xfId="9974" xr:uid="{00000000-0005-0000-0000-0000EE300000}"/>
    <cellStyle name="Финансовый 2" xfId="9975" xr:uid="{00000000-0005-0000-0000-0000EF300000}"/>
    <cellStyle name="Финансовый 2 2" xfId="9976" xr:uid="{00000000-0005-0000-0000-0000F0300000}"/>
    <cellStyle name="Финансовый 2 2 10" xfId="9977" xr:uid="{00000000-0005-0000-0000-0000F1300000}"/>
    <cellStyle name="Финансовый 2 2 10 2" xfId="13001" xr:uid="{00000000-0005-0000-0000-0000F2300000}"/>
    <cellStyle name="Финансовый 2 2 11" xfId="9978" xr:uid="{00000000-0005-0000-0000-0000F3300000}"/>
    <cellStyle name="Финансовый 2 2 11 2" xfId="13002" xr:uid="{00000000-0005-0000-0000-0000F4300000}"/>
    <cellStyle name="Финансовый 2 2 12" xfId="9979" xr:uid="{00000000-0005-0000-0000-0000F5300000}"/>
    <cellStyle name="Финансовый 2 2 12 2" xfId="13003" xr:uid="{00000000-0005-0000-0000-0000F6300000}"/>
    <cellStyle name="Финансовый 2 2 13" xfId="9980" xr:uid="{00000000-0005-0000-0000-0000F7300000}"/>
    <cellStyle name="Финансовый 2 2 13 2" xfId="13004" xr:uid="{00000000-0005-0000-0000-0000F8300000}"/>
    <cellStyle name="Финансовый 2 2 14" xfId="9981" xr:uid="{00000000-0005-0000-0000-0000F9300000}"/>
    <cellStyle name="Финансовый 2 2 14 2" xfId="13005" xr:uid="{00000000-0005-0000-0000-0000FA300000}"/>
    <cellStyle name="Финансовый 2 2 15" xfId="9982" xr:uid="{00000000-0005-0000-0000-0000FB300000}"/>
    <cellStyle name="Финансовый 2 2 15 2" xfId="13006" xr:uid="{00000000-0005-0000-0000-0000FC300000}"/>
    <cellStyle name="Финансовый 2 2 16" xfId="9983" xr:uid="{00000000-0005-0000-0000-0000FD300000}"/>
    <cellStyle name="Финансовый 2 2 16 2" xfId="13007" xr:uid="{00000000-0005-0000-0000-0000FE300000}"/>
    <cellStyle name="Финансовый 2 2 17" xfId="9984" xr:uid="{00000000-0005-0000-0000-0000FF300000}"/>
    <cellStyle name="Финансовый 2 2 17 2" xfId="13008" xr:uid="{00000000-0005-0000-0000-000000310000}"/>
    <cellStyle name="Финансовый 2 2 18" xfId="9985" xr:uid="{00000000-0005-0000-0000-000001310000}"/>
    <cellStyle name="Финансовый 2 2 18 2" xfId="13009" xr:uid="{00000000-0005-0000-0000-000002310000}"/>
    <cellStyle name="Финансовый 2 2 19" xfId="9986" xr:uid="{00000000-0005-0000-0000-000003310000}"/>
    <cellStyle name="Финансовый 2 2 19 2" xfId="13010" xr:uid="{00000000-0005-0000-0000-000004310000}"/>
    <cellStyle name="Финансовый 2 2 2" xfId="9987" xr:uid="{00000000-0005-0000-0000-000005310000}"/>
    <cellStyle name="Финансовый 2 2 2 10" xfId="9988" xr:uid="{00000000-0005-0000-0000-000006310000}"/>
    <cellStyle name="Финансовый 2 2 2 10 2" xfId="13012" xr:uid="{00000000-0005-0000-0000-000007310000}"/>
    <cellStyle name="Финансовый 2 2 2 11" xfId="9989" xr:uid="{00000000-0005-0000-0000-000008310000}"/>
    <cellStyle name="Финансовый 2 2 2 11 2" xfId="13013" xr:uid="{00000000-0005-0000-0000-000009310000}"/>
    <cellStyle name="Финансовый 2 2 2 12" xfId="9990" xr:uid="{00000000-0005-0000-0000-00000A310000}"/>
    <cellStyle name="Финансовый 2 2 2 12 2" xfId="13014" xr:uid="{00000000-0005-0000-0000-00000B310000}"/>
    <cellStyle name="Финансовый 2 2 2 13" xfId="9991" xr:uid="{00000000-0005-0000-0000-00000C310000}"/>
    <cellStyle name="Финансовый 2 2 2 13 2" xfId="13015" xr:uid="{00000000-0005-0000-0000-00000D310000}"/>
    <cellStyle name="Финансовый 2 2 2 14" xfId="9992" xr:uid="{00000000-0005-0000-0000-00000E310000}"/>
    <cellStyle name="Финансовый 2 2 2 14 2" xfId="13016" xr:uid="{00000000-0005-0000-0000-00000F310000}"/>
    <cellStyle name="Финансовый 2 2 2 15" xfId="9993" xr:uid="{00000000-0005-0000-0000-000010310000}"/>
    <cellStyle name="Финансовый 2 2 2 15 2" xfId="13017" xr:uid="{00000000-0005-0000-0000-000011310000}"/>
    <cellStyle name="Финансовый 2 2 2 16" xfId="9994" xr:uid="{00000000-0005-0000-0000-000012310000}"/>
    <cellStyle name="Финансовый 2 2 2 16 2" xfId="13018" xr:uid="{00000000-0005-0000-0000-000013310000}"/>
    <cellStyle name="Финансовый 2 2 2 17" xfId="9995" xr:uid="{00000000-0005-0000-0000-000014310000}"/>
    <cellStyle name="Финансовый 2 2 2 17 2" xfId="13019" xr:uid="{00000000-0005-0000-0000-000015310000}"/>
    <cellStyle name="Финансовый 2 2 2 18" xfId="9996" xr:uid="{00000000-0005-0000-0000-000016310000}"/>
    <cellStyle name="Финансовый 2 2 2 18 2" xfId="13020" xr:uid="{00000000-0005-0000-0000-000017310000}"/>
    <cellStyle name="Финансовый 2 2 2 19" xfId="9997" xr:uid="{00000000-0005-0000-0000-000018310000}"/>
    <cellStyle name="Финансовый 2 2 2 19 2" xfId="13021" xr:uid="{00000000-0005-0000-0000-000019310000}"/>
    <cellStyle name="Финансовый 2 2 2 2" xfId="9998" xr:uid="{00000000-0005-0000-0000-00001A310000}"/>
    <cellStyle name="Финансовый 2 2 2 20" xfId="9999" xr:uid="{00000000-0005-0000-0000-00001B310000}"/>
    <cellStyle name="Финансовый 2 2 2 20 2" xfId="13022" xr:uid="{00000000-0005-0000-0000-00001C310000}"/>
    <cellStyle name="Финансовый 2 2 2 21" xfId="13011" xr:uid="{00000000-0005-0000-0000-00001D310000}"/>
    <cellStyle name="Финансовый 2 2 2 3" xfId="10000" xr:uid="{00000000-0005-0000-0000-00001E310000}"/>
    <cellStyle name="Финансовый 2 2 2 3 2" xfId="13023" xr:uid="{00000000-0005-0000-0000-00001F310000}"/>
    <cellStyle name="Финансовый 2 2 2 4" xfId="10001" xr:uid="{00000000-0005-0000-0000-000020310000}"/>
    <cellStyle name="Финансовый 2 2 2 4 2" xfId="13024" xr:uid="{00000000-0005-0000-0000-000021310000}"/>
    <cellStyle name="Финансовый 2 2 2 5" xfId="10002" xr:uid="{00000000-0005-0000-0000-000022310000}"/>
    <cellStyle name="Финансовый 2 2 2 5 2" xfId="13025" xr:uid="{00000000-0005-0000-0000-000023310000}"/>
    <cellStyle name="Финансовый 2 2 2 6" xfId="10003" xr:uid="{00000000-0005-0000-0000-000024310000}"/>
    <cellStyle name="Финансовый 2 2 2 6 2" xfId="13026" xr:uid="{00000000-0005-0000-0000-000025310000}"/>
    <cellStyle name="Финансовый 2 2 2 7" xfId="10004" xr:uid="{00000000-0005-0000-0000-000026310000}"/>
    <cellStyle name="Финансовый 2 2 2 7 2" xfId="13027" xr:uid="{00000000-0005-0000-0000-000027310000}"/>
    <cellStyle name="Финансовый 2 2 2 8" xfId="10005" xr:uid="{00000000-0005-0000-0000-000028310000}"/>
    <cellStyle name="Финансовый 2 2 2 8 2" xfId="13028" xr:uid="{00000000-0005-0000-0000-000029310000}"/>
    <cellStyle name="Финансовый 2 2 2 9" xfId="10006" xr:uid="{00000000-0005-0000-0000-00002A310000}"/>
    <cellStyle name="Финансовый 2 2 2 9 2" xfId="13029" xr:uid="{00000000-0005-0000-0000-00002B310000}"/>
    <cellStyle name="Финансовый 2 2 20" xfId="10007" xr:uid="{00000000-0005-0000-0000-00002C310000}"/>
    <cellStyle name="Финансовый 2 2 20 2" xfId="13030" xr:uid="{00000000-0005-0000-0000-00002D310000}"/>
    <cellStyle name="Финансовый 2 2 21" xfId="10008" xr:uid="{00000000-0005-0000-0000-00002E310000}"/>
    <cellStyle name="Финансовый 2 2 21 2" xfId="13031" xr:uid="{00000000-0005-0000-0000-00002F310000}"/>
    <cellStyle name="Финансовый 2 2 22" xfId="10009" xr:uid="{00000000-0005-0000-0000-000030310000}"/>
    <cellStyle name="Финансовый 2 2 22 2" xfId="13032" xr:uid="{00000000-0005-0000-0000-000031310000}"/>
    <cellStyle name="Финансовый 2 2 23" xfId="10010" xr:uid="{00000000-0005-0000-0000-000032310000}"/>
    <cellStyle name="Финансовый 2 2 23 2" xfId="13033" xr:uid="{00000000-0005-0000-0000-000033310000}"/>
    <cellStyle name="Финансовый 2 2 24" xfId="10011" xr:uid="{00000000-0005-0000-0000-000034310000}"/>
    <cellStyle name="Финансовый 2 2 24 2" xfId="13034" xr:uid="{00000000-0005-0000-0000-000035310000}"/>
    <cellStyle name="Финансовый 2 2 25" xfId="10012" xr:uid="{00000000-0005-0000-0000-000036310000}"/>
    <cellStyle name="Финансовый 2 2 25 2" xfId="13035" xr:uid="{00000000-0005-0000-0000-000037310000}"/>
    <cellStyle name="Финансовый 2 2 26" xfId="10013" xr:uid="{00000000-0005-0000-0000-000038310000}"/>
    <cellStyle name="Финансовый 2 2 26 2" xfId="13036" xr:uid="{00000000-0005-0000-0000-000039310000}"/>
    <cellStyle name="Финансовый 2 2 27" xfId="10014" xr:uid="{00000000-0005-0000-0000-00003A310000}"/>
    <cellStyle name="Финансовый 2 2 27 2" xfId="13037" xr:uid="{00000000-0005-0000-0000-00003B310000}"/>
    <cellStyle name="Финансовый 2 2 28" xfId="13000" xr:uid="{00000000-0005-0000-0000-00003C310000}"/>
    <cellStyle name="Финансовый 2 2 3" xfId="10015" xr:uid="{00000000-0005-0000-0000-00003D310000}"/>
    <cellStyle name="Финансовый 2 2 3 10" xfId="10016" xr:uid="{00000000-0005-0000-0000-00003E310000}"/>
    <cellStyle name="Финансовый 2 2 3 10 2" xfId="13039" xr:uid="{00000000-0005-0000-0000-00003F310000}"/>
    <cellStyle name="Финансовый 2 2 3 11" xfId="10017" xr:uid="{00000000-0005-0000-0000-000040310000}"/>
    <cellStyle name="Финансовый 2 2 3 11 2" xfId="13040" xr:uid="{00000000-0005-0000-0000-000041310000}"/>
    <cellStyle name="Финансовый 2 2 3 12" xfId="10018" xr:uid="{00000000-0005-0000-0000-000042310000}"/>
    <cellStyle name="Финансовый 2 2 3 12 2" xfId="13041" xr:uid="{00000000-0005-0000-0000-000043310000}"/>
    <cellStyle name="Финансовый 2 2 3 13" xfId="10019" xr:uid="{00000000-0005-0000-0000-000044310000}"/>
    <cellStyle name="Финансовый 2 2 3 13 2" xfId="13042" xr:uid="{00000000-0005-0000-0000-000045310000}"/>
    <cellStyle name="Финансовый 2 2 3 14" xfId="10020" xr:uid="{00000000-0005-0000-0000-000046310000}"/>
    <cellStyle name="Финансовый 2 2 3 14 2" xfId="13043" xr:uid="{00000000-0005-0000-0000-000047310000}"/>
    <cellStyle name="Финансовый 2 2 3 15" xfId="10021" xr:uid="{00000000-0005-0000-0000-000048310000}"/>
    <cellStyle name="Финансовый 2 2 3 15 2" xfId="13044" xr:uid="{00000000-0005-0000-0000-000049310000}"/>
    <cellStyle name="Финансовый 2 2 3 16" xfId="10022" xr:uid="{00000000-0005-0000-0000-00004A310000}"/>
    <cellStyle name="Финансовый 2 2 3 16 2" xfId="13045" xr:uid="{00000000-0005-0000-0000-00004B310000}"/>
    <cellStyle name="Финансовый 2 2 3 17" xfId="10023" xr:uid="{00000000-0005-0000-0000-00004C310000}"/>
    <cellStyle name="Финансовый 2 2 3 17 2" xfId="13046" xr:uid="{00000000-0005-0000-0000-00004D310000}"/>
    <cellStyle name="Финансовый 2 2 3 18" xfId="10024" xr:uid="{00000000-0005-0000-0000-00004E310000}"/>
    <cellStyle name="Финансовый 2 2 3 18 2" xfId="13047" xr:uid="{00000000-0005-0000-0000-00004F310000}"/>
    <cellStyle name="Финансовый 2 2 3 19" xfId="10025" xr:uid="{00000000-0005-0000-0000-000050310000}"/>
    <cellStyle name="Финансовый 2 2 3 19 2" xfId="13048" xr:uid="{00000000-0005-0000-0000-000051310000}"/>
    <cellStyle name="Финансовый 2 2 3 2" xfId="10026" xr:uid="{00000000-0005-0000-0000-000052310000}"/>
    <cellStyle name="Финансовый 2 2 3 2 10" xfId="10027" xr:uid="{00000000-0005-0000-0000-000053310000}"/>
    <cellStyle name="Финансовый 2 2 3 2 10 2" xfId="13050" xr:uid="{00000000-0005-0000-0000-000054310000}"/>
    <cellStyle name="Финансовый 2 2 3 2 11" xfId="10028" xr:uid="{00000000-0005-0000-0000-000055310000}"/>
    <cellStyle name="Финансовый 2 2 3 2 11 2" xfId="13051" xr:uid="{00000000-0005-0000-0000-000056310000}"/>
    <cellStyle name="Финансовый 2 2 3 2 12" xfId="10029" xr:uid="{00000000-0005-0000-0000-000057310000}"/>
    <cellStyle name="Финансовый 2 2 3 2 12 2" xfId="13052" xr:uid="{00000000-0005-0000-0000-000058310000}"/>
    <cellStyle name="Финансовый 2 2 3 2 13" xfId="10030" xr:uid="{00000000-0005-0000-0000-000059310000}"/>
    <cellStyle name="Финансовый 2 2 3 2 13 2" xfId="13053" xr:uid="{00000000-0005-0000-0000-00005A310000}"/>
    <cellStyle name="Финансовый 2 2 3 2 14" xfId="10031" xr:uid="{00000000-0005-0000-0000-00005B310000}"/>
    <cellStyle name="Финансовый 2 2 3 2 14 2" xfId="13054" xr:uid="{00000000-0005-0000-0000-00005C310000}"/>
    <cellStyle name="Финансовый 2 2 3 2 15" xfId="10032" xr:uid="{00000000-0005-0000-0000-00005D310000}"/>
    <cellStyle name="Финансовый 2 2 3 2 15 2" xfId="13055" xr:uid="{00000000-0005-0000-0000-00005E310000}"/>
    <cellStyle name="Финансовый 2 2 3 2 16" xfId="10033" xr:uid="{00000000-0005-0000-0000-00005F310000}"/>
    <cellStyle name="Финансовый 2 2 3 2 16 2" xfId="13056" xr:uid="{00000000-0005-0000-0000-000060310000}"/>
    <cellStyle name="Финансовый 2 2 3 2 17" xfId="10034" xr:uid="{00000000-0005-0000-0000-000061310000}"/>
    <cellStyle name="Финансовый 2 2 3 2 17 2" xfId="13057" xr:uid="{00000000-0005-0000-0000-000062310000}"/>
    <cellStyle name="Финансовый 2 2 3 2 18" xfId="10035" xr:uid="{00000000-0005-0000-0000-000063310000}"/>
    <cellStyle name="Финансовый 2 2 3 2 18 2" xfId="13058" xr:uid="{00000000-0005-0000-0000-000064310000}"/>
    <cellStyle name="Финансовый 2 2 3 2 19" xfId="10036" xr:uid="{00000000-0005-0000-0000-000065310000}"/>
    <cellStyle name="Финансовый 2 2 3 2 19 2" xfId="13059" xr:uid="{00000000-0005-0000-0000-000066310000}"/>
    <cellStyle name="Финансовый 2 2 3 2 2" xfId="10037" xr:uid="{00000000-0005-0000-0000-000067310000}"/>
    <cellStyle name="Финансовый 2 2 3 2 2 2" xfId="13060" xr:uid="{00000000-0005-0000-0000-000068310000}"/>
    <cellStyle name="Финансовый 2 2 3 2 20" xfId="13049" xr:uid="{00000000-0005-0000-0000-000069310000}"/>
    <cellStyle name="Финансовый 2 2 3 2 3" xfId="10038" xr:uid="{00000000-0005-0000-0000-00006A310000}"/>
    <cellStyle name="Финансовый 2 2 3 2 3 2" xfId="13061" xr:uid="{00000000-0005-0000-0000-00006B310000}"/>
    <cellStyle name="Финансовый 2 2 3 2 4" xfId="10039" xr:uid="{00000000-0005-0000-0000-00006C310000}"/>
    <cellStyle name="Финансовый 2 2 3 2 4 2" xfId="13062" xr:uid="{00000000-0005-0000-0000-00006D310000}"/>
    <cellStyle name="Финансовый 2 2 3 2 5" xfId="10040" xr:uid="{00000000-0005-0000-0000-00006E310000}"/>
    <cellStyle name="Финансовый 2 2 3 2 5 2" xfId="13063" xr:uid="{00000000-0005-0000-0000-00006F310000}"/>
    <cellStyle name="Финансовый 2 2 3 2 6" xfId="10041" xr:uid="{00000000-0005-0000-0000-000070310000}"/>
    <cellStyle name="Финансовый 2 2 3 2 6 2" xfId="13064" xr:uid="{00000000-0005-0000-0000-000071310000}"/>
    <cellStyle name="Финансовый 2 2 3 2 7" xfId="10042" xr:uid="{00000000-0005-0000-0000-000072310000}"/>
    <cellStyle name="Финансовый 2 2 3 2 7 2" xfId="13065" xr:uid="{00000000-0005-0000-0000-000073310000}"/>
    <cellStyle name="Финансовый 2 2 3 2 8" xfId="10043" xr:uid="{00000000-0005-0000-0000-000074310000}"/>
    <cellStyle name="Финансовый 2 2 3 2 8 2" xfId="13066" xr:uid="{00000000-0005-0000-0000-000075310000}"/>
    <cellStyle name="Финансовый 2 2 3 2 9" xfId="10044" xr:uid="{00000000-0005-0000-0000-000076310000}"/>
    <cellStyle name="Финансовый 2 2 3 2 9 2" xfId="13067" xr:uid="{00000000-0005-0000-0000-000077310000}"/>
    <cellStyle name="Финансовый 2 2 3 20" xfId="10045" xr:uid="{00000000-0005-0000-0000-000078310000}"/>
    <cellStyle name="Финансовый 2 2 3 20 2" xfId="13068" xr:uid="{00000000-0005-0000-0000-000079310000}"/>
    <cellStyle name="Финансовый 2 2 3 21" xfId="13038" xr:uid="{00000000-0005-0000-0000-00007A310000}"/>
    <cellStyle name="Финансовый 2 2 3 3" xfId="10046" xr:uid="{00000000-0005-0000-0000-00007B310000}"/>
    <cellStyle name="Финансовый 2 2 3 3 2" xfId="13069" xr:uid="{00000000-0005-0000-0000-00007C310000}"/>
    <cellStyle name="Финансовый 2 2 3 4" xfId="10047" xr:uid="{00000000-0005-0000-0000-00007D310000}"/>
    <cellStyle name="Финансовый 2 2 3 4 2" xfId="13070" xr:uid="{00000000-0005-0000-0000-00007E310000}"/>
    <cellStyle name="Финансовый 2 2 3 5" xfId="10048" xr:uid="{00000000-0005-0000-0000-00007F310000}"/>
    <cellStyle name="Финансовый 2 2 3 5 2" xfId="13071" xr:uid="{00000000-0005-0000-0000-000080310000}"/>
    <cellStyle name="Финансовый 2 2 3 6" xfId="10049" xr:uid="{00000000-0005-0000-0000-000081310000}"/>
    <cellStyle name="Финансовый 2 2 3 6 2" xfId="13072" xr:uid="{00000000-0005-0000-0000-000082310000}"/>
    <cellStyle name="Финансовый 2 2 3 7" xfId="10050" xr:uid="{00000000-0005-0000-0000-000083310000}"/>
    <cellStyle name="Финансовый 2 2 3 7 2" xfId="13073" xr:uid="{00000000-0005-0000-0000-000084310000}"/>
    <cellStyle name="Финансовый 2 2 3 8" xfId="10051" xr:uid="{00000000-0005-0000-0000-000085310000}"/>
    <cellStyle name="Финансовый 2 2 3 8 2" xfId="13074" xr:uid="{00000000-0005-0000-0000-000086310000}"/>
    <cellStyle name="Финансовый 2 2 3 9" xfId="10052" xr:uid="{00000000-0005-0000-0000-000087310000}"/>
    <cellStyle name="Финансовый 2 2 3 9 2" xfId="13075" xr:uid="{00000000-0005-0000-0000-000088310000}"/>
    <cellStyle name="Финансовый 2 2 4" xfId="10053" xr:uid="{00000000-0005-0000-0000-000089310000}"/>
    <cellStyle name="Финансовый 2 2 4 10" xfId="10054" xr:uid="{00000000-0005-0000-0000-00008A310000}"/>
    <cellStyle name="Финансовый 2 2 4 10 2" xfId="13077" xr:uid="{00000000-0005-0000-0000-00008B310000}"/>
    <cellStyle name="Финансовый 2 2 4 11" xfId="10055" xr:uid="{00000000-0005-0000-0000-00008C310000}"/>
    <cellStyle name="Финансовый 2 2 4 11 2" xfId="13078" xr:uid="{00000000-0005-0000-0000-00008D310000}"/>
    <cellStyle name="Финансовый 2 2 4 12" xfId="10056" xr:uid="{00000000-0005-0000-0000-00008E310000}"/>
    <cellStyle name="Финансовый 2 2 4 12 2" xfId="13079" xr:uid="{00000000-0005-0000-0000-00008F310000}"/>
    <cellStyle name="Финансовый 2 2 4 13" xfId="10057" xr:uid="{00000000-0005-0000-0000-000090310000}"/>
    <cellStyle name="Финансовый 2 2 4 13 2" xfId="13080" xr:uid="{00000000-0005-0000-0000-000091310000}"/>
    <cellStyle name="Финансовый 2 2 4 14" xfId="10058" xr:uid="{00000000-0005-0000-0000-000092310000}"/>
    <cellStyle name="Финансовый 2 2 4 14 2" xfId="13081" xr:uid="{00000000-0005-0000-0000-000093310000}"/>
    <cellStyle name="Финансовый 2 2 4 15" xfId="10059" xr:uid="{00000000-0005-0000-0000-000094310000}"/>
    <cellStyle name="Финансовый 2 2 4 15 2" xfId="13082" xr:uid="{00000000-0005-0000-0000-000095310000}"/>
    <cellStyle name="Финансовый 2 2 4 16" xfId="10060" xr:uid="{00000000-0005-0000-0000-000096310000}"/>
    <cellStyle name="Финансовый 2 2 4 16 2" xfId="13083" xr:uid="{00000000-0005-0000-0000-000097310000}"/>
    <cellStyle name="Финансовый 2 2 4 17" xfId="10061" xr:uid="{00000000-0005-0000-0000-000098310000}"/>
    <cellStyle name="Финансовый 2 2 4 17 2" xfId="13084" xr:uid="{00000000-0005-0000-0000-000099310000}"/>
    <cellStyle name="Финансовый 2 2 4 18" xfId="10062" xr:uid="{00000000-0005-0000-0000-00009A310000}"/>
    <cellStyle name="Финансовый 2 2 4 18 2" xfId="13085" xr:uid="{00000000-0005-0000-0000-00009B310000}"/>
    <cellStyle name="Финансовый 2 2 4 19" xfId="10063" xr:uid="{00000000-0005-0000-0000-00009C310000}"/>
    <cellStyle name="Финансовый 2 2 4 19 2" xfId="13086" xr:uid="{00000000-0005-0000-0000-00009D310000}"/>
    <cellStyle name="Финансовый 2 2 4 2" xfId="10064" xr:uid="{00000000-0005-0000-0000-00009E310000}"/>
    <cellStyle name="Финансовый 2 2 4 2 2" xfId="13087" xr:uid="{00000000-0005-0000-0000-00009F310000}"/>
    <cellStyle name="Финансовый 2 2 4 20" xfId="13076" xr:uid="{00000000-0005-0000-0000-0000A0310000}"/>
    <cellStyle name="Финансовый 2 2 4 3" xfId="10065" xr:uid="{00000000-0005-0000-0000-0000A1310000}"/>
    <cellStyle name="Финансовый 2 2 4 3 2" xfId="13088" xr:uid="{00000000-0005-0000-0000-0000A2310000}"/>
    <cellStyle name="Финансовый 2 2 4 4" xfId="10066" xr:uid="{00000000-0005-0000-0000-0000A3310000}"/>
    <cellStyle name="Финансовый 2 2 4 4 2" xfId="13089" xr:uid="{00000000-0005-0000-0000-0000A4310000}"/>
    <cellStyle name="Финансовый 2 2 4 5" xfId="10067" xr:uid="{00000000-0005-0000-0000-0000A5310000}"/>
    <cellStyle name="Финансовый 2 2 4 5 2" xfId="13090" xr:uid="{00000000-0005-0000-0000-0000A6310000}"/>
    <cellStyle name="Финансовый 2 2 4 6" xfId="10068" xr:uid="{00000000-0005-0000-0000-0000A7310000}"/>
    <cellStyle name="Финансовый 2 2 4 6 2" xfId="13091" xr:uid="{00000000-0005-0000-0000-0000A8310000}"/>
    <cellStyle name="Финансовый 2 2 4 7" xfId="10069" xr:uid="{00000000-0005-0000-0000-0000A9310000}"/>
    <cellStyle name="Финансовый 2 2 4 7 2" xfId="13092" xr:uid="{00000000-0005-0000-0000-0000AA310000}"/>
    <cellStyle name="Финансовый 2 2 4 8" xfId="10070" xr:uid="{00000000-0005-0000-0000-0000AB310000}"/>
    <cellStyle name="Финансовый 2 2 4 8 2" xfId="13093" xr:uid="{00000000-0005-0000-0000-0000AC310000}"/>
    <cellStyle name="Финансовый 2 2 4 9" xfId="10071" xr:uid="{00000000-0005-0000-0000-0000AD310000}"/>
    <cellStyle name="Финансовый 2 2 4 9 2" xfId="13094" xr:uid="{00000000-0005-0000-0000-0000AE310000}"/>
    <cellStyle name="Финансовый 2 2 5" xfId="10072" xr:uid="{00000000-0005-0000-0000-0000AF310000}"/>
    <cellStyle name="Финансовый 2 2 5 10" xfId="10073" xr:uid="{00000000-0005-0000-0000-0000B0310000}"/>
    <cellStyle name="Финансовый 2 2 5 10 2" xfId="13096" xr:uid="{00000000-0005-0000-0000-0000B1310000}"/>
    <cellStyle name="Финансовый 2 2 5 11" xfId="10074" xr:uid="{00000000-0005-0000-0000-0000B2310000}"/>
    <cellStyle name="Финансовый 2 2 5 11 2" xfId="13097" xr:uid="{00000000-0005-0000-0000-0000B3310000}"/>
    <cellStyle name="Финансовый 2 2 5 12" xfId="10075" xr:uid="{00000000-0005-0000-0000-0000B4310000}"/>
    <cellStyle name="Финансовый 2 2 5 12 2" xfId="13098" xr:uid="{00000000-0005-0000-0000-0000B5310000}"/>
    <cellStyle name="Финансовый 2 2 5 13" xfId="10076" xr:uid="{00000000-0005-0000-0000-0000B6310000}"/>
    <cellStyle name="Финансовый 2 2 5 13 2" xfId="13099" xr:uid="{00000000-0005-0000-0000-0000B7310000}"/>
    <cellStyle name="Финансовый 2 2 5 14" xfId="10077" xr:uid="{00000000-0005-0000-0000-0000B8310000}"/>
    <cellStyle name="Финансовый 2 2 5 14 2" xfId="13100" xr:uid="{00000000-0005-0000-0000-0000B9310000}"/>
    <cellStyle name="Финансовый 2 2 5 15" xfId="10078" xr:uid="{00000000-0005-0000-0000-0000BA310000}"/>
    <cellStyle name="Финансовый 2 2 5 15 2" xfId="13101" xr:uid="{00000000-0005-0000-0000-0000BB310000}"/>
    <cellStyle name="Финансовый 2 2 5 16" xfId="10079" xr:uid="{00000000-0005-0000-0000-0000BC310000}"/>
    <cellStyle name="Финансовый 2 2 5 16 2" xfId="13102" xr:uid="{00000000-0005-0000-0000-0000BD310000}"/>
    <cellStyle name="Финансовый 2 2 5 17" xfId="10080" xr:uid="{00000000-0005-0000-0000-0000BE310000}"/>
    <cellStyle name="Финансовый 2 2 5 17 2" xfId="13103" xr:uid="{00000000-0005-0000-0000-0000BF310000}"/>
    <cellStyle name="Финансовый 2 2 5 18" xfId="10081" xr:uid="{00000000-0005-0000-0000-0000C0310000}"/>
    <cellStyle name="Финансовый 2 2 5 18 2" xfId="13104" xr:uid="{00000000-0005-0000-0000-0000C1310000}"/>
    <cellStyle name="Финансовый 2 2 5 19" xfId="10082" xr:uid="{00000000-0005-0000-0000-0000C2310000}"/>
    <cellStyle name="Финансовый 2 2 5 19 2" xfId="13105" xr:uid="{00000000-0005-0000-0000-0000C3310000}"/>
    <cellStyle name="Финансовый 2 2 5 2" xfId="10083" xr:uid="{00000000-0005-0000-0000-0000C4310000}"/>
    <cellStyle name="Финансовый 2 2 5 2 2" xfId="13106" xr:uid="{00000000-0005-0000-0000-0000C5310000}"/>
    <cellStyle name="Финансовый 2 2 5 20" xfId="13095" xr:uid="{00000000-0005-0000-0000-0000C6310000}"/>
    <cellStyle name="Финансовый 2 2 5 3" xfId="10084" xr:uid="{00000000-0005-0000-0000-0000C7310000}"/>
    <cellStyle name="Финансовый 2 2 5 3 2" xfId="13107" xr:uid="{00000000-0005-0000-0000-0000C8310000}"/>
    <cellStyle name="Финансовый 2 2 5 4" xfId="10085" xr:uid="{00000000-0005-0000-0000-0000C9310000}"/>
    <cellStyle name="Финансовый 2 2 5 4 2" xfId="13108" xr:uid="{00000000-0005-0000-0000-0000CA310000}"/>
    <cellStyle name="Финансовый 2 2 5 5" xfId="10086" xr:uid="{00000000-0005-0000-0000-0000CB310000}"/>
    <cellStyle name="Финансовый 2 2 5 5 2" xfId="13109" xr:uid="{00000000-0005-0000-0000-0000CC310000}"/>
    <cellStyle name="Финансовый 2 2 5 6" xfId="10087" xr:uid="{00000000-0005-0000-0000-0000CD310000}"/>
    <cellStyle name="Финансовый 2 2 5 6 2" xfId="13110" xr:uid="{00000000-0005-0000-0000-0000CE310000}"/>
    <cellStyle name="Финансовый 2 2 5 7" xfId="10088" xr:uid="{00000000-0005-0000-0000-0000CF310000}"/>
    <cellStyle name="Финансовый 2 2 5 7 2" xfId="13111" xr:uid="{00000000-0005-0000-0000-0000D0310000}"/>
    <cellStyle name="Финансовый 2 2 5 8" xfId="10089" xr:uid="{00000000-0005-0000-0000-0000D1310000}"/>
    <cellStyle name="Финансовый 2 2 5 8 2" xfId="13112" xr:uid="{00000000-0005-0000-0000-0000D2310000}"/>
    <cellStyle name="Финансовый 2 2 5 9" xfId="10090" xr:uid="{00000000-0005-0000-0000-0000D3310000}"/>
    <cellStyle name="Финансовый 2 2 5 9 2" xfId="13113" xr:uid="{00000000-0005-0000-0000-0000D4310000}"/>
    <cellStyle name="Финансовый 2 2 6" xfId="10091" xr:uid="{00000000-0005-0000-0000-0000D5310000}"/>
    <cellStyle name="Финансовый 2 2 6 10" xfId="10092" xr:uid="{00000000-0005-0000-0000-0000D6310000}"/>
    <cellStyle name="Финансовый 2 2 6 10 2" xfId="13115" xr:uid="{00000000-0005-0000-0000-0000D7310000}"/>
    <cellStyle name="Финансовый 2 2 6 11" xfId="10093" xr:uid="{00000000-0005-0000-0000-0000D8310000}"/>
    <cellStyle name="Финансовый 2 2 6 11 2" xfId="13116" xr:uid="{00000000-0005-0000-0000-0000D9310000}"/>
    <cellStyle name="Финансовый 2 2 6 12" xfId="10094" xr:uid="{00000000-0005-0000-0000-0000DA310000}"/>
    <cellStyle name="Финансовый 2 2 6 12 2" xfId="13117" xr:uid="{00000000-0005-0000-0000-0000DB310000}"/>
    <cellStyle name="Финансовый 2 2 6 13" xfId="10095" xr:uid="{00000000-0005-0000-0000-0000DC310000}"/>
    <cellStyle name="Финансовый 2 2 6 13 2" xfId="13118" xr:uid="{00000000-0005-0000-0000-0000DD310000}"/>
    <cellStyle name="Финансовый 2 2 6 14" xfId="10096" xr:uid="{00000000-0005-0000-0000-0000DE310000}"/>
    <cellStyle name="Финансовый 2 2 6 14 2" xfId="13119" xr:uid="{00000000-0005-0000-0000-0000DF310000}"/>
    <cellStyle name="Финансовый 2 2 6 15" xfId="10097" xr:uid="{00000000-0005-0000-0000-0000E0310000}"/>
    <cellStyle name="Финансовый 2 2 6 15 2" xfId="13120" xr:uid="{00000000-0005-0000-0000-0000E1310000}"/>
    <cellStyle name="Финансовый 2 2 6 16" xfId="10098" xr:uid="{00000000-0005-0000-0000-0000E2310000}"/>
    <cellStyle name="Финансовый 2 2 6 16 2" xfId="13121" xr:uid="{00000000-0005-0000-0000-0000E3310000}"/>
    <cellStyle name="Финансовый 2 2 6 17" xfId="10099" xr:uid="{00000000-0005-0000-0000-0000E4310000}"/>
    <cellStyle name="Финансовый 2 2 6 17 2" xfId="13122" xr:uid="{00000000-0005-0000-0000-0000E5310000}"/>
    <cellStyle name="Финансовый 2 2 6 18" xfId="10100" xr:uid="{00000000-0005-0000-0000-0000E6310000}"/>
    <cellStyle name="Финансовый 2 2 6 18 2" xfId="13123" xr:uid="{00000000-0005-0000-0000-0000E7310000}"/>
    <cellStyle name="Финансовый 2 2 6 19" xfId="10101" xr:uid="{00000000-0005-0000-0000-0000E8310000}"/>
    <cellStyle name="Финансовый 2 2 6 19 2" xfId="13124" xr:uid="{00000000-0005-0000-0000-0000E9310000}"/>
    <cellStyle name="Финансовый 2 2 6 2" xfId="10102" xr:uid="{00000000-0005-0000-0000-0000EA310000}"/>
    <cellStyle name="Финансовый 2 2 6 2 2" xfId="13125" xr:uid="{00000000-0005-0000-0000-0000EB310000}"/>
    <cellStyle name="Финансовый 2 2 6 20" xfId="13114" xr:uid="{00000000-0005-0000-0000-0000EC310000}"/>
    <cellStyle name="Финансовый 2 2 6 3" xfId="10103" xr:uid="{00000000-0005-0000-0000-0000ED310000}"/>
    <cellStyle name="Финансовый 2 2 6 3 2" xfId="13126" xr:uid="{00000000-0005-0000-0000-0000EE310000}"/>
    <cellStyle name="Финансовый 2 2 6 4" xfId="10104" xr:uid="{00000000-0005-0000-0000-0000EF310000}"/>
    <cellStyle name="Финансовый 2 2 6 4 2" xfId="13127" xr:uid="{00000000-0005-0000-0000-0000F0310000}"/>
    <cellStyle name="Финансовый 2 2 6 5" xfId="10105" xr:uid="{00000000-0005-0000-0000-0000F1310000}"/>
    <cellStyle name="Финансовый 2 2 6 5 2" xfId="13128" xr:uid="{00000000-0005-0000-0000-0000F2310000}"/>
    <cellStyle name="Финансовый 2 2 6 6" xfId="10106" xr:uid="{00000000-0005-0000-0000-0000F3310000}"/>
    <cellStyle name="Финансовый 2 2 6 6 2" xfId="13129" xr:uid="{00000000-0005-0000-0000-0000F4310000}"/>
    <cellStyle name="Финансовый 2 2 6 7" xfId="10107" xr:uid="{00000000-0005-0000-0000-0000F5310000}"/>
    <cellStyle name="Финансовый 2 2 6 7 2" xfId="13130" xr:uid="{00000000-0005-0000-0000-0000F6310000}"/>
    <cellStyle name="Финансовый 2 2 6 8" xfId="10108" xr:uid="{00000000-0005-0000-0000-0000F7310000}"/>
    <cellStyle name="Финансовый 2 2 6 8 2" xfId="13131" xr:uid="{00000000-0005-0000-0000-0000F8310000}"/>
    <cellStyle name="Финансовый 2 2 6 9" xfId="10109" xr:uid="{00000000-0005-0000-0000-0000F9310000}"/>
    <cellStyle name="Финансовый 2 2 6 9 2" xfId="13132" xr:uid="{00000000-0005-0000-0000-0000FA310000}"/>
    <cellStyle name="Финансовый 2 2 7" xfId="10110" xr:uid="{00000000-0005-0000-0000-0000FB310000}"/>
    <cellStyle name="Финансовый 2 2 7 10" xfId="10111" xr:uid="{00000000-0005-0000-0000-0000FC310000}"/>
    <cellStyle name="Финансовый 2 2 7 10 2" xfId="13134" xr:uid="{00000000-0005-0000-0000-0000FD310000}"/>
    <cellStyle name="Финансовый 2 2 7 11" xfId="10112" xr:uid="{00000000-0005-0000-0000-0000FE310000}"/>
    <cellStyle name="Финансовый 2 2 7 11 2" xfId="13135" xr:uid="{00000000-0005-0000-0000-0000FF310000}"/>
    <cellStyle name="Финансовый 2 2 7 12" xfId="10113" xr:uid="{00000000-0005-0000-0000-000000320000}"/>
    <cellStyle name="Финансовый 2 2 7 12 2" xfId="13136" xr:uid="{00000000-0005-0000-0000-000001320000}"/>
    <cellStyle name="Финансовый 2 2 7 13" xfId="10114" xr:uid="{00000000-0005-0000-0000-000002320000}"/>
    <cellStyle name="Финансовый 2 2 7 13 2" xfId="13137" xr:uid="{00000000-0005-0000-0000-000003320000}"/>
    <cellStyle name="Финансовый 2 2 7 14" xfId="10115" xr:uid="{00000000-0005-0000-0000-000004320000}"/>
    <cellStyle name="Финансовый 2 2 7 14 2" xfId="13138" xr:uid="{00000000-0005-0000-0000-000005320000}"/>
    <cellStyle name="Финансовый 2 2 7 15" xfId="10116" xr:uid="{00000000-0005-0000-0000-000006320000}"/>
    <cellStyle name="Финансовый 2 2 7 15 2" xfId="13139" xr:uid="{00000000-0005-0000-0000-000007320000}"/>
    <cellStyle name="Финансовый 2 2 7 16" xfId="10117" xr:uid="{00000000-0005-0000-0000-000008320000}"/>
    <cellStyle name="Финансовый 2 2 7 16 2" xfId="13140" xr:uid="{00000000-0005-0000-0000-000009320000}"/>
    <cellStyle name="Финансовый 2 2 7 17" xfId="10118" xr:uid="{00000000-0005-0000-0000-00000A320000}"/>
    <cellStyle name="Финансовый 2 2 7 17 2" xfId="13141" xr:uid="{00000000-0005-0000-0000-00000B320000}"/>
    <cellStyle name="Финансовый 2 2 7 18" xfId="10119" xr:uid="{00000000-0005-0000-0000-00000C320000}"/>
    <cellStyle name="Финансовый 2 2 7 18 2" xfId="13142" xr:uid="{00000000-0005-0000-0000-00000D320000}"/>
    <cellStyle name="Финансовый 2 2 7 19" xfId="10120" xr:uid="{00000000-0005-0000-0000-00000E320000}"/>
    <cellStyle name="Финансовый 2 2 7 19 2" xfId="13143" xr:uid="{00000000-0005-0000-0000-00000F320000}"/>
    <cellStyle name="Финансовый 2 2 7 2" xfId="10121" xr:uid="{00000000-0005-0000-0000-000010320000}"/>
    <cellStyle name="Финансовый 2 2 7 2 2" xfId="13144" xr:uid="{00000000-0005-0000-0000-000011320000}"/>
    <cellStyle name="Финансовый 2 2 7 20" xfId="13133" xr:uid="{00000000-0005-0000-0000-000012320000}"/>
    <cellStyle name="Финансовый 2 2 7 3" xfId="10122" xr:uid="{00000000-0005-0000-0000-000013320000}"/>
    <cellStyle name="Финансовый 2 2 7 3 2" xfId="13145" xr:uid="{00000000-0005-0000-0000-000014320000}"/>
    <cellStyle name="Финансовый 2 2 7 4" xfId="10123" xr:uid="{00000000-0005-0000-0000-000015320000}"/>
    <cellStyle name="Финансовый 2 2 7 4 2" xfId="13146" xr:uid="{00000000-0005-0000-0000-000016320000}"/>
    <cellStyle name="Финансовый 2 2 7 5" xfId="10124" xr:uid="{00000000-0005-0000-0000-000017320000}"/>
    <cellStyle name="Финансовый 2 2 7 5 2" xfId="13147" xr:uid="{00000000-0005-0000-0000-000018320000}"/>
    <cellStyle name="Финансовый 2 2 7 6" xfId="10125" xr:uid="{00000000-0005-0000-0000-000019320000}"/>
    <cellStyle name="Финансовый 2 2 7 6 2" xfId="13148" xr:uid="{00000000-0005-0000-0000-00001A320000}"/>
    <cellStyle name="Финансовый 2 2 7 7" xfId="10126" xr:uid="{00000000-0005-0000-0000-00001B320000}"/>
    <cellStyle name="Финансовый 2 2 7 7 2" xfId="13149" xr:uid="{00000000-0005-0000-0000-00001C320000}"/>
    <cellStyle name="Финансовый 2 2 7 8" xfId="10127" xr:uid="{00000000-0005-0000-0000-00001D320000}"/>
    <cellStyle name="Финансовый 2 2 7 8 2" xfId="13150" xr:uid="{00000000-0005-0000-0000-00001E320000}"/>
    <cellStyle name="Финансовый 2 2 7 9" xfId="10128" xr:uid="{00000000-0005-0000-0000-00001F320000}"/>
    <cellStyle name="Финансовый 2 2 7 9 2" xfId="13151" xr:uid="{00000000-0005-0000-0000-000020320000}"/>
    <cellStyle name="Финансовый 2 2 8" xfId="10129" xr:uid="{00000000-0005-0000-0000-000021320000}"/>
    <cellStyle name="Финансовый 2 2 8 10" xfId="10130" xr:uid="{00000000-0005-0000-0000-000022320000}"/>
    <cellStyle name="Финансовый 2 2 8 10 2" xfId="13153" xr:uid="{00000000-0005-0000-0000-000023320000}"/>
    <cellStyle name="Финансовый 2 2 8 11" xfId="10131" xr:uid="{00000000-0005-0000-0000-000024320000}"/>
    <cellStyle name="Финансовый 2 2 8 11 2" xfId="13154" xr:uid="{00000000-0005-0000-0000-000025320000}"/>
    <cellStyle name="Финансовый 2 2 8 12" xfId="10132" xr:uid="{00000000-0005-0000-0000-000026320000}"/>
    <cellStyle name="Финансовый 2 2 8 12 2" xfId="13155" xr:uid="{00000000-0005-0000-0000-000027320000}"/>
    <cellStyle name="Финансовый 2 2 8 13" xfId="10133" xr:uid="{00000000-0005-0000-0000-000028320000}"/>
    <cellStyle name="Финансовый 2 2 8 13 2" xfId="13156" xr:uid="{00000000-0005-0000-0000-000029320000}"/>
    <cellStyle name="Финансовый 2 2 8 14" xfId="10134" xr:uid="{00000000-0005-0000-0000-00002A320000}"/>
    <cellStyle name="Финансовый 2 2 8 14 2" xfId="13157" xr:uid="{00000000-0005-0000-0000-00002B320000}"/>
    <cellStyle name="Финансовый 2 2 8 15" xfId="10135" xr:uid="{00000000-0005-0000-0000-00002C320000}"/>
    <cellStyle name="Финансовый 2 2 8 15 2" xfId="13158" xr:uid="{00000000-0005-0000-0000-00002D320000}"/>
    <cellStyle name="Финансовый 2 2 8 16" xfId="10136" xr:uid="{00000000-0005-0000-0000-00002E320000}"/>
    <cellStyle name="Финансовый 2 2 8 16 2" xfId="13159" xr:uid="{00000000-0005-0000-0000-00002F320000}"/>
    <cellStyle name="Финансовый 2 2 8 17" xfId="10137" xr:uid="{00000000-0005-0000-0000-000030320000}"/>
    <cellStyle name="Финансовый 2 2 8 17 2" xfId="13160" xr:uid="{00000000-0005-0000-0000-000031320000}"/>
    <cellStyle name="Финансовый 2 2 8 18" xfId="10138" xr:uid="{00000000-0005-0000-0000-000032320000}"/>
    <cellStyle name="Финансовый 2 2 8 18 2" xfId="13161" xr:uid="{00000000-0005-0000-0000-000033320000}"/>
    <cellStyle name="Финансовый 2 2 8 19" xfId="10139" xr:uid="{00000000-0005-0000-0000-000034320000}"/>
    <cellStyle name="Финансовый 2 2 8 19 2" xfId="13162" xr:uid="{00000000-0005-0000-0000-000035320000}"/>
    <cellStyle name="Финансовый 2 2 8 2" xfId="10140" xr:uid="{00000000-0005-0000-0000-000036320000}"/>
    <cellStyle name="Финансовый 2 2 8 2 2" xfId="13163" xr:uid="{00000000-0005-0000-0000-000037320000}"/>
    <cellStyle name="Финансовый 2 2 8 20" xfId="13152" xr:uid="{00000000-0005-0000-0000-000038320000}"/>
    <cellStyle name="Финансовый 2 2 8 3" xfId="10141" xr:uid="{00000000-0005-0000-0000-000039320000}"/>
    <cellStyle name="Финансовый 2 2 8 3 2" xfId="13164" xr:uid="{00000000-0005-0000-0000-00003A320000}"/>
    <cellStyle name="Финансовый 2 2 8 4" xfId="10142" xr:uid="{00000000-0005-0000-0000-00003B320000}"/>
    <cellStyle name="Финансовый 2 2 8 4 2" xfId="13165" xr:uid="{00000000-0005-0000-0000-00003C320000}"/>
    <cellStyle name="Финансовый 2 2 8 5" xfId="10143" xr:uid="{00000000-0005-0000-0000-00003D320000}"/>
    <cellStyle name="Финансовый 2 2 8 5 2" xfId="13166" xr:uid="{00000000-0005-0000-0000-00003E320000}"/>
    <cellStyle name="Финансовый 2 2 8 6" xfId="10144" xr:uid="{00000000-0005-0000-0000-00003F320000}"/>
    <cellStyle name="Финансовый 2 2 8 6 2" xfId="13167" xr:uid="{00000000-0005-0000-0000-000040320000}"/>
    <cellStyle name="Финансовый 2 2 8 7" xfId="10145" xr:uid="{00000000-0005-0000-0000-000041320000}"/>
    <cellStyle name="Финансовый 2 2 8 7 2" xfId="13168" xr:uid="{00000000-0005-0000-0000-000042320000}"/>
    <cellStyle name="Финансовый 2 2 8 8" xfId="10146" xr:uid="{00000000-0005-0000-0000-000043320000}"/>
    <cellStyle name="Финансовый 2 2 8 8 2" xfId="13169" xr:uid="{00000000-0005-0000-0000-000044320000}"/>
    <cellStyle name="Финансовый 2 2 8 9" xfId="10147" xr:uid="{00000000-0005-0000-0000-000045320000}"/>
    <cellStyle name="Финансовый 2 2 8 9 2" xfId="13170" xr:uid="{00000000-0005-0000-0000-000046320000}"/>
    <cellStyle name="Финансовый 2 2 9" xfId="10148" xr:uid="{00000000-0005-0000-0000-000047320000}"/>
    <cellStyle name="Финансовый 2 3" xfId="10149" xr:uid="{00000000-0005-0000-0000-000048320000}"/>
    <cellStyle name="Финансовый 2 3 10" xfId="10150" xr:uid="{00000000-0005-0000-0000-000049320000}"/>
    <cellStyle name="Финансовый 2 3 10 2" xfId="13172" xr:uid="{00000000-0005-0000-0000-00004A320000}"/>
    <cellStyle name="Финансовый 2 3 11" xfId="10151" xr:uid="{00000000-0005-0000-0000-00004B320000}"/>
    <cellStyle name="Финансовый 2 3 11 2" xfId="13173" xr:uid="{00000000-0005-0000-0000-00004C320000}"/>
    <cellStyle name="Финансовый 2 3 12" xfId="10152" xr:uid="{00000000-0005-0000-0000-00004D320000}"/>
    <cellStyle name="Финансовый 2 3 12 2" xfId="13174" xr:uid="{00000000-0005-0000-0000-00004E320000}"/>
    <cellStyle name="Финансовый 2 3 13" xfId="10153" xr:uid="{00000000-0005-0000-0000-00004F320000}"/>
    <cellStyle name="Финансовый 2 3 13 2" xfId="13175" xr:uid="{00000000-0005-0000-0000-000050320000}"/>
    <cellStyle name="Финансовый 2 3 14" xfId="10154" xr:uid="{00000000-0005-0000-0000-000051320000}"/>
    <cellStyle name="Финансовый 2 3 14 2" xfId="13176" xr:uid="{00000000-0005-0000-0000-000052320000}"/>
    <cellStyle name="Финансовый 2 3 15" xfId="10155" xr:uid="{00000000-0005-0000-0000-000053320000}"/>
    <cellStyle name="Финансовый 2 3 15 2" xfId="13177" xr:uid="{00000000-0005-0000-0000-000054320000}"/>
    <cellStyle name="Финансовый 2 3 16" xfId="10156" xr:uid="{00000000-0005-0000-0000-000055320000}"/>
    <cellStyle name="Финансовый 2 3 16 2" xfId="13178" xr:uid="{00000000-0005-0000-0000-000056320000}"/>
    <cellStyle name="Финансовый 2 3 17" xfId="10157" xr:uid="{00000000-0005-0000-0000-000057320000}"/>
    <cellStyle name="Финансовый 2 3 17 2" xfId="13179" xr:uid="{00000000-0005-0000-0000-000058320000}"/>
    <cellStyle name="Финансовый 2 3 18" xfId="10158" xr:uid="{00000000-0005-0000-0000-000059320000}"/>
    <cellStyle name="Финансовый 2 3 18 2" xfId="13180" xr:uid="{00000000-0005-0000-0000-00005A320000}"/>
    <cellStyle name="Финансовый 2 3 19" xfId="10159" xr:uid="{00000000-0005-0000-0000-00005B320000}"/>
    <cellStyle name="Финансовый 2 3 19 2" xfId="13181" xr:uid="{00000000-0005-0000-0000-00005C320000}"/>
    <cellStyle name="Финансовый 2 3 2" xfId="10160" xr:uid="{00000000-0005-0000-0000-00005D320000}"/>
    <cellStyle name="Финансовый 2 3 2 2" xfId="10161" xr:uid="{00000000-0005-0000-0000-00005E320000}"/>
    <cellStyle name="Финансовый 2 3 20" xfId="10162" xr:uid="{00000000-0005-0000-0000-00005F320000}"/>
    <cellStyle name="Финансовый 2 3 20 2" xfId="13182" xr:uid="{00000000-0005-0000-0000-000060320000}"/>
    <cellStyle name="Финансовый 2 3 21" xfId="10163" xr:uid="{00000000-0005-0000-0000-000061320000}"/>
    <cellStyle name="Финансовый 2 3 21 2" xfId="13183" xr:uid="{00000000-0005-0000-0000-000062320000}"/>
    <cellStyle name="Финансовый 2 3 22" xfId="13171" xr:uid="{00000000-0005-0000-0000-000063320000}"/>
    <cellStyle name="Финансовый 2 3 3" xfId="10164" xr:uid="{00000000-0005-0000-0000-000064320000}"/>
    <cellStyle name="Финансовый 2 3 4" xfId="10165" xr:uid="{00000000-0005-0000-0000-000065320000}"/>
    <cellStyle name="Финансовый 2 3 4 2" xfId="13184" xr:uid="{00000000-0005-0000-0000-000066320000}"/>
    <cellStyle name="Финансовый 2 3 5" xfId="10166" xr:uid="{00000000-0005-0000-0000-000067320000}"/>
    <cellStyle name="Финансовый 2 3 5 2" xfId="13185" xr:uid="{00000000-0005-0000-0000-000068320000}"/>
    <cellStyle name="Финансовый 2 3 6" xfId="10167" xr:uid="{00000000-0005-0000-0000-000069320000}"/>
    <cellStyle name="Финансовый 2 3 6 2" xfId="13186" xr:uid="{00000000-0005-0000-0000-00006A320000}"/>
    <cellStyle name="Финансовый 2 3 7" xfId="10168" xr:uid="{00000000-0005-0000-0000-00006B320000}"/>
    <cellStyle name="Финансовый 2 3 7 2" xfId="13187" xr:uid="{00000000-0005-0000-0000-00006C320000}"/>
    <cellStyle name="Финансовый 2 3 8" xfId="10169" xr:uid="{00000000-0005-0000-0000-00006D320000}"/>
    <cellStyle name="Финансовый 2 3 8 2" xfId="13188" xr:uid="{00000000-0005-0000-0000-00006E320000}"/>
    <cellStyle name="Финансовый 2 3 9" xfId="10170" xr:uid="{00000000-0005-0000-0000-00006F320000}"/>
    <cellStyle name="Финансовый 2 3 9 2" xfId="13189" xr:uid="{00000000-0005-0000-0000-000070320000}"/>
    <cellStyle name="Финансовый 2 4" xfId="10171" xr:uid="{00000000-0005-0000-0000-000071320000}"/>
    <cellStyle name="Финансовый 2 4 2" xfId="10172" xr:uid="{00000000-0005-0000-0000-000072320000}"/>
    <cellStyle name="Финансовый 2 5" xfId="10173" xr:uid="{00000000-0005-0000-0000-000073320000}"/>
    <cellStyle name="Финансовый 2 6" xfId="10174" xr:uid="{00000000-0005-0000-0000-000074320000}"/>
    <cellStyle name="Финансовый 2 6 10" xfId="10175" xr:uid="{00000000-0005-0000-0000-000075320000}"/>
    <cellStyle name="Финансовый 2 6 10 2" xfId="13191" xr:uid="{00000000-0005-0000-0000-000076320000}"/>
    <cellStyle name="Финансовый 2 6 11" xfId="10176" xr:uid="{00000000-0005-0000-0000-000077320000}"/>
    <cellStyle name="Финансовый 2 6 11 2" xfId="13192" xr:uid="{00000000-0005-0000-0000-000078320000}"/>
    <cellStyle name="Финансовый 2 6 12" xfId="10177" xr:uid="{00000000-0005-0000-0000-000079320000}"/>
    <cellStyle name="Финансовый 2 6 12 2" xfId="13193" xr:uid="{00000000-0005-0000-0000-00007A320000}"/>
    <cellStyle name="Финансовый 2 6 13" xfId="10178" xr:uid="{00000000-0005-0000-0000-00007B320000}"/>
    <cellStyle name="Финансовый 2 6 13 2" xfId="13194" xr:uid="{00000000-0005-0000-0000-00007C320000}"/>
    <cellStyle name="Финансовый 2 6 14" xfId="10179" xr:uid="{00000000-0005-0000-0000-00007D320000}"/>
    <cellStyle name="Финансовый 2 6 14 2" xfId="13195" xr:uid="{00000000-0005-0000-0000-00007E320000}"/>
    <cellStyle name="Финансовый 2 6 15" xfId="10180" xr:uid="{00000000-0005-0000-0000-00007F320000}"/>
    <cellStyle name="Финансовый 2 6 15 2" xfId="13196" xr:uid="{00000000-0005-0000-0000-000080320000}"/>
    <cellStyle name="Финансовый 2 6 16" xfId="10181" xr:uid="{00000000-0005-0000-0000-000081320000}"/>
    <cellStyle name="Финансовый 2 6 16 2" xfId="13197" xr:uid="{00000000-0005-0000-0000-000082320000}"/>
    <cellStyle name="Финансовый 2 6 17" xfId="10182" xr:uid="{00000000-0005-0000-0000-000083320000}"/>
    <cellStyle name="Финансовый 2 6 17 2" xfId="13198" xr:uid="{00000000-0005-0000-0000-000084320000}"/>
    <cellStyle name="Финансовый 2 6 18" xfId="10183" xr:uid="{00000000-0005-0000-0000-000085320000}"/>
    <cellStyle name="Финансовый 2 6 18 2" xfId="13199" xr:uid="{00000000-0005-0000-0000-000086320000}"/>
    <cellStyle name="Финансовый 2 6 19" xfId="10184" xr:uid="{00000000-0005-0000-0000-000087320000}"/>
    <cellStyle name="Финансовый 2 6 19 2" xfId="13200" xr:uid="{00000000-0005-0000-0000-000088320000}"/>
    <cellStyle name="Финансовый 2 6 2" xfId="10185" xr:uid="{00000000-0005-0000-0000-000089320000}"/>
    <cellStyle name="Финансовый 2 6 2 10" xfId="10186" xr:uid="{00000000-0005-0000-0000-00008A320000}"/>
    <cellStyle name="Финансовый 2 6 2 10 2" xfId="13202" xr:uid="{00000000-0005-0000-0000-00008B320000}"/>
    <cellStyle name="Финансовый 2 6 2 11" xfId="10187" xr:uid="{00000000-0005-0000-0000-00008C320000}"/>
    <cellStyle name="Финансовый 2 6 2 11 2" xfId="13203" xr:uid="{00000000-0005-0000-0000-00008D320000}"/>
    <cellStyle name="Финансовый 2 6 2 12" xfId="10188" xr:uid="{00000000-0005-0000-0000-00008E320000}"/>
    <cellStyle name="Финансовый 2 6 2 12 2" xfId="13204" xr:uid="{00000000-0005-0000-0000-00008F320000}"/>
    <cellStyle name="Финансовый 2 6 2 13" xfId="10189" xr:uid="{00000000-0005-0000-0000-000090320000}"/>
    <cellStyle name="Финансовый 2 6 2 13 2" xfId="13205" xr:uid="{00000000-0005-0000-0000-000091320000}"/>
    <cellStyle name="Финансовый 2 6 2 14" xfId="10190" xr:uid="{00000000-0005-0000-0000-000092320000}"/>
    <cellStyle name="Финансовый 2 6 2 14 2" xfId="13206" xr:uid="{00000000-0005-0000-0000-000093320000}"/>
    <cellStyle name="Финансовый 2 6 2 15" xfId="10191" xr:uid="{00000000-0005-0000-0000-000094320000}"/>
    <cellStyle name="Финансовый 2 6 2 15 2" xfId="13207" xr:uid="{00000000-0005-0000-0000-000095320000}"/>
    <cellStyle name="Финансовый 2 6 2 16" xfId="10192" xr:uid="{00000000-0005-0000-0000-000096320000}"/>
    <cellStyle name="Финансовый 2 6 2 16 2" xfId="13208" xr:uid="{00000000-0005-0000-0000-000097320000}"/>
    <cellStyle name="Финансовый 2 6 2 17" xfId="10193" xr:uid="{00000000-0005-0000-0000-000098320000}"/>
    <cellStyle name="Финансовый 2 6 2 17 2" xfId="13209" xr:uid="{00000000-0005-0000-0000-000099320000}"/>
    <cellStyle name="Финансовый 2 6 2 18" xfId="10194" xr:uid="{00000000-0005-0000-0000-00009A320000}"/>
    <cellStyle name="Финансовый 2 6 2 18 2" xfId="13210" xr:uid="{00000000-0005-0000-0000-00009B320000}"/>
    <cellStyle name="Финансовый 2 6 2 19" xfId="10195" xr:uid="{00000000-0005-0000-0000-00009C320000}"/>
    <cellStyle name="Финансовый 2 6 2 19 2" xfId="13211" xr:uid="{00000000-0005-0000-0000-00009D320000}"/>
    <cellStyle name="Финансовый 2 6 2 2" xfId="10196" xr:uid="{00000000-0005-0000-0000-00009E320000}"/>
    <cellStyle name="Финансовый 2 6 2 2 2" xfId="13212" xr:uid="{00000000-0005-0000-0000-00009F320000}"/>
    <cellStyle name="Финансовый 2 6 2 20" xfId="13201" xr:uid="{00000000-0005-0000-0000-0000A0320000}"/>
    <cellStyle name="Финансовый 2 6 2 3" xfId="10197" xr:uid="{00000000-0005-0000-0000-0000A1320000}"/>
    <cellStyle name="Финансовый 2 6 2 3 2" xfId="13213" xr:uid="{00000000-0005-0000-0000-0000A2320000}"/>
    <cellStyle name="Финансовый 2 6 2 4" xfId="10198" xr:uid="{00000000-0005-0000-0000-0000A3320000}"/>
    <cellStyle name="Финансовый 2 6 2 4 2" xfId="13214" xr:uid="{00000000-0005-0000-0000-0000A4320000}"/>
    <cellStyle name="Финансовый 2 6 2 5" xfId="10199" xr:uid="{00000000-0005-0000-0000-0000A5320000}"/>
    <cellStyle name="Финансовый 2 6 2 5 2" xfId="13215" xr:uid="{00000000-0005-0000-0000-0000A6320000}"/>
    <cellStyle name="Финансовый 2 6 2 6" xfId="10200" xr:uid="{00000000-0005-0000-0000-0000A7320000}"/>
    <cellStyle name="Финансовый 2 6 2 6 2" xfId="13216" xr:uid="{00000000-0005-0000-0000-0000A8320000}"/>
    <cellStyle name="Финансовый 2 6 2 7" xfId="10201" xr:uid="{00000000-0005-0000-0000-0000A9320000}"/>
    <cellStyle name="Финансовый 2 6 2 7 2" xfId="13217" xr:uid="{00000000-0005-0000-0000-0000AA320000}"/>
    <cellStyle name="Финансовый 2 6 2 8" xfId="10202" xr:uid="{00000000-0005-0000-0000-0000AB320000}"/>
    <cellStyle name="Финансовый 2 6 2 8 2" xfId="13218" xr:uid="{00000000-0005-0000-0000-0000AC320000}"/>
    <cellStyle name="Финансовый 2 6 2 9" xfId="10203" xr:uid="{00000000-0005-0000-0000-0000AD320000}"/>
    <cellStyle name="Финансовый 2 6 2 9 2" xfId="13219" xr:uid="{00000000-0005-0000-0000-0000AE320000}"/>
    <cellStyle name="Финансовый 2 6 20" xfId="10204" xr:uid="{00000000-0005-0000-0000-0000AF320000}"/>
    <cellStyle name="Финансовый 2 6 20 2" xfId="13220" xr:uid="{00000000-0005-0000-0000-0000B0320000}"/>
    <cellStyle name="Финансовый 2 6 21" xfId="13190" xr:uid="{00000000-0005-0000-0000-0000B1320000}"/>
    <cellStyle name="Финансовый 2 6 3" xfId="10205" xr:uid="{00000000-0005-0000-0000-0000B2320000}"/>
    <cellStyle name="Финансовый 2 6 3 2" xfId="13221" xr:uid="{00000000-0005-0000-0000-0000B3320000}"/>
    <cellStyle name="Финансовый 2 6 4" xfId="10206" xr:uid="{00000000-0005-0000-0000-0000B4320000}"/>
    <cellStyle name="Финансовый 2 6 4 2" xfId="13222" xr:uid="{00000000-0005-0000-0000-0000B5320000}"/>
    <cellStyle name="Финансовый 2 6 5" xfId="10207" xr:uid="{00000000-0005-0000-0000-0000B6320000}"/>
    <cellStyle name="Финансовый 2 6 5 2" xfId="13223" xr:uid="{00000000-0005-0000-0000-0000B7320000}"/>
    <cellStyle name="Финансовый 2 6 6" xfId="10208" xr:uid="{00000000-0005-0000-0000-0000B8320000}"/>
    <cellStyle name="Финансовый 2 6 6 2" xfId="13224" xr:uid="{00000000-0005-0000-0000-0000B9320000}"/>
    <cellStyle name="Финансовый 2 6 7" xfId="10209" xr:uid="{00000000-0005-0000-0000-0000BA320000}"/>
    <cellStyle name="Финансовый 2 6 7 2" xfId="13225" xr:uid="{00000000-0005-0000-0000-0000BB320000}"/>
    <cellStyle name="Финансовый 2 6 8" xfId="10210" xr:uid="{00000000-0005-0000-0000-0000BC320000}"/>
    <cellStyle name="Финансовый 2 6 8 2" xfId="13226" xr:uid="{00000000-0005-0000-0000-0000BD320000}"/>
    <cellStyle name="Финансовый 2 6 9" xfId="10211" xr:uid="{00000000-0005-0000-0000-0000BE320000}"/>
    <cellStyle name="Финансовый 2 6 9 2" xfId="13227" xr:uid="{00000000-0005-0000-0000-0000BF320000}"/>
    <cellStyle name="Финансовый 2 7" xfId="10212" xr:uid="{00000000-0005-0000-0000-0000C0320000}"/>
    <cellStyle name="Финансовый 2 8" xfId="12999" xr:uid="{00000000-0005-0000-0000-0000C1320000}"/>
    <cellStyle name="Финансовый 20" xfId="10213" xr:uid="{00000000-0005-0000-0000-0000C2320000}"/>
    <cellStyle name="Финансовый 21" xfId="10214" xr:uid="{00000000-0005-0000-0000-0000C3320000}"/>
    <cellStyle name="Финансовый 21 10" xfId="10215" xr:uid="{00000000-0005-0000-0000-0000C4320000}"/>
    <cellStyle name="Финансовый 21 10 2" xfId="13229" xr:uid="{00000000-0005-0000-0000-0000C5320000}"/>
    <cellStyle name="Финансовый 21 11" xfId="10216" xr:uid="{00000000-0005-0000-0000-0000C6320000}"/>
    <cellStyle name="Финансовый 21 11 2" xfId="13230" xr:uid="{00000000-0005-0000-0000-0000C7320000}"/>
    <cellStyle name="Финансовый 21 12" xfId="10217" xr:uid="{00000000-0005-0000-0000-0000C8320000}"/>
    <cellStyle name="Финансовый 21 12 2" xfId="13231" xr:uid="{00000000-0005-0000-0000-0000C9320000}"/>
    <cellStyle name="Финансовый 21 13" xfId="10218" xr:uid="{00000000-0005-0000-0000-0000CA320000}"/>
    <cellStyle name="Финансовый 21 13 2" xfId="13232" xr:uid="{00000000-0005-0000-0000-0000CB320000}"/>
    <cellStyle name="Финансовый 21 14" xfId="10219" xr:uid="{00000000-0005-0000-0000-0000CC320000}"/>
    <cellStyle name="Финансовый 21 14 2" xfId="13233" xr:uid="{00000000-0005-0000-0000-0000CD320000}"/>
    <cellStyle name="Финансовый 21 15" xfId="10220" xr:uid="{00000000-0005-0000-0000-0000CE320000}"/>
    <cellStyle name="Финансовый 21 15 2" xfId="13234" xr:uid="{00000000-0005-0000-0000-0000CF320000}"/>
    <cellStyle name="Финансовый 21 16" xfId="10221" xr:uid="{00000000-0005-0000-0000-0000D0320000}"/>
    <cellStyle name="Финансовый 21 16 2" xfId="13235" xr:uid="{00000000-0005-0000-0000-0000D1320000}"/>
    <cellStyle name="Финансовый 21 17" xfId="10222" xr:uid="{00000000-0005-0000-0000-0000D2320000}"/>
    <cellStyle name="Финансовый 21 17 2" xfId="13236" xr:uid="{00000000-0005-0000-0000-0000D3320000}"/>
    <cellStyle name="Финансовый 21 18" xfId="10223" xr:uid="{00000000-0005-0000-0000-0000D4320000}"/>
    <cellStyle name="Финансовый 21 18 2" xfId="13237" xr:uid="{00000000-0005-0000-0000-0000D5320000}"/>
    <cellStyle name="Финансовый 21 19" xfId="10224" xr:uid="{00000000-0005-0000-0000-0000D6320000}"/>
    <cellStyle name="Финансовый 21 19 2" xfId="13238" xr:uid="{00000000-0005-0000-0000-0000D7320000}"/>
    <cellStyle name="Финансовый 21 2" xfId="10225" xr:uid="{00000000-0005-0000-0000-0000D8320000}"/>
    <cellStyle name="Финансовый 21 2 2" xfId="13239" xr:uid="{00000000-0005-0000-0000-0000D9320000}"/>
    <cellStyle name="Финансовый 21 20" xfId="13228" xr:uid="{00000000-0005-0000-0000-0000DA320000}"/>
    <cellStyle name="Финансовый 21 3" xfId="10226" xr:uid="{00000000-0005-0000-0000-0000DB320000}"/>
    <cellStyle name="Финансовый 21 3 2" xfId="13240" xr:uid="{00000000-0005-0000-0000-0000DC320000}"/>
    <cellStyle name="Финансовый 21 4" xfId="10227" xr:uid="{00000000-0005-0000-0000-0000DD320000}"/>
    <cellStyle name="Финансовый 21 4 2" xfId="13241" xr:uid="{00000000-0005-0000-0000-0000DE320000}"/>
    <cellStyle name="Финансовый 21 5" xfId="10228" xr:uid="{00000000-0005-0000-0000-0000DF320000}"/>
    <cellStyle name="Финансовый 21 5 2" xfId="13242" xr:uid="{00000000-0005-0000-0000-0000E0320000}"/>
    <cellStyle name="Финансовый 21 6" xfId="10229" xr:uid="{00000000-0005-0000-0000-0000E1320000}"/>
    <cellStyle name="Финансовый 21 6 2" xfId="13243" xr:uid="{00000000-0005-0000-0000-0000E2320000}"/>
    <cellStyle name="Финансовый 21 7" xfId="10230" xr:uid="{00000000-0005-0000-0000-0000E3320000}"/>
    <cellStyle name="Финансовый 21 7 2" xfId="13244" xr:uid="{00000000-0005-0000-0000-0000E4320000}"/>
    <cellStyle name="Финансовый 21 8" xfId="10231" xr:uid="{00000000-0005-0000-0000-0000E5320000}"/>
    <cellStyle name="Финансовый 21 8 2" xfId="13245" xr:uid="{00000000-0005-0000-0000-0000E6320000}"/>
    <cellStyle name="Финансовый 21 9" xfId="10232" xr:uid="{00000000-0005-0000-0000-0000E7320000}"/>
    <cellStyle name="Финансовый 21 9 2" xfId="13246" xr:uid="{00000000-0005-0000-0000-0000E8320000}"/>
    <cellStyle name="Финансовый 22" xfId="10233" xr:uid="{00000000-0005-0000-0000-0000E9320000}"/>
    <cellStyle name="Финансовый 22 10" xfId="10234" xr:uid="{00000000-0005-0000-0000-0000EA320000}"/>
    <cellStyle name="Финансовый 22 10 2" xfId="13248" xr:uid="{00000000-0005-0000-0000-0000EB320000}"/>
    <cellStyle name="Финансовый 22 11" xfId="10235" xr:uid="{00000000-0005-0000-0000-0000EC320000}"/>
    <cellStyle name="Финансовый 22 11 2" xfId="13249" xr:uid="{00000000-0005-0000-0000-0000ED320000}"/>
    <cellStyle name="Финансовый 22 12" xfId="10236" xr:uid="{00000000-0005-0000-0000-0000EE320000}"/>
    <cellStyle name="Финансовый 22 12 2" xfId="13250" xr:uid="{00000000-0005-0000-0000-0000EF320000}"/>
    <cellStyle name="Финансовый 22 13" xfId="10237" xr:uid="{00000000-0005-0000-0000-0000F0320000}"/>
    <cellStyle name="Финансовый 22 13 2" xfId="13251" xr:uid="{00000000-0005-0000-0000-0000F1320000}"/>
    <cellStyle name="Финансовый 22 14" xfId="10238" xr:uid="{00000000-0005-0000-0000-0000F2320000}"/>
    <cellStyle name="Финансовый 22 14 2" xfId="13252" xr:uid="{00000000-0005-0000-0000-0000F3320000}"/>
    <cellStyle name="Финансовый 22 15" xfId="10239" xr:uid="{00000000-0005-0000-0000-0000F4320000}"/>
    <cellStyle name="Финансовый 22 15 2" xfId="13253" xr:uid="{00000000-0005-0000-0000-0000F5320000}"/>
    <cellStyle name="Финансовый 22 16" xfId="10240" xr:uid="{00000000-0005-0000-0000-0000F6320000}"/>
    <cellStyle name="Финансовый 22 16 2" xfId="13254" xr:uid="{00000000-0005-0000-0000-0000F7320000}"/>
    <cellStyle name="Финансовый 22 17" xfId="10241" xr:uid="{00000000-0005-0000-0000-0000F8320000}"/>
    <cellStyle name="Финансовый 22 17 2" xfId="13255" xr:uid="{00000000-0005-0000-0000-0000F9320000}"/>
    <cellStyle name="Финансовый 22 18" xfId="10242" xr:uid="{00000000-0005-0000-0000-0000FA320000}"/>
    <cellStyle name="Финансовый 22 18 2" xfId="13256" xr:uid="{00000000-0005-0000-0000-0000FB320000}"/>
    <cellStyle name="Финансовый 22 19" xfId="10243" xr:uid="{00000000-0005-0000-0000-0000FC320000}"/>
    <cellStyle name="Финансовый 22 19 2" xfId="13257" xr:uid="{00000000-0005-0000-0000-0000FD320000}"/>
    <cellStyle name="Финансовый 22 2" xfId="10244" xr:uid="{00000000-0005-0000-0000-0000FE320000}"/>
    <cellStyle name="Финансовый 22 2 2" xfId="13258" xr:uid="{00000000-0005-0000-0000-0000FF320000}"/>
    <cellStyle name="Финансовый 22 20" xfId="13247" xr:uid="{00000000-0005-0000-0000-000000330000}"/>
    <cellStyle name="Финансовый 22 3" xfId="10245" xr:uid="{00000000-0005-0000-0000-000001330000}"/>
    <cellStyle name="Финансовый 22 3 2" xfId="13259" xr:uid="{00000000-0005-0000-0000-000002330000}"/>
    <cellStyle name="Финансовый 22 4" xfId="10246" xr:uid="{00000000-0005-0000-0000-000003330000}"/>
    <cellStyle name="Финансовый 22 4 2" xfId="13260" xr:uid="{00000000-0005-0000-0000-000004330000}"/>
    <cellStyle name="Финансовый 22 5" xfId="10247" xr:uid="{00000000-0005-0000-0000-000005330000}"/>
    <cellStyle name="Финансовый 22 5 2" xfId="13261" xr:uid="{00000000-0005-0000-0000-000006330000}"/>
    <cellStyle name="Финансовый 22 6" xfId="10248" xr:uid="{00000000-0005-0000-0000-000007330000}"/>
    <cellStyle name="Финансовый 22 6 2" xfId="13262" xr:uid="{00000000-0005-0000-0000-000008330000}"/>
    <cellStyle name="Финансовый 22 7" xfId="10249" xr:uid="{00000000-0005-0000-0000-000009330000}"/>
    <cellStyle name="Финансовый 22 7 2" xfId="13263" xr:uid="{00000000-0005-0000-0000-00000A330000}"/>
    <cellStyle name="Финансовый 22 8" xfId="10250" xr:uid="{00000000-0005-0000-0000-00000B330000}"/>
    <cellStyle name="Финансовый 22 8 2" xfId="13264" xr:uid="{00000000-0005-0000-0000-00000C330000}"/>
    <cellStyle name="Финансовый 22 9" xfId="10251" xr:uid="{00000000-0005-0000-0000-00000D330000}"/>
    <cellStyle name="Финансовый 22 9 2" xfId="13265" xr:uid="{00000000-0005-0000-0000-00000E330000}"/>
    <cellStyle name="Финансовый 23" xfId="10252" xr:uid="{00000000-0005-0000-0000-00000F330000}"/>
    <cellStyle name="Финансовый 24" xfId="10253" xr:uid="{00000000-0005-0000-0000-000010330000}"/>
    <cellStyle name="Финансовый 24 10" xfId="10254" xr:uid="{00000000-0005-0000-0000-000011330000}"/>
    <cellStyle name="Финансовый 24 10 2" xfId="13267" xr:uid="{00000000-0005-0000-0000-000012330000}"/>
    <cellStyle name="Финансовый 24 11" xfId="10255" xr:uid="{00000000-0005-0000-0000-000013330000}"/>
    <cellStyle name="Финансовый 24 11 2" xfId="13268" xr:uid="{00000000-0005-0000-0000-000014330000}"/>
    <cellStyle name="Финансовый 24 12" xfId="10256" xr:uid="{00000000-0005-0000-0000-000015330000}"/>
    <cellStyle name="Финансовый 24 12 2" xfId="13269" xr:uid="{00000000-0005-0000-0000-000016330000}"/>
    <cellStyle name="Финансовый 24 13" xfId="10257" xr:uid="{00000000-0005-0000-0000-000017330000}"/>
    <cellStyle name="Финансовый 24 13 2" xfId="13270" xr:uid="{00000000-0005-0000-0000-000018330000}"/>
    <cellStyle name="Финансовый 24 14" xfId="10258" xr:uid="{00000000-0005-0000-0000-000019330000}"/>
    <cellStyle name="Финансовый 24 14 2" xfId="13271" xr:uid="{00000000-0005-0000-0000-00001A330000}"/>
    <cellStyle name="Финансовый 24 15" xfId="10259" xr:uid="{00000000-0005-0000-0000-00001B330000}"/>
    <cellStyle name="Финансовый 24 15 2" xfId="13272" xr:uid="{00000000-0005-0000-0000-00001C330000}"/>
    <cellStyle name="Финансовый 24 16" xfId="10260" xr:uid="{00000000-0005-0000-0000-00001D330000}"/>
    <cellStyle name="Финансовый 24 16 2" xfId="13273" xr:uid="{00000000-0005-0000-0000-00001E330000}"/>
    <cellStyle name="Финансовый 24 17" xfId="10261" xr:uid="{00000000-0005-0000-0000-00001F330000}"/>
    <cellStyle name="Финансовый 24 17 2" xfId="13274" xr:uid="{00000000-0005-0000-0000-000020330000}"/>
    <cellStyle name="Финансовый 24 18" xfId="10262" xr:uid="{00000000-0005-0000-0000-000021330000}"/>
    <cellStyle name="Финансовый 24 18 2" xfId="13275" xr:uid="{00000000-0005-0000-0000-000022330000}"/>
    <cellStyle name="Финансовый 24 19" xfId="10263" xr:uid="{00000000-0005-0000-0000-000023330000}"/>
    <cellStyle name="Финансовый 24 19 2" xfId="13276" xr:uid="{00000000-0005-0000-0000-000024330000}"/>
    <cellStyle name="Финансовый 24 2" xfId="10264" xr:uid="{00000000-0005-0000-0000-000025330000}"/>
    <cellStyle name="Финансовый 24 2 2" xfId="13277" xr:uid="{00000000-0005-0000-0000-000026330000}"/>
    <cellStyle name="Финансовый 24 20" xfId="13266" xr:uid="{00000000-0005-0000-0000-000027330000}"/>
    <cellStyle name="Финансовый 24 3" xfId="10265" xr:uid="{00000000-0005-0000-0000-000028330000}"/>
    <cellStyle name="Финансовый 24 3 2" xfId="13278" xr:uid="{00000000-0005-0000-0000-000029330000}"/>
    <cellStyle name="Финансовый 24 4" xfId="10266" xr:uid="{00000000-0005-0000-0000-00002A330000}"/>
    <cellStyle name="Финансовый 24 4 2" xfId="13279" xr:uid="{00000000-0005-0000-0000-00002B330000}"/>
    <cellStyle name="Финансовый 24 5" xfId="10267" xr:uid="{00000000-0005-0000-0000-00002C330000}"/>
    <cellStyle name="Финансовый 24 5 2" xfId="13280" xr:uid="{00000000-0005-0000-0000-00002D330000}"/>
    <cellStyle name="Финансовый 24 6" xfId="10268" xr:uid="{00000000-0005-0000-0000-00002E330000}"/>
    <cellStyle name="Финансовый 24 6 2" xfId="13281" xr:uid="{00000000-0005-0000-0000-00002F330000}"/>
    <cellStyle name="Финансовый 24 7" xfId="10269" xr:uid="{00000000-0005-0000-0000-000030330000}"/>
    <cellStyle name="Финансовый 24 7 2" xfId="13282" xr:uid="{00000000-0005-0000-0000-000031330000}"/>
    <cellStyle name="Финансовый 24 8" xfId="10270" xr:uid="{00000000-0005-0000-0000-000032330000}"/>
    <cellStyle name="Финансовый 24 8 2" xfId="13283" xr:uid="{00000000-0005-0000-0000-000033330000}"/>
    <cellStyle name="Финансовый 24 9" xfId="10271" xr:uid="{00000000-0005-0000-0000-000034330000}"/>
    <cellStyle name="Финансовый 24 9 2" xfId="13284" xr:uid="{00000000-0005-0000-0000-000035330000}"/>
    <cellStyle name="Финансовый 25" xfId="10272" xr:uid="{00000000-0005-0000-0000-000036330000}"/>
    <cellStyle name="Финансовый 25 10" xfId="10273" xr:uid="{00000000-0005-0000-0000-000037330000}"/>
    <cellStyle name="Финансовый 25 11" xfId="10274" xr:uid="{00000000-0005-0000-0000-000038330000}"/>
    <cellStyle name="Финансовый 25 12" xfId="10275" xr:uid="{00000000-0005-0000-0000-000039330000}"/>
    <cellStyle name="Финансовый 25 13" xfId="10276" xr:uid="{00000000-0005-0000-0000-00003A330000}"/>
    <cellStyle name="Финансовый 25 14" xfId="10277" xr:uid="{00000000-0005-0000-0000-00003B330000}"/>
    <cellStyle name="Финансовый 25 15" xfId="10278" xr:uid="{00000000-0005-0000-0000-00003C330000}"/>
    <cellStyle name="Финансовый 25 16" xfId="10279" xr:uid="{00000000-0005-0000-0000-00003D330000}"/>
    <cellStyle name="Финансовый 25 17" xfId="10280" xr:uid="{00000000-0005-0000-0000-00003E330000}"/>
    <cellStyle name="Финансовый 25 18" xfId="10281" xr:uid="{00000000-0005-0000-0000-00003F330000}"/>
    <cellStyle name="Финансовый 25 19" xfId="10282" xr:uid="{00000000-0005-0000-0000-000040330000}"/>
    <cellStyle name="Финансовый 25 2" xfId="10283" xr:uid="{00000000-0005-0000-0000-000041330000}"/>
    <cellStyle name="Финансовый 25 3" xfId="10284" xr:uid="{00000000-0005-0000-0000-000042330000}"/>
    <cellStyle name="Финансовый 25 4" xfId="10285" xr:uid="{00000000-0005-0000-0000-000043330000}"/>
    <cellStyle name="Финансовый 25 5" xfId="10286" xr:uid="{00000000-0005-0000-0000-000044330000}"/>
    <cellStyle name="Финансовый 25 6" xfId="10287" xr:uid="{00000000-0005-0000-0000-000045330000}"/>
    <cellStyle name="Финансовый 25 7" xfId="10288" xr:uid="{00000000-0005-0000-0000-000046330000}"/>
    <cellStyle name="Финансовый 25 8" xfId="10289" xr:uid="{00000000-0005-0000-0000-000047330000}"/>
    <cellStyle name="Финансовый 25 9" xfId="10290" xr:uid="{00000000-0005-0000-0000-000048330000}"/>
    <cellStyle name="Финансовый 26" xfId="10291" xr:uid="{00000000-0005-0000-0000-000049330000}"/>
    <cellStyle name="Финансовый 27" xfId="13424" xr:uid="{00000000-0005-0000-0000-00004A330000}"/>
    <cellStyle name="Финансовый 28" xfId="13425" xr:uid="{00000000-0005-0000-0000-00004B330000}"/>
    <cellStyle name="Финансовый 29" xfId="13426" xr:uid="{00000000-0005-0000-0000-00004C330000}"/>
    <cellStyle name="Финансовый 3" xfId="10292" xr:uid="{00000000-0005-0000-0000-00004D330000}"/>
    <cellStyle name="Финансовый 3 2" xfId="10293" xr:uid="{00000000-0005-0000-0000-00004E330000}"/>
    <cellStyle name="Финансовый 3 2 2" xfId="10294" xr:uid="{00000000-0005-0000-0000-00004F330000}"/>
    <cellStyle name="Финансовый 3 2 2 2" xfId="10295" xr:uid="{00000000-0005-0000-0000-000050330000}"/>
    <cellStyle name="Финансовый 3 3" xfId="10296" xr:uid="{00000000-0005-0000-0000-000051330000}"/>
    <cellStyle name="Финансовый 3 3 10" xfId="10297" xr:uid="{00000000-0005-0000-0000-000052330000}"/>
    <cellStyle name="Финансовый 3 3 10 2" xfId="13286" xr:uid="{00000000-0005-0000-0000-000053330000}"/>
    <cellStyle name="Финансовый 3 3 11" xfId="10298" xr:uid="{00000000-0005-0000-0000-000054330000}"/>
    <cellStyle name="Финансовый 3 3 11 2" xfId="13287" xr:uid="{00000000-0005-0000-0000-000055330000}"/>
    <cellStyle name="Финансовый 3 3 12" xfId="10299" xr:uid="{00000000-0005-0000-0000-000056330000}"/>
    <cellStyle name="Финансовый 3 3 12 2" xfId="13288" xr:uid="{00000000-0005-0000-0000-000057330000}"/>
    <cellStyle name="Финансовый 3 3 13" xfId="10300" xr:uid="{00000000-0005-0000-0000-000058330000}"/>
    <cellStyle name="Финансовый 3 3 13 2" xfId="13289" xr:uid="{00000000-0005-0000-0000-000059330000}"/>
    <cellStyle name="Финансовый 3 3 14" xfId="10301" xr:uid="{00000000-0005-0000-0000-00005A330000}"/>
    <cellStyle name="Финансовый 3 3 14 2" xfId="13290" xr:uid="{00000000-0005-0000-0000-00005B330000}"/>
    <cellStyle name="Финансовый 3 3 15" xfId="10302" xr:uid="{00000000-0005-0000-0000-00005C330000}"/>
    <cellStyle name="Финансовый 3 3 15 2" xfId="13291" xr:uid="{00000000-0005-0000-0000-00005D330000}"/>
    <cellStyle name="Финансовый 3 3 16" xfId="10303" xr:uid="{00000000-0005-0000-0000-00005E330000}"/>
    <cellStyle name="Финансовый 3 3 16 2" xfId="13292" xr:uid="{00000000-0005-0000-0000-00005F330000}"/>
    <cellStyle name="Финансовый 3 3 17" xfId="10304" xr:uid="{00000000-0005-0000-0000-000060330000}"/>
    <cellStyle name="Финансовый 3 3 17 2" xfId="13293" xr:uid="{00000000-0005-0000-0000-000061330000}"/>
    <cellStyle name="Финансовый 3 3 18" xfId="10305" xr:uid="{00000000-0005-0000-0000-000062330000}"/>
    <cellStyle name="Финансовый 3 3 18 2" xfId="13294" xr:uid="{00000000-0005-0000-0000-000063330000}"/>
    <cellStyle name="Финансовый 3 3 19" xfId="10306" xr:uid="{00000000-0005-0000-0000-000064330000}"/>
    <cellStyle name="Финансовый 3 3 19 2" xfId="13295" xr:uid="{00000000-0005-0000-0000-000065330000}"/>
    <cellStyle name="Финансовый 3 3 2" xfId="10307" xr:uid="{00000000-0005-0000-0000-000066330000}"/>
    <cellStyle name="Финансовый 3 3 2 2" xfId="10308" xr:uid="{00000000-0005-0000-0000-000067330000}"/>
    <cellStyle name="Финансовый 3 3 2 3" xfId="10309" xr:uid="{00000000-0005-0000-0000-000068330000}"/>
    <cellStyle name="Финансовый 3 3 20" xfId="10310" xr:uid="{00000000-0005-0000-0000-000069330000}"/>
    <cellStyle name="Финансовый 3 3 20 2" xfId="13296" xr:uid="{00000000-0005-0000-0000-00006A330000}"/>
    <cellStyle name="Финансовый 3 3 21" xfId="13285" xr:uid="{00000000-0005-0000-0000-00006B330000}"/>
    <cellStyle name="Финансовый 3 3 3" xfId="10311" xr:uid="{00000000-0005-0000-0000-00006C330000}"/>
    <cellStyle name="Финансовый 3 3 3 2" xfId="13297" xr:uid="{00000000-0005-0000-0000-00006D330000}"/>
    <cellStyle name="Финансовый 3 3 4" xfId="10312" xr:uid="{00000000-0005-0000-0000-00006E330000}"/>
    <cellStyle name="Финансовый 3 3 4 2" xfId="13298" xr:uid="{00000000-0005-0000-0000-00006F330000}"/>
    <cellStyle name="Финансовый 3 3 5" xfId="10313" xr:uid="{00000000-0005-0000-0000-000070330000}"/>
    <cellStyle name="Финансовый 3 3 5 2" xfId="13299" xr:uid="{00000000-0005-0000-0000-000071330000}"/>
    <cellStyle name="Финансовый 3 3 6" xfId="10314" xr:uid="{00000000-0005-0000-0000-000072330000}"/>
    <cellStyle name="Финансовый 3 3 6 2" xfId="13300" xr:uid="{00000000-0005-0000-0000-000073330000}"/>
    <cellStyle name="Финансовый 3 3 7" xfId="10315" xr:uid="{00000000-0005-0000-0000-000074330000}"/>
    <cellStyle name="Финансовый 3 3 7 2" xfId="13301" xr:uid="{00000000-0005-0000-0000-000075330000}"/>
    <cellStyle name="Финансовый 3 3 8" xfId="10316" xr:uid="{00000000-0005-0000-0000-000076330000}"/>
    <cellStyle name="Финансовый 3 3 8 2" xfId="13302" xr:uid="{00000000-0005-0000-0000-000077330000}"/>
    <cellStyle name="Финансовый 3 3 9" xfId="10317" xr:uid="{00000000-0005-0000-0000-000078330000}"/>
    <cellStyle name="Финансовый 3 3 9 2" xfId="13303" xr:uid="{00000000-0005-0000-0000-000079330000}"/>
    <cellStyle name="Финансовый 3 4" xfId="13436" xr:uid="{00000000-0005-0000-0000-00007A330000}"/>
    <cellStyle name="Финансовый 30" xfId="13442" xr:uid="{00000000-0005-0000-0000-00007B330000}"/>
    <cellStyle name="Финансовый 31" xfId="13446" xr:uid="{00000000-0005-0000-0000-00007C330000}"/>
    <cellStyle name="Финансовый 4" xfId="10318" xr:uid="{00000000-0005-0000-0000-00007D330000}"/>
    <cellStyle name="Финансовый 4 2" xfId="10319" xr:uid="{00000000-0005-0000-0000-00007E330000}"/>
    <cellStyle name="Финансовый 4 2 2" xfId="10320" xr:uid="{00000000-0005-0000-0000-00007F330000}"/>
    <cellStyle name="Финансовый 4 2 2 10" xfId="10321" xr:uid="{00000000-0005-0000-0000-000080330000}"/>
    <cellStyle name="Финансовый 4 2 2 10 2" xfId="13305" xr:uid="{00000000-0005-0000-0000-000081330000}"/>
    <cellStyle name="Финансовый 4 2 2 11" xfId="10322" xr:uid="{00000000-0005-0000-0000-000082330000}"/>
    <cellStyle name="Финансовый 4 2 2 11 2" xfId="13306" xr:uid="{00000000-0005-0000-0000-000083330000}"/>
    <cellStyle name="Финансовый 4 2 2 12" xfId="10323" xr:uid="{00000000-0005-0000-0000-000084330000}"/>
    <cellStyle name="Финансовый 4 2 2 12 2" xfId="13307" xr:uid="{00000000-0005-0000-0000-000085330000}"/>
    <cellStyle name="Финансовый 4 2 2 13" xfId="10324" xr:uid="{00000000-0005-0000-0000-000086330000}"/>
    <cellStyle name="Финансовый 4 2 2 13 2" xfId="13308" xr:uid="{00000000-0005-0000-0000-000087330000}"/>
    <cellStyle name="Финансовый 4 2 2 14" xfId="10325" xr:uid="{00000000-0005-0000-0000-000088330000}"/>
    <cellStyle name="Финансовый 4 2 2 14 2" xfId="13309" xr:uid="{00000000-0005-0000-0000-000089330000}"/>
    <cellStyle name="Финансовый 4 2 2 15" xfId="10326" xr:uid="{00000000-0005-0000-0000-00008A330000}"/>
    <cellStyle name="Финансовый 4 2 2 15 2" xfId="13310" xr:uid="{00000000-0005-0000-0000-00008B330000}"/>
    <cellStyle name="Финансовый 4 2 2 16" xfId="10327" xr:uid="{00000000-0005-0000-0000-00008C330000}"/>
    <cellStyle name="Финансовый 4 2 2 16 2" xfId="13311" xr:uid="{00000000-0005-0000-0000-00008D330000}"/>
    <cellStyle name="Финансовый 4 2 2 17" xfId="10328" xr:uid="{00000000-0005-0000-0000-00008E330000}"/>
    <cellStyle name="Финансовый 4 2 2 17 2" xfId="13312" xr:uid="{00000000-0005-0000-0000-00008F330000}"/>
    <cellStyle name="Финансовый 4 2 2 18" xfId="10329" xr:uid="{00000000-0005-0000-0000-000090330000}"/>
    <cellStyle name="Финансовый 4 2 2 18 2" xfId="13313" xr:uid="{00000000-0005-0000-0000-000091330000}"/>
    <cellStyle name="Финансовый 4 2 2 19" xfId="10330" xr:uid="{00000000-0005-0000-0000-000092330000}"/>
    <cellStyle name="Финансовый 4 2 2 19 2" xfId="13314" xr:uid="{00000000-0005-0000-0000-000093330000}"/>
    <cellStyle name="Финансовый 4 2 2 2" xfId="10331" xr:uid="{00000000-0005-0000-0000-000094330000}"/>
    <cellStyle name="Финансовый 4 2 2 20" xfId="10332" xr:uid="{00000000-0005-0000-0000-000095330000}"/>
    <cellStyle name="Финансовый 4 2 2 20 2" xfId="13315" xr:uid="{00000000-0005-0000-0000-000096330000}"/>
    <cellStyle name="Финансовый 4 2 2 21" xfId="13304" xr:uid="{00000000-0005-0000-0000-000097330000}"/>
    <cellStyle name="Финансовый 4 2 2 3" xfId="10333" xr:uid="{00000000-0005-0000-0000-000098330000}"/>
    <cellStyle name="Финансовый 4 2 2 3 2" xfId="13316" xr:uid="{00000000-0005-0000-0000-000099330000}"/>
    <cellStyle name="Финансовый 4 2 2 4" xfId="10334" xr:uid="{00000000-0005-0000-0000-00009A330000}"/>
    <cellStyle name="Финансовый 4 2 2 4 2" xfId="13317" xr:uid="{00000000-0005-0000-0000-00009B330000}"/>
    <cellStyle name="Финансовый 4 2 2 5" xfId="10335" xr:uid="{00000000-0005-0000-0000-00009C330000}"/>
    <cellStyle name="Финансовый 4 2 2 5 2" xfId="13318" xr:uid="{00000000-0005-0000-0000-00009D330000}"/>
    <cellStyle name="Финансовый 4 2 2 6" xfId="10336" xr:uid="{00000000-0005-0000-0000-00009E330000}"/>
    <cellStyle name="Финансовый 4 2 2 6 2" xfId="13319" xr:uid="{00000000-0005-0000-0000-00009F330000}"/>
    <cellStyle name="Финансовый 4 2 2 7" xfId="10337" xr:uid="{00000000-0005-0000-0000-0000A0330000}"/>
    <cellStyle name="Финансовый 4 2 2 7 2" xfId="13320" xr:uid="{00000000-0005-0000-0000-0000A1330000}"/>
    <cellStyle name="Финансовый 4 2 2 8" xfId="10338" xr:uid="{00000000-0005-0000-0000-0000A2330000}"/>
    <cellStyle name="Финансовый 4 2 2 8 2" xfId="13321" xr:uid="{00000000-0005-0000-0000-0000A3330000}"/>
    <cellStyle name="Финансовый 4 2 2 9" xfId="10339" xr:uid="{00000000-0005-0000-0000-0000A4330000}"/>
    <cellStyle name="Финансовый 4 2 2 9 2" xfId="13322" xr:uid="{00000000-0005-0000-0000-0000A5330000}"/>
    <cellStyle name="Финансовый 4 2 3" xfId="13437" xr:uid="{00000000-0005-0000-0000-0000A6330000}"/>
    <cellStyle name="Финансовый 4 3" xfId="13438" xr:uid="{00000000-0005-0000-0000-0000A7330000}"/>
    <cellStyle name="Финансовый 5" xfId="10340" xr:uid="{00000000-0005-0000-0000-0000A8330000}"/>
    <cellStyle name="Финансовый 5 2" xfId="10341" xr:uid="{00000000-0005-0000-0000-0000A9330000}"/>
    <cellStyle name="Финансовый 5 2 10" xfId="10342" xr:uid="{00000000-0005-0000-0000-0000AA330000}"/>
    <cellStyle name="Финансовый 5 2 10 2" xfId="13324" xr:uid="{00000000-0005-0000-0000-0000AB330000}"/>
    <cellStyle name="Финансовый 5 2 11" xfId="10343" xr:uid="{00000000-0005-0000-0000-0000AC330000}"/>
    <cellStyle name="Финансовый 5 2 11 2" xfId="13325" xr:uid="{00000000-0005-0000-0000-0000AD330000}"/>
    <cellStyle name="Финансовый 5 2 12" xfId="10344" xr:uid="{00000000-0005-0000-0000-0000AE330000}"/>
    <cellStyle name="Финансовый 5 2 12 2" xfId="13326" xr:uid="{00000000-0005-0000-0000-0000AF330000}"/>
    <cellStyle name="Финансовый 5 2 13" xfId="10345" xr:uid="{00000000-0005-0000-0000-0000B0330000}"/>
    <cellStyle name="Финансовый 5 2 13 2" xfId="13327" xr:uid="{00000000-0005-0000-0000-0000B1330000}"/>
    <cellStyle name="Финансовый 5 2 14" xfId="10346" xr:uid="{00000000-0005-0000-0000-0000B2330000}"/>
    <cellStyle name="Финансовый 5 2 14 2" xfId="13328" xr:uid="{00000000-0005-0000-0000-0000B3330000}"/>
    <cellStyle name="Финансовый 5 2 15" xfId="10347" xr:uid="{00000000-0005-0000-0000-0000B4330000}"/>
    <cellStyle name="Финансовый 5 2 15 2" xfId="13329" xr:uid="{00000000-0005-0000-0000-0000B5330000}"/>
    <cellStyle name="Финансовый 5 2 16" xfId="10348" xr:uid="{00000000-0005-0000-0000-0000B6330000}"/>
    <cellStyle name="Финансовый 5 2 16 2" xfId="13330" xr:uid="{00000000-0005-0000-0000-0000B7330000}"/>
    <cellStyle name="Финансовый 5 2 17" xfId="10349" xr:uid="{00000000-0005-0000-0000-0000B8330000}"/>
    <cellStyle name="Финансовый 5 2 17 2" xfId="13331" xr:uid="{00000000-0005-0000-0000-0000B9330000}"/>
    <cellStyle name="Финансовый 5 2 18" xfId="10350" xr:uid="{00000000-0005-0000-0000-0000BA330000}"/>
    <cellStyle name="Финансовый 5 2 18 2" xfId="13332" xr:uid="{00000000-0005-0000-0000-0000BB330000}"/>
    <cellStyle name="Финансовый 5 2 19" xfId="10351" xr:uid="{00000000-0005-0000-0000-0000BC330000}"/>
    <cellStyle name="Финансовый 5 2 19 2" xfId="13333" xr:uid="{00000000-0005-0000-0000-0000BD330000}"/>
    <cellStyle name="Финансовый 5 2 2" xfId="10352" xr:uid="{00000000-0005-0000-0000-0000BE330000}"/>
    <cellStyle name="Финансовый 5 2 20" xfId="10353" xr:uid="{00000000-0005-0000-0000-0000BF330000}"/>
    <cellStyle name="Финансовый 5 2 20 2" xfId="13334" xr:uid="{00000000-0005-0000-0000-0000C0330000}"/>
    <cellStyle name="Финансовый 5 2 21" xfId="13323" xr:uid="{00000000-0005-0000-0000-0000C1330000}"/>
    <cellStyle name="Финансовый 5 2 3" xfId="10354" xr:uid="{00000000-0005-0000-0000-0000C2330000}"/>
    <cellStyle name="Финансовый 5 2 3 2" xfId="13335" xr:uid="{00000000-0005-0000-0000-0000C3330000}"/>
    <cellStyle name="Финансовый 5 2 4" xfId="10355" xr:uid="{00000000-0005-0000-0000-0000C4330000}"/>
    <cellStyle name="Финансовый 5 2 4 2" xfId="13336" xr:uid="{00000000-0005-0000-0000-0000C5330000}"/>
    <cellStyle name="Финансовый 5 2 5" xfId="10356" xr:uid="{00000000-0005-0000-0000-0000C6330000}"/>
    <cellStyle name="Финансовый 5 2 5 2" xfId="13337" xr:uid="{00000000-0005-0000-0000-0000C7330000}"/>
    <cellStyle name="Финансовый 5 2 6" xfId="10357" xr:uid="{00000000-0005-0000-0000-0000C8330000}"/>
    <cellStyle name="Финансовый 5 2 6 2" xfId="13338" xr:uid="{00000000-0005-0000-0000-0000C9330000}"/>
    <cellStyle name="Финансовый 5 2 7" xfId="10358" xr:uid="{00000000-0005-0000-0000-0000CA330000}"/>
    <cellStyle name="Финансовый 5 2 7 2" xfId="13339" xr:uid="{00000000-0005-0000-0000-0000CB330000}"/>
    <cellStyle name="Финансовый 5 2 8" xfId="10359" xr:uid="{00000000-0005-0000-0000-0000CC330000}"/>
    <cellStyle name="Финансовый 5 2 8 2" xfId="13340" xr:uid="{00000000-0005-0000-0000-0000CD330000}"/>
    <cellStyle name="Финансовый 5 2 9" xfId="10360" xr:uid="{00000000-0005-0000-0000-0000CE330000}"/>
    <cellStyle name="Финансовый 5 2 9 2" xfId="13341" xr:uid="{00000000-0005-0000-0000-0000CF330000}"/>
    <cellStyle name="Финансовый 5 3" xfId="13439" xr:uid="{00000000-0005-0000-0000-0000D0330000}"/>
    <cellStyle name="Финансовый 6" xfId="10361" xr:uid="{00000000-0005-0000-0000-0000D1330000}"/>
    <cellStyle name="Финансовый 6 2" xfId="10362" xr:uid="{00000000-0005-0000-0000-0000D2330000}"/>
    <cellStyle name="Финансовый 6 2 2" xfId="10363" xr:uid="{00000000-0005-0000-0000-0000D3330000}"/>
    <cellStyle name="Финансовый 6 3" xfId="10364" xr:uid="{00000000-0005-0000-0000-0000D4330000}"/>
    <cellStyle name="Финансовый 6 4" xfId="13440" xr:uid="{00000000-0005-0000-0000-0000D5330000}"/>
    <cellStyle name="Финансовый 7" xfId="10365" xr:uid="{00000000-0005-0000-0000-0000D6330000}"/>
    <cellStyle name="Финансовый 7 10" xfId="10366" xr:uid="{00000000-0005-0000-0000-0000D7330000}"/>
    <cellStyle name="Финансовый 7 10 2" xfId="13343" xr:uid="{00000000-0005-0000-0000-0000D8330000}"/>
    <cellStyle name="Финансовый 7 11" xfId="10367" xr:uid="{00000000-0005-0000-0000-0000D9330000}"/>
    <cellStyle name="Финансовый 7 11 2" xfId="13344" xr:uid="{00000000-0005-0000-0000-0000DA330000}"/>
    <cellStyle name="Финансовый 7 12" xfId="10368" xr:uid="{00000000-0005-0000-0000-0000DB330000}"/>
    <cellStyle name="Финансовый 7 12 2" xfId="13345" xr:uid="{00000000-0005-0000-0000-0000DC330000}"/>
    <cellStyle name="Финансовый 7 13" xfId="10369" xr:uid="{00000000-0005-0000-0000-0000DD330000}"/>
    <cellStyle name="Финансовый 7 13 2" xfId="13346" xr:uid="{00000000-0005-0000-0000-0000DE330000}"/>
    <cellStyle name="Финансовый 7 14" xfId="10370" xr:uid="{00000000-0005-0000-0000-0000DF330000}"/>
    <cellStyle name="Финансовый 7 14 2" xfId="13347" xr:uid="{00000000-0005-0000-0000-0000E0330000}"/>
    <cellStyle name="Финансовый 7 15" xfId="10371" xr:uid="{00000000-0005-0000-0000-0000E1330000}"/>
    <cellStyle name="Финансовый 7 15 2" xfId="13348" xr:uid="{00000000-0005-0000-0000-0000E2330000}"/>
    <cellStyle name="Финансовый 7 16" xfId="10372" xr:uid="{00000000-0005-0000-0000-0000E3330000}"/>
    <cellStyle name="Финансовый 7 16 2" xfId="13349" xr:uid="{00000000-0005-0000-0000-0000E4330000}"/>
    <cellStyle name="Финансовый 7 17" xfId="10373" xr:uid="{00000000-0005-0000-0000-0000E5330000}"/>
    <cellStyle name="Финансовый 7 17 2" xfId="13350" xr:uid="{00000000-0005-0000-0000-0000E6330000}"/>
    <cellStyle name="Финансовый 7 18" xfId="10374" xr:uid="{00000000-0005-0000-0000-0000E7330000}"/>
    <cellStyle name="Финансовый 7 18 2" xfId="13351" xr:uid="{00000000-0005-0000-0000-0000E8330000}"/>
    <cellStyle name="Финансовый 7 19" xfId="10375" xr:uid="{00000000-0005-0000-0000-0000E9330000}"/>
    <cellStyle name="Финансовый 7 19 2" xfId="13352" xr:uid="{00000000-0005-0000-0000-0000EA330000}"/>
    <cellStyle name="Финансовый 7 2" xfId="10376" xr:uid="{00000000-0005-0000-0000-0000EB330000}"/>
    <cellStyle name="Финансовый 7 2 2" xfId="10377" xr:uid="{00000000-0005-0000-0000-0000EC330000}"/>
    <cellStyle name="Финансовый 7 20" xfId="10378" xr:uid="{00000000-0005-0000-0000-0000ED330000}"/>
    <cellStyle name="Финансовый 7 20 2" xfId="13353" xr:uid="{00000000-0005-0000-0000-0000EE330000}"/>
    <cellStyle name="Финансовый 7 21" xfId="10379" xr:uid="{00000000-0005-0000-0000-0000EF330000}"/>
    <cellStyle name="Финансовый 7 21 2" xfId="13354" xr:uid="{00000000-0005-0000-0000-0000F0330000}"/>
    <cellStyle name="Финансовый 7 22" xfId="13342" xr:uid="{00000000-0005-0000-0000-0000F1330000}"/>
    <cellStyle name="Финансовый 7 3" xfId="10380" xr:uid="{00000000-0005-0000-0000-0000F2330000}"/>
    <cellStyle name="Финансовый 7 4" xfId="10381" xr:uid="{00000000-0005-0000-0000-0000F3330000}"/>
    <cellStyle name="Финансовый 7 4 2" xfId="13355" xr:uid="{00000000-0005-0000-0000-0000F4330000}"/>
    <cellStyle name="Финансовый 7 5" xfId="10382" xr:uid="{00000000-0005-0000-0000-0000F5330000}"/>
    <cellStyle name="Финансовый 7 5 2" xfId="13356" xr:uid="{00000000-0005-0000-0000-0000F6330000}"/>
    <cellStyle name="Финансовый 7 6" xfId="10383" xr:uid="{00000000-0005-0000-0000-0000F7330000}"/>
    <cellStyle name="Финансовый 7 6 2" xfId="13357" xr:uid="{00000000-0005-0000-0000-0000F8330000}"/>
    <cellStyle name="Финансовый 7 7" xfId="10384" xr:uid="{00000000-0005-0000-0000-0000F9330000}"/>
    <cellStyle name="Финансовый 7 7 2" xfId="13358" xr:uid="{00000000-0005-0000-0000-0000FA330000}"/>
    <cellStyle name="Финансовый 7 8" xfId="10385" xr:uid="{00000000-0005-0000-0000-0000FB330000}"/>
    <cellStyle name="Финансовый 7 8 2" xfId="13359" xr:uid="{00000000-0005-0000-0000-0000FC330000}"/>
    <cellStyle name="Финансовый 7 9" xfId="10386" xr:uid="{00000000-0005-0000-0000-0000FD330000}"/>
    <cellStyle name="Финансовый 7 9 2" xfId="13360" xr:uid="{00000000-0005-0000-0000-0000FE330000}"/>
    <cellStyle name="Финансовый 8" xfId="10387" xr:uid="{00000000-0005-0000-0000-0000FF330000}"/>
    <cellStyle name="Финансовый 9" xfId="10388" xr:uid="{00000000-0005-0000-0000-000000340000}"/>
    <cellStyle name="Финансовый 9 10" xfId="10389" xr:uid="{00000000-0005-0000-0000-000001340000}"/>
    <cellStyle name="Финансовый 9 10 2" xfId="13362" xr:uid="{00000000-0005-0000-0000-000002340000}"/>
    <cellStyle name="Финансовый 9 11" xfId="10390" xr:uid="{00000000-0005-0000-0000-000003340000}"/>
    <cellStyle name="Финансовый 9 11 2" xfId="13363" xr:uid="{00000000-0005-0000-0000-000004340000}"/>
    <cellStyle name="Финансовый 9 12" xfId="10391" xr:uid="{00000000-0005-0000-0000-000005340000}"/>
    <cellStyle name="Финансовый 9 12 2" xfId="13364" xr:uid="{00000000-0005-0000-0000-000006340000}"/>
    <cellStyle name="Финансовый 9 13" xfId="10392" xr:uid="{00000000-0005-0000-0000-000007340000}"/>
    <cellStyle name="Финансовый 9 13 2" xfId="13365" xr:uid="{00000000-0005-0000-0000-000008340000}"/>
    <cellStyle name="Финансовый 9 14" xfId="10393" xr:uid="{00000000-0005-0000-0000-000009340000}"/>
    <cellStyle name="Финансовый 9 14 2" xfId="13366" xr:uid="{00000000-0005-0000-0000-00000A340000}"/>
    <cellStyle name="Финансовый 9 15" xfId="10394" xr:uid="{00000000-0005-0000-0000-00000B340000}"/>
    <cellStyle name="Финансовый 9 15 2" xfId="13367" xr:uid="{00000000-0005-0000-0000-00000C340000}"/>
    <cellStyle name="Финансовый 9 16" xfId="10395" xr:uid="{00000000-0005-0000-0000-00000D340000}"/>
    <cellStyle name="Финансовый 9 16 2" xfId="13368" xr:uid="{00000000-0005-0000-0000-00000E340000}"/>
    <cellStyle name="Финансовый 9 17" xfId="10396" xr:uid="{00000000-0005-0000-0000-00000F340000}"/>
    <cellStyle name="Финансовый 9 17 2" xfId="13369" xr:uid="{00000000-0005-0000-0000-000010340000}"/>
    <cellStyle name="Финансовый 9 18" xfId="10397" xr:uid="{00000000-0005-0000-0000-000011340000}"/>
    <cellStyle name="Финансовый 9 18 2" xfId="13370" xr:uid="{00000000-0005-0000-0000-000012340000}"/>
    <cellStyle name="Финансовый 9 19" xfId="10398" xr:uid="{00000000-0005-0000-0000-000013340000}"/>
    <cellStyle name="Финансовый 9 19 2" xfId="13371" xr:uid="{00000000-0005-0000-0000-000014340000}"/>
    <cellStyle name="Финансовый 9 2" xfId="10399" xr:uid="{00000000-0005-0000-0000-000015340000}"/>
    <cellStyle name="Финансовый 9 2 10" xfId="10400" xr:uid="{00000000-0005-0000-0000-000016340000}"/>
    <cellStyle name="Финансовый 9 2 10 2" xfId="13373" xr:uid="{00000000-0005-0000-0000-000017340000}"/>
    <cellStyle name="Финансовый 9 2 11" xfId="10401" xr:uid="{00000000-0005-0000-0000-000018340000}"/>
    <cellStyle name="Финансовый 9 2 11 2" xfId="13374" xr:uid="{00000000-0005-0000-0000-000019340000}"/>
    <cellStyle name="Финансовый 9 2 12" xfId="10402" xr:uid="{00000000-0005-0000-0000-00001A340000}"/>
    <cellStyle name="Финансовый 9 2 12 2" xfId="13375" xr:uid="{00000000-0005-0000-0000-00001B340000}"/>
    <cellStyle name="Финансовый 9 2 13" xfId="10403" xr:uid="{00000000-0005-0000-0000-00001C340000}"/>
    <cellStyle name="Финансовый 9 2 13 2" xfId="13376" xr:uid="{00000000-0005-0000-0000-00001D340000}"/>
    <cellStyle name="Финансовый 9 2 14" xfId="10404" xr:uid="{00000000-0005-0000-0000-00001E340000}"/>
    <cellStyle name="Финансовый 9 2 14 2" xfId="13377" xr:uid="{00000000-0005-0000-0000-00001F340000}"/>
    <cellStyle name="Финансовый 9 2 15" xfId="10405" xr:uid="{00000000-0005-0000-0000-000020340000}"/>
    <cellStyle name="Финансовый 9 2 15 2" xfId="13378" xr:uid="{00000000-0005-0000-0000-000021340000}"/>
    <cellStyle name="Финансовый 9 2 16" xfId="10406" xr:uid="{00000000-0005-0000-0000-000022340000}"/>
    <cellStyle name="Финансовый 9 2 16 2" xfId="13379" xr:uid="{00000000-0005-0000-0000-000023340000}"/>
    <cellStyle name="Финансовый 9 2 17" xfId="10407" xr:uid="{00000000-0005-0000-0000-000024340000}"/>
    <cellStyle name="Финансовый 9 2 17 2" xfId="13380" xr:uid="{00000000-0005-0000-0000-000025340000}"/>
    <cellStyle name="Финансовый 9 2 18" xfId="10408" xr:uid="{00000000-0005-0000-0000-000026340000}"/>
    <cellStyle name="Финансовый 9 2 18 2" xfId="13381" xr:uid="{00000000-0005-0000-0000-000027340000}"/>
    <cellStyle name="Финансовый 9 2 19" xfId="10409" xr:uid="{00000000-0005-0000-0000-000028340000}"/>
    <cellStyle name="Финансовый 9 2 19 2" xfId="13382" xr:uid="{00000000-0005-0000-0000-000029340000}"/>
    <cellStyle name="Финансовый 9 2 2" xfId="10410" xr:uid="{00000000-0005-0000-0000-00002A340000}"/>
    <cellStyle name="Финансовый 9 2 20" xfId="10411" xr:uid="{00000000-0005-0000-0000-00002B340000}"/>
    <cellStyle name="Финансовый 9 2 20 2" xfId="13383" xr:uid="{00000000-0005-0000-0000-00002C340000}"/>
    <cellStyle name="Финансовый 9 2 21" xfId="13372" xr:uid="{00000000-0005-0000-0000-00002D340000}"/>
    <cellStyle name="Финансовый 9 2 3" xfId="10412" xr:uid="{00000000-0005-0000-0000-00002E340000}"/>
    <cellStyle name="Финансовый 9 2 3 2" xfId="13384" xr:uid="{00000000-0005-0000-0000-00002F340000}"/>
    <cellStyle name="Финансовый 9 2 4" xfId="10413" xr:uid="{00000000-0005-0000-0000-000030340000}"/>
    <cellStyle name="Финансовый 9 2 4 2" xfId="13385" xr:uid="{00000000-0005-0000-0000-000031340000}"/>
    <cellStyle name="Финансовый 9 2 5" xfId="10414" xr:uid="{00000000-0005-0000-0000-000032340000}"/>
    <cellStyle name="Финансовый 9 2 5 2" xfId="13386" xr:uid="{00000000-0005-0000-0000-000033340000}"/>
    <cellStyle name="Финансовый 9 2 6" xfId="10415" xr:uid="{00000000-0005-0000-0000-000034340000}"/>
    <cellStyle name="Финансовый 9 2 6 2" xfId="13387" xr:uid="{00000000-0005-0000-0000-000035340000}"/>
    <cellStyle name="Финансовый 9 2 7" xfId="10416" xr:uid="{00000000-0005-0000-0000-000036340000}"/>
    <cellStyle name="Финансовый 9 2 7 2" xfId="13388" xr:uid="{00000000-0005-0000-0000-000037340000}"/>
    <cellStyle name="Финансовый 9 2 8" xfId="10417" xr:uid="{00000000-0005-0000-0000-000038340000}"/>
    <cellStyle name="Финансовый 9 2 8 2" xfId="13389" xr:uid="{00000000-0005-0000-0000-000039340000}"/>
    <cellStyle name="Финансовый 9 2 9" xfId="10418" xr:uid="{00000000-0005-0000-0000-00003A340000}"/>
    <cellStyle name="Финансовый 9 2 9 2" xfId="13390" xr:uid="{00000000-0005-0000-0000-00003B340000}"/>
    <cellStyle name="Финансовый 9 20" xfId="10419" xr:uid="{00000000-0005-0000-0000-00003C340000}"/>
    <cellStyle name="Финансовый 9 20 2" xfId="13391" xr:uid="{00000000-0005-0000-0000-00003D340000}"/>
    <cellStyle name="Финансовый 9 21" xfId="10420" xr:uid="{00000000-0005-0000-0000-00003E340000}"/>
    <cellStyle name="Финансовый 9 21 2" xfId="13392" xr:uid="{00000000-0005-0000-0000-00003F340000}"/>
    <cellStyle name="Финансовый 9 22" xfId="13361" xr:uid="{00000000-0005-0000-0000-000040340000}"/>
    <cellStyle name="Финансовый 9 3" xfId="10421" xr:uid="{00000000-0005-0000-0000-000041340000}"/>
    <cellStyle name="Финансовый 9 3 2" xfId="10422" xr:uid="{00000000-0005-0000-0000-000042340000}"/>
    <cellStyle name="Финансовый 9 4" xfId="10423" xr:uid="{00000000-0005-0000-0000-000043340000}"/>
    <cellStyle name="Финансовый 9 4 2" xfId="13393" xr:uid="{00000000-0005-0000-0000-000044340000}"/>
    <cellStyle name="Финансовый 9 5" xfId="10424" xr:uid="{00000000-0005-0000-0000-000045340000}"/>
    <cellStyle name="Финансовый 9 5 2" xfId="13394" xr:uid="{00000000-0005-0000-0000-000046340000}"/>
    <cellStyle name="Финансовый 9 6" xfId="10425" xr:uid="{00000000-0005-0000-0000-000047340000}"/>
    <cellStyle name="Финансовый 9 6 2" xfId="13395" xr:uid="{00000000-0005-0000-0000-000048340000}"/>
    <cellStyle name="Финансовый 9 7" xfId="10426" xr:uid="{00000000-0005-0000-0000-000049340000}"/>
    <cellStyle name="Финансовый 9 7 2" xfId="13396" xr:uid="{00000000-0005-0000-0000-00004A340000}"/>
    <cellStyle name="Финансовый 9 8" xfId="10427" xr:uid="{00000000-0005-0000-0000-00004B340000}"/>
    <cellStyle name="Финансовый 9 8 2" xfId="13397" xr:uid="{00000000-0005-0000-0000-00004C340000}"/>
    <cellStyle name="Финансовый 9 9" xfId="10428" xr:uid="{00000000-0005-0000-0000-00004D340000}"/>
    <cellStyle name="Финансовый 9 9 2" xfId="13398" xr:uid="{00000000-0005-0000-0000-00004E340000}"/>
    <cellStyle name="Хороший 10" xfId="10429" xr:uid="{00000000-0005-0000-0000-00004F340000}"/>
    <cellStyle name="Хороший 11" xfId="10430" xr:uid="{00000000-0005-0000-0000-000050340000}"/>
    <cellStyle name="Хороший 12" xfId="10431" xr:uid="{00000000-0005-0000-0000-000051340000}"/>
    <cellStyle name="Хороший 13" xfId="10432" xr:uid="{00000000-0005-0000-0000-000052340000}"/>
    <cellStyle name="Хороший 14" xfId="10433" xr:uid="{00000000-0005-0000-0000-000053340000}"/>
    <cellStyle name="Хороший 15" xfId="10434" xr:uid="{00000000-0005-0000-0000-000054340000}"/>
    <cellStyle name="Хороший 16" xfId="10435" xr:uid="{00000000-0005-0000-0000-000055340000}"/>
    <cellStyle name="Хороший 17" xfId="10436" xr:uid="{00000000-0005-0000-0000-000056340000}"/>
    <cellStyle name="Хороший 18" xfId="10437" xr:uid="{00000000-0005-0000-0000-000057340000}"/>
    <cellStyle name="Хороший 19" xfId="10438" xr:uid="{00000000-0005-0000-0000-000058340000}"/>
    <cellStyle name="Хороший 2" xfId="10439" xr:uid="{00000000-0005-0000-0000-000059340000}"/>
    <cellStyle name="Хороший 2 10" xfId="10440" xr:uid="{00000000-0005-0000-0000-00005A340000}"/>
    <cellStyle name="Хороший 2 11" xfId="10441" xr:uid="{00000000-0005-0000-0000-00005B340000}"/>
    <cellStyle name="Хороший 2 12" xfId="10442" xr:uid="{00000000-0005-0000-0000-00005C340000}"/>
    <cellStyle name="Хороший 2 13" xfId="10443" xr:uid="{00000000-0005-0000-0000-00005D340000}"/>
    <cellStyle name="Хороший 2 14" xfId="10444" xr:uid="{00000000-0005-0000-0000-00005E340000}"/>
    <cellStyle name="Хороший 2 15" xfId="10445" xr:uid="{00000000-0005-0000-0000-00005F340000}"/>
    <cellStyle name="Хороший 2 16" xfId="10446" xr:uid="{00000000-0005-0000-0000-000060340000}"/>
    <cellStyle name="Хороший 2 17" xfId="10447" xr:uid="{00000000-0005-0000-0000-000061340000}"/>
    <cellStyle name="Хороший 2 18" xfId="10448" xr:uid="{00000000-0005-0000-0000-000062340000}"/>
    <cellStyle name="Хороший 2 19" xfId="10449" xr:uid="{00000000-0005-0000-0000-000063340000}"/>
    <cellStyle name="Хороший 2 2" xfId="10450" xr:uid="{00000000-0005-0000-0000-000064340000}"/>
    <cellStyle name="Хороший 2 2 10" xfId="10451" xr:uid="{00000000-0005-0000-0000-000065340000}"/>
    <cellStyle name="Хороший 2 2 11" xfId="10452" xr:uid="{00000000-0005-0000-0000-000066340000}"/>
    <cellStyle name="Хороший 2 2 12" xfId="10453" xr:uid="{00000000-0005-0000-0000-000067340000}"/>
    <cellStyle name="Хороший 2 2 13" xfId="10454" xr:uid="{00000000-0005-0000-0000-000068340000}"/>
    <cellStyle name="Хороший 2 2 14" xfId="10455" xr:uid="{00000000-0005-0000-0000-000069340000}"/>
    <cellStyle name="Хороший 2 2 15" xfId="10456" xr:uid="{00000000-0005-0000-0000-00006A340000}"/>
    <cellStyle name="Хороший 2 2 16" xfId="10457" xr:uid="{00000000-0005-0000-0000-00006B340000}"/>
    <cellStyle name="Хороший 2 2 17" xfId="10458" xr:uid="{00000000-0005-0000-0000-00006C340000}"/>
    <cellStyle name="Хороший 2 2 18" xfId="10459" xr:uid="{00000000-0005-0000-0000-00006D340000}"/>
    <cellStyle name="Хороший 2 2 19" xfId="10460" xr:uid="{00000000-0005-0000-0000-00006E340000}"/>
    <cellStyle name="Хороший 2 2 2" xfId="10461" xr:uid="{00000000-0005-0000-0000-00006F340000}"/>
    <cellStyle name="Хороший 2 2 3" xfId="10462" xr:uid="{00000000-0005-0000-0000-000070340000}"/>
    <cellStyle name="Хороший 2 2 4" xfId="10463" xr:uid="{00000000-0005-0000-0000-000071340000}"/>
    <cellStyle name="Хороший 2 2 5" xfId="10464" xr:uid="{00000000-0005-0000-0000-000072340000}"/>
    <cellStyle name="Хороший 2 2 6" xfId="10465" xr:uid="{00000000-0005-0000-0000-000073340000}"/>
    <cellStyle name="Хороший 2 2 7" xfId="10466" xr:uid="{00000000-0005-0000-0000-000074340000}"/>
    <cellStyle name="Хороший 2 2 8" xfId="10467" xr:uid="{00000000-0005-0000-0000-000075340000}"/>
    <cellStyle name="Хороший 2 2 9" xfId="10468" xr:uid="{00000000-0005-0000-0000-000076340000}"/>
    <cellStyle name="Хороший 2 3" xfId="10469" xr:uid="{00000000-0005-0000-0000-000077340000}"/>
    <cellStyle name="Хороший 2 4" xfId="10470" xr:uid="{00000000-0005-0000-0000-000078340000}"/>
    <cellStyle name="Хороший 2 5" xfId="10471" xr:uid="{00000000-0005-0000-0000-000079340000}"/>
    <cellStyle name="Хороший 2 6" xfId="10472" xr:uid="{00000000-0005-0000-0000-00007A340000}"/>
    <cellStyle name="Хороший 2 7" xfId="10473" xr:uid="{00000000-0005-0000-0000-00007B340000}"/>
    <cellStyle name="Хороший 2 8" xfId="10474" xr:uid="{00000000-0005-0000-0000-00007C340000}"/>
    <cellStyle name="Хороший 2 9" xfId="10475" xr:uid="{00000000-0005-0000-0000-00007D340000}"/>
    <cellStyle name="Хороший 20" xfId="10476" xr:uid="{00000000-0005-0000-0000-00007E340000}"/>
    <cellStyle name="Хороший 21" xfId="10477" xr:uid="{00000000-0005-0000-0000-00007F340000}"/>
    <cellStyle name="Хороший 3" xfId="10478" xr:uid="{00000000-0005-0000-0000-000080340000}"/>
    <cellStyle name="Хороший 4" xfId="10479" xr:uid="{00000000-0005-0000-0000-000081340000}"/>
    <cellStyle name="Хороший 5" xfId="10480" xr:uid="{00000000-0005-0000-0000-000082340000}"/>
    <cellStyle name="Хороший 6" xfId="10481" xr:uid="{00000000-0005-0000-0000-000083340000}"/>
    <cellStyle name="Хороший 7" xfId="10482" xr:uid="{00000000-0005-0000-0000-000084340000}"/>
    <cellStyle name="Хороший 8" xfId="10483" xr:uid="{00000000-0005-0000-0000-000085340000}"/>
    <cellStyle name="Хороший 9" xfId="10484" xr:uid="{00000000-0005-0000-0000-000086340000}"/>
    <cellStyle name="Џђћ–…ќ’ќ›‰" xfId="10485" xr:uid="{00000000-0005-0000-0000-000087340000}"/>
    <cellStyle name="표준_03-01-##_Raw materials for Uz-DongWon" xfId="10486" xr:uid="{00000000-0005-0000-0000-000088340000}"/>
  </cellStyles>
  <dxfs count="8">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val="0"/>
        <i val="0"/>
      </font>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47414333\2008-%20&#1048;&#1064;%20&#1061;&#1040;&#1050;&#1048;%20&#1053;&#1040;&#1063;&#1048;&#1057;&#1051;&#1045;&#1053;&#1048;&#1071;%20(&#1047;&#1040;&#1064;&#1048;&#1058;&#1040;)%20&#1041;&#1102;&#1076;&#1078;&#1077;&#1090;%20(version%2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43;&#1072;&#1083;&#1083;&#1072;-2005\EXCEL%20&#1093;&#1091;&#1078;&#1078;&#1072;&#1090;&#1083;&#1072;&#1088;&#1080;\123\&#1058;&#1086;&#1093;&#1080;&#1088;&#1073;&#1077;&#1082;%202003-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105.29\&#1087;&#1087;-3270\&#1057;&#1042;&#1054;&#1044;%2026%20&#1090;&#1072;&#1083;&#1080;\bank201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mangan-49\Temp\notes57CDC7\DOCUME~1\CBUSER~1.BUH\LOCALS~1\Temp\notes67484A\&#1058;&#1091;&#1075;&#1072;&#1090;&#1080;&#1083;&#1075;&#1072;&#1085;%203512\&#1092;&#1093;-&#1076;&#1090;-&#1082;&#1090;-&#1082;&#1072;&#1088;&#1079;&#1076;&#1086;&#1083;&#1080;&#1075;&#1080;%20&#1061;&#1048;&#1052;&#1048;&#10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105.170\&#1087;&#1088;&#1091;&#1076;&#1077;&#1085;&#1094;&#1080;&#1072;&#1083;&#1100;\&#1087;&#1088;&#1091;&#1076;&#1077;&#1085;&#1094;&#1080;&#1072;&#1083;&#1100;\Documents%20and%20Settings\ayhodjaev_h\&#1056;&#1072;&#1073;&#1086;&#1095;&#1080;&#1081;%20&#1089;&#1090;&#1086;&#1083;\&#1058;&#1072;&#1093;&#1083;&#1080;&#1083;\2012\01.07.2012\&#1086;&#1084;&#1086;&#1085;&#1072;&#1090;%20&#1088;&#1077;&#1078;&#1072;%20&#1074;&#108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mangan-49\&#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105.29\&#1087;&#1087;-3270\&#1057;&#1042;&#1054;&#1044;%2026%20&#1090;&#1072;&#1083;&#1080;\Daily%20Treasury%20onlin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фев"/>
      <sheetName val="Data input"/>
      <sheetName val="для ГАК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База"/>
      <sheetName val="14301"/>
      <sheetName val="Ер Ресурс"/>
      <sheetName val="Доход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ЯнварБюджет"/>
      <sheetName val="c"/>
      <sheetName val="калий"/>
      <sheetName val="Фориш 2003"/>
      <sheetName val="БД"/>
    </sheetNames>
    <sheetDataSet>
      <sheetData sheetId="0">
        <row r="3">
          <cell r="A3">
            <v>186301</v>
          </cell>
          <cell r="E3">
            <v>0.25</v>
          </cell>
        </row>
        <row r="5">
          <cell r="E5">
            <v>0.18</v>
          </cell>
          <cell r="G5">
            <v>27944.82</v>
          </cell>
          <cell r="O5">
            <v>26826.84</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G1"/>
      <sheetName val="Форма №2а"/>
      <sheetName val="База"/>
      <sheetName val="Фин.пок"/>
      <sheetName val="просрочка "/>
      <sheetName val="стоимость проекта"/>
      <sheetName val="мфо"/>
      <sheetName val="Лист1"/>
      <sheetName val="ЁСТЗ рўйхати"/>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ПТЭО_Модернизация_производства_"/>
      <sheetName val="Жиззах_янги_раз"/>
      <sheetName val="BAL"/>
      <sheetName val="Косон ПП"/>
      <sheetName val="Косон_ПП"/>
      <sheetName val="4 группа"/>
      <sheetName val="Смета расходов "/>
      <sheetName val="Счет-Фактура"/>
      <sheetName val="Накладная"/>
      <sheetName val="fondo promedio"/>
      <sheetName val="GRÁFICO DE FONDO POR AFILIADO"/>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Фин.пок"/>
      <sheetName val="ПТЭО_Модернизация%20производств"/>
      <sheetName val="Oglavlenie"/>
      <sheetName val="A"/>
      <sheetName val="2-жадвал свод"/>
    </sheetNames>
    <sheetDataSet>
      <sheetData sheetId="0" refreshError="1"/>
      <sheetData sheetId="1" refreshError="1"/>
      <sheetData sheetId="2" refreshError="1"/>
      <sheetData sheetId="3" refreshError="1">
        <row r="6">
          <cell r="B6">
            <v>2009</v>
          </cell>
        </row>
        <row r="7">
          <cell r="B7">
            <v>2012</v>
          </cell>
        </row>
        <row r="8">
          <cell r="B8">
            <v>20</v>
          </cell>
        </row>
        <row r="14">
          <cell r="B14" t="str">
            <v>долл.</v>
          </cell>
        </row>
        <row r="15">
          <cell r="B15">
            <v>1422.58</v>
          </cell>
        </row>
        <row r="22">
          <cell r="B22">
            <v>240000</v>
          </cell>
        </row>
        <row r="28">
          <cell r="B28">
            <v>270000</v>
          </cell>
        </row>
        <row r="34">
          <cell r="A34" t="str">
            <v>Карбамид в мешках (40 кг)</v>
          </cell>
        </row>
        <row r="35">
          <cell r="A35" t="str">
            <v>Карбамид в мешках (25 кг)</v>
          </cell>
        </row>
        <row r="40">
          <cell r="A40" t="str">
            <v>Карбамид насыпью</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8">
          <cell r="B48">
            <v>0.1371308016877637</v>
          </cell>
        </row>
        <row r="49">
          <cell r="B49">
            <v>0</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3">
          <cell r="B3">
            <v>0</v>
          </cell>
        </row>
      </sheetData>
      <sheetData sheetId="85">
        <row r="3">
          <cell r="B3">
            <v>0</v>
          </cell>
        </row>
      </sheetData>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efreshError="1"/>
      <sheetData sheetId="133">
        <row r="3">
          <cell r="B3">
            <v>0</v>
          </cell>
        </row>
      </sheetData>
      <sheetData sheetId="134" refreshError="1"/>
      <sheetData sheetId="135" refreshError="1"/>
      <sheetData sheetId="136" refreshError="1"/>
      <sheetData sheetId="137" refreshError="1"/>
      <sheetData sheetId="138">
        <row r="3">
          <cell r="B3">
            <v>0</v>
          </cell>
        </row>
      </sheetData>
      <sheetData sheetId="139">
        <row r="3">
          <cell r="B3">
            <v>0</v>
          </cell>
        </row>
      </sheetData>
      <sheetData sheetId="140">
        <row r="3">
          <cell r="B3">
            <v>0</v>
          </cell>
        </row>
      </sheetData>
      <sheetData sheetId="141" refreshError="1"/>
      <sheetData sheetId="142" refreshError="1"/>
      <sheetData sheetId="143" refreshError="1"/>
      <sheetData sheetId="144">
        <row r="6">
          <cell r="B6">
            <v>2009</v>
          </cell>
        </row>
      </sheetData>
      <sheetData sheetId="145">
        <row r="6">
          <cell r="B6">
            <v>2009</v>
          </cell>
        </row>
      </sheetData>
      <sheetData sheetId="146">
        <row r="6">
          <cell r="B6">
            <v>2009</v>
          </cell>
        </row>
      </sheetData>
      <sheetData sheetId="147">
        <row r="6">
          <cell r="B6">
            <v>2009</v>
          </cell>
        </row>
      </sheetData>
      <sheetData sheetId="148">
        <row r="6">
          <cell r="B6">
            <v>2009</v>
          </cell>
        </row>
      </sheetData>
      <sheetData sheetId="149">
        <row r="5">
          <cell r="C5">
            <v>2009</v>
          </cell>
        </row>
      </sheetData>
      <sheetData sheetId="150">
        <row r="5">
          <cell r="C5">
            <v>2009</v>
          </cell>
        </row>
      </sheetData>
      <sheetData sheetId="151">
        <row r="5">
          <cell r="C5">
            <v>2009</v>
          </cell>
        </row>
      </sheetData>
      <sheetData sheetId="152">
        <row r="5">
          <cell r="C5">
            <v>2009</v>
          </cell>
        </row>
      </sheetData>
      <sheetData sheetId="153">
        <row r="5">
          <cell r="C5">
            <v>2009</v>
          </cell>
        </row>
      </sheetData>
      <sheetData sheetId="154">
        <row r="5">
          <cell r="C5">
            <v>2009</v>
          </cell>
        </row>
      </sheetData>
      <sheetData sheetId="155">
        <row r="5">
          <cell r="C5">
            <v>2009</v>
          </cell>
        </row>
      </sheetData>
      <sheetData sheetId="156">
        <row r="5">
          <cell r="C5">
            <v>2009</v>
          </cell>
        </row>
      </sheetData>
      <sheetData sheetId="157">
        <row r="5">
          <cell r="C5">
            <v>2009</v>
          </cell>
        </row>
      </sheetData>
      <sheetData sheetId="158">
        <row r="5">
          <cell r="C5">
            <v>2009</v>
          </cell>
        </row>
      </sheetData>
      <sheetData sheetId="159">
        <row r="5">
          <cell r="C5">
            <v>2009</v>
          </cell>
        </row>
      </sheetData>
      <sheetData sheetId="160">
        <row r="5">
          <cell r="C5">
            <v>2009</v>
          </cell>
        </row>
      </sheetData>
      <sheetData sheetId="161">
        <row r="5">
          <cell r="C5">
            <v>2009</v>
          </cell>
        </row>
      </sheetData>
      <sheetData sheetId="162">
        <row r="5">
          <cell r="C5">
            <v>2009</v>
          </cell>
        </row>
      </sheetData>
      <sheetData sheetId="163">
        <row r="5">
          <cell r="C5">
            <v>2009</v>
          </cell>
        </row>
      </sheetData>
      <sheetData sheetId="164">
        <row r="5">
          <cell r="C5">
            <v>2009</v>
          </cell>
        </row>
      </sheetData>
      <sheetData sheetId="165">
        <row r="5">
          <cell r="C5">
            <v>2009</v>
          </cell>
        </row>
      </sheetData>
      <sheetData sheetId="166">
        <row r="5">
          <cell r="C5">
            <v>2009</v>
          </cell>
        </row>
      </sheetData>
      <sheetData sheetId="167">
        <row r="5">
          <cell r="C5">
            <v>2009</v>
          </cell>
        </row>
      </sheetData>
      <sheetData sheetId="168">
        <row r="5">
          <cell r="C5">
            <v>2009</v>
          </cell>
        </row>
      </sheetData>
      <sheetData sheetId="169">
        <row r="5">
          <cell r="C5">
            <v>2009</v>
          </cell>
        </row>
      </sheetData>
      <sheetData sheetId="170">
        <row r="8">
          <cell r="C8">
            <v>157</v>
          </cell>
        </row>
      </sheetData>
      <sheetData sheetId="171"/>
      <sheetData sheetId="172"/>
      <sheetData sheetId="173"/>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sheetData sheetId="196"/>
      <sheetData sheetId="197"/>
      <sheetData sheetId="198"/>
      <sheetData sheetId="199" refreshError="1"/>
      <sheetData sheetId="200" refreshError="1"/>
      <sheetData sheetId="201" refreshError="1"/>
      <sheetData sheetId="202" refreshError="1"/>
      <sheetData sheetId="203"/>
      <sheetData sheetId="20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ррсчета"/>
      <sheetName val="наличность"/>
      <sheetName val="клиенты"/>
      <sheetName val="вклады"/>
      <sheetName val="валютная позиция"/>
      <sheetName val="доходы-расходы"/>
      <sheetName val="расчет1"/>
      <sheetName val="tmp"/>
      <sheetName val="budjet-GNI"/>
      <sheetName val="клиенты-расчёт"/>
      <sheetName val="Курсы"/>
      <sheetName val="Data input"/>
      <sheetName val="План пр-ва"/>
      <sheetName val="табл чувств"/>
      <sheetName val="План продаж"/>
      <sheetName val="валютная_позиция"/>
      <sheetName val="Data_input"/>
      <sheetName val="План_пр-ва"/>
      <sheetName val="табл_чувств"/>
      <sheetName val="План_продаж"/>
      <sheetName val="валютная_позиция1"/>
      <sheetName val="Data_input1"/>
      <sheetName val="План_пр-ва1"/>
      <sheetName val="табл_чувств1"/>
      <sheetName val="План_продаж1"/>
    </sheetNames>
    <sheetDataSet>
      <sheetData sheetId="0" refreshError="1"/>
      <sheetData sheetId="1" refreshError="1"/>
      <sheetData sheetId="2" refreshError="1"/>
      <sheetData sheetId="3" refreshError="1"/>
      <sheetData sheetId="4" refreshError="1"/>
      <sheetData sheetId="5" refreshError="1"/>
      <sheetData sheetId="6">
        <row r="3">
          <cell r="R3">
            <v>445</v>
          </cell>
        </row>
      </sheetData>
      <sheetData sheetId="7">
        <row r="3">
          <cell r="I3">
            <v>445</v>
          </cell>
          <cell r="J3" t="str">
            <v>00445</v>
          </cell>
          <cell r="K3">
            <v>14720711701.16</v>
          </cell>
          <cell r="L3">
            <v>0</v>
          </cell>
          <cell r="M3">
            <v>6793972.0800000001</v>
          </cell>
          <cell r="N3">
            <v>14727505673.24</v>
          </cell>
        </row>
        <row r="4">
          <cell r="I4">
            <v>974</v>
          </cell>
          <cell r="J4" t="str">
            <v>00974</v>
          </cell>
          <cell r="K4">
            <v>45573173331.959999</v>
          </cell>
          <cell r="L4">
            <v>2724514.37</v>
          </cell>
          <cell r="M4">
            <v>20128487.16</v>
          </cell>
          <cell r="N4">
            <v>45590577304.75</v>
          </cell>
        </row>
        <row r="5">
          <cell r="I5">
            <v>1018</v>
          </cell>
          <cell r="J5" t="str">
            <v>01018</v>
          </cell>
          <cell r="K5">
            <v>15141967572.98</v>
          </cell>
          <cell r="L5">
            <v>0</v>
          </cell>
          <cell r="M5">
            <v>3906997.86</v>
          </cell>
          <cell r="N5">
            <v>15145874570.84</v>
          </cell>
        </row>
        <row r="6">
          <cell r="I6">
            <v>1032</v>
          </cell>
          <cell r="J6" t="str">
            <v>01032</v>
          </cell>
          <cell r="K6">
            <v>3213552649.0100002</v>
          </cell>
          <cell r="L6">
            <v>0</v>
          </cell>
          <cell r="M6">
            <v>2039968.11</v>
          </cell>
          <cell r="N6">
            <v>3215592617.1199999</v>
          </cell>
        </row>
        <row r="7">
          <cell r="I7">
            <v>1033</v>
          </cell>
          <cell r="J7" t="str">
            <v>01033</v>
          </cell>
          <cell r="K7">
            <v>5965234335.04</v>
          </cell>
          <cell r="L7">
            <v>0</v>
          </cell>
          <cell r="M7">
            <v>9155521.2599999998</v>
          </cell>
          <cell r="N7">
            <v>5974389856.3000002</v>
          </cell>
        </row>
        <row r="8">
          <cell r="I8">
            <v>1038</v>
          </cell>
          <cell r="J8" t="str">
            <v>01038</v>
          </cell>
          <cell r="K8">
            <v>4747818252.8599997</v>
          </cell>
          <cell r="L8">
            <v>0</v>
          </cell>
          <cell r="M8">
            <v>5224207.67</v>
          </cell>
          <cell r="N8">
            <v>4753042460.5299997</v>
          </cell>
        </row>
        <row r="9">
          <cell r="I9">
            <v>1042</v>
          </cell>
          <cell r="J9" t="str">
            <v>01042</v>
          </cell>
          <cell r="K9">
            <v>5517929996.6700001</v>
          </cell>
          <cell r="L9">
            <v>6743844.0600000005</v>
          </cell>
          <cell r="M9">
            <v>6433262.5899999999</v>
          </cell>
          <cell r="N9">
            <v>5517619415.1999998</v>
          </cell>
        </row>
        <row r="10">
          <cell r="I10">
            <v>1043</v>
          </cell>
          <cell r="J10" t="str">
            <v>01043</v>
          </cell>
          <cell r="K10">
            <v>3306828977.4299998</v>
          </cell>
          <cell r="L10">
            <v>0</v>
          </cell>
          <cell r="M10">
            <v>2376386.7599999998</v>
          </cell>
          <cell r="N10">
            <v>3309205364.1900001</v>
          </cell>
        </row>
        <row r="11">
          <cell r="I11">
            <v>1061</v>
          </cell>
          <cell r="J11" t="str">
            <v>01061</v>
          </cell>
          <cell r="K11">
            <v>5067559540.7299995</v>
          </cell>
          <cell r="L11">
            <v>0</v>
          </cell>
          <cell r="M11">
            <v>9492296.0899999999</v>
          </cell>
          <cell r="N11">
            <v>5077051836.8199997</v>
          </cell>
        </row>
        <row r="12">
          <cell r="I12">
            <v>1082</v>
          </cell>
          <cell r="J12" t="str">
            <v>01082</v>
          </cell>
          <cell r="K12">
            <v>2917832861.9699998</v>
          </cell>
          <cell r="L12">
            <v>0</v>
          </cell>
          <cell r="M12">
            <v>2989865.41</v>
          </cell>
          <cell r="N12">
            <v>2920822727.3800001</v>
          </cell>
        </row>
        <row r="13">
          <cell r="I13">
            <v>1085</v>
          </cell>
          <cell r="J13" t="str">
            <v>01085</v>
          </cell>
          <cell r="K13">
            <v>2915220910.2800002</v>
          </cell>
          <cell r="L13">
            <v>0</v>
          </cell>
          <cell r="M13">
            <v>3795398.19</v>
          </cell>
          <cell r="N13">
            <v>2919016308.4699998</v>
          </cell>
        </row>
        <row r="14">
          <cell r="I14">
            <v>1087</v>
          </cell>
          <cell r="J14" t="str">
            <v>01087</v>
          </cell>
          <cell r="K14">
            <v>2444340541.6500001</v>
          </cell>
          <cell r="L14">
            <v>0</v>
          </cell>
          <cell r="M14">
            <v>2896899.14</v>
          </cell>
          <cell r="N14">
            <v>2447237440.79</v>
          </cell>
        </row>
        <row r="15">
          <cell r="I15">
            <v>1088</v>
          </cell>
          <cell r="J15" t="str">
            <v>01088</v>
          </cell>
          <cell r="K15">
            <v>50704185159.459999</v>
          </cell>
          <cell r="L15">
            <v>0</v>
          </cell>
          <cell r="M15">
            <v>1055861.1200000001</v>
          </cell>
          <cell r="N15">
            <v>50705241020.580002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шчи-гурух"/>
      <sheetName val="дот"/>
      <sheetName val="ДтКт_Кимё"/>
      <sheetName val="1-жадвал КТ"/>
      <sheetName val="2-жадвал ДТ"/>
      <sheetName val="3-жадвал Натижа"/>
      <sheetName val="4-жадвал коплаш манбалари"/>
      <sheetName val="5-жадвал"/>
      <sheetName val="6-жадвал"/>
      <sheetName val="7-жадвал"/>
    </sheetNames>
    <sheetDataSet>
      <sheetData sheetId="0"/>
      <sheetData sheetId="1">
        <row r="6">
          <cell r="A6">
            <v>237</v>
          </cell>
          <cell r="B6">
            <v>1</v>
          </cell>
          <cell r="C6" t="str">
            <v>"ТЕМИР-АКРОМ-БУХОРИЙ" .</v>
          </cell>
          <cell r="D6">
            <v>6930.0665199999994</v>
          </cell>
          <cell r="E6">
            <v>0</v>
          </cell>
          <cell r="F6">
            <v>4836</v>
          </cell>
          <cell r="G6">
            <v>6977.2359999999999</v>
          </cell>
          <cell r="H6">
            <v>4788.8305200000004</v>
          </cell>
          <cell r="I6">
            <v>0</v>
          </cell>
          <cell r="J6">
            <v>1205</v>
          </cell>
          <cell r="K6">
            <v>0</v>
          </cell>
          <cell r="L6">
            <v>5993.8305200000004</v>
          </cell>
          <cell r="M6">
            <v>0</v>
          </cell>
        </row>
        <row r="7">
          <cell r="A7">
            <v>198</v>
          </cell>
          <cell r="B7">
            <v>2</v>
          </cell>
          <cell r="C7" t="str">
            <v>"ANVAR MUROD DILSHOD" .</v>
          </cell>
          <cell r="D7">
            <v>0</v>
          </cell>
          <cell r="E7">
            <v>1169.7829999999999</v>
          </cell>
          <cell r="F7">
            <v>9442.4546668319981</v>
          </cell>
          <cell r="G7">
            <v>7581.9566000000004</v>
          </cell>
          <cell r="H7">
            <v>690.71506683199823</v>
          </cell>
          <cell r="I7">
            <v>0</v>
          </cell>
          <cell r="J7">
            <v>0</v>
          </cell>
          <cell r="K7">
            <v>0</v>
          </cell>
          <cell r="L7">
            <v>690.71506683199823</v>
          </cell>
          <cell r="M7">
            <v>0</v>
          </cell>
        </row>
        <row r="8">
          <cell r="A8">
            <v>131</v>
          </cell>
          <cell r="B8">
            <v>3</v>
          </cell>
          <cell r="C8" t="str">
            <v>"САHЖАР" .</v>
          </cell>
          <cell r="D8">
            <v>7653.884</v>
          </cell>
          <cell r="E8">
            <v>0</v>
          </cell>
          <cell r="F8">
            <v>6124</v>
          </cell>
          <cell r="G8">
            <v>12993.915000000001</v>
          </cell>
          <cell r="H8">
            <v>783.96899999999914</v>
          </cell>
          <cell r="I8">
            <v>0</v>
          </cell>
          <cell r="J8">
            <v>0</v>
          </cell>
          <cell r="K8">
            <v>0</v>
          </cell>
          <cell r="L8">
            <v>783.96899999999914</v>
          </cell>
          <cell r="M8">
            <v>0</v>
          </cell>
        </row>
        <row r="9">
          <cell r="A9">
            <v>132</v>
          </cell>
          <cell r="B9">
            <v>4</v>
          </cell>
          <cell r="C9" t="str">
            <v>"ТУРСУHБОБО" .</v>
          </cell>
          <cell r="D9">
            <v>0</v>
          </cell>
          <cell r="E9">
            <v>5201.5060000000003</v>
          </cell>
          <cell r="F9">
            <v>6289.5209803200014</v>
          </cell>
          <cell r="G9">
            <v>2113</v>
          </cell>
          <cell r="H9">
            <v>0</v>
          </cell>
          <cell r="I9">
            <v>1024.9850196799989</v>
          </cell>
          <cell r="J9">
            <v>183.6</v>
          </cell>
          <cell r="K9">
            <v>0</v>
          </cell>
          <cell r="L9">
            <v>0</v>
          </cell>
          <cell r="M9">
            <v>841.38501967999889</v>
          </cell>
        </row>
        <row r="10">
          <cell r="A10">
            <v>135</v>
          </cell>
          <cell r="B10">
            <v>5</v>
          </cell>
          <cell r="C10" t="str">
            <v>"РИЗК-РУЗ-97" .</v>
          </cell>
          <cell r="D10">
            <v>0</v>
          </cell>
          <cell r="E10">
            <v>1644</v>
          </cell>
          <cell r="F10">
            <v>10777</v>
          </cell>
          <cell r="G10">
            <v>7832.8339999999998</v>
          </cell>
          <cell r="H10">
            <v>1300.1660000000002</v>
          </cell>
          <cell r="I10">
            <v>0</v>
          </cell>
          <cell r="J10">
            <v>714</v>
          </cell>
          <cell r="K10">
            <v>2183.7650000000003</v>
          </cell>
          <cell r="L10">
            <v>0</v>
          </cell>
          <cell r="M10">
            <v>169.59900000000016</v>
          </cell>
        </row>
        <row r="11">
          <cell r="A11">
            <v>145</v>
          </cell>
          <cell r="B11">
            <v>6</v>
          </cell>
          <cell r="C11" t="str">
            <v>"ОК-ОЛТИH-97" .</v>
          </cell>
          <cell r="D11">
            <v>0</v>
          </cell>
          <cell r="E11">
            <v>468</v>
          </cell>
          <cell r="F11">
            <v>9448.0729128557996</v>
          </cell>
          <cell r="G11">
            <v>10335.368</v>
          </cell>
          <cell r="H11">
            <v>0</v>
          </cell>
          <cell r="I11">
            <v>1355.2950871442008</v>
          </cell>
          <cell r="J11">
            <v>1673.28</v>
          </cell>
          <cell r="K11">
            <v>636</v>
          </cell>
          <cell r="L11">
            <v>0</v>
          </cell>
          <cell r="M11">
            <v>318.01508714420083</v>
          </cell>
        </row>
        <row r="12">
          <cell r="A12">
            <v>133</v>
          </cell>
          <cell r="B12">
            <v>7</v>
          </cell>
          <cell r="C12" t="str">
            <v>"УСМОHОБОД" .</v>
          </cell>
          <cell r="D12">
            <v>0</v>
          </cell>
          <cell r="E12">
            <v>418.49099999999999</v>
          </cell>
          <cell r="F12">
            <v>26483.435156528398</v>
          </cell>
          <cell r="G12">
            <v>30893.64</v>
          </cell>
          <cell r="H12">
            <v>0</v>
          </cell>
          <cell r="I12">
            <v>4828.6958434716034</v>
          </cell>
          <cell r="J12">
            <v>7653.8916045000005</v>
          </cell>
          <cell r="K12">
            <v>3624.7</v>
          </cell>
          <cell r="L12">
            <v>0</v>
          </cell>
          <cell r="M12">
            <v>799.50423897160363</v>
          </cell>
        </row>
        <row r="13">
          <cell r="A13">
            <v>137</v>
          </cell>
          <cell r="B13">
            <v>8</v>
          </cell>
          <cell r="C13" t="str">
            <v>"ФИДОЙИ-98" .</v>
          </cell>
          <cell r="D13">
            <v>0</v>
          </cell>
          <cell r="E13">
            <v>168</v>
          </cell>
          <cell r="F13">
            <v>10147</v>
          </cell>
          <cell r="G13">
            <v>11222.644</v>
          </cell>
          <cell r="H13">
            <v>0</v>
          </cell>
          <cell r="I13">
            <v>1243.6440000000002</v>
          </cell>
          <cell r="J13">
            <v>4227.6084030000002</v>
          </cell>
          <cell r="K13">
            <v>1962.7</v>
          </cell>
          <cell r="L13">
            <v>1021.2644029999999</v>
          </cell>
          <cell r="M13">
            <v>0</v>
          </cell>
        </row>
        <row r="14">
          <cell r="A14">
            <v>134</v>
          </cell>
          <cell r="B14">
            <v>9</v>
          </cell>
          <cell r="C14" t="str">
            <v>"ИСТИКЛОЛ" .</v>
          </cell>
          <cell r="D14">
            <v>8724.4789999999994</v>
          </cell>
          <cell r="E14">
            <v>0</v>
          </cell>
          <cell r="F14">
            <v>5787</v>
          </cell>
          <cell r="G14">
            <v>8459.2890000000007</v>
          </cell>
          <cell r="H14">
            <v>6052.1899999999987</v>
          </cell>
          <cell r="I14">
            <v>0</v>
          </cell>
          <cell r="J14">
            <v>5947</v>
          </cell>
          <cell r="K14">
            <v>0</v>
          </cell>
          <cell r="L14">
            <v>11999.189999999999</v>
          </cell>
          <cell r="M14">
            <v>0</v>
          </cell>
        </row>
        <row r="15">
          <cell r="A15">
            <v>284</v>
          </cell>
          <cell r="B15">
            <v>10</v>
          </cell>
          <cell r="C15" t="str">
            <v>"МАВЛОHБОБО" .</v>
          </cell>
          <cell r="D15">
            <v>0</v>
          </cell>
          <cell r="E15">
            <v>591</v>
          </cell>
          <cell r="F15">
            <v>54385.415367649381</v>
          </cell>
          <cell r="G15">
            <v>55916.338799999998</v>
          </cell>
          <cell r="H15">
            <v>0</v>
          </cell>
          <cell r="I15">
            <v>2121.9234323506171</v>
          </cell>
          <cell r="J15">
            <v>6127</v>
          </cell>
          <cell r="K15">
            <v>2861.989</v>
          </cell>
          <cell r="L15">
            <v>1143.0875676493829</v>
          </cell>
          <cell r="M15">
            <v>0</v>
          </cell>
        </row>
        <row r="16">
          <cell r="A16">
            <v>164</v>
          </cell>
          <cell r="B16">
            <v>11</v>
          </cell>
          <cell r="C16" t="str">
            <v>"ТУХТАЕВ РАЗОК УГЛИ УЛУГБЕК" .</v>
          </cell>
          <cell r="D16">
            <v>0</v>
          </cell>
          <cell r="E16">
            <v>618</v>
          </cell>
          <cell r="F16">
            <v>9456.8840515320007</v>
          </cell>
          <cell r="G16">
            <v>6532.6315000000004</v>
          </cell>
          <cell r="H16">
            <v>2306.2525515320003</v>
          </cell>
          <cell r="I16">
            <v>0</v>
          </cell>
          <cell r="J16">
            <v>0</v>
          </cell>
          <cell r="K16">
            <v>2844</v>
          </cell>
          <cell r="L16">
            <v>0</v>
          </cell>
          <cell r="M16">
            <v>537.74744846799967</v>
          </cell>
        </row>
        <row r="17">
          <cell r="A17">
            <v>108</v>
          </cell>
          <cell r="B17">
            <v>12</v>
          </cell>
          <cell r="C17" t="str">
            <v>"ХАМРОЕВ ИСЛОМБОБО" .</v>
          </cell>
          <cell r="D17">
            <v>6789.4449100000002</v>
          </cell>
          <cell r="E17">
            <v>0</v>
          </cell>
          <cell r="F17">
            <v>29001.494257620972</v>
          </cell>
          <cell r="G17">
            <v>36282.839999999997</v>
          </cell>
          <cell r="H17">
            <v>0</v>
          </cell>
          <cell r="I17">
            <v>491.90083237902581</v>
          </cell>
          <cell r="J17">
            <v>2481.4223234999999</v>
          </cell>
          <cell r="K17">
            <v>0</v>
          </cell>
          <cell r="L17">
            <v>1989.5214911209741</v>
          </cell>
          <cell r="M17">
            <v>0</v>
          </cell>
        </row>
        <row r="18">
          <cell r="A18">
            <v>188</v>
          </cell>
          <cell r="B18">
            <v>13</v>
          </cell>
          <cell r="C18" t="str">
            <v>"САМАД УГЛИ МАКСУД" .</v>
          </cell>
          <cell r="D18">
            <v>0</v>
          </cell>
          <cell r="E18">
            <v>236</v>
          </cell>
          <cell r="F18">
            <v>21310.094134277399</v>
          </cell>
          <cell r="G18">
            <v>19052.77</v>
          </cell>
          <cell r="H18">
            <v>2021.3241342773979</v>
          </cell>
          <cell r="I18">
            <v>0</v>
          </cell>
          <cell r="J18">
            <v>139</v>
          </cell>
          <cell r="K18">
            <v>2522</v>
          </cell>
          <cell r="L18">
            <v>0</v>
          </cell>
          <cell r="M18">
            <v>361.67586572260211</v>
          </cell>
        </row>
        <row r="19">
          <cell r="A19">
            <v>117</v>
          </cell>
          <cell r="B19">
            <v>14</v>
          </cell>
          <cell r="C19" t="str">
            <v>"ГАФФОРОВ БАХРИДДИH БАРАКА" .</v>
          </cell>
          <cell r="D19">
            <v>0</v>
          </cell>
          <cell r="E19">
            <v>217</v>
          </cell>
          <cell r="F19">
            <v>26894.929973054997</v>
          </cell>
          <cell r="G19">
            <v>23061.690600000002</v>
          </cell>
          <cell r="H19">
            <v>3616.2393730549957</v>
          </cell>
          <cell r="I19">
            <v>0</v>
          </cell>
          <cell r="J19">
            <v>0</v>
          </cell>
          <cell r="K19">
            <v>2172.5230000000001</v>
          </cell>
          <cell r="L19">
            <v>1443.7163730549955</v>
          </cell>
          <cell r="M19">
            <v>0</v>
          </cell>
        </row>
        <row r="20">
          <cell r="A20">
            <v>153</v>
          </cell>
          <cell r="B20">
            <v>15</v>
          </cell>
          <cell r="C20" t="str">
            <v>"ABDULLAEV G'AYBULLO ZAMINI" .</v>
          </cell>
          <cell r="D20">
            <v>40057.652999999998</v>
          </cell>
          <cell r="E20">
            <v>0</v>
          </cell>
          <cell r="F20">
            <v>15982</v>
          </cell>
          <cell r="G20">
            <v>9114.0895999999993</v>
          </cell>
          <cell r="H20">
            <v>46925.563399999999</v>
          </cell>
          <cell r="I20">
            <v>0</v>
          </cell>
          <cell r="J20">
            <v>2569</v>
          </cell>
          <cell r="K20">
            <v>0</v>
          </cell>
          <cell r="L20">
            <v>49494.563399999999</v>
          </cell>
          <cell r="M20">
            <v>0</v>
          </cell>
        </row>
        <row r="21">
          <cell r="A21">
            <v>155</v>
          </cell>
          <cell r="B21">
            <v>16</v>
          </cell>
          <cell r="C21" t="str">
            <v>"NARZIEVA XATICHA ZAMINI" .</v>
          </cell>
          <cell r="D21">
            <v>0</v>
          </cell>
          <cell r="E21">
            <v>648</v>
          </cell>
          <cell r="F21">
            <v>9765.767624247901</v>
          </cell>
          <cell r="G21">
            <v>8325.6873999999989</v>
          </cell>
          <cell r="H21">
            <v>792.08022424790215</v>
          </cell>
          <cell r="I21">
            <v>0</v>
          </cell>
          <cell r="J21">
            <v>0</v>
          </cell>
          <cell r="K21">
            <v>2206</v>
          </cell>
          <cell r="L21">
            <v>0</v>
          </cell>
          <cell r="M21">
            <v>1413.9197757520978</v>
          </cell>
        </row>
        <row r="22">
          <cell r="A22">
            <v>152</v>
          </cell>
          <cell r="B22">
            <v>17</v>
          </cell>
          <cell r="C22" t="str">
            <v>"ESHMUROD SAFAR FERUZ" .</v>
          </cell>
          <cell r="D22">
            <v>0</v>
          </cell>
          <cell r="E22">
            <v>254</v>
          </cell>
          <cell r="F22">
            <v>10715</v>
          </cell>
          <cell r="G22">
            <v>10998.602000000001</v>
          </cell>
          <cell r="H22">
            <v>0</v>
          </cell>
          <cell r="I22">
            <v>537.60200000000077</v>
          </cell>
          <cell r="J22">
            <v>1137</v>
          </cell>
          <cell r="K22">
            <v>0</v>
          </cell>
          <cell r="L22">
            <v>599.39799999999923</v>
          </cell>
          <cell r="M22">
            <v>0</v>
          </cell>
        </row>
        <row r="23">
          <cell r="A23">
            <v>154</v>
          </cell>
          <cell r="B23">
            <v>18</v>
          </cell>
          <cell r="C23" t="str">
            <v>"ZARAFSHON JAYRONI" .</v>
          </cell>
          <cell r="D23">
            <v>0</v>
          </cell>
          <cell r="E23">
            <v>1222.3065323599997</v>
          </cell>
          <cell r="F23">
            <v>46705</v>
          </cell>
          <cell r="G23">
            <v>46107.562600000005</v>
          </cell>
          <cell r="H23">
            <v>0</v>
          </cell>
          <cell r="I23">
            <v>624.86913236000692</v>
          </cell>
          <cell r="J23">
            <v>8747</v>
          </cell>
          <cell r="K23">
            <v>964</v>
          </cell>
          <cell r="L23">
            <v>7158.1308676399931</v>
          </cell>
          <cell r="M23">
            <v>0</v>
          </cell>
        </row>
        <row r="24">
          <cell r="A24">
            <v>150</v>
          </cell>
          <cell r="B24">
            <v>19</v>
          </cell>
          <cell r="C24" t="str">
            <v>"ADOLAT ALISHER ZAMINI" .</v>
          </cell>
          <cell r="D24">
            <v>2287.3449999999998</v>
          </cell>
          <cell r="E24">
            <v>0</v>
          </cell>
          <cell r="F24">
            <v>3879.74114955294</v>
          </cell>
          <cell r="G24">
            <v>8664</v>
          </cell>
          <cell r="H24">
            <v>0</v>
          </cell>
          <cell r="I24">
            <v>2496.9138504470607</v>
          </cell>
          <cell r="J24">
            <v>2379.1950000000002</v>
          </cell>
          <cell r="K24">
            <v>0</v>
          </cell>
          <cell r="L24">
            <v>0</v>
          </cell>
          <cell r="M24">
            <v>117.7188504470605</v>
          </cell>
        </row>
        <row r="25">
          <cell r="A25">
            <v>141</v>
          </cell>
          <cell r="B25">
            <v>20</v>
          </cell>
          <cell r="C25" t="str">
            <v>"SHAROF KAMOL ZAMINI" .</v>
          </cell>
          <cell r="D25">
            <v>3089.2910000000002</v>
          </cell>
          <cell r="E25">
            <v>0</v>
          </cell>
          <cell r="F25">
            <v>13562.375220843598</v>
          </cell>
          <cell r="G25">
            <v>16158.000000000002</v>
          </cell>
          <cell r="H25">
            <v>493.66622084359915</v>
          </cell>
          <cell r="I25">
            <v>0</v>
          </cell>
          <cell r="J25">
            <v>0</v>
          </cell>
          <cell r="K25">
            <v>992</v>
          </cell>
          <cell r="L25">
            <v>0</v>
          </cell>
          <cell r="M25">
            <v>498.33377915640085</v>
          </cell>
        </row>
        <row r="26">
          <cell r="A26">
            <v>128</v>
          </cell>
          <cell r="B26">
            <v>21</v>
          </cell>
          <cell r="C26" t="str">
            <v>"BEXRUZ FERUZ ZAMINI" .</v>
          </cell>
          <cell r="D26">
            <v>1888.5519999999999</v>
          </cell>
          <cell r="E26">
            <v>0</v>
          </cell>
          <cell r="F26">
            <v>10659</v>
          </cell>
          <cell r="G26">
            <v>9549.6</v>
          </cell>
          <cell r="H26">
            <v>2997.9519999999993</v>
          </cell>
          <cell r="I26">
            <v>0</v>
          </cell>
          <cell r="J26">
            <v>1092</v>
          </cell>
          <cell r="K26">
            <v>31</v>
          </cell>
          <cell r="L26">
            <v>4058.9519999999993</v>
          </cell>
          <cell r="M26">
            <v>0</v>
          </cell>
        </row>
        <row r="27">
          <cell r="A27">
            <v>161</v>
          </cell>
          <cell r="B27">
            <v>22</v>
          </cell>
          <cell r="C27" t="str">
            <v>"ЭЛЕР" .</v>
          </cell>
          <cell r="D27">
            <v>0</v>
          </cell>
          <cell r="E27">
            <v>1844</v>
          </cell>
          <cell r="F27">
            <v>18579.106627967998</v>
          </cell>
          <cell r="G27">
            <v>19432</v>
          </cell>
          <cell r="H27">
            <v>0</v>
          </cell>
          <cell r="I27">
            <v>2696.8933720320019</v>
          </cell>
          <cell r="J27">
            <v>2588.355</v>
          </cell>
          <cell r="K27">
            <v>0</v>
          </cell>
          <cell r="L27">
            <v>0</v>
          </cell>
          <cell r="M27">
            <v>108.53837203200192</v>
          </cell>
        </row>
        <row r="28">
          <cell r="A28">
            <v>158</v>
          </cell>
          <cell r="B28">
            <v>23</v>
          </cell>
          <cell r="C28" t="str">
            <v>"ХАККИБОБО" .</v>
          </cell>
          <cell r="D28">
            <v>0</v>
          </cell>
          <cell r="E28">
            <v>676</v>
          </cell>
          <cell r="F28">
            <v>7723.2930771600013</v>
          </cell>
          <cell r="G28">
            <v>8555</v>
          </cell>
          <cell r="H28">
            <v>0</v>
          </cell>
          <cell r="I28">
            <v>1507.7069228399987</v>
          </cell>
          <cell r="J28">
            <v>967.14</v>
          </cell>
          <cell r="K28">
            <v>0</v>
          </cell>
          <cell r="L28">
            <v>0</v>
          </cell>
          <cell r="M28">
            <v>540.56692283999871</v>
          </cell>
        </row>
        <row r="29">
          <cell r="A29">
            <v>159</v>
          </cell>
          <cell r="B29">
            <v>24</v>
          </cell>
          <cell r="C29" t="str">
            <v>"ЖУМАГУЛЬ" .</v>
          </cell>
          <cell r="D29">
            <v>0</v>
          </cell>
          <cell r="E29">
            <v>1675.125</v>
          </cell>
          <cell r="F29">
            <v>13506.411268042919</v>
          </cell>
          <cell r="G29">
            <v>11462.959800000001</v>
          </cell>
          <cell r="H29">
            <v>368.32646804291835</v>
          </cell>
          <cell r="I29">
            <v>0</v>
          </cell>
          <cell r="J29">
            <v>2033</v>
          </cell>
          <cell r="K29">
            <v>0</v>
          </cell>
          <cell r="L29">
            <v>2401.3264680429183</v>
          </cell>
          <cell r="M29">
            <v>0</v>
          </cell>
        </row>
        <row r="30">
          <cell r="A30">
            <v>163</v>
          </cell>
          <cell r="B30">
            <v>25</v>
          </cell>
          <cell r="C30" t="str">
            <v>"КУРБОHБОБО" .</v>
          </cell>
          <cell r="D30">
            <v>0</v>
          </cell>
          <cell r="E30">
            <v>864.67700000000002</v>
          </cell>
          <cell r="F30">
            <v>864.67654108799991</v>
          </cell>
          <cell r="G30">
            <v>0</v>
          </cell>
          <cell r="H30">
            <v>0</v>
          </cell>
          <cell r="I30">
            <v>4.5891200011283217E-4</v>
          </cell>
          <cell r="J30">
            <v>0</v>
          </cell>
          <cell r="K30">
            <v>0</v>
          </cell>
          <cell r="L30">
            <v>0</v>
          </cell>
          <cell r="M30">
            <v>4.5891200011283217E-4</v>
          </cell>
        </row>
        <row r="31">
          <cell r="B31">
            <v>26</v>
          </cell>
          <cell r="C31" t="str">
            <v>"ФАРМОH-ХУДОЙБЕРДИ" .</v>
          </cell>
          <cell r="D31">
            <v>0</v>
          </cell>
          <cell r="E31">
            <v>0</v>
          </cell>
          <cell r="F31">
            <v>0</v>
          </cell>
          <cell r="G31">
            <v>0</v>
          </cell>
          <cell r="H31">
            <v>0</v>
          </cell>
          <cell r="I31">
            <v>0</v>
          </cell>
          <cell r="J31">
            <v>0</v>
          </cell>
          <cell r="K31">
            <v>0</v>
          </cell>
          <cell r="L31">
            <v>0</v>
          </cell>
          <cell r="M31">
            <v>0</v>
          </cell>
        </row>
        <row r="32">
          <cell r="A32">
            <v>171</v>
          </cell>
          <cell r="B32">
            <v>27</v>
          </cell>
          <cell r="C32" t="str">
            <v>"ЭРГАШЕВА МЕХРИHИСО" .</v>
          </cell>
          <cell r="D32">
            <v>0</v>
          </cell>
          <cell r="E32">
            <v>952</v>
          </cell>
          <cell r="F32">
            <v>10023.798132283404</v>
          </cell>
          <cell r="G32">
            <v>9762</v>
          </cell>
          <cell r="H32">
            <v>0</v>
          </cell>
          <cell r="I32">
            <v>690.2018677165961</v>
          </cell>
          <cell r="J32">
            <v>888.93</v>
          </cell>
          <cell r="K32">
            <v>638.971</v>
          </cell>
          <cell r="L32">
            <v>0</v>
          </cell>
          <cell r="M32">
            <v>440.24286771659615</v>
          </cell>
        </row>
        <row r="33">
          <cell r="A33">
            <v>172</v>
          </cell>
          <cell r="B33">
            <v>28</v>
          </cell>
          <cell r="C33" t="str">
            <v>"БАХРИЕВА ШАХЛО" .</v>
          </cell>
          <cell r="D33">
            <v>0</v>
          </cell>
          <cell r="E33">
            <v>568</v>
          </cell>
          <cell r="F33">
            <v>10313.486351483401</v>
          </cell>
          <cell r="G33">
            <v>9720</v>
          </cell>
          <cell r="H33">
            <v>25.48635148340145</v>
          </cell>
          <cell r="I33">
            <v>0</v>
          </cell>
          <cell r="J33">
            <v>0</v>
          </cell>
          <cell r="K33">
            <v>869.80399999999997</v>
          </cell>
          <cell r="L33">
            <v>0</v>
          </cell>
          <cell r="M33">
            <v>844.31764851659852</v>
          </cell>
        </row>
        <row r="34">
          <cell r="A34">
            <v>173</v>
          </cell>
          <cell r="B34">
            <v>29</v>
          </cell>
          <cell r="C34" t="str">
            <v>"УРОК СОЛИ ГУЛБОБО" .</v>
          </cell>
          <cell r="D34">
            <v>0</v>
          </cell>
          <cell r="E34">
            <v>1715</v>
          </cell>
          <cell r="F34">
            <v>12300</v>
          </cell>
          <cell r="G34">
            <v>8708.7800000000007</v>
          </cell>
          <cell r="H34">
            <v>1876.2199999999993</v>
          </cell>
          <cell r="I34">
            <v>0</v>
          </cell>
          <cell r="J34">
            <v>0</v>
          </cell>
          <cell r="K34">
            <v>2206</v>
          </cell>
          <cell r="L34">
            <v>0</v>
          </cell>
          <cell r="M34">
            <v>329.78000000000065</v>
          </cell>
        </row>
        <row r="35">
          <cell r="A35">
            <v>170</v>
          </cell>
          <cell r="B35">
            <v>30</v>
          </cell>
          <cell r="C35" t="str">
            <v>"ЕРКУЛОВ УЛУГБЕК" .</v>
          </cell>
          <cell r="D35">
            <v>0</v>
          </cell>
          <cell r="E35">
            <v>290</v>
          </cell>
          <cell r="F35">
            <v>17153.7100196754</v>
          </cell>
          <cell r="G35">
            <v>9907.529199999999</v>
          </cell>
          <cell r="H35">
            <v>6956.1808196754009</v>
          </cell>
          <cell r="I35">
            <v>0</v>
          </cell>
          <cell r="J35">
            <v>0</v>
          </cell>
          <cell r="K35">
            <v>4760</v>
          </cell>
          <cell r="L35">
            <v>2196.1808196754009</v>
          </cell>
          <cell r="M35">
            <v>0</v>
          </cell>
        </row>
        <row r="36">
          <cell r="A36">
            <v>557</v>
          </cell>
          <cell r="B36">
            <v>31</v>
          </cell>
          <cell r="C36" t="str">
            <v>"ХАМРОЕВА ЗУХРО" .</v>
          </cell>
          <cell r="D36">
            <v>0</v>
          </cell>
          <cell r="E36">
            <v>0</v>
          </cell>
          <cell r="F36">
            <v>0</v>
          </cell>
          <cell r="G36">
            <v>0</v>
          </cell>
          <cell r="H36">
            <v>0</v>
          </cell>
          <cell r="I36">
            <v>0</v>
          </cell>
          <cell r="J36">
            <v>0</v>
          </cell>
          <cell r="K36">
            <v>0</v>
          </cell>
          <cell r="L36">
            <v>0</v>
          </cell>
          <cell r="M36">
            <v>0</v>
          </cell>
        </row>
        <row r="37">
          <cell r="B37">
            <v>32</v>
          </cell>
          <cell r="C37" t="str">
            <v>"РУСТАМОВ ИСТАМ" .</v>
          </cell>
          <cell r="D37">
            <v>4758.66</v>
          </cell>
          <cell r="E37">
            <v>0</v>
          </cell>
          <cell r="F37">
            <v>5185</v>
          </cell>
          <cell r="G37">
            <v>1921.1529</v>
          </cell>
          <cell r="H37">
            <v>8022.5071000000007</v>
          </cell>
          <cell r="I37">
            <v>0</v>
          </cell>
          <cell r="J37">
            <v>1667</v>
          </cell>
          <cell r="K37">
            <v>0</v>
          </cell>
          <cell r="L37">
            <v>9689.5071000000007</v>
          </cell>
          <cell r="M37">
            <v>0</v>
          </cell>
        </row>
        <row r="38">
          <cell r="A38">
            <v>169</v>
          </cell>
          <cell r="B38">
            <v>33</v>
          </cell>
          <cell r="C38" t="str">
            <v>"ХАМРОЕВ БОБОЖОH ЕДГОР УГЛИ" .</v>
          </cell>
          <cell r="D38">
            <v>0</v>
          </cell>
          <cell r="E38">
            <v>2706</v>
          </cell>
          <cell r="F38">
            <v>9087.0642205200002</v>
          </cell>
          <cell r="G38">
            <v>7816.5364</v>
          </cell>
          <cell r="H38">
            <v>0</v>
          </cell>
          <cell r="I38">
            <v>1435.4721794800007</v>
          </cell>
          <cell r="J38">
            <v>2875.95</v>
          </cell>
          <cell r="K38">
            <v>767.76900000000001</v>
          </cell>
          <cell r="L38">
            <v>672.70882051999911</v>
          </cell>
          <cell r="M38">
            <v>0</v>
          </cell>
        </row>
        <row r="39">
          <cell r="A39">
            <v>178</v>
          </cell>
          <cell r="B39">
            <v>34</v>
          </cell>
          <cell r="C39" t="str">
            <v>"КУРБОH УГЛИ ФОЗИЛ ХОЛИК HАБИРАСИ" .</v>
          </cell>
          <cell r="D39">
            <v>0</v>
          </cell>
          <cell r="E39">
            <v>424</v>
          </cell>
          <cell r="F39">
            <v>10912.859208018001</v>
          </cell>
          <cell r="G39">
            <v>11845.527400000001</v>
          </cell>
          <cell r="H39">
            <v>0</v>
          </cell>
          <cell r="I39">
            <v>1356.6681919820003</v>
          </cell>
          <cell r="J39">
            <v>2405.34</v>
          </cell>
          <cell r="K39">
            <v>1246.1610000000001</v>
          </cell>
          <cell r="L39">
            <v>0</v>
          </cell>
          <cell r="M39">
            <v>197.48919198200019</v>
          </cell>
        </row>
        <row r="40">
          <cell r="A40">
            <v>181</v>
          </cell>
          <cell r="B40">
            <v>35</v>
          </cell>
          <cell r="C40" t="str">
            <v>"КАЮМОВ HАИМБОБО" .</v>
          </cell>
          <cell r="D40">
            <v>0</v>
          </cell>
          <cell r="E40">
            <v>0</v>
          </cell>
          <cell r="F40">
            <v>0</v>
          </cell>
          <cell r="G40">
            <v>0</v>
          </cell>
          <cell r="H40">
            <v>0</v>
          </cell>
          <cell r="I40">
            <v>0</v>
          </cell>
          <cell r="J40">
            <v>0</v>
          </cell>
          <cell r="K40">
            <v>0</v>
          </cell>
          <cell r="L40">
            <v>0</v>
          </cell>
          <cell r="M40">
            <v>0</v>
          </cell>
        </row>
        <row r="41">
          <cell r="B41">
            <v>36</v>
          </cell>
          <cell r="C41" t="str">
            <v>"ХАЙДАР УГЛИ ШАРИФ" .</v>
          </cell>
          <cell r="D41">
            <v>0</v>
          </cell>
          <cell r="E41">
            <v>434</v>
          </cell>
          <cell r="F41">
            <v>16308.2853676584</v>
          </cell>
          <cell r="G41">
            <v>14402.911</v>
          </cell>
          <cell r="H41">
            <v>1471.3743676583981</v>
          </cell>
          <cell r="I41">
            <v>0</v>
          </cell>
          <cell r="J41">
            <v>0</v>
          </cell>
          <cell r="K41">
            <v>2000</v>
          </cell>
          <cell r="L41">
            <v>0</v>
          </cell>
          <cell r="M41">
            <v>528.62563234160189</v>
          </cell>
        </row>
        <row r="42">
          <cell r="B42">
            <v>37</v>
          </cell>
          <cell r="C42" t="str">
            <v>"ЖАББОР ОТА КАРИМОВ" .</v>
          </cell>
          <cell r="D42">
            <v>3849</v>
          </cell>
          <cell r="E42">
            <v>0</v>
          </cell>
          <cell r="F42">
            <v>7769</v>
          </cell>
          <cell r="G42">
            <v>9618.8918000000012</v>
          </cell>
          <cell r="H42">
            <v>1999.1081999999988</v>
          </cell>
          <cell r="I42">
            <v>0</v>
          </cell>
          <cell r="J42">
            <v>0</v>
          </cell>
          <cell r="K42">
            <v>0</v>
          </cell>
          <cell r="L42">
            <v>1999.1081999999988</v>
          </cell>
          <cell r="M42">
            <v>0</v>
          </cell>
        </row>
        <row r="43">
          <cell r="A43">
            <v>186</v>
          </cell>
          <cell r="B43">
            <v>38</v>
          </cell>
          <cell r="C43" t="str">
            <v>"HАФАС-КАРИМ" .</v>
          </cell>
          <cell r="D43">
            <v>0</v>
          </cell>
          <cell r="E43">
            <v>1218</v>
          </cell>
          <cell r="F43">
            <v>42635</v>
          </cell>
          <cell r="G43">
            <v>37175.976799999997</v>
          </cell>
          <cell r="H43">
            <v>4241.0232000000033</v>
          </cell>
          <cell r="I43">
            <v>0</v>
          </cell>
          <cell r="J43">
            <v>0</v>
          </cell>
          <cell r="K43">
            <v>5042.41</v>
          </cell>
          <cell r="L43">
            <v>0</v>
          </cell>
          <cell r="M43">
            <v>801.38679999999658</v>
          </cell>
        </row>
        <row r="44">
          <cell r="A44">
            <v>185</v>
          </cell>
          <cell r="B44">
            <v>39</v>
          </cell>
          <cell r="C44" t="str">
            <v>"БОБОЕРОВ РАЖАБ" .</v>
          </cell>
          <cell r="D44">
            <v>0</v>
          </cell>
          <cell r="E44">
            <v>217</v>
          </cell>
          <cell r="F44">
            <v>13898</v>
          </cell>
          <cell r="G44">
            <v>14389.058000000001</v>
          </cell>
          <cell r="H44">
            <v>0</v>
          </cell>
          <cell r="I44">
            <v>708.0580000000009</v>
          </cell>
          <cell r="J44">
            <v>2033</v>
          </cell>
          <cell r="K44">
            <v>0</v>
          </cell>
          <cell r="L44">
            <v>1324.9419999999991</v>
          </cell>
          <cell r="M44">
            <v>0</v>
          </cell>
        </row>
        <row r="45">
          <cell r="A45">
            <v>183</v>
          </cell>
          <cell r="B45">
            <v>40</v>
          </cell>
          <cell r="C45" t="str">
            <v>"АКРАМБОБО HАБИРАСИ ГУЛШОДА" .</v>
          </cell>
          <cell r="D45">
            <v>0</v>
          </cell>
          <cell r="E45">
            <v>360</v>
          </cell>
          <cell r="F45">
            <v>11678.537356680001</v>
          </cell>
          <cell r="G45">
            <v>7644.0344999999998</v>
          </cell>
          <cell r="H45">
            <v>3674.5028566800011</v>
          </cell>
          <cell r="I45">
            <v>0</v>
          </cell>
          <cell r="J45">
            <v>201</v>
          </cell>
          <cell r="K45">
            <v>3748</v>
          </cell>
          <cell r="L45">
            <v>127.50285668000106</v>
          </cell>
          <cell r="M45">
            <v>0</v>
          </cell>
        </row>
        <row r="46">
          <cell r="A46">
            <v>194</v>
          </cell>
          <cell r="B46">
            <v>41</v>
          </cell>
          <cell r="C46" t="str">
            <v>"SHODI TOIROVICH SALOMOV" .</v>
          </cell>
          <cell r="D46">
            <v>0</v>
          </cell>
          <cell r="E46">
            <v>259</v>
          </cell>
          <cell r="F46">
            <v>20074.475124732002</v>
          </cell>
          <cell r="G46">
            <v>14620.4036</v>
          </cell>
          <cell r="H46">
            <v>5195.0715247320022</v>
          </cell>
          <cell r="I46">
            <v>0</v>
          </cell>
          <cell r="J46">
            <v>1595</v>
          </cell>
          <cell r="K46">
            <v>2377</v>
          </cell>
          <cell r="L46">
            <v>4413.0715247320022</v>
          </cell>
          <cell r="M46">
            <v>0</v>
          </cell>
        </row>
        <row r="47">
          <cell r="A47">
            <v>193</v>
          </cell>
          <cell r="B47">
            <v>42</v>
          </cell>
          <cell r="C47" t="str">
            <v>"SAIDGARIYEV SHAXZOD ZAMINI" .</v>
          </cell>
          <cell r="D47">
            <v>0</v>
          </cell>
          <cell r="E47">
            <v>360</v>
          </cell>
          <cell r="F47">
            <v>14943.522498515998</v>
          </cell>
          <cell r="G47">
            <v>13342.266599999999</v>
          </cell>
          <cell r="H47">
            <v>1241.2558985159994</v>
          </cell>
          <cell r="I47">
            <v>0</v>
          </cell>
          <cell r="J47">
            <v>1369</v>
          </cell>
          <cell r="K47">
            <v>769</v>
          </cell>
          <cell r="L47">
            <v>1841.2558985159994</v>
          </cell>
          <cell r="M47">
            <v>0</v>
          </cell>
        </row>
        <row r="48">
          <cell r="B48">
            <v>43</v>
          </cell>
          <cell r="C48" t="str">
            <v>"KOGON UMID NIXOLLARI" .</v>
          </cell>
          <cell r="D48">
            <v>0</v>
          </cell>
          <cell r="E48">
            <v>0</v>
          </cell>
          <cell r="F48">
            <v>0</v>
          </cell>
          <cell r="G48">
            <v>0</v>
          </cell>
          <cell r="H48">
            <v>0</v>
          </cell>
          <cell r="I48">
            <v>0</v>
          </cell>
          <cell r="J48">
            <v>0</v>
          </cell>
          <cell r="K48">
            <v>0</v>
          </cell>
          <cell r="L48">
            <v>0</v>
          </cell>
          <cell r="M48">
            <v>0</v>
          </cell>
        </row>
        <row r="49">
          <cell r="A49">
            <v>202</v>
          </cell>
          <cell r="B49">
            <v>44</v>
          </cell>
          <cell r="C49" t="str">
            <v>"МАДИHА-ТАШАББУС" .</v>
          </cell>
          <cell r="D49">
            <v>0</v>
          </cell>
          <cell r="E49">
            <v>1377</v>
          </cell>
          <cell r="F49">
            <v>11549.976250680002</v>
          </cell>
          <cell r="G49">
            <v>11650.885</v>
          </cell>
          <cell r="H49">
            <v>0</v>
          </cell>
          <cell r="I49">
            <v>1477.9087493199986</v>
          </cell>
          <cell r="J49">
            <v>2142.0315999999998</v>
          </cell>
          <cell r="K49">
            <v>839</v>
          </cell>
          <cell r="L49">
            <v>0</v>
          </cell>
          <cell r="M49">
            <v>174.87714931999881</v>
          </cell>
        </row>
        <row r="50">
          <cell r="A50">
            <v>201</v>
          </cell>
          <cell r="B50">
            <v>45</v>
          </cell>
          <cell r="C50" t="str">
            <v>"SHAXRIYOR SHAXINABONU" .</v>
          </cell>
          <cell r="D50">
            <v>0</v>
          </cell>
          <cell r="E50">
            <v>1009.4859999999999</v>
          </cell>
          <cell r="F50">
            <v>10218</v>
          </cell>
          <cell r="G50">
            <v>9929.4328000000005</v>
          </cell>
          <cell r="H50">
            <v>0</v>
          </cell>
          <cell r="I50">
            <v>720.91880000000128</v>
          </cell>
          <cell r="J50">
            <v>2091.6</v>
          </cell>
          <cell r="K50">
            <v>0</v>
          </cell>
          <cell r="L50">
            <v>1370.6811999999986</v>
          </cell>
          <cell r="M50">
            <v>0</v>
          </cell>
        </row>
        <row r="51">
          <cell r="B51">
            <v>46</v>
          </cell>
          <cell r="C51" t="str">
            <v>"КУЛДОШ" .</v>
          </cell>
          <cell r="D51">
            <v>0</v>
          </cell>
          <cell r="E51">
            <v>1376</v>
          </cell>
          <cell r="F51">
            <v>10115.607238120001</v>
          </cell>
          <cell r="G51">
            <v>9395</v>
          </cell>
          <cell r="H51">
            <v>0</v>
          </cell>
          <cell r="I51">
            <v>655.39276187999894</v>
          </cell>
          <cell r="J51">
            <v>0</v>
          </cell>
          <cell r="K51">
            <v>0</v>
          </cell>
          <cell r="L51">
            <v>0</v>
          </cell>
          <cell r="M51">
            <v>655.39276187999894</v>
          </cell>
        </row>
        <row r="52">
          <cell r="A52">
            <v>103</v>
          </cell>
          <cell r="B52">
            <v>47</v>
          </cell>
          <cell r="C52" t="str">
            <v>"КАМБАРБОБО" .</v>
          </cell>
          <cell r="D52">
            <v>0</v>
          </cell>
          <cell r="E52">
            <v>1045</v>
          </cell>
          <cell r="F52">
            <v>9534.8321666728516</v>
          </cell>
          <cell r="G52">
            <v>7369.5734000000002</v>
          </cell>
          <cell r="H52">
            <v>1120.2587666728514</v>
          </cell>
          <cell r="I52">
            <v>0</v>
          </cell>
          <cell r="J52">
            <v>0</v>
          </cell>
          <cell r="K52">
            <v>91</v>
          </cell>
          <cell r="L52">
            <v>1029.2587666728514</v>
          </cell>
          <cell r="M52">
            <v>0</v>
          </cell>
        </row>
        <row r="53">
          <cell r="A53">
            <v>107</v>
          </cell>
          <cell r="B53">
            <v>48</v>
          </cell>
          <cell r="C53" t="str">
            <v>"САЙФУЛЛО HАБИРАСИ ШОХИЖАХОH" .</v>
          </cell>
          <cell r="D53">
            <v>0</v>
          </cell>
          <cell r="E53">
            <v>1132.683</v>
          </cell>
          <cell r="F53">
            <v>6987.3792627599996</v>
          </cell>
          <cell r="G53">
            <v>9517</v>
          </cell>
          <cell r="H53">
            <v>0</v>
          </cell>
          <cell r="I53">
            <v>3662.3037372400013</v>
          </cell>
          <cell r="J53">
            <v>3948.4699999999993</v>
          </cell>
          <cell r="K53">
            <v>841</v>
          </cell>
          <cell r="L53">
            <v>0</v>
          </cell>
          <cell r="M53">
            <v>554.83373724000194</v>
          </cell>
        </row>
        <row r="54">
          <cell r="B54">
            <v>49</v>
          </cell>
          <cell r="C54" t="str">
            <v>"ХАЙДАРОВ МАКСУД" .</v>
          </cell>
          <cell r="D54">
            <v>0</v>
          </cell>
          <cell r="E54">
            <v>0</v>
          </cell>
          <cell r="F54">
            <v>0</v>
          </cell>
          <cell r="G54">
            <v>0</v>
          </cell>
          <cell r="H54">
            <v>0</v>
          </cell>
          <cell r="I54">
            <v>0</v>
          </cell>
          <cell r="J54">
            <v>0</v>
          </cell>
          <cell r="K54">
            <v>0</v>
          </cell>
          <cell r="L54">
            <v>0</v>
          </cell>
          <cell r="M54">
            <v>0</v>
          </cell>
        </row>
        <row r="55">
          <cell r="A55">
            <v>112</v>
          </cell>
          <cell r="B55">
            <v>50</v>
          </cell>
          <cell r="C55" t="str">
            <v>"МАHHОП УГЛИ МАДАЛИ" .</v>
          </cell>
          <cell r="D55">
            <v>5595</v>
          </cell>
          <cell r="E55">
            <v>0</v>
          </cell>
          <cell r="F55">
            <v>9820.7111276807009</v>
          </cell>
          <cell r="G55">
            <v>16616</v>
          </cell>
          <cell r="H55">
            <v>0</v>
          </cell>
          <cell r="I55">
            <v>1200.2888723192991</v>
          </cell>
          <cell r="J55">
            <v>0</v>
          </cell>
          <cell r="K55">
            <v>0</v>
          </cell>
          <cell r="L55">
            <v>0</v>
          </cell>
          <cell r="M55">
            <v>1200.2888723192991</v>
          </cell>
        </row>
        <row r="56">
          <cell r="A56">
            <v>109</v>
          </cell>
          <cell r="B56">
            <v>51</v>
          </cell>
          <cell r="C56" t="str">
            <v>"ТУХТАБОБО-БОБОМУРОД" .</v>
          </cell>
          <cell r="D56">
            <v>8502.2420000000002</v>
          </cell>
          <cell r="E56">
            <v>0</v>
          </cell>
          <cell r="F56">
            <v>4382</v>
          </cell>
          <cell r="G56">
            <v>9102.654199999999</v>
          </cell>
          <cell r="H56">
            <v>3781.5878000000012</v>
          </cell>
          <cell r="I56">
            <v>0</v>
          </cell>
          <cell r="J56">
            <v>6405</v>
          </cell>
          <cell r="K56">
            <v>0</v>
          </cell>
          <cell r="L56">
            <v>10186.587800000001</v>
          </cell>
          <cell r="M56">
            <v>0</v>
          </cell>
        </row>
        <row r="57">
          <cell r="B57">
            <v>52</v>
          </cell>
          <cell r="C57" t="str">
            <v>"HУРРИДИH УГЛИ УМИД" .</v>
          </cell>
          <cell r="D57">
            <v>0</v>
          </cell>
          <cell r="E57">
            <v>0</v>
          </cell>
          <cell r="F57">
            <v>0</v>
          </cell>
          <cell r="G57">
            <v>0</v>
          </cell>
          <cell r="H57">
            <v>0</v>
          </cell>
          <cell r="I57">
            <v>0</v>
          </cell>
          <cell r="J57">
            <v>0</v>
          </cell>
          <cell r="K57">
            <v>0</v>
          </cell>
          <cell r="L57">
            <v>0</v>
          </cell>
          <cell r="M57">
            <v>0</v>
          </cell>
        </row>
        <row r="58">
          <cell r="A58">
            <v>113</v>
          </cell>
          <cell r="B58">
            <v>53</v>
          </cell>
          <cell r="C58" t="str">
            <v>"САИДОВ ПОЛВОHБОБО" .</v>
          </cell>
          <cell r="D58">
            <v>0</v>
          </cell>
          <cell r="E58">
            <v>1220</v>
          </cell>
          <cell r="F58">
            <v>15427.032060476778</v>
          </cell>
          <cell r="G58">
            <v>10096.6302</v>
          </cell>
          <cell r="H58">
            <v>4110.4018604767789</v>
          </cell>
          <cell r="I58">
            <v>0</v>
          </cell>
          <cell r="J58">
            <v>0</v>
          </cell>
          <cell r="K58">
            <v>3541</v>
          </cell>
          <cell r="L58">
            <v>569.40186047677889</v>
          </cell>
          <cell r="M58">
            <v>0</v>
          </cell>
        </row>
        <row r="59">
          <cell r="A59">
            <v>116</v>
          </cell>
          <cell r="B59">
            <v>54</v>
          </cell>
          <cell r="C59" t="str">
            <v>"XASAN-XUSEN-XUSNIDDIN" .</v>
          </cell>
          <cell r="D59">
            <v>0</v>
          </cell>
          <cell r="E59">
            <v>979</v>
          </cell>
          <cell r="F59">
            <v>13768.043248620002</v>
          </cell>
          <cell r="G59">
            <v>14027.148800000001</v>
          </cell>
          <cell r="H59">
            <v>0</v>
          </cell>
          <cell r="I59">
            <v>1238.1055513799984</v>
          </cell>
          <cell r="J59">
            <v>1668</v>
          </cell>
          <cell r="K59">
            <v>652.35299999999995</v>
          </cell>
          <cell r="L59">
            <v>0</v>
          </cell>
          <cell r="M59">
            <v>222.45855137999843</v>
          </cell>
        </row>
        <row r="60">
          <cell r="A60">
            <v>118</v>
          </cell>
          <cell r="B60">
            <v>55</v>
          </cell>
          <cell r="C60" t="str">
            <v>"KOGON NOROV AZIZ" фемер хужалиги</v>
          </cell>
          <cell r="D60">
            <v>0</v>
          </cell>
          <cell r="E60">
            <v>733</v>
          </cell>
          <cell r="F60">
            <v>14868.686128328622</v>
          </cell>
          <cell r="G60">
            <v>13164.295400000001</v>
          </cell>
          <cell r="H60">
            <v>971.39072832862075</v>
          </cell>
          <cell r="I60">
            <v>0</v>
          </cell>
          <cell r="J60">
            <v>434.03500000000003</v>
          </cell>
          <cell r="K60">
            <v>1973</v>
          </cell>
          <cell r="L60">
            <v>0</v>
          </cell>
          <cell r="M60">
            <v>567.57427167137917</v>
          </cell>
        </row>
        <row r="61">
          <cell r="A61">
            <v>123</v>
          </cell>
          <cell r="B61">
            <v>56</v>
          </cell>
          <cell r="C61" t="str">
            <v>"БАРОТОВ МАЪРУФ БАХРОHОВИЧ" .</v>
          </cell>
          <cell r="D61">
            <v>0</v>
          </cell>
          <cell r="E61">
            <v>696</v>
          </cell>
          <cell r="F61">
            <v>11334.541670672399</v>
          </cell>
          <cell r="G61">
            <v>10442.871600000002</v>
          </cell>
          <cell r="H61">
            <v>195.67007067239683</v>
          </cell>
          <cell r="I61">
            <v>0</v>
          </cell>
          <cell r="J61">
            <v>196</v>
          </cell>
          <cell r="K61">
            <v>712.42499999999995</v>
          </cell>
          <cell r="L61">
            <v>0</v>
          </cell>
          <cell r="M61">
            <v>320.75492932760312</v>
          </cell>
        </row>
        <row r="62">
          <cell r="A62">
            <v>124</v>
          </cell>
          <cell r="B62">
            <v>57</v>
          </cell>
          <cell r="C62" t="str">
            <v>"ШОДИЕВ HИЕЗ HЕЪМАТОВИЧ" .</v>
          </cell>
          <cell r="D62">
            <v>0</v>
          </cell>
          <cell r="E62">
            <v>1136</v>
          </cell>
          <cell r="F62">
            <v>15537.961162896481</v>
          </cell>
          <cell r="G62">
            <v>14356</v>
          </cell>
          <cell r="H62">
            <v>45.961162896481255</v>
          </cell>
          <cell r="I62">
            <v>0</v>
          </cell>
          <cell r="J62">
            <v>0</v>
          </cell>
          <cell r="K62">
            <v>800</v>
          </cell>
          <cell r="L62">
            <v>0</v>
          </cell>
          <cell r="M62">
            <v>754.03883710351874</v>
          </cell>
        </row>
        <row r="63">
          <cell r="A63">
            <v>192</v>
          </cell>
          <cell r="B63">
            <v>58</v>
          </cell>
          <cell r="C63" t="str">
            <v>"HЕМАТ HУРИЛЛО БАХТИЁР" .</v>
          </cell>
          <cell r="D63">
            <v>5271</v>
          </cell>
          <cell r="E63">
            <v>0</v>
          </cell>
          <cell r="F63">
            <v>20615.253023532001</v>
          </cell>
          <cell r="G63">
            <v>22825.900799999996</v>
          </cell>
          <cell r="H63">
            <v>3060.3522235320052</v>
          </cell>
          <cell r="I63">
            <v>0</v>
          </cell>
          <cell r="J63">
            <v>0</v>
          </cell>
          <cell r="K63">
            <v>3524.5</v>
          </cell>
          <cell r="L63">
            <v>0</v>
          </cell>
          <cell r="M63">
            <v>464.14777646799485</v>
          </cell>
        </row>
        <row r="64">
          <cell r="B64">
            <v>59</v>
          </cell>
          <cell r="C64" t="str">
            <v>"ХУРШИД САИД ХАМРО" .</v>
          </cell>
          <cell r="D64">
            <v>0</v>
          </cell>
          <cell r="E64">
            <v>1107</v>
          </cell>
          <cell r="F64">
            <v>13454.783102847601</v>
          </cell>
          <cell r="G64">
            <v>14512.0432</v>
          </cell>
          <cell r="H64">
            <v>0</v>
          </cell>
          <cell r="I64">
            <v>2164.2600971523989</v>
          </cell>
          <cell r="J64">
            <v>1552</v>
          </cell>
          <cell r="K64">
            <v>0</v>
          </cell>
          <cell r="L64">
            <v>0</v>
          </cell>
          <cell r="M64">
            <v>612.26009715239888</v>
          </cell>
        </row>
        <row r="65">
          <cell r="A65">
            <v>126</v>
          </cell>
          <cell r="B65">
            <v>60</v>
          </cell>
          <cell r="C65" t="str">
            <v>"HИЕЗОВ HУРИЛЛО ЗИЕДУЛЛАЕВИЧ" .</v>
          </cell>
          <cell r="D65">
            <v>0</v>
          </cell>
          <cell r="E65">
            <v>1169.107</v>
          </cell>
          <cell r="F65">
            <v>8318.6170474307255</v>
          </cell>
          <cell r="G65">
            <v>10116</v>
          </cell>
          <cell r="H65">
            <v>0</v>
          </cell>
          <cell r="I65">
            <v>2966.4899525692745</v>
          </cell>
          <cell r="J65">
            <v>3346.56</v>
          </cell>
          <cell r="K65">
            <v>1310.44</v>
          </cell>
          <cell r="L65">
            <v>0</v>
          </cell>
          <cell r="M65">
            <v>930.36995256927503</v>
          </cell>
        </row>
        <row r="66">
          <cell r="A66">
            <v>114</v>
          </cell>
          <cell r="B66">
            <v>61</v>
          </cell>
          <cell r="C66" t="str">
            <v>"HЕМАТОВ АКРАМ ЛОБАР" .</v>
          </cell>
          <cell r="D66">
            <v>1249.7651300000009</v>
          </cell>
          <cell r="E66">
            <v>0</v>
          </cell>
          <cell r="F66">
            <v>9742</v>
          </cell>
          <cell r="G66">
            <v>10460.539000000001</v>
          </cell>
          <cell r="H66">
            <v>531.22613000000092</v>
          </cell>
          <cell r="I66">
            <v>0</v>
          </cell>
          <cell r="J66">
            <v>3226.4350000000004</v>
          </cell>
          <cell r="K66">
            <v>0</v>
          </cell>
          <cell r="L66">
            <v>3757.6611300000013</v>
          </cell>
          <cell r="M66">
            <v>0</v>
          </cell>
        </row>
        <row r="67">
          <cell r="A67">
            <v>119</v>
          </cell>
          <cell r="B67">
            <v>62</v>
          </cell>
          <cell r="C67" t="str">
            <v>"ЖУРАЕВ АКМАЛ ПУЛОТОВИЧ" .</v>
          </cell>
          <cell r="D67">
            <v>0</v>
          </cell>
          <cell r="E67">
            <v>971</v>
          </cell>
          <cell r="F67">
            <v>11938</v>
          </cell>
          <cell r="G67">
            <v>9790.7929999999997</v>
          </cell>
          <cell r="H67">
            <v>1176.2070000000003</v>
          </cell>
          <cell r="I67">
            <v>0</v>
          </cell>
          <cell r="J67">
            <v>2565</v>
          </cell>
          <cell r="K67">
            <v>0</v>
          </cell>
          <cell r="L67">
            <v>3741.2070000000003</v>
          </cell>
          <cell r="M67">
            <v>0</v>
          </cell>
        </row>
        <row r="68">
          <cell r="A68">
            <v>122</v>
          </cell>
          <cell r="B68">
            <v>63</v>
          </cell>
          <cell r="C68" t="str">
            <v>"JAXONGIR ISTAM ZAMINI" .</v>
          </cell>
          <cell r="D68">
            <v>0</v>
          </cell>
          <cell r="E68">
            <v>802</v>
          </cell>
          <cell r="F68">
            <v>12044.793941860002</v>
          </cell>
          <cell r="G68">
            <v>12503.787199999999</v>
          </cell>
          <cell r="H68">
            <v>0</v>
          </cell>
          <cell r="I68">
            <v>1260.9932581399971</v>
          </cell>
          <cell r="J68">
            <v>811.18000000000006</v>
          </cell>
          <cell r="K68">
            <v>0</v>
          </cell>
          <cell r="L68">
            <v>0</v>
          </cell>
          <cell r="M68">
            <v>449.81325813999706</v>
          </cell>
        </row>
        <row r="69">
          <cell r="A69">
            <v>127</v>
          </cell>
          <cell r="B69">
            <v>64</v>
          </cell>
          <cell r="C69" t="str">
            <v>"QURBONOVA SAODAT ZAMINI" .</v>
          </cell>
          <cell r="D69">
            <v>0</v>
          </cell>
          <cell r="E69">
            <v>1147</v>
          </cell>
          <cell r="F69">
            <v>12997</v>
          </cell>
          <cell r="G69">
            <v>12741.032999999999</v>
          </cell>
          <cell r="H69">
            <v>0</v>
          </cell>
          <cell r="I69">
            <v>891.03299999999945</v>
          </cell>
          <cell r="J69">
            <v>3963</v>
          </cell>
          <cell r="L69">
            <v>3071.9670000000006</v>
          </cell>
          <cell r="M69">
            <v>0</v>
          </cell>
        </row>
        <row r="70">
          <cell r="A70">
            <v>358</v>
          </cell>
          <cell r="B70">
            <v>65</v>
          </cell>
          <cell r="C70" t="str">
            <v>"РУСТАМ" .</v>
          </cell>
          <cell r="D70">
            <v>3254</v>
          </cell>
          <cell r="E70">
            <v>0</v>
          </cell>
          <cell r="F70">
            <v>6749.4181692600005</v>
          </cell>
          <cell r="G70">
            <v>10609.286199999999</v>
          </cell>
          <cell r="H70">
            <v>0</v>
          </cell>
          <cell r="I70">
            <v>605.86803073999818</v>
          </cell>
          <cell r="J70">
            <v>1572.34</v>
          </cell>
          <cell r="K70">
            <v>1068</v>
          </cell>
          <cell r="L70">
            <v>0</v>
          </cell>
          <cell r="M70">
            <v>101.52803073999826</v>
          </cell>
        </row>
        <row r="71">
          <cell r="A71">
            <v>357</v>
          </cell>
          <cell r="B71">
            <v>66</v>
          </cell>
          <cell r="C71" t="str">
            <v>"ОРИФ" .</v>
          </cell>
          <cell r="D71">
            <v>0</v>
          </cell>
          <cell r="E71">
            <v>1157</v>
          </cell>
          <cell r="F71">
            <v>7486.588032615</v>
          </cell>
          <cell r="G71">
            <v>5000.8342000000002</v>
          </cell>
          <cell r="H71">
            <v>1328.7538326149997</v>
          </cell>
          <cell r="I71">
            <v>0</v>
          </cell>
          <cell r="J71">
            <v>0</v>
          </cell>
          <cell r="K71">
            <v>1900</v>
          </cell>
          <cell r="L71">
            <v>0</v>
          </cell>
          <cell r="M71">
            <v>571.24616738500026</v>
          </cell>
        </row>
        <row r="72">
          <cell r="A72">
            <v>356</v>
          </cell>
          <cell r="B72">
            <v>67</v>
          </cell>
          <cell r="C72" t="str">
            <v>"БОЗОРБОБО" .</v>
          </cell>
          <cell r="D72">
            <v>13779.662</v>
          </cell>
          <cell r="E72">
            <v>0</v>
          </cell>
          <cell r="F72">
            <v>6349</v>
          </cell>
          <cell r="G72">
            <v>12414.404</v>
          </cell>
          <cell r="H72">
            <v>7714.2579999999998</v>
          </cell>
          <cell r="I72">
            <v>0</v>
          </cell>
          <cell r="J72">
            <v>3842</v>
          </cell>
          <cell r="K72">
            <v>0</v>
          </cell>
          <cell r="L72">
            <v>11556.258</v>
          </cell>
          <cell r="M72">
            <v>0</v>
          </cell>
        </row>
        <row r="73">
          <cell r="A73">
            <v>372</v>
          </cell>
          <cell r="B73">
            <v>68</v>
          </cell>
          <cell r="C73" t="str">
            <v>"АВЕЗОВ БАХРИДДИH" .</v>
          </cell>
          <cell r="D73">
            <v>4770</v>
          </cell>
          <cell r="E73">
            <v>0</v>
          </cell>
          <cell r="F73">
            <v>7022</v>
          </cell>
          <cell r="G73">
            <v>4197.4639999999999</v>
          </cell>
          <cell r="H73">
            <v>7594.5360000000001</v>
          </cell>
          <cell r="I73">
            <v>0</v>
          </cell>
          <cell r="J73">
            <v>0</v>
          </cell>
          <cell r="K73">
            <v>1664</v>
          </cell>
          <cell r="L73">
            <v>5930.5360000000001</v>
          </cell>
          <cell r="M73">
            <v>0</v>
          </cell>
        </row>
        <row r="74">
          <cell r="A74">
            <v>376</v>
          </cell>
          <cell r="B74">
            <v>69</v>
          </cell>
          <cell r="C74" t="str">
            <v>"УЛУГБЕК" .</v>
          </cell>
          <cell r="D74">
            <v>0</v>
          </cell>
          <cell r="E74">
            <v>1496</v>
          </cell>
          <cell r="F74">
            <v>9760.3088221304988</v>
          </cell>
          <cell r="G74">
            <v>8208.1890000000003</v>
          </cell>
          <cell r="H74">
            <v>56.119822130498505</v>
          </cell>
          <cell r="I74">
            <v>0</v>
          </cell>
          <cell r="J74">
            <v>0</v>
          </cell>
          <cell r="K74">
            <v>266</v>
          </cell>
          <cell r="L74">
            <v>0</v>
          </cell>
          <cell r="M74">
            <v>209.88017786950149</v>
          </cell>
        </row>
        <row r="75">
          <cell r="A75">
            <v>359</v>
          </cell>
          <cell r="B75">
            <v>70</v>
          </cell>
          <cell r="C75" t="str">
            <v>"КИЛИЧЕВ ИЛХОМ" .</v>
          </cell>
          <cell r="D75">
            <v>0</v>
          </cell>
          <cell r="E75">
            <v>682.73</v>
          </cell>
          <cell r="F75">
            <v>6375.0965008499998</v>
          </cell>
          <cell r="G75">
            <v>5308.9480000000003</v>
          </cell>
          <cell r="H75">
            <v>383.41850084999896</v>
          </cell>
          <cell r="I75">
            <v>0</v>
          </cell>
          <cell r="J75">
            <v>0</v>
          </cell>
          <cell r="K75">
            <v>0</v>
          </cell>
          <cell r="L75">
            <v>383.41850084999896</v>
          </cell>
          <cell r="M75">
            <v>0</v>
          </cell>
        </row>
        <row r="76">
          <cell r="A76">
            <v>377</v>
          </cell>
          <cell r="B76">
            <v>71</v>
          </cell>
          <cell r="C76" t="str">
            <v>"ФАЙЗИЕВА РОЗИЯ" .</v>
          </cell>
          <cell r="D76">
            <v>0</v>
          </cell>
          <cell r="E76">
            <v>1025.8969999999999</v>
          </cell>
          <cell r="F76">
            <v>10400.671531768501</v>
          </cell>
          <cell r="G76">
            <v>9609</v>
          </cell>
          <cell r="H76">
            <v>0</v>
          </cell>
          <cell r="I76">
            <v>234.22546823149969</v>
          </cell>
          <cell r="J76">
            <v>0</v>
          </cell>
          <cell r="K76">
            <v>256</v>
          </cell>
          <cell r="L76">
            <v>0</v>
          </cell>
          <cell r="M76">
            <v>490.22546823149969</v>
          </cell>
        </row>
        <row r="77">
          <cell r="A77">
            <v>366</v>
          </cell>
          <cell r="B77">
            <v>72</v>
          </cell>
          <cell r="C77" t="str">
            <v>"ЧУЛКУВАР  ХУРШИД" .</v>
          </cell>
          <cell r="D77">
            <v>0</v>
          </cell>
          <cell r="E77">
            <v>1231.5650000000001</v>
          </cell>
          <cell r="F77">
            <v>8839.2080249842493</v>
          </cell>
          <cell r="G77">
            <v>7759.6135999999997</v>
          </cell>
          <cell r="H77">
            <v>0</v>
          </cell>
          <cell r="I77">
            <v>151.97057501575</v>
          </cell>
          <cell r="J77">
            <v>0</v>
          </cell>
          <cell r="K77">
            <v>711</v>
          </cell>
          <cell r="L77">
            <v>0</v>
          </cell>
          <cell r="M77">
            <v>862.97057501575</v>
          </cell>
        </row>
        <row r="78">
          <cell r="B78">
            <v>73</v>
          </cell>
          <cell r="C78" t="str">
            <v>"ЛАЗИЗЖОH РАСУЛ УГЛИ" .</v>
          </cell>
          <cell r="D78">
            <v>0</v>
          </cell>
          <cell r="E78">
            <v>469.16800000000001</v>
          </cell>
          <cell r="F78">
            <v>2885.9709032999999</v>
          </cell>
          <cell r="G78">
            <v>1869.3</v>
          </cell>
          <cell r="H78">
            <v>547.50290329999984</v>
          </cell>
          <cell r="I78">
            <v>0</v>
          </cell>
          <cell r="J78">
            <v>0</v>
          </cell>
          <cell r="K78">
            <v>0</v>
          </cell>
          <cell r="L78">
            <v>547.50290329999984</v>
          </cell>
          <cell r="M78">
            <v>0</v>
          </cell>
        </row>
        <row r="79">
          <cell r="A79">
            <v>380</v>
          </cell>
          <cell r="B79">
            <v>74</v>
          </cell>
          <cell r="C79" t="str">
            <v>"ШОДИЕВ ШАРОФБОБО" .</v>
          </cell>
          <cell r="D79">
            <v>0</v>
          </cell>
          <cell r="E79">
            <v>34.883000000000003</v>
          </cell>
          <cell r="F79">
            <v>9972.0016883272201</v>
          </cell>
          <cell r="G79">
            <v>10626</v>
          </cell>
          <cell r="H79">
            <v>0</v>
          </cell>
          <cell r="I79">
            <v>688.8813116727797</v>
          </cell>
          <cell r="J79">
            <v>0</v>
          </cell>
          <cell r="K79">
            <v>685.80700000000002</v>
          </cell>
          <cell r="L79">
            <v>0</v>
          </cell>
          <cell r="M79">
            <v>1374.6883116727797</v>
          </cell>
        </row>
        <row r="80">
          <cell r="A80">
            <v>381</v>
          </cell>
          <cell r="B80">
            <v>75</v>
          </cell>
          <cell r="C80" t="str">
            <v>"АШУРОВ ИХТИЁР" .</v>
          </cell>
          <cell r="D80">
            <v>0</v>
          </cell>
          <cell r="E80">
            <v>2061.5790000000002</v>
          </cell>
          <cell r="F80">
            <v>10724.659989547501</v>
          </cell>
          <cell r="G80">
            <v>9834.4633999999987</v>
          </cell>
          <cell r="H80">
            <v>0</v>
          </cell>
          <cell r="I80">
            <v>1171.3824104524974</v>
          </cell>
          <cell r="J80">
            <v>2614.5</v>
          </cell>
          <cell r="K80">
            <v>0</v>
          </cell>
          <cell r="L80">
            <v>1443.1175895475026</v>
          </cell>
          <cell r="M80">
            <v>0</v>
          </cell>
        </row>
        <row r="81">
          <cell r="A81">
            <v>361</v>
          </cell>
          <cell r="B81">
            <v>76</v>
          </cell>
          <cell r="C81" t="str">
            <v>"HАРЗИБОБО СИДИКОВ" .</v>
          </cell>
          <cell r="D81">
            <v>0</v>
          </cell>
          <cell r="E81">
            <v>6646.9859999999999</v>
          </cell>
          <cell r="F81">
            <v>10735.708638835</v>
          </cell>
          <cell r="G81">
            <v>4948</v>
          </cell>
          <cell r="H81">
            <v>0</v>
          </cell>
          <cell r="I81">
            <v>859.27736116500091</v>
          </cell>
          <cell r="J81">
            <v>0</v>
          </cell>
          <cell r="K81">
            <v>700</v>
          </cell>
          <cell r="L81">
            <v>0</v>
          </cell>
          <cell r="M81">
            <v>1559.2773611650009</v>
          </cell>
        </row>
        <row r="82">
          <cell r="B82">
            <v>77</v>
          </cell>
          <cell r="C82" t="str">
            <v>"ХУСЕHБОБО МИРЗАЕВ" .</v>
          </cell>
          <cell r="D82">
            <v>0</v>
          </cell>
          <cell r="E82">
            <v>6726.9309999999996</v>
          </cell>
          <cell r="F82">
            <v>6698.1128857470003</v>
          </cell>
          <cell r="G82">
            <v>3818</v>
          </cell>
          <cell r="H82">
            <v>0</v>
          </cell>
          <cell r="I82">
            <v>3846.8181142530002</v>
          </cell>
          <cell r="J82">
            <v>0</v>
          </cell>
          <cell r="K82">
            <v>0</v>
          </cell>
          <cell r="L82">
            <v>0</v>
          </cell>
          <cell r="M82">
            <v>3846.8181142530002</v>
          </cell>
        </row>
        <row r="83">
          <cell r="A83">
            <v>111</v>
          </cell>
          <cell r="B83">
            <v>78</v>
          </cell>
          <cell r="C83" t="str">
            <v>"КОГОH УМАРШОХ" .</v>
          </cell>
          <cell r="D83">
            <v>2972</v>
          </cell>
          <cell r="E83">
            <v>0</v>
          </cell>
          <cell r="F83">
            <v>642.36843504000001</v>
          </cell>
          <cell r="G83">
            <v>600.38</v>
          </cell>
          <cell r="H83">
            <v>3013.9884350399998</v>
          </cell>
          <cell r="I83">
            <v>0</v>
          </cell>
          <cell r="J83">
            <v>0</v>
          </cell>
          <cell r="K83">
            <v>1000</v>
          </cell>
          <cell r="L83">
            <v>2013.9884350399998</v>
          </cell>
          <cell r="M83">
            <v>0</v>
          </cell>
        </row>
        <row r="84">
          <cell r="A84">
            <v>369</v>
          </cell>
          <cell r="B84">
            <v>79</v>
          </cell>
          <cell r="C84" t="str">
            <v>"ОЧИЛ МАХМУД" .</v>
          </cell>
          <cell r="D84">
            <v>0</v>
          </cell>
          <cell r="E84">
            <v>2136.8820000000001</v>
          </cell>
          <cell r="F84">
            <v>5545.5324984000008</v>
          </cell>
          <cell r="G84">
            <v>4390.6440000000002</v>
          </cell>
          <cell r="H84">
            <v>0</v>
          </cell>
          <cell r="I84">
            <v>981.99350159999904</v>
          </cell>
          <cell r="J84">
            <v>0</v>
          </cell>
          <cell r="K84">
            <v>515</v>
          </cell>
          <cell r="L84">
            <v>0</v>
          </cell>
          <cell r="M84">
            <v>1496.993501599999</v>
          </cell>
        </row>
        <row r="85">
          <cell r="A85">
            <v>365</v>
          </cell>
          <cell r="B85">
            <v>80</v>
          </cell>
          <cell r="C85" t="str">
            <v>"МАХМУДОВ БУРОHБОБО" .</v>
          </cell>
          <cell r="D85">
            <v>0</v>
          </cell>
          <cell r="E85">
            <v>1831.5920000000001</v>
          </cell>
          <cell r="F85">
            <v>10135.2038372064</v>
          </cell>
          <cell r="G85">
            <v>8767.7731999999996</v>
          </cell>
          <cell r="H85">
            <v>0</v>
          </cell>
          <cell r="I85">
            <v>464.16136279360035</v>
          </cell>
          <cell r="J85">
            <v>1673.28</v>
          </cell>
          <cell r="K85">
            <v>814</v>
          </cell>
          <cell r="L85">
            <v>395.11863720639963</v>
          </cell>
          <cell r="M85">
            <v>0</v>
          </cell>
        </row>
        <row r="86">
          <cell r="A86">
            <v>370</v>
          </cell>
          <cell r="B86">
            <v>81</v>
          </cell>
          <cell r="C86" t="str">
            <v>"САHОКУЛОВ АСЛОHБОБО" .</v>
          </cell>
          <cell r="D86">
            <v>0</v>
          </cell>
          <cell r="E86">
            <v>7486</v>
          </cell>
          <cell r="F86">
            <v>14428</v>
          </cell>
          <cell r="G86">
            <v>5349.6930000000002</v>
          </cell>
          <cell r="H86">
            <v>1592.3069999999998</v>
          </cell>
          <cell r="I86">
            <v>0</v>
          </cell>
          <cell r="J86">
            <v>0</v>
          </cell>
          <cell r="K86">
            <v>0</v>
          </cell>
          <cell r="L86">
            <v>1592.3069999999998</v>
          </cell>
          <cell r="M86">
            <v>0</v>
          </cell>
        </row>
        <row r="87">
          <cell r="B87">
            <v>82</v>
          </cell>
          <cell r="C87" t="str">
            <v>"ФАЙЗУЛЛАЕВ БАФО" .</v>
          </cell>
          <cell r="D87">
            <v>0</v>
          </cell>
          <cell r="E87">
            <v>6304.5010000000002</v>
          </cell>
          <cell r="F87">
            <v>7078.9400050499999</v>
          </cell>
          <cell r="G87">
            <v>4190</v>
          </cell>
          <cell r="H87">
            <v>0</v>
          </cell>
          <cell r="I87">
            <v>3415.5609949500003</v>
          </cell>
          <cell r="J87">
            <v>0</v>
          </cell>
          <cell r="K87">
            <v>0</v>
          </cell>
          <cell r="L87">
            <v>0</v>
          </cell>
          <cell r="M87">
            <v>3415.5609949500003</v>
          </cell>
        </row>
        <row r="88">
          <cell r="A88">
            <v>367</v>
          </cell>
          <cell r="B88">
            <v>83</v>
          </cell>
          <cell r="C88" t="str">
            <v>"МЕХРИДДИH-ХУСЕH" .</v>
          </cell>
          <cell r="D88">
            <v>0</v>
          </cell>
          <cell r="E88">
            <v>8064</v>
          </cell>
          <cell r="F88">
            <v>8092.4069374650007</v>
          </cell>
          <cell r="G88">
            <v>4070.9999999999995</v>
          </cell>
          <cell r="H88">
            <v>0</v>
          </cell>
          <cell r="I88">
            <v>4042.5930625349997</v>
          </cell>
          <cell r="J88">
            <v>0</v>
          </cell>
          <cell r="K88">
            <v>0</v>
          </cell>
          <cell r="L88">
            <v>0</v>
          </cell>
          <cell r="M88">
            <v>4042.5930625349997</v>
          </cell>
        </row>
        <row r="89">
          <cell r="A89">
            <v>386</v>
          </cell>
          <cell r="B89">
            <v>84</v>
          </cell>
          <cell r="C89" t="str">
            <v>"АБДУЛЛОБОБО РУСТАМОВ" .</v>
          </cell>
          <cell r="D89">
            <v>0</v>
          </cell>
          <cell r="E89">
            <v>2852.7605684499999</v>
          </cell>
          <cell r="F89">
            <v>14090.508491867589</v>
          </cell>
          <cell r="G89">
            <v>11399</v>
          </cell>
          <cell r="H89">
            <v>0</v>
          </cell>
          <cell r="I89">
            <v>161.25207658241015</v>
          </cell>
          <cell r="J89">
            <v>0</v>
          </cell>
          <cell r="K89">
            <v>685.80700000000002</v>
          </cell>
          <cell r="L89">
            <v>0</v>
          </cell>
          <cell r="M89">
            <v>847.05907658241017</v>
          </cell>
        </row>
        <row r="90">
          <cell r="A90">
            <v>384</v>
          </cell>
          <cell r="B90">
            <v>85</v>
          </cell>
          <cell r="C90" t="str">
            <v>"ЭРМАТОВ ХАКИМ" .(сухроб замини)</v>
          </cell>
          <cell r="D90">
            <v>3209</v>
          </cell>
          <cell r="E90">
            <v>0</v>
          </cell>
          <cell r="F90">
            <v>14643.640127556084</v>
          </cell>
          <cell r="G90">
            <v>19469.755000000001</v>
          </cell>
          <cell r="H90">
            <v>0</v>
          </cell>
          <cell r="I90">
            <v>1617.1148724439172</v>
          </cell>
          <cell r="J90">
            <v>2996.0600000000004</v>
          </cell>
          <cell r="K90">
            <v>1379</v>
          </cell>
          <cell r="L90">
            <v>0</v>
          </cell>
          <cell r="M90">
            <v>5.487244391679269E-2</v>
          </cell>
        </row>
        <row r="91">
          <cell r="B91">
            <v>86</v>
          </cell>
          <cell r="C91" t="str">
            <v>"HАВРУЗ КИЗИ HАСИБА" .</v>
          </cell>
          <cell r="D91">
            <v>0</v>
          </cell>
          <cell r="E91">
            <v>762.26099999999997</v>
          </cell>
          <cell r="F91">
            <v>7533.4500989177359</v>
          </cell>
          <cell r="G91">
            <v>7382.2359999999999</v>
          </cell>
          <cell r="H91">
            <v>0</v>
          </cell>
          <cell r="I91">
            <v>611.0469010822635</v>
          </cell>
          <cell r="J91">
            <v>0</v>
          </cell>
          <cell r="K91">
            <v>0</v>
          </cell>
          <cell r="L91">
            <v>0</v>
          </cell>
          <cell r="M91">
            <v>611.0469010822635</v>
          </cell>
        </row>
        <row r="92">
          <cell r="A92">
            <v>387</v>
          </cell>
          <cell r="B92">
            <v>87</v>
          </cell>
          <cell r="C92" t="str">
            <v>"ТУХТАМУРОДОВ АЛИЖОH" .</v>
          </cell>
          <cell r="D92">
            <v>3980</v>
          </cell>
          <cell r="E92">
            <v>0</v>
          </cell>
          <cell r="F92">
            <v>11651</v>
          </cell>
          <cell r="G92">
            <v>9410.3919999999998</v>
          </cell>
          <cell r="H92">
            <v>6220.6080000000002</v>
          </cell>
          <cell r="I92">
            <v>0</v>
          </cell>
          <cell r="J92">
            <v>539</v>
          </cell>
          <cell r="K92">
            <v>0</v>
          </cell>
          <cell r="L92">
            <v>6759.6080000000002</v>
          </cell>
          <cell r="M92">
            <v>0</v>
          </cell>
        </row>
        <row r="93">
          <cell r="A93">
            <v>364</v>
          </cell>
          <cell r="B93">
            <v>88</v>
          </cell>
          <cell r="C93" t="str">
            <v>"HЕЪМАТОВА ГУЛHОРА" .</v>
          </cell>
          <cell r="D93">
            <v>0</v>
          </cell>
          <cell r="E93">
            <v>1854.0039999999999</v>
          </cell>
          <cell r="F93">
            <v>8976.3778993499982</v>
          </cell>
          <cell r="G93">
            <v>7474.8249999999998</v>
          </cell>
          <cell r="H93">
            <v>0</v>
          </cell>
          <cell r="I93">
            <v>352.45110065000154</v>
          </cell>
          <cell r="J93">
            <v>0</v>
          </cell>
          <cell r="K93">
            <v>0</v>
          </cell>
          <cell r="L93">
            <v>0</v>
          </cell>
          <cell r="M93">
            <v>352.45110065000154</v>
          </cell>
        </row>
        <row r="94">
          <cell r="A94">
            <v>385</v>
          </cell>
          <cell r="B94">
            <v>89</v>
          </cell>
          <cell r="C94" t="str">
            <v>"ШОДИЕВ ШОКИР ЗАМИHИ" .</v>
          </cell>
          <cell r="D94">
            <v>0</v>
          </cell>
          <cell r="E94">
            <v>4001.0000000000005</v>
          </cell>
          <cell r="F94">
            <v>11784.693351600001</v>
          </cell>
          <cell r="G94">
            <v>10950</v>
          </cell>
          <cell r="H94">
            <v>0</v>
          </cell>
          <cell r="I94">
            <v>3166.3066483999992</v>
          </cell>
          <cell r="J94">
            <v>0</v>
          </cell>
          <cell r="K94">
            <v>0</v>
          </cell>
          <cell r="L94">
            <v>0</v>
          </cell>
          <cell r="M94">
            <v>3166.3066483999992</v>
          </cell>
        </row>
        <row r="95">
          <cell r="A95">
            <v>352</v>
          </cell>
          <cell r="B95">
            <v>90</v>
          </cell>
          <cell r="C95" t="str">
            <v>"ASHUROV RAHMON OSTONOVICH" .</v>
          </cell>
          <cell r="D95">
            <v>0</v>
          </cell>
          <cell r="E95">
            <v>1581.69</v>
          </cell>
          <cell r="F95">
            <v>9982.5854914516094</v>
          </cell>
          <cell r="G95">
            <v>10853.495999999999</v>
          </cell>
          <cell r="H95">
            <v>0</v>
          </cell>
          <cell r="I95">
            <v>2452.6005085483903</v>
          </cell>
          <cell r="J95">
            <v>2562.21</v>
          </cell>
          <cell r="K95">
            <v>0</v>
          </cell>
          <cell r="L95">
            <v>109.60949145160976</v>
          </cell>
          <cell r="M95">
            <v>0</v>
          </cell>
        </row>
        <row r="96">
          <cell r="A96">
            <v>353</v>
          </cell>
          <cell r="B96">
            <v>91</v>
          </cell>
          <cell r="C96" t="str">
            <v>"TO`LQIN SARVINOZ" .</v>
          </cell>
          <cell r="D96">
            <v>6314</v>
          </cell>
          <cell r="E96">
            <v>0</v>
          </cell>
          <cell r="F96">
            <v>5996</v>
          </cell>
          <cell r="G96">
            <v>11244.947399999999</v>
          </cell>
          <cell r="H96">
            <v>1065.0526000000009</v>
          </cell>
          <cell r="I96">
            <v>0</v>
          </cell>
          <cell r="J96">
            <v>2007.0000000000002</v>
          </cell>
          <cell r="K96">
            <v>0</v>
          </cell>
          <cell r="L96">
            <v>3072.0526000000009</v>
          </cell>
          <cell r="M96">
            <v>0</v>
          </cell>
        </row>
        <row r="97">
          <cell r="A97">
            <v>151</v>
          </cell>
          <cell r="B97">
            <v>92</v>
          </cell>
          <cell r="C97" t="str">
            <v>"KOGON HAMRO ZAMINI" .</v>
          </cell>
          <cell r="D97">
            <v>1958.4269999999999</v>
          </cell>
          <cell r="E97">
            <v>0</v>
          </cell>
          <cell r="F97">
            <v>9184.6245170300008</v>
          </cell>
          <cell r="G97">
            <v>12401</v>
          </cell>
          <cell r="H97">
            <v>0</v>
          </cell>
          <cell r="I97">
            <v>1257.9484829699995</v>
          </cell>
          <cell r="J97">
            <v>0</v>
          </cell>
          <cell r="K97">
            <v>921.65800000000002</v>
          </cell>
          <cell r="L97">
            <v>0</v>
          </cell>
          <cell r="M97">
            <v>2179.6064829699994</v>
          </cell>
        </row>
        <row r="98">
          <cell r="A98">
            <v>390</v>
          </cell>
          <cell r="B98">
            <v>93</v>
          </cell>
          <cell r="C98" t="str">
            <v>"TOLIB TILAV XOL" .</v>
          </cell>
          <cell r="D98">
            <v>0</v>
          </cell>
          <cell r="E98">
            <v>2540</v>
          </cell>
          <cell r="F98">
            <v>9834.9346286100008</v>
          </cell>
          <cell r="G98">
            <v>8601.6738000000005</v>
          </cell>
          <cell r="H98">
            <v>0</v>
          </cell>
          <cell r="I98">
            <v>1306.7391713899997</v>
          </cell>
          <cell r="J98">
            <v>0</v>
          </cell>
          <cell r="K98">
            <v>0</v>
          </cell>
          <cell r="L98">
            <v>0</v>
          </cell>
          <cell r="M98">
            <v>1306.7391713899997</v>
          </cell>
        </row>
        <row r="99">
          <cell r="A99">
            <v>363</v>
          </cell>
          <cell r="B99">
            <v>94</v>
          </cell>
          <cell r="C99" t="str">
            <v>"SHAXBOZ SAID ZAMINI" .</v>
          </cell>
          <cell r="D99">
            <v>0</v>
          </cell>
          <cell r="E99">
            <v>637.28399999999999</v>
          </cell>
          <cell r="F99">
            <v>7010.7901909379998</v>
          </cell>
          <cell r="G99">
            <v>5616.3717999999999</v>
          </cell>
          <cell r="H99">
            <v>757.13439093800025</v>
          </cell>
          <cell r="I99">
            <v>0</v>
          </cell>
          <cell r="J99">
            <v>0</v>
          </cell>
          <cell r="K99">
            <v>0</v>
          </cell>
          <cell r="L99">
            <v>757.13439093800025</v>
          </cell>
          <cell r="M99">
            <v>0</v>
          </cell>
        </row>
        <row r="100">
          <cell r="A100">
            <v>394</v>
          </cell>
          <cell r="B100">
            <v>95</v>
          </cell>
          <cell r="C100" t="str">
            <v>"MIRZOBEК-RASUL-ADIZ" .</v>
          </cell>
          <cell r="D100">
            <v>0</v>
          </cell>
          <cell r="E100">
            <v>3482</v>
          </cell>
          <cell r="F100">
            <v>16847.037007213501</v>
          </cell>
          <cell r="G100">
            <v>17320</v>
          </cell>
          <cell r="H100">
            <v>0</v>
          </cell>
          <cell r="I100">
            <v>3954.9629927864989</v>
          </cell>
          <cell r="J100">
            <v>2577.8969999999999</v>
          </cell>
          <cell r="K100">
            <v>654</v>
          </cell>
          <cell r="L100">
            <v>0</v>
          </cell>
          <cell r="M100">
            <v>2031.065992786499</v>
          </cell>
        </row>
        <row r="101">
          <cell r="A101">
            <v>382</v>
          </cell>
          <cell r="B101">
            <v>96</v>
          </cell>
          <cell r="C101" t="str">
            <v>"HИЯТ" .</v>
          </cell>
          <cell r="D101">
            <v>7986.9309999999996</v>
          </cell>
          <cell r="E101">
            <v>0</v>
          </cell>
          <cell r="F101">
            <v>5045</v>
          </cell>
          <cell r="G101">
            <v>8309.8616000000002</v>
          </cell>
          <cell r="H101">
            <v>4722.0694000000003</v>
          </cell>
          <cell r="I101">
            <v>0</v>
          </cell>
          <cell r="J101">
            <v>496.755</v>
          </cell>
          <cell r="K101">
            <v>0</v>
          </cell>
          <cell r="L101">
            <v>5218.8244000000004</v>
          </cell>
          <cell r="M101">
            <v>0</v>
          </cell>
        </row>
        <row r="102">
          <cell r="A102">
            <v>212</v>
          </cell>
          <cell r="B102">
            <v>97</v>
          </cell>
          <cell r="C102" t="str">
            <v>"ТУХТАБОБО-98" .</v>
          </cell>
          <cell r="D102">
            <v>0</v>
          </cell>
          <cell r="E102">
            <v>2222.2640000000001</v>
          </cell>
          <cell r="F102">
            <v>19979.256779446299</v>
          </cell>
          <cell r="G102">
            <v>18148.112000000001</v>
          </cell>
          <cell r="H102">
            <v>0</v>
          </cell>
          <cell r="I102">
            <v>391.11922055370087</v>
          </cell>
          <cell r="J102">
            <v>2752.5455999999999</v>
          </cell>
          <cell r="K102">
            <v>1871</v>
          </cell>
          <cell r="L102">
            <v>490.42637944629905</v>
          </cell>
          <cell r="M102">
            <v>0</v>
          </cell>
        </row>
        <row r="103">
          <cell r="A103">
            <v>216</v>
          </cell>
          <cell r="B103">
            <v>98</v>
          </cell>
          <cell r="C103" t="str">
            <v>"АБДУКОДИРОБОД" .</v>
          </cell>
          <cell r="D103">
            <v>0</v>
          </cell>
          <cell r="E103">
            <v>5074</v>
          </cell>
          <cell r="F103">
            <v>33675.873823086811</v>
          </cell>
          <cell r="G103">
            <v>29308</v>
          </cell>
          <cell r="H103">
            <v>0</v>
          </cell>
          <cell r="I103">
            <v>706.12617691318883</v>
          </cell>
          <cell r="J103">
            <v>0</v>
          </cell>
          <cell r="K103">
            <v>496</v>
          </cell>
          <cell r="L103">
            <v>0</v>
          </cell>
          <cell r="M103">
            <v>1202.1261769131888</v>
          </cell>
        </row>
        <row r="104">
          <cell r="A104">
            <v>213</v>
          </cell>
          <cell r="B104">
            <v>99</v>
          </cell>
          <cell r="C104" t="str">
            <v>"СУЛТОHОБОД" .</v>
          </cell>
          <cell r="D104">
            <v>15464.013999999999</v>
          </cell>
          <cell r="E104">
            <v>0</v>
          </cell>
          <cell r="F104">
            <v>2477</v>
          </cell>
          <cell r="G104">
            <v>260</v>
          </cell>
          <cell r="H104">
            <v>17681.013999999999</v>
          </cell>
          <cell r="I104">
            <v>0</v>
          </cell>
          <cell r="J104">
            <v>0</v>
          </cell>
          <cell r="K104">
            <v>0</v>
          </cell>
          <cell r="L104">
            <v>17681.013999999999</v>
          </cell>
          <cell r="M104">
            <v>0</v>
          </cell>
        </row>
        <row r="105">
          <cell r="A105">
            <v>207</v>
          </cell>
          <cell r="B105">
            <v>100</v>
          </cell>
          <cell r="C105" t="str">
            <v>"ШУКУРБОБО" .</v>
          </cell>
          <cell r="D105">
            <v>0</v>
          </cell>
          <cell r="E105">
            <v>3118.837</v>
          </cell>
          <cell r="F105">
            <v>9941.3495612099996</v>
          </cell>
          <cell r="G105">
            <v>8695</v>
          </cell>
          <cell r="H105">
            <v>0</v>
          </cell>
          <cell r="I105">
            <v>1872.4874387899999</v>
          </cell>
          <cell r="J105">
            <v>1045.8</v>
          </cell>
          <cell r="K105">
            <v>500</v>
          </cell>
          <cell r="L105">
            <v>0</v>
          </cell>
          <cell r="M105">
            <v>1326.68743879</v>
          </cell>
        </row>
        <row r="106">
          <cell r="A106">
            <v>291</v>
          </cell>
          <cell r="B106">
            <v>101</v>
          </cell>
          <cell r="C106" t="str">
            <v>"САВР" .</v>
          </cell>
          <cell r="D106">
            <v>0</v>
          </cell>
          <cell r="E106">
            <v>4675.5259999999998</v>
          </cell>
          <cell r="F106">
            <v>23381.004725909999</v>
          </cell>
          <cell r="G106">
            <v>18649.241000000002</v>
          </cell>
          <cell r="H106">
            <v>56.237725909995788</v>
          </cell>
          <cell r="I106">
            <v>0</v>
          </cell>
          <cell r="J106">
            <v>0</v>
          </cell>
          <cell r="K106">
            <v>0</v>
          </cell>
          <cell r="L106">
            <v>56.237725909995788</v>
          </cell>
          <cell r="M106">
            <v>0</v>
          </cell>
        </row>
        <row r="107">
          <cell r="B107">
            <v>102</v>
          </cell>
          <cell r="C107" t="str">
            <v>"БАОКЕВ ЧОРИ" .</v>
          </cell>
          <cell r="D107">
            <v>0</v>
          </cell>
          <cell r="E107">
            <v>0</v>
          </cell>
          <cell r="F107">
            <v>0</v>
          </cell>
          <cell r="G107">
            <v>0</v>
          </cell>
          <cell r="H107">
            <v>0</v>
          </cell>
          <cell r="I107">
            <v>0</v>
          </cell>
          <cell r="J107">
            <v>0</v>
          </cell>
          <cell r="K107">
            <v>0</v>
          </cell>
          <cell r="L107">
            <v>0</v>
          </cell>
          <cell r="M107">
            <v>0</v>
          </cell>
        </row>
        <row r="108">
          <cell r="B108">
            <v>103</v>
          </cell>
          <cell r="C108" t="str">
            <v>"АБДУЛАЗИЗ" .</v>
          </cell>
          <cell r="D108">
            <v>0</v>
          </cell>
          <cell r="E108">
            <v>1087.895</v>
          </cell>
          <cell r="F108">
            <v>6005.8156540325226</v>
          </cell>
          <cell r="G108">
            <v>5136.625</v>
          </cell>
          <cell r="H108">
            <v>0</v>
          </cell>
          <cell r="I108">
            <v>218.70434596747782</v>
          </cell>
          <cell r="J108">
            <v>0</v>
          </cell>
          <cell r="K108">
            <v>0</v>
          </cell>
          <cell r="L108">
            <v>0</v>
          </cell>
          <cell r="M108">
            <v>218.70434596747782</v>
          </cell>
        </row>
        <row r="109">
          <cell r="A109">
            <v>293</v>
          </cell>
          <cell r="B109">
            <v>104</v>
          </cell>
          <cell r="C109" t="str">
            <v>"АБДУЛЛОБОБО" .</v>
          </cell>
          <cell r="D109">
            <v>2832</v>
          </cell>
          <cell r="E109">
            <v>0</v>
          </cell>
          <cell r="F109">
            <v>12163</v>
          </cell>
          <cell r="G109">
            <v>12191.47</v>
          </cell>
          <cell r="H109">
            <v>2803.5300000000007</v>
          </cell>
          <cell r="I109">
            <v>0</v>
          </cell>
          <cell r="J109">
            <v>0</v>
          </cell>
          <cell r="K109">
            <v>0</v>
          </cell>
          <cell r="L109">
            <v>2803.5300000000007</v>
          </cell>
          <cell r="M109">
            <v>0</v>
          </cell>
        </row>
        <row r="110">
          <cell r="A110">
            <v>211</v>
          </cell>
          <cell r="B110">
            <v>105</v>
          </cell>
          <cell r="C110" t="str">
            <v>"РАУФ БОБО-98" .</v>
          </cell>
          <cell r="D110">
            <v>0</v>
          </cell>
          <cell r="E110">
            <v>3028.6689999999999</v>
          </cell>
          <cell r="F110">
            <v>12839.498497642549</v>
          </cell>
          <cell r="G110">
            <v>12045.133</v>
          </cell>
          <cell r="H110">
            <v>0</v>
          </cell>
          <cell r="I110">
            <v>2234.3035023574503</v>
          </cell>
          <cell r="J110">
            <v>627.48</v>
          </cell>
          <cell r="K110">
            <v>960</v>
          </cell>
          <cell r="L110">
            <v>0</v>
          </cell>
          <cell r="M110">
            <v>2566.8235023574503</v>
          </cell>
        </row>
        <row r="111">
          <cell r="A111">
            <v>214</v>
          </cell>
          <cell r="B111">
            <v>106</v>
          </cell>
          <cell r="C111" t="str">
            <v>"САИД ХОЛ" .</v>
          </cell>
          <cell r="D111">
            <v>0</v>
          </cell>
          <cell r="E111">
            <v>8538</v>
          </cell>
          <cell r="F111">
            <v>11456.31100725</v>
          </cell>
          <cell r="G111">
            <v>6974</v>
          </cell>
          <cell r="H111">
            <v>0</v>
          </cell>
          <cell r="I111">
            <v>4055.6889927499997</v>
          </cell>
          <cell r="J111">
            <v>784.35</v>
          </cell>
          <cell r="K111">
            <v>0</v>
          </cell>
          <cell r="L111">
            <v>0</v>
          </cell>
          <cell r="M111">
            <v>3271.3389927499998</v>
          </cell>
        </row>
        <row r="112">
          <cell r="A112">
            <v>294</v>
          </cell>
          <cell r="B112">
            <v>107</v>
          </cell>
          <cell r="C112" t="str">
            <v>"ШОМУРОД-2001" .</v>
          </cell>
          <cell r="D112">
            <v>0</v>
          </cell>
          <cell r="E112">
            <v>937.404</v>
          </cell>
          <cell r="F112">
            <v>13241.2960881</v>
          </cell>
          <cell r="G112">
            <v>12245.227600000002</v>
          </cell>
          <cell r="H112">
            <v>58.66448809999747</v>
          </cell>
          <cell r="I112">
            <v>0</v>
          </cell>
          <cell r="J112">
            <v>1987.02</v>
          </cell>
          <cell r="K112">
            <v>1673</v>
          </cell>
          <cell r="L112">
            <v>372.68448809999745</v>
          </cell>
          <cell r="M112">
            <v>0</v>
          </cell>
        </row>
        <row r="113">
          <cell r="A113">
            <v>221</v>
          </cell>
          <cell r="B113">
            <v>108</v>
          </cell>
          <cell r="C113" t="str">
            <v>"БЕХБУТОВ РАВШАH" .</v>
          </cell>
          <cell r="D113">
            <v>0</v>
          </cell>
          <cell r="E113">
            <v>6633.2790000000005</v>
          </cell>
          <cell r="F113">
            <v>11733.634767332398</v>
          </cell>
          <cell r="G113">
            <v>5605</v>
          </cell>
          <cell r="H113">
            <v>0</v>
          </cell>
          <cell r="I113">
            <v>504.64423266760241</v>
          </cell>
          <cell r="J113">
            <v>0</v>
          </cell>
          <cell r="K113">
            <v>882</v>
          </cell>
          <cell r="L113">
            <v>0</v>
          </cell>
          <cell r="M113">
            <v>1386.6442326676024</v>
          </cell>
        </row>
        <row r="114">
          <cell r="A114">
            <v>295</v>
          </cell>
          <cell r="B114">
            <v>109</v>
          </cell>
          <cell r="C114" t="str">
            <v>"ШАРИПОВ САИД" .</v>
          </cell>
          <cell r="D114">
            <v>0</v>
          </cell>
          <cell r="E114">
            <v>743.98299999999995</v>
          </cell>
          <cell r="F114">
            <v>12409.133796197999</v>
          </cell>
          <cell r="G114">
            <v>8851.3106000000007</v>
          </cell>
          <cell r="H114">
            <v>2813.840196197998</v>
          </cell>
          <cell r="I114">
            <v>0</v>
          </cell>
          <cell r="J114">
            <v>0</v>
          </cell>
          <cell r="K114">
            <v>870</v>
          </cell>
          <cell r="L114">
            <v>1943.840196197998</v>
          </cell>
          <cell r="M114">
            <v>0</v>
          </cell>
        </row>
        <row r="115">
          <cell r="B115">
            <v>110</v>
          </cell>
          <cell r="C115" t="str">
            <v>"УРИHОВ ИКРОМОБОД" .</v>
          </cell>
          <cell r="D115">
            <v>0</v>
          </cell>
          <cell r="E115">
            <v>0</v>
          </cell>
          <cell r="F115">
            <v>0</v>
          </cell>
          <cell r="G115">
            <v>0</v>
          </cell>
          <cell r="H115">
            <v>0</v>
          </cell>
          <cell r="I115">
            <v>0</v>
          </cell>
          <cell r="J115">
            <v>0</v>
          </cell>
          <cell r="K115">
            <v>0</v>
          </cell>
          <cell r="L115">
            <v>0</v>
          </cell>
          <cell r="M115">
            <v>0</v>
          </cell>
        </row>
        <row r="116">
          <cell r="A116">
            <v>298</v>
          </cell>
          <cell r="B116">
            <v>111</v>
          </cell>
          <cell r="C116" t="str">
            <v>"АЛИЖОH ЖАББОРОВ" .</v>
          </cell>
          <cell r="D116">
            <v>0</v>
          </cell>
          <cell r="E116">
            <v>2918.2429999999999</v>
          </cell>
          <cell r="F116">
            <v>12085.2971763804</v>
          </cell>
          <cell r="G116">
            <v>10221</v>
          </cell>
          <cell r="H116">
            <v>0</v>
          </cell>
          <cell r="I116">
            <v>1053.9458236196006</v>
          </cell>
          <cell r="J116">
            <v>0</v>
          </cell>
          <cell r="K116">
            <v>1003.62</v>
          </cell>
          <cell r="L116">
            <v>0</v>
          </cell>
          <cell r="M116">
            <v>2057.5658236196005</v>
          </cell>
        </row>
        <row r="117">
          <cell r="A117">
            <v>296</v>
          </cell>
          <cell r="B117">
            <v>112</v>
          </cell>
          <cell r="C117" t="str">
            <v>"ДАВ-ДИЛ" .</v>
          </cell>
          <cell r="D117">
            <v>0</v>
          </cell>
          <cell r="E117">
            <v>705.81799999999998</v>
          </cell>
          <cell r="F117">
            <v>6341.2125129000005</v>
          </cell>
          <cell r="G117">
            <v>5610.2304000000004</v>
          </cell>
          <cell r="H117">
            <v>25.164112899999964</v>
          </cell>
          <cell r="I117">
            <v>0</v>
          </cell>
          <cell r="J117">
            <v>0</v>
          </cell>
          <cell r="K117">
            <v>0</v>
          </cell>
          <cell r="L117">
            <v>25.164112899999964</v>
          </cell>
          <cell r="M117">
            <v>0</v>
          </cell>
        </row>
        <row r="118">
          <cell r="A118">
            <v>234</v>
          </cell>
          <cell r="B118">
            <v>113</v>
          </cell>
          <cell r="C118" t="str">
            <v>"БУРИЕВ РАШИД" .</v>
          </cell>
          <cell r="D118">
            <v>11085.333000000001</v>
          </cell>
          <cell r="E118">
            <v>0</v>
          </cell>
          <cell r="F118">
            <v>3241</v>
          </cell>
          <cell r="G118">
            <v>2704.62</v>
          </cell>
          <cell r="H118">
            <v>11621.713</v>
          </cell>
          <cell r="I118">
            <v>0</v>
          </cell>
          <cell r="J118">
            <v>673</v>
          </cell>
          <cell r="K118">
            <v>0</v>
          </cell>
          <cell r="L118">
            <v>12294.713</v>
          </cell>
          <cell r="M118">
            <v>0</v>
          </cell>
        </row>
        <row r="119">
          <cell r="B119">
            <v>114</v>
          </cell>
          <cell r="C119" t="str">
            <v>"УМЕДИМ ГУЛИ" .</v>
          </cell>
          <cell r="D119">
            <v>4176</v>
          </cell>
          <cell r="E119">
            <v>0</v>
          </cell>
          <cell r="F119">
            <v>7845</v>
          </cell>
          <cell r="G119">
            <v>7948.0919999999996</v>
          </cell>
          <cell r="H119">
            <v>4072.9079999999999</v>
          </cell>
          <cell r="I119">
            <v>0</v>
          </cell>
          <cell r="J119">
            <v>0</v>
          </cell>
          <cell r="K119">
            <v>2000</v>
          </cell>
          <cell r="L119">
            <v>2072.9079999999999</v>
          </cell>
          <cell r="M119">
            <v>0</v>
          </cell>
        </row>
        <row r="120">
          <cell r="A120">
            <v>215</v>
          </cell>
          <cell r="B120">
            <v>115</v>
          </cell>
          <cell r="C120" t="str">
            <v>"ЧАРОС ЖАХОHГИР" .</v>
          </cell>
          <cell r="D120">
            <v>0</v>
          </cell>
          <cell r="E120">
            <v>380.16800000000001</v>
          </cell>
          <cell r="F120">
            <v>10825.637464485</v>
          </cell>
          <cell r="G120">
            <v>9473.1581999999999</v>
          </cell>
          <cell r="H120">
            <v>972.31126448500072</v>
          </cell>
          <cell r="I120">
            <v>0</v>
          </cell>
          <cell r="J120">
            <v>0</v>
          </cell>
          <cell r="K120">
            <v>0</v>
          </cell>
          <cell r="L120">
            <v>972.31126448500072</v>
          </cell>
          <cell r="M120">
            <v>0</v>
          </cell>
        </row>
        <row r="121">
          <cell r="A121">
            <v>217</v>
          </cell>
          <cell r="B121">
            <v>116</v>
          </cell>
          <cell r="C121" t="str">
            <v>"БОКИЕВА МАЛОХАТ" .</v>
          </cell>
          <cell r="D121">
            <v>2690</v>
          </cell>
          <cell r="E121">
            <v>0</v>
          </cell>
          <cell r="F121">
            <v>15099.762625643001</v>
          </cell>
          <cell r="G121">
            <v>15211.833000000001</v>
          </cell>
          <cell r="H121">
            <v>2577.9296256430007</v>
          </cell>
          <cell r="I121">
            <v>0</v>
          </cell>
          <cell r="J121">
            <v>0</v>
          </cell>
          <cell r="K121">
            <v>1900</v>
          </cell>
          <cell r="L121">
            <v>677.92962564300069</v>
          </cell>
          <cell r="M121">
            <v>0</v>
          </cell>
        </row>
        <row r="122">
          <cell r="A122">
            <v>248</v>
          </cell>
          <cell r="B122">
            <v>117</v>
          </cell>
          <cell r="C122" t="str">
            <v>"ФАРРУХ САЛОМОВ" .</v>
          </cell>
          <cell r="D122">
            <v>0</v>
          </cell>
          <cell r="E122">
            <v>1689.1510000000001</v>
          </cell>
          <cell r="F122">
            <v>6572.7876751919994</v>
          </cell>
          <cell r="G122">
            <v>4936.8869999999997</v>
          </cell>
          <cell r="H122">
            <v>0</v>
          </cell>
          <cell r="I122">
            <v>53.250324808000187</v>
          </cell>
          <cell r="J122">
            <v>0</v>
          </cell>
          <cell r="K122">
            <v>0</v>
          </cell>
          <cell r="L122">
            <v>0</v>
          </cell>
          <cell r="M122">
            <v>53.250324808000187</v>
          </cell>
        </row>
        <row r="123">
          <cell r="A123">
            <v>238</v>
          </cell>
          <cell r="B123">
            <v>118</v>
          </cell>
          <cell r="C123" t="str">
            <v>"КОСИМОВ ИСКАHДАБОБО" .</v>
          </cell>
          <cell r="D123">
            <v>2437.9349999999999</v>
          </cell>
          <cell r="E123">
            <v>0</v>
          </cell>
          <cell r="F123">
            <v>7469.5743017658006</v>
          </cell>
          <cell r="G123">
            <v>8369.0249999999996</v>
          </cell>
          <cell r="H123">
            <v>1538.4843017658004</v>
          </cell>
          <cell r="I123">
            <v>0</v>
          </cell>
          <cell r="J123">
            <v>0</v>
          </cell>
          <cell r="K123">
            <v>0</v>
          </cell>
          <cell r="L123">
            <v>1538.4843017658004</v>
          </cell>
          <cell r="M123">
            <v>0</v>
          </cell>
        </row>
        <row r="124">
          <cell r="A124">
            <v>614</v>
          </cell>
          <cell r="B124">
            <v>119</v>
          </cell>
          <cell r="C124" t="str">
            <v>"КОГОH РАВШАH БЕБУТОВ" .</v>
          </cell>
          <cell r="D124">
            <v>0</v>
          </cell>
          <cell r="E124">
            <v>0</v>
          </cell>
          <cell r="F124">
            <v>0</v>
          </cell>
          <cell r="G124">
            <v>0</v>
          </cell>
          <cell r="H124">
            <v>0</v>
          </cell>
          <cell r="I124">
            <v>0</v>
          </cell>
          <cell r="J124">
            <v>0</v>
          </cell>
          <cell r="K124">
            <v>0</v>
          </cell>
          <cell r="L124">
            <v>0</v>
          </cell>
          <cell r="M124">
            <v>0</v>
          </cell>
        </row>
        <row r="125">
          <cell r="A125">
            <v>247</v>
          </cell>
          <cell r="B125">
            <v>120</v>
          </cell>
          <cell r="C125" t="str">
            <v>"ЙУЛЧИ АКМАЛ" .</v>
          </cell>
          <cell r="D125">
            <v>3894</v>
          </cell>
          <cell r="E125">
            <v>0</v>
          </cell>
          <cell r="F125">
            <v>9393.7396538520006</v>
          </cell>
          <cell r="G125">
            <v>6647.3990000000003</v>
          </cell>
          <cell r="H125">
            <v>6640.3406538520003</v>
          </cell>
          <cell r="I125">
            <v>0</v>
          </cell>
          <cell r="J125">
            <v>0</v>
          </cell>
          <cell r="K125">
            <v>2000</v>
          </cell>
          <cell r="L125">
            <v>4640.3406538520003</v>
          </cell>
          <cell r="M125">
            <v>0</v>
          </cell>
        </row>
        <row r="126">
          <cell r="A126">
            <v>242</v>
          </cell>
          <cell r="B126">
            <v>121</v>
          </cell>
          <cell r="C126" t="str">
            <v>"ШОКУЛОВ СОЛИБОБО" .</v>
          </cell>
          <cell r="D126">
            <v>16232.319</v>
          </cell>
          <cell r="E126">
            <v>0</v>
          </cell>
          <cell r="F126">
            <v>8294</v>
          </cell>
          <cell r="G126">
            <v>10677.436</v>
          </cell>
          <cell r="H126">
            <v>13848.883</v>
          </cell>
          <cell r="I126">
            <v>0</v>
          </cell>
          <cell r="J126">
            <v>0</v>
          </cell>
          <cell r="K126">
            <v>0</v>
          </cell>
          <cell r="L126">
            <v>13848.883</v>
          </cell>
          <cell r="M126">
            <v>0</v>
          </cell>
        </row>
        <row r="127">
          <cell r="A127">
            <v>243</v>
          </cell>
          <cell r="B127">
            <v>122</v>
          </cell>
          <cell r="C127" t="str">
            <v>"БОЗОРБОБО УГЛИ РАЖАБ" .</v>
          </cell>
          <cell r="D127">
            <v>0</v>
          </cell>
          <cell r="E127">
            <v>777.09100000000001</v>
          </cell>
          <cell r="F127">
            <v>5309.2994090377015</v>
          </cell>
          <cell r="G127">
            <v>3828.0663999999997</v>
          </cell>
          <cell r="H127">
            <v>704.14200903770143</v>
          </cell>
          <cell r="I127">
            <v>0</v>
          </cell>
          <cell r="J127">
            <v>1307.25</v>
          </cell>
          <cell r="K127">
            <v>0</v>
          </cell>
          <cell r="L127">
            <v>2011.3920090377014</v>
          </cell>
          <cell r="M127">
            <v>0</v>
          </cell>
        </row>
        <row r="128">
          <cell r="A128">
            <v>240</v>
          </cell>
          <cell r="B128">
            <v>123</v>
          </cell>
          <cell r="C128" t="str">
            <v>"УЛУГОБОД САИДОБОД" .</v>
          </cell>
          <cell r="D128">
            <v>2361.0340000000001</v>
          </cell>
          <cell r="E128">
            <v>0</v>
          </cell>
          <cell r="F128">
            <v>5448.1316770368003</v>
          </cell>
          <cell r="G128">
            <v>6309.0725999999995</v>
          </cell>
          <cell r="H128">
            <v>1500.0930770368013</v>
          </cell>
          <cell r="I128">
            <v>0</v>
          </cell>
          <cell r="J128">
            <v>0</v>
          </cell>
          <cell r="K128">
            <v>550</v>
          </cell>
          <cell r="L128">
            <v>950.09307703680133</v>
          </cell>
          <cell r="M128">
            <v>0</v>
          </cell>
        </row>
        <row r="129">
          <cell r="A129">
            <v>246</v>
          </cell>
          <cell r="B129">
            <v>124</v>
          </cell>
          <cell r="C129" t="str">
            <v>"КАРИМ КИЗИ ИРОДАБОHУ" .</v>
          </cell>
          <cell r="D129">
            <v>8832.4789999999994</v>
          </cell>
          <cell r="E129">
            <v>0</v>
          </cell>
          <cell r="F129">
            <v>-37.416482999999999</v>
          </cell>
          <cell r="G129">
            <v>0</v>
          </cell>
          <cell r="H129">
            <v>8795.0625169999985</v>
          </cell>
          <cell r="I129">
            <v>0</v>
          </cell>
          <cell r="J129">
            <v>0</v>
          </cell>
          <cell r="K129">
            <v>0</v>
          </cell>
          <cell r="L129">
            <v>8795.0625169999985</v>
          </cell>
          <cell r="M129">
            <v>0</v>
          </cell>
        </row>
        <row r="130">
          <cell r="A130">
            <v>220</v>
          </cell>
          <cell r="B130">
            <v>125</v>
          </cell>
          <cell r="C130" t="str">
            <v>"РАМАЗОHОВ АЗАМАТ ЗАМИHИ" .</v>
          </cell>
          <cell r="D130">
            <v>0</v>
          </cell>
          <cell r="E130">
            <v>3478.5610000000001</v>
          </cell>
          <cell r="F130">
            <v>8565.046453515999</v>
          </cell>
          <cell r="G130">
            <v>6850</v>
          </cell>
          <cell r="H130">
            <v>0</v>
          </cell>
          <cell r="I130">
            <v>1763.5145464840007</v>
          </cell>
          <cell r="J130">
            <v>1629</v>
          </cell>
          <cell r="K130">
            <v>0</v>
          </cell>
          <cell r="L130">
            <v>0</v>
          </cell>
          <cell r="M130">
            <v>134.51454648400068</v>
          </cell>
        </row>
        <row r="131">
          <cell r="A131">
            <v>226</v>
          </cell>
          <cell r="B131">
            <v>126</v>
          </cell>
          <cell r="C131" t="str">
            <v>"АВЕЗОВ ЙУЛДОШ ФЕРУЗ" .</v>
          </cell>
          <cell r="D131">
            <v>0</v>
          </cell>
          <cell r="E131">
            <v>7558.8829999999998</v>
          </cell>
          <cell r="F131">
            <v>11908.785272417999</v>
          </cell>
          <cell r="G131">
            <v>8563.627199999999</v>
          </cell>
          <cell r="H131">
            <v>0</v>
          </cell>
          <cell r="I131">
            <v>4213.7249275819995</v>
          </cell>
          <cell r="J131">
            <v>0</v>
          </cell>
          <cell r="K131">
            <v>0</v>
          </cell>
          <cell r="L131">
            <v>0</v>
          </cell>
          <cell r="M131">
            <v>4213.7249275819995</v>
          </cell>
        </row>
        <row r="132">
          <cell r="A132">
            <v>223</v>
          </cell>
          <cell r="B132">
            <v>127</v>
          </cell>
          <cell r="C132" t="str">
            <v>"ЭРКИH САИД ИСМОИЛ" .</v>
          </cell>
          <cell r="D132">
            <v>0</v>
          </cell>
          <cell r="E132">
            <v>2414.2469999999998</v>
          </cell>
          <cell r="F132">
            <v>14219.946238486509</v>
          </cell>
          <cell r="G132">
            <v>14607</v>
          </cell>
          <cell r="H132">
            <v>0</v>
          </cell>
          <cell r="I132">
            <v>2801.3007615134902</v>
          </cell>
          <cell r="J132">
            <v>0</v>
          </cell>
          <cell r="K132">
            <v>930.02099999999996</v>
          </cell>
          <cell r="L132">
            <v>0</v>
          </cell>
          <cell r="M132">
            <v>3731.3217615134899</v>
          </cell>
        </row>
        <row r="133">
          <cell r="A133">
            <v>224</v>
          </cell>
          <cell r="B133">
            <v>128</v>
          </cell>
          <cell r="C133" t="str">
            <v>"АGAYEV MUZAFFAR  QODIROVICH " .</v>
          </cell>
          <cell r="D133">
            <v>0</v>
          </cell>
          <cell r="E133">
            <v>2504.31</v>
          </cell>
          <cell r="F133">
            <v>11292.877365318</v>
          </cell>
          <cell r="G133">
            <v>6946</v>
          </cell>
          <cell r="H133">
            <v>1842.5673653180002</v>
          </cell>
          <cell r="I133">
            <v>0</v>
          </cell>
          <cell r="J133">
            <v>0</v>
          </cell>
          <cell r="K133">
            <v>0</v>
          </cell>
          <cell r="L133">
            <v>1842.5673653180002</v>
          </cell>
          <cell r="M133">
            <v>0</v>
          </cell>
        </row>
        <row r="134">
          <cell r="A134">
            <v>222</v>
          </cell>
          <cell r="B134">
            <v>129</v>
          </cell>
          <cell r="C134" t="str">
            <v>"FERUZABONU HASAN ZAMINI" .</v>
          </cell>
          <cell r="D134">
            <v>0</v>
          </cell>
          <cell r="E134">
            <v>3607.5929999999998</v>
          </cell>
          <cell r="F134">
            <v>15080.398687350002</v>
          </cell>
          <cell r="G134">
            <v>13924</v>
          </cell>
          <cell r="H134">
            <v>0</v>
          </cell>
          <cell r="I134">
            <v>2451.1943126499991</v>
          </cell>
          <cell r="J134">
            <v>0</v>
          </cell>
          <cell r="K134">
            <v>0</v>
          </cell>
          <cell r="L134">
            <v>0</v>
          </cell>
          <cell r="M134">
            <v>2451.1943126499991</v>
          </cell>
        </row>
        <row r="135">
          <cell r="A135">
            <v>299</v>
          </cell>
          <cell r="B135">
            <v>130</v>
          </cell>
          <cell r="C135" t="str">
            <v>"DJAMILOV SHAVKAT XALIL" .</v>
          </cell>
          <cell r="D135">
            <v>0</v>
          </cell>
          <cell r="E135">
            <v>5434.1589999999997</v>
          </cell>
          <cell r="F135">
            <v>12593.171909159999</v>
          </cell>
          <cell r="G135">
            <v>9266</v>
          </cell>
          <cell r="H135">
            <v>0</v>
          </cell>
          <cell r="I135">
            <v>2106.9870908400007</v>
          </cell>
          <cell r="J135">
            <v>0</v>
          </cell>
          <cell r="K135">
            <v>0</v>
          </cell>
          <cell r="L135">
            <v>0</v>
          </cell>
          <cell r="M135">
            <v>2106.9870908400007</v>
          </cell>
        </row>
        <row r="136">
          <cell r="B136">
            <v>131</v>
          </cell>
          <cell r="C136" t="str">
            <v>"XIKMATOV AZIZJON" .</v>
          </cell>
          <cell r="D136">
            <v>0</v>
          </cell>
          <cell r="E136">
            <v>0</v>
          </cell>
          <cell r="F136">
            <v>0</v>
          </cell>
          <cell r="G136">
            <v>0</v>
          </cell>
          <cell r="H136">
            <v>0</v>
          </cell>
          <cell r="I136">
            <v>0</v>
          </cell>
          <cell r="J136">
            <v>0</v>
          </cell>
          <cell r="K136">
            <v>0</v>
          </cell>
          <cell r="L136">
            <v>0</v>
          </cell>
          <cell r="M136">
            <v>0</v>
          </cell>
        </row>
        <row r="137">
          <cell r="A137">
            <v>400</v>
          </cell>
          <cell r="B137">
            <v>132</v>
          </cell>
          <cell r="C137" t="str">
            <v>"NUR OBOD ZAMINI" .</v>
          </cell>
          <cell r="D137">
            <v>0</v>
          </cell>
          <cell r="E137">
            <v>4165.826</v>
          </cell>
          <cell r="F137">
            <v>4165.826</v>
          </cell>
          <cell r="G137">
            <v>0</v>
          </cell>
          <cell r="H137">
            <v>0</v>
          </cell>
          <cell r="I137">
            <v>0</v>
          </cell>
          <cell r="J137">
            <v>0</v>
          </cell>
          <cell r="K137">
            <v>0</v>
          </cell>
          <cell r="L137">
            <v>0</v>
          </cell>
          <cell r="M137">
            <v>0</v>
          </cell>
        </row>
        <row r="138">
          <cell r="B138">
            <v>133</v>
          </cell>
          <cell r="C138" t="str">
            <v>"YANGI YULDUZ XURSHID" .</v>
          </cell>
          <cell r="D138">
            <v>4209</v>
          </cell>
          <cell r="E138">
            <v>0</v>
          </cell>
          <cell r="F138">
            <v>6295.4208284400002</v>
          </cell>
          <cell r="G138">
            <v>6351.0190000000002</v>
          </cell>
          <cell r="H138">
            <v>4153.4018284400008</v>
          </cell>
          <cell r="I138">
            <v>0</v>
          </cell>
          <cell r="J138">
            <v>0</v>
          </cell>
          <cell r="K138">
            <v>4000</v>
          </cell>
          <cell r="L138">
            <v>153.40182844000083</v>
          </cell>
          <cell r="M138">
            <v>0</v>
          </cell>
        </row>
        <row r="139">
          <cell r="A139">
            <v>415</v>
          </cell>
          <cell r="B139">
            <v>134</v>
          </cell>
          <cell r="C139" t="str">
            <v>"NASIBA MIRSHOD" .</v>
          </cell>
          <cell r="D139">
            <v>0</v>
          </cell>
          <cell r="E139">
            <v>0</v>
          </cell>
          <cell r="F139">
            <v>0</v>
          </cell>
          <cell r="G139">
            <v>650</v>
          </cell>
          <cell r="H139">
            <v>0</v>
          </cell>
          <cell r="I139">
            <v>650</v>
          </cell>
          <cell r="J139">
            <v>0</v>
          </cell>
          <cell r="K139">
            <v>0</v>
          </cell>
          <cell r="L139">
            <v>0</v>
          </cell>
          <cell r="M139">
            <v>650</v>
          </cell>
        </row>
        <row r="140">
          <cell r="B140">
            <v>135</v>
          </cell>
          <cell r="C140" t="str">
            <v>"ISTAM RUSTAM CHORUQIY" .</v>
          </cell>
          <cell r="D140">
            <v>0</v>
          </cell>
          <cell r="E140">
            <v>247.489</v>
          </cell>
          <cell r="F140">
            <v>114.96129546960002</v>
          </cell>
          <cell r="G140">
            <v>0</v>
          </cell>
          <cell r="H140">
            <v>0</v>
          </cell>
          <cell r="I140">
            <v>132.5277045304</v>
          </cell>
          <cell r="J140">
            <v>0</v>
          </cell>
          <cell r="K140">
            <v>0</v>
          </cell>
          <cell r="L140">
            <v>0</v>
          </cell>
          <cell r="M140">
            <v>132.5277045304</v>
          </cell>
        </row>
        <row r="141">
          <cell r="A141">
            <v>254</v>
          </cell>
          <cell r="B141">
            <v>136</v>
          </cell>
          <cell r="C141" t="str">
            <v>"ShAXZOD SHOKIR LOLA" .</v>
          </cell>
          <cell r="D141">
            <v>8626.8160000000007</v>
          </cell>
          <cell r="E141">
            <v>0</v>
          </cell>
          <cell r="F141">
            <v>3159</v>
          </cell>
          <cell r="G141">
            <v>6640</v>
          </cell>
          <cell r="H141">
            <v>5145.8160000000007</v>
          </cell>
          <cell r="I141">
            <v>0</v>
          </cell>
          <cell r="J141">
            <v>0</v>
          </cell>
          <cell r="K141">
            <v>0</v>
          </cell>
          <cell r="L141">
            <v>5145.8160000000007</v>
          </cell>
          <cell r="M141">
            <v>0</v>
          </cell>
        </row>
        <row r="142">
          <cell r="A142">
            <v>253</v>
          </cell>
          <cell r="B142">
            <v>137</v>
          </cell>
          <cell r="C142" t="str">
            <v>"SHERALI SALOMOV" .</v>
          </cell>
          <cell r="D142">
            <v>2338</v>
          </cell>
          <cell r="E142">
            <v>0</v>
          </cell>
          <cell r="F142">
            <v>-15.657359039999999</v>
          </cell>
          <cell r="G142">
            <v>0</v>
          </cell>
          <cell r="H142">
            <v>2322.3426409600002</v>
          </cell>
          <cell r="I142">
            <v>0</v>
          </cell>
          <cell r="J142">
            <v>0</v>
          </cell>
          <cell r="K142">
            <v>2000</v>
          </cell>
          <cell r="L142">
            <v>322.34264096000015</v>
          </cell>
          <cell r="M142">
            <v>0</v>
          </cell>
        </row>
        <row r="143">
          <cell r="A143">
            <v>227</v>
          </cell>
          <cell r="B143">
            <v>138</v>
          </cell>
          <cell r="C143" t="str">
            <v>"AMONJON MUXABBATBEGIM" .</v>
          </cell>
          <cell r="D143">
            <v>1090</v>
          </cell>
          <cell r="E143">
            <v>0</v>
          </cell>
          <cell r="F143">
            <v>3253.8833285400001</v>
          </cell>
          <cell r="G143">
            <v>4965.8325000000004</v>
          </cell>
          <cell r="H143">
            <v>0</v>
          </cell>
          <cell r="I143">
            <v>621.94917146000034</v>
          </cell>
          <cell r="J143">
            <v>0</v>
          </cell>
          <cell r="K143">
            <v>0</v>
          </cell>
          <cell r="L143">
            <v>0</v>
          </cell>
          <cell r="M143">
            <v>621.94917146000034</v>
          </cell>
        </row>
        <row r="144">
          <cell r="A144">
            <v>239</v>
          </cell>
          <cell r="B144">
            <v>139</v>
          </cell>
          <cell r="C144" t="str">
            <v>"ZARINA ZOKIR" .</v>
          </cell>
          <cell r="D144">
            <v>0</v>
          </cell>
          <cell r="E144">
            <v>3168.8389999999999</v>
          </cell>
          <cell r="F144">
            <v>7894.6665693000004</v>
          </cell>
          <cell r="G144">
            <v>5653.741</v>
          </cell>
          <cell r="H144">
            <v>0</v>
          </cell>
          <cell r="I144">
            <v>927.91343069999948</v>
          </cell>
          <cell r="J144">
            <v>0</v>
          </cell>
          <cell r="K144">
            <v>0</v>
          </cell>
          <cell r="L144">
            <v>0</v>
          </cell>
          <cell r="M144">
            <v>927.91343069999948</v>
          </cell>
        </row>
        <row r="145">
          <cell r="A145">
            <v>300</v>
          </cell>
          <cell r="B145">
            <v>140</v>
          </cell>
          <cell r="C145" t="str">
            <v>"ОQQOSH BO`RON ZAMINI" .</v>
          </cell>
          <cell r="D145">
            <v>0</v>
          </cell>
          <cell r="E145">
            <v>2684.1030000000001</v>
          </cell>
          <cell r="F145">
            <v>9164.6961641549988</v>
          </cell>
          <cell r="G145">
            <v>7840</v>
          </cell>
          <cell r="H145">
            <v>0</v>
          </cell>
          <cell r="I145">
            <v>1359.4068358450004</v>
          </cell>
          <cell r="J145">
            <v>0</v>
          </cell>
          <cell r="K145">
            <v>829.65899999999999</v>
          </cell>
          <cell r="L145">
            <v>0</v>
          </cell>
          <cell r="M145">
            <v>2189.0658358450005</v>
          </cell>
        </row>
        <row r="146">
          <cell r="A146">
            <v>262</v>
          </cell>
          <cell r="B146">
            <v>141</v>
          </cell>
          <cell r="C146" t="str">
            <v>"BOQI-OBOD ZAMINI" .</v>
          </cell>
          <cell r="D146">
            <v>0</v>
          </cell>
          <cell r="E146">
            <v>616.35299999999995</v>
          </cell>
          <cell r="F146">
            <v>3999.9915697499996</v>
          </cell>
          <cell r="G146">
            <v>3586.3110000000001</v>
          </cell>
          <cell r="H146">
            <v>0</v>
          </cell>
          <cell r="I146">
            <v>202.67243025000016</v>
          </cell>
          <cell r="J146">
            <v>0</v>
          </cell>
          <cell r="K146">
            <v>0</v>
          </cell>
          <cell r="L146">
            <v>0</v>
          </cell>
          <cell r="M146">
            <v>202.67243025000016</v>
          </cell>
        </row>
        <row r="147">
          <cell r="B147">
            <v>142</v>
          </cell>
          <cell r="C147" t="str">
            <v>"TOSHPO`LAT ZAMINI" .</v>
          </cell>
          <cell r="D147">
            <v>2803</v>
          </cell>
          <cell r="E147">
            <v>0</v>
          </cell>
          <cell r="F147">
            <v>5588</v>
          </cell>
          <cell r="G147">
            <v>4253.1440000000002</v>
          </cell>
          <cell r="H147">
            <v>4137.8559999999998</v>
          </cell>
          <cell r="I147">
            <v>0</v>
          </cell>
          <cell r="J147">
            <v>0</v>
          </cell>
          <cell r="K147">
            <v>1250</v>
          </cell>
          <cell r="L147">
            <v>2887.8559999999998</v>
          </cell>
          <cell r="M147">
            <v>0</v>
          </cell>
        </row>
        <row r="148">
          <cell r="A148">
            <v>264</v>
          </cell>
          <cell r="B148">
            <v>143</v>
          </cell>
          <cell r="C148" t="str">
            <v>"NURAFSHON MUXAMMADSHOX BARAKA ZAMINI" .</v>
          </cell>
          <cell r="D148">
            <v>7031</v>
          </cell>
          <cell r="E148">
            <v>0</v>
          </cell>
          <cell r="F148">
            <v>18425.863454862003</v>
          </cell>
          <cell r="G148">
            <v>25199</v>
          </cell>
          <cell r="H148">
            <v>257.86345486200298</v>
          </cell>
          <cell r="I148">
            <v>0</v>
          </cell>
          <cell r="J148">
            <v>0</v>
          </cell>
          <cell r="K148">
            <v>837</v>
          </cell>
          <cell r="L148">
            <v>0</v>
          </cell>
          <cell r="M148">
            <v>579.13654513799702</v>
          </cell>
        </row>
        <row r="149">
          <cell r="A149">
            <v>230</v>
          </cell>
          <cell r="B149">
            <v>144</v>
          </cell>
          <cell r="C149" t="str">
            <v>"ШОДИ-КУДРАТ" .</v>
          </cell>
          <cell r="D149">
            <v>0</v>
          </cell>
          <cell r="E149">
            <v>3806.2640000000001</v>
          </cell>
          <cell r="F149">
            <v>5101.9896610799988</v>
          </cell>
          <cell r="G149">
            <v>4570</v>
          </cell>
          <cell r="H149">
            <v>0</v>
          </cell>
          <cell r="I149">
            <v>3274.2743389200004</v>
          </cell>
          <cell r="J149">
            <v>0</v>
          </cell>
          <cell r="K149">
            <v>836.35</v>
          </cell>
          <cell r="L149">
            <v>0</v>
          </cell>
          <cell r="M149">
            <v>4110.6243389200008</v>
          </cell>
        </row>
        <row r="150">
          <cell r="B150">
            <v>145</v>
          </cell>
          <cell r="C150" t="str">
            <v>"ГАЙРАТБЕК" .</v>
          </cell>
          <cell r="D150">
            <v>2025.2819999999997</v>
          </cell>
          <cell r="E150">
            <v>0</v>
          </cell>
          <cell r="F150">
            <v>15352.794227849998</v>
          </cell>
          <cell r="G150">
            <v>17784.506399999998</v>
          </cell>
          <cell r="H150">
            <v>0</v>
          </cell>
          <cell r="I150">
            <v>406.43017215000145</v>
          </cell>
          <cell r="J150">
            <v>0</v>
          </cell>
          <cell r="K150">
            <v>0</v>
          </cell>
          <cell r="L150">
            <v>0</v>
          </cell>
          <cell r="M150">
            <v>406.43017215000145</v>
          </cell>
        </row>
        <row r="151">
          <cell r="A151">
            <v>414</v>
          </cell>
          <cell r="B151">
            <v>146</v>
          </cell>
          <cell r="C151" t="str">
            <v>"ЗОДАБЕК" .</v>
          </cell>
          <cell r="D151">
            <v>0</v>
          </cell>
          <cell r="E151">
            <v>0</v>
          </cell>
          <cell r="F151">
            <v>164.22829200000001</v>
          </cell>
          <cell r="G151">
            <v>0</v>
          </cell>
          <cell r="H151">
            <v>164.22829200000001</v>
          </cell>
          <cell r="I151">
            <v>0</v>
          </cell>
          <cell r="J151">
            <v>0</v>
          </cell>
          <cell r="K151">
            <v>0</v>
          </cell>
          <cell r="L151">
            <v>164.22829200000001</v>
          </cell>
          <cell r="M151">
            <v>0</v>
          </cell>
        </row>
        <row r="152">
          <cell r="A152">
            <v>698</v>
          </cell>
          <cell r="B152">
            <v>147</v>
          </cell>
          <cell r="C152" t="str">
            <v>"РАВШАHБОБО-АКМАЛ" .</v>
          </cell>
          <cell r="D152">
            <v>0</v>
          </cell>
          <cell r="E152">
            <v>0</v>
          </cell>
          <cell r="F152">
            <v>0</v>
          </cell>
          <cell r="G152">
            <v>0</v>
          </cell>
          <cell r="H152">
            <v>0</v>
          </cell>
          <cell r="I152">
            <v>0</v>
          </cell>
          <cell r="J152">
            <v>0</v>
          </cell>
          <cell r="K152">
            <v>0</v>
          </cell>
          <cell r="L152">
            <v>0</v>
          </cell>
          <cell r="M152">
            <v>0</v>
          </cell>
        </row>
        <row r="153">
          <cell r="A153">
            <v>308</v>
          </cell>
          <cell r="B153">
            <v>148</v>
          </cell>
          <cell r="C153" t="str">
            <v>"ПОРЛОК ЖАHHАТ" .</v>
          </cell>
          <cell r="D153">
            <v>0</v>
          </cell>
          <cell r="E153">
            <v>2912.2809999999999</v>
          </cell>
          <cell r="F153">
            <v>16829.899291559999</v>
          </cell>
          <cell r="G153">
            <v>14952.1224</v>
          </cell>
          <cell r="H153">
            <v>0</v>
          </cell>
          <cell r="I153">
            <v>1034.50410844</v>
          </cell>
          <cell r="J153">
            <v>2091.6</v>
          </cell>
          <cell r="K153">
            <v>0</v>
          </cell>
          <cell r="L153">
            <v>1057.0958915599999</v>
          </cell>
          <cell r="M153">
            <v>0</v>
          </cell>
        </row>
        <row r="154">
          <cell r="A154">
            <v>314</v>
          </cell>
          <cell r="B154">
            <v>149</v>
          </cell>
          <cell r="C154" t="str">
            <v>"ИЛХОМ УГЛИ МУХАММАД" .</v>
          </cell>
          <cell r="D154">
            <v>0</v>
          </cell>
          <cell r="E154">
            <v>5556.0209999999997</v>
          </cell>
          <cell r="F154">
            <v>8068.0133477729987</v>
          </cell>
          <cell r="G154">
            <v>5812</v>
          </cell>
          <cell r="H154">
            <v>0</v>
          </cell>
          <cell r="I154">
            <v>3300.0076522270019</v>
          </cell>
          <cell r="J154">
            <v>1000</v>
          </cell>
          <cell r="K154">
            <v>0</v>
          </cell>
          <cell r="L154">
            <v>0</v>
          </cell>
          <cell r="M154">
            <v>2300.0076522270019</v>
          </cell>
        </row>
        <row r="155">
          <cell r="A155">
            <v>310</v>
          </cell>
          <cell r="B155">
            <v>150</v>
          </cell>
          <cell r="C155" t="str">
            <v>"УМИД РАВШАH" .</v>
          </cell>
          <cell r="D155">
            <v>0</v>
          </cell>
          <cell r="E155">
            <v>4003.0200000000004</v>
          </cell>
          <cell r="F155">
            <v>5471.8960550669999</v>
          </cell>
          <cell r="G155">
            <v>3356.5553</v>
          </cell>
          <cell r="H155">
            <v>0</v>
          </cell>
          <cell r="I155">
            <v>1887.6792449330005</v>
          </cell>
          <cell r="J155">
            <v>1699.425</v>
          </cell>
          <cell r="K155">
            <v>440</v>
          </cell>
          <cell r="L155">
            <v>0</v>
          </cell>
          <cell r="M155">
            <v>628.25424493300056</v>
          </cell>
        </row>
        <row r="156">
          <cell r="A156">
            <v>313</v>
          </cell>
          <cell r="B156">
            <v>151</v>
          </cell>
          <cell r="C156" t="str">
            <v>"ТУХТАЕВ ФЕРУЗ" .</v>
          </cell>
          <cell r="D156">
            <v>0</v>
          </cell>
          <cell r="E156">
            <v>1321.2170000000001</v>
          </cell>
          <cell r="F156">
            <v>9068.5639183050007</v>
          </cell>
          <cell r="G156">
            <v>8291.0691999999999</v>
          </cell>
          <cell r="H156">
            <v>0</v>
          </cell>
          <cell r="I156">
            <v>543.72228169499977</v>
          </cell>
          <cell r="J156">
            <v>2630.1869999999999</v>
          </cell>
          <cell r="K156">
            <v>771</v>
          </cell>
          <cell r="L156">
            <v>1315.4647183050001</v>
          </cell>
          <cell r="M156">
            <v>0</v>
          </cell>
        </row>
        <row r="157">
          <cell r="A157">
            <v>311</v>
          </cell>
          <cell r="B157">
            <v>152</v>
          </cell>
          <cell r="C157" t="str">
            <v>"КУДРАТОВ АЛИЖОH" .</v>
          </cell>
          <cell r="D157">
            <v>1076.6869999999999</v>
          </cell>
          <cell r="E157">
            <v>0</v>
          </cell>
          <cell r="F157">
            <v>7009</v>
          </cell>
          <cell r="G157">
            <v>8027.1804000000011</v>
          </cell>
          <cell r="H157">
            <v>58.506599999999708</v>
          </cell>
          <cell r="I157">
            <v>0</v>
          </cell>
          <cell r="J157">
            <v>2091.6</v>
          </cell>
          <cell r="K157">
            <v>0</v>
          </cell>
          <cell r="L157">
            <v>2150.1065999999996</v>
          </cell>
          <cell r="M157">
            <v>0</v>
          </cell>
        </row>
        <row r="158">
          <cell r="B158">
            <v>153</v>
          </cell>
          <cell r="C158" t="str">
            <v>"ZENIT MEXNATOBOD" .</v>
          </cell>
          <cell r="D158">
            <v>0</v>
          </cell>
          <cell r="E158">
            <v>0</v>
          </cell>
          <cell r="F158">
            <v>0</v>
          </cell>
          <cell r="G158">
            <v>0</v>
          </cell>
          <cell r="H158">
            <v>0</v>
          </cell>
          <cell r="I158">
            <v>0</v>
          </cell>
          <cell r="J158">
            <v>0</v>
          </cell>
          <cell r="K158">
            <v>0</v>
          </cell>
          <cell r="L158">
            <v>0</v>
          </cell>
          <cell r="M158">
            <v>0</v>
          </cell>
        </row>
        <row r="159">
          <cell r="A159">
            <v>315</v>
          </cell>
          <cell r="B159">
            <v>154</v>
          </cell>
          <cell r="C159" t="str">
            <v>"UMID TO'YMUROD SOXIB" .</v>
          </cell>
          <cell r="D159">
            <v>0</v>
          </cell>
          <cell r="E159">
            <v>224.62799999999999</v>
          </cell>
          <cell r="F159">
            <v>6154.664775446251</v>
          </cell>
          <cell r="G159">
            <v>6116.2452000000003</v>
          </cell>
          <cell r="H159">
            <v>0</v>
          </cell>
          <cell r="I159">
            <v>186.20842455374896</v>
          </cell>
          <cell r="J159">
            <v>1568.7</v>
          </cell>
          <cell r="K159">
            <v>0</v>
          </cell>
          <cell r="L159">
            <v>1382.4915754462511</v>
          </cell>
          <cell r="M159">
            <v>0</v>
          </cell>
        </row>
        <row r="160">
          <cell r="B160">
            <v>155</v>
          </cell>
          <cell r="C160" t="str">
            <v>"ASLIDIN BAXTIYOR ISHONCH" .</v>
          </cell>
          <cell r="D160">
            <v>0</v>
          </cell>
          <cell r="E160">
            <v>828.39400000000001</v>
          </cell>
          <cell r="F160">
            <v>5175.7728926400005</v>
          </cell>
          <cell r="G160">
            <v>3229.2</v>
          </cell>
          <cell r="H160">
            <v>1118.1788926400004</v>
          </cell>
          <cell r="I160">
            <v>0</v>
          </cell>
          <cell r="J160">
            <v>0</v>
          </cell>
          <cell r="K160">
            <v>0</v>
          </cell>
          <cell r="L160">
            <v>1118.1788926400004</v>
          </cell>
          <cell r="M160">
            <v>0</v>
          </cell>
        </row>
        <row r="161">
          <cell r="A161">
            <v>323</v>
          </cell>
          <cell r="B161">
            <v>156</v>
          </cell>
          <cell r="C161" t="str">
            <v>"ИЗЗАТ" .</v>
          </cell>
          <cell r="D161">
            <v>0</v>
          </cell>
          <cell r="E161">
            <v>88.5</v>
          </cell>
          <cell r="F161">
            <v>10810</v>
          </cell>
          <cell r="G161">
            <v>700</v>
          </cell>
          <cell r="H161">
            <v>10021.5</v>
          </cell>
          <cell r="I161">
            <v>0</v>
          </cell>
          <cell r="J161">
            <v>0</v>
          </cell>
          <cell r="K161">
            <v>0</v>
          </cell>
          <cell r="L161">
            <v>10021.5</v>
          </cell>
          <cell r="M161">
            <v>0</v>
          </cell>
        </row>
        <row r="162">
          <cell r="A162">
            <v>337</v>
          </cell>
          <cell r="B162">
            <v>157</v>
          </cell>
          <cell r="C162" t="str">
            <v>"ЕКУБ" .</v>
          </cell>
          <cell r="D162">
            <v>2463.17</v>
          </cell>
          <cell r="E162">
            <v>0</v>
          </cell>
          <cell r="F162">
            <v>12597</v>
          </cell>
          <cell r="G162">
            <v>13703.493</v>
          </cell>
          <cell r="H162">
            <v>1356.6769999999997</v>
          </cell>
          <cell r="I162">
            <v>0</v>
          </cell>
          <cell r="J162">
            <v>922</v>
          </cell>
          <cell r="K162">
            <v>717</v>
          </cell>
          <cell r="L162">
            <v>1561.6769999999997</v>
          </cell>
          <cell r="M162">
            <v>0</v>
          </cell>
        </row>
        <row r="163">
          <cell r="B163">
            <v>158</v>
          </cell>
          <cell r="C163" t="str">
            <v>"БОЗОРБОБО-97" .</v>
          </cell>
          <cell r="D163">
            <v>2956</v>
          </cell>
          <cell r="E163">
            <v>0</v>
          </cell>
          <cell r="F163">
            <v>7668.1579037123993</v>
          </cell>
          <cell r="G163">
            <v>9415.525599999999</v>
          </cell>
          <cell r="H163">
            <v>1208.6323037124002</v>
          </cell>
          <cell r="I163">
            <v>0</v>
          </cell>
          <cell r="J163">
            <v>0</v>
          </cell>
          <cell r="K163">
            <v>1700</v>
          </cell>
          <cell r="L163">
            <v>0</v>
          </cell>
          <cell r="M163">
            <v>491.36769628759976</v>
          </cell>
        </row>
        <row r="164">
          <cell r="A164">
            <v>339</v>
          </cell>
          <cell r="B164">
            <v>159</v>
          </cell>
          <cell r="C164" t="str">
            <v>"САЛОМАТ" .</v>
          </cell>
          <cell r="D164">
            <v>0</v>
          </cell>
          <cell r="E164">
            <v>1435.0442599999997</v>
          </cell>
          <cell r="F164">
            <v>13534.425506136478</v>
          </cell>
          <cell r="G164">
            <v>14168.230449999999</v>
          </cell>
          <cell r="H164">
            <v>0</v>
          </cell>
          <cell r="I164">
            <v>2068.8492038635195</v>
          </cell>
          <cell r="J164">
            <v>0</v>
          </cell>
          <cell r="K164">
            <v>0</v>
          </cell>
          <cell r="L164">
            <v>0</v>
          </cell>
          <cell r="M164">
            <v>2068.8492038635195</v>
          </cell>
        </row>
        <row r="165">
          <cell r="A165">
            <v>715</v>
          </cell>
          <cell r="B165">
            <v>160</v>
          </cell>
          <cell r="C165" t="str">
            <v>"ШАХБОЗ" .</v>
          </cell>
          <cell r="D165">
            <v>0</v>
          </cell>
          <cell r="E165">
            <v>0</v>
          </cell>
          <cell r="F165">
            <v>0</v>
          </cell>
          <cell r="G165">
            <v>0</v>
          </cell>
          <cell r="H165">
            <v>0</v>
          </cell>
          <cell r="I165">
            <v>0</v>
          </cell>
          <cell r="J165">
            <v>0</v>
          </cell>
          <cell r="K165">
            <v>0</v>
          </cell>
          <cell r="L165">
            <v>0</v>
          </cell>
          <cell r="M165">
            <v>0</v>
          </cell>
        </row>
        <row r="166">
          <cell r="B166">
            <v>161</v>
          </cell>
          <cell r="C166" t="str">
            <v>"ДИЛАФРУЗ" .</v>
          </cell>
          <cell r="D166">
            <v>3877</v>
          </cell>
          <cell r="E166">
            <v>0</v>
          </cell>
          <cell r="F166">
            <v>9923</v>
          </cell>
          <cell r="G166">
            <v>9555.8729999999996</v>
          </cell>
          <cell r="H166">
            <v>4244.1270000000004</v>
          </cell>
          <cell r="I166">
            <v>0</v>
          </cell>
          <cell r="J166">
            <v>0</v>
          </cell>
          <cell r="K166">
            <v>0</v>
          </cell>
          <cell r="L166">
            <v>4244.1270000000004</v>
          </cell>
          <cell r="M166">
            <v>0</v>
          </cell>
        </row>
        <row r="167">
          <cell r="A167">
            <v>340</v>
          </cell>
          <cell r="B167">
            <v>162</v>
          </cell>
          <cell r="C167" t="str">
            <v>"КУЙЛИБОБО" .</v>
          </cell>
          <cell r="D167">
            <v>6817.9719999999998</v>
          </cell>
          <cell r="E167">
            <v>0</v>
          </cell>
          <cell r="F167">
            <v>11283</v>
          </cell>
          <cell r="G167">
            <v>16507.0396</v>
          </cell>
          <cell r="H167">
            <v>1593.9324000000015</v>
          </cell>
          <cell r="I167">
            <v>0</v>
          </cell>
          <cell r="J167">
            <v>1022</v>
          </cell>
          <cell r="K167">
            <v>0</v>
          </cell>
          <cell r="L167">
            <v>2615.9324000000015</v>
          </cell>
          <cell r="M167">
            <v>0</v>
          </cell>
        </row>
        <row r="168">
          <cell r="A168">
            <v>327</v>
          </cell>
          <cell r="B168">
            <v>163</v>
          </cell>
          <cell r="C168" t="str">
            <v>"МЕТРОБОД-ЧОРБОГ" .</v>
          </cell>
          <cell r="D168">
            <v>3077.4119999999998</v>
          </cell>
          <cell r="E168">
            <v>0</v>
          </cell>
          <cell r="F168">
            <v>6799.5669515399995</v>
          </cell>
          <cell r="G168">
            <v>10067.621999999999</v>
          </cell>
          <cell r="H168">
            <v>0</v>
          </cell>
          <cell r="I168">
            <v>190.64304845999959</v>
          </cell>
          <cell r="J168">
            <v>0</v>
          </cell>
          <cell r="K168">
            <v>0</v>
          </cell>
          <cell r="L168">
            <v>0</v>
          </cell>
          <cell r="M168">
            <v>190.64304845999959</v>
          </cell>
        </row>
        <row r="169">
          <cell r="A169">
            <v>342</v>
          </cell>
          <cell r="B169">
            <v>164</v>
          </cell>
          <cell r="C169" t="str">
            <v>"БОЗОР УГЛИ РАЙИМ" .</v>
          </cell>
          <cell r="D169">
            <v>0</v>
          </cell>
          <cell r="E169">
            <v>3418.2958515</v>
          </cell>
          <cell r="F169">
            <v>19652</v>
          </cell>
          <cell r="G169">
            <v>17831.2</v>
          </cell>
          <cell r="H169">
            <v>0</v>
          </cell>
          <cell r="I169">
            <v>1597.4958514999998</v>
          </cell>
          <cell r="J169">
            <v>3039</v>
          </cell>
          <cell r="K169">
            <v>1001.9469999999999</v>
          </cell>
          <cell r="L169">
            <v>439.55714850000027</v>
          </cell>
          <cell r="M169">
            <v>0</v>
          </cell>
        </row>
        <row r="170">
          <cell r="A170">
            <v>344</v>
          </cell>
          <cell r="B170">
            <v>165</v>
          </cell>
          <cell r="C170" t="str">
            <v>"ГУЛИ-БУСТОH" .</v>
          </cell>
          <cell r="D170">
            <v>0</v>
          </cell>
          <cell r="E170">
            <v>5872.6440000000002</v>
          </cell>
          <cell r="F170">
            <v>13533.896551735501</v>
          </cell>
          <cell r="G170">
            <v>10489</v>
          </cell>
          <cell r="H170">
            <v>0</v>
          </cell>
          <cell r="I170">
            <v>2827.7474482644993</v>
          </cell>
          <cell r="J170">
            <v>0</v>
          </cell>
          <cell r="K170">
            <v>0</v>
          </cell>
          <cell r="L170">
            <v>0</v>
          </cell>
          <cell r="M170">
            <v>2827.7474482644993</v>
          </cell>
        </row>
        <row r="171">
          <cell r="A171">
            <v>379</v>
          </cell>
          <cell r="B171">
            <v>166</v>
          </cell>
          <cell r="C171" t="str">
            <v>"HАСРИДДИHБОБО УГЛИ ФАРХОД" .</v>
          </cell>
          <cell r="D171">
            <v>0</v>
          </cell>
          <cell r="E171">
            <v>562.58199999999999</v>
          </cell>
          <cell r="F171">
            <v>10304.031065017502</v>
          </cell>
          <cell r="G171">
            <v>8397.6869999999999</v>
          </cell>
          <cell r="H171">
            <v>1343.7620650175013</v>
          </cell>
          <cell r="I171">
            <v>0</v>
          </cell>
          <cell r="J171">
            <v>0</v>
          </cell>
          <cell r="K171">
            <v>1087.2550000000001</v>
          </cell>
          <cell r="L171">
            <v>256.50706501750119</v>
          </cell>
          <cell r="M171">
            <v>0</v>
          </cell>
        </row>
        <row r="172">
          <cell r="A172">
            <v>343</v>
          </cell>
          <cell r="B172">
            <v>167</v>
          </cell>
          <cell r="C172" t="str">
            <v>"АТОЕВ САИДМУРОДХУЖА" .</v>
          </cell>
          <cell r="D172">
            <v>0</v>
          </cell>
          <cell r="E172">
            <v>4075.0909999999994</v>
          </cell>
          <cell r="F172">
            <v>13785</v>
          </cell>
          <cell r="G172">
            <v>13468.245800000001</v>
          </cell>
          <cell r="H172">
            <v>0</v>
          </cell>
          <cell r="I172">
            <v>3758.3368000000009</v>
          </cell>
          <cell r="J172">
            <v>4878.6570000000002</v>
          </cell>
          <cell r="K172">
            <v>0</v>
          </cell>
          <cell r="L172">
            <v>1120.3201999999992</v>
          </cell>
          <cell r="M172">
            <v>0</v>
          </cell>
        </row>
        <row r="173">
          <cell r="A173">
            <v>328</v>
          </cell>
          <cell r="B173">
            <v>168</v>
          </cell>
          <cell r="C173" t="str">
            <v>"ШАМСИЕВ ЭРКИH" .</v>
          </cell>
          <cell r="D173">
            <v>0</v>
          </cell>
          <cell r="E173">
            <v>763.93200000000002</v>
          </cell>
          <cell r="F173">
            <v>7474.2666099839998</v>
          </cell>
          <cell r="G173">
            <v>9224.16</v>
          </cell>
          <cell r="H173">
            <v>0</v>
          </cell>
          <cell r="I173">
            <v>2513.8253900160007</v>
          </cell>
          <cell r="J173">
            <v>0</v>
          </cell>
          <cell r="K173">
            <v>0</v>
          </cell>
          <cell r="L173">
            <v>0</v>
          </cell>
          <cell r="M173">
            <v>2513.8253900160007</v>
          </cell>
        </row>
        <row r="174">
          <cell r="A174">
            <v>330</v>
          </cell>
          <cell r="B174">
            <v>169</v>
          </cell>
          <cell r="C174" t="str">
            <v>"КОГОH БОЙЧОРБОГ" .</v>
          </cell>
          <cell r="D174">
            <v>0</v>
          </cell>
          <cell r="E174">
            <v>1129.915</v>
          </cell>
          <cell r="F174">
            <v>8857.169642339999</v>
          </cell>
          <cell r="G174">
            <v>10284.352000000001</v>
          </cell>
          <cell r="H174">
            <v>0</v>
          </cell>
          <cell r="I174">
            <v>2557.0973576600009</v>
          </cell>
          <cell r="J174">
            <v>0</v>
          </cell>
          <cell r="K174">
            <v>1062</v>
          </cell>
          <cell r="L174">
            <v>0</v>
          </cell>
          <cell r="M174">
            <v>3619.0973576600009</v>
          </cell>
        </row>
        <row r="175">
          <cell r="B175">
            <v>170</v>
          </cell>
          <cell r="C175" t="str">
            <v>"КОГОH УСМОHОБОД" .</v>
          </cell>
          <cell r="D175">
            <v>0</v>
          </cell>
          <cell r="E175">
            <v>1093.702</v>
          </cell>
          <cell r="F175">
            <v>10739.129853599999</v>
          </cell>
          <cell r="G175">
            <v>11690.212</v>
          </cell>
          <cell r="H175">
            <v>0</v>
          </cell>
          <cell r="I175">
            <v>2044.7841463999991</v>
          </cell>
          <cell r="J175">
            <v>0</v>
          </cell>
          <cell r="K175">
            <v>0</v>
          </cell>
          <cell r="L175">
            <v>0</v>
          </cell>
          <cell r="M175">
            <v>2044.7841463999991</v>
          </cell>
        </row>
        <row r="176">
          <cell r="A176">
            <v>719</v>
          </cell>
          <cell r="B176">
            <v>171</v>
          </cell>
          <cell r="C176" t="str">
            <v>"ДИЛФУЗА САФАР КИЗИ" .</v>
          </cell>
          <cell r="D176">
            <v>0</v>
          </cell>
          <cell r="E176">
            <v>0</v>
          </cell>
          <cell r="F176">
            <v>0</v>
          </cell>
          <cell r="G176">
            <v>0</v>
          </cell>
          <cell r="H176">
            <v>0</v>
          </cell>
          <cell r="I176">
            <v>0</v>
          </cell>
          <cell r="J176">
            <v>0</v>
          </cell>
          <cell r="K176">
            <v>0</v>
          </cell>
          <cell r="L176">
            <v>0</v>
          </cell>
          <cell r="M176">
            <v>0</v>
          </cell>
        </row>
        <row r="177">
          <cell r="A177">
            <v>329</v>
          </cell>
          <cell r="B177">
            <v>172</v>
          </cell>
          <cell r="C177" t="str">
            <v>"АЗИЗ КАХХОРОВ" .</v>
          </cell>
          <cell r="D177">
            <v>15120.793</v>
          </cell>
          <cell r="E177">
            <v>0</v>
          </cell>
          <cell r="F177">
            <v>1444</v>
          </cell>
          <cell r="G177">
            <v>0</v>
          </cell>
          <cell r="H177">
            <v>16564.792999999998</v>
          </cell>
          <cell r="I177">
            <v>0</v>
          </cell>
          <cell r="J177">
            <v>0</v>
          </cell>
          <cell r="K177">
            <v>0</v>
          </cell>
          <cell r="L177">
            <v>16564.792999999998</v>
          </cell>
          <cell r="M177">
            <v>0</v>
          </cell>
        </row>
        <row r="178">
          <cell r="A178">
            <v>325</v>
          </cell>
          <cell r="B178">
            <v>173</v>
          </cell>
          <cell r="C178" t="str">
            <v>"МУСТАКИМ УГЛИ МАХМУДЖОH" .</v>
          </cell>
          <cell r="D178">
            <v>0</v>
          </cell>
          <cell r="E178">
            <v>3555.6</v>
          </cell>
          <cell r="F178">
            <v>28288.916229363876</v>
          </cell>
          <cell r="G178">
            <v>40482</v>
          </cell>
          <cell r="H178">
            <v>0</v>
          </cell>
          <cell r="I178">
            <v>15748.683770636122</v>
          </cell>
          <cell r="J178">
            <v>5138</v>
          </cell>
          <cell r="K178">
            <v>0</v>
          </cell>
          <cell r="L178">
            <v>0</v>
          </cell>
          <cell r="M178">
            <v>10610.683770636122</v>
          </cell>
        </row>
        <row r="179">
          <cell r="B179">
            <v>174</v>
          </cell>
          <cell r="C179" t="str">
            <v>"АМОH-МАХМУД-ИСМАТ" .</v>
          </cell>
          <cell r="D179">
            <v>0</v>
          </cell>
          <cell r="E179">
            <v>1314.252</v>
          </cell>
          <cell r="F179">
            <v>5560</v>
          </cell>
          <cell r="G179">
            <v>3033.5175999999997</v>
          </cell>
          <cell r="H179">
            <v>1212.2303999999999</v>
          </cell>
          <cell r="I179">
            <v>0</v>
          </cell>
          <cell r="J179">
            <v>0</v>
          </cell>
          <cell r="K179">
            <v>0</v>
          </cell>
          <cell r="L179">
            <v>1212.2303999999999</v>
          </cell>
          <cell r="M179">
            <v>0</v>
          </cell>
        </row>
        <row r="180">
          <cell r="B180">
            <v>175</v>
          </cell>
          <cell r="C180" t="str">
            <v>"DAVLAT DAVRONBEK FAYZ" .</v>
          </cell>
          <cell r="D180">
            <v>2693.1010000000001</v>
          </cell>
          <cell r="E180">
            <v>0</v>
          </cell>
          <cell r="F180">
            <v>11134.577905620001</v>
          </cell>
          <cell r="G180">
            <v>12644.599</v>
          </cell>
          <cell r="H180">
            <v>1183.0799056200012</v>
          </cell>
          <cell r="I180">
            <v>0</v>
          </cell>
          <cell r="J180">
            <v>0</v>
          </cell>
          <cell r="K180">
            <v>0</v>
          </cell>
          <cell r="L180">
            <v>1183.0799056200012</v>
          </cell>
          <cell r="M180">
            <v>0</v>
          </cell>
        </row>
        <row r="181">
          <cell r="A181">
            <v>350</v>
          </cell>
          <cell r="B181">
            <v>176</v>
          </cell>
          <cell r="C181" t="str">
            <v>"ERGASHEV RAJAB  ERGASHEVICH "фермер  хужалиги</v>
          </cell>
          <cell r="D181">
            <v>32563.805692999998</v>
          </cell>
          <cell r="E181">
            <v>0</v>
          </cell>
          <cell r="F181">
            <v>1533</v>
          </cell>
          <cell r="G181">
            <v>30945.269</v>
          </cell>
          <cell r="H181">
            <v>3151.5366930000018</v>
          </cell>
          <cell r="I181">
            <v>0</v>
          </cell>
          <cell r="J181">
            <v>850</v>
          </cell>
          <cell r="K181">
            <v>0</v>
          </cell>
          <cell r="L181">
            <v>4001.5366930000018</v>
          </cell>
          <cell r="M181">
            <v>0</v>
          </cell>
        </row>
        <row r="182">
          <cell r="A182">
            <v>349</v>
          </cell>
          <cell r="B182">
            <v>177</v>
          </cell>
          <cell r="C182" t="str">
            <v>"БОБИР HОДИР СЕВИHЧ" .</v>
          </cell>
          <cell r="D182">
            <v>3951</v>
          </cell>
          <cell r="E182">
            <v>0</v>
          </cell>
          <cell r="F182">
            <v>11588</v>
          </cell>
          <cell r="G182">
            <v>4116.884</v>
          </cell>
          <cell r="H182">
            <v>11422.116</v>
          </cell>
          <cell r="I182">
            <v>0</v>
          </cell>
          <cell r="J182">
            <v>0</v>
          </cell>
          <cell r="K182">
            <v>359</v>
          </cell>
          <cell r="L182">
            <v>11063.116</v>
          </cell>
          <cell r="M182">
            <v>0</v>
          </cell>
        </row>
        <row r="183">
          <cell r="A183">
            <v>348</v>
          </cell>
          <cell r="B183">
            <v>178</v>
          </cell>
          <cell r="C183" t="str">
            <v>"JOVOXIRBEK SARDOR FAYZ" .</v>
          </cell>
          <cell r="D183">
            <v>13773.925999999999</v>
          </cell>
          <cell r="E183">
            <v>0</v>
          </cell>
          <cell r="F183">
            <v>20302</v>
          </cell>
          <cell r="G183">
            <v>28676.080000000002</v>
          </cell>
          <cell r="H183">
            <v>5399.8459999999977</v>
          </cell>
          <cell r="I183">
            <v>0</v>
          </cell>
          <cell r="J183">
            <v>0</v>
          </cell>
          <cell r="K183">
            <v>0</v>
          </cell>
          <cell r="L183">
            <v>5399.8459999999977</v>
          </cell>
          <cell r="M183">
            <v>0</v>
          </cell>
        </row>
        <row r="184">
          <cell r="B184">
            <v>179</v>
          </cell>
          <cell r="C184" t="str">
            <v>"RAXMATOV NODIRBEK BOBURBEK" .</v>
          </cell>
          <cell r="D184">
            <v>0</v>
          </cell>
          <cell r="E184">
            <v>283.69900000000001</v>
          </cell>
          <cell r="F184">
            <v>9736.4608833599978</v>
          </cell>
          <cell r="G184">
            <v>12700.174199999999</v>
          </cell>
          <cell r="H184">
            <v>0</v>
          </cell>
          <cell r="I184">
            <v>3247.4123166400022</v>
          </cell>
          <cell r="J184">
            <v>0</v>
          </cell>
          <cell r="K184">
            <v>0</v>
          </cell>
          <cell r="L184">
            <v>0</v>
          </cell>
          <cell r="M184">
            <v>3247.4123166400022</v>
          </cell>
        </row>
        <row r="185">
          <cell r="B185">
            <v>180</v>
          </cell>
          <cell r="C185" t="str">
            <v>"КУЛИЕВ БУHЁД" .</v>
          </cell>
          <cell r="D185">
            <v>0</v>
          </cell>
          <cell r="E185">
            <v>0</v>
          </cell>
          <cell r="F185">
            <v>0</v>
          </cell>
          <cell r="G185">
            <v>0</v>
          </cell>
          <cell r="H185">
            <v>0</v>
          </cell>
          <cell r="I185">
            <v>0</v>
          </cell>
          <cell r="J185">
            <v>0</v>
          </cell>
          <cell r="K185">
            <v>0</v>
          </cell>
          <cell r="L185">
            <v>0</v>
          </cell>
          <cell r="M185">
            <v>0</v>
          </cell>
        </row>
        <row r="186">
          <cell r="A186">
            <v>268</v>
          </cell>
          <cell r="B186">
            <v>181</v>
          </cell>
          <cell r="C186" t="str">
            <v>"ЭРКИH" .(БУСТОН)</v>
          </cell>
          <cell r="D186">
            <v>89.965000000000003</v>
          </cell>
          <cell r="E186">
            <v>0</v>
          </cell>
          <cell r="F186">
            <v>177.91048511999998</v>
          </cell>
          <cell r="G186">
            <v>385</v>
          </cell>
          <cell r="H186">
            <v>0</v>
          </cell>
          <cell r="I186">
            <v>117.12451487999999</v>
          </cell>
          <cell r="J186">
            <v>0</v>
          </cell>
          <cell r="K186">
            <v>0</v>
          </cell>
          <cell r="L186">
            <v>0</v>
          </cell>
          <cell r="M186">
            <v>117.12451487999999</v>
          </cell>
        </row>
        <row r="187">
          <cell r="A187">
            <v>651</v>
          </cell>
          <cell r="B187">
            <v>182</v>
          </cell>
          <cell r="C187" t="str">
            <v>"ШАХЗОД" .</v>
          </cell>
          <cell r="D187">
            <v>0</v>
          </cell>
          <cell r="E187">
            <v>0</v>
          </cell>
          <cell r="F187">
            <v>0</v>
          </cell>
          <cell r="G187">
            <v>0</v>
          </cell>
          <cell r="H187">
            <v>0</v>
          </cell>
          <cell r="I187">
            <v>0</v>
          </cell>
          <cell r="J187">
            <v>0</v>
          </cell>
          <cell r="K187">
            <v>0</v>
          </cell>
          <cell r="L187">
            <v>0</v>
          </cell>
          <cell r="M187">
            <v>0</v>
          </cell>
        </row>
        <row r="188">
          <cell r="A188">
            <v>271</v>
          </cell>
          <cell r="B188">
            <v>183</v>
          </cell>
          <cell r="C188" t="str">
            <v>"АДХАМЖОH" .</v>
          </cell>
          <cell r="D188">
            <v>0</v>
          </cell>
          <cell r="E188">
            <v>662</v>
          </cell>
          <cell r="F188">
            <v>12365.74950975</v>
          </cell>
          <cell r="G188">
            <v>11675</v>
          </cell>
          <cell r="H188">
            <v>28.749509749999561</v>
          </cell>
          <cell r="I188">
            <v>0</v>
          </cell>
          <cell r="J188">
            <v>0</v>
          </cell>
          <cell r="K188">
            <v>795</v>
          </cell>
          <cell r="L188">
            <v>0</v>
          </cell>
          <cell r="M188">
            <v>766.25049025000044</v>
          </cell>
        </row>
        <row r="189">
          <cell r="A189">
            <v>272</v>
          </cell>
          <cell r="B189">
            <v>184</v>
          </cell>
          <cell r="C189" t="str">
            <v>"HУРИСЛОМ" .</v>
          </cell>
          <cell r="D189">
            <v>6504.1390000000001</v>
          </cell>
          <cell r="E189">
            <v>0</v>
          </cell>
          <cell r="F189">
            <v>7608</v>
          </cell>
          <cell r="G189">
            <v>9895.8225999999995</v>
          </cell>
          <cell r="H189">
            <v>4216.3163999999997</v>
          </cell>
          <cell r="I189">
            <v>0</v>
          </cell>
          <cell r="J189">
            <v>0</v>
          </cell>
          <cell r="K189">
            <v>0</v>
          </cell>
          <cell r="L189">
            <v>4216.3163999999997</v>
          </cell>
          <cell r="M189">
            <v>0</v>
          </cell>
        </row>
        <row r="190">
          <cell r="A190">
            <v>326</v>
          </cell>
          <cell r="B190">
            <v>185</v>
          </cell>
          <cell r="C190" t="str">
            <v>"МУБОРАК ХАЙДАРОВА" .</v>
          </cell>
          <cell r="D190">
            <v>0</v>
          </cell>
          <cell r="E190">
            <v>1042</v>
          </cell>
          <cell r="F190">
            <v>9883.1456078561987</v>
          </cell>
          <cell r="G190">
            <v>10458.551800000001</v>
          </cell>
          <cell r="H190">
            <v>0</v>
          </cell>
          <cell r="I190">
            <v>1617.4061921438024</v>
          </cell>
          <cell r="J190">
            <v>405.3</v>
          </cell>
          <cell r="K190">
            <v>0</v>
          </cell>
          <cell r="L190">
            <v>0</v>
          </cell>
          <cell r="M190">
            <v>1212.1061921438024</v>
          </cell>
        </row>
        <row r="191">
          <cell r="A191">
            <v>283</v>
          </cell>
          <cell r="B191">
            <v>186</v>
          </cell>
          <cell r="C191" t="str">
            <v>"БОКИЕВ МУХАММАД" .</v>
          </cell>
          <cell r="D191">
            <v>0</v>
          </cell>
          <cell r="E191">
            <v>2418.0259999999998</v>
          </cell>
          <cell r="F191">
            <v>17681.946908505721</v>
          </cell>
          <cell r="G191">
            <v>16246.470200000002</v>
          </cell>
          <cell r="H191">
            <v>0</v>
          </cell>
          <cell r="I191">
            <v>982.54929149428062</v>
          </cell>
          <cell r="J191">
            <v>2580.5115000000001</v>
          </cell>
          <cell r="K191">
            <v>1489</v>
          </cell>
          <cell r="L191">
            <v>108.96220850571945</v>
          </cell>
          <cell r="M191">
            <v>0</v>
          </cell>
        </row>
        <row r="192">
          <cell r="A192">
            <v>277</v>
          </cell>
          <cell r="B192">
            <v>187</v>
          </cell>
          <cell r="C192" t="str">
            <v>"АЛЛАМУРОДОВ МУХАММАД" .</v>
          </cell>
          <cell r="D192">
            <v>0</v>
          </cell>
          <cell r="E192">
            <v>10572.236000000001</v>
          </cell>
          <cell r="F192">
            <v>13309</v>
          </cell>
          <cell r="G192">
            <v>6500</v>
          </cell>
          <cell r="H192">
            <v>0</v>
          </cell>
          <cell r="I192">
            <v>3763.2360000000008</v>
          </cell>
          <cell r="J192">
            <v>4924</v>
          </cell>
          <cell r="K192">
            <v>0</v>
          </cell>
          <cell r="L192">
            <v>1160.7639999999992</v>
          </cell>
          <cell r="M192">
            <v>0</v>
          </cell>
        </row>
        <row r="193">
          <cell r="B193">
            <v>188</v>
          </cell>
          <cell r="C193" t="str">
            <v>"БАРАКА-HАЖОТ" .</v>
          </cell>
          <cell r="D193">
            <v>0</v>
          </cell>
          <cell r="E193">
            <v>0</v>
          </cell>
          <cell r="F193">
            <v>0</v>
          </cell>
          <cell r="G193">
            <v>0</v>
          </cell>
          <cell r="H193">
            <v>0</v>
          </cell>
          <cell r="I193">
            <v>0</v>
          </cell>
          <cell r="J193">
            <v>0</v>
          </cell>
          <cell r="K193">
            <v>0</v>
          </cell>
          <cell r="L193">
            <v>0</v>
          </cell>
          <cell r="M193">
            <v>0</v>
          </cell>
        </row>
        <row r="194">
          <cell r="A194">
            <v>282</v>
          </cell>
          <cell r="B194">
            <v>189</v>
          </cell>
          <cell r="C194" t="str">
            <v>"ЖАЛИЛОВ ШУКУРБОБО" .</v>
          </cell>
          <cell r="D194">
            <v>0</v>
          </cell>
          <cell r="E194">
            <v>5545.4960000000001</v>
          </cell>
          <cell r="F194">
            <v>12684.238366039781</v>
          </cell>
          <cell r="G194">
            <v>10723.2562</v>
          </cell>
          <cell r="H194">
            <v>0</v>
          </cell>
          <cell r="I194">
            <v>3584.5138339602181</v>
          </cell>
          <cell r="J194">
            <v>2614.5</v>
          </cell>
          <cell r="K194">
            <v>0</v>
          </cell>
          <cell r="L194">
            <v>0</v>
          </cell>
          <cell r="M194">
            <v>970.01383396021811</v>
          </cell>
        </row>
        <row r="195">
          <cell r="A195">
            <v>289</v>
          </cell>
          <cell r="B195">
            <v>190</v>
          </cell>
          <cell r="C195" t="str">
            <v>"BOBIR AL MAFTUN" .</v>
          </cell>
          <cell r="D195">
            <v>0</v>
          </cell>
          <cell r="E195">
            <v>2939</v>
          </cell>
          <cell r="F195">
            <v>10820.666012510401</v>
          </cell>
          <cell r="G195">
            <v>10273</v>
          </cell>
          <cell r="H195">
            <v>0</v>
          </cell>
          <cell r="I195">
            <v>2391.3339874895992</v>
          </cell>
          <cell r="J195">
            <v>0</v>
          </cell>
          <cell r="K195">
            <v>0</v>
          </cell>
          <cell r="L195">
            <v>0</v>
          </cell>
          <cell r="M195">
            <v>2391.3339874895992</v>
          </cell>
        </row>
        <row r="196">
          <cell r="B196">
            <v>191</v>
          </cell>
          <cell r="C196" t="str">
            <v>"IDRISOV SHUKRULLO ZAMINI" .</v>
          </cell>
          <cell r="D196">
            <v>0</v>
          </cell>
          <cell r="E196">
            <v>3573</v>
          </cell>
          <cell r="F196">
            <v>11070.09976163616</v>
          </cell>
          <cell r="G196">
            <v>9390</v>
          </cell>
          <cell r="H196">
            <v>0</v>
          </cell>
          <cell r="I196">
            <v>1892.9002383638399</v>
          </cell>
          <cell r="J196">
            <v>0</v>
          </cell>
          <cell r="K196">
            <v>0</v>
          </cell>
          <cell r="L196">
            <v>0</v>
          </cell>
          <cell r="M196">
            <v>1892.9002383638399</v>
          </cell>
        </row>
        <row r="197">
          <cell r="A197">
            <v>285</v>
          </cell>
          <cell r="B197">
            <v>192</v>
          </cell>
          <cell r="C197" t="str">
            <v>"JAMIL ASILBEK ZAMINI" .</v>
          </cell>
          <cell r="D197">
            <v>2980</v>
          </cell>
          <cell r="E197">
            <v>0</v>
          </cell>
          <cell r="F197">
            <v>8057</v>
          </cell>
          <cell r="G197">
            <v>7603.7738000000008</v>
          </cell>
          <cell r="H197">
            <v>3433.2261999999992</v>
          </cell>
          <cell r="I197">
            <v>0</v>
          </cell>
          <cell r="J197">
            <v>0</v>
          </cell>
          <cell r="K197">
            <v>0</v>
          </cell>
          <cell r="L197">
            <v>3433.2261999999992</v>
          </cell>
          <cell r="M197">
            <v>0</v>
          </cell>
        </row>
        <row r="198">
          <cell r="B198">
            <v>193</v>
          </cell>
          <cell r="C198" t="str">
            <v>"SUNNAT FERUZABONU ZAMINI" .</v>
          </cell>
          <cell r="D198">
            <v>0</v>
          </cell>
          <cell r="E198">
            <v>0</v>
          </cell>
          <cell r="F198">
            <v>0</v>
          </cell>
          <cell r="G198">
            <v>0</v>
          </cell>
          <cell r="H198">
            <v>0</v>
          </cell>
          <cell r="I198">
            <v>0</v>
          </cell>
          <cell r="J198">
            <v>0</v>
          </cell>
          <cell r="K198">
            <v>0</v>
          </cell>
          <cell r="L198">
            <v>0</v>
          </cell>
          <cell r="M198">
            <v>0</v>
          </cell>
        </row>
        <row r="199">
          <cell r="D199">
            <v>0</v>
          </cell>
          <cell r="E199">
            <v>0</v>
          </cell>
          <cell r="F199">
            <v>0</v>
          </cell>
          <cell r="G199">
            <v>0</v>
          </cell>
          <cell r="H199">
            <v>0</v>
          </cell>
          <cell r="I199">
            <v>0</v>
          </cell>
          <cell r="J199">
            <v>0</v>
          </cell>
          <cell r="K199">
            <v>0</v>
          </cell>
          <cell r="L199">
            <v>0</v>
          </cell>
          <cell r="M199">
            <v>0</v>
          </cell>
        </row>
        <row r="200">
          <cell r="A200">
            <v>142</v>
          </cell>
          <cell r="B200">
            <v>1</v>
          </cell>
          <cell r="C200" t="str">
            <v>"ОБИД-98" .</v>
          </cell>
          <cell r="D200">
            <v>3525.9989999999998</v>
          </cell>
          <cell r="E200">
            <v>0</v>
          </cell>
          <cell r="F200">
            <v>16135.000000000002</v>
          </cell>
          <cell r="G200">
            <v>15017.703</v>
          </cell>
          <cell r="H200">
            <v>4643.2960000000003</v>
          </cell>
          <cell r="I200">
            <v>0</v>
          </cell>
          <cell r="J200">
            <v>0</v>
          </cell>
          <cell r="K200">
            <v>0</v>
          </cell>
          <cell r="L200">
            <v>4643.2960000000003</v>
          </cell>
          <cell r="M200">
            <v>0</v>
          </cell>
        </row>
        <row r="201">
          <cell r="A201">
            <v>162</v>
          </cell>
          <cell r="B201">
            <v>2</v>
          </cell>
          <cell r="C201" t="str">
            <v>"ХУДОЕРБОБО" .</v>
          </cell>
          <cell r="D201">
            <v>0</v>
          </cell>
          <cell r="E201">
            <v>1547.241</v>
          </cell>
          <cell r="F201">
            <v>17825.262603313418</v>
          </cell>
          <cell r="G201">
            <v>16870.341800000002</v>
          </cell>
          <cell r="H201">
            <v>0</v>
          </cell>
          <cell r="I201">
            <v>592.3201966865854</v>
          </cell>
          <cell r="J201">
            <v>3579.2505000000001</v>
          </cell>
          <cell r="K201">
            <v>0</v>
          </cell>
          <cell r="L201">
            <v>2986.9303033134147</v>
          </cell>
          <cell r="M201">
            <v>0</v>
          </cell>
        </row>
        <row r="202">
          <cell r="A202">
            <v>160</v>
          </cell>
          <cell r="B202">
            <v>3</v>
          </cell>
          <cell r="C202" t="str">
            <v>"КОМИЛЖОH" .</v>
          </cell>
          <cell r="D202">
            <v>0</v>
          </cell>
          <cell r="E202">
            <v>3244.0210000000002</v>
          </cell>
          <cell r="F202">
            <v>11483.0488458</v>
          </cell>
          <cell r="G202">
            <v>10338.304600000001</v>
          </cell>
          <cell r="H202">
            <v>0</v>
          </cell>
          <cell r="I202">
            <v>2099.276754200002</v>
          </cell>
          <cell r="J202">
            <v>2248.4699999999998</v>
          </cell>
          <cell r="K202">
            <v>245</v>
          </cell>
          <cell r="L202">
            <v>0</v>
          </cell>
          <cell r="M202">
            <v>95.80675420000216</v>
          </cell>
        </row>
        <row r="203">
          <cell r="A203">
            <v>199</v>
          </cell>
          <cell r="B203">
            <v>4</v>
          </cell>
          <cell r="C203" t="str">
            <v>"ХОЖИКУРБОH ГУЛБАХОР" .</v>
          </cell>
          <cell r="D203">
            <v>0</v>
          </cell>
          <cell r="E203">
            <v>3270</v>
          </cell>
          <cell r="F203">
            <v>8235.8381725560012</v>
          </cell>
          <cell r="G203">
            <v>7281.2950000000001</v>
          </cell>
          <cell r="H203">
            <v>0</v>
          </cell>
          <cell r="I203">
            <v>2315.4568274439989</v>
          </cell>
          <cell r="J203">
            <v>1725.57</v>
          </cell>
          <cell r="K203">
            <v>0</v>
          </cell>
          <cell r="L203">
            <v>0</v>
          </cell>
          <cell r="M203">
            <v>589.88682744399898</v>
          </cell>
        </row>
        <row r="204">
          <cell r="A204">
            <v>203</v>
          </cell>
          <cell r="B204">
            <v>5</v>
          </cell>
          <cell r="C204" t="str">
            <v>"АБДУЛАЗИЗ УЛУГБЕК ФАЙЗ" .</v>
          </cell>
          <cell r="D204">
            <v>0</v>
          </cell>
          <cell r="E204">
            <v>6586</v>
          </cell>
          <cell r="F204">
            <v>13837.003936420184</v>
          </cell>
          <cell r="G204">
            <v>8452.4580000000005</v>
          </cell>
          <cell r="H204">
            <v>0</v>
          </cell>
          <cell r="I204">
            <v>1201.4540635798166</v>
          </cell>
          <cell r="J204">
            <v>0</v>
          </cell>
          <cell r="K204">
            <v>600</v>
          </cell>
          <cell r="L204">
            <v>0</v>
          </cell>
          <cell r="M204">
            <v>1801.4540635798166</v>
          </cell>
        </row>
        <row r="205">
          <cell r="B205">
            <v>6</v>
          </cell>
          <cell r="C205" t="str">
            <v>"ЖАХОHГИР-98" .</v>
          </cell>
          <cell r="D205">
            <v>0</v>
          </cell>
          <cell r="E205">
            <v>2547</v>
          </cell>
          <cell r="F205">
            <v>12676.022612351999</v>
          </cell>
          <cell r="G205">
            <v>10404</v>
          </cell>
          <cell r="H205">
            <v>0</v>
          </cell>
          <cell r="I205">
            <v>274.97738764800124</v>
          </cell>
          <cell r="J205">
            <v>0</v>
          </cell>
          <cell r="K205">
            <v>0</v>
          </cell>
          <cell r="L205">
            <v>0</v>
          </cell>
          <cell r="M205">
            <v>274.97738764800124</v>
          </cell>
        </row>
        <row r="206">
          <cell r="A206">
            <v>106</v>
          </cell>
          <cell r="B206">
            <v>7</v>
          </cell>
          <cell r="C206" t="str">
            <v>"HЕЪМАТ" .</v>
          </cell>
          <cell r="D206">
            <v>13837.651</v>
          </cell>
          <cell r="E206">
            <v>0</v>
          </cell>
          <cell r="F206">
            <v>18394</v>
          </cell>
          <cell r="G206">
            <v>30096.617399999999</v>
          </cell>
          <cell r="H206">
            <v>2135.0335999999988</v>
          </cell>
          <cell r="I206">
            <v>0</v>
          </cell>
          <cell r="J206">
            <v>3151</v>
          </cell>
          <cell r="K206">
            <v>0</v>
          </cell>
          <cell r="L206">
            <v>5286.0335999999988</v>
          </cell>
          <cell r="M206">
            <v>0</v>
          </cell>
        </row>
        <row r="207">
          <cell r="A207">
            <v>373</v>
          </cell>
          <cell r="B207">
            <v>8</v>
          </cell>
          <cell r="C207" t="str">
            <v>"ТОШБОБО" .</v>
          </cell>
          <cell r="D207">
            <v>0</v>
          </cell>
          <cell r="E207">
            <v>4256.0566500000004</v>
          </cell>
          <cell r="F207">
            <v>11027.002433049001</v>
          </cell>
          <cell r="G207">
            <v>6771.0640000000003</v>
          </cell>
          <cell r="H207">
            <v>0</v>
          </cell>
          <cell r="I207">
            <v>0.11821695099934004</v>
          </cell>
          <cell r="J207">
            <v>1092</v>
          </cell>
          <cell r="K207">
            <v>0</v>
          </cell>
          <cell r="L207">
            <v>1091.8817830490007</v>
          </cell>
          <cell r="M207">
            <v>0</v>
          </cell>
        </row>
        <row r="208">
          <cell r="A208">
            <v>210</v>
          </cell>
          <cell r="B208">
            <v>9</v>
          </cell>
          <cell r="C208" t="str">
            <v>"ЖОБИР" .</v>
          </cell>
          <cell r="D208">
            <v>0</v>
          </cell>
          <cell r="E208">
            <v>0</v>
          </cell>
          <cell r="F208">
            <v>0</v>
          </cell>
          <cell r="G208">
            <v>0</v>
          </cell>
          <cell r="H208">
            <v>0</v>
          </cell>
          <cell r="I208">
            <v>0</v>
          </cell>
          <cell r="J208">
            <v>0</v>
          </cell>
          <cell r="K208">
            <v>0</v>
          </cell>
          <cell r="L208">
            <v>0</v>
          </cell>
          <cell r="M208">
            <v>0</v>
          </cell>
        </row>
        <row r="209">
          <cell r="A209">
            <v>229</v>
          </cell>
          <cell r="B209">
            <v>10</v>
          </cell>
          <cell r="C209" t="str">
            <v>"ЮHУСОБОД" .</v>
          </cell>
          <cell r="D209">
            <v>0</v>
          </cell>
          <cell r="E209">
            <v>626.89</v>
          </cell>
          <cell r="F209">
            <v>1633.9482820800001</v>
          </cell>
          <cell r="G209">
            <v>1100</v>
          </cell>
          <cell r="H209">
            <v>0</v>
          </cell>
          <cell r="I209">
            <v>92.941717919999746</v>
          </cell>
          <cell r="J209">
            <v>0</v>
          </cell>
          <cell r="K209">
            <v>0</v>
          </cell>
          <cell r="L209">
            <v>0</v>
          </cell>
          <cell r="M209">
            <v>92.941717919999746</v>
          </cell>
        </row>
        <row r="210">
          <cell r="A210">
            <v>232</v>
          </cell>
          <cell r="B210">
            <v>11</v>
          </cell>
          <cell r="C210" t="str">
            <v>"ЗАМОH" .</v>
          </cell>
          <cell r="D210">
            <v>0</v>
          </cell>
          <cell r="E210">
            <v>0</v>
          </cell>
          <cell r="F210">
            <v>-48.123353520000002</v>
          </cell>
          <cell r="G210">
            <v>0</v>
          </cell>
          <cell r="H210">
            <v>0</v>
          </cell>
          <cell r="I210">
            <v>48.123353520000002</v>
          </cell>
          <cell r="J210">
            <v>0</v>
          </cell>
          <cell r="K210">
            <v>0</v>
          </cell>
          <cell r="L210">
            <v>0</v>
          </cell>
          <cell r="M210">
            <v>48.123353520000002</v>
          </cell>
        </row>
        <row r="211">
          <cell r="A211">
            <v>320</v>
          </cell>
          <cell r="B211">
            <v>12</v>
          </cell>
          <cell r="C211" t="str">
            <v>"БАХРОМ" .</v>
          </cell>
          <cell r="D211">
            <v>0</v>
          </cell>
          <cell r="E211">
            <v>3760.5859999999998</v>
          </cell>
          <cell r="F211">
            <v>1064.7192749399999</v>
          </cell>
          <cell r="G211">
            <v>1136.1600000000001</v>
          </cell>
          <cell r="H211">
            <v>0</v>
          </cell>
          <cell r="I211">
            <v>3832.02672506</v>
          </cell>
          <cell r="J211">
            <v>0</v>
          </cell>
          <cell r="K211">
            <v>0</v>
          </cell>
          <cell r="L211">
            <v>0</v>
          </cell>
          <cell r="M211">
            <v>3832.02672506</v>
          </cell>
        </row>
        <row r="212">
          <cell r="A212">
            <v>279</v>
          </cell>
          <cell r="B212">
            <v>13</v>
          </cell>
          <cell r="C212" t="str">
            <v>"АБДУЛЛО ПОЛВОH" .</v>
          </cell>
          <cell r="D212">
            <v>0</v>
          </cell>
          <cell r="E212">
            <v>6043.6980000000003</v>
          </cell>
          <cell r="F212">
            <v>9590.8769971667989</v>
          </cell>
          <cell r="G212">
            <v>5362</v>
          </cell>
          <cell r="H212">
            <v>0</v>
          </cell>
          <cell r="I212">
            <v>1814.8210028332014</v>
          </cell>
          <cell r="J212">
            <v>0</v>
          </cell>
          <cell r="K212">
            <v>0</v>
          </cell>
          <cell r="L212">
            <v>0</v>
          </cell>
          <cell r="M212">
            <v>1814.8210028332014</v>
          </cell>
        </row>
        <row r="213">
          <cell r="D213">
            <v>0</v>
          </cell>
          <cell r="E213">
            <v>0</v>
          </cell>
          <cell r="F213">
            <v>0</v>
          </cell>
          <cell r="G213">
            <v>0</v>
          </cell>
          <cell r="H213">
            <v>0</v>
          </cell>
          <cell r="I213">
            <v>0</v>
          </cell>
          <cell r="J213">
            <v>0</v>
          </cell>
          <cell r="K213">
            <v>0</v>
          </cell>
          <cell r="L213">
            <v>0</v>
          </cell>
          <cell r="M213">
            <v>0</v>
          </cell>
        </row>
        <row r="214">
          <cell r="A214">
            <v>144</v>
          </cell>
          <cell r="B214">
            <v>1</v>
          </cell>
          <cell r="C214" t="str">
            <v>"ДЕХКОHБОБО-97" .</v>
          </cell>
          <cell r="D214">
            <v>0</v>
          </cell>
          <cell r="E214">
            <v>617.31899999999996</v>
          </cell>
          <cell r="F214">
            <v>9352.0947171600001</v>
          </cell>
          <cell r="G214">
            <v>9913.513600000002</v>
          </cell>
          <cell r="H214">
            <v>0</v>
          </cell>
          <cell r="I214">
            <v>1178.7378828400015</v>
          </cell>
          <cell r="J214">
            <v>732.06</v>
          </cell>
          <cell r="K214">
            <v>699</v>
          </cell>
          <cell r="L214">
            <v>0</v>
          </cell>
          <cell r="M214">
            <v>1145.6778828400015</v>
          </cell>
        </row>
        <row r="215">
          <cell r="A215">
            <v>139</v>
          </cell>
          <cell r="B215">
            <v>2</v>
          </cell>
          <cell r="C215" t="str">
            <v>"ОЙHАСОЗ-98" .</v>
          </cell>
          <cell r="D215">
            <v>0</v>
          </cell>
          <cell r="E215">
            <v>4016.0038</v>
          </cell>
          <cell r="F215">
            <v>12474.679191845</v>
          </cell>
          <cell r="G215">
            <v>8575.2101999999995</v>
          </cell>
          <cell r="H215">
            <v>0</v>
          </cell>
          <cell r="I215">
            <v>116.53480815500006</v>
          </cell>
          <cell r="J215">
            <v>1719</v>
          </cell>
          <cell r="K215">
            <v>0</v>
          </cell>
          <cell r="L215">
            <v>1602.4651918449999</v>
          </cell>
          <cell r="M215">
            <v>0</v>
          </cell>
        </row>
        <row r="216">
          <cell r="A216">
            <v>146</v>
          </cell>
          <cell r="B216">
            <v>3</v>
          </cell>
          <cell r="C216" t="str">
            <v>"YODGOROV HOMID JASURBEK" .</v>
          </cell>
          <cell r="D216">
            <v>0</v>
          </cell>
          <cell r="E216">
            <v>229.696</v>
          </cell>
          <cell r="F216">
            <v>8314.747297422</v>
          </cell>
          <cell r="G216">
            <v>9267.9336000000021</v>
          </cell>
          <cell r="H216">
            <v>0</v>
          </cell>
          <cell r="I216">
            <v>1182.8823025780021</v>
          </cell>
          <cell r="J216">
            <v>1594.845</v>
          </cell>
          <cell r="K216">
            <v>200</v>
          </cell>
          <cell r="L216">
            <v>211.96269742199797</v>
          </cell>
          <cell r="M216">
            <v>0</v>
          </cell>
        </row>
        <row r="217">
          <cell r="B217">
            <v>4</v>
          </cell>
          <cell r="C217" t="str">
            <v>"MEXRIDDIN DILSHODBEK" .</v>
          </cell>
          <cell r="D217">
            <v>4269</v>
          </cell>
          <cell r="E217">
            <v>0</v>
          </cell>
          <cell r="F217">
            <v>15212</v>
          </cell>
          <cell r="G217">
            <v>11518</v>
          </cell>
          <cell r="H217">
            <v>7963</v>
          </cell>
          <cell r="I217">
            <v>0</v>
          </cell>
          <cell r="J217">
            <v>0</v>
          </cell>
          <cell r="K217">
            <v>0</v>
          </cell>
          <cell r="L217">
            <v>7963</v>
          </cell>
          <cell r="M217">
            <v>0</v>
          </cell>
        </row>
        <row r="218">
          <cell r="B218">
            <v>5</v>
          </cell>
          <cell r="C218" t="str">
            <v>"BAXODIR SARDOR ZAMINI" .</v>
          </cell>
          <cell r="D218">
            <v>0</v>
          </cell>
          <cell r="E218">
            <v>0</v>
          </cell>
          <cell r="F218">
            <v>0</v>
          </cell>
          <cell r="G218">
            <v>0</v>
          </cell>
          <cell r="H218">
            <v>0</v>
          </cell>
          <cell r="I218">
            <v>0</v>
          </cell>
          <cell r="J218">
            <v>0</v>
          </cell>
          <cell r="K218">
            <v>0</v>
          </cell>
          <cell r="L218">
            <v>0</v>
          </cell>
          <cell r="M218">
            <v>0</v>
          </cell>
        </row>
        <row r="219">
          <cell r="B219">
            <v>6</v>
          </cell>
          <cell r="C219" t="str">
            <v>"RAXIMOVA GULSHOXRA BOG`I" .</v>
          </cell>
          <cell r="D219">
            <v>0</v>
          </cell>
          <cell r="E219">
            <v>0</v>
          </cell>
          <cell r="F219">
            <v>0</v>
          </cell>
          <cell r="G219">
            <v>0</v>
          </cell>
          <cell r="H219">
            <v>0</v>
          </cell>
          <cell r="I219">
            <v>0</v>
          </cell>
          <cell r="J219">
            <v>0</v>
          </cell>
          <cell r="K219">
            <v>0</v>
          </cell>
          <cell r="L219">
            <v>0</v>
          </cell>
          <cell r="M219">
            <v>0</v>
          </cell>
        </row>
        <row r="220">
          <cell r="B220">
            <v>7</v>
          </cell>
          <cell r="C220" t="str">
            <v>"NORMUROD OBOD CHORBOG'I" .</v>
          </cell>
          <cell r="D220">
            <v>0</v>
          </cell>
          <cell r="E220">
            <v>0</v>
          </cell>
          <cell r="F220">
            <v>0</v>
          </cell>
          <cell r="G220">
            <v>0</v>
          </cell>
          <cell r="H220">
            <v>0</v>
          </cell>
          <cell r="I220">
            <v>0</v>
          </cell>
          <cell r="J220">
            <v>0</v>
          </cell>
          <cell r="K220">
            <v>0</v>
          </cell>
          <cell r="L220">
            <v>0</v>
          </cell>
          <cell r="M220">
            <v>0</v>
          </cell>
        </row>
        <row r="221">
          <cell r="B221">
            <v>8</v>
          </cell>
          <cell r="C221" t="str">
            <v>"SHOXRUZ DILNOZA BOGI" .</v>
          </cell>
          <cell r="D221">
            <v>0</v>
          </cell>
          <cell r="E221">
            <v>0</v>
          </cell>
          <cell r="F221">
            <v>0</v>
          </cell>
          <cell r="G221">
            <v>0</v>
          </cell>
          <cell r="H221">
            <v>0</v>
          </cell>
          <cell r="I221">
            <v>0</v>
          </cell>
          <cell r="J221">
            <v>0</v>
          </cell>
          <cell r="K221">
            <v>0</v>
          </cell>
          <cell r="L221">
            <v>0</v>
          </cell>
          <cell r="M221">
            <v>0</v>
          </cell>
        </row>
        <row r="222">
          <cell r="B222">
            <v>9</v>
          </cell>
          <cell r="C222" t="str">
            <v>"XUDOYBERDIYEV RUSTAM BOG'I" .</v>
          </cell>
          <cell r="D222">
            <v>0</v>
          </cell>
          <cell r="E222">
            <v>0</v>
          </cell>
          <cell r="F222">
            <v>0</v>
          </cell>
          <cell r="G222">
            <v>0</v>
          </cell>
          <cell r="H222">
            <v>0</v>
          </cell>
          <cell r="I222">
            <v>0</v>
          </cell>
          <cell r="J222">
            <v>0</v>
          </cell>
          <cell r="K222">
            <v>0</v>
          </cell>
          <cell r="L222">
            <v>0</v>
          </cell>
          <cell r="M222">
            <v>0</v>
          </cell>
        </row>
        <row r="223">
          <cell r="B223">
            <v>10</v>
          </cell>
          <cell r="C223" t="str">
            <v>"SHARIPOVA XURSHIDA AVAZBEK " .</v>
          </cell>
          <cell r="D223">
            <v>0</v>
          </cell>
          <cell r="E223">
            <v>0</v>
          </cell>
          <cell r="F223">
            <v>0</v>
          </cell>
          <cell r="G223">
            <v>0</v>
          </cell>
          <cell r="H223">
            <v>0</v>
          </cell>
          <cell r="I223">
            <v>0</v>
          </cell>
          <cell r="J223">
            <v>0</v>
          </cell>
          <cell r="K223">
            <v>0</v>
          </cell>
          <cell r="L223">
            <v>0</v>
          </cell>
          <cell r="M223">
            <v>0</v>
          </cell>
        </row>
        <row r="224">
          <cell r="B224">
            <v>11</v>
          </cell>
          <cell r="C224" t="str">
            <v>"ESHOV NASRIDDIN BOGI" .</v>
          </cell>
          <cell r="D224">
            <v>0</v>
          </cell>
          <cell r="E224">
            <v>0</v>
          </cell>
          <cell r="F224">
            <v>0</v>
          </cell>
          <cell r="G224">
            <v>0</v>
          </cell>
          <cell r="H224">
            <v>0</v>
          </cell>
          <cell r="I224">
            <v>0</v>
          </cell>
          <cell r="J224">
            <v>0</v>
          </cell>
          <cell r="K224">
            <v>0</v>
          </cell>
          <cell r="L224">
            <v>0</v>
          </cell>
          <cell r="M224">
            <v>0</v>
          </cell>
        </row>
        <row r="225">
          <cell r="B225">
            <v>12</v>
          </cell>
          <cell r="C225" t="str">
            <v>"ADIZOV SHERALI RO`ZIEVICH" .</v>
          </cell>
          <cell r="D225">
            <v>0</v>
          </cell>
          <cell r="E225">
            <v>0</v>
          </cell>
          <cell r="F225">
            <v>0</v>
          </cell>
          <cell r="G225">
            <v>0</v>
          </cell>
          <cell r="H225">
            <v>0</v>
          </cell>
          <cell r="I225">
            <v>0</v>
          </cell>
          <cell r="J225">
            <v>0</v>
          </cell>
          <cell r="K225">
            <v>0</v>
          </cell>
          <cell r="L225">
            <v>0</v>
          </cell>
          <cell r="M225">
            <v>0</v>
          </cell>
        </row>
        <row r="226">
          <cell r="B226">
            <v>13</v>
          </cell>
          <cell r="C226" t="str">
            <v>"RAVSHANOVA ZAYNAB BOGI" .</v>
          </cell>
          <cell r="D226">
            <v>0</v>
          </cell>
          <cell r="E226">
            <v>0</v>
          </cell>
          <cell r="F226">
            <v>0</v>
          </cell>
          <cell r="G226">
            <v>0</v>
          </cell>
          <cell r="H226">
            <v>0</v>
          </cell>
          <cell r="I226">
            <v>0</v>
          </cell>
          <cell r="J226">
            <v>0</v>
          </cell>
          <cell r="K226">
            <v>0</v>
          </cell>
          <cell r="L226">
            <v>0</v>
          </cell>
          <cell r="M226">
            <v>0</v>
          </cell>
        </row>
        <row r="227">
          <cell r="B227">
            <v>14</v>
          </cell>
          <cell r="C227" t="str">
            <v>"РУЗИЕВ АКОБИР БОГИ" .</v>
          </cell>
          <cell r="D227">
            <v>0</v>
          </cell>
          <cell r="E227">
            <v>0</v>
          </cell>
          <cell r="F227">
            <v>0</v>
          </cell>
          <cell r="G227">
            <v>0</v>
          </cell>
          <cell r="H227">
            <v>0</v>
          </cell>
          <cell r="I227">
            <v>0</v>
          </cell>
          <cell r="J227">
            <v>0</v>
          </cell>
          <cell r="K227">
            <v>0</v>
          </cell>
          <cell r="L227">
            <v>0</v>
          </cell>
          <cell r="M227">
            <v>0</v>
          </cell>
        </row>
        <row r="228">
          <cell r="B228">
            <v>15</v>
          </cell>
          <cell r="C228" t="str">
            <v>"РАЖАБОВА САДОКАТ БОГИ" .</v>
          </cell>
          <cell r="D228">
            <v>0</v>
          </cell>
          <cell r="E228">
            <v>0</v>
          </cell>
          <cell r="F228">
            <v>0</v>
          </cell>
          <cell r="G228">
            <v>0</v>
          </cell>
          <cell r="H228">
            <v>0</v>
          </cell>
          <cell r="I228">
            <v>0</v>
          </cell>
          <cell r="J228">
            <v>0</v>
          </cell>
          <cell r="K228">
            <v>0</v>
          </cell>
          <cell r="L228">
            <v>0</v>
          </cell>
          <cell r="M228">
            <v>0</v>
          </cell>
        </row>
        <row r="229">
          <cell r="B229">
            <v>16</v>
          </cell>
          <cell r="C229" t="str">
            <v>"DAGAR DILDORA BOG`I" .</v>
          </cell>
          <cell r="D229">
            <v>0</v>
          </cell>
          <cell r="E229">
            <v>0</v>
          </cell>
          <cell r="F229">
            <v>0</v>
          </cell>
          <cell r="G229">
            <v>0</v>
          </cell>
          <cell r="H229">
            <v>0</v>
          </cell>
          <cell r="I229">
            <v>0</v>
          </cell>
          <cell r="J229">
            <v>0</v>
          </cell>
          <cell r="K229">
            <v>0</v>
          </cell>
          <cell r="L229">
            <v>0</v>
          </cell>
          <cell r="M229">
            <v>0</v>
          </cell>
        </row>
        <row r="230">
          <cell r="B230">
            <v>17</v>
          </cell>
          <cell r="C230" t="str">
            <v>"TOSHEV ZAFAR BOG`I" .</v>
          </cell>
          <cell r="D230">
            <v>0</v>
          </cell>
          <cell r="E230">
            <v>0</v>
          </cell>
          <cell r="F230">
            <v>0</v>
          </cell>
          <cell r="G230">
            <v>0</v>
          </cell>
          <cell r="H230">
            <v>0</v>
          </cell>
          <cell r="I230">
            <v>0</v>
          </cell>
          <cell r="J230">
            <v>0</v>
          </cell>
          <cell r="K230">
            <v>0</v>
          </cell>
          <cell r="L230">
            <v>0</v>
          </cell>
          <cell r="M230">
            <v>0</v>
          </cell>
        </row>
        <row r="231">
          <cell r="B231">
            <v>18</v>
          </cell>
          <cell r="C231" t="str">
            <v>"DAVRONOV MIRJALOL BOG`I" .</v>
          </cell>
          <cell r="D231">
            <v>0</v>
          </cell>
          <cell r="E231">
            <v>0</v>
          </cell>
          <cell r="F231">
            <v>0</v>
          </cell>
          <cell r="G231">
            <v>0</v>
          </cell>
          <cell r="H231">
            <v>0</v>
          </cell>
          <cell r="I231">
            <v>0</v>
          </cell>
          <cell r="J231">
            <v>0</v>
          </cell>
          <cell r="K231">
            <v>0</v>
          </cell>
          <cell r="L231">
            <v>0</v>
          </cell>
          <cell r="M231">
            <v>0</v>
          </cell>
        </row>
        <row r="232">
          <cell r="B232">
            <v>19</v>
          </cell>
          <cell r="C232" t="str">
            <v>"ASOMIDDIN NAFISA BOG`I" .</v>
          </cell>
          <cell r="D232">
            <v>0</v>
          </cell>
          <cell r="E232">
            <v>0</v>
          </cell>
          <cell r="F232">
            <v>0</v>
          </cell>
          <cell r="G232">
            <v>0</v>
          </cell>
          <cell r="H232">
            <v>0</v>
          </cell>
          <cell r="I232">
            <v>0</v>
          </cell>
          <cell r="J232">
            <v>0</v>
          </cell>
          <cell r="K232">
            <v>0</v>
          </cell>
          <cell r="L232">
            <v>0</v>
          </cell>
          <cell r="M232">
            <v>0</v>
          </cell>
        </row>
        <row r="233">
          <cell r="B233">
            <v>20</v>
          </cell>
          <cell r="C233" t="str">
            <v>"ASHUROV ASHUR BOG'I" .</v>
          </cell>
          <cell r="D233">
            <v>0</v>
          </cell>
          <cell r="E233">
            <v>0</v>
          </cell>
          <cell r="F233">
            <v>0</v>
          </cell>
          <cell r="G233">
            <v>0</v>
          </cell>
          <cell r="H233">
            <v>0</v>
          </cell>
          <cell r="I233">
            <v>0</v>
          </cell>
          <cell r="J233">
            <v>0</v>
          </cell>
          <cell r="K233">
            <v>0</v>
          </cell>
          <cell r="L233">
            <v>0</v>
          </cell>
          <cell r="M233">
            <v>0</v>
          </cell>
        </row>
        <row r="234">
          <cell r="B234">
            <v>21</v>
          </cell>
          <cell r="C234" t="str">
            <v>"SHAXRUZA SHAXRIBONU BOG'I" .</v>
          </cell>
          <cell r="D234">
            <v>0</v>
          </cell>
          <cell r="E234">
            <v>0</v>
          </cell>
          <cell r="F234">
            <v>0</v>
          </cell>
          <cell r="G234">
            <v>0</v>
          </cell>
          <cell r="H234">
            <v>0</v>
          </cell>
          <cell r="I234">
            <v>0</v>
          </cell>
          <cell r="J234">
            <v>0</v>
          </cell>
          <cell r="K234">
            <v>0</v>
          </cell>
          <cell r="L234">
            <v>0</v>
          </cell>
          <cell r="M234">
            <v>0</v>
          </cell>
        </row>
        <row r="235">
          <cell r="B235">
            <v>22</v>
          </cell>
          <cell r="C235" t="str">
            <v>"MO`MINOV DIYORBEK BOG`I" .</v>
          </cell>
          <cell r="D235">
            <v>0</v>
          </cell>
          <cell r="E235">
            <v>0</v>
          </cell>
          <cell r="F235">
            <v>0</v>
          </cell>
          <cell r="G235">
            <v>0</v>
          </cell>
          <cell r="H235">
            <v>0</v>
          </cell>
          <cell r="I235">
            <v>0</v>
          </cell>
          <cell r="J235">
            <v>0</v>
          </cell>
          <cell r="K235">
            <v>0</v>
          </cell>
          <cell r="L235">
            <v>0</v>
          </cell>
          <cell r="M235">
            <v>0</v>
          </cell>
        </row>
        <row r="236">
          <cell r="B236">
            <v>23</v>
          </cell>
          <cell r="C236" t="str">
            <v>"RUSTAM XURSHIDA NARGIZA CHORBOG`I".</v>
          </cell>
          <cell r="D236">
            <v>0</v>
          </cell>
          <cell r="E236">
            <v>0</v>
          </cell>
          <cell r="F236">
            <v>0</v>
          </cell>
          <cell r="G236">
            <v>0</v>
          </cell>
          <cell r="H236">
            <v>0</v>
          </cell>
          <cell r="I236">
            <v>0</v>
          </cell>
          <cell r="J236">
            <v>0</v>
          </cell>
          <cell r="K236">
            <v>0</v>
          </cell>
          <cell r="L236">
            <v>0</v>
          </cell>
          <cell r="M236">
            <v>0</v>
          </cell>
        </row>
        <row r="237">
          <cell r="B237">
            <v>24</v>
          </cell>
          <cell r="C237" t="str">
            <v>"ZOYIR HUSEN BOG~I" .</v>
          </cell>
          <cell r="D237">
            <v>0</v>
          </cell>
          <cell r="E237">
            <v>0</v>
          </cell>
          <cell r="F237">
            <v>0</v>
          </cell>
          <cell r="G237">
            <v>0</v>
          </cell>
          <cell r="H237">
            <v>0</v>
          </cell>
          <cell r="I237">
            <v>0</v>
          </cell>
          <cell r="J237">
            <v>0</v>
          </cell>
          <cell r="K237">
            <v>0</v>
          </cell>
          <cell r="L237">
            <v>0</v>
          </cell>
          <cell r="M237">
            <v>0</v>
          </cell>
        </row>
        <row r="238">
          <cell r="B238">
            <v>25</v>
          </cell>
          <cell r="C238" t="str">
            <v>"ЖАСУР РАСУЛ БОГИ" .</v>
          </cell>
          <cell r="D238">
            <v>0</v>
          </cell>
          <cell r="E238">
            <v>0</v>
          </cell>
          <cell r="F238">
            <v>0</v>
          </cell>
          <cell r="G238">
            <v>0</v>
          </cell>
          <cell r="H238">
            <v>0</v>
          </cell>
          <cell r="I238">
            <v>0</v>
          </cell>
          <cell r="J238">
            <v>0</v>
          </cell>
          <cell r="K238">
            <v>0</v>
          </cell>
          <cell r="L238">
            <v>0</v>
          </cell>
          <cell r="M238">
            <v>0</v>
          </cell>
        </row>
        <row r="239">
          <cell r="B239">
            <v>26</v>
          </cell>
          <cell r="C239" t="str">
            <v>"QOSIM UZUMCHI BOG'I" .</v>
          </cell>
          <cell r="D239">
            <v>0</v>
          </cell>
          <cell r="E239">
            <v>0</v>
          </cell>
          <cell r="F239">
            <v>0</v>
          </cell>
          <cell r="G239">
            <v>0</v>
          </cell>
          <cell r="H239">
            <v>0</v>
          </cell>
          <cell r="I239">
            <v>0</v>
          </cell>
          <cell r="J239">
            <v>0</v>
          </cell>
          <cell r="K239">
            <v>0</v>
          </cell>
          <cell r="L239">
            <v>0</v>
          </cell>
          <cell r="M239">
            <v>0</v>
          </cell>
        </row>
        <row r="240">
          <cell r="B240">
            <v>27</v>
          </cell>
          <cell r="C240" t="str">
            <v>"СУHАТИЛЛАЕВ МУРОД" .</v>
          </cell>
          <cell r="D240">
            <v>0</v>
          </cell>
          <cell r="E240">
            <v>0</v>
          </cell>
          <cell r="F240">
            <v>0</v>
          </cell>
          <cell r="G240">
            <v>0</v>
          </cell>
          <cell r="H240">
            <v>0</v>
          </cell>
          <cell r="I240">
            <v>0</v>
          </cell>
          <cell r="J240">
            <v>0</v>
          </cell>
          <cell r="K240">
            <v>0</v>
          </cell>
          <cell r="L240">
            <v>0</v>
          </cell>
          <cell r="M240">
            <v>0</v>
          </cell>
        </row>
        <row r="241">
          <cell r="B241">
            <v>28</v>
          </cell>
          <cell r="C241" t="str">
            <v>"RAMAZON RAYIM KOGON" .</v>
          </cell>
          <cell r="D241">
            <v>0</v>
          </cell>
          <cell r="E241">
            <v>0</v>
          </cell>
          <cell r="F241">
            <v>0</v>
          </cell>
          <cell r="G241">
            <v>0</v>
          </cell>
          <cell r="H241">
            <v>0</v>
          </cell>
          <cell r="I241">
            <v>0</v>
          </cell>
          <cell r="J241">
            <v>0</v>
          </cell>
          <cell r="K241">
            <v>0</v>
          </cell>
          <cell r="L241">
            <v>0</v>
          </cell>
          <cell r="M241">
            <v>0</v>
          </cell>
        </row>
        <row r="242">
          <cell r="B242">
            <v>29</v>
          </cell>
          <cell r="C242" t="str">
            <v>"БЕКЗОДЖОH КАРИМЖОH БОГИ" .</v>
          </cell>
          <cell r="D242">
            <v>0</v>
          </cell>
          <cell r="E242">
            <v>0</v>
          </cell>
          <cell r="F242">
            <v>0</v>
          </cell>
          <cell r="G242">
            <v>0</v>
          </cell>
          <cell r="H242">
            <v>0</v>
          </cell>
          <cell r="I242">
            <v>0</v>
          </cell>
          <cell r="J242">
            <v>0</v>
          </cell>
          <cell r="K242">
            <v>0</v>
          </cell>
          <cell r="L242">
            <v>0</v>
          </cell>
          <cell r="M242">
            <v>0</v>
          </cell>
        </row>
        <row r="243">
          <cell r="B243">
            <v>30</v>
          </cell>
          <cell r="C243" t="str">
            <v>"АТАКУЛОВ СОБИР ЗАМИH" .</v>
          </cell>
          <cell r="D243">
            <v>0</v>
          </cell>
          <cell r="E243">
            <v>0</v>
          </cell>
          <cell r="F243">
            <v>0</v>
          </cell>
          <cell r="G243">
            <v>0</v>
          </cell>
          <cell r="H243">
            <v>0</v>
          </cell>
          <cell r="I243">
            <v>0</v>
          </cell>
          <cell r="J243">
            <v>0</v>
          </cell>
          <cell r="K243">
            <v>0</v>
          </cell>
          <cell r="L243">
            <v>0</v>
          </cell>
          <cell r="M243">
            <v>0</v>
          </cell>
        </row>
        <row r="244">
          <cell r="B244">
            <v>31</v>
          </cell>
          <cell r="C244" t="str">
            <v>"JO`RAEVA ZEBINISO" .</v>
          </cell>
          <cell r="D244">
            <v>0</v>
          </cell>
          <cell r="E244">
            <v>0</v>
          </cell>
          <cell r="F244">
            <v>0</v>
          </cell>
          <cell r="G244">
            <v>0</v>
          </cell>
          <cell r="H244">
            <v>0</v>
          </cell>
          <cell r="I244">
            <v>0</v>
          </cell>
          <cell r="J244">
            <v>0</v>
          </cell>
          <cell r="K244">
            <v>0</v>
          </cell>
          <cell r="L244">
            <v>0</v>
          </cell>
          <cell r="M244">
            <v>0</v>
          </cell>
        </row>
        <row r="245">
          <cell r="B245">
            <v>32</v>
          </cell>
          <cell r="C245" t="str">
            <v>"BOZOROV ELYOR BOG`I" .</v>
          </cell>
          <cell r="D245">
            <v>0</v>
          </cell>
          <cell r="E245">
            <v>0</v>
          </cell>
          <cell r="F245">
            <v>0</v>
          </cell>
          <cell r="G245">
            <v>0</v>
          </cell>
          <cell r="H245">
            <v>0</v>
          </cell>
          <cell r="I245">
            <v>0</v>
          </cell>
          <cell r="J245">
            <v>0</v>
          </cell>
          <cell r="K245">
            <v>0</v>
          </cell>
          <cell r="L245">
            <v>0</v>
          </cell>
          <cell r="M245">
            <v>0</v>
          </cell>
        </row>
        <row r="246">
          <cell r="B246">
            <v>33</v>
          </cell>
          <cell r="C246" t="str">
            <v>"BOZOROV JAXONGIR SAMADOVICH" .</v>
          </cell>
          <cell r="D246">
            <v>0</v>
          </cell>
          <cell r="E246">
            <v>0</v>
          </cell>
          <cell r="F246">
            <v>0</v>
          </cell>
          <cell r="G246">
            <v>0</v>
          </cell>
          <cell r="H246">
            <v>0</v>
          </cell>
          <cell r="I246">
            <v>0</v>
          </cell>
          <cell r="J246">
            <v>0</v>
          </cell>
          <cell r="K246">
            <v>0</v>
          </cell>
          <cell r="L246">
            <v>0</v>
          </cell>
          <cell r="M246">
            <v>0</v>
          </cell>
        </row>
        <row r="247">
          <cell r="A247">
            <v>374</v>
          </cell>
          <cell r="B247">
            <v>34</v>
          </cell>
          <cell r="C247" t="str">
            <v>"СОЛИХ БОБО" .</v>
          </cell>
          <cell r="D247">
            <v>0</v>
          </cell>
          <cell r="E247">
            <v>194.33500000000001</v>
          </cell>
          <cell r="F247">
            <v>9769.2392126160012</v>
          </cell>
          <cell r="G247">
            <v>10177.530000000001</v>
          </cell>
          <cell r="H247">
            <v>0</v>
          </cell>
          <cell r="I247">
            <v>602.62578738399861</v>
          </cell>
          <cell r="J247">
            <v>1307.25</v>
          </cell>
          <cell r="K247">
            <v>0</v>
          </cell>
          <cell r="L247">
            <v>704.62421261600139</v>
          </cell>
          <cell r="M247">
            <v>0</v>
          </cell>
        </row>
        <row r="248">
          <cell r="A248">
            <v>360</v>
          </cell>
          <cell r="B248">
            <v>35</v>
          </cell>
          <cell r="C248" t="str">
            <v>"КОГОH АКБАР КОМИЛОВ" .</v>
          </cell>
          <cell r="D248">
            <v>0</v>
          </cell>
          <cell r="E248">
            <v>349.73200000000003</v>
          </cell>
          <cell r="F248">
            <v>360.57106800000003</v>
          </cell>
          <cell r="G248">
            <v>0</v>
          </cell>
          <cell r="H248">
            <v>10.839067999999997</v>
          </cell>
          <cell r="I248">
            <v>0</v>
          </cell>
          <cell r="J248">
            <v>0</v>
          </cell>
          <cell r="K248">
            <v>0</v>
          </cell>
          <cell r="L248">
            <v>10.839067999999997</v>
          </cell>
          <cell r="M248">
            <v>0</v>
          </cell>
        </row>
        <row r="249">
          <cell r="B249">
            <v>36</v>
          </cell>
          <cell r="C249" t="str">
            <v>"ОБИДОВ АХМАТ" .</v>
          </cell>
          <cell r="D249">
            <v>0</v>
          </cell>
          <cell r="E249">
            <v>0</v>
          </cell>
          <cell r="F249">
            <v>0</v>
          </cell>
          <cell r="G249">
            <v>0</v>
          </cell>
          <cell r="H249">
            <v>0</v>
          </cell>
          <cell r="I249">
            <v>0</v>
          </cell>
          <cell r="J249">
            <v>0</v>
          </cell>
          <cell r="K249">
            <v>0</v>
          </cell>
          <cell r="L249">
            <v>0</v>
          </cell>
          <cell r="M249">
            <v>0</v>
          </cell>
        </row>
        <row r="250">
          <cell r="B250">
            <v>37</v>
          </cell>
          <cell r="C250" t="str">
            <v>"FRUIT LAND" .</v>
          </cell>
          <cell r="D250">
            <v>0</v>
          </cell>
          <cell r="E250">
            <v>0</v>
          </cell>
          <cell r="F250">
            <v>0</v>
          </cell>
          <cell r="G250">
            <v>0</v>
          </cell>
          <cell r="H250">
            <v>0</v>
          </cell>
          <cell r="I250">
            <v>0</v>
          </cell>
          <cell r="J250">
            <v>0</v>
          </cell>
          <cell r="K250">
            <v>0</v>
          </cell>
          <cell r="L250">
            <v>0</v>
          </cell>
          <cell r="M250">
            <v>0</v>
          </cell>
        </row>
        <row r="251">
          <cell r="B251">
            <v>38</v>
          </cell>
          <cell r="C251" t="str">
            <v>"ЖУМАЕВ ДИЛМУРОД" .</v>
          </cell>
          <cell r="D251">
            <v>0</v>
          </cell>
          <cell r="E251">
            <v>0</v>
          </cell>
          <cell r="F251">
            <v>0</v>
          </cell>
          <cell r="G251">
            <v>0</v>
          </cell>
          <cell r="H251">
            <v>0</v>
          </cell>
          <cell r="I251">
            <v>0</v>
          </cell>
          <cell r="J251">
            <v>0</v>
          </cell>
          <cell r="K251">
            <v>0</v>
          </cell>
          <cell r="L251">
            <v>0</v>
          </cell>
          <cell r="M251">
            <v>0</v>
          </cell>
        </row>
        <row r="252">
          <cell r="B252">
            <v>39</v>
          </cell>
          <cell r="C252" t="str">
            <v>"MUQIMOV SAYFULLO" .</v>
          </cell>
          <cell r="D252">
            <v>0</v>
          </cell>
          <cell r="E252">
            <v>0</v>
          </cell>
          <cell r="F252">
            <v>0</v>
          </cell>
          <cell r="G252">
            <v>0</v>
          </cell>
          <cell r="H252">
            <v>0</v>
          </cell>
          <cell r="I252">
            <v>0</v>
          </cell>
          <cell r="J252">
            <v>0</v>
          </cell>
          <cell r="K252">
            <v>0</v>
          </cell>
          <cell r="L252">
            <v>0</v>
          </cell>
          <cell r="M252">
            <v>0</v>
          </cell>
        </row>
        <row r="253">
          <cell r="B253">
            <v>40</v>
          </cell>
          <cell r="C253" t="str">
            <v>"XADICHABONU CHORBOG`I" .</v>
          </cell>
          <cell r="D253">
            <v>0</v>
          </cell>
          <cell r="E253">
            <v>0</v>
          </cell>
          <cell r="F253">
            <v>0</v>
          </cell>
          <cell r="G253">
            <v>0</v>
          </cell>
          <cell r="H253">
            <v>0</v>
          </cell>
          <cell r="I253">
            <v>0</v>
          </cell>
          <cell r="J253">
            <v>0</v>
          </cell>
          <cell r="K253">
            <v>0</v>
          </cell>
          <cell r="L253">
            <v>0</v>
          </cell>
          <cell r="M253">
            <v>0</v>
          </cell>
        </row>
        <row r="254">
          <cell r="B254">
            <v>41</v>
          </cell>
          <cell r="C254" t="str">
            <v>"KARIMOV RAUF BOGI" .</v>
          </cell>
          <cell r="D254">
            <v>0</v>
          </cell>
          <cell r="E254">
            <v>0</v>
          </cell>
          <cell r="F254">
            <v>0</v>
          </cell>
          <cell r="G254">
            <v>0</v>
          </cell>
          <cell r="H254">
            <v>0</v>
          </cell>
          <cell r="I254">
            <v>0</v>
          </cell>
          <cell r="J254">
            <v>0</v>
          </cell>
          <cell r="K254">
            <v>0</v>
          </cell>
          <cell r="L254">
            <v>0</v>
          </cell>
          <cell r="M254">
            <v>0</v>
          </cell>
        </row>
        <row r="255">
          <cell r="B255">
            <v>42</v>
          </cell>
          <cell r="C255" t="str">
            <v>"САБИHА САРДОРБЕК БОГИ" .</v>
          </cell>
          <cell r="D255">
            <v>0</v>
          </cell>
          <cell r="E255">
            <v>0</v>
          </cell>
          <cell r="F255">
            <v>0</v>
          </cell>
          <cell r="G255">
            <v>0</v>
          </cell>
          <cell r="H255">
            <v>0</v>
          </cell>
          <cell r="I255">
            <v>0</v>
          </cell>
          <cell r="J255">
            <v>0</v>
          </cell>
          <cell r="K255">
            <v>0</v>
          </cell>
          <cell r="L255">
            <v>0</v>
          </cell>
          <cell r="M255">
            <v>0</v>
          </cell>
        </row>
        <row r="256">
          <cell r="B256">
            <v>43</v>
          </cell>
          <cell r="C256" t="str">
            <v>"O`LMASOV SHAXZOD BOG`I" .</v>
          </cell>
          <cell r="D256">
            <v>0</v>
          </cell>
          <cell r="E256">
            <v>0</v>
          </cell>
          <cell r="F256">
            <v>0</v>
          </cell>
          <cell r="G256">
            <v>0</v>
          </cell>
          <cell r="H256">
            <v>0</v>
          </cell>
          <cell r="I256">
            <v>0</v>
          </cell>
          <cell r="J256">
            <v>0</v>
          </cell>
          <cell r="K256">
            <v>0</v>
          </cell>
          <cell r="L256">
            <v>0</v>
          </cell>
          <cell r="M256">
            <v>0</v>
          </cell>
        </row>
        <row r="257">
          <cell r="B257">
            <v>44</v>
          </cell>
          <cell r="C257" t="str">
            <v>"NIKIEVA SITORA BOG'I" .</v>
          </cell>
          <cell r="D257">
            <v>0</v>
          </cell>
          <cell r="E257">
            <v>0</v>
          </cell>
          <cell r="F257">
            <v>0</v>
          </cell>
          <cell r="G257">
            <v>0</v>
          </cell>
          <cell r="H257">
            <v>0</v>
          </cell>
          <cell r="I257">
            <v>0</v>
          </cell>
          <cell r="J257">
            <v>0</v>
          </cell>
          <cell r="K257">
            <v>0</v>
          </cell>
          <cell r="L257">
            <v>0</v>
          </cell>
          <cell r="M257">
            <v>0</v>
          </cell>
        </row>
        <row r="258">
          <cell r="A258">
            <v>784</v>
          </cell>
          <cell r="B258">
            <v>45</v>
          </cell>
          <cell r="C258" t="str">
            <v>"ABDURAXMONOV RAXMON ILXOM" .</v>
          </cell>
          <cell r="D258">
            <v>0</v>
          </cell>
          <cell r="E258">
            <v>0</v>
          </cell>
          <cell r="F258">
            <v>0</v>
          </cell>
          <cell r="G258">
            <v>0</v>
          </cell>
          <cell r="H258">
            <v>0</v>
          </cell>
          <cell r="I258">
            <v>0</v>
          </cell>
          <cell r="J258">
            <v>0</v>
          </cell>
          <cell r="K258">
            <v>0</v>
          </cell>
          <cell r="L258">
            <v>0</v>
          </cell>
          <cell r="M258">
            <v>0</v>
          </cell>
        </row>
        <row r="259">
          <cell r="B259">
            <v>46</v>
          </cell>
          <cell r="C259" t="str">
            <v>"BOTIROV FARXOD BOG`I" .</v>
          </cell>
          <cell r="D259">
            <v>0</v>
          </cell>
          <cell r="E259">
            <v>0</v>
          </cell>
          <cell r="F259">
            <v>0</v>
          </cell>
          <cell r="G259">
            <v>0</v>
          </cell>
          <cell r="H259">
            <v>0</v>
          </cell>
          <cell r="I259">
            <v>0</v>
          </cell>
          <cell r="J259">
            <v>0</v>
          </cell>
          <cell r="K259">
            <v>0</v>
          </cell>
          <cell r="L259">
            <v>0</v>
          </cell>
          <cell r="M259">
            <v>0</v>
          </cell>
        </row>
        <row r="260">
          <cell r="A260">
            <v>209</v>
          </cell>
          <cell r="B260">
            <v>47</v>
          </cell>
          <cell r="C260" t="str">
            <v>"ЖАHАФАР" .</v>
          </cell>
          <cell r="D260">
            <v>5862.2520000000004</v>
          </cell>
          <cell r="E260">
            <v>0</v>
          </cell>
          <cell r="F260">
            <v>21821</v>
          </cell>
          <cell r="G260">
            <v>22055.741000000002</v>
          </cell>
          <cell r="H260">
            <v>5627.5109999999986</v>
          </cell>
          <cell r="I260">
            <v>0</v>
          </cell>
          <cell r="J260">
            <v>1568.7</v>
          </cell>
          <cell r="K260">
            <v>0</v>
          </cell>
          <cell r="L260">
            <v>7196.2109999999984</v>
          </cell>
          <cell r="M260">
            <v>0</v>
          </cell>
        </row>
        <row r="261">
          <cell r="B261">
            <v>48</v>
          </cell>
          <cell r="C261" t="str">
            <v>"ШУХРАТ" .</v>
          </cell>
          <cell r="D261">
            <v>0</v>
          </cell>
          <cell r="E261">
            <v>0</v>
          </cell>
          <cell r="F261">
            <v>0</v>
          </cell>
          <cell r="G261">
            <v>0</v>
          </cell>
          <cell r="H261">
            <v>0</v>
          </cell>
          <cell r="I261">
            <v>0</v>
          </cell>
          <cell r="J261">
            <v>0</v>
          </cell>
          <cell r="K261">
            <v>0</v>
          </cell>
          <cell r="L261">
            <v>0</v>
          </cell>
          <cell r="M261">
            <v>0</v>
          </cell>
        </row>
        <row r="262">
          <cell r="A262">
            <v>401</v>
          </cell>
          <cell r="B262">
            <v>49</v>
          </cell>
          <cell r="C262" t="str">
            <v>"ЭГАМ РАХМАТ" .</v>
          </cell>
          <cell r="D262">
            <v>0</v>
          </cell>
          <cell r="E262">
            <v>3181.2</v>
          </cell>
          <cell r="F262">
            <v>0</v>
          </cell>
          <cell r="G262">
            <v>0</v>
          </cell>
          <cell r="H262">
            <v>0</v>
          </cell>
          <cell r="I262">
            <v>3181.2</v>
          </cell>
          <cell r="J262">
            <v>0</v>
          </cell>
          <cell r="K262">
            <v>0</v>
          </cell>
          <cell r="L262">
            <v>0</v>
          </cell>
          <cell r="M262">
            <v>3181.2</v>
          </cell>
        </row>
        <row r="263">
          <cell r="A263">
            <v>250</v>
          </cell>
          <cell r="B263">
            <v>50</v>
          </cell>
          <cell r="C263" t="str">
            <v>"КОГОH РАХИМ ШАРОФ" .</v>
          </cell>
          <cell r="D263">
            <v>16552.822</v>
          </cell>
          <cell r="E263">
            <v>0</v>
          </cell>
          <cell r="F263">
            <v>3712</v>
          </cell>
          <cell r="G263">
            <v>5226.491</v>
          </cell>
          <cell r="H263">
            <v>15038.331</v>
          </cell>
          <cell r="I263">
            <v>0</v>
          </cell>
          <cell r="J263">
            <v>0</v>
          </cell>
          <cell r="K263">
            <v>0</v>
          </cell>
          <cell r="L263">
            <v>15038.331</v>
          </cell>
          <cell r="M263">
            <v>0</v>
          </cell>
        </row>
        <row r="264">
          <cell r="B264">
            <v>51</v>
          </cell>
          <cell r="C264" t="str">
            <v>"ФАРХОД ФУРКАТ ЗАМИHИ" .</v>
          </cell>
          <cell r="D264">
            <v>0</v>
          </cell>
          <cell r="E264">
            <v>0</v>
          </cell>
          <cell r="F264">
            <v>0</v>
          </cell>
          <cell r="G264">
            <v>0</v>
          </cell>
          <cell r="H264">
            <v>0</v>
          </cell>
          <cell r="I264">
            <v>0</v>
          </cell>
          <cell r="J264">
            <v>0</v>
          </cell>
          <cell r="K264">
            <v>0</v>
          </cell>
          <cell r="L264">
            <v>0</v>
          </cell>
          <cell r="M264">
            <v>0</v>
          </cell>
        </row>
        <row r="265">
          <cell r="B265">
            <v>52</v>
          </cell>
          <cell r="C265" t="str">
            <v>"JO`RAEV RUSTAM ZAMON ZAMINI" .</v>
          </cell>
          <cell r="D265">
            <v>0</v>
          </cell>
          <cell r="E265">
            <v>0</v>
          </cell>
          <cell r="F265">
            <v>0</v>
          </cell>
          <cell r="G265">
            <v>0</v>
          </cell>
          <cell r="H265">
            <v>0</v>
          </cell>
          <cell r="I265">
            <v>0</v>
          </cell>
          <cell r="J265">
            <v>0</v>
          </cell>
          <cell r="K265">
            <v>0</v>
          </cell>
          <cell r="L265">
            <v>0</v>
          </cell>
          <cell r="M265">
            <v>0</v>
          </cell>
        </row>
        <row r="266">
          <cell r="B266">
            <v>53</v>
          </cell>
          <cell r="C266" t="str">
            <v>"AXMEDOV JAMOL BOGI" .</v>
          </cell>
          <cell r="D266">
            <v>0</v>
          </cell>
          <cell r="E266">
            <v>0</v>
          </cell>
          <cell r="F266">
            <v>0</v>
          </cell>
          <cell r="G266">
            <v>0</v>
          </cell>
          <cell r="H266">
            <v>0</v>
          </cell>
          <cell r="I266">
            <v>0</v>
          </cell>
          <cell r="J266">
            <v>0</v>
          </cell>
          <cell r="K266">
            <v>0</v>
          </cell>
          <cell r="L266">
            <v>0</v>
          </cell>
          <cell r="M266">
            <v>0</v>
          </cell>
        </row>
        <row r="267">
          <cell r="B267">
            <v>54</v>
          </cell>
          <cell r="C267" t="str">
            <v>"XAYRIDDIN SHAXBOZBEK BOG`I" .</v>
          </cell>
          <cell r="D267">
            <v>0</v>
          </cell>
          <cell r="E267">
            <v>0</v>
          </cell>
          <cell r="F267">
            <v>0</v>
          </cell>
          <cell r="G267">
            <v>0</v>
          </cell>
          <cell r="H267">
            <v>0</v>
          </cell>
          <cell r="I267">
            <v>0</v>
          </cell>
          <cell r="J267">
            <v>0</v>
          </cell>
          <cell r="K267">
            <v>0</v>
          </cell>
          <cell r="L267">
            <v>0</v>
          </cell>
          <cell r="M267">
            <v>0</v>
          </cell>
        </row>
        <row r="268">
          <cell r="B268">
            <v>55</v>
          </cell>
          <cell r="C268" t="str">
            <v>"MALIKA MIRZO SITORA BOG`I" .</v>
          </cell>
          <cell r="D268">
            <v>0</v>
          </cell>
          <cell r="E268">
            <v>0</v>
          </cell>
          <cell r="F268">
            <v>0</v>
          </cell>
          <cell r="G268">
            <v>0</v>
          </cell>
          <cell r="H268">
            <v>0</v>
          </cell>
          <cell r="I268">
            <v>0</v>
          </cell>
          <cell r="J268">
            <v>0</v>
          </cell>
          <cell r="K268">
            <v>0</v>
          </cell>
          <cell r="L268">
            <v>0</v>
          </cell>
          <cell r="M268">
            <v>0</v>
          </cell>
        </row>
        <row r="269">
          <cell r="B269">
            <v>56</v>
          </cell>
          <cell r="C269" t="str">
            <v>"NURIDDIN AZIZOVICH BOG`I" .</v>
          </cell>
          <cell r="D269">
            <v>0</v>
          </cell>
          <cell r="E269">
            <v>0</v>
          </cell>
          <cell r="F269">
            <v>0</v>
          </cell>
          <cell r="G269">
            <v>0</v>
          </cell>
          <cell r="H269">
            <v>0</v>
          </cell>
          <cell r="I269">
            <v>0</v>
          </cell>
          <cell r="J269">
            <v>0</v>
          </cell>
          <cell r="K269">
            <v>0</v>
          </cell>
          <cell r="L269">
            <v>0</v>
          </cell>
          <cell r="M269">
            <v>0</v>
          </cell>
        </row>
        <row r="270">
          <cell r="B270">
            <v>57</v>
          </cell>
          <cell r="C270" t="str">
            <v>"SAIDOV SALIM BOGI" .</v>
          </cell>
          <cell r="D270">
            <v>0</v>
          </cell>
          <cell r="E270">
            <v>0</v>
          </cell>
          <cell r="F270">
            <v>0</v>
          </cell>
          <cell r="G270">
            <v>0</v>
          </cell>
          <cell r="H270">
            <v>0</v>
          </cell>
          <cell r="I270">
            <v>0</v>
          </cell>
          <cell r="J270">
            <v>0</v>
          </cell>
          <cell r="K270">
            <v>0</v>
          </cell>
          <cell r="L270">
            <v>0</v>
          </cell>
          <cell r="M270">
            <v>0</v>
          </cell>
        </row>
        <row r="271">
          <cell r="A271">
            <v>225</v>
          </cell>
          <cell r="B271">
            <v>58</v>
          </cell>
          <cell r="C271" t="str">
            <v>"LATIFJON NAFOSAT BOGI" .</v>
          </cell>
          <cell r="D271">
            <v>3562</v>
          </cell>
          <cell r="E271">
            <v>0</v>
          </cell>
          <cell r="F271">
            <v>6388.4436032488456</v>
          </cell>
          <cell r="G271">
            <v>5342.9480000000003</v>
          </cell>
          <cell r="H271">
            <v>4607.4956032488444</v>
          </cell>
          <cell r="I271">
            <v>0</v>
          </cell>
          <cell r="J271">
            <v>0</v>
          </cell>
          <cell r="K271">
            <v>2262.3440000000001</v>
          </cell>
          <cell r="L271">
            <v>2345.1516032488444</v>
          </cell>
          <cell r="M271">
            <v>0</v>
          </cell>
        </row>
        <row r="272">
          <cell r="B272">
            <v>59</v>
          </cell>
          <cell r="C272" t="str">
            <v>"HOJIEVA NAFOSAT BOGI" .</v>
          </cell>
          <cell r="D272">
            <v>0</v>
          </cell>
          <cell r="E272">
            <v>0</v>
          </cell>
          <cell r="F272">
            <v>0</v>
          </cell>
          <cell r="G272">
            <v>0</v>
          </cell>
          <cell r="H272">
            <v>0</v>
          </cell>
          <cell r="I272">
            <v>0</v>
          </cell>
          <cell r="J272">
            <v>0</v>
          </cell>
          <cell r="K272">
            <v>0</v>
          </cell>
          <cell r="L272">
            <v>0</v>
          </cell>
          <cell r="M272">
            <v>0</v>
          </cell>
        </row>
        <row r="273">
          <cell r="B273">
            <v>60</v>
          </cell>
          <cell r="C273" t="str">
            <v>"IBODBOBO DAVRONBEK BOG`I".</v>
          </cell>
          <cell r="D273">
            <v>0</v>
          </cell>
          <cell r="E273">
            <v>0</v>
          </cell>
          <cell r="F273">
            <v>0</v>
          </cell>
          <cell r="G273">
            <v>0</v>
          </cell>
          <cell r="H273">
            <v>0</v>
          </cell>
          <cell r="I273">
            <v>0</v>
          </cell>
          <cell r="J273">
            <v>0</v>
          </cell>
          <cell r="K273">
            <v>0</v>
          </cell>
          <cell r="L273">
            <v>0</v>
          </cell>
          <cell r="M273">
            <v>0</v>
          </cell>
        </row>
        <row r="274">
          <cell r="B274">
            <v>61</v>
          </cell>
          <cell r="C274" t="str">
            <v>"МУЗАФФАРОВ КАРОМАТХУЖА" .</v>
          </cell>
          <cell r="D274">
            <v>0</v>
          </cell>
          <cell r="E274">
            <v>0</v>
          </cell>
          <cell r="F274">
            <v>0</v>
          </cell>
          <cell r="G274">
            <v>0</v>
          </cell>
          <cell r="H274">
            <v>0</v>
          </cell>
          <cell r="I274">
            <v>0</v>
          </cell>
          <cell r="J274">
            <v>0</v>
          </cell>
          <cell r="K274">
            <v>0</v>
          </cell>
          <cell r="L274">
            <v>0</v>
          </cell>
          <cell r="M274">
            <v>0</v>
          </cell>
        </row>
        <row r="275">
          <cell r="B275">
            <v>62</v>
          </cell>
          <cell r="C275" t="str">
            <v>"КОГОH ТИЛАВ КЕHЖА" .</v>
          </cell>
          <cell r="D275">
            <v>0</v>
          </cell>
          <cell r="E275">
            <v>0</v>
          </cell>
          <cell r="F275">
            <v>0</v>
          </cell>
          <cell r="G275">
            <v>0</v>
          </cell>
          <cell r="H275">
            <v>0</v>
          </cell>
          <cell r="I275">
            <v>0</v>
          </cell>
          <cell r="J275">
            <v>0</v>
          </cell>
          <cell r="K275">
            <v>0</v>
          </cell>
          <cell r="L275">
            <v>0</v>
          </cell>
          <cell r="M275">
            <v>0</v>
          </cell>
        </row>
        <row r="276">
          <cell r="B276">
            <v>63</v>
          </cell>
          <cell r="C276" t="str">
            <v>"УМЕД ТОШЕВ" .</v>
          </cell>
          <cell r="D276">
            <v>0</v>
          </cell>
          <cell r="E276">
            <v>0</v>
          </cell>
          <cell r="F276">
            <v>0</v>
          </cell>
          <cell r="G276">
            <v>0</v>
          </cell>
          <cell r="H276">
            <v>0</v>
          </cell>
          <cell r="I276">
            <v>0</v>
          </cell>
          <cell r="J276">
            <v>0</v>
          </cell>
          <cell r="K276">
            <v>0</v>
          </cell>
          <cell r="L276">
            <v>0</v>
          </cell>
          <cell r="M276">
            <v>0</v>
          </cell>
        </row>
        <row r="277">
          <cell r="B277">
            <v>64</v>
          </cell>
          <cell r="C277" t="str">
            <v>"BO`RONOV ANVARBEK BOGI" .</v>
          </cell>
          <cell r="D277">
            <v>0</v>
          </cell>
          <cell r="E277">
            <v>0</v>
          </cell>
          <cell r="F277">
            <v>0</v>
          </cell>
          <cell r="G277">
            <v>0</v>
          </cell>
          <cell r="H277">
            <v>0</v>
          </cell>
          <cell r="I277">
            <v>0</v>
          </cell>
          <cell r="J277">
            <v>0</v>
          </cell>
          <cell r="K277">
            <v>0</v>
          </cell>
          <cell r="L277">
            <v>0</v>
          </cell>
          <cell r="M277">
            <v>0</v>
          </cell>
        </row>
        <row r="278">
          <cell r="B278">
            <v>65</v>
          </cell>
          <cell r="C278" t="str">
            <v>"MURTAZOEV MUXTOR BOG`I" .</v>
          </cell>
          <cell r="D278">
            <v>0</v>
          </cell>
          <cell r="E278">
            <v>0</v>
          </cell>
          <cell r="F278">
            <v>0</v>
          </cell>
          <cell r="G278">
            <v>0</v>
          </cell>
          <cell r="H278">
            <v>0</v>
          </cell>
          <cell r="I278">
            <v>0</v>
          </cell>
          <cell r="J278">
            <v>0</v>
          </cell>
          <cell r="K278">
            <v>0</v>
          </cell>
          <cell r="L278">
            <v>0</v>
          </cell>
          <cell r="M278">
            <v>0</v>
          </cell>
        </row>
        <row r="279">
          <cell r="B279">
            <v>66</v>
          </cell>
          <cell r="C279" t="str">
            <v>"KOMILOV SAFAR ZAMINI" .</v>
          </cell>
          <cell r="D279">
            <v>0</v>
          </cell>
          <cell r="E279">
            <v>0</v>
          </cell>
          <cell r="F279">
            <v>0</v>
          </cell>
          <cell r="G279">
            <v>0</v>
          </cell>
          <cell r="H279">
            <v>0</v>
          </cell>
          <cell r="I279">
            <v>0</v>
          </cell>
          <cell r="J279">
            <v>0</v>
          </cell>
          <cell r="K279">
            <v>0</v>
          </cell>
          <cell r="L279">
            <v>0</v>
          </cell>
          <cell r="M279">
            <v>0</v>
          </cell>
        </row>
        <row r="280">
          <cell r="B280">
            <v>67</v>
          </cell>
          <cell r="C280" t="str">
            <v>"KOGON NAMUNA ZAMINI" .</v>
          </cell>
          <cell r="D280">
            <v>0</v>
          </cell>
          <cell r="E280">
            <v>0</v>
          </cell>
          <cell r="F280">
            <v>0</v>
          </cell>
          <cell r="G280">
            <v>0</v>
          </cell>
          <cell r="H280">
            <v>0</v>
          </cell>
          <cell r="I280">
            <v>0</v>
          </cell>
          <cell r="J280">
            <v>0</v>
          </cell>
          <cell r="K280">
            <v>0</v>
          </cell>
          <cell r="L280">
            <v>0</v>
          </cell>
          <cell r="M280">
            <v>0</v>
          </cell>
        </row>
        <row r="281">
          <cell r="B281">
            <v>68</v>
          </cell>
          <cell r="C281" t="str">
            <v>"ALISHER GAYRAT BOG`I" .</v>
          </cell>
          <cell r="D281">
            <v>0</v>
          </cell>
          <cell r="E281">
            <v>0</v>
          </cell>
          <cell r="F281">
            <v>0</v>
          </cell>
          <cell r="G281">
            <v>0</v>
          </cell>
          <cell r="H281">
            <v>0</v>
          </cell>
          <cell r="I281">
            <v>0</v>
          </cell>
          <cell r="J281">
            <v>0</v>
          </cell>
          <cell r="K281">
            <v>0</v>
          </cell>
          <cell r="L281">
            <v>0</v>
          </cell>
          <cell r="M281">
            <v>0</v>
          </cell>
        </row>
        <row r="282">
          <cell r="B282">
            <v>69</v>
          </cell>
          <cell r="C282" t="str">
            <v>"ИДИЕВ СУЛТОH БОГИ" .</v>
          </cell>
          <cell r="D282">
            <v>0</v>
          </cell>
          <cell r="E282">
            <v>0</v>
          </cell>
          <cell r="F282">
            <v>0</v>
          </cell>
          <cell r="G282">
            <v>0</v>
          </cell>
          <cell r="H282">
            <v>0</v>
          </cell>
          <cell r="I282">
            <v>0</v>
          </cell>
          <cell r="J282">
            <v>0</v>
          </cell>
          <cell r="K282">
            <v>0</v>
          </cell>
          <cell r="L282">
            <v>0</v>
          </cell>
          <cell r="M282">
            <v>0</v>
          </cell>
        </row>
        <row r="283">
          <cell r="A283">
            <v>274</v>
          </cell>
          <cell r="B283">
            <v>70</v>
          </cell>
          <cell r="C283" t="str">
            <v>"АББОСХОH" .</v>
          </cell>
          <cell r="D283">
            <v>0</v>
          </cell>
          <cell r="E283">
            <v>777.30899999999997</v>
          </cell>
          <cell r="F283">
            <v>19663.035348275545</v>
          </cell>
          <cell r="G283">
            <v>20030.822600000003</v>
          </cell>
          <cell r="H283">
            <v>0</v>
          </cell>
          <cell r="I283">
            <v>1145.0962517244589</v>
          </cell>
          <cell r="J283">
            <v>0</v>
          </cell>
          <cell r="K283">
            <v>0</v>
          </cell>
          <cell r="L283">
            <v>0</v>
          </cell>
          <cell r="M283">
            <v>1145.0962517244589</v>
          </cell>
        </row>
        <row r="284">
          <cell r="B284">
            <v>71</v>
          </cell>
          <cell r="C284" t="str">
            <v>"JASURBEK ERKIN BOG`I" .</v>
          </cell>
          <cell r="D284">
            <v>0</v>
          </cell>
          <cell r="E284">
            <v>0</v>
          </cell>
          <cell r="F284">
            <v>0</v>
          </cell>
          <cell r="G284">
            <v>0</v>
          </cell>
          <cell r="H284">
            <v>0</v>
          </cell>
          <cell r="I284">
            <v>0</v>
          </cell>
          <cell r="J284">
            <v>0</v>
          </cell>
          <cell r="K284">
            <v>0</v>
          </cell>
          <cell r="L284">
            <v>0</v>
          </cell>
          <cell r="M284">
            <v>0</v>
          </cell>
        </row>
        <row r="285">
          <cell r="B285">
            <v>72</v>
          </cell>
          <cell r="C285" t="str">
            <v>"SHAXNOZ RAYXONABONU BOG`I" .</v>
          </cell>
          <cell r="D285">
            <v>0</v>
          </cell>
          <cell r="E285">
            <v>0</v>
          </cell>
          <cell r="F285">
            <v>0</v>
          </cell>
          <cell r="G285">
            <v>0</v>
          </cell>
          <cell r="H285">
            <v>0</v>
          </cell>
          <cell r="I285">
            <v>0</v>
          </cell>
          <cell r="J285">
            <v>0</v>
          </cell>
          <cell r="K285">
            <v>0</v>
          </cell>
          <cell r="L285">
            <v>0</v>
          </cell>
          <cell r="M285">
            <v>0</v>
          </cell>
        </row>
        <row r="286">
          <cell r="B286">
            <v>73</v>
          </cell>
          <cell r="C286" t="str">
            <v>"MIRSHOD RASHID BOG`I" .</v>
          </cell>
          <cell r="D286">
            <v>0</v>
          </cell>
          <cell r="E286">
            <v>0</v>
          </cell>
          <cell r="F286">
            <v>0</v>
          </cell>
          <cell r="G286">
            <v>0</v>
          </cell>
          <cell r="H286">
            <v>0</v>
          </cell>
          <cell r="I286">
            <v>0</v>
          </cell>
          <cell r="J286">
            <v>0</v>
          </cell>
          <cell r="K286">
            <v>0</v>
          </cell>
          <cell r="L286">
            <v>0</v>
          </cell>
          <cell r="M286">
            <v>0</v>
          </cell>
        </row>
        <row r="287">
          <cell r="B287">
            <v>74</v>
          </cell>
          <cell r="C287" t="str">
            <v>"KOGON ZIROAT ZAMINI" .</v>
          </cell>
          <cell r="D287">
            <v>0</v>
          </cell>
          <cell r="E287">
            <v>0</v>
          </cell>
          <cell r="F287">
            <v>0</v>
          </cell>
          <cell r="G287">
            <v>0</v>
          </cell>
          <cell r="H287">
            <v>0</v>
          </cell>
          <cell r="I287">
            <v>0</v>
          </cell>
          <cell r="J287">
            <v>0</v>
          </cell>
          <cell r="K287">
            <v>0</v>
          </cell>
          <cell r="L287">
            <v>0</v>
          </cell>
          <cell r="M287">
            <v>0</v>
          </cell>
        </row>
        <row r="288">
          <cell r="D288">
            <v>0</v>
          </cell>
          <cell r="E288">
            <v>0</v>
          </cell>
          <cell r="F288">
            <v>0</v>
          </cell>
          <cell r="G288">
            <v>0</v>
          </cell>
          <cell r="H288">
            <v>0</v>
          </cell>
          <cell r="I288">
            <v>0</v>
          </cell>
          <cell r="J288">
            <v>0</v>
          </cell>
          <cell r="K288">
            <v>0</v>
          </cell>
          <cell r="L288">
            <v>0</v>
          </cell>
          <cell r="M288">
            <v>0</v>
          </cell>
        </row>
        <row r="289">
          <cell r="A289">
            <v>129</v>
          </cell>
          <cell r="B289">
            <v>1</v>
          </cell>
          <cell r="C289" t="str">
            <v>"ГАФФАРОВ БАХШИЛЛО" .</v>
          </cell>
          <cell r="D289">
            <v>3300.1019999999999</v>
          </cell>
          <cell r="E289">
            <v>0</v>
          </cell>
          <cell r="F289">
            <v>11275</v>
          </cell>
          <cell r="G289">
            <v>15575.422</v>
          </cell>
          <cell r="H289">
            <v>0</v>
          </cell>
          <cell r="I289">
            <v>1000.3199999999997</v>
          </cell>
          <cell r="J289">
            <v>3137.4</v>
          </cell>
          <cell r="K289">
            <v>0</v>
          </cell>
          <cell r="L289">
            <v>2137.0800000000004</v>
          </cell>
          <cell r="M289">
            <v>0</v>
          </cell>
        </row>
        <row r="290">
          <cell r="A290">
            <v>130</v>
          </cell>
          <cell r="B290">
            <v>2</v>
          </cell>
          <cell r="C290" t="str">
            <v>"HАРЗИЕВ БАФО" .</v>
          </cell>
          <cell r="D290">
            <v>0</v>
          </cell>
          <cell r="E290">
            <v>2668.7620000000002</v>
          </cell>
          <cell r="F290">
            <v>24492</v>
          </cell>
          <cell r="G290">
            <v>20340.857600000003</v>
          </cell>
          <cell r="H290">
            <v>1482.3803999999982</v>
          </cell>
          <cell r="I290">
            <v>0</v>
          </cell>
          <cell r="J290">
            <v>1556</v>
          </cell>
          <cell r="K290">
            <v>0</v>
          </cell>
          <cell r="L290">
            <v>3038.3803999999982</v>
          </cell>
          <cell r="M290">
            <v>0</v>
          </cell>
        </row>
        <row r="291">
          <cell r="A291">
            <v>138</v>
          </cell>
          <cell r="B291">
            <v>3</v>
          </cell>
          <cell r="C291" t="str">
            <v>"МАХТУМКУЛИЙ-98" .</v>
          </cell>
          <cell r="D291">
            <v>5917.1670000000004</v>
          </cell>
          <cell r="E291">
            <v>0</v>
          </cell>
          <cell r="F291">
            <v>-65.561142240000009</v>
          </cell>
          <cell r="G291">
            <v>0</v>
          </cell>
          <cell r="H291">
            <v>5851.6058577600006</v>
          </cell>
          <cell r="I291">
            <v>0</v>
          </cell>
          <cell r="J291">
            <v>0</v>
          </cell>
          <cell r="K291">
            <v>0</v>
          </cell>
          <cell r="L291">
            <v>5851.6058577600006</v>
          </cell>
          <cell r="M291">
            <v>0</v>
          </cell>
        </row>
        <row r="292">
          <cell r="B292">
            <v>4</v>
          </cell>
          <cell r="C292" t="str">
            <v>"ШОДИБОБО АХМАД" .</v>
          </cell>
          <cell r="D292">
            <v>0</v>
          </cell>
          <cell r="E292">
            <v>0</v>
          </cell>
          <cell r="F292">
            <v>0</v>
          </cell>
          <cell r="G292">
            <v>0</v>
          </cell>
          <cell r="H292">
            <v>0</v>
          </cell>
          <cell r="I292">
            <v>0</v>
          </cell>
          <cell r="J292">
            <v>0</v>
          </cell>
          <cell r="K292">
            <v>0</v>
          </cell>
          <cell r="L292">
            <v>0</v>
          </cell>
          <cell r="M292">
            <v>0</v>
          </cell>
        </row>
        <row r="293">
          <cell r="A293">
            <v>184</v>
          </cell>
          <cell r="B293">
            <v>5</v>
          </cell>
          <cell r="C293" t="str">
            <v>"ШОХРУД" .</v>
          </cell>
          <cell r="D293">
            <v>3407.1469999999999</v>
          </cell>
          <cell r="E293">
            <v>0</v>
          </cell>
          <cell r="F293">
            <v>1893.6617959844391</v>
          </cell>
          <cell r="G293">
            <v>4419.4459999999999</v>
          </cell>
          <cell r="H293">
            <v>881.36279598443889</v>
          </cell>
          <cell r="I293">
            <v>0</v>
          </cell>
          <cell r="J293">
            <v>0</v>
          </cell>
          <cell r="K293">
            <v>0</v>
          </cell>
          <cell r="L293">
            <v>881.36279598443889</v>
          </cell>
          <cell r="M293">
            <v>0</v>
          </cell>
        </row>
        <row r="294">
          <cell r="A294">
            <v>182</v>
          </cell>
          <cell r="B294">
            <v>6</v>
          </cell>
          <cell r="C294" t="str">
            <v>"ШОДМОHОВ ШУХРАТ" .</v>
          </cell>
          <cell r="D294">
            <v>34598.902000000002</v>
          </cell>
          <cell r="E294">
            <v>0</v>
          </cell>
          <cell r="F294">
            <v>-313.66524889846011</v>
          </cell>
          <cell r="G294">
            <v>0</v>
          </cell>
          <cell r="H294">
            <v>34285.23675110154</v>
          </cell>
          <cell r="I294">
            <v>0</v>
          </cell>
          <cell r="J294">
            <v>0</v>
          </cell>
          <cell r="K294">
            <v>0</v>
          </cell>
          <cell r="L294">
            <v>34285.23675110154</v>
          </cell>
          <cell r="M294">
            <v>0</v>
          </cell>
        </row>
        <row r="295">
          <cell r="B295">
            <v>7</v>
          </cell>
          <cell r="C295" t="str">
            <v>"РАМАЗОHБОБО УГЛИ HАСУЛЛО" .</v>
          </cell>
          <cell r="D295">
            <v>0</v>
          </cell>
          <cell r="E295">
            <v>0</v>
          </cell>
          <cell r="F295">
            <v>0</v>
          </cell>
          <cell r="G295">
            <v>0</v>
          </cell>
          <cell r="H295">
            <v>0</v>
          </cell>
          <cell r="I295">
            <v>0</v>
          </cell>
          <cell r="J295">
            <v>0</v>
          </cell>
          <cell r="K295">
            <v>0</v>
          </cell>
          <cell r="L295">
            <v>0</v>
          </cell>
          <cell r="M295">
            <v>0</v>
          </cell>
        </row>
        <row r="296">
          <cell r="A296">
            <v>739</v>
          </cell>
          <cell r="B296">
            <v>8</v>
          </cell>
          <cell r="C296" t="str">
            <v>"КОГОH ЮЛДУЗИ" .</v>
          </cell>
          <cell r="D296">
            <v>0</v>
          </cell>
          <cell r="E296">
            <v>0</v>
          </cell>
          <cell r="F296">
            <v>0</v>
          </cell>
          <cell r="G296">
            <v>0</v>
          </cell>
          <cell r="H296">
            <v>0</v>
          </cell>
          <cell r="I296">
            <v>0</v>
          </cell>
          <cell r="J296">
            <v>0</v>
          </cell>
          <cell r="K296">
            <v>0</v>
          </cell>
          <cell r="L296">
            <v>0</v>
          </cell>
          <cell r="M296">
            <v>0</v>
          </cell>
        </row>
        <row r="297">
          <cell r="A297">
            <v>175</v>
          </cell>
          <cell r="B297">
            <v>9</v>
          </cell>
          <cell r="C297" t="str">
            <v>"САИДЖОH-HАЗИРЖОH" .</v>
          </cell>
          <cell r="D297">
            <v>0</v>
          </cell>
          <cell r="E297">
            <v>18437.076000000001</v>
          </cell>
          <cell r="F297">
            <v>66106</v>
          </cell>
          <cell r="G297">
            <v>40610.421400000007</v>
          </cell>
          <cell r="H297">
            <v>7058.5025999999925</v>
          </cell>
          <cell r="I297">
            <v>0</v>
          </cell>
          <cell r="J297">
            <v>0</v>
          </cell>
          <cell r="K297">
            <v>0</v>
          </cell>
          <cell r="L297">
            <v>7058.5025999999925</v>
          </cell>
          <cell r="M297">
            <v>0</v>
          </cell>
        </row>
        <row r="298">
          <cell r="A298">
            <v>190</v>
          </cell>
          <cell r="B298">
            <v>10</v>
          </cell>
          <cell r="C298" t="str">
            <v>"АЛИHОЗ ШЕРГИРОH" .</v>
          </cell>
          <cell r="D298">
            <v>0</v>
          </cell>
          <cell r="E298">
            <v>2650.74</v>
          </cell>
          <cell r="F298">
            <v>9608.5128825179982</v>
          </cell>
          <cell r="G298">
            <v>8594.7006000000001</v>
          </cell>
          <cell r="H298">
            <v>0</v>
          </cell>
          <cell r="I298">
            <v>1636.9277174820018</v>
          </cell>
          <cell r="J298">
            <v>3032.82</v>
          </cell>
          <cell r="K298">
            <v>0</v>
          </cell>
          <cell r="L298">
            <v>1395.8922825179984</v>
          </cell>
          <cell r="M298">
            <v>0</v>
          </cell>
        </row>
        <row r="299">
          <cell r="B299">
            <v>11</v>
          </cell>
          <cell r="C299" t="str">
            <v>"KOGON BO`RDOG`I CHORVA" .</v>
          </cell>
          <cell r="D299">
            <v>0</v>
          </cell>
          <cell r="E299">
            <v>0</v>
          </cell>
          <cell r="F299">
            <v>0</v>
          </cell>
          <cell r="G299">
            <v>0</v>
          </cell>
          <cell r="H299">
            <v>0</v>
          </cell>
          <cell r="I299">
            <v>0</v>
          </cell>
          <cell r="J299">
            <v>0</v>
          </cell>
          <cell r="K299">
            <v>0</v>
          </cell>
          <cell r="L299">
            <v>0</v>
          </cell>
          <cell r="M299">
            <v>0</v>
          </cell>
        </row>
        <row r="300">
          <cell r="B300">
            <v>12</v>
          </cell>
          <cell r="C300" t="str">
            <v>"Г.ЖАЛОЛОВ" .</v>
          </cell>
          <cell r="D300">
            <v>0</v>
          </cell>
          <cell r="E300">
            <v>0</v>
          </cell>
          <cell r="F300">
            <v>0</v>
          </cell>
          <cell r="G300">
            <v>0</v>
          </cell>
          <cell r="H300">
            <v>0</v>
          </cell>
          <cell r="I300">
            <v>0</v>
          </cell>
          <cell r="J300">
            <v>0</v>
          </cell>
          <cell r="K300">
            <v>0</v>
          </cell>
          <cell r="L300">
            <v>0</v>
          </cell>
          <cell r="M300">
            <v>0</v>
          </cell>
        </row>
        <row r="301">
          <cell r="A301">
            <v>110</v>
          </cell>
          <cell r="B301">
            <v>13</v>
          </cell>
          <cell r="C301" t="str">
            <v>"КУРБОHОВ ОЙБЕК" .</v>
          </cell>
          <cell r="D301">
            <v>15600.837</v>
          </cell>
          <cell r="E301">
            <v>0</v>
          </cell>
          <cell r="F301">
            <v>-74.617664165999997</v>
          </cell>
          <cell r="G301">
            <v>0</v>
          </cell>
          <cell r="H301">
            <v>15526.219335833999</v>
          </cell>
          <cell r="I301">
            <v>0</v>
          </cell>
          <cell r="J301">
            <v>0</v>
          </cell>
          <cell r="K301">
            <v>0</v>
          </cell>
          <cell r="L301">
            <v>15526.219335833999</v>
          </cell>
          <cell r="M301">
            <v>0</v>
          </cell>
        </row>
        <row r="302">
          <cell r="B302">
            <v>14</v>
          </cell>
          <cell r="C302" t="str">
            <v>"ИКРОМА МУХАММАД"  .</v>
          </cell>
          <cell r="D302">
            <v>0</v>
          </cell>
          <cell r="E302">
            <v>0</v>
          </cell>
          <cell r="F302">
            <v>0</v>
          </cell>
          <cell r="G302">
            <v>0</v>
          </cell>
          <cell r="H302">
            <v>0</v>
          </cell>
          <cell r="I302">
            <v>0</v>
          </cell>
          <cell r="J302">
            <v>0</v>
          </cell>
          <cell r="K302">
            <v>0</v>
          </cell>
          <cell r="L302">
            <v>0</v>
          </cell>
          <cell r="M302">
            <v>0</v>
          </cell>
        </row>
        <row r="303">
          <cell r="B303">
            <v>15</v>
          </cell>
          <cell r="C303" t="str">
            <v>"САФАРОВ МУХТОР" .</v>
          </cell>
          <cell r="D303">
            <v>0</v>
          </cell>
          <cell r="E303">
            <v>0</v>
          </cell>
          <cell r="F303">
            <v>0</v>
          </cell>
          <cell r="G303">
            <v>0</v>
          </cell>
          <cell r="H303">
            <v>0</v>
          </cell>
          <cell r="I303">
            <v>0</v>
          </cell>
          <cell r="J303">
            <v>0</v>
          </cell>
          <cell r="K303">
            <v>0</v>
          </cell>
          <cell r="L303">
            <v>0</v>
          </cell>
          <cell r="M303">
            <v>0</v>
          </cell>
        </row>
        <row r="304">
          <cell r="A304">
            <v>371</v>
          </cell>
          <cell r="B304">
            <v>16</v>
          </cell>
          <cell r="C304" t="str">
            <v>"СИДДИКОВ HАБИ" .</v>
          </cell>
          <cell r="D304">
            <v>30535.855</v>
          </cell>
          <cell r="E304">
            <v>0</v>
          </cell>
          <cell r="F304">
            <v>3668</v>
          </cell>
          <cell r="G304">
            <v>2051.1959999999999</v>
          </cell>
          <cell r="H304">
            <v>32152.658999999992</v>
          </cell>
          <cell r="I304">
            <v>0</v>
          </cell>
          <cell r="J304">
            <v>0</v>
          </cell>
          <cell r="K304">
            <v>0</v>
          </cell>
          <cell r="L304">
            <v>32152.658999999992</v>
          </cell>
          <cell r="M304">
            <v>0</v>
          </cell>
        </row>
        <row r="305">
          <cell r="A305">
            <v>741</v>
          </cell>
          <cell r="B305">
            <v>17</v>
          </cell>
          <cell r="C305" t="str">
            <v>"БАКО ХУЖА" .</v>
          </cell>
          <cell r="D305">
            <v>0</v>
          </cell>
          <cell r="E305">
            <v>0</v>
          </cell>
          <cell r="F305">
            <v>0</v>
          </cell>
          <cell r="G305">
            <v>0</v>
          </cell>
          <cell r="H305">
            <v>0</v>
          </cell>
          <cell r="I305">
            <v>0</v>
          </cell>
          <cell r="J305">
            <v>0</v>
          </cell>
          <cell r="K305">
            <v>0</v>
          </cell>
          <cell r="L305">
            <v>0</v>
          </cell>
          <cell r="M305">
            <v>0</v>
          </cell>
        </row>
        <row r="306">
          <cell r="B306">
            <v>18</v>
          </cell>
          <cell r="C306" t="str">
            <v>"ЗАХМАТКАШ" .</v>
          </cell>
          <cell r="D306">
            <v>0</v>
          </cell>
          <cell r="E306">
            <v>0</v>
          </cell>
          <cell r="F306">
            <v>0</v>
          </cell>
          <cell r="G306">
            <v>0</v>
          </cell>
          <cell r="H306">
            <v>0</v>
          </cell>
          <cell r="I306">
            <v>0</v>
          </cell>
          <cell r="J306">
            <v>0</v>
          </cell>
          <cell r="K306">
            <v>0</v>
          </cell>
          <cell r="L306">
            <v>0</v>
          </cell>
          <cell r="M306">
            <v>0</v>
          </cell>
        </row>
        <row r="307">
          <cell r="A307">
            <v>228</v>
          </cell>
          <cell r="B307">
            <v>19</v>
          </cell>
          <cell r="C307" t="str">
            <v>"АСАДБЕК ЗАМИHИ" .</v>
          </cell>
          <cell r="D307">
            <v>4072</v>
          </cell>
          <cell r="E307">
            <v>0</v>
          </cell>
          <cell r="F307">
            <v>-191.36168256744955</v>
          </cell>
          <cell r="G307">
            <v>2300</v>
          </cell>
          <cell r="H307">
            <v>1580.6383174325506</v>
          </cell>
          <cell r="I307">
            <v>0</v>
          </cell>
          <cell r="J307">
            <v>910</v>
          </cell>
          <cell r="K307">
            <v>0</v>
          </cell>
          <cell r="L307">
            <v>2490.6383174325506</v>
          </cell>
          <cell r="M307">
            <v>0</v>
          </cell>
        </row>
        <row r="308">
          <cell r="B308">
            <v>20</v>
          </cell>
          <cell r="C308" t="str">
            <v>"АДИЗБОБО АЗИМОВ" .</v>
          </cell>
          <cell r="D308">
            <v>0</v>
          </cell>
          <cell r="E308">
            <v>0</v>
          </cell>
          <cell r="F308">
            <v>10959</v>
          </cell>
          <cell r="G308">
            <v>9884.3320000000003</v>
          </cell>
          <cell r="H308">
            <v>1074.6679999999997</v>
          </cell>
          <cell r="I308">
            <v>0</v>
          </cell>
          <cell r="J308">
            <v>0</v>
          </cell>
          <cell r="K308">
            <v>0</v>
          </cell>
          <cell r="L308">
            <v>1074.6679999999997</v>
          </cell>
          <cell r="M308">
            <v>0</v>
          </cell>
        </row>
        <row r="309">
          <cell r="A309">
            <v>389</v>
          </cell>
          <cell r="B309">
            <v>21</v>
          </cell>
          <cell r="C309" t="str">
            <v>"АЛИЕВ АЛИШЕР КОЗИМОВИЧ" .</v>
          </cell>
          <cell r="D309">
            <v>15956</v>
          </cell>
          <cell r="E309">
            <v>0</v>
          </cell>
          <cell r="F309">
            <v>9896</v>
          </cell>
          <cell r="G309">
            <v>28340.736399999998</v>
          </cell>
          <cell r="H309">
            <v>0</v>
          </cell>
          <cell r="I309">
            <v>2488.736399999998</v>
          </cell>
          <cell r="J309">
            <v>7634.8280000000004</v>
          </cell>
          <cell r="K309">
            <v>0</v>
          </cell>
          <cell r="L309">
            <v>5146.0916000000025</v>
          </cell>
          <cell r="M309">
            <v>0</v>
          </cell>
        </row>
        <row r="310">
          <cell r="B310">
            <v>22</v>
          </cell>
          <cell r="C310" t="str">
            <v>"КОГОH МУКИМ ЧОРВАДОРИ" .</v>
          </cell>
          <cell r="D310">
            <v>0</v>
          </cell>
          <cell r="E310">
            <v>0</v>
          </cell>
          <cell r="F310">
            <v>0</v>
          </cell>
          <cell r="G310">
            <v>0</v>
          </cell>
          <cell r="H310">
            <v>0</v>
          </cell>
          <cell r="I310">
            <v>0</v>
          </cell>
          <cell r="J310">
            <v>0</v>
          </cell>
          <cell r="K310">
            <v>0</v>
          </cell>
          <cell r="L310">
            <v>0</v>
          </cell>
          <cell r="M310">
            <v>0</v>
          </cell>
        </row>
        <row r="311">
          <cell r="B311">
            <v>23</v>
          </cell>
          <cell r="C311" t="str">
            <v>"XOLOV AKMAL CHORVADORI" .</v>
          </cell>
          <cell r="D311">
            <v>0</v>
          </cell>
          <cell r="E311">
            <v>0</v>
          </cell>
          <cell r="F311">
            <v>0</v>
          </cell>
          <cell r="G311">
            <v>0</v>
          </cell>
          <cell r="H311">
            <v>0</v>
          </cell>
          <cell r="I311">
            <v>0</v>
          </cell>
          <cell r="J311">
            <v>0</v>
          </cell>
          <cell r="K311">
            <v>0</v>
          </cell>
          <cell r="L311">
            <v>0</v>
          </cell>
          <cell r="M311">
            <v>0</v>
          </cell>
        </row>
        <row r="312">
          <cell r="A312">
            <v>384</v>
          </cell>
          <cell r="B312">
            <v>24</v>
          </cell>
          <cell r="C312" t="str">
            <v>"SUXROB ZAMINI" .</v>
          </cell>
          <cell r="D312">
            <v>3209</v>
          </cell>
          <cell r="E312">
            <v>0</v>
          </cell>
          <cell r="F312">
            <v>14643.640127556084</v>
          </cell>
          <cell r="G312">
            <v>19469.755000000001</v>
          </cell>
          <cell r="H312">
            <v>0</v>
          </cell>
          <cell r="I312">
            <v>1617.1148724439172</v>
          </cell>
          <cell r="J312">
            <v>3467</v>
          </cell>
          <cell r="K312">
            <v>1379</v>
          </cell>
          <cell r="L312">
            <v>470.88512755608281</v>
          </cell>
          <cell r="M312">
            <v>0</v>
          </cell>
        </row>
        <row r="313">
          <cell r="B313">
            <v>25</v>
          </cell>
          <cell r="C313" t="str">
            <v>"TURDIEV G`ULOM JUMAEVICH" .</v>
          </cell>
          <cell r="D313">
            <v>0</v>
          </cell>
          <cell r="E313">
            <v>0</v>
          </cell>
          <cell r="F313">
            <v>0</v>
          </cell>
          <cell r="G313">
            <v>0</v>
          </cell>
          <cell r="H313">
            <v>0</v>
          </cell>
          <cell r="I313">
            <v>0</v>
          </cell>
          <cell r="J313">
            <v>0</v>
          </cell>
          <cell r="K313">
            <v>0</v>
          </cell>
          <cell r="L313">
            <v>0</v>
          </cell>
          <cell r="M313">
            <v>0</v>
          </cell>
        </row>
        <row r="314">
          <cell r="A314">
            <v>206</v>
          </cell>
          <cell r="B314">
            <v>26</v>
          </cell>
          <cell r="C314" t="str">
            <v>"БОБОМУРОТОВ ЖУРА" .</v>
          </cell>
          <cell r="D314">
            <v>2861.6419999999998</v>
          </cell>
          <cell r="E314">
            <v>0</v>
          </cell>
          <cell r="F314">
            <v>5998</v>
          </cell>
          <cell r="G314">
            <v>4224.5947999999999</v>
          </cell>
          <cell r="H314">
            <v>4635.0472</v>
          </cell>
          <cell r="I314">
            <v>0</v>
          </cell>
          <cell r="J314">
            <v>0</v>
          </cell>
          <cell r="K314">
            <v>0</v>
          </cell>
          <cell r="L314">
            <v>4635.0472</v>
          </cell>
          <cell r="M314">
            <v>0</v>
          </cell>
        </row>
        <row r="315">
          <cell r="A315">
            <v>297</v>
          </cell>
          <cell r="B315">
            <v>27</v>
          </cell>
          <cell r="C315" t="str">
            <v>"КОСИМОВ САЛИМ" .</v>
          </cell>
          <cell r="D315">
            <v>6812.1689999999999</v>
          </cell>
          <cell r="E315">
            <v>0</v>
          </cell>
          <cell r="F315">
            <v>8440</v>
          </cell>
          <cell r="G315">
            <v>12320.4</v>
          </cell>
          <cell r="H315">
            <v>2931.7690000000002</v>
          </cell>
          <cell r="I315">
            <v>0</v>
          </cell>
          <cell r="J315">
            <v>1510</v>
          </cell>
          <cell r="K315">
            <v>0</v>
          </cell>
          <cell r="L315">
            <v>4441.7690000000002</v>
          </cell>
          <cell r="M315">
            <v>0</v>
          </cell>
        </row>
        <row r="316">
          <cell r="B316">
            <v>28</v>
          </cell>
          <cell r="C316" t="str">
            <v>"ATOEV A`ZAM UMAROVICH" .</v>
          </cell>
          <cell r="D316">
            <v>1428.7850000000001</v>
          </cell>
          <cell r="E316">
            <v>0</v>
          </cell>
          <cell r="F316">
            <v>4121</v>
          </cell>
          <cell r="G316">
            <v>999.74029999999993</v>
          </cell>
          <cell r="H316">
            <v>4550.0447000000004</v>
          </cell>
          <cell r="I316">
            <v>0</v>
          </cell>
          <cell r="J316">
            <v>0</v>
          </cell>
          <cell r="K316">
            <v>0</v>
          </cell>
          <cell r="L316">
            <v>4550.0447000000004</v>
          </cell>
          <cell r="M316">
            <v>0</v>
          </cell>
        </row>
        <row r="317">
          <cell r="A317">
            <v>412</v>
          </cell>
          <cell r="B317">
            <v>29</v>
          </cell>
          <cell r="C317" t="str">
            <v>"SHODIEV BAXROM ZAMINI" .</v>
          </cell>
          <cell r="D317">
            <v>0</v>
          </cell>
          <cell r="E317">
            <v>0</v>
          </cell>
          <cell r="F317">
            <v>1263.0666816</v>
          </cell>
          <cell r="G317">
            <v>0</v>
          </cell>
          <cell r="H317">
            <v>1263.0666816</v>
          </cell>
          <cell r="I317">
            <v>0</v>
          </cell>
          <cell r="J317">
            <v>0</v>
          </cell>
          <cell r="K317">
            <v>0</v>
          </cell>
          <cell r="L317">
            <v>1263.0666816</v>
          </cell>
          <cell r="M317">
            <v>0</v>
          </cell>
        </row>
        <row r="318">
          <cell r="A318">
            <v>257</v>
          </cell>
          <cell r="B318">
            <v>30</v>
          </cell>
          <cell r="C318" t="str">
            <v>"SUBHON LAZIZ CHORVADORI" .</v>
          </cell>
          <cell r="D318">
            <v>5102</v>
          </cell>
          <cell r="E318">
            <v>0</v>
          </cell>
          <cell r="F318">
            <v>3320</v>
          </cell>
          <cell r="G318">
            <v>4322.8440000000001</v>
          </cell>
          <cell r="H318">
            <v>4099.1559999999999</v>
          </cell>
          <cell r="I318">
            <v>0</v>
          </cell>
          <cell r="J318">
            <v>0</v>
          </cell>
          <cell r="K318">
            <v>1156</v>
          </cell>
          <cell r="L318">
            <v>2943.1559999999999</v>
          </cell>
          <cell r="M318">
            <v>0</v>
          </cell>
        </row>
        <row r="319">
          <cell r="A319">
            <v>255</v>
          </cell>
          <cell r="B319">
            <v>31</v>
          </cell>
          <cell r="C319" t="str">
            <v>"ZOYIR ABBOS AZIZBEK" .</v>
          </cell>
          <cell r="D319">
            <v>0</v>
          </cell>
          <cell r="E319">
            <v>106.72499999999999</v>
          </cell>
          <cell r="F319">
            <v>9802</v>
          </cell>
          <cell r="G319">
            <v>8089.01</v>
          </cell>
          <cell r="H319">
            <v>1606.2649999999994</v>
          </cell>
          <cell r="I319">
            <v>0</v>
          </cell>
          <cell r="J319">
            <v>0</v>
          </cell>
          <cell r="K319">
            <v>0</v>
          </cell>
          <cell r="L319">
            <v>1606.2649999999994</v>
          </cell>
          <cell r="M319">
            <v>0</v>
          </cell>
        </row>
        <row r="320">
          <cell r="A320">
            <v>303</v>
          </cell>
          <cell r="B320">
            <v>32</v>
          </cell>
          <cell r="C320" t="str">
            <v>"ЭРКИH" .</v>
          </cell>
          <cell r="D320">
            <v>0</v>
          </cell>
          <cell r="E320">
            <v>677.93299999999999</v>
          </cell>
          <cell r="F320">
            <v>8754.4916248124991</v>
          </cell>
          <cell r="G320">
            <v>8102.3961999999992</v>
          </cell>
          <cell r="H320">
            <v>0</v>
          </cell>
          <cell r="I320">
            <v>25.837575187500988</v>
          </cell>
          <cell r="J320">
            <v>0</v>
          </cell>
          <cell r="K320">
            <v>0</v>
          </cell>
          <cell r="L320">
            <v>0</v>
          </cell>
          <cell r="M320">
            <v>25.837575187500988</v>
          </cell>
        </row>
        <row r="321">
          <cell r="A321">
            <v>305</v>
          </cell>
          <cell r="B321">
            <v>33</v>
          </cell>
          <cell r="C321" t="str">
            <v>"ФУРКАТ" .</v>
          </cell>
          <cell r="D321">
            <v>0</v>
          </cell>
          <cell r="E321">
            <v>878.65200000000004</v>
          </cell>
          <cell r="F321">
            <v>24499</v>
          </cell>
          <cell r="G321">
            <v>22626.491000000002</v>
          </cell>
          <cell r="H321">
            <v>993.85699999999633</v>
          </cell>
          <cell r="I321">
            <v>0</v>
          </cell>
          <cell r="J321">
            <v>0</v>
          </cell>
          <cell r="K321">
            <v>947</v>
          </cell>
          <cell r="L321">
            <v>46.856999999996333</v>
          </cell>
          <cell r="M321">
            <v>0</v>
          </cell>
        </row>
        <row r="322">
          <cell r="B322">
            <v>34</v>
          </cell>
          <cell r="C322" t="str">
            <v>"ШУКУРОВА МАДИHА ФАРХОДОВHА" .</v>
          </cell>
          <cell r="D322">
            <v>0</v>
          </cell>
          <cell r="E322">
            <v>0</v>
          </cell>
          <cell r="F322">
            <v>0</v>
          </cell>
          <cell r="G322">
            <v>0</v>
          </cell>
          <cell r="H322">
            <v>0</v>
          </cell>
          <cell r="I322">
            <v>0</v>
          </cell>
          <cell r="J322">
            <v>0</v>
          </cell>
          <cell r="K322">
            <v>0</v>
          </cell>
          <cell r="L322">
            <v>0</v>
          </cell>
          <cell r="M322">
            <v>0</v>
          </cell>
        </row>
        <row r="323">
          <cell r="B323">
            <v>35</v>
          </cell>
          <cell r="C323" t="str">
            <v>"ШОДИЕВ ИБОДБОБО" .</v>
          </cell>
          <cell r="D323">
            <v>0</v>
          </cell>
          <cell r="E323">
            <v>0</v>
          </cell>
          <cell r="F323">
            <v>0</v>
          </cell>
          <cell r="G323">
            <v>0</v>
          </cell>
          <cell r="H323">
            <v>0</v>
          </cell>
          <cell r="I323">
            <v>0</v>
          </cell>
          <cell r="J323">
            <v>0</v>
          </cell>
          <cell r="K323">
            <v>0</v>
          </cell>
          <cell r="L323">
            <v>0</v>
          </cell>
          <cell r="M323">
            <v>0</v>
          </cell>
        </row>
        <row r="324">
          <cell r="A324">
            <v>309</v>
          </cell>
          <cell r="B324">
            <v>36</v>
          </cell>
          <cell r="C324" t="str">
            <v>"КОГОH ЧАШМАИ ХАЕТ" .</v>
          </cell>
          <cell r="D324">
            <v>0</v>
          </cell>
          <cell r="E324">
            <v>721.5</v>
          </cell>
          <cell r="F324">
            <v>1234.5043267200001</v>
          </cell>
          <cell r="G324">
            <v>513</v>
          </cell>
          <cell r="H324">
            <v>4.3267200001082529E-3</v>
          </cell>
          <cell r="I324">
            <v>0</v>
          </cell>
          <cell r="J324">
            <v>0</v>
          </cell>
          <cell r="K324">
            <v>4654</v>
          </cell>
          <cell r="L324">
            <v>0</v>
          </cell>
          <cell r="M324">
            <v>4653.9956732800001</v>
          </cell>
        </row>
        <row r="325">
          <cell r="A325">
            <v>307</v>
          </cell>
          <cell r="B325">
            <v>37</v>
          </cell>
          <cell r="C325" t="str">
            <v>"АМИРБЕК ЗАМИHИ" .</v>
          </cell>
          <cell r="D325">
            <v>0</v>
          </cell>
          <cell r="E325">
            <v>2037.8800189800002</v>
          </cell>
          <cell r="F325">
            <v>6826.3997563800012</v>
          </cell>
          <cell r="G325">
            <v>9289</v>
          </cell>
          <cell r="H325">
            <v>0</v>
          </cell>
          <cell r="I325">
            <v>4500.4802625999992</v>
          </cell>
          <cell r="J325">
            <v>2991.8858999999998</v>
          </cell>
          <cell r="K325">
            <v>0</v>
          </cell>
          <cell r="L325">
            <v>0</v>
          </cell>
          <cell r="M325">
            <v>1508.5943625999994</v>
          </cell>
        </row>
        <row r="326">
          <cell r="A326">
            <v>261</v>
          </cell>
          <cell r="B326">
            <v>38</v>
          </cell>
          <cell r="C326" t="str">
            <v>"БЕКМУРОДОВ РАМАЗОH" .</v>
          </cell>
          <cell r="D326">
            <v>0</v>
          </cell>
          <cell r="E326">
            <v>0</v>
          </cell>
          <cell r="F326">
            <v>-57.56382</v>
          </cell>
          <cell r="G326">
            <v>0</v>
          </cell>
          <cell r="H326">
            <v>0</v>
          </cell>
          <cell r="I326">
            <v>57.56382</v>
          </cell>
          <cell r="J326">
            <v>0</v>
          </cell>
          <cell r="K326">
            <v>0</v>
          </cell>
          <cell r="L326">
            <v>0</v>
          </cell>
          <cell r="M326">
            <v>57.56382</v>
          </cell>
        </row>
        <row r="327">
          <cell r="A327">
            <v>392</v>
          </cell>
          <cell r="B327">
            <v>39</v>
          </cell>
          <cell r="C327" t="str">
            <v>"KOGON NUSRATILLO XASANOV" .</v>
          </cell>
          <cell r="D327">
            <v>0</v>
          </cell>
          <cell r="E327">
            <v>623.18700000000001</v>
          </cell>
          <cell r="F327">
            <v>258.68488448160002</v>
          </cell>
          <cell r="G327">
            <v>0</v>
          </cell>
          <cell r="H327">
            <v>0</v>
          </cell>
          <cell r="I327">
            <v>364.50211551839999</v>
          </cell>
          <cell r="J327">
            <v>0</v>
          </cell>
          <cell r="K327">
            <v>0</v>
          </cell>
          <cell r="L327">
            <v>0</v>
          </cell>
          <cell r="M327">
            <v>364.50211551839999</v>
          </cell>
        </row>
        <row r="328">
          <cell r="A328">
            <v>287</v>
          </cell>
          <cell r="B328">
            <v>40</v>
          </cell>
          <cell r="C328" t="str">
            <v>"JAHONGIR XURSHID ZAMINI" .</v>
          </cell>
          <cell r="D328">
            <v>5278.2809999999999</v>
          </cell>
          <cell r="E328">
            <v>0</v>
          </cell>
          <cell r="F328">
            <v>3459</v>
          </cell>
          <cell r="G328">
            <v>8985.4921999999988</v>
          </cell>
          <cell r="H328">
            <v>0</v>
          </cell>
          <cell r="I328">
            <v>248.21119999999883</v>
          </cell>
          <cell r="J328">
            <v>991</v>
          </cell>
          <cell r="K328">
            <v>0</v>
          </cell>
          <cell r="L328">
            <v>742.78880000000117</v>
          </cell>
          <cell r="M328">
            <v>0</v>
          </cell>
        </row>
        <row r="329">
          <cell r="A329">
            <v>266</v>
          </cell>
          <cell r="B329">
            <v>41</v>
          </cell>
          <cell r="C329" t="str">
            <v>"РАСУЛОВ РУЗИКУЛ" .</v>
          </cell>
          <cell r="D329">
            <v>0</v>
          </cell>
          <cell r="E329">
            <v>1160.2829999999999</v>
          </cell>
          <cell r="F329">
            <v>18198.99766276716</v>
          </cell>
          <cell r="G329">
            <v>15469.790999999999</v>
          </cell>
          <cell r="H329">
            <v>1568.9236627671617</v>
          </cell>
          <cell r="I329">
            <v>0</v>
          </cell>
          <cell r="J329">
            <v>0</v>
          </cell>
          <cell r="K329">
            <v>0</v>
          </cell>
          <cell r="L329">
            <v>1568.9236627671617</v>
          </cell>
          <cell r="M329">
            <v>0</v>
          </cell>
        </row>
        <row r="330">
          <cell r="A330">
            <v>276</v>
          </cell>
          <cell r="B330">
            <v>42</v>
          </cell>
          <cell r="C330" t="str">
            <v>"XUDOYEV QUVONDIQ" .</v>
          </cell>
          <cell r="D330">
            <v>1635</v>
          </cell>
          <cell r="E330">
            <v>0</v>
          </cell>
          <cell r="F330">
            <v>4780.5305198400001</v>
          </cell>
          <cell r="G330">
            <v>4576.6000000000004</v>
          </cell>
          <cell r="H330">
            <v>1838.9305198399998</v>
          </cell>
          <cell r="I330">
            <v>0</v>
          </cell>
          <cell r="J330">
            <v>0</v>
          </cell>
          <cell r="K330">
            <v>1000</v>
          </cell>
          <cell r="L330">
            <v>838.93051983999976</v>
          </cell>
          <cell r="M330">
            <v>0</v>
          </cell>
        </row>
        <row r="331">
          <cell r="A331">
            <v>290</v>
          </cell>
          <cell r="B331">
            <v>43</v>
          </cell>
          <cell r="C331" t="str">
            <v>"JASUR NIGORA" .</v>
          </cell>
          <cell r="D331">
            <v>0</v>
          </cell>
          <cell r="E331">
            <v>130.98099999999999</v>
          </cell>
          <cell r="F331">
            <v>1558.4938358760003</v>
          </cell>
          <cell r="G331">
            <v>1812.7</v>
          </cell>
          <cell r="H331">
            <v>0</v>
          </cell>
          <cell r="I331">
            <v>385.18716412399976</v>
          </cell>
          <cell r="J331">
            <v>0</v>
          </cell>
          <cell r="K331">
            <v>0</v>
          </cell>
          <cell r="L331">
            <v>0</v>
          </cell>
          <cell r="M331">
            <v>385.18716412399976</v>
          </cell>
        </row>
        <row r="332">
          <cell r="A332">
            <v>208</v>
          </cell>
          <cell r="C332" t="str">
            <v>Абдулазиз Шохруд</v>
          </cell>
          <cell r="D332">
            <v>4263.5709999999999</v>
          </cell>
          <cell r="E332">
            <v>0</v>
          </cell>
          <cell r="F332">
            <v>7886</v>
          </cell>
          <cell r="G332">
            <v>10385.000199999999</v>
          </cell>
          <cell r="H332">
            <v>1764.5708000000013</v>
          </cell>
          <cell r="I332">
            <v>0</v>
          </cell>
          <cell r="J332">
            <v>0</v>
          </cell>
          <cell r="K332">
            <v>0</v>
          </cell>
          <cell r="L332">
            <v>1764.5708000000013</v>
          </cell>
          <cell r="M332">
            <v>0</v>
          </cell>
        </row>
        <row r="333">
          <cell r="A333">
            <v>281</v>
          </cell>
          <cell r="C333" t="str">
            <v>Когон Уругчилик</v>
          </cell>
          <cell r="D333">
            <v>3011.2240000000002</v>
          </cell>
          <cell r="E333">
            <v>0</v>
          </cell>
          <cell r="F333">
            <v>33898.115634056114</v>
          </cell>
          <cell r="G333">
            <v>18590</v>
          </cell>
          <cell r="H333">
            <v>18319.339634056116</v>
          </cell>
          <cell r="I333">
            <v>0</v>
          </cell>
          <cell r="J333">
            <v>0</v>
          </cell>
          <cell r="K333">
            <v>0</v>
          </cell>
          <cell r="L333">
            <v>18319.339634056116</v>
          </cell>
          <cell r="M333">
            <v>0</v>
          </cell>
        </row>
        <row r="334">
          <cell r="A334">
            <v>336</v>
          </cell>
          <cell r="C334" t="str">
            <v>Акмал</v>
          </cell>
          <cell r="D334">
            <v>8695.9030000000002</v>
          </cell>
          <cell r="E334">
            <v>0</v>
          </cell>
          <cell r="F334">
            <v>7695</v>
          </cell>
          <cell r="G334">
            <v>13076.125</v>
          </cell>
          <cell r="H334">
            <v>3314.7779999999984</v>
          </cell>
          <cell r="I334">
            <v>0</v>
          </cell>
          <cell r="J334">
            <v>0</v>
          </cell>
          <cell r="K334">
            <v>0</v>
          </cell>
          <cell r="L334">
            <v>3314.7779999999984</v>
          </cell>
          <cell r="M334">
            <v>0</v>
          </cell>
        </row>
        <row r="335">
          <cell r="A335">
            <v>231</v>
          </cell>
          <cell r="C335" t="str">
            <v>Асадов Фирдавс</v>
          </cell>
          <cell r="D335">
            <v>4765.8019999999997</v>
          </cell>
          <cell r="E335">
            <v>0</v>
          </cell>
          <cell r="F335">
            <v>594.1268190144001</v>
          </cell>
          <cell r="G335">
            <v>0</v>
          </cell>
          <cell r="H335">
            <v>5359.9288190143998</v>
          </cell>
          <cell r="I335">
            <v>0</v>
          </cell>
          <cell r="J335">
            <v>0</v>
          </cell>
          <cell r="K335">
            <v>0</v>
          </cell>
          <cell r="L335">
            <v>5359.9288190143998</v>
          </cell>
          <cell r="M335">
            <v>0</v>
          </cell>
        </row>
        <row r="336">
          <cell r="A336">
            <v>411</v>
          </cell>
          <cell r="C336" t="str">
            <v>Чаросбону Ахтам</v>
          </cell>
          <cell r="D336">
            <v>6.5000000000000002E-2</v>
          </cell>
          <cell r="E336">
            <v>0</v>
          </cell>
          <cell r="F336">
            <v>3494.5289122499998</v>
          </cell>
          <cell r="G336">
            <v>3367</v>
          </cell>
          <cell r="H336">
            <v>127.59391224999992</v>
          </cell>
          <cell r="I336">
            <v>0</v>
          </cell>
          <cell r="J336">
            <v>0</v>
          </cell>
          <cell r="K336">
            <v>953</v>
          </cell>
          <cell r="L336">
            <v>0</v>
          </cell>
          <cell r="M336">
            <v>825.40608774999998</v>
          </cell>
        </row>
        <row r="337">
          <cell r="A337">
            <v>275</v>
          </cell>
          <cell r="C337" t="str">
            <v>Чорбогкенди</v>
          </cell>
          <cell r="D337">
            <v>0</v>
          </cell>
          <cell r="E337">
            <v>4891</v>
          </cell>
          <cell r="F337">
            <v>30616</v>
          </cell>
          <cell r="G337">
            <v>22085.934000000001</v>
          </cell>
          <cell r="H337">
            <v>3639.0659999999989</v>
          </cell>
          <cell r="I337">
            <v>0</v>
          </cell>
          <cell r="J337">
            <v>0</v>
          </cell>
          <cell r="K337">
            <v>4278</v>
          </cell>
          <cell r="L337">
            <v>0</v>
          </cell>
          <cell r="M337">
            <v>638.93400000000111</v>
          </cell>
        </row>
        <row r="338">
          <cell r="A338">
            <v>187</v>
          </cell>
          <cell r="C338" t="str">
            <v>Эркин угли Жаъфар</v>
          </cell>
          <cell r="D338">
            <v>0</v>
          </cell>
          <cell r="E338">
            <v>1894.721</v>
          </cell>
          <cell r="F338">
            <v>15212.656388663099</v>
          </cell>
          <cell r="G338">
            <v>15211</v>
          </cell>
          <cell r="H338">
            <v>0</v>
          </cell>
          <cell r="I338">
            <v>1893.0646113369021</v>
          </cell>
          <cell r="J338">
            <v>2509.92</v>
          </cell>
          <cell r="K338">
            <v>636</v>
          </cell>
          <cell r="L338">
            <v>0</v>
          </cell>
          <cell r="M338">
            <v>19.144611336902017</v>
          </cell>
        </row>
        <row r="339">
          <cell r="A339">
            <v>416</v>
          </cell>
          <cell r="C339" t="str">
            <v>Бахшилло Ал Шароф</v>
          </cell>
          <cell r="D339">
            <v>0</v>
          </cell>
          <cell r="E339">
            <v>0</v>
          </cell>
          <cell r="F339">
            <v>278.5308</v>
          </cell>
          <cell r="G339">
            <v>0</v>
          </cell>
          <cell r="H339">
            <v>278.5308</v>
          </cell>
          <cell r="I339">
            <v>0</v>
          </cell>
          <cell r="J339">
            <v>885</v>
          </cell>
          <cell r="K339">
            <v>0</v>
          </cell>
          <cell r="L339">
            <v>1163.5308</v>
          </cell>
          <cell r="M339">
            <v>0</v>
          </cell>
        </row>
        <row r="340">
          <cell r="A340">
            <v>219</v>
          </cell>
          <cell r="C340" t="str">
            <v>Тухта бахшилло</v>
          </cell>
          <cell r="D340">
            <v>0</v>
          </cell>
          <cell r="E340">
            <v>9629</v>
          </cell>
          <cell r="F340">
            <v>17518</v>
          </cell>
          <cell r="G340">
            <v>5919.8544000000002</v>
          </cell>
          <cell r="H340">
            <v>1969.1455999999998</v>
          </cell>
          <cell r="I340">
            <v>0</v>
          </cell>
          <cell r="J340">
            <v>0</v>
          </cell>
          <cell r="K340">
            <v>0</v>
          </cell>
          <cell r="L340">
            <v>1969.1455999999998</v>
          </cell>
          <cell r="M340">
            <v>0</v>
          </cell>
        </row>
        <row r="341">
          <cell r="D341">
            <v>0</v>
          </cell>
          <cell r="E341">
            <v>0</v>
          </cell>
          <cell r="F341">
            <v>0</v>
          </cell>
          <cell r="G341">
            <v>0</v>
          </cell>
          <cell r="H341">
            <v>0</v>
          </cell>
          <cell r="I341">
            <v>0</v>
          </cell>
          <cell r="J341">
            <v>0</v>
          </cell>
          <cell r="K341">
            <v>0</v>
          </cell>
          <cell r="L341">
            <v>0</v>
          </cell>
          <cell r="M341">
            <v>0</v>
          </cell>
        </row>
        <row r="342">
          <cell r="B342">
            <v>1</v>
          </cell>
          <cell r="C342" t="str">
            <v>"KO`KLAM-ZAFAR-PARRANDA" .</v>
          </cell>
          <cell r="D342">
            <v>0</v>
          </cell>
          <cell r="E342">
            <v>0</v>
          </cell>
          <cell r="F342">
            <v>0</v>
          </cell>
          <cell r="G342">
            <v>0</v>
          </cell>
          <cell r="H342">
            <v>0</v>
          </cell>
          <cell r="I342">
            <v>0</v>
          </cell>
          <cell r="J342">
            <v>0</v>
          </cell>
          <cell r="K342">
            <v>0</v>
          </cell>
          <cell r="L342">
            <v>0</v>
          </cell>
          <cell r="M342">
            <v>0</v>
          </cell>
        </row>
        <row r="343">
          <cell r="B343">
            <v>2</v>
          </cell>
          <cell r="C343" t="str">
            <v>"RAVSHAN PARRANDA" .</v>
          </cell>
          <cell r="D343">
            <v>0</v>
          </cell>
          <cell r="E343">
            <v>0</v>
          </cell>
          <cell r="F343">
            <v>0</v>
          </cell>
          <cell r="G343">
            <v>0</v>
          </cell>
          <cell r="H343">
            <v>0</v>
          </cell>
          <cell r="I343">
            <v>0</v>
          </cell>
          <cell r="J343">
            <v>0</v>
          </cell>
          <cell r="K343">
            <v>0</v>
          </cell>
          <cell r="L343">
            <v>0</v>
          </cell>
          <cell r="M343">
            <v>0</v>
          </cell>
        </row>
        <row r="344">
          <cell r="B344">
            <v>3</v>
          </cell>
          <cell r="C344" t="str">
            <v>"BIOGENPARANDA" .</v>
          </cell>
          <cell r="D344">
            <v>0</v>
          </cell>
          <cell r="E344">
            <v>0</v>
          </cell>
          <cell r="F344">
            <v>0</v>
          </cell>
          <cell r="G344">
            <v>0</v>
          </cell>
          <cell r="H344">
            <v>0</v>
          </cell>
          <cell r="I344">
            <v>0</v>
          </cell>
          <cell r="J344">
            <v>0</v>
          </cell>
          <cell r="K344">
            <v>0</v>
          </cell>
          <cell r="L344">
            <v>0</v>
          </cell>
          <cell r="M344">
            <v>0</v>
          </cell>
        </row>
        <row r="345">
          <cell r="B345">
            <v>326</v>
          </cell>
          <cell r="C345" t="str">
            <v>Когон Туман бўйича</v>
          </cell>
          <cell r="D345">
            <v>559004.76125300012</v>
          </cell>
          <cell r="E345">
            <v>343548.9366812901</v>
          </cell>
          <cell r="F345">
            <v>2521734.3074709289</v>
          </cell>
          <cell r="G345">
            <v>2414347.36705</v>
          </cell>
          <cell r="H345">
            <v>517299.2108138859</v>
          </cell>
          <cell r="I345">
            <v>194456.44582124808</v>
          </cell>
          <cell r="J345">
            <v>213735.99143100003</v>
          </cell>
          <cell r="K345">
            <v>128750.978</v>
          </cell>
          <cell r="L345">
            <v>546984.32960459264</v>
          </cell>
          <cell r="M345">
            <v>139156.55118095456</v>
          </cell>
        </row>
        <row r="346">
          <cell r="B346">
            <v>193</v>
          </cell>
          <cell r="C346" t="str">
            <v>пахта-ғаллачилик</v>
          </cell>
        </row>
        <row r="347">
          <cell r="B347">
            <v>13</v>
          </cell>
          <cell r="C347" t="str">
            <v>сабзавот-полиз</v>
          </cell>
        </row>
        <row r="348">
          <cell r="B348">
            <v>74</v>
          </cell>
          <cell r="C348" t="str">
            <v>боғ, узумчилик</v>
          </cell>
        </row>
        <row r="349">
          <cell r="B349">
            <v>43</v>
          </cell>
          <cell r="C349" t="str">
            <v>чорвачилик</v>
          </cell>
        </row>
        <row r="350">
          <cell r="B350">
            <v>3</v>
          </cell>
          <cell r="C350" t="str">
            <v>бошқа йуналишлар</v>
          </cell>
        </row>
      </sheetData>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Kurs"/>
      <sheetName val="14301"/>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капитал_расчет"/>
      <sheetName val="Зан-ть(р-ны)"/>
      <sheetName val="ПТЭО_ТТЗ_Вар-1_2009.05"/>
      <sheetName val="ПТЭО_ТТЗ_Вар-1_2009_05"/>
      <sheetName val="Sensitivity 3 Yrs"/>
      <sheetName val="2-жадвал Свод"/>
      <sheetName val="Store"/>
      <sheetName val="Parametri"/>
      <sheetName val="Guidance"/>
      <sheetName val="табли 4 местний совет"/>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свод себестоимости"/>
      <sheetName val="Форма №2-2003"/>
      <sheetName val="План пр-ва"/>
      <sheetName val="План продаж"/>
    </sheetNames>
    <sheetDataSet>
      <sheetData sheetId="0">
        <row r="23">
          <cell r="A23" t="str">
            <v>Трактор ТТЗ-820</v>
          </cell>
        </row>
      </sheetData>
      <sheetData sheetId="1" refreshError="1">
        <row r="6">
          <cell r="B6">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1">
          <cell r="B51">
            <v>33660</v>
          </cell>
        </row>
        <row r="56">
          <cell r="B56">
            <v>21704.65</v>
          </cell>
        </row>
        <row r="57">
          <cell r="B57">
            <v>4849.09</v>
          </cell>
        </row>
        <row r="58">
          <cell r="B58">
            <v>43625.19</v>
          </cell>
        </row>
      </sheetData>
      <sheetData sheetId="2">
        <row r="8">
          <cell r="A8" t="str">
            <v>готовый трактор</v>
          </cell>
        </row>
      </sheetData>
      <sheetData sheetId="3"/>
      <sheetData sheetId="4"/>
      <sheetData sheetId="5"/>
      <sheetData sheetId="6"/>
      <sheetData sheetId="7"/>
      <sheetData sheetId="8"/>
      <sheetData sheetId="9"/>
      <sheetData sheetId="10"/>
      <sheetData sheetId="11"/>
      <sheetData sheetId="12"/>
      <sheetData sheetId="13"/>
      <sheetData sheetId="14" refreshError="1">
        <row r="4">
          <cell r="C4">
            <v>2008</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ow r="4">
          <cell r="C4">
            <v>2008</v>
          </cell>
        </row>
      </sheetData>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efreshError="1"/>
      <sheetData sheetId="96" refreshError="1"/>
      <sheetData sheetId="97" refreshError="1"/>
      <sheetData sheetId="98" refreshError="1"/>
      <sheetData sheetId="99" refreshError="1"/>
      <sheetData sheetId="100">
        <row r="4">
          <cell r="C4">
            <v>2008</v>
          </cell>
        </row>
      </sheetData>
      <sheetData sheetId="101" refreshError="1"/>
      <sheetData sheetId="102" refreshError="1"/>
      <sheetData sheetId="103" refreshError="1"/>
      <sheetData sheetId="104">
        <row r="8">
          <cell r="A8" t="str">
            <v>готовый трактор</v>
          </cell>
        </row>
      </sheetData>
      <sheetData sheetId="105" refreshError="1"/>
      <sheetData sheetId="106" refreshError="1"/>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sheetData sheetId="131"/>
      <sheetData sheetId="132"/>
      <sheetData sheetId="133"/>
      <sheetData sheetId="134"/>
      <sheetData sheetId="135"/>
      <sheetData sheetId="136"/>
      <sheetData sheetId="137">
        <row r="8">
          <cell r="A8" t="str">
            <v>готовый трактор</v>
          </cell>
        </row>
      </sheetData>
      <sheetData sheetId="138">
        <row r="8">
          <cell r="A8" t="str">
            <v>готовый трактор</v>
          </cell>
        </row>
      </sheetData>
      <sheetData sheetId="139" refreshError="1"/>
      <sheetData sheetId="140" refreshError="1"/>
      <sheetData sheetId="141" refreshError="1"/>
      <sheetData sheetId="1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 регионам"/>
      <sheetName val="Macro1"/>
      <sheetName val="Лист3"/>
      <sheetName val="Лист3 (2)"/>
      <sheetName val="Депозит"/>
      <sheetName val="Омонат"/>
      <sheetName val="Data input"/>
      <sheetName val="План пр-ва_1"/>
      <sheetName val="План продаж_1"/>
      <sheetName val="по_регионам"/>
      <sheetName val="Лист3_(2)"/>
      <sheetName val="Data_input"/>
      <sheetName val="План_пр-ва_1"/>
      <sheetName val="План_продаж_1"/>
    </sheetNames>
    <sheetDataSet>
      <sheetData sheetId="0" refreshError="1"/>
      <sheetData sheetId="1">
        <row r="56">
          <cell r="A56" t="str">
            <v>Recover</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Зан-ть(р-ны)"/>
      <sheetName val="Store"/>
      <sheetName val="выполнение"/>
      <sheetName val="Tit"/>
      <sheetName val="Date"/>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Тохирбек 2003-1"/>
      <sheetName val="максади"/>
      <sheetName val="банклар"/>
      <sheetName val="Худуд"/>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Results"/>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BAL"/>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 val="1 Ноябр Тошкентга  (2)"/>
      <sheetName val="параметр (формуда)"/>
      <sheetName val="к.смета"/>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efreshError="1"/>
      <sheetData sheetId="54" refreshError="1"/>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efreshError="1"/>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ow r="4">
          <cell r="O4">
            <v>67.099999999999994</v>
          </cell>
        </row>
      </sheetData>
      <sheetData sheetId="91">
        <row r="4">
          <cell r="O4">
            <v>67.099999999999994</v>
          </cell>
        </row>
      </sheetData>
      <sheetData sheetId="92">
        <row r="4">
          <cell r="O4">
            <v>67.099999999999994</v>
          </cell>
        </row>
      </sheetData>
      <sheetData sheetId="93">
        <row r="4">
          <cell r="O4">
            <v>67.099999999999994</v>
          </cell>
        </row>
      </sheetData>
      <sheetData sheetId="94" refreshError="1"/>
      <sheetData sheetId="95" refreshError="1"/>
      <sheetData sheetId="9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
      <sheetName val="UL"/>
      <sheetName val="1"/>
      <sheetName val="2"/>
      <sheetName val="4"/>
      <sheetName val="5"/>
      <sheetName val="Consol"/>
      <sheetName val="GO"/>
      <sheetName val="OPERU"/>
      <sheetName val="TGF"/>
      <sheetName val="MUF"/>
      <sheetName val="Termez"/>
      <sheetName val="Chorsu"/>
      <sheetName val="Nukus"/>
      <sheetName val="Sergeli"/>
      <sheetName val="Fergana"/>
      <sheetName val="Samarkand"/>
      <sheetName val="Buxara"/>
      <sheetName val="Namangan"/>
      <sheetName val="Kokand"/>
      <sheetName val="Фориш 2003"/>
    </sheetNames>
    <sheetDataSet>
      <sheetData sheetId="0" refreshError="1"/>
      <sheetData sheetId="1" refreshError="1">
        <row r="12">
          <cell r="E12">
            <v>2135.3000000000002</v>
          </cell>
        </row>
        <row r="27">
          <cell r="E27">
            <v>2197.27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1"/>
  <sheetViews>
    <sheetView zoomScale="85" zoomScaleNormal="85" workbookViewId="0">
      <selection activeCell="I8" sqref="I8"/>
    </sheetView>
  </sheetViews>
  <sheetFormatPr defaultColWidth="8.85546875" defaultRowHeight="15.75"/>
  <cols>
    <col min="1" max="1" width="4.42578125" style="3" bestFit="1" customWidth="1"/>
    <col min="2" max="2" width="29.5703125" style="1" customWidth="1"/>
    <col min="3" max="3" width="13.7109375" style="1" customWidth="1"/>
    <col min="4" max="4" width="8.28515625" style="1" customWidth="1"/>
    <col min="5" max="5" width="12.7109375" style="1" customWidth="1"/>
    <col min="6" max="6" width="11" style="1" customWidth="1"/>
    <col min="7" max="7" width="14.5703125" style="1" customWidth="1"/>
    <col min="8" max="12" width="13" style="1" customWidth="1"/>
    <col min="13" max="13" width="13.7109375" style="1" customWidth="1"/>
    <col min="14" max="16384" width="8.85546875" style="1"/>
  </cols>
  <sheetData>
    <row r="1" spans="1:14" ht="40.9" customHeight="1">
      <c r="A1" s="202" t="s">
        <v>48</v>
      </c>
      <c r="B1" s="203"/>
      <c r="C1" s="203"/>
      <c r="D1" s="203"/>
      <c r="E1" s="203"/>
      <c r="F1" s="203"/>
      <c r="G1" s="203"/>
      <c r="H1" s="203"/>
      <c r="I1" s="203"/>
      <c r="J1" s="203"/>
      <c r="K1" s="203"/>
      <c r="L1" s="203"/>
      <c r="M1" s="203"/>
    </row>
    <row r="3" spans="1:14" s="4" customFormat="1" ht="22.9" customHeight="1">
      <c r="A3" s="208" t="s">
        <v>26</v>
      </c>
      <c r="B3" s="209" t="s">
        <v>27</v>
      </c>
      <c r="C3" s="208" t="s">
        <v>39</v>
      </c>
      <c r="D3" s="211" t="s">
        <v>38</v>
      </c>
      <c r="E3" s="212"/>
      <c r="F3" s="206" t="s">
        <v>37</v>
      </c>
      <c r="G3" s="204" t="s">
        <v>40</v>
      </c>
      <c r="H3" s="205"/>
      <c r="I3" s="205"/>
      <c r="J3" s="205"/>
      <c r="K3" s="205"/>
      <c r="L3" s="205"/>
      <c r="M3" s="205"/>
    </row>
    <row r="4" spans="1:14" s="4" customFormat="1" ht="64.150000000000006" customHeight="1">
      <c r="A4" s="208"/>
      <c r="B4" s="209"/>
      <c r="C4" s="208"/>
      <c r="D4" s="213"/>
      <c r="E4" s="214"/>
      <c r="F4" s="210"/>
      <c r="G4" s="206" t="s">
        <v>41</v>
      </c>
      <c r="H4" s="206" t="s">
        <v>42</v>
      </c>
      <c r="I4" s="206" t="s">
        <v>47</v>
      </c>
      <c r="J4" s="206" t="s">
        <v>43</v>
      </c>
      <c r="K4" s="206" t="s">
        <v>44</v>
      </c>
      <c r="L4" s="206" t="s">
        <v>45</v>
      </c>
      <c r="M4" s="206" t="s">
        <v>46</v>
      </c>
    </row>
    <row r="5" spans="1:14" s="4" customFormat="1" ht="25.15" customHeight="1">
      <c r="A5" s="208"/>
      <c r="B5" s="209"/>
      <c r="C5" s="208"/>
      <c r="D5" s="5" t="s">
        <v>35</v>
      </c>
      <c r="E5" s="5" t="s">
        <v>36</v>
      </c>
      <c r="F5" s="207"/>
      <c r="G5" s="207"/>
      <c r="H5" s="207"/>
      <c r="I5" s="207"/>
      <c r="J5" s="207"/>
      <c r="K5" s="207"/>
      <c r="L5" s="207"/>
      <c r="M5" s="207"/>
    </row>
    <row r="6" spans="1:14" s="4" customFormat="1" ht="20.25" customHeight="1">
      <c r="A6" s="5"/>
      <c r="B6" s="6" t="s">
        <v>30</v>
      </c>
      <c r="C6" s="9" t="e">
        <f>SUM(C7:C19)</f>
        <v>#REF!</v>
      </c>
      <c r="D6" s="9" t="e">
        <f t="shared" ref="D6:M6" si="0">SUM(D7:D19)</f>
        <v>#REF!</v>
      </c>
      <c r="E6" s="9" t="e">
        <f t="shared" si="0"/>
        <v>#REF!</v>
      </c>
      <c r="F6" s="9" t="e">
        <f t="shared" ref="F6" si="1">SUM(F7:F19)</f>
        <v>#REF!</v>
      </c>
      <c r="G6" s="9" t="e">
        <f t="shared" ref="G6" si="2">SUM(G7:G19)</f>
        <v>#REF!</v>
      </c>
      <c r="H6" s="9" t="e">
        <f t="shared" si="0"/>
        <v>#REF!</v>
      </c>
      <c r="I6" s="9" t="e">
        <f t="shared" si="0"/>
        <v>#REF!</v>
      </c>
      <c r="J6" s="9" t="e">
        <f t="shared" si="0"/>
        <v>#REF!</v>
      </c>
      <c r="K6" s="9" t="e">
        <f t="shared" si="0"/>
        <v>#REF!</v>
      </c>
      <c r="L6" s="9" t="e">
        <f t="shared" si="0"/>
        <v>#REF!</v>
      </c>
      <c r="M6" s="9" t="e">
        <f t="shared" si="0"/>
        <v>#REF!</v>
      </c>
      <c r="N6" s="13" t="e">
        <f>+D6-C6</f>
        <v>#REF!</v>
      </c>
    </row>
    <row r="7" spans="1:14" s="2" customFormat="1" ht="23.45" customHeight="1">
      <c r="A7" s="7">
        <v>1</v>
      </c>
      <c r="B7" s="8" t="s">
        <v>24</v>
      </c>
      <c r="C7" s="10" t="e">
        <f>+COUNTIFS(#REF!,'Свод банк'!$B:$B)</f>
        <v>#REF!</v>
      </c>
      <c r="D7" s="10" t="e">
        <f>+COUNTIFS(#REF!,'Свод банк'!$B:$B,#REF!,"&gt;0")</f>
        <v>#REF!</v>
      </c>
      <c r="E7" s="10" t="e">
        <f>+SUMIFS(#REF!,#REF!,'Свод банк'!$B:$B)/1000000</f>
        <v>#REF!</v>
      </c>
      <c r="F7" s="10" t="e">
        <f t="shared" ref="F7:F19" si="3">+D7-C7</f>
        <v>#REF!</v>
      </c>
      <c r="G7" s="11" t="e">
        <f>+SUMIFS(#REF!,#REF!,'Свод банк'!$B:$B)</f>
        <v>#REF!</v>
      </c>
      <c r="H7" s="11" t="e">
        <f>+SUMIFS(#REF!,#REF!,'Свод банк'!$B:$B)</f>
        <v>#REF!</v>
      </c>
      <c r="I7" s="11" t="e">
        <f>+SUMIFS(#REF!,#REF!,'Свод банк'!$B:$B)</f>
        <v>#REF!</v>
      </c>
      <c r="J7" s="11" t="e">
        <f>+SUMIFS(#REF!,#REF!,'Свод банк'!$B:$B)</f>
        <v>#REF!</v>
      </c>
      <c r="K7" s="11" t="e">
        <f>+SUMIFS(#REF!,#REF!,'Свод банк'!$B:$B)</f>
        <v>#REF!</v>
      </c>
      <c r="L7" s="11" t="e">
        <f>+SUMIFS(#REF!,#REF!,'Свод банк'!$B:$B)</f>
        <v>#REF!</v>
      </c>
      <c r="M7" s="11" t="e">
        <f>+SUMIFS(#REF!,#REF!,'Свод банк'!$B:$B)</f>
        <v>#REF!</v>
      </c>
    </row>
    <row r="8" spans="1:14" s="2" customFormat="1" ht="23.45" customHeight="1">
      <c r="A8" s="7">
        <f>+A7+1</f>
        <v>2</v>
      </c>
      <c r="B8" s="8" t="s">
        <v>32</v>
      </c>
      <c r="C8" s="10" t="e">
        <f>+COUNTIFS(#REF!,'Свод банк'!$B:$B)</f>
        <v>#REF!</v>
      </c>
      <c r="D8" s="10" t="e">
        <f>+COUNTIFS(#REF!,'Свод банк'!$B:$B,#REF!,"&gt;0")</f>
        <v>#REF!</v>
      </c>
      <c r="E8" s="10" t="e">
        <f>+SUMIFS(#REF!,#REF!,'Свод банк'!$B:$B)/1000000</f>
        <v>#REF!</v>
      </c>
      <c r="F8" s="10" t="e">
        <f t="shared" si="3"/>
        <v>#REF!</v>
      </c>
      <c r="G8" s="11" t="e">
        <f>+SUMIFS(#REF!,#REF!,'Свод банк'!$B:$B)</f>
        <v>#REF!</v>
      </c>
      <c r="H8" s="11" t="e">
        <f>+SUMIFS(#REF!,#REF!,'Свод банк'!$B:$B)</f>
        <v>#REF!</v>
      </c>
      <c r="I8" s="11" t="e">
        <f>+SUMIFS(#REF!,#REF!,'Свод банк'!$B:$B)</f>
        <v>#REF!</v>
      </c>
      <c r="J8" s="11" t="e">
        <f>+SUMIFS(#REF!,#REF!,'Свод банк'!$B:$B)</f>
        <v>#REF!</v>
      </c>
      <c r="K8" s="11" t="e">
        <f>+SUMIFS(#REF!,#REF!,'Свод банк'!$B:$B)</f>
        <v>#REF!</v>
      </c>
      <c r="L8" s="11" t="e">
        <f>+SUMIFS(#REF!,#REF!,'Свод банк'!$B:$B)</f>
        <v>#REF!</v>
      </c>
      <c r="M8" s="11" t="e">
        <f>+SUMIFS(#REF!,#REF!,'Свод банк'!$B:$B)</f>
        <v>#REF!</v>
      </c>
    </row>
    <row r="9" spans="1:14" s="2" customFormat="1" ht="23.45" customHeight="1">
      <c r="A9" s="7">
        <f t="shared" ref="A9:A19" si="4">+A8+1</f>
        <v>3</v>
      </c>
      <c r="B9" s="8" t="s">
        <v>7</v>
      </c>
      <c r="C9" s="10" t="e">
        <f>+COUNTIFS(#REF!,'Свод банк'!$B:$B)</f>
        <v>#REF!</v>
      </c>
      <c r="D9" s="10" t="e">
        <f>+COUNTIFS(#REF!,'Свод банк'!$B:$B,#REF!,"&gt;0")</f>
        <v>#REF!</v>
      </c>
      <c r="E9" s="10" t="e">
        <f>+SUMIFS(#REF!,#REF!,'Свод банк'!$B:$B)/1000000</f>
        <v>#REF!</v>
      </c>
      <c r="F9" s="10" t="e">
        <f t="shared" si="3"/>
        <v>#REF!</v>
      </c>
      <c r="G9" s="11" t="e">
        <f>+SUMIFS(#REF!,#REF!,'Свод банк'!$B:$B)</f>
        <v>#REF!</v>
      </c>
      <c r="H9" s="11" t="e">
        <f>+SUMIFS(#REF!,#REF!,'Свод банк'!$B:$B)</f>
        <v>#REF!</v>
      </c>
      <c r="I9" s="11" t="e">
        <f>+SUMIFS(#REF!,#REF!,'Свод банк'!$B:$B)</f>
        <v>#REF!</v>
      </c>
      <c r="J9" s="11" t="e">
        <f>+SUMIFS(#REF!,#REF!,'Свод банк'!$B:$B)</f>
        <v>#REF!</v>
      </c>
      <c r="K9" s="11" t="e">
        <f>+SUMIFS(#REF!,#REF!,'Свод банк'!$B:$B)</f>
        <v>#REF!</v>
      </c>
      <c r="L9" s="11" t="e">
        <f>+SUMIFS(#REF!,#REF!,'Свод банк'!$B:$B)</f>
        <v>#REF!</v>
      </c>
      <c r="M9" s="11" t="e">
        <f>+SUMIFS(#REF!,#REF!,'Свод банк'!$B:$B)</f>
        <v>#REF!</v>
      </c>
    </row>
    <row r="10" spans="1:14" s="2" customFormat="1" ht="23.45" customHeight="1">
      <c r="A10" s="7">
        <f t="shared" si="4"/>
        <v>4</v>
      </c>
      <c r="B10" s="8" t="s">
        <v>29</v>
      </c>
      <c r="C10" s="10" t="e">
        <f>+COUNTIFS(#REF!,'Свод банк'!$B:$B)</f>
        <v>#REF!</v>
      </c>
      <c r="D10" s="10" t="e">
        <f>+COUNTIFS(#REF!,'Свод банк'!$B:$B,#REF!,"&gt;0")</f>
        <v>#REF!</v>
      </c>
      <c r="E10" s="10" t="e">
        <f>+SUMIFS(#REF!,#REF!,'Свод банк'!$B:$B)/1000000</f>
        <v>#REF!</v>
      </c>
      <c r="F10" s="10" t="e">
        <f t="shared" si="3"/>
        <v>#REF!</v>
      </c>
      <c r="G10" s="11" t="e">
        <f>+SUMIFS(#REF!,#REF!,'Свод банк'!$B:$B)</f>
        <v>#REF!</v>
      </c>
      <c r="H10" s="11" t="e">
        <f>+SUMIFS(#REF!,#REF!,'Свод банк'!$B:$B)</f>
        <v>#REF!</v>
      </c>
      <c r="I10" s="11" t="e">
        <f>+SUMIFS(#REF!,#REF!,'Свод банк'!$B:$B)</f>
        <v>#REF!</v>
      </c>
      <c r="J10" s="11" t="e">
        <f>+SUMIFS(#REF!,#REF!,'Свод банк'!$B:$B)</f>
        <v>#REF!</v>
      </c>
      <c r="K10" s="11" t="e">
        <f>+SUMIFS(#REF!,#REF!,'Свод банк'!$B:$B)</f>
        <v>#REF!</v>
      </c>
      <c r="L10" s="11" t="e">
        <f>+SUMIFS(#REF!,#REF!,'Свод банк'!$B:$B)</f>
        <v>#REF!</v>
      </c>
      <c r="M10" s="11" t="e">
        <f>+SUMIFS(#REF!,#REF!,'Свод банк'!$B:$B)</f>
        <v>#REF!</v>
      </c>
    </row>
    <row r="11" spans="1:14" s="2" customFormat="1" ht="23.45" customHeight="1">
      <c r="A11" s="7">
        <f t="shared" si="4"/>
        <v>5</v>
      </c>
      <c r="B11" s="8" t="s">
        <v>3</v>
      </c>
      <c r="C11" s="10" t="e">
        <f>+COUNTIFS(#REF!,'Свод банк'!$B:$B)</f>
        <v>#REF!</v>
      </c>
      <c r="D11" s="10" t="e">
        <f>+COUNTIFS(#REF!,'Свод банк'!$B:$B,#REF!,"&gt;0")</f>
        <v>#REF!</v>
      </c>
      <c r="E11" s="10" t="e">
        <f>+SUMIFS(#REF!,#REF!,'Свод банк'!$B:$B)/1000000</f>
        <v>#REF!</v>
      </c>
      <c r="F11" s="10" t="e">
        <f t="shared" si="3"/>
        <v>#REF!</v>
      </c>
      <c r="G11" s="11" t="e">
        <f>+SUMIFS(#REF!,#REF!,'Свод банк'!$B:$B)</f>
        <v>#REF!</v>
      </c>
      <c r="H11" s="11" t="e">
        <f>+SUMIFS(#REF!,#REF!,'Свод банк'!$B:$B)</f>
        <v>#REF!</v>
      </c>
      <c r="I11" s="11" t="e">
        <f>+SUMIFS(#REF!,#REF!,'Свод банк'!$B:$B)</f>
        <v>#REF!</v>
      </c>
      <c r="J11" s="11" t="e">
        <f>+SUMIFS(#REF!,#REF!,'Свод банк'!$B:$B)</f>
        <v>#REF!</v>
      </c>
      <c r="K11" s="11" t="e">
        <f>+SUMIFS(#REF!,#REF!,'Свод банк'!$B:$B)</f>
        <v>#REF!</v>
      </c>
      <c r="L11" s="11" t="e">
        <f>+SUMIFS(#REF!,#REF!,'Свод банк'!$B:$B)</f>
        <v>#REF!</v>
      </c>
      <c r="M11" s="11" t="e">
        <f>+SUMIFS(#REF!,#REF!,'Свод банк'!$B:$B)</f>
        <v>#REF!</v>
      </c>
    </row>
    <row r="12" spans="1:14" s="2" customFormat="1" ht="23.45" customHeight="1">
      <c r="A12" s="7">
        <f t="shared" si="4"/>
        <v>6</v>
      </c>
      <c r="B12" s="8" t="s">
        <v>34</v>
      </c>
      <c r="C12" s="10" t="e">
        <f>+COUNTIFS(#REF!,'Свод банк'!$B:$B)</f>
        <v>#REF!</v>
      </c>
      <c r="D12" s="10" t="e">
        <f>+COUNTIFS(#REF!,'Свод банк'!$B:$B,#REF!,"&gt;0")</f>
        <v>#REF!</v>
      </c>
      <c r="E12" s="10" t="e">
        <f>+SUMIFS(#REF!,#REF!,'Свод банк'!$B:$B)/1000000</f>
        <v>#REF!</v>
      </c>
      <c r="F12" s="10" t="e">
        <f t="shared" si="3"/>
        <v>#REF!</v>
      </c>
      <c r="G12" s="11" t="e">
        <f>+SUMIFS(#REF!,#REF!,'Свод банк'!$B:$B)</f>
        <v>#REF!</v>
      </c>
      <c r="H12" s="11" t="e">
        <f>+SUMIFS(#REF!,#REF!,'Свод банк'!$B:$B)</f>
        <v>#REF!</v>
      </c>
      <c r="I12" s="11" t="e">
        <f>+SUMIFS(#REF!,#REF!,'Свод банк'!$B:$B)</f>
        <v>#REF!</v>
      </c>
      <c r="J12" s="11" t="e">
        <f>+SUMIFS(#REF!,#REF!,'Свод банк'!$B:$B)</f>
        <v>#REF!</v>
      </c>
      <c r="K12" s="11" t="e">
        <f>+SUMIFS(#REF!,#REF!,'Свод банк'!$B:$B)</f>
        <v>#REF!</v>
      </c>
      <c r="L12" s="11" t="e">
        <f>+SUMIFS(#REF!,#REF!,'Свод банк'!$B:$B)</f>
        <v>#REF!</v>
      </c>
      <c r="M12" s="11" t="e">
        <f>+SUMIFS(#REF!,#REF!,'Свод банк'!$B:$B)</f>
        <v>#REF!</v>
      </c>
    </row>
    <row r="13" spans="1:14" s="2" customFormat="1" ht="23.45" customHeight="1">
      <c r="A13" s="7">
        <f t="shared" si="4"/>
        <v>7</v>
      </c>
      <c r="B13" s="8" t="s">
        <v>25</v>
      </c>
      <c r="C13" s="10" t="e">
        <f>+COUNTIFS(#REF!,'Свод банк'!$B:$B)</f>
        <v>#REF!</v>
      </c>
      <c r="D13" s="10" t="e">
        <f>+COUNTIFS(#REF!,'Свод банк'!$B:$B,#REF!,"&gt;0")</f>
        <v>#REF!</v>
      </c>
      <c r="E13" s="10" t="e">
        <f>+SUMIFS(#REF!,#REF!,'Свод банк'!$B:$B)/1000000</f>
        <v>#REF!</v>
      </c>
      <c r="F13" s="10" t="e">
        <f t="shared" si="3"/>
        <v>#REF!</v>
      </c>
      <c r="G13" s="11" t="e">
        <f>+SUMIFS(#REF!,#REF!,'Свод банк'!$B:$B)</f>
        <v>#REF!</v>
      </c>
      <c r="H13" s="11" t="e">
        <f>+SUMIFS(#REF!,#REF!,'Свод банк'!$B:$B)</f>
        <v>#REF!</v>
      </c>
      <c r="I13" s="11" t="e">
        <f>+SUMIFS(#REF!,#REF!,'Свод банк'!$B:$B)</f>
        <v>#REF!</v>
      </c>
      <c r="J13" s="11" t="e">
        <f>+SUMIFS(#REF!,#REF!,'Свод банк'!$B:$B)</f>
        <v>#REF!</v>
      </c>
      <c r="K13" s="11" t="e">
        <f>+SUMIFS(#REF!,#REF!,'Свод банк'!$B:$B)</f>
        <v>#REF!</v>
      </c>
      <c r="L13" s="11" t="e">
        <f>+SUMIFS(#REF!,#REF!,'Свод банк'!$B:$B)</f>
        <v>#REF!</v>
      </c>
      <c r="M13" s="11" t="e">
        <f>+SUMIFS(#REF!,#REF!,'Свод банк'!$B:$B)</f>
        <v>#REF!</v>
      </c>
    </row>
    <row r="14" spans="1:14" s="2" customFormat="1" ht="23.45" customHeight="1">
      <c r="A14" s="7">
        <f t="shared" si="4"/>
        <v>8</v>
      </c>
      <c r="B14" s="8" t="s">
        <v>33</v>
      </c>
      <c r="C14" s="10" t="e">
        <f>+COUNTIFS(#REF!,'Свод банк'!$B:$B)</f>
        <v>#REF!</v>
      </c>
      <c r="D14" s="10" t="e">
        <f>+COUNTIFS(#REF!,'Свод банк'!$B:$B,#REF!,"&gt;0")</f>
        <v>#REF!</v>
      </c>
      <c r="E14" s="10" t="e">
        <f>+SUMIFS(#REF!,#REF!,'Свод банк'!$B:$B)/1000000</f>
        <v>#REF!</v>
      </c>
      <c r="F14" s="10" t="e">
        <f t="shared" si="3"/>
        <v>#REF!</v>
      </c>
      <c r="G14" s="11" t="e">
        <f>+SUMIFS(#REF!,#REF!,'Свод банк'!$B:$B)</f>
        <v>#REF!</v>
      </c>
      <c r="H14" s="11" t="e">
        <f>+SUMIFS(#REF!,#REF!,'Свод банк'!$B:$B)</f>
        <v>#REF!</v>
      </c>
      <c r="I14" s="11" t="e">
        <f>+SUMIFS(#REF!,#REF!,'Свод банк'!$B:$B)</f>
        <v>#REF!</v>
      </c>
      <c r="J14" s="11" t="e">
        <f>+SUMIFS(#REF!,#REF!,'Свод банк'!$B:$B)</f>
        <v>#REF!</v>
      </c>
      <c r="K14" s="11" t="e">
        <f>+SUMIFS(#REF!,#REF!,'Свод банк'!$B:$B)</f>
        <v>#REF!</v>
      </c>
      <c r="L14" s="11" t="e">
        <f>+SUMIFS(#REF!,#REF!,'Свод банк'!$B:$B)</f>
        <v>#REF!</v>
      </c>
      <c r="M14" s="11" t="e">
        <f>+SUMIFS(#REF!,#REF!,'Свод банк'!$B:$B)</f>
        <v>#REF!</v>
      </c>
    </row>
    <row r="15" spans="1:14" s="2" customFormat="1" ht="23.45" customHeight="1">
      <c r="A15" s="7">
        <f t="shared" si="4"/>
        <v>9</v>
      </c>
      <c r="B15" s="8" t="s">
        <v>5</v>
      </c>
      <c r="C15" s="10" t="e">
        <f>+COUNTIFS(#REF!,'Свод банк'!$B:$B)</f>
        <v>#REF!</v>
      </c>
      <c r="D15" s="10" t="e">
        <f>+COUNTIFS(#REF!,'Свод банк'!$B:$B,#REF!,"&gt;0")</f>
        <v>#REF!</v>
      </c>
      <c r="E15" s="10" t="e">
        <f>+SUMIFS(#REF!,#REF!,'Свод банк'!$B:$B)/1000000</f>
        <v>#REF!</v>
      </c>
      <c r="F15" s="10" t="e">
        <f t="shared" si="3"/>
        <v>#REF!</v>
      </c>
      <c r="G15" s="11" t="e">
        <f>+SUMIFS(#REF!,#REF!,'Свод банк'!$B:$B)</f>
        <v>#REF!</v>
      </c>
      <c r="H15" s="11" t="e">
        <f>+SUMIFS(#REF!,#REF!,'Свод банк'!$B:$B)</f>
        <v>#REF!</v>
      </c>
      <c r="I15" s="11" t="e">
        <f>+SUMIFS(#REF!,#REF!,'Свод банк'!$B:$B)</f>
        <v>#REF!</v>
      </c>
      <c r="J15" s="11" t="e">
        <f>+SUMIFS(#REF!,#REF!,'Свод банк'!$B:$B)</f>
        <v>#REF!</v>
      </c>
      <c r="K15" s="11" t="e">
        <f>+SUMIFS(#REF!,#REF!,'Свод банк'!$B:$B)</f>
        <v>#REF!</v>
      </c>
      <c r="L15" s="11" t="e">
        <f>+SUMIFS(#REF!,#REF!,'Свод банк'!$B:$B)</f>
        <v>#REF!</v>
      </c>
      <c r="M15" s="11" t="e">
        <f>+SUMIFS(#REF!,#REF!,'Свод банк'!$B:$B)</f>
        <v>#REF!</v>
      </c>
    </row>
    <row r="16" spans="1:14" s="2" customFormat="1" ht="23.45" customHeight="1">
      <c r="A16" s="7">
        <f t="shared" si="4"/>
        <v>10</v>
      </c>
      <c r="B16" s="8" t="s">
        <v>28</v>
      </c>
      <c r="C16" s="10" t="e">
        <f>+COUNTIFS(#REF!,'Свод банк'!$B:$B)</f>
        <v>#REF!</v>
      </c>
      <c r="D16" s="10" t="e">
        <f>+COUNTIFS(#REF!,'Свод банк'!$B:$B,#REF!,"&gt;0")</f>
        <v>#REF!</v>
      </c>
      <c r="E16" s="10" t="e">
        <f>+SUMIFS(#REF!,#REF!,'Свод банк'!$B:$B)/1000000</f>
        <v>#REF!</v>
      </c>
      <c r="F16" s="10" t="e">
        <f t="shared" si="3"/>
        <v>#REF!</v>
      </c>
      <c r="G16" s="11" t="e">
        <f>+SUMIFS(#REF!,#REF!,'Свод банк'!$B:$B)</f>
        <v>#REF!</v>
      </c>
      <c r="H16" s="11" t="e">
        <f>+SUMIFS(#REF!,#REF!,'Свод банк'!$B:$B)</f>
        <v>#REF!</v>
      </c>
      <c r="I16" s="11" t="e">
        <f>+SUMIFS(#REF!,#REF!,'Свод банк'!$B:$B)</f>
        <v>#REF!</v>
      </c>
      <c r="J16" s="11" t="e">
        <f>+SUMIFS(#REF!,#REF!,'Свод банк'!$B:$B)</f>
        <v>#REF!</v>
      </c>
      <c r="K16" s="11" t="e">
        <f>+SUMIFS(#REF!,#REF!,'Свод банк'!$B:$B)</f>
        <v>#REF!</v>
      </c>
      <c r="L16" s="11" t="e">
        <f>+SUMIFS(#REF!,#REF!,'Свод банк'!$B:$B)</f>
        <v>#REF!</v>
      </c>
      <c r="M16" s="11" t="e">
        <f>+SUMIFS(#REF!,#REF!,'Свод банк'!$B:$B)</f>
        <v>#REF!</v>
      </c>
    </row>
    <row r="17" spans="1:13" s="2" customFormat="1" ht="23.45" customHeight="1">
      <c r="A17" s="7">
        <f t="shared" si="4"/>
        <v>11</v>
      </c>
      <c r="B17" s="8" t="s">
        <v>4</v>
      </c>
      <c r="C17" s="10" t="e">
        <f>+COUNTIFS(#REF!,'Свод банк'!$B:$B)</f>
        <v>#REF!</v>
      </c>
      <c r="D17" s="10" t="e">
        <f>+COUNTIFS(#REF!,'Свод банк'!$B:$B,#REF!,"&gt;0")</f>
        <v>#REF!</v>
      </c>
      <c r="E17" s="10" t="e">
        <f>+SUMIFS(#REF!,#REF!,'Свод банк'!$B:$B)/1000000</f>
        <v>#REF!</v>
      </c>
      <c r="F17" s="10" t="e">
        <f t="shared" si="3"/>
        <v>#REF!</v>
      </c>
      <c r="G17" s="11" t="e">
        <f>+SUMIFS(#REF!,#REF!,'Свод банк'!$B:$B)</f>
        <v>#REF!</v>
      </c>
      <c r="H17" s="11" t="e">
        <f>+SUMIFS(#REF!,#REF!,'Свод банк'!$B:$B)</f>
        <v>#REF!</v>
      </c>
      <c r="I17" s="11" t="e">
        <f>+SUMIFS(#REF!,#REF!,'Свод банк'!$B:$B)</f>
        <v>#REF!</v>
      </c>
      <c r="J17" s="11" t="e">
        <f>+SUMIFS(#REF!,#REF!,'Свод банк'!$B:$B)</f>
        <v>#REF!</v>
      </c>
      <c r="K17" s="11" t="e">
        <f>+SUMIFS(#REF!,#REF!,'Свод банк'!$B:$B)</f>
        <v>#REF!</v>
      </c>
      <c r="L17" s="11" t="e">
        <f>+SUMIFS(#REF!,#REF!,'Свод банк'!$B:$B)</f>
        <v>#REF!</v>
      </c>
      <c r="M17" s="11" t="e">
        <f>+SUMIFS(#REF!,#REF!,'Свод банк'!$B:$B)</f>
        <v>#REF!</v>
      </c>
    </row>
    <row r="18" spans="1:13" s="2" customFormat="1" ht="23.45" customHeight="1">
      <c r="A18" s="7">
        <f t="shared" si="4"/>
        <v>12</v>
      </c>
      <c r="B18" s="8" t="s">
        <v>23</v>
      </c>
      <c r="C18" s="10" t="e">
        <f>+COUNTIFS(#REF!,'Свод банк'!$B:$B)</f>
        <v>#REF!</v>
      </c>
      <c r="D18" s="10" t="e">
        <f>+COUNTIFS(#REF!,'Свод банк'!$B:$B,#REF!,"&gt;0")</f>
        <v>#REF!</v>
      </c>
      <c r="E18" s="10" t="e">
        <f>+SUMIFS(#REF!,#REF!,'Свод банк'!$B:$B)/1000000</f>
        <v>#REF!</v>
      </c>
      <c r="F18" s="10" t="e">
        <f t="shared" si="3"/>
        <v>#REF!</v>
      </c>
      <c r="G18" s="11" t="e">
        <f>+SUMIFS(#REF!,#REF!,'Свод банк'!$B:$B)</f>
        <v>#REF!</v>
      </c>
      <c r="H18" s="11" t="e">
        <f>+SUMIFS(#REF!,#REF!,'Свод банк'!$B:$B)</f>
        <v>#REF!</v>
      </c>
      <c r="I18" s="11" t="e">
        <f>+SUMIFS(#REF!,#REF!,'Свод банк'!$B:$B)</f>
        <v>#REF!</v>
      </c>
      <c r="J18" s="11" t="e">
        <f>+SUMIFS(#REF!,#REF!,'Свод банк'!$B:$B)</f>
        <v>#REF!</v>
      </c>
      <c r="K18" s="11" t="e">
        <f>+SUMIFS(#REF!,#REF!,'Свод банк'!$B:$B)</f>
        <v>#REF!</v>
      </c>
      <c r="L18" s="11" t="e">
        <f>+SUMIFS(#REF!,#REF!,'Свод банк'!$B:$B)</f>
        <v>#REF!</v>
      </c>
      <c r="M18" s="11" t="e">
        <f>+SUMIFS(#REF!,#REF!,'Свод банк'!$B:$B)</f>
        <v>#REF!</v>
      </c>
    </row>
    <row r="19" spans="1:13" s="2" customFormat="1" ht="23.45" customHeight="1">
      <c r="A19" s="7">
        <f t="shared" si="4"/>
        <v>13</v>
      </c>
      <c r="B19" s="8" t="s">
        <v>31</v>
      </c>
      <c r="C19" s="10" t="e">
        <f>+COUNTIFS(#REF!,'Свод банк'!$B:$B)</f>
        <v>#REF!</v>
      </c>
      <c r="D19" s="10" t="e">
        <f>+COUNTIFS(#REF!,'Свод банк'!$B:$B,#REF!,"&gt;0")</f>
        <v>#REF!</v>
      </c>
      <c r="E19" s="10" t="e">
        <f>+SUMIFS(#REF!,#REF!,'Свод банк'!$B:$B)/1000000</f>
        <v>#REF!</v>
      </c>
      <c r="F19" s="10" t="e">
        <f t="shared" si="3"/>
        <v>#REF!</v>
      </c>
      <c r="G19" s="11" t="e">
        <f>+SUMIFS(#REF!,#REF!,'Свод банк'!$B:$B)</f>
        <v>#REF!</v>
      </c>
      <c r="H19" s="11" t="e">
        <f>+SUMIFS(#REF!,#REF!,'Свод банк'!$B:$B)</f>
        <v>#REF!</v>
      </c>
      <c r="I19" s="11" t="e">
        <f>+SUMIFS(#REF!,#REF!,'Свод банк'!$B:$B)</f>
        <v>#REF!</v>
      </c>
      <c r="J19" s="11" t="e">
        <f>+SUMIFS(#REF!,#REF!,'Свод банк'!$B:$B)</f>
        <v>#REF!</v>
      </c>
      <c r="K19" s="11" t="e">
        <f>+SUMIFS(#REF!,#REF!,'Свод банк'!$B:$B)</f>
        <v>#REF!</v>
      </c>
      <c r="L19" s="11" t="e">
        <f>+SUMIFS(#REF!,#REF!,'Свод банк'!$B:$B)</f>
        <v>#REF!</v>
      </c>
      <c r="M19" s="11" t="e">
        <f>+SUMIFS(#REF!,#REF!,'Свод банк'!$B:$B)</f>
        <v>#REF!</v>
      </c>
    </row>
    <row r="21" spans="1:13">
      <c r="D21" s="12"/>
    </row>
  </sheetData>
  <mergeCells count="14">
    <mergeCell ref="A1:M1"/>
    <mergeCell ref="G3:M3"/>
    <mergeCell ref="G4:G5"/>
    <mergeCell ref="H4:H5"/>
    <mergeCell ref="I4:I5"/>
    <mergeCell ref="J4:J5"/>
    <mergeCell ref="K4:K5"/>
    <mergeCell ref="L4:L5"/>
    <mergeCell ref="M4:M5"/>
    <mergeCell ref="A3:A5"/>
    <mergeCell ref="B3:B5"/>
    <mergeCell ref="C3:C5"/>
    <mergeCell ref="F3:F5"/>
    <mergeCell ref="D3:E4"/>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E2235"/>
  <sheetViews>
    <sheetView zoomScale="85" zoomScaleNormal="85" workbookViewId="0">
      <pane xSplit="7" ySplit="7" topLeftCell="R8" activePane="bottomRight" state="frozen"/>
      <selection pane="topRight" activeCell="H1" sqref="H1"/>
      <selection pane="bottomLeft" activeCell="A8" sqref="A8"/>
      <selection pane="bottomRight" activeCell="R2066" sqref="R2066"/>
    </sheetView>
  </sheetViews>
  <sheetFormatPr defaultColWidth="8.7109375" defaultRowHeight="15"/>
  <cols>
    <col min="1" max="1" width="15.7109375" style="76" customWidth="1"/>
    <col min="2" max="2" width="6.42578125" style="75" customWidth="1"/>
    <col min="3" max="3" width="18.7109375" style="75" customWidth="1"/>
    <col min="4" max="4" width="19.85546875" style="76" customWidth="1"/>
    <col min="5" max="5" width="19" style="76" customWidth="1"/>
    <col min="6" max="6" width="8" style="76" customWidth="1"/>
    <col min="7" max="7" width="41" style="76" customWidth="1"/>
    <col min="8" max="8" width="3.7109375" style="76" customWidth="1"/>
    <col min="9" max="9" width="22.42578125" style="76" customWidth="1"/>
    <col min="10" max="10" width="21" style="76" customWidth="1"/>
    <col min="11" max="11" width="3.5703125" style="76" customWidth="1"/>
    <col min="12" max="12" width="12" style="76" customWidth="1"/>
    <col min="13" max="13" width="10.7109375" style="75" customWidth="1"/>
    <col min="14" max="14" width="12.140625" style="75" customWidth="1"/>
    <col min="15" max="15" width="15.42578125" style="75" customWidth="1"/>
    <col min="16" max="17" width="15.42578125" style="77" customWidth="1"/>
    <col min="18" max="18" width="3.7109375" style="77" customWidth="1"/>
    <col min="19" max="19" width="4.7109375" style="75" customWidth="1"/>
    <col min="20" max="20" width="6" style="75" customWidth="1"/>
    <col min="21" max="21" width="8.42578125" style="75" customWidth="1"/>
    <col min="22" max="22" width="30.7109375" style="76" customWidth="1"/>
    <col min="23" max="23" width="5.85546875" style="78" customWidth="1"/>
    <col min="24" max="26" width="19" style="75" customWidth="1"/>
    <col min="27" max="27" width="19.28515625" style="79" customWidth="1"/>
    <col min="28" max="28" width="14.85546875" style="80" bestFit="1" customWidth="1"/>
    <col min="29" max="29" width="10.28515625" style="81" bestFit="1" customWidth="1"/>
    <col min="30" max="16384" width="8.7109375" style="81"/>
  </cols>
  <sheetData>
    <row r="1" spans="1:28" ht="18">
      <c r="A1" s="74" t="s">
        <v>15290</v>
      </c>
    </row>
    <row r="2" spans="1:28" ht="18" customHeight="1"/>
    <row r="3" spans="1:28" ht="18">
      <c r="A3" s="74" t="s">
        <v>15291</v>
      </c>
    </row>
    <row r="4" spans="1:28" ht="14.25" customHeight="1"/>
    <row r="5" spans="1:28" ht="14.25" customHeight="1">
      <c r="A5" s="76" t="s">
        <v>15292</v>
      </c>
      <c r="F5" s="75"/>
      <c r="H5" s="75"/>
      <c r="I5" s="75"/>
      <c r="J5" s="75"/>
      <c r="K5" s="75"/>
      <c r="L5" s="75"/>
      <c r="R5" s="75"/>
    </row>
    <row r="6" spans="1:28" s="83" customFormat="1" ht="85.5" customHeight="1">
      <c r="A6" s="82" t="s">
        <v>27</v>
      </c>
      <c r="B6" s="83" t="s">
        <v>15293</v>
      </c>
      <c r="C6" s="83" t="s">
        <v>15294</v>
      </c>
      <c r="D6" s="83" t="s">
        <v>15295</v>
      </c>
      <c r="E6" s="83" t="s">
        <v>15296</v>
      </c>
      <c r="F6" s="83" t="s">
        <v>15297</v>
      </c>
      <c r="G6" s="83" t="s">
        <v>15298</v>
      </c>
      <c r="H6" s="83" t="s">
        <v>15299</v>
      </c>
      <c r="I6" s="83" t="s">
        <v>15300</v>
      </c>
      <c r="J6" s="83" t="s">
        <v>15301</v>
      </c>
      <c r="K6" s="83" t="s">
        <v>15302</v>
      </c>
      <c r="L6" s="83" t="s">
        <v>15303</v>
      </c>
      <c r="M6" s="83" t="s">
        <v>15304</v>
      </c>
      <c r="N6" s="83" t="s">
        <v>15305</v>
      </c>
      <c r="O6" s="83" t="s">
        <v>15306</v>
      </c>
      <c r="P6" s="82" t="s">
        <v>15307</v>
      </c>
      <c r="Q6" s="83" t="s">
        <v>15308</v>
      </c>
      <c r="R6" s="83" t="s">
        <v>15309</v>
      </c>
      <c r="S6" s="83" t="s">
        <v>15310</v>
      </c>
      <c r="T6" s="83" t="s">
        <v>15311</v>
      </c>
      <c r="U6" s="83" t="s">
        <v>15312</v>
      </c>
      <c r="V6" s="83" t="s">
        <v>15313</v>
      </c>
      <c r="W6" s="82" t="s">
        <v>15314</v>
      </c>
      <c r="X6" s="83" t="s">
        <v>15315</v>
      </c>
      <c r="Y6" s="83" t="s">
        <v>15316</v>
      </c>
      <c r="Z6" s="83" t="s">
        <v>15317</v>
      </c>
      <c r="AA6" s="82" t="s">
        <v>15318</v>
      </c>
      <c r="AB6" s="83" t="s">
        <v>15319</v>
      </c>
    </row>
    <row r="7" spans="1:28" ht="14.25" customHeight="1">
      <c r="A7" s="84">
        <v>1</v>
      </c>
      <c r="B7" s="84">
        <f>A7+1</f>
        <v>2</v>
      </c>
      <c r="C7" s="84">
        <f>B7+1</f>
        <v>3</v>
      </c>
      <c r="D7" s="84">
        <f>C7+1</f>
        <v>4</v>
      </c>
      <c r="E7" s="84">
        <f>D7+1</f>
        <v>5</v>
      </c>
      <c r="F7" s="75">
        <v>6</v>
      </c>
      <c r="G7" s="84">
        <v>7</v>
      </c>
      <c r="H7" s="75">
        <v>8</v>
      </c>
      <c r="I7" s="75">
        <v>9</v>
      </c>
      <c r="J7" s="75">
        <v>10</v>
      </c>
      <c r="K7" s="75">
        <v>11</v>
      </c>
      <c r="L7" s="75">
        <v>12</v>
      </c>
      <c r="M7" s="84">
        <v>13</v>
      </c>
      <c r="N7" s="75">
        <v>14</v>
      </c>
      <c r="O7" s="84">
        <v>15</v>
      </c>
      <c r="P7" s="85">
        <f>O7+1</f>
        <v>16</v>
      </c>
      <c r="Q7" s="85">
        <f>P7+1</f>
        <v>17</v>
      </c>
      <c r="R7" s="75">
        <v>18</v>
      </c>
      <c r="S7" s="84">
        <v>19</v>
      </c>
      <c r="T7" s="84">
        <f t="shared" ref="T7:Z7" si="0">S7+1</f>
        <v>20</v>
      </c>
      <c r="U7" s="84">
        <f t="shared" si="0"/>
        <v>21</v>
      </c>
      <c r="V7" s="84">
        <f t="shared" si="0"/>
        <v>22</v>
      </c>
      <c r="W7" s="84">
        <f t="shared" si="0"/>
        <v>23</v>
      </c>
      <c r="X7" s="84">
        <f t="shared" si="0"/>
        <v>24</v>
      </c>
      <c r="Y7" s="84">
        <f t="shared" si="0"/>
        <v>25</v>
      </c>
      <c r="Z7" s="84">
        <f t="shared" si="0"/>
        <v>26</v>
      </c>
      <c r="AA7" s="79">
        <v>27</v>
      </c>
    </row>
    <row r="8" spans="1:28" hidden="1">
      <c r="A8" s="76" t="s">
        <v>15320</v>
      </c>
      <c r="B8" s="76" t="s">
        <v>15321</v>
      </c>
      <c r="C8" s="76" t="s">
        <v>415</v>
      </c>
      <c r="D8" s="76" t="s">
        <v>15322</v>
      </c>
      <c r="E8" s="76" t="s">
        <v>15323</v>
      </c>
      <c r="F8" s="76" t="s">
        <v>15324</v>
      </c>
      <c r="G8" s="76" t="s">
        <v>15325</v>
      </c>
      <c r="H8" s="76" t="s">
        <v>15326</v>
      </c>
      <c r="I8" s="76" t="s">
        <v>15322</v>
      </c>
      <c r="J8" s="76" t="s">
        <v>15327</v>
      </c>
      <c r="K8" s="76">
        <v>0</v>
      </c>
      <c r="L8" s="76" t="s">
        <v>13433</v>
      </c>
      <c r="M8" s="86" t="s">
        <v>15328</v>
      </c>
      <c r="N8" s="86" t="str">
        <f>+RIGHT(M8,7)</f>
        <v>*******</v>
      </c>
      <c r="O8" s="78">
        <v>140400</v>
      </c>
      <c r="P8" s="87">
        <v>140400</v>
      </c>
      <c r="Q8" s="77">
        <v>140.4</v>
      </c>
      <c r="R8" s="88" t="s">
        <v>15329</v>
      </c>
      <c r="S8" s="76" t="s">
        <v>15330</v>
      </c>
      <c r="T8" s="76" t="s">
        <v>15331</v>
      </c>
      <c r="U8" s="76" t="s">
        <v>15332</v>
      </c>
      <c r="V8" s="76" t="s">
        <v>15333</v>
      </c>
      <c r="W8" s="76" t="s">
        <v>15334</v>
      </c>
      <c r="X8" s="89">
        <v>44554</v>
      </c>
      <c r="Y8" s="89">
        <v>44580</v>
      </c>
      <c r="Z8" s="89">
        <v>51856</v>
      </c>
      <c r="AA8" s="79">
        <v>6186</v>
      </c>
      <c r="AB8" s="90"/>
    </row>
    <row r="9" spans="1:28" hidden="1">
      <c r="A9" s="76" t="s">
        <v>15335</v>
      </c>
      <c r="B9" s="76" t="s">
        <v>15336</v>
      </c>
      <c r="C9" s="76" t="s">
        <v>6</v>
      </c>
      <c r="D9" s="76" t="s">
        <v>15322</v>
      </c>
      <c r="E9" s="76" t="s">
        <v>15337</v>
      </c>
      <c r="F9" s="76" t="s">
        <v>15324</v>
      </c>
      <c r="G9" s="76" t="s">
        <v>15338</v>
      </c>
      <c r="H9" s="76" t="s">
        <v>15326</v>
      </c>
      <c r="I9" s="76" t="s">
        <v>15322</v>
      </c>
      <c r="J9" s="76" t="s">
        <v>15327</v>
      </c>
      <c r="K9" s="76">
        <v>0</v>
      </c>
      <c r="L9" s="76" t="s">
        <v>13433</v>
      </c>
      <c r="M9" s="86" t="s">
        <v>15328</v>
      </c>
      <c r="N9" s="86" t="str">
        <f t="shared" ref="N9:N72" si="1">+RIGHT(M9,7)</f>
        <v>*******</v>
      </c>
      <c r="O9" s="78">
        <v>309398</v>
      </c>
      <c r="P9" s="87">
        <v>309398</v>
      </c>
      <c r="Q9" s="77">
        <v>309.39800000000002</v>
      </c>
      <c r="R9" s="88" t="s">
        <v>15329</v>
      </c>
      <c r="S9" s="76" t="s">
        <v>15330</v>
      </c>
      <c r="T9" s="76" t="s">
        <v>15331</v>
      </c>
      <c r="U9" s="76" t="s">
        <v>15332</v>
      </c>
      <c r="V9" s="76" t="s">
        <v>15333</v>
      </c>
      <c r="W9" s="76" t="s">
        <v>15339</v>
      </c>
      <c r="X9" s="89">
        <v>44581</v>
      </c>
      <c r="Y9" s="89">
        <v>44581</v>
      </c>
      <c r="Z9" s="89">
        <v>51851</v>
      </c>
      <c r="AA9" s="79">
        <v>6186</v>
      </c>
      <c r="AB9" s="90" t="s">
        <v>15340</v>
      </c>
    </row>
    <row r="10" spans="1:28" hidden="1">
      <c r="A10" s="76" t="s">
        <v>2347</v>
      </c>
      <c r="B10" s="76" t="s">
        <v>15341</v>
      </c>
      <c r="C10" s="76" t="s">
        <v>15342</v>
      </c>
      <c r="D10" s="76" t="s">
        <v>15322</v>
      </c>
      <c r="E10" s="76" t="s">
        <v>15343</v>
      </c>
      <c r="F10" s="76" t="s">
        <v>15324</v>
      </c>
      <c r="G10" s="91" t="s">
        <v>15344</v>
      </c>
      <c r="H10" s="76" t="s">
        <v>15326</v>
      </c>
      <c r="I10" s="76" t="s">
        <v>15322</v>
      </c>
      <c r="J10" s="76" t="s">
        <v>15343</v>
      </c>
      <c r="K10" s="76">
        <v>0</v>
      </c>
      <c r="L10" s="76" t="s">
        <v>13433</v>
      </c>
      <c r="M10" s="86" t="s">
        <v>15328</v>
      </c>
      <c r="N10" s="86" t="str">
        <f t="shared" si="1"/>
        <v>*******</v>
      </c>
      <c r="O10" s="78">
        <v>169700</v>
      </c>
      <c r="P10" s="87">
        <v>169700</v>
      </c>
      <c r="Q10" s="77">
        <v>169.7</v>
      </c>
      <c r="R10" s="88" t="s">
        <v>15329</v>
      </c>
      <c r="S10" s="76" t="s">
        <v>15330</v>
      </c>
      <c r="T10" s="76" t="s">
        <v>15331</v>
      </c>
      <c r="U10" s="76" t="s">
        <v>15332</v>
      </c>
      <c r="V10" s="76" t="s">
        <v>15333</v>
      </c>
      <c r="W10" s="76" t="s">
        <v>15345</v>
      </c>
      <c r="X10" s="89">
        <v>44578</v>
      </c>
      <c r="Y10" s="89">
        <v>44581</v>
      </c>
      <c r="Z10" s="89">
        <v>51875</v>
      </c>
      <c r="AA10" s="79">
        <v>6186</v>
      </c>
      <c r="AB10" s="80" t="s">
        <v>15340</v>
      </c>
    </row>
    <row r="11" spans="1:28" hidden="1">
      <c r="A11" s="76" t="s">
        <v>2347</v>
      </c>
      <c r="B11" s="76" t="s">
        <v>15346</v>
      </c>
      <c r="C11" s="76" t="s">
        <v>129</v>
      </c>
      <c r="D11" s="76" t="s">
        <v>15322</v>
      </c>
      <c r="E11" s="76" t="s">
        <v>15337</v>
      </c>
      <c r="F11" s="76" t="s">
        <v>15324</v>
      </c>
      <c r="G11" s="76" t="s">
        <v>15347</v>
      </c>
      <c r="H11" s="76" t="s">
        <v>15326</v>
      </c>
      <c r="I11" s="76" t="s">
        <v>15322</v>
      </c>
      <c r="J11" s="76" t="s">
        <v>15348</v>
      </c>
      <c r="K11" s="76">
        <v>0</v>
      </c>
      <c r="L11" s="76" t="s">
        <v>13433</v>
      </c>
      <c r="M11" s="86" t="s">
        <v>15328</v>
      </c>
      <c r="N11" s="86" t="str">
        <f t="shared" si="1"/>
        <v>*******</v>
      </c>
      <c r="O11" s="78">
        <v>273000</v>
      </c>
      <c r="P11" s="87">
        <v>259300</v>
      </c>
      <c r="Q11" s="77">
        <v>259.3</v>
      </c>
      <c r="R11" s="88" t="s">
        <v>15329</v>
      </c>
      <c r="S11" s="76" t="s">
        <v>15349</v>
      </c>
      <c r="T11" s="76" t="s">
        <v>15331</v>
      </c>
      <c r="U11" s="76" t="s">
        <v>15350</v>
      </c>
      <c r="V11" s="76" t="s">
        <v>15351</v>
      </c>
      <c r="W11" s="76" t="s">
        <v>15352</v>
      </c>
      <c r="X11" s="89">
        <v>44579</v>
      </c>
      <c r="Y11" s="89">
        <v>44592</v>
      </c>
      <c r="Z11" s="89">
        <v>51882</v>
      </c>
      <c r="AA11" s="79" t="s">
        <v>15353</v>
      </c>
      <c r="AB11" s="90"/>
    </row>
    <row r="12" spans="1:28" hidden="1">
      <c r="A12" s="76" t="s">
        <v>2347</v>
      </c>
      <c r="B12" s="92" t="s">
        <v>15341</v>
      </c>
      <c r="C12" s="92" t="s">
        <v>15342</v>
      </c>
      <c r="D12" s="92" t="s">
        <v>15322</v>
      </c>
      <c r="E12" s="92" t="s">
        <v>15343</v>
      </c>
      <c r="F12" s="92" t="s">
        <v>15354</v>
      </c>
      <c r="G12" s="92" t="s">
        <v>15355</v>
      </c>
      <c r="H12" s="92" t="s">
        <v>15326</v>
      </c>
      <c r="I12" s="92" t="s">
        <v>15322</v>
      </c>
      <c r="J12" s="92" t="s">
        <v>15343</v>
      </c>
      <c r="K12" s="92">
        <v>0</v>
      </c>
      <c r="L12" s="92" t="s">
        <v>13433</v>
      </c>
      <c r="M12" s="93" t="s">
        <v>15328</v>
      </c>
      <c r="N12" s="86" t="str">
        <f t="shared" si="1"/>
        <v>*******</v>
      </c>
      <c r="O12" s="94">
        <v>142420</v>
      </c>
      <c r="P12" s="95">
        <v>142420</v>
      </c>
      <c r="Q12" s="77">
        <v>142.41999999999999</v>
      </c>
      <c r="R12" s="96" t="s">
        <v>15329</v>
      </c>
      <c r="S12" s="92" t="s">
        <v>15349</v>
      </c>
      <c r="T12" s="92" t="s">
        <v>15331</v>
      </c>
      <c r="U12" s="92" t="s">
        <v>15356</v>
      </c>
      <c r="V12" s="92" t="s">
        <v>15357</v>
      </c>
      <c r="W12" s="92" t="s">
        <v>15352</v>
      </c>
      <c r="X12" s="97">
        <v>44601</v>
      </c>
      <c r="Y12" s="97">
        <v>44601</v>
      </c>
      <c r="Z12" s="97">
        <v>51905</v>
      </c>
      <c r="AA12" s="79" t="s">
        <v>15353</v>
      </c>
      <c r="AB12" s="90"/>
    </row>
    <row r="13" spans="1:28" hidden="1">
      <c r="A13" s="98" t="s">
        <v>2799</v>
      </c>
      <c r="B13" s="99" t="s">
        <v>15358</v>
      </c>
      <c r="C13" s="99" t="s">
        <v>59</v>
      </c>
      <c r="D13" s="99" t="s">
        <v>15322</v>
      </c>
      <c r="E13" s="99" t="s">
        <v>15337</v>
      </c>
      <c r="F13" s="99" t="s">
        <v>15324</v>
      </c>
      <c r="G13" s="99" t="s">
        <v>15359</v>
      </c>
      <c r="H13" s="99" t="s">
        <v>15326</v>
      </c>
      <c r="I13" s="99" t="s">
        <v>15322</v>
      </c>
      <c r="J13" s="99" t="s">
        <v>15343</v>
      </c>
      <c r="K13" s="99">
        <v>0</v>
      </c>
      <c r="L13" s="99" t="s">
        <v>13433</v>
      </c>
      <c r="M13" s="100" t="s">
        <v>15328</v>
      </c>
      <c r="N13" s="86" t="str">
        <f t="shared" si="1"/>
        <v>*******</v>
      </c>
      <c r="O13" s="101">
        <v>124669</v>
      </c>
      <c r="P13" s="101">
        <v>124669</v>
      </c>
      <c r="Q13" s="77">
        <v>124.669</v>
      </c>
      <c r="R13" s="102" t="s">
        <v>15329</v>
      </c>
      <c r="S13" s="99" t="s">
        <v>15349</v>
      </c>
      <c r="T13" s="99" t="s">
        <v>15331</v>
      </c>
      <c r="U13" s="99" t="s">
        <v>15356</v>
      </c>
      <c r="V13" s="99" t="s">
        <v>15357</v>
      </c>
      <c r="W13" s="99" t="s">
        <v>15352</v>
      </c>
      <c r="X13" s="103">
        <v>44610</v>
      </c>
      <c r="Y13" s="103">
        <v>44610</v>
      </c>
      <c r="Z13" s="103">
        <v>51914</v>
      </c>
      <c r="AA13" s="79" t="s">
        <v>15353</v>
      </c>
    </row>
    <row r="14" spans="1:28" hidden="1">
      <c r="A14" s="98" t="s">
        <v>2799</v>
      </c>
      <c r="B14" s="99" t="s">
        <v>15360</v>
      </c>
      <c r="C14" s="99" t="s">
        <v>3760</v>
      </c>
      <c r="D14" s="99" t="s">
        <v>15322</v>
      </c>
      <c r="E14" s="99" t="s">
        <v>15361</v>
      </c>
      <c r="F14" s="99" t="s">
        <v>15324</v>
      </c>
      <c r="G14" s="99" t="s">
        <v>15362</v>
      </c>
      <c r="H14" s="99" t="s">
        <v>15326</v>
      </c>
      <c r="I14" s="99" t="s">
        <v>15322</v>
      </c>
      <c r="J14" s="99" t="s">
        <v>15361</v>
      </c>
      <c r="K14" s="99">
        <v>0</v>
      </c>
      <c r="L14" s="99" t="s">
        <v>13433</v>
      </c>
      <c r="M14" s="100" t="s">
        <v>15328</v>
      </c>
      <c r="N14" s="86" t="str">
        <f t="shared" si="1"/>
        <v>*******</v>
      </c>
      <c r="O14" s="101">
        <v>309400</v>
      </c>
      <c r="P14" s="101">
        <v>309400</v>
      </c>
      <c r="Q14" s="77">
        <v>309.39999999999998</v>
      </c>
      <c r="R14" s="102" t="s">
        <v>15329</v>
      </c>
      <c r="S14" s="99" t="s">
        <v>15330</v>
      </c>
      <c r="T14" s="99" t="s">
        <v>15331</v>
      </c>
      <c r="U14" s="99" t="s">
        <v>15332</v>
      </c>
      <c r="V14" s="99" t="s">
        <v>15333</v>
      </c>
      <c r="W14" s="99" t="s">
        <v>15345</v>
      </c>
      <c r="X14" s="103">
        <v>44594</v>
      </c>
      <c r="Y14" s="103">
        <v>44615</v>
      </c>
      <c r="Z14" s="103">
        <v>51898</v>
      </c>
      <c r="AA14" s="79">
        <v>6186</v>
      </c>
      <c r="AB14" s="90" t="s">
        <v>15340</v>
      </c>
    </row>
    <row r="15" spans="1:28" hidden="1">
      <c r="A15" s="98" t="s">
        <v>2799</v>
      </c>
      <c r="B15" s="99" t="s">
        <v>15358</v>
      </c>
      <c r="C15" s="99" t="s">
        <v>59</v>
      </c>
      <c r="D15" s="99" t="s">
        <v>15322</v>
      </c>
      <c r="E15" s="99" t="s">
        <v>15337</v>
      </c>
      <c r="F15" s="99" t="s">
        <v>15324</v>
      </c>
      <c r="G15" s="99" t="s">
        <v>15363</v>
      </c>
      <c r="H15" s="99" t="s">
        <v>15326</v>
      </c>
      <c r="I15" s="99" t="s">
        <v>15322</v>
      </c>
      <c r="J15" s="99" t="s">
        <v>15364</v>
      </c>
      <c r="K15" s="99">
        <v>0</v>
      </c>
      <c r="L15" s="99" t="s">
        <v>13433</v>
      </c>
      <c r="M15" s="100" t="s">
        <v>15328</v>
      </c>
      <c r="N15" s="86" t="str">
        <f t="shared" si="1"/>
        <v>*******</v>
      </c>
      <c r="O15" s="101">
        <v>289000</v>
      </c>
      <c r="P15" s="101">
        <v>289000</v>
      </c>
      <c r="Q15" s="77">
        <v>289</v>
      </c>
      <c r="R15" s="102" t="s">
        <v>15329</v>
      </c>
      <c r="S15" s="99" t="s">
        <v>15330</v>
      </c>
      <c r="T15" s="99" t="s">
        <v>15331</v>
      </c>
      <c r="U15" s="99" t="s">
        <v>15332</v>
      </c>
      <c r="V15" s="99" t="s">
        <v>15333</v>
      </c>
      <c r="W15" s="99" t="s">
        <v>15334</v>
      </c>
      <c r="X15" s="103">
        <v>44615</v>
      </c>
      <c r="Y15" s="103">
        <v>44617</v>
      </c>
      <c r="Z15" s="103">
        <v>51919</v>
      </c>
      <c r="AA15" s="79">
        <v>6186</v>
      </c>
      <c r="AB15" s="90" t="s">
        <v>15340</v>
      </c>
    </row>
    <row r="16" spans="1:28" hidden="1">
      <c r="A16" s="98" t="s">
        <v>2799</v>
      </c>
      <c r="B16" s="99" t="s">
        <v>15358</v>
      </c>
      <c r="C16" s="99" t="s">
        <v>59</v>
      </c>
      <c r="D16" s="99" t="s">
        <v>15322</v>
      </c>
      <c r="E16" s="99" t="s">
        <v>15337</v>
      </c>
      <c r="F16" s="99" t="s">
        <v>15324</v>
      </c>
      <c r="G16" s="99" t="s">
        <v>15365</v>
      </c>
      <c r="H16" s="99" t="s">
        <v>15326</v>
      </c>
      <c r="I16" s="99" t="s">
        <v>15322</v>
      </c>
      <c r="J16" s="99" t="s">
        <v>15337</v>
      </c>
      <c r="K16" s="99">
        <v>0</v>
      </c>
      <c r="L16" s="99" t="s">
        <v>13433</v>
      </c>
      <c r="M16" s="100" t="s">
        <v>15328</v>
      </c>
      <c r="N16" s="86" t="str">
        <f t="shared" si="1"/>
        <v>*******</v>
      </c>
      <c r="O16" s="104">
        <v>309400</v>
      </c>
      <c r="P16" s="101">
        <v>309400</v>
      </c>
      <c r="Q16" s="77">
        <v>309.39999999999998</v>
      </c>
      <c r="R16" s="102" t="s">
        <v>15329</v>
      </c>
      <c r="S16" s="99" t="s">
        <v>15330</v>
      </c>
      <c r="T16" s="99" t="s">
        <v>15331</v>
      </c>
      <c r="U16" s="99" t="s">
        <v>15332</v>
      </c>
      <c r="V16" s="99" t="s">
        <v>15333</v>
      </c>
      <c r="W16" s="99" t="s">
        <v>15334</v>
      </c>
      <c r="X16" s="103" t="s">
        <v>15366</v>
      </c>
      <c r="Y16" s="103">
        <v>44650</v>
      </c>
      <c r="Z16" s="103">
        <v>51954</v>
      </c>
      <c r="AA16" s="79">
        <v>6186</v>
      </c>
      <c r="AB16" s="80" t="s">
        <v>15340</v>
      </c>
    </row>
    <row r="17" spans="1:29" hidden="1">
      <c r="A17" s="98" t="s">
        <v>2347</v>
      </c>
      <c r="B17" s="99" t="s">
        <v>15367</v>
      </c>
      <c r="C17" s="99" t="s">
        <v>15368</v>
      </c>
      <c r="D17" s="99" t="s">
        <v>15322</v>
      </c>
      <c r="E17" s="99" t="s">
        <v>15364</v>
      </c>
      <c r="F17" s="99" t="s">
        <v>15354</v>
      </c>
      <c r="G17" s="106" t="s">
        <v>15369</v>
      </c>
      <c r="H17" s="99" t="s">
        <v>15326</v>
      </c>
      <c r="I17" s="99" t="s">
        <v>15322</v>
      </c>
      <c r="J17" s="99" t="s">
        <v>15370</v>
      </c>
      <c r="K17" s="99">
        <v>0</v>
      </c>
      <c r="L17" s="99" t="s">
        <v>13433</v>
      </c>
      <c r="M17" s="99" t="s">
        <v>15328</v>
      </c>
      <c r="N17" s="86" t="str">
        <f t="shared" si="1"/>
        <v>*******</v>
      </c>
      <c r="O17" s="104">
        <v>160000</v>
      </c>
      <c r="P17" s="105">
        <v>160000</v>
      </c>
      <c r="Q17" s="77">
        <v>160</v>
      </c>
      <c r="R17" s="102" t="s">
        <v>15329</v>
      </c>
      <c r="S17" s="99" t="s">
        <v>15371</v>
      </c>
      <c r="T17" s="99" t="s">
        <v>15331</v>
      </c>
      <c r="U17" s="99" t="s">
        <v>15332</v>
      </c>
      <c r="V17" s="99" t="s">
        <v>15333</v>
      </c>
      <c r="W17" s="99" t="s">
        <v>15372</v>
      </c>
      <c r="X17" s="103" t="s">
        <v>15373</v>
      </c>
      <c r="Y17" s="103">
        <v>44708</v>
      </c>
      <c r="Z17" s="103">
        <v>48357</v>
      </c>
      <c r="AA17" s="79" t="s">
        <v>15374</v>
      </c>
      <c r="AB17" s="80" t="s">
        <v>15375</v>
      </c>
    </row>
    <row r="18" spans="1:29" hidden="1">
      <c r="A18" s="98" t="s">
        <v>2347</v>
      </c>
      <c r="B18" s="99" t="s">
        <v>15346</v>
      </c>
      <c r="C18" s="99" t="s">
        <v>129</v>
      </c>
      <c r="D18" s="99" t="s">
        <v>15322</v>
      </c>
      <c r="E18" s="99" t="s">
        <v>15337</v>
      </c>
      <c r="F18" s="99" t="s">
        <v>15354</v>
      </c>
      <c r="G18" s="99" t="s">
        <v>15376</v>
      </c>
      <c r="H18" s="99" t="s">
        <v>15326</v>
      </c>
      <c r="I18" s="99" t="s">
        <v>15377</v>
      </c>
      <c r="J18" s="99" t="s">
        <v>15378</v>
      </c>
      <c r="K18" s="99">
        <v>0</v>
      </c>
      <c r="L18" s="99" t="s">
        <v>13433</v>
      </c>
      <c r="M18" s="99" t="s">
        <v>15328</v>
      </c>
      <c r="N18" s="86" t="str">
        <f t="shared" si="1"/>
        <v>*******</v>
      </c>
      <c r="O18" s="104">
        <v>400000</v>
      </c>
      <c r="P18" s="105">
        <v>400000</v>
      </c>
      <c r="Q18" s="77">
        <v>400</v>
      </c>
      <c r="R18" s="102" t="s">
        <v>15329</v>
      </c>
      <c r="S18" s="99" t="s">
        <v>15371</v>
      </c>
      <c r="T18" s="99" t="s">
        <v>15331</v>
      </c>
      <c r="U18" s="99" t="s">
        <v>15332</v>
      </c>
      <c r="V18" s="99" t="s">
        <v>15333</v>
      </c>
      <c r="W18" s="99" t="s">
        <v>15372</v>
      </c>
      <c r="X18" s="103" t="s">
        <v>15379</v>
      </c>
      <c r="Y18" s="103">
        <v>44736</v>
      </c>
      <c r="Z18" s="103">
        <v>48386</v>
      </c>
      <c r="AA18" s="79" t="s">
        <v>15374</v>
      </c>
      <c r="AB18" s="80" t="s">
        <v>15375</v>
      </c>
    </row>
    <row r="19" spans="1:29" hidden="1">
      <c r="A19" s="98" t="s">
        <v>15380</v>
      </c>
      <c r="B19" s="99" t="s">
        <v>15381</v>
      </c>
      <c r="C19" s="99" t="s">
        <v>15382</v>
      </c>
      <c r="D19" s="99" t="s">
        <v>15322</v>
      </c>
      <c r="E19" s="99" t="s">
        <v>15337</v>
      </c>
      <c r="F19" s="99" t="s">
        <v>15324</v>
      </c>
      <c r="G19" s="99" t="s">
        <v>15383</v>
      </c>
      <c r="H19" s="99" t="s">
        <v>15326</v>
      </c>
      <c r="I19" s="99" t="s">
        <v>15322</v>
      </c>
      <c r="J19" s="99" t="s">
        <v>15384</v>
      </c>
      <c r="K19" s="99">
        <v>0</v>
      </c>
      <c r="L19" s="99" t="s">
        <v>13433</v>
      </c>
      <c r="M19" s="99" t="s">
        <v>15328</v>
      </c>
      <c r="N19" s="86" t="str">
        <f t="shared" si="1"/>
        <v>*******</v>
      </c>
      <c r="O19" s="104">
        <v>201742</v>
      </c>
      <c r="P19" s="105">
        <v>201742</v>
      </c>
      <c r="Q19" s="77">
        <v>201.74199999999999</v>
      </c>
      <c r="R19" s="102" t="s">
        <v>15329</v>
      </c>
      <c r="S19" s="99" t="s">
        <v>15330</v>
      </c>
      <c r="T19" s="99" t="s">
        <v>15331</v>
      </c>
      <c r="U19" s="99" t="s">
        <v>15332</v>
      </c>
      <c r="V19" s="99" t="s">
        <v>15333</v>
      </c>
      <c r="W19" s="99" t="s">
        <v>15334</v>
      </c>
      <c r="X19" s="103" t="s">
        <v>15385</v>
      </c>
      <c r="Y19" s="103">
        <v>44742</v>
      </c>
      <c r="Z19" s="103">
        <v>52037</v>
      </c>
      <c r="AA19" s="79">
        <v>6186</v>
      </c>
      <c r="AB19" s="80" t="s">
        <v>15340</v>
      </c>
      <c r="AC19" s="81">
        <v>33</v>
      </c>
    </row>
    <row r="20" spans="1:29" hidden="1">
      <c r="A20" s="76" t="s">
        <v>15335</v>
      </c>
      <c r="B20" s="92" t="s">
        <v>15336</v>
      </c>
      <c r="C20" s="92" t="s">
        <v>6</v>
      </c>
      <c r="D20" s="92" t="s">
        <v>15322</v>
      </c>
      <c r="E20" s="92" t="s">
        <v>15337</v>
      </c>
      <c r="F20" s="92" t="s">
        <v>15324</v>
      </c>
      <c r="G20" s="92" t="s">
        <v>15386</v>
      </c>
      <c r="H20" s="92" t="s">
        <v>15326</v>
      </c>
      <c r="I20" s="92" t="s">
        <v>15322</v>
      </c>
      <c r="J20" s="92" t="s">
        <v>15327</v>
      </c>
      <c r="K20" s="92">
        <v>0</v>
      </c>
      <c r="L20" s="92" t="s">
        <v>13433</v>
      </c>
      <c r="M20" s="93" t="s">
        <v>15387</v>
      </c>
      <c r="N20" s="86" t="str">
        <f t="shared" si="1"/>
        <v>0084533</v>
      </c>
      <c r="O20" s="94">
        <v>141470</v>
      </c>
      <c r="P20" s="95">
        <v>120000</v>
      </c>
      <c r="Q20" s="77">
        <v>120</v>
      </c>
      <c r="R20" s="96" t="s">
        <v>15329</v>
      </c>
      <c r="S20" s="92" t="s">
        <v>15349</v>
      </c>
      <c r="T20" s="92" t="s">
        <v>15331</v>
      </c>
      <c r="U20" s="92" t="s">
        <v>15356</v>
      </c>
      <c r="V20" s="92" t="s">
        <v>15357</v>
      </c>
      <c r="W20" s="92" t="s">
        <v>15388</v>
      </c>
      <c r="X20" s="97">
        <v>44575</v>
      </c>
      <c r="Y20" s="97">
        <v>44575</v>
      </c>
      <c r="Z20" s="97">
        <v>51869</v>
      </c>
      <c r="AA20" s="79" t="s">
        <v>15353</v>
      </c>
      <c r="AB20" s="90"/>
    </row>
    <row r="21" spans="1:29" hidden="1">
      <c r="A21" s="98" t="s">
        <v>2799</v>
      </c>
      <c r="B21" s="99" t="s">
        <v>15360</v>
      </c>
      <c r="C21" s="99" t="s">
        <v>3760</v>
      </c>
      <c r="D21" s="99" t="s">
        <v>15322</v>
      </c>
      <c r="E21" s="99" t="s">
        <v>15361</v>
      </c>
      <c r="F21" s="99" t="s">
        <v>15324</v>
      </c>
      <c r="G21" s="99" t="s">
        <v>15389</v>
      </c>
      <c r="H21" s="99" t="s">
        <v>15326</v>
      </c>
      <c r="I21" s="99" t="s">
        <v>15377</v>
      </c>
      <c r="J21" s="99" t="s">
        <v>15390</v>
      </c>
      <c r="K21" s="99">
        <v>0</v>
      </c>
      <c r="L21" s="99" t="s">
        <v>13433</v>
      </c>
      <c r="M21" s="100" t="s">
        <v>15391</v>
      </c>
      <c r="N21" s="86" t="str">
        <f t="shared" si="1"/>
        <v>0133446</v>
      </c>
      <c r="O21" s="101">
        <v>195500</v>
      </c>
      <c r="P21" s="101">
        <v>195500</v>
      </c>
      <c r="Q21" s="77">
        <v>195.5</v>
      </c>
      <c r="R21" s="102" t="s">
        <v>15329</v>
      </c>
      <c r="S21" s="99" t="s">
        <v>15330</v>
      </c>
      <c r="T21" s="99" t="s">
        <v>15331</v>
      </c>
      <c r="U21" s="99" t="s">
        <v>15332</v>
      </c>
      <c r="V21" s="99" t="s">
        <v>15333</v>
      </c>
      <c r="W21" s="99" t="s">
        <v>15345</v>
      </c>
      <c r="X21" s="103">
        <v>44614</v>
      </c>
      <c r="Y21" s="103">
        <v>44616</v>
      </c>
      <c r="Z21" s="103">
        <v>51918</v>
      </c>
      <c r="AA21" s="79">
        <v>6186</v>
      </c>
    </row>
    <row r="22" spans="1:29" hidden="1">
      <c r="A22" s="98" t="s">
        <v>15392</v>
      </c>
      <c r="B22" s="99" t="s">
        <v>15393</v>
      </c>
      <c r="C22" s="99" t="s">
        <v>539</v>
      </c>
      <c r="D22" s="99" t="s">
        <v>15322</v>
      </c>
      <c r="E22" s="99" t="s">
        <v>15337</v>
      </c>
      <c r="F22" s="99" t="s">
        <v>15324</v>
      </c>
      <c r="G22" s="99" t="s">
        <v>15394</v>
      </c>
      <c r="H22" s="99" t="s">
        <v>15326</v>
      </c>
      <c r="I22" s="99" t="s">
        <v>15322</v>
      </c>
      <c r="J22" s="99" t="s">
        <v>15395</v>
      </c>
      <c r="K22" s="99">
        <v>0</v>
      </c>
      <c r="L22" s="99" t="s">
        <v>13433</v>
      </c>
      <c r="M22" s="99" t="s">
        <v>15396</v>
      </c>
      <c r="N22" s="86" t="str">
        <f t="shared" si="1"/>
        <v>0150701</v>
      </c>
      <c r="O22" s="104">
        <v>225000</v>
      </c>
      <c r="P22" s="105">
        <v>225000</v>
      </c>
      <c r="Q22" s="77">
        <v>225</v>
      </c>
      <c r="R22" s="102" t="s">
        <v>15329</v>
      </c>
      <c r="S22" s="99" t="s">
        <v>15330</v>
      </c>
      <c r="T22" s="99" t="s">
        <v>15331</v>
      </c>
      <c r="U22" s="99" t="s">
        <v>15332</v>
      </c>
      <c r="V22" s="99" t="s">
        <v>15333</v>
      </c>
      <c r="W22" s="99" t="s">
        <v>15334</v>
      </c>
      <c r="X22" s="103" t="s">
        <v>15379</v>
      </c>
      <c r="Y22" s="103">
        <v>44739</v>
      </c>
      <c r="Z22" s="103">
        <v>52040</v>
      </c>
      <c r="AA22" s="79">
        <v>6186</v>
      </c>
    </row>
    <row r="23" spans="1:29" hidden="1">
      <c r="A23" s="76" t="s">
        <v>15397</v>
      </c>
      <c r="B23" s="92" t="s">
        <v>15398</v>
      </c>
      <c r="C23" s="92" t="s">
        <v>69</v>
      </c>
      <c r="D23" s="92" t="s">
        <v>15322</v>
      </c>
      <c r="E23" s="92" t="s">
        <v>15337</v>
      </c>
      <c r="F23" s="92" t="s">
        <v>15354</v>
      </c>
      <c r="G23" s="92" t="s">
        <v>15399</v>
      </c>
      <c r="H23" s="92" t="s">
        <v>15326</v>
      </c>
      <c r="I23" s="92" t="s">
        <v>15322</v>
      </c>
      <c r="J23" s="92" t="s">
        <v>15364</v>
      </c>
      <c r="K23" s="92">
        <v>0</v>
      </c>
      <c r="L23" s="92" t="s">
        <v>13433</v>
      </c>
      <c r="M23" s="93" t="s">
        <v>15400</v>
      </c>
      <c r="N23" s="86" t="str">
        <f t="shared" si="1"/>
        <v>0160509</v>
      </c>
      <c r="O23" s="94">
        <v>195000</v>
      </c>
      <c r="P23" s="95">
        <v>195000</v>
      </c>
      <c r="Q23" s="77">
        <v>195</v>
      </c>
      <c r="R23" s="96" t="s">
        <v>15329</v>
      </c>
      <c r="S23" s="92" t="s">
        <v>15401</v>
      </c>
      <c r="T23" s="92" t="s">
        <v>15331</v>
      </c>
      <c r="U23" s="92" t="s">
        <v>15332</v>
      </c>
      <c r="V23" s="92" t="s">
        <v>15333</v>
      </c>
      <c r="W23" s="92" t="s">
        <v>15402</v>
      </c>
      <c r="X23" s="97">
        <v>44578</v>
      </c>
      <c r="Y23" s="97">
        <v>44579</v>
      </c>
      <c r="Z23" s="97">
        <v>51788</v>
      </c>
      <c r="AA23" s="79">
        <v>6186</v>
      </c>
      <c r="AB23" s="90"/>
    </row>
    <row r="24" spans="1:29" hidden="1">
      <c r="A24" s="76" t="s">
        <v>15392</v>
      </c>
      <c r="B24" s="92" t="s">
        <v>15393</v>
      </c>
      <c r="C24" s="92" t="s">
        <v>539</v>
      </c>
      <c r="D24" s="92" t="s">
        <v>15322</v>
      </c>
      <c r="E24" s="92" t="s">
        <v>15337</v>
      </c>
      <c r="F24" s="92" t="s">
        <v>15324</v>
      </c>
      <c r="G24" s="92" t="s">
        <v>15403</v>
      </c>
      <c r="H24" s="92" t="s">
        <v>15326</v>
      </c>
      <c r="I24" s="92" t="s">
        <v>15322</v>
      </c>
      <c r="J24" s="92" t="s">
        <v>15384</v>
      </c>
      <c r="K24" s="92">
        <v>0</v>
      </c>
      <c r="L24" s="92" t="s">
        <v>13433</v>
      </c>
      <c r="M24" s="93" t="s">
        <v>15404</v>
      </c>
      <c r="N24" s="86" t="str">
        <f t="shared" si="1"/>
        <v>0210031</v>
      </c>
      <c r="O24" s="94">
        <v>160013</v>
      </c>
      <c r="P24" s="95">
        <v>160013</v>
      </c>
      <c r="Q24" s="77">
        <v>160.01300000000001</v>
      </c>
      <c r="R24" s="96" t="s">
        <v>15329</v>
      </c>
      <c r="S24" s="92" t="s">
        <v>15330</v>
      </c>
      <c r="T24" s="92" t="s">
        <v>15331</v>
      </c>
      <c r="U24" s="92" t="s">
        <v>15332</v>
      </c>
      <c r="V24" s="92" t="s">
        <v>15333</v>
      </c>
      <c r="W24" s="92" t="s">
        <v>15334</v>
      </c>
      <c r="X24" s="97">
        <v>44587</v>
      </c>
      <c r="Y24" s="97">
        <v>44608</v>
      </c>
      <c r="Z24" s="97">
        <v>51892</v>
      </c>
      <c r="AA24" s="79">
        <v>6186</v>
      </c>
      <c r="AB24" s="90"/>
    </row>
    <row r="25" spans="1:29" hidden="1">
      <c r="A25" s="98" t="s">
        <v>2799</v>
      </c>
      <c r="B25" s="99" t="s">
        <v>15358</v>
      </c>
      <c r="C25" s="99" t="s">
        <v>59</v>
      </c>
      <c r="D25" s="99" t="s">
        <v>15322</v>
      </c>
      <c r="E25" s="99" t="s">
        <v>15337</v>
      </c>
      <c r="F25" s="99" t="s">
        <v>15324</v>
      </c>
      <c r="G25" s="99" t="s">
        <v>15405</v>
      </c>
      <c r="H25" s="99" t="s">
        <v>15326</v>
      </c>
      <c r="I25" s="99" t="s">
        <v>15322</v>
      </c>
      <c r="J25" s="99" t="s">
        <v>15406</v>
      </c>
      <c r="K25" s="99">
        <v>0</v>
      </c>
      <c r="L25" s="99" t="s">
        <v>13433</v>
      </c>
      <c r="M25" s="99" t="s">
        <v>2003</v>
      </c>
      <c r="N25" s="86" t="str">
        <f t="shared" si="1"/>
        <v>0219831</v>
      </c>
      <c r="O25" s="104">
        <v>263098</v>
      </c>
      <c r="P25" s="101">
        <v>263098</v>
      </c>
      <c r="Q25" s="77">
        <v>263.09800000000001</v>
      </c>
      <c r="R25" s="102" t="s">
        <v>15329</v>
      </c>
      <c r="S25" s="99" t="s">
        <v>15330</v>
      </c>
      <c r="T25" s="99" t="s">
        <v>15331</v>
      </c>
      <c r="U25" s="99" t="s">
        <v>15332</v>
      </c>
      <c r="V25" s="99" t="s">
        <v>15333</v>
      </c>
      <c r="W25" s="99" t="s">
        <v>15334</v>
      </c>
      <c r="X25" s="103" t="s">
        <v>15407</v>
      </c>
      <c r="Y25" s="103">
        <v>44677</v>
      </c>
      <c r="Z25" s="103">
        <v>51981</v>
      </c>
      <c r="AA25" s="79">
        <v>6186</v>
      </c>
      <c r="AB25" s="80" t="s">
        <v>15340</v>
      </c>
      <c r="AC25" s="81">
        <v>33</v>
      </c>
    </row>
    <row r="26" spans="1:29" hidden="1">
      <c r="A26" s="98" t="s">
        <v>15335</v>
      </c>
      <c r="B26" s="99" t="s">
        <v>15336</v>
      </c>
      <c r="C26" s="99" t="s">
        <v>6</v>
      </c>
      <c r="D26" s="99" t="s">
        <v>15322</v>
      </c>
      <c r="E26" s="99" t="s">
        <v>15337</v>
      </c>
      <c r="F26" s="99" t="s">
        <v>15324</v>
      </c>
      <c r="G26" s="99" t="s">
        <v>15408</v>
      </c>
      <c r="H26" s="99" t="s">
        <v>15326</v>
      </c>
      <c r="I26" s="99" t="s">
        <v>15322</v>
      </c>
      <c r="J26" s="99" t="s">
        <v>15327</v>
      </c>
      <c r="K26" s="99">
        <v>0</v>
      </c>
      <c r="L26" s="99" t="s">
        <v>13433</v>
      </c>
      <c r="M26" s="100" t="s">
        <v>15409</v>
      </c>
      <c r="N26" s="86" t="str">
        <f t="shared" si="1"/>
        <v>0226047</v>
      </c>
      <c r="O26" s="101">
        <v>141600</v>
      </c>
      <c r="P26" s="101">
        <v>120000</v>
      </c>
      <c r="Q26" s="77">
        <v>120</v>
      </c>
      <c r="R26" s="102" t="s">
        <v>15329</v>
      </c>
      <c r="S26" s="99" t="s">
        <v>15349</v>
      </c>
      <c r="T26" s="99" t="s">
        <v>15331</v>
      </c>
      <c r="U26" s="99" t="s">
        <v>15356</v>
      </c>
      <c r="V26" s="99" t="s">
        <v>15357</v>
      </c>
      <c r="W26" s="99" t="s">
        <v>15388</v>
      </c>
      <c r="X26" s="103">
        <v>44606</v>
      </c>
      <c r="Y26" s="103">
        <v>44615</v>
      </c>
      <c r="Z26" s="103">
        <v>51901</v>
      </c>
      <c r="AA26" s="79" t="s">
        <v>15353</v>
      </c>
    </row>
    <row r="27" spans="1:29" hidden="1">
      <c r="A27" s="98" t="s">
        <v>2799</v>
      </c>
      <c r="B27" s="99" t="s">
        <v>15358</v>
      </c>
      <c r="C27" s="99" t="s">
        <v>59</v>
      </c>
      <c r="D27" s="99" t="s">
        <v>15322</v>
      </c>
      <c r="E27" s="99" t="s">
        <v>15337</v>
      </c>
      <c r="F27" s="99" t="s">
        <v>15324</v>
      </c>
      <c r="G27" s="99" t="s">
        <v>15410</v>
      </c>
      <c r="H27" s="99" t="s">
        <v>15326</v>
      </c>
      <c r="I27" s="99" t="s">
        <v>15322</v>
      </c>
      <c r="J27" s="99" t="s">
        <v>15337</v>
      </c>
      <c r="K27" s="99">
        <v>0</v>
      </c>
      <c r="L27" s="99" t="s">
        <v>13433</v>
      </c>
      <c r="M27" s="99" t="s">
        <v>933</v>
      </c>
      <c r="N27" s="86" t="str">
        <f t="shared" si="1"/>
        <v>0309575</v>
      </c>
      <c r="O27" s="104">
        <v>309400</v>
      </c>
      <c r="P27" s="101">
        <v>309400</v>
      </c>
      <c r="Q27" s="77">
        <v>309.39999999999998</v>
      </c>
      <c r="R27" s="102" t="s">
        <v>15329</v>
      </c>
      <c r="S27" s="99" t="s">
        <v>15330</v>
      </c>
      <c r="T27" s="99" t="s">
        <v>15331</v>
      </c>
      <c r="U27" s="99" t="s">
        <v>15332</v>
      </c>
      <c r="V27" s="99" t="s">
        <v>15333</v>
      </c>
      <c r="W27" s="99" t="s">
        <v>15334</v>
      </c>
      <c r="X27" s="103" t="s">
        <v>15411</v>
      </c>
      <c r="Y27" s="103">
        <v>44681</v>
      </c>
      <c r="Z27" s="103">
        <v>51985</v>
      </c>
      <c r="AA27" s="79">
        <v>6186</v>
      </c>
      <c r="AB27" s="80" t="s">
        <v>15340</v>
      </c>
      <c r="AC27" s="81">
        <v>33</v>
      </c>
    </row>
    <row r="28" spans="1:29" hidden="1">
      <c r="A28" s="98" t="s">
        <v>15397</v>
      </c>
      <c r="B28" s="99" t="s">
        <v>15398</v>
      </c>
      <c r="C28" s="99" t="s">
        <v>69</v>
      </c>
      <c r="D28" s="99" t="s">
        <v>15322</v>
      </c>
      <c r="E28" s="99" t="s">
        <v>15337</v>
      </c>
      <c r="F28" s="99" t="s">
        <v>15324</v>
      </c>
      <c r="G28" s="99" t="s">
        <v>15412</v>
      </c>
      <c r="H28" s="99" t="s">
        <v>15326</v>
      </c>
      <c r="I28" s="99" t="s">
        <v>15322</v>
      </c>
      <c r="J28" s="99" t="s">
        <v>15337</v>
      </c>
      <c r="K28" s="99">
        <v>0</v>
      </c>
      <c r="L28" s="99" t="s">
        <v>13433</v>
      </c>
      <c r="M28" s="100" t="s">
        <v>1369</v>
      </c>
      <c r="N28" s="86" t="str">
        <f t="shared" si="1"/>
        <v>0392585</v>
      </c>
      <c r="O28" s="104">
        <v>300500</v>
      </c>
      <c r="P28" s="101">
        <v>300500</v>
      </c>
      <c r="Q28" s="77">
        <v>300.5</v>
      </c>
      <c r="R28" s="102" t="s">
        <v>15329</v>
      </c>
      <c r="S28" s="99" t="s">
        <v>15330</v>
      </c>
      <c r="T28" s="99" t="s">
        <v>15331</v>
      </c>
      <c r="U28" s="99" t="s">
        <v>15332</v>
      </c>
      <c r="V28" s="99" t="s">
        <v>15333</v>
      </c>
      <c r="W28" s="99" t="s">
        <v>15339</v>
      </c>
      <c r="X28" s="103" t="s">
        <v>15413</v>
      </c>
      <c r="Y28" s="103">
        <v>44651</v>
      </c>
      <c r="Z28" s="103">
        <v>51934</v>
      </c>
      <c r="AA28" s="79">
        <v>6186</v>
      </c>
      <c r="AB28" s="80" t="s">
        <v>15340</v>
      </c>
      <c r="AC28" s="81">
        <v>33</v>
      </c>
    </row>
    <row r="29" spans="1:29" hidden="1">
      <c r="A29" s="76" t="s">
        <v>15335</v>
      </c>
      <c r="B29" s="92" t="s">
        <v>15336</v>
      </c>
      <c r="C29" s="92" t="s">
        <v>6</v>
      </c>
      <c r="D29" s="92" t="s">
        <v>15322</v>
      </c>
      <c r="E29" s="92" t="s">
        <v>15337</v>
      </c>
      <c r="F29" s="92" t="s">
        <v>15324</v>
      </c>
      <c r="G29" s="92" t="s">
        <v>15414</v>
      </c>
      <c r="H29" s="92" t="s">
        <v>15326</v>
      </c>
      <c r="I29" s="92" t="s">
        <v>15322</v>
      </c>
      <c r="J29" s="92" t="s">
        <v>15327</v>
      </c>
      <c r="K29" s="92">
        <v>0</v>
      </c>
      <c r="L29" s="92" t="s">
        <v>13433</v>
      </c>
      <c r="M29" s="93" t="s">
        <v>15415</v>
      </c>
      <c r="N29" s="86" t="str">
        <f t="shared" si="1"/>
        <v>0405854</v>
      </c>
      <c r="O29" s="94">
        <v>141600</v>
      </c>
      <c r="P29" s="95">
        <v>120000</v>
      </c>
      <c r="Q29" s="77">
        <v>120</v>
      </c>
      <c r="R29" s="96" t="s">
        <v>15329</v>
      </c>
      <c r="S29" s="92" t="s">
        <v>15349</v>
      </c>
      <c r="T29" s="92" t="s">
        <v>15331</v>
      </c>
      <c r="U29" s="92" t="s">
        <v>15356</v>
      </c>
      <c r="V29" s="92" t="s">
        <v>15357</v>
      </c>
      <c r="W29" s="92" t="s">
        <v>15388</v>
      </c>
      <c r="X29" s="97">
        <v>44572</v>
      </c>
      <c r="Y29" s="97">
        <v>44574</v>
      </c>
      <c r="Z29" s="97">
        <v>51869</v>
      </c>
      <c r="AA29" s="79" t="s">
        <v>15353</v>
      </c>
      <c r="AB29" s="90"/>
    </row>
    <row r="30" spans="1:29" hidden="1">
      <c r="A30" s="98" t="s">
        <v>15320</v>
      </c>
      <c r="B30" s="99" t="s">
        <v>15416</v>
      </c>
      <c r="C30" s="99" t="s">
        <v>15417</v>
      </c>
      <c r="D30" s="99" t="s">
        <v>15322</v>
      </c>
      <c r="E30" s="99" t="s">
        <v>15418</v>
      </c>
      <c r="F30" s="99" t="s">
        <v>15324</v>
      </c>
      <c r="G30" s="99" t="s">
        <v>15419</v>
      </c>
      <c r="H30" s="99" t="s">
        <v>15326</v>
      </c>
      <c r="I30" s="99" t="s">
        <v>15322</v>
      </c>
      <c r="J30" s="99" t="s">
        <v>15418</v>
      </c>
      <c r="K30" s="99">
        <v>0</v>
      </c>
      <c r="L30" s="99" t="s">
        <v>13433</v>
      </c>
      <c r="M30" s="99" t="s">
        <v>15420</v>
      </c>
      <c r="N30" s="86" t="str">
        <f t="shared" si="1"/>
        <v>0417573</v>
      </c>
      <c r="O30" s="104">
        <v>150000</v>
      </c>
      <c r="P30" s="105">
        <v>125000</v>
      </c>
      <c r="Q30" s="77">
        <v>125</v>
      </c>
      <c r="R30" s="102" t="s">
        <v>15329</v>
      </c>
      <c r="S30" s="99" t="s">
        <v>15330</v>
      </c>
      <c r="T30" s="99" t="s">
        <v>15331</v>
      </c>
      <c r="U30" s="99" t="s">
        <v>15332</v>
      </c>
      <c r="V30" s="99" t="s">
        <v>15333</v>
      </c>
      <c r="W30" s="99" t="s">
        <v>15334</v>
      </c>
      <c r="X30" s="103" t="s">
        <v>15421</v>
      </c>
      <c r="Y30" s="103">
        <v>44711</v>
      </c>
      <c r="Z30" s="103">
        <v>51980</v>
      </c>
      <c r="AA30" s="79">
        <v>6186</v>
      </c>
    </row>
    <row r="31" spans="1:29" hidden="1">
      <c r="A31" s="98" t="s">
        <v>2799</v>
      </c>
      <c r="B31" s="99" t="s">
        <v>15358</v>
      </c>
      <c r="C31" s="99" t="s">
        <v>59</v>
      </c>
      <c r="D31" s="99" t="s">
        <v>15322</v>
      </c>
      <c r="E31" s="99" t="s">
        <v>15337</v>
      </c>
      <c r="F31" s="99" t="s">
        <v>15324</v>
      </c>
      <c r="G31" s="99" t="s">
        <v>15422</v>
      </c>
      <c r="H31" s="99" t="s">
        <v>15326</v>
      </c>
      <c r="I31" s="99" t="s">
        <v>15322</v>
      </c>
      <c r="J31" s="99" t="s">
        <v>15337</v>
      </c>
      <c r="K31" s="99">
        <v>0</v>
      </c>
      <c r="L31" s="99" t="s">
        <v>13433</v>
      </c>
      <c r="M31" s="99" t="s">
        <v>170</v>
      </c>
      <c r="N31" s="86" t="str">
        <f t="shared" si="1"/>
        <v>0426353</v>
      </c>
      <c r="O31" s="104">
        <v>258013</v>
      </c>
      <c r="P31" s="101">
        <v>258013</v>
      </c>
      <c r="Q31" s="77">
        <v>258.01299999999998</v>
      </c>
      <c r="R31" s="102" t="s">
        <v>15329</v>
      </c>
      <c r="S31" s="99" t="s">
        <v>15330</v>
      </c>
      <c r="T31" s="99" t="s">
        <v>15331</v>
      </c>
      <c r="U31" s="99" t="s">
        <v>15332</v>
      </c>
      <c r="V31" s="99" t="s">
        <v>15333</v>
      </c>
      <c r="W31" s="99" t="s">
        <v>15329</v>
      </c>
      <c r="X31" s="103" t="s">
        <v>15423</v>
      </c>
      <c r="Y31" s="103">
        <v>44664</v>
      </c>
      <c r="Z31" s="103">
        <v>51966</v>
      </c>
      <c r="AA31" s="79">
        <v>6186</v>
      </c>
      <c r="AB31" s="80" t="s">
        <v>15340</v>
      </c>
    </row>
    <row r="32" spans="1:29" hidden="1">
      <c r="A32" s="98" t="s">
        <v>2799</v>
      </c>
      <c r="B32" s="99" t="s">
        <v>15424</v>
      </c>
      <c r="C32" s="99" t="s">
        <v>15425</v>
      </c>
      <c r="D32" s="99" t="s">
        <v>15322</v>
      </c>
      <c r="E32" s="99" t="s">
        <v>15418</v>
      </c>
      <c r="F32" s="99" t="s">
        <v>15324</v>
      </c>
      <c r="G32" s="99" t="s">
        <v>15426</v>
      </c>
      <c r="H32" s="99" t="s">
        <v>15326</v>
      </c>
      <c r="I32" s="99" t="s">
        <v>15322</v>
      </c>
      <c r="J32" s="99" t="s">
        <v>15327</v>
      </c>
      <c r="K32" s="99">
        <v>0</v>
      </c>
      <c r="L32" s="99" t="s">
        <v>13433</v>
      </c>
      <c r="M32" s="99" t="s">
        <v>3478</v>
      </c>
      <c r="N32" s="86" t="str">
        <f t="shared" si="1"/>
        <v>0440488</v>
      </c>
      <c r="O32" s="104">
        <v>197710</v>
      </c>
      <c r="P32" s="101">
        <v>197710</v>
      </c>
      <c r="Q32" s="77">
        <v>197.71</v>
      </c>
      <c r="R32" s="102" t="s">
        <v>15329</v>
      </c>
      <c r="S32" s="99" t="s">
        <v>15330</v>
      </c>
      <c r="T32" s="99" t="s">
        <v>15331</v>
      </c>
      <c r="U32" s="99" t="s">
        <v>15332</v>
      </c>
      <c r="V32" s="99" t="s">
        <v>15333</v>
      </c>
      <c r="W32" s="99" t="s">
        <v>15345</v>
      </c>
      <c r="X32" s="103" t="s">
        <v>15427</v>
      </c>
      <c r="Y32" s="103">
        <v>44679</v>
      </c>
      <c r="Z32" s="103">
        <v>51961</v>
      </c>
      <c r="AA32" s="79">
        <v>6186</v>
      </c>
      <c r="AB32" s="80" t="s">
        <v>15340</v>
      </c>
      <c r="AC32" s="81">
        <v>33</v>
      </c>
    </row>
    <row r="33" spans="1:29" hidden="1">
      <c r="A33" s="98" t="s">
        <v>2799</v>
      </c>
      <c r="B33" s="99" t="s">
        <v>15358</v>
      </c>
      <c r="C33" s="99" t="s">
        <v>59</v>
      </c>
      <c r="D33" s="99" t="s">
        <v>15322</v>
      </c>
      <c r="E33" s="99" t="s">
        <v>15337</v>
      </c>
      <c r="F33" s="99" t="s">
        <v>15324</v>
      </c>
      <c r="G33" s="99" t="s">
        <v>15428</v>
      </c>
      <c r="H33" s="99" t="s">
        <v>15326</v>
      </c>
      <c r="I33" s="99" t="s">
        <v>15322</v>
      </c>
      <c r="J33" s="99" t="s">
        <v>15361</v>
      </c>
      <c r="K33" s="99">
        <v>0</v>
      </c>
      <c r="L33" s="99" t="s">
        <v>13433</v>
      </c>
      <c r="M33" s="99" t="s">
        <v>1620</v>
      </c>
      <c r="N33" s="86" t="str">
        <f t="shared" si="1"/>
        <v>0447843</v>
      </c>
      <c r="O33" s="104">
        <v>327250</v>
      </c>
      <c r="P33" s="101">
        <v>327250</v>
      </c>
      <c r="Q33" s="77">
        <v>327.25</v>
      </c>
      <c r="R33" s="102" t="s">
        <v>15329</v>
      </c>
      <c r="S33" s="99" t="s">
        <v>15330</v>
      </c>
      <c r="T33" s="99" t="s">
        <v>15331</v>
      </c>
      <c r="U33" s="99" t="s">
        <v>15332</v>
      </c>
      <c r="V33" s="99" t="s">
        <v>15333</v>
      </c>
      <c r="W33" s="99" t="s">
        <v>15334</v>
      </c>
      <c r="X33" s="103" t="s">
        <v>15429</v>
      </c>
      <c r="Y33" s="103">
        <v>44680</v>
      </c>
      <c r="Z33" s="103">
        <v>51984</v>
      </c>
      <c r="AA33" s="79">
        <v>6186</v>
      </c>
      <c r="AB33" s="80" t="s">
        <v>15340</v>
      </c>
      <c r="AC33" s="81">
        <v>33</v>
      </c>
    </row>
    <row r="34" spans="1:29" hidden="1">
      <c r="A34" s="98" t="s">
        <v>2347</v>
      </c>
      <c r="B34" s="99" t="s">
        <v>15346</v>
      </c>
      <c r="C34" s="99" t="s">
        <v>129</v>
      </c>
      <c r="D34" s="99" t="s">
        <v>15322</v>
      </c>
      <c r="E34" s="99" t="s">
        <v>15337</v>
      </c>
      <c r="F34" s="99" t="s">
        <v>15354</v>
      </c>
      <c r="G34" s="99" t="s">
        <v>15430</v>
      </c>
      <c r="H34" s="99" t="s">
        <v>15326</v>
      </c>
      <c r="I34" s="99" t="s">
        <v>15322</v>
      </c>
      <c r="J34" s="99" t="s">
        <v>15348</v>
      </c>
      <c r="K34" s="99">
        <v>0</v>
      </c>
      <c r="L34" s="99" t="s">
        <v>13433</v>
      </c>
      <c r="M34" s="100" t="s">
        <v>15431</v>
      </c>
      <c r="N34" s="86" t="str">
        <f t="shared" si="1"/>
        <v>0470003</v>
      </c>
      <c r="O34" s="104">
        <v>134768</v>
      </c>
      <c r="P34" s="101">
        <v>134768</v>
      </c>
      <c r="Q34" s="77">
        <v>134.768</v>
      </c>
      <c r="R34" s="102" t="s">
        <v>15329</v>
      </c>
      <c r="S34" s="99" t="s">
        <v>15349</v>
      </c>
      <c r="T34" s="99" t="s">
        <v>15331</v>
      </c>
      <c r="U34" s="99" t="s">
        <v>15356</v>
      </c>
      <c r="V34" s="99" t="s">
        <v>15357</v>
      </c>
      <c r="W34" s="99" t="s">
        <v>15352</v>
      </c>
      <c r="X34" s="103" t="s">
        <v>15432</v>
      </c>
      <c r="Y34" s="103">
        <v>44631</v>
      </c>
      <c r="Z34" s="103">
        <v>51841</v>
      </c>
      <c r="AA34" s="79" t="s">
        <v>15353</v>
      </c>
    </row>
    <row r="35" spans="1:29" hidden="1">
      <c r="A35" s="98" t="s">
        <v>15380</v>
      </c>
      <c r="B35" s="99" t="s">
        <v>15381</v>
      </c>
      <c r="C35" s="99" t="s">
        <v>15382</v>
      </c>
      <c r="D35" s="99" t="s">
        <v>15322</v>
      </c>
      <c r="E35" s="99" t="s">
        <v>15337</v>
      </c>
      <c r="F35" s="99" t="s">
        <v>15324</v>
      </c>
      <c r="G35" s="99" t="s">
        <v>15433</v>
      </c>
      <c r="H35" s="99" t="s">
        <v>15326</v>
      </c>
      <c r="I35" s="99" t="s">
        <v>15322</v>
      </c>
      <c r="J35" s="99" t="s">
        <v>15364</v>
      </c>
      <c r="K35" s="99">
        <v>0</v>
      </c>
      <c r="L35" s="99" t="s">
        <v>13433</v>
      </c>
      <c r="M35" s="99" t="s">
        <v>66</v>
      </c>
      <c r="N35" s="86" t="str">
        <f t="shared" si="1"/>
        <v>0473101</v>
      </c>
      <c r="O35" s="104">
        <v>222719</v>
      </c>
      <c r="P35" s="105">
        <v>222719</v>
      </c>
      <c r="Q35" s="77">
        <v>222.71899999999999</v>
      </c>
      <c r="R35" s="102" t="s">
        <v>15329</v>
      </c>
      <c r="S35" s="99" t="s">
        <v>15330</v>
      </c>
      <c r="T35" s="99" t="s">
        <v>15331</v>
      </c>
      <c r="U35" s="99" t="s">
        <v>15332</v>
      </c>
      <c r="V35" s="99" t="s">
        <v>15333</v>
      </c>
      <c r="W35" s="99" t="s">
        <v>15334</v>
      </c>
      <c r="X35" s="103" t="s">
        <v>15434</v>
      </c>
      <c r="Y35" s="103">
        <v>44727</v>
      </c>
      <c r="Z35" s="103">
        <v>52024</v>
      </c>
      <c r="AA35" s="79">
        <v>6186</v>
      </c>
      <c r="AB35" s="80" t="s">
        <v>15340</v>
      </c>
      <c r="AC35" s="81">
        <v>33</v>
      </c>
    </row>
    <row r="36" spans="1:29" hidden="1">
      <c r="A36" s="98" t="s">
        <v>15392</v>
      </c>
      <c r="B36" s="99" t="s">
        <v>15435</v>
      </c>
      <c r="C36" s="99" t="s">
        <v>1049</v>
      </c>
      <c r="D36" s="99" t="s">
        <v>15322</v>
      </c>
      <c r="E36" s="99" t="s">
        <v>15337</v>
      </c>
      <c r="F36" s="99" t="s">
        <v>15324</v>
      </c>
      <c r="G36" s="99" t="s">
        <v>15436</v>
      </c>
      <c r="H36" s="99" t="s">
        <v>15326</v>
      </c>
      <c r="I36" s="99" t="s">
        <v>15322</v>
      </c>
      <c r="J36" s="99" t="s">
        <v>15395</v>
      </c>
      <c r="K36" s="99">
        <v>0</v>
      </c>
      <c r="L36" s="99" t="s">
        <v>13433</v>
      </c>
      <c r="M36" s="100" t="s">
        <v>2478</v>
      </c>
      <c r="N36" s="86" t="str">
        <f t="shared" si="1"/>
        <v>0494999</v>
      </c>
      <c r="O36" s="104">
        <v>204000</v>
      </c>
      <c r="P36" s="101">
        <v>204000</v>
      </c>
      <c r="Q36" s="77">
        <v>204</v>
      </c>
      <c r="R36" s="102" t="s">
        <v>15329</v>
      </c>
      <c r="S36" s="99" t="s">
        <v>15330</v>
      </c>
      <c r="T36" s="99" t="s">
        <v>15331</v>
      </c>
      <c r="U36" s="99" t="s">
        <v>15332</v>
      </c>
      <c r="V36" s="99" t="s">
        <v>15333</v>
      </c>
      <c r="W36" s="99" t="s">
        <v>15334</v>
      </c>
      <c r="X36" s="103" t="s">
        <v>15437</v>
      </c>
      <c r="Y36" s="103">
        <v>44648</v>
      </c>
      <c r="Z36" s="103">
        <v>51936</v>
      </c>
      <c r="AA36" s="79">
        <v>6186</v>
      </c>
      <c r="AB36" s="80" t="s">
        <v>15340</v>
      </c>
    </row>
    <row r="37" spans="1:29" hidden="1">
      <c r="A37" s="98" t="s">
        <v>2799</v>
      </c>
      <c r="B37" s="99" t="s">
        <v>15358</v>
      </c>
      <c r="C37" s="99" t="s">
        <v>59</v>
      </c>
      <c r="D37" s="99" t="s">
        <v>15322</v>
      </c>
      <c r="E37" s="99" t="s">
        <v>15337</v>
      </c>
      <c r="F37" s="99" t="s">
        <v>15324</v>
      </c>
      <c r="G37" s="99" t="s">
        <v>15438</v>
      </c>
      <c r="H37" s="99" t="s">
        <v>15326</v>
      </c>
      <c r="I37" s="99" t="s">
        <v>15322</v>
      </c>
      <c r="J37" s="99" t="s">
        <v>15337</v>
      </c>
      <c r="K37" s="99">
        <v>0</v>
      </c>
      <c r="L37" s="99" t="s">
        <v>13433</v>
      </c>
      <c r="M37" s="100" t="s">
        <v>1709</v>
      </c>
      <c r="N37" s="86" t="str">
        <f t="shared" si="1"/>
        <v>0501697</v>
      </c>
      <c r="O37" s="104">
        <v>297500</v>
      </c>
      <c r="P37" s="101">
        <v>297500</v>
      </c>
      <c r="Q37" s="77">
        <v>297.5</v>
      </c>
      <c r="R37" s="102" t="s">
        <v>15329</v>
      </c>
      <c r="S37" s="99" t="s">
        <v>15330</v>
      </c>
      <c r="T37" s="99" t="s">
        <v>15331</v>
      </c>
      <c r="U37" s="99" t="s">
        <v>15332</v>
      </c>
      <c r="V37" s="99" t="s">
        <v>15333</v>
      </c>
      <c r="W37" s="99" t="s">
        <v>15334</v>
      </c>
      <c r="X37" s="103" t="s">
        <v>15439</v>
      </c>
      <c r="Y37" s="103">
        <v>44638</v>
      </c>
      <c r="Z37" s="103">
        <v>51938</v>
      </c>
      <c r="AA37" s="79">
        <v>6186</v>
      </c>
      <c r="AB37" s="80" t="s">
        <v>15340</v>
      </c>
      <c r="AC37" s="81">
        <v>33</v>
      </c>
    </row>
    <row r="38" spans="1:29" hidden="1">
      <c r="A38" s="98" t="s">
        <v>15335</v>
      </c>
      <c r="B38" s="99" t="s">
        <v>15336</v>
      </c>
      <c r="C38" s="99" t="s">
        <v>6</v>
      </c>
      <c r="D38" s="99" t="s">
        <v>15322</v>
      </c>
      <c r="E38" s="99" t="s">
        <v>15337</v>
      </c>
      <c r="F38" s="99" t="s">
        <v>15324</v>
      </c>
      <c r="G38" s="99" t="s">
        <v>15440</v>
      </c>
      <c r="H38" s="99" t="s">
        <v>15326</v>
      </c>
      <c r="I38" s="99" t="s">
        <v>15322</v>
      </c>
      <c r="J38" s="99" t="s">
        <v>15337</v>
      </c>
      <c r="K38" s="99">
        <v>0</v>
      </c>
      <c r="L38" s="99" t="s">
        <v>13433</v>
      </c>
      <c r="M38" s="99" t="s">
        <v>15441</v>
      </c>
      <c r="N38" s="86" t="str">
        <f t="shared" si="1"/>
        <v>0553836</v>
      </c>
      <c r="O38" s="104">
        <v>256864</v>
      </c>
      <c r="P38" s="101">
        <v>256864</v>
      </c>
      <c r="Q38" s="77">
        <v>256.86399999999998</v>
      </c>
      <c r="R38" s="102" t="s">
        <v>15329</v>
      </c>
      <c r="S38" s="99" t="s">
        <v>15349</v>
      </c>
      <c r="T38" s="99" t="s">
        <v>15331</v>
      </c>
      <c r="U38" s="99" t="s">
        <v>15350</v>
      </c>
      <c r="V38" s="99" t="s">
        <v>15351</v>
      </c>
      <c r="W38" s="99" t="s">
        <v>15442</v>
      </c>
      <c r="X38" s="103" t="s">
        <v>15443</v>
      </c>
      <c r="Y38" s="103">
        <v>44666</v>
      </c>
      <c r="Z38" s="103">
        <v>51239</v>
      </c>
      <c r="AA38" s="79" t="s">
        <v>15353</v>
      </c>
    </row>
    <row r="39" spans="1:29" hidden="1">
      <c r="A39" s="98" t="s">
        <v>2347</v>
      </c>
      <c r="B39" s="99" t="s">
        <v>15346</v>
      </c>
      <c r="C39" s="99" t="s">
        <v>129</v>
      </c>
      <c r="D39" s="99" t="s">
        <v>15322</v>
      </c>
      <c r="E39" s="99" t="s">
        <v>15337</v>
      </c>
      <c r="F39" s="99" t="s">
        <v>15324</v>
      </c>
      <c r="G39" s="99" t="s">
        <v>15444</v>
      </c>
      <c r="H39" s="99" t="s">
        <v>15326</v>
      </c>
      <c r="I39" s="99" t="s">
        <v>15322</v>
      </c>
      <c r="J39" s="99" t="s">
        <v>15337</v>
      </c>
      <c r="K39" s="99">
        <v>0</v>
      </c>
      <c r="L39" s="99" t="s">
        <v>13433</v>
      </c>
      <c r="M39" s="99" t="s">
        <v>128</v>
      </c>
      <c r="N39" s="86" t="str">
        <f t="shared" si="1"/>
        <v>0553866</v>
      </c>
      <c r="O39" s="104">
        <v>309400</v>
      </c>
      <c r="P39" s="101">
        <v>309400</v>
      </c>
      <c r="Q39" s="77">
        <v>309.39999999999998</v>
      </c>
      <c r="R39" s="102" t="s">
        <v>15329</v>
      </c>
      <c r="S39" s="99" t="s">
        <v>15330</v>
      </c>
      <c r="T39" s="99" t="s">
        <v>15331</v>
      </c>
      <c r="U39" s="99" t="s">
        <v>15332</v>
      </c>
      <c r="V39" s="99" t="s">
        <v>15333</v>
      </c>
      <c r="W39" s="99" t="s">
        <v>15345</v>
      </c>
      <c r="X39" s="103" t="s">
        <v>15445</v>
      </c>
      <c r="Y39" s="103">
        <v>44657</v>
      </c>
      <c r="Z39" s="103">
        <v>51930</v>
      </c>
      <c r="AA39" s="79">
        <v>6186</v>
      </c>
      <c r="AB39" s="80" t="s">
        <v>15340</v>
      </c>
      <c r="AC39" s="81">
        <v>33</v>
      </c>
    </row>
    <row r="40" spans="1:29" hidden="1">
      <c r="A40" s="98" t="s">
        <v>15320</v>
      </c>
      <c r="B40" s="99" t="s">
        <v>15446</v>
      </c>
      <c r="C40" s="99" t="s">
        <v>119</v>
      </c>
      <c r="D40" s="99" t="s">
        <v>15322</v>
      </c>
      <c r="E40" s="99" t="s">
        <v>15337</v>
      </c>
      <c r="F40" s="99" t="s">
        <v>15324</v>
      </c>
      <c r="G40" s="99" t="s">
        <v>15447</v>
      </c>
      <c r="H40" s="99" t="s">
        <v>15326</v>
      </c>
      <c r="I40" s="99" t="s">
        <v>15322</v>
      </c>
      <c r="J40" s="99" t="s">
        <v>15364</v>
      </c>
      <c r="K40" s="99">
        <v>0</v>
      </c>
      <c r="L40" s="99" t="s">
        <v>13433</v>
      </c>
      <c r="M40" s="99" t="s">
        <v>405</v>
      </c>
      <c r="N40" s="86" t="str">
        <f t="shared" si="1"/>
        <v>0563581</v>
      </c>
      <c r="O40" s="104">
        <v>250000</v>
      </c>
      <c r="P40" s="105">
        <v>250000</v>
      </c>
      <c r="Q40" s="77">
        <v>250</v>
      </c>
      <c r="R40" s="102" t="s">
        <v>15329</v>
      </c>
      <c r="S40" s="99" t="s">
        <v>15330</v>
      </c>
      <c r="T40" s="99" t="s">
        <v>15331</v>
      </c>
      <c r="U40" s="99" t="s">
        <v>15332</v>
      </c>
      <c r="V40" s="99" t="s">
        <v>15333</v>
      </c>
      <c r="W40" s="99" t="s">
        <v>15334</v>
      </c>
      <c r="X40" s="103" t="s">
        <v>15448</v>
      </c>
      <c r="Y40" s="103">
        <v>44715</v>
      </c>
      <c r="Z40" s="103">
        <v>51997</v>
      </c>
      <c r="AA40" s="79">
        <v>6186</v>
      </c>
      <c r="AB40" s="80" t="s">
        <v>15340</v>
      </c>
    </row>
    <row r="41" spans="1:29" hidden="1">
      <c r="A41" s="98" t="s">
        <v>2347</v>
      </c>
      <c r="B41" s="99" t="s">
        <v>15346</v>
      </c>
      <c r="C41" s="99" t="s">
        <v>129</v>
      </c>
      <c r="D41" s="99" t="s">
        <v>15322</v>
      </c>
      <c r="E41" s="99" t="s">
        <v>15337</v>
      </c>
      <c r="F41" s="99" t="s">
        <v>15324</v>
      </c>
      <c r="G41" s="99" t="s">
        <v>15449</v>
      </c>
      <c r="H41" s="99" t="s">
        <v>15326</v>
      </c>
      <c r="I41" s="99" t="s">
        <v>15322</v>
      </c>
      <c r="J41" s="99" t="s">
        <v>15337</v>
      </c>
      <c r="K41" s="99">
        <v>0</v>
      </c>
      <c r="L41" s="99" t="s">
        <v>13433</v>
      </c>
      <c r="M41" s="100" t="s">
        <v>15450</v>
      </c>
      <c r="N41" s="86" t="str">
        <f t="shared" si="1"/>
        <v>0577843</v>
      </c>
      <c r="O41" s="101">
        <v>273000</v>
      </c>
      <c r="P41" s="101">
        <v>259350</v>
      </c>
      <c r="Q41" s="77">
        <v>259.35000000000002</v>
      </c>
      <c r="R41" s="102" t="s">
        <v>15329</v>
      </c>
      <c r="S41" s="99" t="s">
        <v>15349</v>
      </c>
      <c r="T41" s="99" t="s">
        <v>15331</v>
      </c>
      <c r="U41" s="99" t="s">
        <v>15350</v>
      </c>
      <c r="V41" s="99" t="s">
        <v>15351</v>
      </c>
      <c r="W41" s="99" t="s">
        <v>15352</v>
      </c>
      <c r="X41" s="103">
        <v>44601</v>
      </c>
      <c r="Y41" s="103">
        <v>44614</v>
      </c>
      <c r="Z41" s="103">
        <v>51899</v>
      </c>
      <c r="AA41" s="79" t="s">
        <v>15353</v>
      </c>
    </row>
    <row r="42" spans="1:29" hidden="1">
      <c r="A42" s="98" t="s">
        <v>15335</v>
      </c>
      <c r="B42" s="99" t="s">
        <v>15336</v>
      </c>
      <c r="C42" s="99" t="s">
        <v>6</v>
      </c>
      <c r="D42" s="99" t="s">
        <v>15322</v>
      </c>
      <c r="E42" s="99" t="s">
        <v>15337</v>
      </c>
      <c r="F42" s="99" t="s">
        <v>15324</v>
      </c>
      <c r="G42" s="99" t="s">
        <v>15451</v>
      </c>
      <c r="H42" s="99" t="s">
        <v>15326</v>
      </c>
      <c r="I42" s="99" t="s">
        <v>15322</v>
      </c>
      <c r="J42" s="99" t="s">
        <v>15327</v>
      </c>
      <c r="K42" s="99">
        <v>0</v>
      </c>
      <c r="L42" s="99" t="s">
        <v>13433</v>
      </c>
      <c r="M42" s="100" t="s">
        <v>3496</v>
      </c>
      <c r="N42" s="86" t="str">
        <f t="shared" si="1"/>
        <v>0581973</v>
      </c>
      <c r="O42" s="104">
        <v>261673</v>
      </c>
      <c r="P42" s="101">
        <v>261673</v>
      </c>
      <c r="Q42" s="77">
        <v>261.673</v>
      </c>
      <c r="R42" s="102" t="s">
        <v>15329</v>
      </c>
      <c r="S42" s="99" t="s">
        <v>15330</v>
      </c>
      <c r="T42" s="99" t="s">
        <v>15331</v>
      </c>
      <c r="U42" s="99" t="s">
        <v>15332</v>
      </c>
      <c r="V42" s="99" t="s">
        <v>15333</v>
      </c>
      <c r="W42" s="99" t="s">
        <v>15339</v>
      </c>
      <c r="X42" s="103" t="s">
        <v>15452</v>
      </c>
      <c r="Y42" s="103">
        <v>44635</v>
      </c>
      <c r="Z42" s="103">
        <v>51918</v>
      </c>
      <c r="AA42" s="79">
        <v>6186</v>
      </c>
      <c r="AB42" s="90" t="s">
        <v>15340</v>
      </c>
    </row>
    <row r="43" spans="1:29" hidden="1">
      <c r="A43" s="76" t="s">
        <v>2799</v>
      </c>
      <c r="B43" s="92" t="s">
        <v>15358</v>
      </c>
      <c r="C43" s="92" t="s">
        <v>59</v>
      </c>
      <c r="D43" s="92" t="s">
        <v>15322</v>
      </c>
      <c r="E43" s="92" t="s">
        <v>15337</v>
      </c>
      <c r="F43" s="92" t="s">
        <v>15324</v>
      </c>
      <c r="G43" s="92" t="s">
        <v>15453</v>
      </c>
      <c r="H43" s="92" t="s">
        <v>15326</v>
      </c>
      <c r="I43" s="92" t="s">
        <v>15322</v>
      </c>
      <c r="J43" s="92" t="s">
        <v>15395</v>
      </c>
      <c r="K43" s="92">
        <v>0</v>
      </c>
      <c r="L43" s="92" t="s">
        <v>13433</v>
      </c>
      <c r="M43" s="93" t="s">
        <v>2479</v>
      </c>
      <c r="N43" s="86" t="str">
        <f t="shared" si="1"/>
        <v>0585057</v>
      </c>
      <c r="O43" s="94">
        <v>242731</v>
      </c>
      <c r="P43" s="95">
        <v>242731</v>
      </c>
      <c r="Q43" s="77">
        <v>242.73099999999999</v>
      </c>
      <c r="R43" s="96" t="s">
        <v>15329</v>
      </c>
      <c r="S43" s="92" t="s">
        <v>15330</v>
      </c>
      <c r="T43" s="92" t="s">
        <v>15331</v>
      </c>
      <c r="U43" s="92" t="s">
        <v>15332</v>
      </c>
      <c r="V43" s="92" t="s">
        <v>15333</v>
      </c>
      <c r="W43" s="92" t="s">
        <v>15329</v>
      </c>
      <c r="X43" s="97">
        <v>44603</v>
      </c>
      <c r="Y43" s="97">
        <v>44609</v>
      </c>
      <c r="Z43" s="97">
        <v>51907</v>
      </c>
      <c r="AA43" s="79">
        <v>6186</v>
      </c>
      <c r="AB43" s="90" t="s">
        <v>15340</v>
      </c>
    </row>
    <row r="44" spans="1:29" hidden="1">
      <c r="A44" s="76" t="s">
        <v>15320</v>
      </c>
      <c r="B44" s="92" t="s">
        <v>15321</v>
      </c>
      <c r="C44" s="92" t="s">
        <v>415</v>
      </c>
      <c r="D44" s="92" t="s">
        <v>15322</v>
      </c>
      <c r="E44" s="92" t="s">
        <v>15323</v>
      </c>
      <c r="F44" s="92" t="s">
        <v>15324</v>
      </c>
      <c r="G44" s="92" t="s">
        <v>15454</v>
      </c>
      <c r="H44" s="92" t="s">
        <v>15326</v>
      </c>
      <c r="I44" s="92" t="s">
        <v>15322</v>
      </c>
      <c r="J44" s="92" t="s">
        <v>15323</v>
      </c>
      <c r="K44" s="92">
        <v>0</v>
      </c>
      <c r="L44" s="92" t="s">
        <v>13433</v>
      </c>
      <c r="M44" s="93" t="s">
        <v>418</v>
      </c>
      <c r="N44" s="86" t="str">
        <f t="shared" si="1"/>
        <v>0585755</v>
      </c>
      <c r="O44" s="94">
        <v>159120</v>
      </c>
      <c r="P44" s="95">
        <v>159120</v>
      </c>
      <c r="Q44" s="77">
        <v>159.12</v>
      </c>
      <c r="R44" s="96" t="s">
        <v>15329</v>
      </c>
      <c r="S44" s="92" t="s">
        <v>15330</v>
      </c>
      <c r="T44" s="92" t="s">
        <v>15331</v>
      </c>
      <c r="U44" s="92" t="s">
        <v>15332</v>
      </c>
      <c r="V44" s="92" t="s">
        <v>15333</v>
      </c>
      <c r="W44" s="92" t="s">
        <v>15334</v>
      </c>
      <c r="X44" s="97">
        <v>44593</v>
      </c>
      <c r="Y44" s="97">
        <v>44609</v>
      </c>
      <c r="Z44" s="97">
        <v>51892</v>
      </c>
      <c r="AA44" s="79">
        <v>6186</v>
      </c>
      <c r="AB44" s="90" t="s">
        <v>15340</v>
      </c>
    </row>
    <row r="45" spans="1:29" hidden="1">
      <c r="A45" s="76" t="s">
        <v>2347</v>
      </c>
      <c r="B45" s="92" t="s">
        <v>15341</v>
      </c>
      <c r="C45" s="92" t="s">
        <v>15342</v>
      </c>
      <c r="D45" s="92" t="s">
        <v>15322</v>
      </c>
      <c r="E45" s="92" t="s">
        <v>15343</v>
      </c>
      <c r="F45" s="92" t="s">
        <v>15354</v>
      </c>
      <c r="G45" s="92" t="s">
        <v>15455</v>
      </c>
      <c r="H45" s="92" t="s">
        <v>15326</v>
      </c>
      <c r="I45" s="92" t="s">
        <v>15322</v>
      </c>
      <c r="J45" s="92" t="s">
        <v>15395</v>
      </c>
      <c r="K45" s="92">
        <v>0</v>
      </c>
      <c r="L45" s="92" t="s">
        <v>13433</v>
      </c>
      <c r="M45" s="93" t="s">
        <v>15456</v>
      </c>
      <c r="N45" s="86" t="str">
        <f t="shared" si="1"/>
        <v>0587607</v>
      </c>
      <c r="O45" s="94">
        <v>134982</v>
      </c>
      <c r="P45" s="95">
        <v>134982</v>
      </c>
      <c r="Q45" s="77">
        <v>134.982</v>
      </c>
      <c r="R45" s="96" t="s">
        <v>15329</v>
      </c>
      <c r="S45" s="92" t="s">
        <v>15349</v>
      </c>
      <c r="T45" s="92" t="s">
        <v>15331</v>
      </c>
      <c r="U45" s="92" t="s">
        <v>15356</v>
      </c>
      <c r="V45" s="92" t="s">
        <v>15357</v>
      </c>
      <c r="W45" s="92" t="s">
        <v>15352</v>
      </c>
      <c r="X45" s="97">
        <v>44602</v>
      </c>
      <c r="Y45" s="97">
        <v>44606</v>
      </c>
      <c r="Z45" s="97">
        <v>51891</v>
      </c>
      <c r="AA45" s="79" t="s">
        <v>15353</v>
      </c>
      <c r="AB45" s="90"/>
    </row>
    <row r="46" spans="1:29" hidden="1">
      <c r="A46" s="98" t="s">
        <v>2799</v>
      </c>
      <c r="B46" s="99" t="s">
        <v>15358</v>
      </c>
      <c r="C46" s="99" t="s">
        <v>59</v>
      </c>
      <c r="D46" s="99" t="s">
        <v>15322</v>
      </c>
      <c r="E46" s="99" t="s">
        <v>15337</v>
      </c>
      <c r="F46" s="99" t="s">
        <v>15324</v>
      </c>
      <c r="G46" s="99" t="s">
        <v>15457</v>
      </c>
      <c r="H46" s="99" t="s">
        <v>15326</v>
      </c>
      <c r="I46" s="99" t="s">
        <v>15322</v>
      </c>
      <c r="J46" s="99" t="s">
        <v>15395</v>
      </c>
      <c r="K46" s="99">
        <v>0</v>
      </c>
      <c r="L46" s="99" t="s">
        <v>13433</v>
      </c>
      <c r="M46" s="99" t="s">
        <v>2505</v>
      </c>
      <c r="N46" s="86" t="str">
        <f t="shared" si="1"/>
        <v>0587836</v>
      </c>
      <c r="O46" s="104">
        <v>261244</v>
      </c>
      <c r="P46" s="101">
        <v>261244</v>
      </c>
      <c r="Q46" s="77">
        <v>261.24400000000003</v>
      </c>
      <c r="R46" s="102" t="s">
        <v>15329</v>
      </c>
      <c r="S46" s="99" t="s">
        <v>15330</v>
      </c>
      <c r="T46" s="99" t="s">
        <v>15331</v>
      </c>
      <c r="U46" s="99" t="s">
        <v>15332</v>
      </c>
      <c r="V46" s="99" t="s">
        <v>15333</v>
      </c>
      <c r="W46" s="99" t="s">
        <v>15334</v>
      </c>
      <c r="X46" s="103" t="s">
        <v>15407</v>
      </c>
      <c r="Y46" s="103">
        <v>44677</v>
      </c>
      <c r="Z46" s="103">
        <v>51980</v>
      </c>
      <c r="AA46" s="79">
        <v>6186</v>
      </c>
      <c r="AB46" s="80" t="s">
        <v>15340</v>
      </c>
      <c r="AC46" s="81">
        <v>33</v>
      </c>
    </row>
    <row r="47" spans="1:29" hidden="1">
      <c r="A47" s="98" t="s">
        <v>15458</v>
      </c>
      <c r="B47" s="99" t="s">
        <v>15459</v>
      </c>
      <c r="C47" s="99" t="s">
        <v>15460</v>
      </c>
      <c r="D47" s="99" t="s">
        <v>15322</v>
      </c>
      <c r="E47" s="99" t="s">
        <v>15348</v>
      </c>
      <c r="F47" s="99" t="s">
        <v>15324</v>
      </c>
      <c r="G47" s="99" t="s">
        <v>15461</v>
      </c>
      <c r="H47" s="99" t="s">
        <v>15326</v>
      </c>
      <c r="I47" s="99" t="s">
        <v>15377</v>
      </c>
      <c r="J47" s="99" t="s">
        <v>15462</v>
      </c>
      <c r="K47" s="99">
        <v>0</v>
      </c>
      <c r="L47" s="99" t="s">
        <v>13433</v>
      </c>
      <c r="M47" s="99" t="s">
        <v>15463</v>
      </c>
      <c r="N47" s="86" t="str">
        <f t="shared" si="1"/>
        <v>0604135</v>
      </c>
      <c r="O47" s="104">
        <v>207000</v>
      </c>
      <c r="P47" s="101">
        <v>144900</v>
      </c>
      <c r="Q47" s="77">
        <v>144.9</v>
      </c>
      <c r="R47" s="102" t="s">
        <v>15329</v>
      </c>
      <c r="S47" s="99" t="s">
        <v>15330</v>
      </c>
      <c r="T47" s="99" t="s">
        <v>15331</v>
      </c>
      <c r="U47" s="99" t="s">
        <v>15332</v>
      </c>
      <c r="V47" s="99" t="s">
        <v>15333</v>
      </c>
      <c r="W47" s="99" t="s">
        <v>15334</v>
      </c>
      <c r="X47" s="103">
        <v>44681</v>
      </c>
      <c r="Y47" s="103">
        <v>44687</v>
      </c>
      <c r="Z47" s="103">
        <v>51985</v>
      </c>
      <c r="AA47" s="79">
        <v>6186</v>
      </c>
    </row>
    <row r="48" spans="1:29" hidden="1">
      <c r="A48" s="76" t="s">
        <v>15335</v>
      </c>
      <c r="B48" s="92" t="s">
        <v>15336</v>
      </c>
      <c r="C48" s="92" t="s">
        <v>6</v>
      </c>
      <c r="D48" s="92" t="s">
        <v>15322</v>
      </c>
      <c r="E48" s="92" t="s">
        <v>15337</v>
      </c>
      <c r="F48" s="92" t="s">
        <v>15324</v>
      </c>
      <c r="G48" s="92" t="s">
        <v>15464</v>
      </c>
      <c r="H48" s="92" t="s">
        <v>15326</v>
      </c>
      <c r="I48" s="92" t="s">
        <v>15322</v>
      </c>
      <c r="J48" s="92" t="s">
        <v>15327</v>
      </c>
      <c r="K48" s="92">
        <v>0</v>
      </c>
      <c r="L48" s="92" t="s">
        <v>13433</v>
      </c>
      <c r="M48" s="93" t="s">
        <v>15465</v>
      </c>
      <c r="N48" s="86" t="str">
        <f t="shared" si="1"/>
        <v>0609152</v>
      </c>
      <c r="O48" s="94">
        <v>141640</v>
      </c>
      <c r="P48" s="95">
        <v>120000</v>
      </c>
      <c r="Q48" s="77">
        <v>120</v>
      </c>
      <c r="R48" s="96" t="s">
        <v>15329</v>
      </c>
      <c r="S48" s="92" t="s">
        <v>15349</v>
      </c>
      <c r="T48" s="92" t="s">
        <v>15331</v>
      </c>
      <c r="U48" s="92" t="s">
        <v>15356</v>
      </c>
      <c r="V48" s="92" t="s">
        <v>15357</v>
      </c>
      <c r="W48" s="92" t="s">
        <v>15388</v>
      </c>
      <c r="X48" s="97">
        <v>44573</v>
      </c>
      <c r="Y48" s="97">
        <v>44573</v>
      </c>
      <c r="Z48" s="97">
        <v>51869</v>
      </c>
      <c r="AA48" s="79" t="s">
        <v>15353</v>
      </c>
      <c r="AB48" s="90"/>
    </row>
    <row r="49" spans="1:29" hidden="1">
      <c r="A49" s="98" t="s">
        <v>2347</v>
      </c>
      <c r="B49" s="99" t="s">
        <v>15346</v>
      </c>
      <c r="C49" s="99" t="s">
        <v>129</v>
      </c>
      <c r="D49" s="99" t="s">
        <v>15322</v>
      </c>
      <c r="E49" s="99" t="s">
        <v>15337</v>
      </c>
      <c r="F49" s="99" t="s">
        <v>15324</v>
      </c>
      <c r="G49" s="99" t="s">
        <v>15466</v>
      </c>
      <c r="H49" s="99" t="s">
        <v>15326</v>
      </c>
      <c r="I49" s="99" t="s">
        <v>15322</v>
      </c>
      <c r="J49" s="99" t="s">
        <v>15418</v>
      </c>
      <c r="K49" s="99">
        <v>0</v>
      </c>
      <c r="L49" s="99" t="s">
        <v>13433</v>
      </c>
      <c r="M49" s="100" t="s">
        <v>2157</v>
      </c>
      <c r="N49" s="86" t="str">
        <f t="shared" si="1"/>
        <v>0641748</v>
      </c>
      <c r="O49" s="101">
        <v>254372</v>
      </c>
      <c r="P49" s="101">
        <v>254372</v>
      </c>
      <c r="Q49" s="77">
        <v>254.37200000000001</v>
      </c>
      <c r="R49" s="102" t="s">
        <v>15329</v>
      </c>
      <c r="S49" s="99" t="s">
        <v>15330</v>
      </c>
      <c r="T49" s="99" t="s">
        <v>15331</v>
      </c>
      <c r="U49" s="99" t="s">
        <v>15332</v>
      </c>
      <c r="V49" s="99" t="s">
        <v>15333</v>
      </c>
      <c r="W49" s="99" t="s">
        <v>15345</v>
      </c>
      <c r="X49" s="103">
        <v>44609</v>
      </c>
      <c r="Y49" s="103">
        <v>44610</v>
      </c>
      <c r="Z49" s="103">
        <v>51913</v>
      </c>
      <c r="AA49" s="79">
        <v>6186</v>
      </c>
      <c r="AB49" s="90" t="s">
        <v>15340</v>
      </c>
      <c r="AC49" s="81">
        <v>33</v>
      </c>
    </row>
    <row r="50" spans="1:29" hidden="1">
      <c r="A50" s="98" t="s">
        <v>2347</v>
      </c>
      <c r="B50" s="99" t="s">
        <v>15341</v>
      </c>
      <c r="C50" s="99" t="s">
        <v>15342</v>
      </c>
      <c r="D50" s="99" t="s">
        <v>15322</v>
      </c>
      <c r="E50" s="99" t="s">
        <v>15343</v>
      </c>
      <c r="F50" s="99" t="s">
        <v>15354</v>
      </c>
      <c r="G50" s="99" t="s">
        <v>15467</v>
      </c>
      <c r="H50" s="99" t="s">
        <v>15326</v>
      </c>
      <c r="I50" s="99" t="s">
        <v>15322</v>
      </c>
      <c r="J50" s="99" t="s">
        <v>15343</v>
      </c>
      <c r="K50" s="99">
        <v>0</v>
      </c>
      <c r="L50" s="99" t="s">
        <v>13433</v>
      </c>
      <c r="M50" s="100" t="s">
        <v>15468</v>
      </c>
      <c r="N50" s="86" t="str">
        <f t="shared" si="1"/>
        <v>0654047</v>
      </c>
      <c r="O50" s="104">
        <v>142541</v>
      </c>
      <c r="P50" s="101">
        <v>142541</v>
      </c>
      <c r="Q50" s="77">
        <v>142.541</v>
      </c>
      <c r="R50" s="102" t="s">
        <v>15329</v>
      </c>
      <c r="S50" s="99" t="s">
        <v>15349</v>
      </c>
      <c r="T50" s="99" t="s">
        <v>15331</v>
      </c>
      <c r="U50" s="99" t="s">
        <v>15356</v>
      </c>
      <c r="V50" s="99" t="s">
        <v>15357</v>
      </c>
      <c r="W50" s="99" t="s">
        <v>15352</v>
      </c>
      <c r="X50" s="103" t="s">
        <v>15469</v>
      </c>
      <c r="Y50" s="103">
        <v>44631</v>
      </c>
      <c r="Z50" s="103">
        <v>51919</v>
      </c>
      <c r="AA50" s="79" t="s">
        <v>15353</v>
      </c>
    </row>
    <row r="51" spans="1:29" hidden="1">
      <c r="A51" s="98" t="s">
        <v>2799</v>
      </c>
      <c r="B51" s="99" t="s">
        <v>15358</v>
      </c>
      <c r="C51" s="99" t="s">
        <v>59</v>
      </c>
      <c r="D51" s="99" t="s">
        <v>15322</v>
      </c>
      <c r="E51" s="99" t="s">
        <v>15337</v>
      </c>
      <c r="F51" s="99" t="s">
        <v>15324</v>
      </c>
      <c r="G51" s="99" t="s">
        <v>15470</v>
      </c>
      <c r="H51" s="99" t="s">
        <v>15326</v>
      </c>
      <c r="I51" s="99" t="s">
        <v>15322</v>
      </c>
      <c r="J51" s="99" t="s">
        <v>15406</v>
      </c>
      <c r="K51" s="99">
        <v>0</v>
      </c>
      <c r="L51" s="99" t="s">
        <v>13433</v>
      </c>
      <c r="M51" s="100" t="s">
        <v>2040</v>
      </c>
      <c r="N51" s="86" t="str">
        <f t="shared" si="1"/>
        <v>0658880</v>
      </c>
      <c r="O51" s="104">
        <v>277400</v>
      </c>
      <c r="P51" s="101">
        <v>277400</v>
      </c>
      <c r="Q51" s="77">
        <v>277.39999999999998</v>
      </c>
      <c r="R51" s="102" t="s">
        <v>15329</v>
      </c>
      <c r="S51" s="99" t="s">
        <v>15330</v>
      </c>
      <c r="T51" s="99" t="s">
        <v>15331</v>
      </c>
      <c r="U51" s="99" t="s">
        <v>15332</v>
      </c>
      <c r="V51" s="99" t="s">
        <v>15333</v>
      </c>
      <c r="W51" s="99" t="s">
        <v>15329</v>
      </c>
      <c r="X51" s="103" t="s">
        <v>15471</v>
      </c>
      <c r="Y51" s="103">
        <v>44650</v>
      </c>
      <c r="Z51" s="103">
        <v>51953</v>
      </c>
      <c r="AA51" s="79">
        <v>6186</v>
      </c>
      <c r="AB51" s="80" t="s">
        <v>15340</v>
      </c>
      <c r="AC51" s="81">
        <v>33</v>
      </c>
    </row>
    <row r="52" spans="1:29" hidden="1">
      <c r="A52" s="98" t="s">
        <v>2799</v>
      </c>
      <c r="B52" s="99" t="s">
        <v>15358</v>
      </c>
      <c r="C52" s="99" t="s">
        <v>59</v>
      </c>
      <c r="D52" s="99" t="s">
        <v>15322</v>
      </c>
      <c r="E52" s="99" t="s">
        <v>15337</v>
      </c>
      <c r="F52" s="99" t="s">
        <v>15324</v>
      </c>
      <c r="G52" s="99" t="s">
        <v>15472</v>
      </c>
      <c r="H52" s="99" t="s">
        <v>15326</v>
      </c>
      <c r="I52" s="99" t="s">
        <v>15322</v>
      </c>
      <c r="J52" s="99" t="s">
        <v>15337</v>
      </c>
      <c r="K52" s="99">
        <v>0</v>
      </c>
      <c r="L52" s="99" t="s">
        <v>13433</v>
      </c>
      <c r="M52" s="99" t="s">
        <v>93</v>
      </c>
      <c r="N52" s="86" t="str">
        <f t="shared" si="1"/>
        <v>0671282</v>
      </c>
      <c r="O52" s="104">
        <v>302936</v>
      </c>
      <c r="P52" s="101">
        <v>302936</v>
      </c>
      <c r="Q52" s="77">
        <v>302.93599999999998</v>
      </c>
      <c r="R52" s="102" t="s">
        <v>15329</v>
      </c>
      <c r="S52" s="99" t="s">
        <v>15330</v>
      </c>
      <c r="T52" s="99" t="s">
        <v>15331</v>
      </c>
      <c r="U52" s="99" t="s">
        <v>15332</v>
      </c>
      <c r="V52" s="99" t="s">
        <v>15333</v>
      </c>
      <c r="W52" s="99" t="s">
        <v>15334</v>
      </c>
      <c r="X52" s="103">
        <v>44708</v>
      </c>
      <c r="Y52" s="103">
        <v>44708</v>
      </c>
      <c r="Z52" s="103">
        <v>52012</v>
      </c>
      <c r="AA52" s="79">
        <v>6186</v>
      </c>
      <c r="AB52" s="80" t="s">
        <v>15340</v>
      </c>
      <c r="AC52" s="81">
        <v>33</v>
      </c>
    </row>
    <row r="53" spans="1:29" hidden="1">
      <c r="A53" s="98" t="s">
        <v>2799</v>
      </c>
      <c r="B53" s="99" t="s">
        <v>15358</v>
      </c>
      <c r="C53" s="99" t="s">
        <v>59</v>
      </c>
      <c r="D53" s="99" t="s">
        <v>15322</v>
      </c>
      <c r="E53" s="99" t="s">
        <v>15337</v>
      </c>
      <c r="F53" s="99" t="s">
        <v>15324</v>
      </c>
      <c r="G53" s="99" t="s">
        <v>15473</v>
      </c>
      <c r="H53" s="99" t="s">
        <v>15326</v>
      </c>
      <c r="I53" s="99" t="s">
        <v>15322</v>
      </c>
      <c r="J53" s="99" t="s">
        <v>15343</v>
      </c>
      <c r="K53" s="99">
        <v>0</v>
      </c>
      <c r="L53" s="99" t="s">
        <v>13433</v>
      </c>
      <c r="M53" s="100" t="s">
        <v>778</v>
      </c>
      <c r="N53" s="86" t="str">
        <f t="shared" si="1"/>
        <v>0680650</v>
      </c>
      <c r="O53" s="104">
        <v>244700</v>
      </c>
      <c r="P53" s="101">
        <v>244700</v>
      </c>
      <c r="Q53" s="77">
        <v>244.7</v>
      </c>
      <c r="R53" s="102" t="s">
        <v>15329</v>
      </c>
      <c r="S53" s="99" t="s">
        <v>15330</v>
      </c>
      <c r="T53" s="99" t="s">
        <v>15331</v>
      </c>
      <c r="U53" s="99" t="s">
        <v>15332</v>
      </c>
      <c r="V53" s="99" t="s">
        <v>15333</v>
      </c>
      <c r="W53" s="99" t="s">
        <v>15334</v>
      </c>
      <c r="X53" s="103" t="s">
        <v>15474</v>
      </c>
      <c r="Y53" s="103">
        <v>44644</v>
      </c>
      <c r="Z53" s="103">
        <v>51948</v>
      </c>
      <c r="AA53" s="79">
        <v>6186</v>
      </c>
      <c r="AB53" s="80" t="s">
        <v>15340</v>
      </c>
      <c r="AC53" s="81">
        <v>33</v>
      </c>
    </row>
    <row r="54" spans="1:29" hidden="1">
      <c r="A54" s="98" t="s">
        <v>15335</v>
      </c>
      <c r="B54" s="99" t="s">
        <v>15336</v>
      </c>
      <c r="C54" s="99" t="s">
        <v>6</v>
      </c>
      <c r="D54" s="99" t="s">
        <v>15322</v>
      </c>
      <c r="E54" s="99" t="s">
        <v>15337</v>
      </c>
      <c r="F54" s="99" t="s">
        <v>15324</v>
      </c>
      <c r="G54" s="99" t="s">
        <v>15475</v>
      </c>
      <c r="H54" s="99" t="s">
        <v>15326</v>
      </c>
      <c r="I54" s="99" t="s">
        <v>15322</v>
      </c>
      <c r="J54" s="99" t="s">
        <v>15364</v>
      </c>
      <c r="K54" s="99">
        <v>0</v>
      </c>
      <c r="L54" s="99" t="s">
        <v>13433</v>
      </c>
      <c r="M54" s="100" t="s">
        <v>3061</v>
      </c>
      <c r="N54" s="86" t="str">
        <f t="shared" si="1"/>
        <v>0681766</v>
      </c>
      <c r="O54" s="104">
        <v>158185</v>
      </c>
      <c r="P54" s="101">
        <v>158185</v>
      </c>
      <c r="Q54" s="77">
        <v>158.185</v>
      </c>
      <c r="R54" s="102" t="s">
        <v>15329</v>
      </c>
      <c r="S54" s="99" t="s">
        <v>15330</v>
      </c>
      <c r="T54" s="99" t="s">
        <v>15331</v>
      </c>
      <c r="U54" s="99" t="s">
        <v>15332</v>
      </c>
      <c r="V54" s="99" t="s">
        <v>15333</v>
      </c>
      <c r="W54" s="99" t="s">
        <v>15339</v>
      </c>
      <c r="X54" s="103" t="s">
        <v>15476</v>
      </c>
      <c r="Y54" s="103">
        <v>44637</v>
      </c>
      <c r="Z54" s="103">
        <v>51906</v>
      </c>
      <c r="AA54" s="79">
        <v>6186</v>
      </c>
      <c r="AB54" s="90" t="s">
        <v>15340</v>
      </c>
    </row>
    <row r="55" spans="1:29" hidden="1">
      <c r="A55" s="98" t="s">
        <v>2799</v>
      </c>
      <c r="B55" s="99" t="s">
        <v>15358</v>
      </c>
      <c r="C55" s="99" t="s">
        <v>59</v>
      </c>
      <c r="D55" s="99" t="s">
        <v>15322</v>
      </c>
      <c r="E55" s="99" t="s">
        <v>15337</v>
      </c>
      <c r="F55" s="99" t="s">
        <v>15324</v>
      </c>
      <c r="G55" s="99" t="s">
        <v>15477</v>
      </c>
      <c r="H55" s="99" t="s">
        <v>15326</v>
      </c>
      <c r="I55" s="99" t="s">
        <v>15322</v>
      </c>
      <c r="J55" s="99" t="s">
        <v>15337</v>
      </c>
      <c r="K55" s="99">
        <v>0</v>
      </c>
      <c r="L55" s="99" t="s">
        <v>13433</v>
      </c>
      <c r="M55" s="100" t="s">
        <v>1947</v>
      </c>
      <c r="N55" s="86" t="str">
        <f t="shared" si="1"/>
        <v>0684607</v>
      </c>
      <c r="O55" s="104">
        <v>309400</v>
      </c>
      <c r="P55" s="101">
        <v>309400</v>
      </c>
      <c r="Q55" s="77">
        <v>309.39999999999998</v>
      </c>
      <c r="R55" s="102" t="s">
        <v>15329</v>
      </c>
      <c r="S55" s="99" t="s">
        <v>15330</v>
      </c>
      <c r="T55" s="99" t="s">
        <v>15331</v>
      </c>
      <c r="U55" s="99" t="s">
        <v>15332</v>
      </c>
      <c r="V55" s="99" t="s">
        <v>15333</v>
      </c>
      <c r="W55" s="99" t="s">
        <v>15334</v>
      </c>
      <c r="X55" s="103" t="s">
        <v>15478</v>
      </c>
      <c r="Y55" s="103">
        <v>44622</v>
      </c>
      <c r="Z55" s="103">
        <v>51861</v>
      </c>
      <c r="AA55" s="79">
        <v>6186</v>
      </c>
      <c r="AB55" s="80" t="s">
        <v>15340</v>
      </c>
    </row>
    <row r="56" spans="1:29" hidden="1">
      <c r="A56" s="98" t="s">
        <v>15479</v>
      </c>
      <c r="B56" s="99" t="s">
        <v>15480</v>
      </c>
      <c r="C56" s="99" t="s">
        <v>15481</v>
      </c>
      <c r="D56" s="99" t="s">
        <v>15322</v>
      </c>
      <c r="E56" s="99" t="s">
        <v>15337</v>
      </c>
      <c r="F56" s="99" t="s">
        <v>15354</v>
      </c>
      <c r="G56" s="99" t="s">
        <v>15482</v>
      </c>
      <c r="H56" s="99" t="s">
        <v>15326</v>
      </c>
      <c r="I56" s="99" t="s">
        <v>15322</v>
      </c>
      <c r="J56" s="99" t="s">
        <v>15337</v>
      </c>
      <c r="K56" s="99">
        <v>0</v>
      </c>
      <c r="L56" s="99" t="s">
        <v>13433</v>
      </c>
      <c r="M56" s="99" t="s">
        <v>15483</v>
      </c>
      <c r="N56" s="86" t="str">
        <f t="shared" si="1"/>
        <v>0696451</v>
      </c>
      <c r="O56" s="104">
        <v>222000</v>
      </c>
      <c r="P56" s="105">
        <v>222000</v>
      </c>
      <c r="Q56" s="77">
        <v>222</v>
      </c>
      <c r="R56" s="102" t="s">
        <v>15329</v>
      </c>
      <c r="S56" s="99" t="s">
        <v>15371</v>
      </c>
      <c r="T56" s="99" t="s">
        <v>15331</v>
      </c>
      <c r="U56" s="99" t="s">
        <v>15484</v>
      </c>
      <c r="V56" s="99" t="s">
        <v>15485</v>
      </c>
      <c r="W56" s="99" t="s">
        <v>15486</v>
      </c>
      <c r="X56" s="103" t="s">
        <v>15434</v>
      </c>
      <c r="Y56" s="103">
        <v>44727</v>
      </c>
      <c r="Z56" s="103">
        <v>48370</v>
      </c>
      <c r="AA56" s="79" t="s">
        <v>15374</v>
      </c>
    </row>
    <row r="57" spans="1:29" hidden="1">
      <c r="A57" s="98" t="s">
        <v>2799</v>
      </c>
      <c r="B57" s="99" t="s">
        <v>15424</v>
      </c>
      <c r="C57" s="99" t="s">
        <v>15425</v>
      </c>
      <c r="D57" s="99" t="s">
        <v>15322</v>
      </c>
      <c r="E57" s="99" t="s">
        <v>15418</v>
      </c>
      <c r="F57" s="99" t="s">
        <v>15324</v>
      </c>
      <c r="G57" s="99" t="s">
        <v>15487</v>
      </c>
      <c r="H57" s="99" t="s">
        <v>15326</v>
      </c>
      <c r="I57" s="99" t="s">
        <v>15322</v>
      </c>
      <c r="J57" s="99" t="s">
        <v>15418</v>
      </c>
      <c r="K57" s="99">
        <v>0</v>
      </c>
      <c r="L57" s="99" t="s">
        <v>13433</v>
      </c>
      <c r="M57" s="99" t="s">
        <v>2093</v>
      </c>
      <c r="N57" s="86" t="str">
        <f t="shared" si="1"/>
        <v>0697767</v>
      </c>
      <c r="O57" s="104">
        <v>213860</v>
      </c>
      <c r="P57" s="101">
        <v>213860</v>
      </c>
      <c r="Q57" s="77">
        <v>213.86</v>
      </c>
      <c r="R57" s="102" t="s">
        <v>15329</v>
      </c>
      <c r="S57" s="99" t="s">
        <v>15330</v>
      </c>
      <c r="T57" s="99" t="s">
        <v>15331</v>
      </c>
      <c r="U57" s="99" t="s">
        <v>15332</v>
      </c>
      <c r="V57" s="99" t="s">
        <v>15333</v>
      </c>
      <c r="W57" s="99" t="s">
        <v>15345</v>
      </c>
      <c r="X57" s="103" t="s">
        <v>15488</v>
      </c>
      <c r="Y57" s="103">
        <v>44666</v>
      </c>
      <c r="Z57" s="103">
        <v>51949</v>
      </c>
      <c r="AA57" s="79">
        <v>6186</v>
      </c>
      <c r="AB57" s="80" t="s">
        <v>15340</v>
      </c>
    </row>
    <row r="58" spans="1:29" hidden="1">
      <c r="A58" s="98" t="s">
        <v>15489</v>
      </c>
      <c r="B58" s="99" t="s">
        <v>15490</v>
      </c>
      <c r="C58" s="99" t="s">
        <v>15491</v>
      </c>
      <c r="D58" s="99" t="s">
        <v>15322</v>
      </c>
      <c r="E58" s="99" t="s">
        <v>15343</v>
      </c>
      <c r="F58" s="99" t="s">
        <v>15324</v>
      </c>
      <c r="G58" s="99" t="s">
        <v>15492</v>
      </c>
      <c r="H58" s="99" t="s">
        <v>15326</v>
      </c>
      <c r="I58" s="99" t="s">
        <v>15322</v>
      </c>
      <c r="J58" s="99" t="s">
        <v>15343</v>
      </c>
      <c r="K58" s="99">
        <v>1</v>
      </c>
      <c r="L58" s="99" t="s">
        <v>13433</v>
      </c>
      <c r="M58" s="100" t="s">
        <v>15493</v>
      </c>
      <c r="N58" s="86" t="str">
        <f t="shared" si="1"/>
        <v>0699190</v>
      </c>
      <c r="O58" s="104">
        <v>141100</v>
      </c>
      <c r="P58" s="101">
        <v>141100</v>
      </c>
      <c r="Q58" s="77">
        <v>141.1</v>
      </c>
      <c r="R58" s="102" t="s">
        <v>15329</v>
      </c>
      <c r="S58" s="99" t="s">
        <v>15330</v>
      </c>
      <c r="T58" s="99" t="s">
        <v>15331</v>
      </c>
      <c r="U58" s="99" t="s">
        <v>15332</v>
      </c>
      <c r="V58" s="99" t="s">
        <v>15333</v>
      </c>
      <c r="W58" s="99" t="s">
        <v>15334</v>
      </c>
      <c r="X58" s="103" t="s">
        <v>15494</v>
      </c>
      <c r="Y58" s="103">
        <v>44624</v>
      </c>
      <c r="Z58" s="103">
        <v>51922</v>
      </c>
      <c r="AA58" s="79">
        <v>6186</v>
      </c>
    </row>
    <row r="59" spans="1:29" hidden="1">
      <c r="A59" s="98" t="s">
        <v>2347</v>
      </c>
      <c r="B59" s="99" t="s">
        <v>15346</v>
      </c>
      <c r="C59" s="99" t="s">
        <v>129</v>
      </c>
      <c r="D59" s="99" t="s">
        <v>15322</v>
      </c>
      <c r="E59" s="99" t="s">
        <v>15337</v>
      </c>
      <c r="F59" s="99" t="s">
        <v>15324</v>
      </c>
      <c r="G59" s="99" t="s">
        <v>15495</v>
      </c>
      <c r="H59" s="99" t="s">
        <v>15326</v>
      </c>
      <c r="I59" s="99" t="s">
        <v>15496</v>
      </c>
      <c r="J59" s="99" t="s">
        <v>15497</v>
      </c>
      <c r="K59" s="99">
        <v>0</v>
      </c>
      <c r="L59" s="99" t="s">
        <v>13433</v>
      </c>
      <c r="M59" s="100" t="s">
        <v>15498</v>
      </c>
      <c r="N59" s="86" t="str">
        <f t="shared" si="1"/>
        <v>0713076</v>
      </c>
      <c r="O59" s="101">
        <v>273000</v>
      </c>
      <c r="P59" s="101">
        <v>259350</v>
      </c>
      <c r="Q59" s="77">
        <v>259.35000000000002</v>
      </c>
      <c r="R59" s="102" t="s">
        <v>15329</v>
      </c>
      <c r="S59" s="99" t="s">
        <v>15349</v>
      </c>
      <c r="T59" s="99" t="s">
        <v>15331</v>
      </c>
      <c r="U59" s="99" t="s">
        <v>15350</v>
      </c>
      <c r="V59" s="99" t="s">
        <v>15351</v>
      </c>
      <c r="W59" s="99" t="s">
        <v>15352</v>
      </c>
      <c r="X59" s="103">
        <v>44601</v>
      </c>
      <c r="Y59" s="103">
        <v>44615</v>
      </c>
      <c r="Z59" s="103">
        <v>51899</v>
      </c>
      <c r="AA59" s="79" t="s">
        <v>15353</v>
      </c>
    </row>
    <row r="60" spans="1:29" hidden="1">
      <c r="A60" s="98" t="s">
        <v>15458</v>
      </c>
      <c r="B60" s="99" t="s">
        <v>15499</v>
      </c>
      <c r="C60" s="99" t="s">
        <v>15500</v>
      </c>
      <c r="D60" s="99" t="s">
        <v>15322</v>
      </c>
      <c r="E60" s="99" t="s">
        <v>15395</v>
      </c>
      <c r="F60" s="99" t="s">
        <v>15324</v>
      </c>
      <c r="G60" s="99" t="s">
        <v>15501</v>
      </c>
      <c r="H60" s="99" t="s">
        <v>15326</v>
      </c>
      <c r="I60" s="99" t="s">
        <v>15322</v>
      </c>
      <c r="J60" s="99" t="s">
        <v>15337</v>
      </c>
      <c r="K60" s="99">
        <v>0</v>
      </c>
      <c r="L60" s="99" t="s">
        <v>13433</v>
      </c>
      <c r="M60" s="100" t="s">
        <v>15502</v>
      </c>
      <c r="N60" s="86" t="str">
        <f t="shared" si="1"/>
        <v>0725700</v>
      </c>
      <c r="O60" s="104">
        <v>212000</v>
      </c>
      <c r="P60" s="101">
        <v>169600</v>
      </c>
      <c r="Q60" s="77">
        <v>169.6</v>
      </c>
      <c r="R60" s="102" t="s">
        <v>15329</v>
      </c>
      <c r="S60" s="99" t="s">
        <v>15330</v>
      </c>
      <c r="T60" s="99" t="s">
        <v>15331</v>
      </c>
      <c r="U60" s="99" t="s">
        <v>15332</v>
      </c>
      <c r="V60" s="99" t="s">
        <v>15333</v>
      </c>
      <c r="W60" s="99" t="s">
        <v>15334</v>
      </c>
      <c r="X60" s="103" t="s">
        <v>15478</v>
      </c>
      <c r="Y60" s="103">
        <v>44624</v>
      </c>
      <c r="Z60" s="103">
        <v>51920</v>
      </c>
      <c r="AA60" s="79">
        <v>6186</v>
      </c>
      <c r="AB60" s="80" t="s">
        <v>15503</v>
      </c>
    </row>
    <row r="61" spans="1:29" hidden="1">
      <c r="A61" s="76" t="s">
        <v>2799</v>
      </c>
      <c r="B61" s="92" t="s">
        <v>15358</v>
      </c>
      <c r="C61" s="92" t="s">
        <v>59</v>
      </c>
      <c r="D61" s="92" t="s">
        <v>15322</v>
      </c>
      <c r="E61" s="92" t="s">
        <v>15337</v>
      </c>
      <c r="F61" s="92" t="s">
        <v>15324</v>
      </c>
      <c r="G61" s="92" t="s">
        <v>15504</v>
      </c>
      <c r="H61" s="92" t="s">
        <v>15326</v>
      </c>
      <c r="I61" s="92" t="s">
        <v>15505</v>
      </c>
      <c r="J61" s="92" t="s">
        <v>15506</v>
      </c>
      <c r="K61" s="92">
        <v>0</v>
      </c>
      <c r="L61" s="92" t="s">
        <v>13433</v>
      </c>
      <c r="M61" s="93" t="s">
        <v>7526</v>
      </c>
      <c r="N61" s="86" t="str">
        <f t="shared" si="1"/>
        <v>0728603</v>
      </c>
      <c r="O61" s="94">
        <v>255000</v>
      </c>
      <c r="P61" s="95">
        <v>255000</v>
      </c>
      <c r="Q61" s="77">
        <v>255</v>
      </c>
      <c r="R61" s="96" t="s">
        <v>15329</v>
      </c>
      <c r="S61" s="92" t="s">
        <v>15330</v>
      </c>
      <c r="T61" s="92" t="s">
        <v>15331</v>
      </c>
      <c r="U61" s="92" t="s">
        <v>15332</v>
      </c>
      <c r="V61" s="92" t="s">
        <v>15333</v>
      </c>
      <c r="W61" s="92" t="s">
        <v>15334</v>
      </c>
      <c r="X61" s="97">
        <v>44602</v>
      </c>
      <c r="Y61" s="97">
        <v>44607</v>
      </c>
      <c r="Z61" s="97">
        <v>51904</v>
      </c>
      <c r="AA61" s="79">
        <v>6186</v>
      </c>
      <c r="AB61" s="90" t="s">
        <v>15340</v>
      </c>
    </row>
    <row r="62" spans="1:29" hidden="1">
      <c r="A62" s="76" t="s">
        <v>15489</v>
      </c>
      <c r="B62" s="92" t="s">
        <v>15507</v>
      </c>
      <c r="C62" s="92" t="s">
        <v>15508</v>
      </c>
      <c r="D62" s="92" t="s">
        <v>15322</v>
      </c>
      <c r="E62" s="92" t="s">
        <v>15418</v>
      </c>
      <c r="F62" s="92" t="s">
        <v>15324</v>
      </c>
      <c r="G62" s="92" t="s">
        <v>2095</v>
      </c>
      <c r="H62" s="92" t="s">
        <v>15326</v>
      </c>
      <c r="I62" s="92" t="s">
        <v>15322</v>
      </c>
      <c r="J62" s="92" t="s">
        <v>15418</v>
      </c>
      <c r="K62" s="92">
        <v>0</v>
      </c>
      <c r="L62" s="92" t="s">
        <v>13433</v>
      </c>
      <c r="M62" s="93" t="s">
        <v>2096</v>
      </c>
      <c r="N62" s="86" t="str">
        <f t="shared" si="1"/>
        <v>0746107</v>
      </c>
      <c r="O62" s="94">
        <v>289000</v>
      </c>
      <c r="P62" s="95">
        <v>289000</v>
      </c>
      <c r="Q62" s="77">
        <v>289</v>
      </c>
      <c r="R62" s="96" t="s">
        <v>15329</v>
      </c>
      <c r="S62" s="92" t="s">
        <v>15330</v>
      </c>
      <c r="T62" s="92" t="s">
        <v>15331</v>
      </c>
      <c r="U62" s="92" t="s">
        <v>15332</v>
      </c>
      <c r="V62" s="92" t="s">
        <v>15333</v>
      </c>
      <c r="W62" s="92" t="s">
        <v>15345</v>
      </c>
      <c r="X62" s="97">
        <v>44571</v>
      </c>
      <c r="Y62" s="97">
        <v>44578</v>
      </c>
      <c r="Z62" s="97">
        <v>51881</v>
      </c>
      <c r="AA62" s="79">
        <v>6186</v>
      </c>
      <c r="AB62" s="90" t="s">
        <v>15340</v>
      </c>
    </row>
    <row r="63" spans="1:29" hidden="1">
      <c r="A63" s="98" t="s">
        <v>15335</v>
      </c>
      <c r="B63" s="99" t="s">
        <v>15336</v>
      </c>
      <c r="C63" s="99" t="s">
        <v>6</v>
      </c>
      <c r="D63" s="99" t="s">
        <v>15322</v>
      </c>
      <c r="E63" s="99" t="s">
        <v>15337</v>
      </c>
      <c r="F63" s="99" t="s">
        <v>15324</v>
      </c>
      <c r="G63" s="99" t="s">
        <v>15509</v>
      </c>
      <c r="H63" s="99" t="s">
        <v>15326</v>
      </c>
      <c r="I63" s="99" t="s">
        <v>15322</v>
      </c>
      <c r="J63" s="99" t="s">
        <v>15406</v>
      </c>
      <c r="K63" s="99">
        <v>0</v>
      </c>
      <c r="L63" s="99" t="s">
        <v>13433</v>
      </c>
      <c r="M63" s="99" t="s">
        <v>2019</v>
      </c>
      <c r="N63" s="86" t="str">
        <f t="shared" si="1"/>
        <v>0754830</v>
      </c>
      <c r="O63" s="104">
        <v>272000</v>
      </c>
      <c r="P63" s="101">
        <v>272000</v>
      </c>
      <c r="Q63" s="77">
        <v>272</v>
      </c>
      <c r="R63" s="102" t="s">
        <v>15329</v>
      </c>
      <c r="S63" s="99" t="s">
        <v>15330</v>
      </c>
      <c r="T63" s="99" t="s">
        <v>15331</v>
      </c>
      <c r="U63" s="99" t="s">
        <v>15332</v>
      </c>
      <c r="V63" s="99" t="s">
        <v>15333</v>
      </c>
      <c r="W63" s="99" t="s">
        <v>15339</v>
      </c>
      <c r="X63" s="103">
        <v>44686</v>
      </c>
      <c r="Y63" s="103">
        <v>44687</v>
      </c>
      <c r="Z63" s="103">
        <v>51967</v>
      </c>
      <c r="AA63" s="79">
        <v>6186</v>
      </c>
      <c r="AB63" s="80" t="s">
        <v>15510</v>
      </c>
      <c r="AC63" s="81">
        <v>33</v>
      </c>
    </row>
    <row r="64" spans="1:29" hidden="1">
      <c r="A64" s="98" t="s">
        <v>2347</v>
      </c>
      <c r="B64" s="99" t="s">
        <v>15511</v>
      </c>
      <c r="C64" s="99" t="s">
        <v>3798</v>
      </c>
      <c r="D64" s="99" t="s">
        <v>15322</v>
      </c>
      <c r="E64" s="99" t="s">
        <v>15361</v>
      </c>
      <c r="F64" s="99" t="s">
        <v>15354</v>
      </c>
      <c r="G64" s="99" t="s">
        <v>15512</v>
      </c>
      <c r="H64" s="99" t="s">
        <v>15326</v>
      </c>
      <c r="I64" s="99" t="s">
        <v>15322</v>
      </c>
      <c r="J64" s="99" t="s">
        <v>15361</v>
      </c>
      <c r="K64" s="99">
        <v>0</v>
      </c>
      <c r="L64" s="99" t="s">
        <v>13433</v>
      </c>
      <c r="M64" s="100" t="s">
        <v>15513</v>
      </c>
      <c r="N64" s="86" t="str">
        <f t="shared" si="1"/>
        <v>0770477</v>
      </c>
      <c r="O64" s="101">
        <v>142525</v>
      </c>
      <c r="P64" s="101">
        <v>142525</v>
      </c>
      <c r="Q64" s="77">
        <v>142.52500000000001</v>
      </c>
      <c r="R64" s="102" t="s">
        <v>15329</v>
      </c>
      <c r="S64" s="99" t="s">
        <v>15349</v>
      </c>
      <c r="T64" s="99" t="s">
        <v>15331</v>
      </c>
      <c r="U64" s="99" t="s">
        <v>15356</v>
      </c>
      <c r="V64" s="99" t="s">
        <v>15357</v>
      </c>
      <c r="W64" s="99" t="s">
        <v>15352</v>
      </c>
      <c r="X64" s="103">
        <v>44614</v>
      </c>
      <c r="Y64" s="103">
        <v>44614</v>
      </c>
      <c r="Z64" s="103">
        <v>51917</v>
      </c>
      <c r="AA64" s="79" t="s">
        <v>15353</v>
      </c>
    </row>
    <row r="65" spans="1:29" hidden="1">
      <c r="A65" s="98" t="s">
        <v>15458</v>
      </c>
      <c r="B65" s="99" t="s">
        <v>15514</v>
      </c>
      <c r="C65" s="99" t="s">
        <v>283</v>
      </c>
      <c r="D65" s="99" t="s">
        <v>15322</v>
      </c>
      <c r="E65" s="99" t="s">
        <v>15337</v>
      </c>
      <c r="F65" s="99" t="s">
        <v>15354</v>
      </c>
      <c r="G65" s="99" t="s">
        <v>15515</v>
      </c>
      <c r="H65" s="99" t="s">
        <v>15326</v>
      </c>
      <c r="I65" s="99" t="s">
        <v>15322</v>
      </c>
      <c r="J65" s="99" t="s">
        <v>15370</v>
      </c>
      <c r="K65" s="99">
        <v>0</v>
      </c>
      <c r="L65" s="99" t="s">
        <v>13433</v>
      </c>
      <c r="M65" s="99" t="s">
        <v>15516</v>
      </c>
      <c r="N65" s="86" t="str">
        <f t="shared" si="1"/>
        <v>0776984</v>
      </c>
      <c r="O65" s="104">
        <v>486180</v>
      </c>
      <c r="P65" s="101">
        <v>486180</v>
      </c>
      <c r="Q65" s="77">
        <v>486.18</v>
      </c>
      <c r="R65" s="102" t="s">
        <v>15329</v>
      </c>
      <c r="S65" s="99" t="s">
        <v>15371</v>
      </c>
      <c r="T65" s="99" t="s">
        <v>15331</v>
      </c>
      <c r="U65" s="99" t="s">
        <v>15332</v>
      </c>
      <c r="V65" s="99" t="s">
        <v>15333</v>
      </c>
      <c r="W65" s="99" t="s">
        <v>15517</v>
      </c>
      <c r="X65" s="103" t="s">
        <v>15429</v>
      </c>
      <c r="Y65" s="103">
        <v>44681</v>
      </c>
      <c r="Z65" s="103">
        <v>50151</v>
      </c>
      <c r="AA65" s="79" t="s">
        <v>15374</v>
      </c>
      <c r="AB65" s="80" t="s">
        <v>15375</v>
      </c>
    </row>
    <row r="66" spans="1:29" hidden="1">
      <c r="A66" s="98" t="s">
        <v>15380</v>
      </c>
      <c r="B66" s="99" t="s">
        <v>15381</v>
      </c>
      <c r="C66" s="99" t="s">
        <v>15382</v>
      </c>
      <c r="D66" s="99" t="s">
        <v>15322</v>
      </c>
      <c r="E66" s="99" t="s">
        <v>15337</v>
      </c>
      <c r="F66" s="99" t="s">
        <v>15324</v>
      </c>
      <c r="G66" s="99" t="s">
        <v>15518</v>
      </c>
      <c r="H66" s="99" t="s">
        <v>15326</v>
      </c>
      <c r="I66" s="99" t="s">
        <v>15322</v>
      </c>
      <c r="J66" s="99" t="s">
        <v>15384</v>
      </c>
      <c r="K66" s="99">
        <v>0</v>
      </c>
      <c r="L66" s="99" t="s">
        <v>13433</v>
      </c>
      <c r="M66" s="99" t="s">
        <v>2716</v>
      </c>
      <c r="N66" s="86" t="str">
        <f t="shared" si="1"/>
        <v>0787265</v>
      </c>
      <c r="O66" s="104">
        <v>251100</v>
      </c>
      <c r="P66" s="105">
        <v>251100</v>
      </c>
      <c r="Q66" s="77">
        <v>251.1</v>
      </c>
      <c r="R66" s="102" t="s">
        <v>15329</v>
      </c>
      <c r="S66" s="99" t="s">
        <v>15330</v>
      </c>
      <c r="T66" s="99" t="s">
        <v>15331</v>
      </c>
      <c r="U66" s="99" t="s">
        <v>15332</v>
      </c>
      <c r="V66" s="99" t="s">
        <v>15333</v>
      </c>
      <c r="W66" s="99" t="s">
        <v>15334</v>
      </c>
      <c r="X66" s="103" t="s">
        <v>15434</v>
      </c>
      <c r="Y66" s="103">
        <v>44727</v>
      </c>
      <c r="Z66" s="103">
        <v>52025</v>
      </c>
      <c r="AA66" s="79">
        <v>6186</v>
      </c>
      <c r="AB66" s="80" t="s">
        <v>15340</v>
      </c>
      <c r="AC66" s="81">
        <v>33</v>
      </c>
    </row>
    <row r="67" spans="1:29" hidden="1">
      <c r="A67" s="98" t="s">
        <v>2799</v>
      </c>
      <c r="B67" s="99" t="s">
        <v>15360</v>
      </c>
      <c r="C67" s="99" t="s">
        <v>3760</v>
      </c>
      <c r="D67" s="99" t="s">
        <v>15322</v>
      </c>
      <c r="E67" s="99" t="s">
        <v>15361</v>
      </c>
      <c r="F67" s="99" t="s">
        <v>15324</v>
      </c>
      <c r="G67" s="99" t="s">
        <v>15519</v>
      </c>
      <c r="H67" s="99" t="s">
        <v>15326</v>
      </c>
      <c r="I67" s="99" t="s">
        <v>15322</v>
      </c>
      <c r="J67" s="99" t="s">
        <v>15370</v>
      </c>
      <c r="K67" s="99">
        <v>0</v>
      </c>
      <c r="L67" s="99" t="s">
        <v>13433</v>
      </c>
      <c r="M67" s="99" t="s">
        <v>15520</v>
      </c>
      <c r="N67" s="86" t="str">
        <f t="shared" si="1"/>
        <v>0789663</v>
      </c>
      <c r="O67" s="104">
        <v>114510</v>
      </c>
      <c r="P67" s="101">
        <v>114510</v>
      </c>
      <c r="Q67" s="77">
        <v>114.51</v>
      </c>
      <c r="R67" s="102" t="s">
        <v>15329</v>
      </c>
      <c r="S67" s="99" t="s">
        <v>15349</v>
      </c>
      <c r="T67" s="99" t="s">
        <v>15331</v>
      </c>
      <c r="U67" s="99" t="s">
        <v>15356</v>
      </c>
      <c r="V67" s="99" t="s">
        <v>15357</v>
      </c>
      <c r="W67" s="99" t="s">
        <v>15352</v>
      </c>
      <c r="X67" s="103" t="s">
        <v>15521</v>
      </c>
      <c r="Y67" s="103">
        <v>44671</v>
      </c>
      <c r="Z67" s="103">
        <v>51850</v>
      </c>
      <c r="AA67" s="79" t="s">
        <v>15353</v>
      </c>
    </row>
    <row r="68" spans="1:29" hidden="1">
      <c r="A68" s="98" t="s">
        <v>15392</v>
      </c>
      <c r="B68" s="99" t="s">
        <v>15522</v>
      </c>
      <c r="C68" s="99" t="s">
        <v>15523</v>
      </c>
      <c r="D68" s="99" t="s">
        <v>15322</v>
      </c>
      <c r="E68" s="99" t="s">
        <v>15327</v>
      </c>
      <c r="F68" s="99" t="s">
        <v>15324</v>
      </c>
      <c r="G68" s="99" t="s">
        <v>15524</v>
      </c>
      <c r="H68" s="99" t="s">
        <v>15326</v>
      </c>
      <c r="I68" s="99" t="s">
        <v>15322</v>
      </c>
      <c r="J68" s="99" t="s">
        <v>15327</v>
      </c>
      <c r="K68" s="99">
        <v>0</v>
      </c>
      <c r="L68" s="99" t="s">
        <v>13433</v>
      </c>
      <c r="M68" s="99" t="s">
        <v>3584</v>
      </c>
      <c r="N68" s="86" t="str">
        <f t="shared" si="1"/>
        <v>0795610</v>
      </c>
      <c r="O68" s="104">
        <v>205000</v>
      </c>
      <c r="P68" s="101">
        <v>205000</v>
      </c>
      <c r="Q68" s="77">
        <v>205</v>
      </c>
      <c r="R68" s="102" t="s">
        <v>15329</v>
      </c>
      <c r="S68" s="99" t="s">
        <v>15330</v>
      </c>
      <c r="T68" s="99" t="s">
        <v>15331</v>
      </c>
      <c r="U68" s="99" t="s">
        <v>15332</v>
      </c>
      <c r="V68" s="99" t="s">
        <v>15333</v>
      </c>
      <c r="W68" s="99" t="s">
        <v>15334</v>
      </c>
      <c r="X68" s="103" t="s">
        <v>15525</v>
      </c>
      <c r="Y68" s="103">
        <v>44679</v>
      </c>
      <c r="Z68" s="103">
        <v>51976</v>
      </c>
      <c r="AA68" s="79">
        <v>6186</v>
      </c>
      <c r="AB68" s="80" t="s">
        <v>15340</v>
      </c>
      <c r="AC68" s="81">
        <v>33</v>
      </c>
    </row>
    <row r="69" spans="1:29" hidden="1">
      <c r="A69" s="98" t="s">
        <v>2347</v>
      </c>
      <c r="B69" s="99" t="s">
        <v>15341</v>
      </c>
      <c r="C69" s="99" t="s">
        <v>15342</v>
      </c>
      <c r="D69" s="99" t="s">
        <v>15322</v>
      </c>
      <c r="E69" s="99" t="s">
        <v>15343</v>
      </c>
      <c r="F69" s="99" t="s">
        <v>15354</v>
      </c>
      <c r="G69" s="99" t="s">
        <v>15526</v>
      </c>
      <c r="H69" s="99" t="s">
        <v>15326</v>
      </c>
      <c r="I69" s="99" t="s">
        <v>15322</v>
      </c>
      <c r="J69" s="99" t="s">
        <v>15343</v>
      </c>
      <c r="K69" s="99">
        <v>0</v>
      </c>
      <c r="L69" s="99" t="s">
        <v>13433</v>
      </c>
      <c r="M69" s="99" t="s">
        <v>15527</v>
      </c>
      <c r="N69" s="86" t="str">
        <f t="shared" si="1"/>
        <v>0800521</v>
      </c>
      <c r="O69" s="104">
        <v>141993</v>
      </c>
      <c r="P69" s="101">
        <v>141993</v>
      </c>
      <c r="Q69" s="77">
        <v>141.99299999999999</v>
      </c>
      <c r="R69" s="102" t="s">
        <v>15329</v>
      </c>
      <c r="S69" s="99" t="s">
        <v>15349</v>
      </c>
      <c r="T69" s="99" t="s">
        <v>15331</v>
      </c>
      <c r="U69" s="99" t="s">
        <v>15356</v>
      </c>
      <c r="V69" s="99" t="s">
        <v>15357</v>
      </c>
      <c r="W69" s="99" t="s">
        <v>15352</v>
      </c>
      <c r="X69" s="103">
        <v>44705</v>
      </c>
      <c r="Y69" s="103">
        <v>44706</v>
      </c>
      <c r="Z69" s="103">
        <v>52004</v>
      </c>
      <c r="AA69" s="79" t="s">
        <v>15353</v>
      </c>
    </row>
    <row r="70" spans="1:29" hidden="1">
      <c r="A70" s="98" t="s">
        <v>15320</v>
      </c>
      <c r="B70" s="99" t="s">
        <v>15416</v>
      </c>
      <c r="C70" s="99" t="s">
        <v>15417</v>
      </c>
      <c r="D70" s="99" t="s">
        <v>15322</v>
      </c>
      <c r="E70" s="99" t="s">
        <v>15418</v>
      </c>
      <c r="F70" s="99" t="s">
        <v>15324</v>
      </c>
      <c r="G70" s="99" t="s">
        <v>15528</v>
      </c>
      <c r="H70" s="99" t="s">
        <v>15326</v>
      </c>
      <c r="I70" s="99" t="s">
        <v>15322</v>
      </c>
      <c r="J70" s="99" t="s">
        <v>15418</v>
      </c>
      <c r="K70" s="99">
        <v>0</v>
      </c>
      <c r="L70" s="99" t="s">
        <v>13433</v>
      </c>
      <c r="M70" s="99" t="s">
        <v>15529</v>
      </c>
      <c r="N70" s="86" t="str">
        <f t="shared" si="1"/>
        <v>0814711</v>
      </c>
      <c r="O70" s="104">
        <v>207000</v>
      </c>
      <c r="P70" s="101">
        <v>207000</v>
      </c>
      <c r="Q70" s="77">
        <v>207</v>
      </c>
      <c r="R70" s="102" t="s">
        <v>15329</v>
      </c>
      <c r="S70" s="99" t="s">
        <v>15330</v>
      </c>
      <c r="T70" s="99" t="s">
        <v>15331</v>
      </c>
      <c r="U70" s="99" t="s">
        <v>15332</v>
      </c>
      <c r="V70" s="99" t="s">
        <v>15333</v>
      </c>
      <c r="W70" s="99" t="s">
        <v>15334</v>
      </c>
      <c r="X70" s="103" t="s">
        <v>15530</v>
      </c>
      <c r="Y70" s="103">
        <v>44679</v>
      </c>
      <c r="Z70" s="103">
        <v>51956</v>
      </c>
      <c r="AA70" s="79">
        <v>6186</v>
      </c>
    </row>
    <row r="71" spans="1:29" hidden="1">
      <c r="A71" s="98" t="s">
        <v>2347</v>
      </c>
      <c r="B71" s="99" t="s">
        <v>15341</v>
      </c>
      <c r="C71" s="99" t="s">
        <v>15342</v>
      </c>
      <c r="D71" s="99" t="s">
        <v>15322</v>
      </c>
      <c r="E71" s="99" t="s">
        <v>15343</v>
      </c>
      <c r="F71" s="99" t="s">
        <v>15354</v>
      </c>
      <c r="G71" s="99" t="s">
        <v>15531</v>
      </c>
      <c r="H71" s="99" t="s">
        <v>15326</v>
      </c>
      <c r="I71" s="99" t="s">
        <v>15322</v>
      </c>
      <c r="J71" s="99" t="s">
        <v>15343</v>
      </c>
      <c r="K71" s="99">
        <v>0</v>
      </c>
      <c r="L71" s="99" t="s">
        <v>13433</v>
      </c>
      <c r="M71" s="99" t="s">
        <v>15532</v>
      </c>
      <c r="N71" s="86" t="str">
        <f t="shared" si="1"/>
        <v>0817949</v>
      </c>
      <c r="O71" s="104">
        <v>142420</v>
      </c>
      <c r="P71" s="101">
        <v>142420</v>
      </c>
      <c r="Q71" s="77">
        <v>142.41999999999999</v>
      </c>
      <c r="R71" s="102" t="s">
        <v>15329</v>
      </c>
      <c r="S71" s="99" t="s">
        <v>15349</v>
      </c>
      <c r="T71" s="99" t="s">
        <v>15331</v>
      </c>
      <c r="U71" s="99" t="s">
        <v>15356</v>
      </c>
      <c r="V71" s="99" t="s">
        <v>15357</v>
      </c>
      <c r="W71" s="99" t="s">
        <v>15352</v>
      </c>
      <c r="X71" s="103" t="s">
        <v>15533</v>
      </c>
      <c r="Y71" s="103">
        <v>44673</v>
      </c>
      <c r="Z71" s="103">
        <v>51961</v>
      </c>
      <c r="AA71" s="79" t="s">
        <v>15353</v>
      </c>
    </row>
    <row r="72" spans="1:29" hidden="1">
      <c r="A72" s="98" t="s">
        <v>15534</v>
      </c>
      <c r="B72" s="99" t="s">
        <v>15535</v>
      </c>
      <c r="C72" s="99" t="s">
        <v>158</v>
      </c>
      <c r="D72" s="99" t="s">
        <v>15322</v>
      </c>
      <c r="E72" s="99" t="s">
        <v>15337</v>
      </c>
      <c r="F72" s="99" t="s">
        <v>15324</v>
      </c>
      <c r="G72" s="99" t="s">
        <v>15536</v>
      </c>
      <c r="H72" s="99" t="s">
        <v>15326</v>
      </c>
      <c r="I72" s="99" t="s">
        <v>15322</v>
      </c>
      <c r="J72" s="99" t="s">
        <v>15337</v>
      </c>
      <c r="K72" s="99">
        <v>0</v>
      </c>
      <c r="L72" s="99" t="s">
        <v>13433</v>
      </c>
      <c r="M72" s="99" t="s">
        <v>1798</v>
      </c>
      <c r="N72" s="86" t="str">
        <f t="shared" si="1"/>
        <v>0857470</v>
      </c>
      <c r="O72" s="104">
        <v>253000</v>
      </c>
      <c r="P72" s="105">
        <v>253000</v>
      </c>
      <c r="Q72" s="77">
        <v>253</v>
      </c>
      <c r="R72" s="102" t="s">
        <v>15329</v>
      </c>
      <c r="S72" s="99" t="s">
        <v>15330</v>
      </c>
      <c r="T72" s="99" t="s">
        <v>15331</v>
      </c>
      <c r="U72" s="99" t="s">
        <v>15332</v>
      </c>
      <c r="V72" s="99" t="s">
        <v>15333</v>
      </c>
      <c r="W72" s="99" t="s">
        <v>15345</v>
      </c>
      <c r="X72" s="103" t="s">
        <v>15537</v>
      </c>
      <c r="Y72" s="103">
        <v>44733</v>
      </c>
      <c r="Z72" s="103">
        <v>52026</v>
      </c>
      <c r="AA72" s="79">
        <v>6186</v>
      </c>
      <c r="AB72" s="80" t="s">
        <v>15340</v>
      </c>
      <c r="AC72" s="81">
        <v>33</v>
      </c>
    </row>
    <row r="73" spans="1:29" hidden="1">
      <c r="A73" s="98" t="s">
        <v>2799</v>
      </c>
      <c r="B73" s="99" t="s">
        <v>15424</v>
      </c>
      <c r="C73" s="99" t="s">
        <v>15425</v>
      </c>
      <c r="D73" s="99" t="s">
        <v>15322</v>
      </c>
      <c r="E73" s="99" t="s">
        <v>15418</v>
      </c>
      <c r="F73" s="99" t="s">
        <v>15324</v>
      </c>
      <c r="G73" s="99" t="s">
        <v>15538</v>
      </c>
      <c r="H73" s="99" t="s">
        <v>15326</v>
      </c>
      <c r="I73" s="99" t="s">
        <v>15322</v>
      </c>
      <c r="J73" s="99" t="s">
        <v>15327</v>
      </c>
      <c r="K73" s="99">
        <v>0</v>
      </c>
      <c r="L73" s="99" t="s">
        <v>13433</v>
      </c>
      <c r="M73" s="99" t="s">
        <v>15539</v>
      </c>
      <c r="N73" s="86" t="str">
        <f t="shared" ref="N73:N136" si="2">+RIGHT(M73,7)</f>
        <v>0890826</v>
      </c>
      <c r="O73" s="104">
        <v>178500</v>
      </c>
      <c r="P73" s="101">
        <v>178500</v>
      </c>
      <c r="Q73" s="77">
        <v>178.5</v>
      </c>
      <c r="R73" s="102" t="s">
        <v>15329</v>
      </c>
      <c r="S73" s="99" t="s">
        <v>15330</v>
      </c>
      <c r="T73" s="99" t="s">
        <v>15331</v>
      </c>
      <c r="U73" s="99" t="s">
        <v>15332</v>
      </c>
      <c r="V73" s="99" t="s">
        <v>15333</v>
      </c>
      <c r="W73" s="99" t="s">
        <v>15345</v>
      </c>
      <c r="X73" s="103" t="s">
        <v>15540</v>
      </c>
      <c r="Y73" s="103">
        <v>44673</v>
      </c>
      <c r="Z73" s="103">
        <v>51940</v>
      </c>
      <c r="AA73" s="79">
        <v>6186</v>
      </c>
    </row>
    <row r="74" spans="1:29" hidden="1">
      <c r="A74" s="98" t="s">
        <v>15489</v>
      </c>
      <c r="B74" s="99" t="s">
        <v>15541</v>
      </c>
      <c r="C74" s="99" t="s">
        <v>73</v>
      </c>
      <c r="D74" s="99" t="s">
        <v>15322</v>
      </c>
      <c r="E74" s="99" t="s">
        <v>15337</v>
      </c>
      <c r="F74" s="99" t="s">
        <v>15354</v>
      </c>
      <c r="G74" s="99" t="s">
        <v>15542</v>
      </c>
      <c r="H74" s="99" t="s">
        <v>15326</v>
      </c>
      <c r="I74" s="99" t="s">
        <v>15377</v>
      </c>
      <c r="J74" s="99" t="s">
        <v>15543</v>
      </c>
      <c r="K74" s="99">
        <v>1</v>
      </c>
      <c r="L74" s="99" t="s">
        <v>13433</v>
      </c>
      <c r="M74" s="99" t="s">
        <v>15544</v>
      </c>
      <c r="N74" s="86" t="str">
        <f t="shared" si="2"/>
        <v>0902715</v>
      </c>
      <c r="O74" s="104">
        <v>600000</v>
      </c>
      <c r="P74" s="101">
        <v>600000</v>
      </c>
      <c r="Q74" s="77">
        <v>600</v>
      </c>
      <c r="R74" s="102" t="s">
        <v>15329</v>
      </c>
      <c r="S74" s="99" t="s">
        <v>15371</v>
      </c>
      <c r="T74" s="99" t="s">
        <v>15331</v>
      </c>
      <c r="U74" s="99" t="s">
        <v>15332</v>
      </c>
      <c r="V74" s="99" t="s">
        <v>15333</v>
      </c>
      <c r="W74" s="99" t="s">
        <v>15334</v>
      </c>
      <c r="X74" s="103" t="s">
        <v>15545</v>
      </c>
      <c r="Y74" s="103">
        <v>44666</v>
      </c>
      <c r="Z74" s="103">
        <v>50140</v>
      </c>
      <c r="AA74" s="79" t="s">
        <v>15374</v>
      </c>
    </row>
    <row r="75" spans="1:29" hidden="1">
      <c r="A75" s="98" t="s">
        <v>15380</v>
      </c>
      <c r="B75" s="99" t="s">
        <v>15381</v>
      </c>
      <c r="C75" s="99" t="s">
        <v>15382</v>
      </c>
      <c r="D75" s="99" t="s">
        <v>15322</v>
      </c>
      <c r="E75" s="99" t="s">
        <v>15337</v>
      </c>
      <c r="F75" s="99" t="s">
        <v>15324</v>
      </c>
      <c r="G75" s="99" t="s">
        <v>15546</v>
      </c>
      <c r="H75" s="99" t="s">
        <v>15326</v>
      </c>
      <c r="I75" s="99" t="s">
        <v>15322</v>
      </c>
      <c r="J75" s="99" t="s">
        <v>15384</v>
      </c>
      <c r="K75" s="99">
        <v>0</v>
      </c>
      <c r="L75" s="99" t="s">
        <v>13433</v>
      </c>
      <c r="M75" s="99" t="s">
        <v>2729</v>
      </c>
      <c r="N75" s="86" t="str">
        <f t="shared" si="2"/>
        <v>0908740</v>
      </c>
      <c r="O75" s="104">
        <v>253000</v>
      </c>
      <c r="P75" s="105">
        <v>253000</v>
      </c>
      <c r="Q75" s="77">
        <v>253</v>
      </c>
      <c r="R75" s="102" t="s">
        <v>15329</v>
      </c>
      <c r="S75" s="99" t="s">
        <v>15330</v>
      </c>
      <c r="T75" s="99" t="s">
        <v>15331</v>
      </c>
      <c r="U75" s="99" t="s">
        <v>15332</v>
      </c>
      <c r="V75" s="99" t="s">
        <v>15333</v>
      </c>
      <c r="W75" s="99" t="s">
        <v>15334</v>
      </c>
      <c r="X75" s="103" t="s">
        <v>15434</v>
      </c>
      <c r="Y75" s="103">
        <v>44727</v>
      </c>
      <c r="Z75" s="103">
        <v>52024</v>
      </c>
      <c r="AA75" s="79">
        <v>6186</v>
      </c>
      <c r="AB75" s="80" t="s">
        <v>15340</v>
      </c>
      <c r="AC75" s="81">
        <v>33</v>
      </c>
    </row>
    <row r="76" spans="1:29" hidden="1">
      <c r="A76" s="76" t="s">
        <v>2799</v>
      </c>
      <c r="B76" s="92" t="s">
        <v>15358</v>
      </c>
      <c r="C76" s="92" t="s">
        <v>59</v>
      </c>
      <c r="D76" s="92" t="s">
        <v>15322</v>
      </c>
      <c r="E76" s="92" t="s">
        <v>15337</v>
      </c>
      <c r="F76" s="92" t="s">
        <v>15324</v>
      </c>
      <c r="G76" s="92" t="s">
        <v>15547</v>
      </c>
      <c r="H76" s="92" t="s">
        <v>15326</v>
      </c>
      <c r="I76" s="92" t="s">
        <v>15322</v>
      </c>
      <c r="J76" s="92" t="s">
        <v>15337</v>
      </c>
      <c r="K76" s="92">
        <v>0</v>
      </c>
      <c r="L76" s="92" t="s">
        <v>13433</v>
      </c>
      <c r="M76" s="93" t="s">
        <v>15548</v>
      </c>
      <c r="N76" s="86" t="str">
        <f t="shared" si="2"/>
        <v>0915103</v>
      </c>
      <c r="O76" s="94">
        <v>263918</v>
      </c>
      <c r="P76" s="95">
        <v>263918</v>
      </c>
      <c r="Q76" s="77">
        <v>263.91800000000001</v>
      </c>
      <c r="R76" s="96" t="s">
        <v>15329</v>
      </c>
      <c r="S76" s="92" t="s">
        <v>15330</v>
      </c>
      <c r="T76" s="92" t="s">
        <v>15331</v>
      </c>
      <c r="U76" s="92" t="s">
        <v>15332</v>
      </c>
      <c r="V76" s="92" t="s">
        <v>15333</v>
      </c>
      <c r="W76" s="92" t="s">
        <v>15329</v>
      </c>
      <c r="X76" s="97">
        <v>44585</v>
      </c>
      <c r="Y76" s="97">
        <v>44588</v>
      </c>
      <c r="Z76" s="97">
        <v>51884</v>
      </c>
      <c r="AA76" s="79">
        <v>6186</v>
      </c>
      <c r="AB76" s="90" t="s">
        <v>15340</v>
      </c>
    </row>
    <row r="77" spans="1:29" hidden="1">
      <c r="A77" s="76" t="s">
        <v>2347</v>
      </c>
      <c r="B77" s="92" t="s">
        <v>15511</v>
      </c>
      <c r="C77" s="92" t="s">
        <v>3798</v>
      </c>
      <c r="D77" s="92" t="s">
        <v>15322</v>
      </c>
      <c r="E77" s="92" t="s">
        <v>15361</v>
      </c>
      <c r="F77" s="92" t="s">
        <v>15354</v>
      </c>
      <c r="G77" s="92" t="s">
        <v>15549</v>
      </c>
      <c r="H77" s="92" t="s">
        <v>15326</v>
      </c>
      <c r="I77" s="92" t="s">
        <v>15322</v>
      </c>
      <c r="J77" s="92" t="s">
        <v>15361</v>
      </c>
      <c r="K77" s="92">
        <v>0</v>
      </c>
      <c r="L77" s="92" t="s">
        <v>13433</v>
      </c>
      <c r="M77" s="93" t="s">
        <v>15550</v>
      </c>
      <c r="N77" s="86" t="str">
        <f t="shared" si="2"/>
        <v>0930101</v>
      </c>
      <c r="O77" s="94">
        <v>142063</v>
      </c>
      <c r="P77" s="95">
        <v>142063</v>
      </c>
      <c r="Q77" s="77">
        <v>142.06299999999999</v>
      </c>
      <c r="R77" s="96" t="s">
        <v>15329</v>
      </c>
      <c r="S77" s="92" t="s">
        <v>15349</v>
      </c>
      <c r="T77" s="92" t="s">
        <v>15331</v>
      </c>
      <c r="U77" s="92" t="s">
        <v>15356</v>
      </c>
      <c r="V77" s="92" t="s">
        <v>15357</v>
      </c>
      <c r="W77" s="92" t="s">
        <v>15352</v>
      </c>
      <c r="X77" s="97">
        <v>44581</v>
      </c>
      <c r="Y77" s="97">
        <v>44581</v>
      </c>
      <c r="Z77" s="97">
        <v>51885</v>
      </c>
      <c r="AA77" s="79" t="s">
        <v>15353</v>
      </c>
      <c r="AB77" s="90"/>
    </row>
    <row r="78" spans="1:29" hidden="1">
      <c r="A78" s="98" t="s">
        <v>15392</v>
      </c>
      <c r="B78" s="99" t="s">
        <v>15522</v>
      </c>
      <c r="C78" s="99" t="s">
        <v>15523</v>
      </c>
      <c r="D78" s="99" t="s">
        <v>15322</v>
      </c>
      <c r="E78" s="99" t="s">
        <v>15327</v>
      </c>
      <c r="F78" s="99" t="s">
        <v>15324</v>
      </c>
      <c r="G78" s="99" t="s">
        <v>15551</v>
      </c>
      <c r="H78" s="99" t="s">
        <v>15326</v>
      </c>
      <c r="I78" s="99" t="s">
        <v>15322</v>
      </c>
      <c r="J78" s="99" t="s">
        <v>15327</v>
      </c>
      <c r="K78" s="99">
        <v>0</v>
      </c>
      <c r="L78" s="99" t="s">
        <v>13433</v>
      </c>
      <c r="M78" s="99" t="s">
        <v>3466</v>
      </c>
      <c r="N78" s="86" t="str">
        <f t="shared" si="2"/>
        <v>0940228</v>
      </c>
      <c r="O78" s="104">
        <v>179600</v>
      </c>
      <c r="P78" s="105">
        <v>179600</v>
      </c>
      <c r="Q78" s="77">
        <v>179.6</v>
      </c>
      <c r="R78" s="102" t="s">
        <v>15329</v>
      </c>
      <c r="S78" s="99" t="s">
        <v>15330</v>
      </c>
      <c r="T78" s="99" t="s">
        <v>15331</v>
      </c>
      <c r="U78" s="99" t="s">
        <v>15332</v>
      </c>
      <c r="V78" s="99" t="s">
        <v>15333</v>
      </c>
      <c r="W78" s="99" t="s">
        <v>15334</v>
      </c>
      <c r="X78" s="103" t="s">
        <v>15552</v>
      </c>
      <c r="Y78" s="103">
        <v>44726</v>
      </c>
      <c r="Z78" s="103">
        <v>52024</v>
      </c>
      <c r="AA78" s="79">
        <v>6186</v>
      </c>
      <c r="AB78" s="80" t="s">
        <v>15340</v>
      </c>
    </row>
    <row r="79" spans="1:29" hidden="1">
      <c r="A79" s="76" t="s">
        <v>15392</v>
      </c>
      <c r="B79" s="92" t="s">
        <v>15522</v>
      </c>
      <c r="C79" s="92" t="s">
        <v>15523</v>
      </c>
      <c r="D79" s="92" t="s">
        <v>15322</v>
      </c>
      <c r="E79" s="92" t="s">
        <v>15327</v>
      </c>
      <c r="F79" s="92" t="s">
        <v>15324</v>
      </c>
      <c r="G79" s="92" t="s">
        <v>15553</v>
      </c>
      <c r="H79" s="92" t="s">
        <v>15326</v>
      </c>
      <c r="I79" s="92" t="s">
        <v>15322</v>
      </c>
      <c r="J79" s="92" t="s">
        <v>15327</v>
      </c>
      <c r="K79" s="92">
        <v>0</v>
      </c>
      <c r="L79" s="92" t="s">
        <v>13433</v>
      </c>
      <c r="M79" s="93" t="s">
        <v>3468</v>
      </c>
      <c r="N79" s="86" t="str">
        <f t="shared" si="2"/>
        <v>0943964</v>
      </c>
      <c r="O79" s="94">
        <v>187000</v>
      </c>
      <c r="P79" s="95">
        <v>187000</v>
      </c>
      <c r="Q79" s="77">
        <v>187</v>
      </c>
      <c r="R79" s="96" t="s">
        <v>15329</v>
      </c>
      <c r="S79" s="92" t="s">
        <v>15330</v>
      </c>
      <c r="T79" s="92" t="s">
        <v>15331</v>
      </c>
      <c r="U79" s="92" t="s">
        <v>15332</v>
      </c>
      <c r="V79" s="92" t="s">
        <v>15333</v>
      </c>
      <c r="W79" s="92" t="s">
        <v>15334</v>
      </c>
      <c r="X79" s="97">
        <v>44574</v>
      </c>
      <c r="Y79" s="97">
        <v>44588</v>
      </c>
      <c r="Z79" s="97">
        <v>51879</v>
      </c>
      <c r="AA79" s="79">
        <v>6186</v>
      </c>
      <c r="AB79" s="90" t="s">
        <v>15340</v>
      </c>
    </row>
    <row r="80" spans="1:29" hidden="1">
      <c r="A80" s="98" t="s">
        <v>2799</v>
      </c>
      <c r="B80" s="99" t="s">
        <v>15358</v>
      </c>
      <c r="C80" s="99" t="s">
        <v>59</v>
      </c>
      <c r="D80" s="99" t="s">
        <v>15322</v>
      </c>
      <c r="E80" s="99" t="s">
        <v>15337</v>
      </c>
      <c r="F80" s="99" t="s">
        <v>15324</v>
      </c>
      <c r="G80" s="99" t="s">
        <v>15554</v>
      </c>
      <c r="H80" s="99" t="s">
        <v>15326</v>
      </c>
      <c r="I80" s="99" t="s">
        <v>15322</v>
      </c>
      <c r="J80" s="99" t="s">
        <v>15337</v>
      </c>
      <c r="K80" s="99">
        <v>0</v>
      </c>
      <c r="L80" s="99" t="s">
        <v>13433</v>
      </c>
      <c r="M80" s="100" t="s">
        <v>161</v>
      </c>
      <c r="N80" s="86" t="str">
        <f t="shared" si="2"/>
        <v>0972709</v>
      </c>
      <c r="O80" s="101">
        <v>309400</v>
      </c>
      <c r="P80" s="101">
        <v>309400</v>
      </c>
      <c r="Q80" s="77">
        <v>309.39999999999998</v>
      </c>
      <c r="R80" s="102" t="s">
        <v>15329</v>
      </c>
      <c r="S80" s="99" t="s">
        <v>15330</v>
      </c>
      <c r="T80" s="99" t="s">
        <v>15331</v>
      </c>
      <c r="U80" s="99" t="s">
        <v>15332</v>
      </c>
      <c r="V80" s="99" t="s">
        <v>15333</v>
      </c>
      <c r="W80" s="99" t="s">
        <v>15329</v>
      </c>
      <c r="X80" s="103">
        <v>44617</v>
      </c>
      <c r="Y80" s="103">
        <v>44620</v>
      </c>
      <c r="Z80" s="103">
        <v>51905</v>
      </c>
      <c r="AA80" s="79">
        <v>6186</v>
      </c>
      <c r="AB80" s="90" t="s">
        <v>15340</v>
      </c>
    </row>
    <row r="81" spans="1:29" hidden="1">
      <c r="A81" s="76" t="s">
        <v>15335</v>
      </c>
      <c r="B81" s="92" t="s">
        <v>15336</v>
      </c>
      <c r="C81" s="92" t="s">
        <v>6</v>
      </c>
      <c r="D81" s="92" t="s">
        <v>15322</v>
      </c>
      <c r="E81" s="92" t="s">
        <v>15337</v>
      </c>
      <c r="F81" s="92" t="s">
        <v>15324</v>
      </c>
      <c r="G81" s="92" t="s">
        <v>15555</v>
      </c>
      <c r="H81" s="92" t="s">
        <v>15326</v>
      </c>
      <c r="I81" s="92" t="s">
        <v>15322</v>
      </c>
      <c r="J81" s="92" t="s">
        <v>15327</v>
      </c>
      <c r="K81" s="92">
        <v>0</v>
      </c>
      <c r="L81" s="92" t="s">
        <v>13433</v>
      </c>
      <c r="M81" s="93" t="s">
        <v>15556</v>
      </c>
      <c r="N81" s="86" t="str">
        <f t="shared" si="2"/>
        <v>0977110</v>
      </c>
      <c r="O81" s="94">
        <v>141410</v>
      </c>
      <c r="P81" s="95">
        <v>120000</v>
      </c>
      <c r="Q81" s="77">
        <v>120</v>
      </c>
      <c r="R81" s="96" t="s">
        <v>15329</v>
      </c>
      <c r="S81" s="92" t="s">
        <v>15349</v>
      </c>
      <c r="T81" s="92" t="s">
        <v>15331</v>
      </c>
      <c r="U81" s="92" t="s">
        <v>15356</v>
      </c>
      <c r="V81" s="92" t="s">
        <v>15357</v>
      </c>
      <c r="W81" s="92" t="s">
        <v>15388</v>
      </c>
      <c r="X81" s="97">
        <v>44572</v>
      </c>
      <c r="Y81" s="97">
        <v>44573</v>
      </c>
      <c r="Z81" s="97">
        <v>51809</v>
      </c>
      <c r="AA81" s="79" t="s">
        <v>15353</v>
      </c>
      <c r="AB81" s="90"/>
    </row>
    <row r="82" spans="1:29" hidden="1">
      <c r="A82" s="76" t="s">
        <v>15392</v>
      </c>
      <c r="B82" s="92" t="s">
        <v>15393</v>
      </c>
      <c r="C82" s="92" t="s">
        <v>539</v>
      </c>
      <c r="D82" s="92" t="s">
        <v>15322</v>
      </c>
      <c r="E82" s="92" t="s">
        <v>15337</v>
      </c>
      <c r="F82" s="92" t="s">
        <v>15324</v>
      </c>
      <c r="G82" s="92" t="s">
        <v>15557</v>
      </c>
      <c r="H82" s="92" t="s">
        <v>15326</v>
      </c>
      <c r="I82" s="92" t="s">
        <v>15322</v>
      </c>
      <c r="J82" s="92" t="s">
        <v>15361</v>
      </c>
      <c r="K82" s="92">
        <v>0</v>
      </c>
      <c r="L82" s="92" t="s">
        <v>13433</v>
      </c>
      <c r="M82" s="93" t="s">
        <v>15558</v>
      </c>
      <c r="N82" s="86" t="str">
        <f t="shared" si="2"/>
        <v>0979852</v>
      </c>
      <c r="O82" s="94">
        <v>255000</v>
      </c>
      <c r="P82" s="95">
        <v>255000</v>
      </c>
      <c r="Q82" s="77">
        <v>255</v>
      </c>
      <c r="R82" s="96" t="s">
        <v>15329</v>
      </c>
      <c r="S82" s="92" t="s">
        <v>15330</v>
      </c>
      <c r="T82" s="92" t="s">
        <v>15331</v>
      </c>
      <c r="U82" s="92" t="s">
        <v>15332</v>
      </c>
      <c r="V82" s="92" t="s">
        <v>15333</v>
      </c>
      <c r="W82" s="92" t="s">
        <v>15334</v>
      </c>
      <c r="X82" s="97">
        <v>44596</v>
      </c>
      <c r="Y82" s="97">
        <v>44607</v>
      </c>
      <c r="Z82" s="97">
        <v>51901</v>
      </c>
      <c r="AA82" s="79">
        <v>6186</v>
      </c>
      <c r="AB82" s="90"/>
    </row>
    <row r="83" spans="1:29" hidden="1">
      <c r="A83" s="98" t="s">
        <v>15320</v>
      </c>
      <c r="B83" s="99" t="s">
        <v>15416</v>
      </c>
      <c r="C83" s="99" t="s">
        <v>15417</v>
      </c>
      <c r="D83" s="99" t="s">
        <v>15322</v>
      </c>
      <c r="E83" s="99" t="s">
        <v>15418</v>
      </c>
      <c r="F83" s="99" t="s">
        <v>15324</v>
      </c>
      <c r="G83" s="99" t="s">
        <v>15559</v>
      </c>
      <c r="H83" s="99" t="s">
        <v>15326</v>
      </c>
      <c r="I83" s="99" t="s">
        <v>15322</v>
      </c>
      <c r="J83" s="99" t="s">
        <v>15418</v>
      </c>
      <c r="K83" s="99">
        <v>0</v>
      </c>
      <c r="L83" s="99" t="s">
        <v>13433</v>
      </c>
      <c r="M83" s="100" t="s">
        <v>2185</v>
      </c>
      <c r="N83" s="86" t="str">
        <f t="shared" si="2"/>
        <v>0988962</v>
      </c>
      <c r="O83" s="104">
        <v>238000</v>
      </c>
      <c r="P83" s="101">
        <v>238000</v>
      </c>
      <c r="Q83" s="77">
        <v>238</v>
      </c>
      <c r="R83" s="102" t="s">
        <v>15329</v>
      </c>
      <c r="S83" s="99" t="s">
        <v>15330</v>
      </c>
      <c r="T83" s="99" t="s">
        <v>15331</v>
      </c>
      <c r="U83" s="99" t="s">
        <v>15332</v>
      </c>
      <c r="V83" s="99" t="s">
        <v>15333</v>
      </c>
      <c r="W83" s="99" t="s">
        <v>15334</v>
      </c>
      <c r="X83" s="103" t="s">
        <v>15478</v>
      </c>
      <c r="Y83" s="103">
        <v>44624</v>
      </c>
      <c r="Z83" s="103">
        <v>51926</v>
      </c>
      <c r="AA83" s="79">
        <v>6186</v>
      </c>
      <c r="AB83" s="80" t="s">
        <v>15340</v>
      </c>
      <c r="AC83" s="81">
        <v>33</v>
      </c>
    </row>
    <row r="84" spans="1:29" hidden="1">
      <c r="A84" s="98" t="s">
        <v>2347</v>
      </c>
      <c r="B84" s="99" t="s">
        <v>15341</v>
      </c>
      <c r="C84" s="99" t="s">
        <v>15342</v>
      </c>
      <c r="D84" s="99" t="s">
        <v>15322</v>
      </c>
      <c r="E84" s="99" t="s">
        <v>15343</v>
      </c>
      <c r="F84" s="99" t="s">
        <v>15354</v>
      </c>
      <c r="G84" s="99" t="s">
        <v>15560</v>
      </c>
      <c r="H84" s="99" t="s">
        <v>15326</v>
      </c>
      <c r="I84" s="99" t="s">
        <v>15322</v>
      </c>
      <c r="J84" s="99" t="s">
        <v>15343</v>
      </c>
      <c r="K84" s="99">
        <v>0</v>
      </c>
      <c r="L84" s="99" t="s">
        <v>13433</v>
      </c>
      <c r="M84" s="99" t="s">
        <v>15561</v>
      </c>
      <c r="N84" s="86" t="str">
        <f t="shared" si="2"/>
        <v>0995604</v>
      </c>
      <c r="O84" s="104">
        <v>141499</v>
      </c>
      <c r="P84" s="101">
        <v>141499</v>
      </c>
      <c r="Q84" s="77">
        <v>141.499</v>
      </c>
      <c r="R84" s="102" t="s">
        <v>15329</v>
      </c>
      <c r="S84" s="99" t="s">
        <v>15349</v>
      </c>
      <c r="T84" s="99" t="s">
        <v>15331</v>
      </c>
      <c r="U84" s="99" t="s">
        <v>15356</v>
      </c>
      <c r="V84" s="99" t="s">
        <v>15357</v>
      </c>
      <c r="W84" s="99" t="s">
        <v>15352</v>
      </c>
      <c r="X84" s="103" t="s">
        <v>15474</v>
      </c>
      <c r="Y84" s="103">
        <v>44656</v>
      </c>
      <c r="Z84" s="103">
        <v>51948</v>
      </c>
      <c r="AA84" s="79" t="s">
        <v>15353</v>
      </c>
    </row>
    <row r="85" spans="1:29" hidden="1">
      <c r="A85" s="76" t="s">
        <v>2799</v>
      </c>
      <c r="B85" s="92" t="s">
        <v>15358</v>
      </c>
      <c r="C85" s="92" t="s">
        <v>59</v>
      </c>
      <c r="D85" s="92" t="s">
        <v>15322</v>
      </c>
      <c r="E85" s="92" t="s">
        <v>15337</v>
      </c>
      <c r="F85" s="92" t="s">
        <v>15324</v>
      </c>
      <c r="G85" s="92" t="s">
        <v>15562</v>
      </c>
      <c r="H85" s="92" t="s">
        <v>15326</v>
      </c>
      <c r="I85" s="92" t="s">
        <v>15322</v>
      </c>
      <c r="J85" s="92" t="s">
        <v>15406</v>
      </c>
      <c r="K85" s="92">
        <v>0</v>
      </c>
      <c r="L85" s="92" t="s">
        <v>13433</v>
      </c>
      <c r="M85" s="93" t="s">
        <v>15563</v>
      </c>
      <c r="N85" s="86" t="str">
        <f t="shared" si="2"/>
        <v>1002257</v>
      </c>
      <c r="O85" s="94">
        <v>229500</v>
      </c>
      <c r="P85" s="95">
        <v>229500</v>
      </c>
      <c r="Q85" s="77">
        <v>229.5</v>
      </c>
      <c r="R85" s="96" t="s">
        <v>15329</v>
      </c>
      <c r="S85" s="92" t="s">
        <v>15330</v>
      </c>
      <c r="T85" s="92" t="s">
        <v>15331</v>
      </c>
      <c r="U85" s="92" t="s">
        <v>15332</v>
      </c>
      <c r="V85" s="92" t="s">
        <v>15333</v>
      </c>
      <c r="W85" s="92" t="s">
        <v>15334</v>
      </c>
      <c r="X85" s="97">
        <v>44539</v>
      </c>
      <c r="Y85" s="97">
        <v>44594</v>
      </c>
      <c r="Z85" s="97">
        <v>51898</v>
      </c>
      <c r="AA85" s="79">
        <v>6186</v>
      </c>
      <c r="AB85" s="90" t="s">
        <v>15340</v>
      </c>
    </row>
    <row r="86" spans="1:29" hidden="1">
      <c r="A86" s="98" t="s">
        <v>2799</v>
      </c>
      <c r="B86" s="99" t="s">
        <v>15360</v>
      </c>
      <c r="C86" s="99" t="s">
        <v>3760</v>
      </c>
      <c r="D86" s="99" t="s">
        <v>15322</v>
      </c>
      <c r="E86" s="99" t="s">
        <v>15361</v>
      </c>
      <c r="F86" s="99" t="s">
        <v>15324</v>
      </c>
      <c r="G86" s="99" t="s">
        <v>15564</v>
      </c>
      <c r="H86" s="99" t="s">
        <v>15326</v>
      </c>
      <c r="I86" s="99" t="s">
        <v>15322</v>
      </c>
      <c r="J86" s="99" t="s">
        <v>15370</v>
      </c>
      <c r="K86" s="99">
        <v>0</v>
      </c>
      <c r="L86" s="99" t="s">
        <v>13433</v>
      </c>
      <c r="M86" s="99" t="s">
        <v>15565</v>
      </c>
      <c r="N86" s="86" t="str">
        <f t="shared" si="2"/>
        <v>1003266</v>
      </c>
      <c r="O86" s="104">
        <v>140427</v>
      </c>
      <c r="P86" s="101">
        <v>140427</v>
      </c>
      <c r="Q86" s="77">
        <v>140.42699999999999</v>
      </c>
      <c r="R86" s="102" t="s">
        <v>15329</v>
      </c>
      <c r="S86" s="99" t="s">
        <v>15349</v>
      </c>
      <c r="T86" s="99" t="s">
        <v>15331</v>
      </c>
      <c r="U86" s="99" t="s">
        <v>15356</v>
      </c>
      <c r="V86" s="99" t="s">
        <v>15357</v>
      </c>
      <c r="W86" s="99" t="s">
        <v>15352</v>
      </c>
      <c r="X86" s="103">
        <v>44693</v>
      </c>
      <c r="Y86" s="103">
        <v>44706</v>
      </c>
      <c r="Z86" s="103">
        <v>51997</v>
      </c>
      <c r="AA86" s="79" t="s">
        <v>15353</v>
      </c>
    </row>
    <row r="87" spans="1:29" hidden="1">
      <c r="A87" s="98" t="s">
        <v>15392</v>
      </c>
      <c r="B87" s="99" t="s">
        <v>15393</v>
      </c>
      <c r="C87" s="99" t="s">
        <v>539</v>
      </c>
      <c r="D87" s="99" t="s">
        <v>15322</v>
      </c>
      <c r="E87" s="99" t="s">
        <v>15337</v>
      </c>
      <c r="F87" s="99" t="s">
        <v>15354</v>
      </c>
      <c r="G87" s="99" t="s">
        <v>15566</v>
      </c>
      <c r="H87" s="99" t="s">
        <v>15326</v>
      </c>
      <c r="I87" s="99" t="s">
        <v>15322</v>
      </c>
      <c r="J87" s="99" t="s">
        <v>15361</v>
      </c>
      <c r="K87" s="99">
        <v>0</v>
      </c>
      <c r="L87" s="99" t="s">
        <v>13433</v>
      </c>
      <c r="M87" s="99" t="s">
        <v>15567</v>
      </c>
      <c r="N87" s="86" t="str">
        <f t="shared" si="2"/>
        <v>1009923</v>
      </c>
      <c r="O87" s="104">
        <v>185000</v>
      </c>
      <c r="P87" s="105">
        <v>185000</v>
      </c>
      <c r="Q87" s="77">
        <v>185</v>
      </c>
      <c r="R87" s="102" t="s">
        <v>15329</v>
      </c>
      <c r="S87" s="99" t="s">
        <v>15371</v>
      </c>
      <c r="T87" s="99" t="s">
        <v>15331</v>
      </c>
      <c r="U87" s="99" t="s">
        <v>15484</v>
      </c>
      <c r="V87" s="99" t="s">
        <v>15485</v>
      </c>
      <c r="W87" s="99" t="s">
        <v>15517</v>
      </c>
      <c r="X87" s="103" t="s">
        <v>15568</v>
      </c>
      <c r="Y87" s="103">
        <v>44733</v>
      </c>
      <c r="Z87" s="103">
        <v>48373</v>
      </c>
      <c r="AA87" s="79" t="s">
        <v>15374</v>
      </c>
    </row>
    <row r="88" spans="1:29" hidden="1">
      <c r="A88" s="98" t="s">
        <v>2799</v>
      </c>
      <c r="B88" s="99" t="s">
        <v>15360</v>
      </c>
      <c r="C88" s="99" t="s">
        <v>3760</v>
      </c>
      <c r="D88" s="99" t="s">
        <v>15322</v>
      </c>
      <c r="E88" s="99" t="s">
        <v>15361</v>
      </c>
      <c r="F88" s="99" t="s">
        <v>15324</v>
      </c>
      <c r="G88" s="99" t="s">
        <v>15569</v>
      </c>
      <c r="H88" s="99" t="s">
        <v>15326</v>
      </c>
      <c r="I88" s="99" t="s">
        <v>15322</v>
      </c>
      <c r="J88" s="99" t="s">
        <v>15370</v>
      </c>
      <c r="K88" s="99">
        <v>0</v>
      </c>
      <c r="L88" s="99" t="s">
        <v>13433</v>
      </c>
      <c r="M88" s="99" t="s">
        <v>15570</v>
      </c>
      <c r="N88" s="86" t="str">
        <f t="shared" si="2"/>
        <v>1014013</v>
      </c>
      <c r="O88" s="104">
        <v>116206</v>
      </c>
      <c r="P88" s="101">
        <v>116206</v>
      </c>
      <c r="Q88" s="77">
        <v>116.206</v>
      </c>
      <c r="R88" s="102" t="s">
        <v>15329</v>
      </c>
      <c r="S88" s="99" t="s">
        <v>15349</v>
      </c>
      <c r="T88" s="99" t="s">
        <v>15331</v>
      </c>
      <c r="U88" s="99" t="s">
        <v>15356</v>
      </c>
      <c r="V88" s="99" t="s">
        <v>15357</v>
      </c>
      <c r="W88" s="99" t="s">
        <v>15352</v>
      </c>
      <c r="X88" s="103" t="s">
        <v>15571</v>
      </c>
      <c r="Y88" s="103">
        <v>44671</v>
      </c>
      <c r="Z88" s="103">
        <v>51851</v>
      </c>
      <c r="AA88" s="79" t="s">
        <v>15353</v>
      </c>
    </row>
    <row r="89" spans="1:29" hidden="1">
      <c r="A89" s="98" t="s">
        <v>2799</v>
      </c>
      <c r="B89" s="99" t="s">
        <v>15358</v>
      </c>
      <c r="C89" s="99" t="s">
        <v>59</v>
      </c>
      <c r="D89" s="99" t="s">
        <v>15322</v>
      </c>
      <c r="E89" s="99" t="s">
        <v>15337</v>
      </c>
      <c r="F89" s="99" t="s">
        <v>15324</v>
      </c>
      <c r="G89" s="99" t="s">
        <v>15572</v>
      </c>
      <c r="H89" s="99" t="s">
        <v>15326</v>
      </c>
      <c r="I89" s="99" t="s">
        <v>15322</v>
      </c>
      <c r="J89" s="99" t="s">
        <v>15343</v>
      </c>
      <c r="K89" s="99">
        <v>0</v>
      </c>
      <c r="L89" s="99" t="s">
        <v>13433</v>
      </c>
      <c r="M89" s="100" t="s">
        <v>1320</v>
      </c>
      <c r="N89" s="86" t="str">
        <f t="shared" si="2"/>
        <v>1014570</v>
      </c>
      <c r="O89" s="104">
        <v>248250</v>
      </c>
      <c r="P89" s="101">
        <v>248250</v>
      </c>
      <c r="Q89" s="77">
        <v>248.25</v>
      </c>
      <c r="R89" s="102" t="s">
        <v>15329</v>
      </c>
      <c r="S89" s="99" t="s">
        <v>15330</v>
      </c>
      <c r="T89" s="99" t="s">
        <v>15331</v>
      </c>
      <c r="U89" s="99" t="s">
        <v>15332</v>
      </c>
      <c r="V89" s="99" t="s">
        <v>15333</v>
      </c>
      <c r="W89" s="99" t="s">
        <v>15334</v>
      </c>
      <c r="X89" s="103" t="s">
        <v>15439</v>
      </c>
      <c r="Y89" s="103">
        <v>44638</v>
      </c>
      <c r="Z89" s="103">
        <v>51938</v>
      </c>
      <c r="AA89" s="79">
        <v>6186</v>
      </c>
      <c r="AB89" s="80" t="s">
        <v>15340</v>
      </c>
      <c r="AC89" s="81">
        <v>33</v>
      </c>
    </row>
    <row r="90" spans="1:29" hidden="1">
      <c r="A90" s="98" t="s">
        <v>2799</v>
      </c>
      <c r="B90" s="99" t="s">
        <v>15358</v>
      </c>
      <c r="C90" s="99" t="s">
        <v>59</v>
      </c>
      <c r="D90" s="99" t="s">
        <v>15322</v>
      </c>
      <c r="E90" s="99" t="s">
        <v>15337</v>
      </c>
      <c r="F90" s="99" t="s">
        <v>15324</v>
      </c>
      <c r="G90" s="99" t="s">
        <v>15573</v>
      </c>
      <c r="H90" s="99" t="s">
        <v>15326</v>
      </c>
      <c r="I90" s="99" t="s">
        <v>15322</v>
      </c>
      <c r="J90" s="99" t="s">
        <v>15370</v>
      </c>
      <c r="K90" s="99">
        <v>0</v>
      </c>
      <c r="L90" s="99" t="s">
        <v>13433</v>
      </c>
      <c r="M90" s="100" t="s">
        <v>354</v>
      </c>
      <c r="N90" s="86" t="str">
        <f t="shared" si="2"/>
        <v>1014820</v>
      </c>
      <c r="O90" s="104">
        <v>297500</v>
      </c>
      <c r="P90" s="101">
        <v>297500</v>
      </c>
      <c r="Q90" s="77">
        <v>297.5</v>
      </c>
      <c r="R90" s="102" t="s">
        <v>15329</v>
      </c>
      <c r="S90" s="99" t="s">
        <v>15330</v>
      </c>
      <c r="T90" s="99" t="s">
        <v>15331</v>
      </c>
      <c r="U90" s="99" t="s">
        <v>15332</v>
      </c>
      <c r="V90" s="99" t="s">
        <v>15333</v>
      </c>
      <c r="W90" s="99" t="s">
        <v>15334</v>
      </c>
      <c r="X90" s="103" t="s">
        <v>15439</v>
      </c>
      <c r="Y90" s="103">
        <v>44634</v>
      </c>
      <c r="Z90" s="103">
        <v>51938</v>
      </c>
      <c r="AA90" s="79">
        <v>6186</v>
      </c>
      <c r="AB90" s="80" t="s">
        <v>15340</v>
      </c>
    </row>
    <row r="91" spans="1:29" hidden="1">
      <c r="A91" s="76" t="s">
        <v>15335</v>
      </c>
      <c r="B91" s="92" t="s">
        <v>15336</v>
      </c>
      <c r="C91" s="92" t="s">
        <v>6</v>
      </c>
      <c r="D91" s="92" t="s">
        <v>15322</v>
      </c>
      <c r="E91" s="92" t="s">
        <v>15337</v>
      </c>
      <c r="F91" s="92" t="s">
        <v>15324</v>
      </c>
      <c r="G91" s="92" t="s">
        <v>15574</v>
      </c>
      <c r="H91" s="92" t="s">
        <v>15326</v>
      </c>
      <c r="I91" s="92" t="s">
        <v>15322</v>
      </c>
      <c r="J91" s="92" t="s">
        <v>15337</v>
      </c>
      <c r="K91" s="92">
        <v>0</v>
      </c>
      <c r="L91" s="92" t="s">
        <v>13433</v>
      </c>
      <c r="M91" s="93" t="s">
        <v>15575</v>
      </c>
      <c r="N91" s="86" t="str">
        <f t="shared" si="2"/>
        <v>1015961</v>
      </c>
      <c r="O91" s="94">
        <v>240000</v>
      </c>
      <c r="P91" s="95">
        <v>240000</v>
      </c>
      <c r="Q91" s="77">
        <v>240</v>
      </c>
      <c r="R91" s="96" t="s">
        <v>15329</v>
      </c>
      <c r="S91" s="92" t="s">
        <v>15330</v>
      </c>
      <c r="T91" s="92" t="s">
        <v>15331</v>
      </c>
      <c r="U91" s="92" t="s">
        <v>15332</v>
      </c>
      <c r="V91" s="92" t="s">
        <v>15333</v>
      </c>
      <c r="W91" s="92" t="s">
        <v>15339</v>
      </c>
      <c r="X91" s="97">
        <v>44596</v>
      </c>
      <c r="Y91" s="97">
        <v>44596</v>
      </c>
      <c r="Z91" s="97">
        <v>51830</v>
      </c>
      <c r="AA91" s="79">
        <v>6186</v>
      </c>
      <c r="AB91" s="90" t="s">
        <v>15340</v>
      </c>
    </row>
    <row r="92" spans="1:29" hidden="1">
      <c r="A92" s="98" t="s">
        <v>2347</v>
      </c>
      <c r="B92" s="99" t="s">
        <v>15341</v>
      </c>
      <c r="C92" s="99" t="s">
        <v>15342</v>
      </c>
      <c r="D92" s="99" t="s">
        <v>15322</v>
      </c>
      <c r="E92" s="99" t="s">
        <v>15343</v>
      </c>
      <c r="F92" s="99" t="s">
        <v>15354</v>
      </c>
      <c r="G92" s="99" t="s">
        <v>15576</v>
      </c>
      <c r="H92" s="99" t="s">
        <v>15326</v>
      </c>
      <c r="I92" s="99" t="s">
        <v>15322</v>
      </c>
      <c r="J92" s="99" t="s">
        <v>15343</v>
      </c>
      <c r="K92" s="99">
        <v>0</v>
      </c>
      <c r="L92" s="99" t="s">
        <v>13433</v>
      </c>
      <c r="M92" s="100" t="s">
        <v>15577</v>
      </c>
      <c r="N92" s="86" t="str">
        <f t="shared" si="2"/>
        <v>1030260</v>
      </c>
      <c r="O92" s="104">
        <v>142541</v>
      </c>
      <c r="P92" s="101">
        <v>142541</v>
      </c>
      <c r="Q92" s="77">
        <v>142.541</v>
      </c>
      <c r="R92" s="102" t="s">
        <v>15329</v>
      </c>
      <c r="S92" s="99" t="s">
        <v>15349</v>
      </c>
      <c r="T92" s="99" t="s">
        <v>15331</v>
      </c>
      <c r="U92" s="99" t="s">
        <v>15356</v>
      </c>
      <c r="V92" s="99" t="s">
        <v>15357</v>
      </c>
      <c r="W92" s="99" t="s">
        <v>15352</v>
      </c>
      <c r="X92" s="103" t="s">
        <v>15474</v>
      </c>
      <c r="Y92" s="103">
        <v>44644</v>
      </c>
      <c r="Z92" s="103">
        <v>51948</v>
      </c>
      <c r="AA92" s="79" t="s">
        <v>15353</v>
      </c>
    </row>
    <row r="93" spans="1:29" hidden="1">
      <c r="A93" s="76" t="s">
        <v>2799</v>
      </c>
      <c r="B93" s="92" t="s">
        <v>15358</v>
      </c>
      <c r="C93" s="92" t="s">
        <v>59</v>
      </c>
      <c r="D93" s="92" t="s">
        <v>15322</v>
      </c>
      <c r="E93" s="92" t="s">
        <v>15337</v>
      </c>
      <c r="F93" s="92" t="s">
        <v>15324</v>
      </c>
      <c r="G93" s="92" t="s">
        <v>15578</v>
      </c>
      <c r="H93" s="92" t="s">
        <v>15326</v>
      </c>
      <c r="I93" s="92" t="s">
        <v>15322</v>
      </c>
      <c r="J93" s="92" t="s">
        <v>15337</v>
      </c>
      <c r="K93" s="92">
        <v>0</v>
      </c>
      <c r="L93" s="92" t="s">
        <v>13433</v>
      </c>
      <c r="M93" s="93" t="s">
        <v>15579</v>
      </c>
      <c r="N93" s="86" t="str">
        <f t="shared" si="2"/>
        <v>1030446</v>
      </c>
      <c r="O93" s="94">
        <v>262990</v>
      </c>
      <c r="P93" s="95">
        <v>262990</v>
      </c>
      <c r="Q93" s="77">
        <v>262.99</v>
      </c>
      <c r="R93" s="96" t="s">
        <v>15329</v>
      </c>
      <c r="S93" s="92" t="s">
        <v>15330</v>
      </c>
      <c r="T93" s="92" t="s">
        <v>15331</v>
      </c>
      <c r="U93" s="92" t="s">
        <v>15332</v>
      </c>
      <c r="V93" s="92" t="s">
        <v>15333</v>
      </c>
      <c r="W93" s="92" t="s">
        <v>15334</v>
      </c>
      <c r="X93" s="97">
        <v>44575</v>
      </c>
      <c r="Y93" s="97">
        <v>44601</v>
      </c>
      <c r="Z93" s="97">
        <v>51879</v>
      </c>
      <c r="AA93" s="79">
        <v>6186</v>
      </c>
      <c r="AB93" s="90" t="s">
        <v>15340</v>
      </c>
    </row>
    <row r="94" spans="1:29" hidden="1">
      <c r="A94" s="98" t="s">
        <v>2799</v>
      </c>
      <c r="B94" s="99" t="s">
        <v>15358</v>
      </c>
      <c r="C94" s="99" t="s">
        <v>59</v>
      </c>
      <c r="D94" s="99" t="s">
        <v>15322</v>
      </c>
      <c r="E94" s="99" t="s">
        <v>15337</v>
      </c>
      <c r="F94" s="99" t="s">
        <v>15324</v>
      </c>
      <c r="G94" s="99" t="s">
        <v>15580</v>
      </c>
      <c r="H94" s="99" t="s">
        <v>15326</v>
      </c>
      <c r="I94" s="99" t="s">
        <v>15581</v>
      </c>
      <c r="J94" s="99" t="s">
        <v>15582</v>
      </c>
      <c r="K94" s="99">
        <v>0</v>
      </c>
      <c r="L94" s="99" t="s">
        <v>13433</v>
      </c>
      <c r="M94" s="99" t="s">
        <v>63</v>
      </c>
      <c r="N94" s="86" t="str">
        <f t="shared" si="2"/>
        <v>1032695</v>
      </c>
      <c r="O94" s="104">
        <v>279144</v>
      </c>
      <c r="P94" s="101">
        <v>279144</v>
      </c>
      <c r="Q94" s="77">
        <v>279.14400000000001</v>
      </c>
      <c r="R94" s="102" t="s">
        <v>15329</v>
      </c>
      <c r="S94" s="99" t="s">
        <v>15330</v>
      </c>
      <c r="T94" s="99" t="s">
        <v>15331</v>
      </c>
      <c r="U94" s="99" t="s">
        <v>15332</v>
      </c>
      <c r="V94" s="99" t="s">
        <v>15333</v>
      </c>
      <c r="W94" s="99" t="s">
        <v>15334</v>
      </c>
      <c r="X94" s="103" t="s">
        <v>15583</v>
      </c>
      <c r="Y94" s="103">
        <v>44673</v>
      </c>
      <c r="Z94" s="103">
        <v>51976</v>
      </c>
      <c r="AA94" s="79">
        <v>6186</v>
      </c>
      <c r="AB94" s="80" t="s">
        <v>15340</v>
      </c>
    </row>
    <row r="95" spans="1:29" hidden="1">
      <c r="A95" s="98" t="s">
        <v>15335</v>
      </c>
      <c r="B95" s="99" t="s">
        <v>15336</v>
      </c>
      <c r="C95" s="99" t="s">
        <v>6</v>
      </c>
      <c r="D95" s="99" t="s">
        <v>15322</v>
      </c>
      <c r="E95" s="99" t="s">
        <v>15337</v>
      </c>
      <c r="F95" s="99" t="s">
        <v>15324</v>
      </c>
      <c r="G95" s="99" t="s">
        <v>15584</v>
      </c>
      <c r="H95" s="99" t="s">
        <v>15326</v>
      </c>
      <c r="I95" s="99" t="s">
        <v>15322</v>
      </c>
      <c r="J95" s="99" t="s">
        <v>15364</v>
      </c>
      <c r="K95" s="99">
        <v>0</v>
      </c>
      <c r="L95" s="99" t="s">
        <v>13433</v>
      </c>
      <c r="M95" s="100" t="s">
        <v>15585</v>
      </c>
      <c r="N95" s="86" t="str">
        <f t="shared" si="2"/>
        <v>1037362</v>
      </c>
      <c r="O95" s="104">
        <v>126735</v>
      </c>
      <c r="P95" s="101">
        <v>126735</v>
      </c>
      <c r="Q95" s="77">
        <v>126.735</v>
      </c>
      <c r="R95" s="102" t="s">
        <v>15329</v>
      </c>
      <c r="S95" s="99" t="s">
        <v>15330</v>
      </c>
      <c r="T95" s="99" t="s">
        <v>15331</v>
      </c>
      <c r="U95" s="99" t="s">
        <v>15332</v>
      </c>
      <c r="V95" s="99" t="s">
        <v>15333</v>
      </c>
      <c r="W95" s="99" t="s">
        <v>15334</v>
      </c>
      <c r="X95" s="103" t="s">
        <v>15474</v>
      </c>
      <c r="Y95" s="103">
        <v>44644</v>
      </c>
      <c r="Z95" s="103">
        <v>51938</v>
      </c>
      <c r="AA95" s="79">
        <v>6186</v>
      </c>
    </row>
    <row r="96" spans="1:29" hidden="1">
      <c r="A96" s="76" t="s">
        <v>2347</v>
      </c>
      <c r="B96" s="92" t="s">
        <v>15511</v>
      </c>
      <c r="C96" s="92" t="s">
        <v>3798</v>
      </c>
      <c r="D96" s="92" t="s">
        <v>15322</v>
      </c>
      <c r="E96" s="92" t="s">
        <v>15361</v>
      </c>
      <c r="F96" s="92" t="s">
        <v>15354</v>
      </c>
      <c r="G96" s="92" t="s">
        <v>15586</v>
      </c>
      <c r="H96" s="92" t="s">
        <v>15326</v>
      </c>
      <c r="I96" s="92" t="s">
        <v>15322</v>
      </c>
      <c r="J96" s="92" t="s">
        <v>15361</v>
      </c>
      <c r="K96" s="92">
        <v>0</v>
      </c>
      <c r="L96" s="92" t="s">
        <v>13433</v>
      </c>
      <c r="M96" s="93" t="s">
        <v>15587</v>
      </c>
      <c r="N96" s="86" t="str">
        <f t="shared" si="2"/>
        <v>1038250</v>
      </c>
      <c r="O96" s="94">
        <v>142525</v>
      </c>
      <c r="P96" s="95">
        <v>142525</v>
      </c>
      <c r="Q96" s="77">
        <v>142.52500000000001</v>
      </c>
      <c r="R96" s="96" t="s">
        <v>15329</v>
      </c>
      <c r="S96" s="92" t="s">
        <v>15349</v>
      </c>
      <c r="T96" s="92" t="s">
        <v>15331</v>
      </c>
      <c r="U96" s="92" t="s">
        <v>15356</v>
      </c>
      <c r="V96" s="92" t="s">
        <v>15357</v>
      </c>
      <c r="W96" s="92" t="s">
        <v>15352</v>
      </c>
      <c r="X96" s="97">
        <v>44581</v>
      </c>
      <c r="Y96" s="97">
        <v>44581</v>
      </c>
      <c r="Z96" s="97">
        <v>51885</v>
      </c>
      <c r="AA96" s="79" t="s">
        <v>15353</v>
      </c>
      <c r="AB96" s="90"/>
    </row>
    <row r="97" spans="1:29" hidden="1">
      <c r="A97" s="98" t="s">
        <v>2347</v>
      </c>
      <c r="B97" s="99" t="s">
        <v>15346</v>
      </c>
      <c r="C97" s="99" t="s">
        <v>129</v>
      </c>
      <c r="D97" s="99" t="s">
        <v>15322</v>
      </c>
      <c r="E97" s="99" t="s">
        <v>15337</v>
      </c>
      <c r="F97" s="99" t="s">
        <v>15324</v>
      </c>
      <c r="G97" s="99" t="s">
        <v>15588</v>
      </c>
      <c r="H97" s="99" t="s">
        <v>15326</v>
      </c>
      <c r="I97" s="99" t="s">
        <v>15322</v>
      </c>
      <c r="J97" s="99" t="s">
        <v>15370</v>
      </c>
      <c r="K97" s="99">
        <v>0</v>
      </c>
      <c r="L97" s="99" t="s">
        <v>13433</v>
      </c>
      <c r="M97" s="100" t="s">
        <v>15589</v>
      </c>
      <c r="N97" s="86" t="str">
        <f t="shared" si="2"/>
        <v>1039015</v>
      </c>
      <c r="O97" s="104">
        <v>273000</v>
      </c>
      <c r="P97" s="101">
        <v>259350</v>
      </c>
      <c r="Q97" s="77">
        <v>259.35000000000002</v>
      </c>
      <c r="R97" s="102" t="s">
        <v>15329</v>
      </c>
      <c r="S97" s="99" t="s">
        <v>15349</v>
      </c>
      <c r="T97" s="99" t="s">
        <v>15331</v>
      </c>
      <c r="U97" s="99" t="s">
        <v>15350</v>
      </c>
      <c r="V97" s="99" t="s">
        <v>15351</v>
      </c>
      <c r="W97" s="99" t="s">
        <v>15352</v>
      </c>
      <c r="X97" s="103" t="s">
        <v>15439</v>
      </c>
      <c r="Y97" s="103">
        <v>44635</v>
      </c>
      <c r="Z97" s="103">
        <v>51938</v>
      </c>
      <c r="AA97" s="79" t="s">
        <v>15353</v>
      </c>
    </row>
    <row r="98" spans="1:29" hidden="1">
      <c r="A98" s="76" t="s">
        <v>2347</v>
      </c>
      <c r="B98" s="92" t="s">
        <v>15511</v>
      </c>
      <c r="C98" s="92" t="s">
        <v>3798</v>
      </c>
      <c r="D98" s="92" t="s">
        <v>15322</v>
      </c>
      <c r="E98" s="92" t="s">
        <v>15361</v>
      </c>
      <c r="F98" s="92" t="s">
        <v>15354</v>
      </c>
      <c r="G98" s="92" t="s">
        <v>15590</v>
      </c>
      <c r="H98" s="92" t="s">
        <v>15326</v>
      </c>
      <c r="I98" s="92" t="s">
        <v>15322</v>
      </c>
      <c r="J98" s="92" t="s">
        <v>15361</v>
      </c>
      <c r="K98" s="92">
        <v>0</v>
      </c>
      <c r="L98" s="92" t="s">
        <v>13433</v>
      </c>
      <c r="M98" s="93" t="s">
        <v>15591</v>
      </c>
      <c r="N98" s="86" t="str">
        <f t="shared" si="2"/>
        <v>1075642</v>
      </c>
      <c r="O98" s="94">
        <v>142402</v>
      </c>
      <c r="P98" s="95">
        <v>142402</v>
      </c>
      <c r="Q98" s="77">
        <v>142.40199999999999</v>
      </c>
      <c r="R98" s="96" t="s">
        <v>15329</v>
      </c>
      <c r="S98" s="92" t="s">
        <v>15349</v>
      </c>
      <c r="T98" s="92" t="s">
        <v>15331</v>
      </c>
      <c r="U98" s="92" t="s">
        <v>15356</v>
      </c>
      <c r="V98" s="92" t="s">
        <v>15357</v>
      </c>
      <c r="W98" s="92" t="s">
        <v>15352</v>
      </c>
      <c r="X98" s="97">
        <v>44601</v>
      </c>
      <c r="Y98" s="97">
        <v>44601</v>
      </c>
      <c r="Z98" s="97">
        <v>51905</v>
      </c>
      <c r="AA98" s="79" t="s">
        <v>15353</v>
      </c>
      <c r="AB98" s="90"/>
    </row>
    <row r="99" spans="1:29" hidden="1">
      <c r="A99" s="98" t="s">
        <v>15335</v>
      </c>
      <c r="B99" s="99" t="s">
        <v>15336</v>
      </c>
      <c r="C99" s="99" t="s">
        <v>6</v>
      </c>
      <c r="D99" s="99" t="s">
        <v>15322</v>
      </c>
      <c r="E99" s="99" t="s">
        <v>15337</v>
      </c>
      <c r="F99" s="99" t="s">
        <v>15324</v>
      </c>
      <c r="G99" s="99" t="s">
        <v>15592</v>
      </c>
      <c r="H99" s="99" t="s">
        <v>15326</v>
      </c>
      <c r="I99" s="99" t="s">
        <v>15322</v>
      </c>
      <c r="J99" s="99" t="s">
        <v>15364</v>
      </c>
      <c r="K99" s="99">
        <v>0</v>
      </c>
      <c r="L99" s="99" t="s">
        <v>13433</v>
      </c>
      <c r="M99" s="99" t="s">
        <v>3116</v>
      </c>
      <c r="N99" s="86" t="str">
        <f t="shared" si="2"/>
        <v>1081705</v>
      </c>
      <c r="O99" s="104">
        <v>309400</v>
      </c>
      <c r="P99" s="105">
        <v>309400</v>
      </c>
      <c r="Q99" s="77">
        <v>309.39999999999998</v>
      </c>
      <c r="R99" s="102" t="s">
        <v>15329</v>
      </c>
      <c r="S99" s="99" t="s">
        <v>15330</v>
      </c>
      <c r="T99" s="99" t="s">
        <v>15331</v>
      </c>
      <c r="U99" s="99" t="s">
        <v>15332</v>
      </c>
      <c r="V99" s="99" t="s">
        <v>15333</v>
      </c>
      <c r="W99" s="99" t="s">
        <v>15339</v>
      </c>
      <c r="X99" s="103" t="s">
        <v>15593</v>
      </c>
      <c r="Y99" s="103">
        <v>44732</v>
      </c>
      <c r="Z99" s="103">
        <v>52016</v>
      </c>
      <c r="AA99" s="79">
        <v>6186</v>
      </c>
      <c r="AB99" s="80" t="s">
        <v>15340</v>
      </c>
      <c r="AC99" s="81">
        <v>33</v>
      </c>
    </row>
    <row r="100" spans="1:29" hidden="1">
      <c r="A100" s="98" t="s">
        <v>2799</v>
      </c>
      <c r="B100" s="99" t="s">
        <v>15358</v>
      </c>
      <c r="C100" s="99" t="s">
        <v>59</v>
      </c>
      <c r="D100" s="99" t="s">
        <v>15322</v>
      </c>
      <c r="E100" s="99" t="s">
        <v>15337</v>
      </c>
      <c r="F100" s="99" t="s">
        <v>15324</v>
      </c>
      <c r="G100" s="99" t="s">
        <v>15594</v>
      </c>
      <c r="H100" s="99" t="s">
        <v>15326</v>
      </c>
      <c r="I100" s="99" t="s">
        <v>15322</v>
      </c>
      <c r="J100" s="99" t="s">
        <v>15343</v>
      </c>
      <c r="K100" s="99">
        <v>0</v>
      </c>
      <c r="L100" s="99" t="s">
        <v>13433</v>
      </c>
      <c r="M100" s="99" t="s">
        <v>899</v>
      </c>
      <c r="N100" s="86" t="str">
        <f t="shared" si="2"/>
        <v>1107702</v>
      </c>
      <c r="O100" s="104">
        <v>244768</v>
      </c>
      <c r="P100" s="101">
        <v>244768</v>
      </c>
      <c r="Q100" s="77">
        <v>244.768</v>
      </c>
      <c r="R100" s="102" t="s">
        <v>15329</v>
      </c>
      <c r="S100" s="99" t="s">
        <v>15330</v>
      </c>
      <c r="T100" s="99" t="s">
        <v>15331</v>
      </c>
      <c r="U100" s="99" t="s">
        <v>15332</v>
      </c>
      <c r="V100" s="99" t="s">
        <v>15333</v>
      </c>
      <c r="W100" s="99" t="s">
        <v>15334</v>
      </c>
      <c r="X100" s="103" t="s">
        <v>15583</v>
      </c>
      <c r="Y100" s="103">
        <v>44677</v>
      </c>
      <c r="Z100" s="103">
        <v>51977</v>
      </c>
      <c r="AA100" s="79">
        <v>6186</v>
      </c>
      <c r="AB100" s="80" t="s">
        <v>15340</v>
      </c>
      <c r="AC100" s="81">
        <v>33</v>
      </c>
    </row>
    <row r="101" spans="1:29" hidden="1">
      <c r="A101" s="98" t="s">
        <v>2799</v>
      </c>
      <c r="B101" s="99" t="s">
        <v>15358</v>
      </c>
      <c r="C101" s="99" t="s">
        <v>59</v>
      </c>
      <c r="D101" s="99" t="s">
        <v>15322</v>
      </c>
      <c r="E101" s="99" t="s">
        <v>15337</v>
      </c>
      <c r="F101" s="99" t="s">
        <v>15324</v>
      </c>
      <c r="G101" s="99" t="s">
        <v>15595</v>
      </c>
      <c r="H101" s="99" t="s">
        <v>15326</v>
      </c>
      <c r="I101" s="99" t="s">
        <v>15322</v>
      </c>
      <c r="J101" s="99" t="s">
        <v>15323</v>
      </c>
      <c r="K101" s="99">
        <v>0</v>
      </c>
      <c r="L101" s="99" t="s">
        <v>13433</v>
      </c>
      <c r="M101" s="100" t="s">
        <v>174</v>
      </c>
      <c r="N101" s="86" t="str">
        <f t="shared" si="2"/>
        <v>1185810</v>
      </c>
      <c r="O101" s="101">
        <v>230112</v>
      </c>
      <c r="P101" s="101">
        <v>230112</v>
      </c>
      <c r="Q101" s="77">
        <v>230.11199999999999</v>
      </c>
      <c r="R101" s="102" t="s">
        <v>15329</v>
      </c>
      <c r="S101" s="99" t="s">
        <v>15330</v>
      </c>
      <c r="T101" s="99" t="s">
        <v>15331</v>
      </c>
      <c r="U101" s="99" t="s">
        <v>15332</v>
      </c>
      <c r="V101" s="99" t="s">
        <v>15333</v>
      </c>
      <c r="W101" s="99" t="s">
        <v>15329</v>
      </c>
      <c r="X101" s="103">
        <v>44603</v>
      </c>
      <c r="Y101" s="103">
        <v>44610</v>
      </c>
      <c r="Z101" s="103">
        <v>51907</v>
      </c>
      <c r="AA101" s="79">
        <v>6186</v>
      </c>
      <c r="AB101" s="90" t="s">
        <v>15340</v>
      </c>
      <c r="AC101" s="81">
        <v>33</v>
      </c>
    </row>
    <row r="102" spans="1:29" hidden="1">
      <c r="A102" s="98" t="s">
        <v>15335</v>
      </c>
      <c r="B102" s="99" t="s">
        <v>15336</v>
      </c>
      <c r="C102" s="99" t="s">
        <v>6</v>
      </c>
      <c r="D102" s="99" t="s">
        <v>15322</v>
      </c>
      <c r="E102" s="99" t="s">
        <v>15337</v>
      </c>
      <c r="F102" s="99" t="s">
        <v>15324</v>
      </c>
      <c r="G102" s="106" t="s">
        <v>15596</v>
      </c>
      <c r="H102" s="99" t="s">
        <v>15326</v>
      </c>
      <c r="I102" s="99" t="s">
        <v>15322</v>
      </c>
      <c r="J102" s="99" t="s">
        <v>15337</v>
      </c>
      <c r="K102" s="99">
        <v>0</v>
      </c>
      <c r="L102" s="99" t="s">
        <v>13433</v>
      </c>
      <c r="M102" s="99" t="s">
        <v>1301</v>
      </c>
      <c r="N102" s="86" t="str">
        <f t="shared" si="2"/>
        <v>1204785</v>
      </c>
      <c r="O102" s="104">
        <v>283030</v>
      </c>
      <c r="P102" s="101">
        <v>283030</v>
      </c>
      <c r="Q102" s="77">
        <v>283.02999999999997</v>
      </c>
      <c r="R102" s="102" t="s">
        <v>15329</v>
      </c>
      <c r="S102" s="99" t="s">
        <v>15330</v>
      </c>
      <c r="T102" s="99" t="s">
        <v>15331</v>
      </c>
      <c r="U102" s="99" t="s">
        <v>15332</v>
      </c>
      <c r="V102" s="99" t="s">
        <v>15333</v>
      </c>
      <c r="W102" s="99" t="s">
        <v>15339</v>
      </c>
      <c r="X102" s="103" t="s">
        <v>15583</v>
      </c>
      <c r="Y102" s="103">
        <v>44673</v>
      </c>
      <c r="Z102" s="103">
        <v>51960</v>
      </c>
      <c r="AA102" s="79">
        <v>6186</v>
      </c>
      <c r="AB102" s="90" t="s">
        <v>15340</v>
      </c>
      <c r="AC102" s="81">
        <v>33</v>
      </c>
    </row>
    <row r="103" spans="1:29" hidden="1">
      <c r="A103" s="98" t="s">
        <v>15458</v>
      </c>
      <c r="B103" s="99" t="s">
        <v>15499</v>
      </c>
      <c r="C103" s="99" t="s">
        <v>15500</v>
      </c>
      <c r="D103" s="99" t="s">
        <v>15322</v>
      </c>
      <c r="E103" s="99" t="s">
        <v>15395</v>
      </c>
      <c r="F103" s="99" t="s">
        <v>15324</v>
      </c>
      <c r="G103" s="99" t="s">
        <v>15597</v>
      </c>
      <c r="H103" s="99" t="s">
        <v>15326</v>
      </c>
      <c r="I103" s="99" t="s">
        <v>15322</v>
      </c>
      <c r="J103" s="99" t="s">
        <v>15395</v>
      </c>
      <c r="K103" s="99">
        <v>0</v>
      </c>
      <c r="L103" s="99" t="s">
        <v>13433</v>
      </c>
      <c r="M103" s="100" t="s">
        <v>2418</v>
      </c>
      <c r="N103" s="86" t="str">
        <f t="shared" si="2"/>
        <v>1210012</v>
      </c>
      <c r="O103" s="104">
        <v>143650</v>
      </c>
      <c r="P103" s="101">
        <v>143650</v>
      </c>
      <c r="Q103" s="77">
        <v>143.65</v>
      </c>
      <c r="R103" s="102" t="s">
        <v>15329</v>
      </c>
      <c r="S103" s="99" t="s">
        <v>15330</v>
      </c>
      <c r="T103" s="99" t="s">
        <v>15331</v>
      </c>
      <c r="U103" s="99" t="s">
        <v>15332</v>
      </c>
      <c r="V103" s="99" t="s">
        <v>15333</v>
      </c>
      <c r="W103" s="99" t="s">
        <v>15334</v>
      </c>
      <c r="X103" s="103" t="s">
        <v>15437</v>
      </c>
      <c r="Y103" s="103">
        <v>44645</v>
      </c>
      <c r="Z103" s="103">
        <v>51926</v>
      </c>
      <c r="AA103" s="79">
        <v>6186</v>
      </c>
      <c r="AB103" s="80" t="s">
        <v>15340</v>
      </c>
    </row>
    <row r="104" spans="1:29" hidden="1">
      <c r="A104" s="98" t="s">
        <v>15320</v>
      </c>
      <c r="B104" s="99" t="s">
        <v>15446</v>
      </c>
      <c r="C104" s="99" t="s">
        <v>119</v>
      </c>
      <c r="D104" s="99" t="s">
        <v>15322</v>
      </c>
      <c r="E104" s="99" t="s">
        <v>15337</v>
      </c>
      <c r="F104" s="99" t="s">
        <v>15324</v>
      </c>
      <c r="G104" s="99" t="s">
        <v>15598</v>
      </c>
      <c r="H104" s="99" t="s">
        <v>15326</v>
      </c>
      <c r="I104" s="99" t="s">
        <v>15322</v>
      </c>
      <c r="J104" s="99" t="s">
        <v>15361</v>
      </c>
      <c r="K104" s="99">
        <v>0</v>
      </c>
      <c r="L104" s="99" t="s">
        <v>13433</v>
      </c>
      <c r="M104" s="99" t="s">
        <v>3824</v>
      </c>
      <c r="N104" s="86" t="str">
        <f t="shared" si="2"/>
        <v>1211217</v>
      </c>
      <c r="O104" s="104">
        <v>170000</v>
      </c>
      <c r="P104" s="105">
        <v>170000</v>
      </c>
      <c r="Q104" s="77">
        <v>170</v>
      </c>
      <c r="R104" s="102" t="s">
        <v>15329</v>
      </c>
      <c r="S104" s="99" t="s">
        <v>15330</v>
      </c>
      <c r="T104" s="99" t="s">
        <v>15331</v>
      </c>
      <c r="U104" s="99" t="s">
        <v>15332</v>
      </c>
      <c r="V104" s="99" t="s">
        <v>15333</v>
      </c>
      <c r="W104" s="99" t="s">
        <v>15334</v>
      </c>
      <c r="X104" s="103" t="s">
        <v>15599</v>
      </c>
      <c r="Y104" s="103">
        <v>44741</v>
      </c>
      <c r="Z104" s="103">
        <v>52038</v>
      </c>
      <c r="AA104" s="79">
        <v>6186</v>
      </c>
      <c r="AB104" s="80" t="s">
        <v>15340</v>
      </c>
    </row>
    <row r="105" spans="1:29" hidden="1">
      <c r="A105" s="98" t="s">
        <v>2347</v>
      </c>
      <c r="B105" s="99" t="s">
        <v>15346</v>
      </c>
      <c r="C105" s="99" t="s">
        <v>129</v>
      </c>
      <c r="D105" s="99" t="s">
        <v>15322</v>
      </c>
      <c r="E105" s="99" t="s">
        <v>15337</v>
      </c>
      <c r="F105" s="99" t="s">
        <v>15324</v>
      </c>
      <c r="G105" s="99" t="s">
        <v>15600</v>
      </c>
      <c r="H105" s="99" t="s">
        <v>15326</v>
      </c>
      <c r="I105" s="99" t="s">
        <v>15322</v>
      </c>
      <c r="J105" s="99" t="s">
        <v>15406</v>
      </c>
      <c r="K105" s="99">
        <v>0</v>
      </c>
      <c r="L105" s="99" t="s">
        <v>13433</v>
      </c>
      <c r="M105" s="100" t="s">
        <v>15601</v>
      </c>
      <c r="N105" s="86" t="str">
        <f t="shared" si="2"/>
        <v>1228014</v>
      </c>
      <c r="O105" s="101">
        <v>273000</v>
      </c>
      <c r="P105" s="101">
        <v>259350</v>
      </c>
      <c r="Q105" s="77">
        <v>259.35000000000002</v>
      </c>
      <c r="R105" s="102" t="s">
        <v>15329</v>
      </c>
      <c r="S105" s="99" t="s">
        <v>15349</v>
      </c>
      <c r="T105" s="99" t="s">
        <v>15331</v>
      </c>
      <c r="U105" s="99" t="s">
        <v>15350</v>
      </c>
      <c r="V105" s="99" t="s">
        <v>15351</v>
      </c>
      <c r="W105" s="99" t="s">
        <v>15352</v>
      </c>
      <c r="X105" s="103">
        <v>44601</v>
      </c>
      <c r="Y105" s="103">
        <v>44615</v>
      </c>
      <c r="Z105" s="103">
        <v>51899</v>
      </c>
      <c r="AA105" s="79" t="s">
        <v>15353</v>
      </c>
    </row>
    <row r="106" spans="1:29" hidden="1">
      <c r="A106" s="98" t="s">
        <v>15458</v>
      </c>
      <c r="B106" s="99" t="s">
        <v>15602</v>
      </c>
      <c r="C106" s="99" t="s">
        <v>3811</v>
      </c>
      <c r="D106" s="99" t="s">
        <v>15322</v>
      </c>
      <c r="E106" s="99" t="s">
        <v>15361</v>
      </c>
      <c r="F106" s="99" t="s">
        <v>15354</v>
      </c>
      <c r="G106" s="99" t="s">
        <v>15603</v>
      </c>
      <c r="H106" s="99" t="s">
        <v>15326</v>
      </c>
      <c r="I106" s="99" t="s">
        <v>15322</v>
      </c>
      <c r="J106" s="99" t="s">
        <v>15361</v>
      </c>
      <c r="K106" s="99">
        <v>0</v>
      </c>
      <c r="L106" s="99" t="s">
        <v>13433</v>
      </c>
      <c r="M106" s="99" t="s">
        <v>15604</v>
      </c>
      <c r="N106" s="86" t="str">
        <f t="shared" si="2"/>
        <v>1253904</v>
      </c>
      <c r="O106" s="104">
        <v>240000</v>
      </c>
      <c r="P106" s="105">
        <v>240000</v>
      </c>
      <c r="Q106" s="77">
        <v>240</v>
      </c>
      <c r="R106" s="102" t="s">
        <v>15329</v>
      </c>
      <c r="S106" s="99" t="s">
        <v>15330</v>
      </c>
      <c r="T106" s="99" t="s">
        <v>15331</v>
      </c>
      <c r="U106" s="99" t="s">
        <v>15332</v>
      </c>
      <c r="V106" s="99" t="s">
        <v>15333</v>
      </c>
      <c r="W106" s="99" t="s">
        <v>15517</v>
      </c>
      <c r="X106" s="103" t="s">
        <v>15605</v>
      </c>
      <c r="Y106" s="103">
        <v>44722</v>
      </c>
      <c r="Z106" s="103">
        <v>50178</v>
      </c>
      <c r="AA106" s="79" t="s">
        <v>15374</v>
      </c>
      <c r="AB106" s="80" t="s">
        <v>15375</v>
      </c>
    </row>
    <row r="107" spans="1:29" hidden="1">
      <c r="A107" s="76" t="s">
        <v>2347</v>
      </c>
      <c r="B107" s="92" t="s">
        <v>15341</v>
      </c>
      <c r="C107" s="92" t="s">
        <v>15342</v>
      </c>
      <c r="D107" s="92" t="s">
        <v>15322</v>
      </c>
      <c r="E107" s="92" t="s">
        <v>15343</v>
      </c>
      <c r="F107" s="92" t="s">
        <v>15354</v>
      </c>
      <c r="G107" s="92" t="s">
        <v>15606</v>
      </c>
      <c r="H107" s="92" t="s">
        <v>15326</v>
      </c>
      <c r="I107" s="92" t="s">
        <v>15322</v>
      </c>
      <c r="J107" s="92" t="s">
        <v>15343</v>
      </c>
      <c r="K107" s="92">
        <v>0</v>
      </c>
      <c r="L107" s="92" t="s">
        <v>13433</v>
      </c>
      <c r="M107" s="93" t="s">
        <v>15607</v>
      </c>
      <c r="N107" s="86" t="str">
        <f t="shared" si="2"/>
        <v>1267185</v>
      </c>
      <c r="O107" s="94">
        <v>171535</v>
      </c>
      <c r="P107" s="95">
        <v>171535</v>
      </c>
      <c r="Q107" s="77">
        <v>171.535</v>
      </c>
      <c r="R107" s="96" t="s">
        <v>15329</v>
      </c>
      <c r="S107" s="92" t="s">
        <v>15349</v>
      </c>
      <c r="T107" s="92" t="s">
        <v>15331</v>
      </c>
      <c r="U107" s="92" t="s">
        <v>15356</v>
      </c>
      <c r="V107" s="92" t="s">
        <v>15357</v>
      </c>
      <c r="W107" s="92" t="s">
        <v>15352</v>
      </c>
      <c r="X107" s="97">
        <v>44608</v>
      </c>
      <c r="Y107" s="97">
        <v>44608</v>
      </c>
      <c r="Z107" s="97">
        <v>51912</v>
      </c>
      <c r="AA107" s="79" t="s">
        <v>15353</v>
      </c>
      <c r="AB107" s="90"/>
    </row>
    <row r="108" spans="1:29" hidden="1">
      <c r="A108" s="76" t="s">
        <v>2347</v>
      </c>
      <c r="B108" s="92" t="s">
        <v>15341</v>
      </c>
      <c r="C108" s="92" t="s">
        <v>15342</v>
      </c>
      <c r="D108" s="92" t="s">
        <v>15322</v>
      </c>
      <c r="E108" s="92" t="s">
        <v>15343</v>
      </c>
      <c r="F108" s="92" t="s">
        <v>15354</v>
      </c>
      <c r="G108" s="92" t="s">
        <v>15608</v>
      </c>
      <c r="H108" s="92" t="s">
        <v>15326</v>
      </c>
      <c r="I108" s="92" t="s">
        <v>15322</v>
      </c>
      <c r="J108" s="92" t="s">
        <v>15343</v>
      </c>
      <c r="K108" s="92">
        <v>0</v>
      </c>
      <c r="L108" s="92" t="s">
        <v>13433</v>
      </c>
      <c r="M108" s="93" t="s">
        <v>15609</v>
      </c>
      <c r="N108" s="86" t="str">
        <f t="shared" si="2"/>
        <v>1267199</v>
      </c>
      <c r="O108" s="94">
        <v>142479</v>
      </c>
      <c r="P108" s="95">
        <v>142479</v>
      </c>
      <c r="Q108" s="77">
        <v>142.47900000000001</v>
      </c>
      <c r="R108" s="96" t="s">
        <v>15329</v>
      </c>
      <c r="S108" s="92" t="s">
        <v>15349</v>
      </c>
      <c r="T108" s="92" t="s">
        <v>15331</v>
      </c>
      <c r="U108" s="92" t="s">
        <v>15356</v>
      </c>
      <c r="V108" s="92" t="s">
        <v>15357</v>
      </c>
      <c r="W108" s="92" t="s">
        <v>15352</v>
      </c>
      <c r="X108" s="97">
        <v>44580</v>
      </c>
      <c r="Y108" s="97">
        <v>44588</v>
      </c>
      <c r="Z108" s="97">
        <v>51882</v>
      </c>
      <c r="AA108" s="79" t="s">
        <v>15353</v>
      </c>
      <c r="AB108" s="90"/>
    </row>
    <row r="109" spans="1:29" hidden="1">
      <c r="A109" s="76" t="s">
        <v>15335</v>
      </c>
      <c r="B109" s="92" t="s">
        <v>15336</v>
      </c>
      <c r="C109" s="92" t="s">
        <v>6</v>
      </c>
      <c r="D109" s="92" t="s">
        <v>15322</v>
      </c>
      <c r="E109" s="92" t="s">
        <v>15337</v>
      </c>
      <c r="F109" s="92" t="s">
        <v>15324</v>
      </c>
      <c r="G109" s="92" t="s">
        <v>15610</v>
      </c>
      <c r="H109" s="92" t="s">
        <v>15326</v>
      </c>
      <c r="I109" s="92" t="s">
        <v>15322</v>
      </c>
      <c r="J109" s="92" t="s">
        <v>15337</v>
      </c>
      <c r="K109" s="92">
        <v>0</v>
      </c>
      <c r="L109" s="92" t="s">
        <v>13433</v>
      </c>
      <c r="M109" s="93" t="s">
        <v>15611</v>
      </c>
      <c r="N109" s="86" t="str">
        <f t="shared" si="2"/>
        <v>1297005</v>
      </c>
      <c r="O109" s="94">
        <v>228793</v>
      </c>
      <c r="P109" s="95">
        <v>228793</v>
      </c>
      <c r="Q109" s="77">
        <v>228.79300000000001</v>
      </c>
      <c r="R109" s="96" t="s">
        <v>15329</v>
      </c>
      <c r="S109" s="92" t="s">
        <v>15330</v>
      </c>
      <c r="T109" s="92" t="s">
        <v>15331</v>
      </c>
      <c r="U109" s="92" t="s">
        <v>15332</v>
      </c>
      <c r="V109" s="92" t="s">
        <v>15333</v>
      </c>
      <c r="W109" s="92" t="s">
        <v>15334</v>
      </c>
      <c r="X109" s="97">
        <v>44588</v>
      </c>
      <c r="Y109" s="97">
        <v>44588</v>
      </c>
      <c r="Z109" s="97">
        <v>51883</v>
      </c>
      <c r="AA109" s="79">
        <v>6186</v>
      </c>
      <c r="AB109" s="90"/>
    </row>
    <row r="110" spans="1:29" hidden="1">
      <c r="A110" s="98" t="s">
        <v>2347</v>
      </c>
      <c r="B110" s="99" t="s">
        <v>15346</v>
      </c>
      <c r="C110" s="99" t="s">
        <v>129</v>
      </c>
      <c r="D110" s="99" t="s">
        <v>15322</v>
      </c>
      <c r="E110" s="99" t="s">
        <v>15337</v>
      </c>
      <c r="F110" s="99" t="s">
        <v>15324</v>
      </c>
      <c r="G110" s="99" t="s">
        <v>15612</v>
      </c>
      <c r="H110" s="99" t="s">
        <v>15326</v>
      </c>
      <c r="I110" s="99" t="s">
        <v>15322</v>
      </c>
      <c r="J110" s="99" t="s">
        <v>15337</v>
      </c>
      <c r="K110" s="99">
        <v>0</v>
      </c>
      <c r="L110" s="99" t="s">
        <v>13433</v>
      </c>
      <c r="M110" s="100" t="s">
        <v>15613</v>
      </c>
      <c r="N110" s="86" t="str">
        <f t="shared" si="2"/>
        <v>1305364</v>
      </c>
      <c r="O110" s="101">
        <v>273000</v>
      </c>
      <c r="P110" s="101">
        <v>259350</v>
      </c>
      <c r="Q110" s="77">
        <v>259.35000000000002</v>
      </c>
      <c r="R110" s="102" t="s">
        <v>15329</v>
      </c>
      <c r="S110" s="99" t="s">
        <v>15349</v>
      </c>
      <c r="T110" s="99" t="s">
        <v>15331</v>
      </c>
      <c r="U110" s="99" t="s">
        <v>15350</v>
      </c>
      <c r="V110" s="99" t="s">
        <v>15351</v>
      </c>
      <c r="W110" s="99" t="s">
        <v>15352</v>
      </c>
      <c r="X110" s="103">
        <v>44601</v>
      </c>
      <c r="Y110" s="103">
        <v>44616</v>
      </c>
      <c r="Z110" s="103">
        <v>51899</v>
      </c>
      <c r="AA110" s="79" t="s">
        <v>15353</v>
      </c>
    </row>
    <row r="111" spans="1:29" hidden="1">
      <c r="A111" s="98" t="s">
        <v>2347</v>
      </c>
      <c r="B111" s="99" t="s">
        <v>15341</v>
      </c>
      <c r="C111" s="99" t="s">
        <v>15342</v>
      </c>
      <c r="D111" s="99" t="s">
        <v>15322</v>
      </c>
      <c r="E111" s="99" t="s">
        <v>15343</v>
      </c>
      <c r="F111" s="99" t="s">
        <v>15324</v>
      </c>
      <c r="G111" s="99" t="s">
        <v>15614</v>
      </c>
      <c r="H111" s="99" t="s">
        <v>15326</v>
      </c>
      <c r="I111" s="99" t="s">
        <v>15322</v>
      </c>
      <c r="J111" s="99" t="s">
        <v>15343</v>
      </c>
      <c r="K111" s="99">
        <v>0</v>
      </c>
      <c r="L111" s="99" t="s">
        <v>13433</v>
      </c>
      <c r="M111" s="99" t="s">
        <v>2259</v>
      </c>
      <c r="N111" s="86" t="str">
        <f t="shared" si="2"/>
        <v>1309901</v>
      </c>
      <c r="O111" s="104">
        <v>191250</v>
      </c>
      <c r="P111" s="101">
        <v>191250</v>
      </c>
      <c r="Q111" s="77">
        <v>191.25</v>
      </c>
      <c r="R111" s="102" t="s">
        <v>15329</v>
      </c>
      <c r="S111" s="99" t="s">
        <v>15330</v>
      </c>
      <c r="T111" s="99" t="s">
        <v>15331</v>
      </c>
      <c r="U111" s="99" t="s">
        <v>15332</v>
      </c>
      <c r="V111" s="99" t="s">
        <v>15333</v>
      </c>
      <c r="W111" s="99" t="s">
        <v>15345</v>
      </c>
      <c r="X111" s="103">
        <v>44697</v>
      </c>
      <c r="Y111" s="103">
        <v>44698</v>
      </c>
      <c r="Z111" s="103">
        <v>51985</v>
      </c>
      <c r="AA111" s="79">
        <v>6186</v>
      </c>
      <c r="AB111" s="80" t="s">
        <v>15510</v>
      </c>
      <c r="AC111" s="81">
        <v>33</v>
      </c>
    </row>
    <row r="112" spans="1:29" hidden="1">
      <c r="A112" s="98" t="s">
        <v>2799</v>
      </c>
      <c r="B112" s="99" t="s">
        <v>15424</v>
      </c>
      <c r="C112" s="99" t="s">
        <v>15425</v>
      </c>
      <c r="D112" s="99" t="s">
        <v>15322</v>
      </c>
      <c r="E112" s="99" t="s">
        <v>15418</v>
      </c>
      <c r="F112" s="99" t="s">
        <v>15324</v>
      </c>
      <c r="G112" s="99" t="s">
        <v>15615</v>
      </c>
      <c r="H112" s="99" t="s">
        <v>15326</v>
      </c>
      <c r="I112" s="99" t="s">
        <v>15322</v>
      </c>
      <c r="J112" s="99" t="s">
        <v>15327</v>
      </c>
      <c r="K112" s="99">
        <v>0</v>
      </c>
      <c r="L112" s="99" t="s">
        <v>13433</v>
      </c>
      <c r="M112" s="99" t="s">
        <v>3458</v>
      </c>
      <c r="N112" s="86" t="str">
        <f t="shared" si="2"/>
        <v>1329122</v>
      </c>
      <c r="O112" s="104">
        <v>255000</v>
      </c>
      <c r="P112" s="101">
        <v>255000</v>
      </c>
      <c r="Q112" s="77">
        <v>255</v>
      </c>
      <c r="R112" s="102" t="s">
        <v>15329</v>
      </c>
      <c r="S112" s="99" t="s">
        <v>15330</v>
      </c>
      <c r="T112" s="99" t="s">
        <v>15331</v>
      </c>
      <c r="U112" s="99" t="s">
        <v>15332</v>
      </c>
      <c r="V112" s="99" t="s">
        <v>15333</v>
      </c>
      <c r="W112" s="99" t="s">
        <v>15334</v>
      </c>
      <c r="X112" s="103" t="s">
        <v>15494</v>
      </c>
      <c r="Y112" s="103">
        <v>44659</v>
      </c>
      <c r="Z112" s="103">
        <v>51904</v>
      </c>
      <c r="AA112" s="79">
        <v>6186</v>
      </c>
      <c r="AB112" s="80" t="s">
        <v>15340</v>
      </c>
    </row>
    <row r="113" spans="1:30" hidden="1">
      <c r="A113" s="98" t="s">
        <v>2799</v>
      </c>
      <c r="B113" s="99" t="s">
        <v>15360</v>
      </c>
      <c r="C113" s="99" t="s">
        <v>3760</v>
      </c>
      <c r="D113" s="99" t="s">
        <v>15322</v>
      </c>
      <c r="E113" s="99" t="s">
        <v>15361</v>
      </c>
      <c r="F113" s="99" t="s">
        <v>15324</v>
      </c>
      <c r="G113" s="99" t="s">
        <v>15616</v>
      </c>
      <c r="H113" s="99" t="s">
        <v>15326</v>
      </c>
      <c r="I113" s="99" t="s">
        <v>15322</v>
      </c>
      <c r="J113" s="99" t="s">
        <v>15370</v>
      </c>
      <c r="K113" s="99">
        <v>0</v>
      </c>
      <c r="L113" s="99" t="s">
        <v>13433</v>
      </c>
      <c r="M113" s="99" t="s">
        <v>15617</v>
      </c>
      <c r="N113" s="86" t="str">
        <f t="shared" si="2"/>
        <v>1348192</v>
      </c>
      <c r="O113" s="104">
        <v>114418</v>
      </c>
      <c r="P113" s="101">
        <v>114418</v>
      </c>
      <c r="Q113" s="77">
        <v>114.41800000000001</v>
      </c>
      <c r="R113" s="102" t="s">
        <v>15329</v>
      </c>
      <c r="S113" s="99" t="s">
        <v>15349</v>
      </c>
      <c r="T113" s="99" t="s">
        <v>15331</v>
      </c>
      <c r="U113" s="99" t="s">
        <v>15356</v>
      </c>
      <c r="V113" s="99" t="s">
        <v>15357</v>
      </c>
      <c r="W113" s="99" t="s">
        <v>15352</v>
      </c>
      <c r="X113" s="103" t="s">
        <v>15571</v>
      </c>
      <c r="Y113" s="103">
        <v>44671</v>
      </c>
      <c r="Z113" s="103">
        <v>51851</v>
      </c>
      <c r="AA113" s="79" t="s">
        <v>15353</v>
      </c>
    </row>
    <row r="114" spans="1:30" hidden="1">
      <c r="A114" s="98" t="s">
        <v>15392</v>
      </c>
      <c r="B114" s="99" t="s">
        <v>15393</v>
      </c>
      <c r="C114" s="99" t="s">
        <v>539</v>
      </c>
      <c r="D114" s="99" t="s">
        <v>15322</v>
      </c>
      <c r="E114" s="99" t="s">
        <v>15337</v>
      </c>
      <c r="F114" s="99" t="s">
        <v>15324</v>
      </c>
      <c r="G114" s="99" t="s">
        <v>15618</v>
      </c>
      <c r="H114" s="99" t="s">
        <v>15326</v>
      </c>
      <c r="I114" s="99" t="s">
        <v>15322</v>
      </c>
      <c r="J114" s="99" t="s">
        <v>15395</v>
      </c>
      <c r="K114" s="99">
        <v>0</v>
      </c>
      <c r="L114" s="99" t="s">
        <v>13433</v>
      </c>
      <c r="M114" s="99" t="s">
        <v>15619</v>
      </c>
      <c r="N114" s="86" t="str">
        <f t="shared" si="2"/>
        <v>1374148</v>
      </c>
      <c r="O114" s="104">
        <v>241400</v>
      </c>
      <c r="P114" s="101">
        <v>241400</v>
      </c>
      <c r="Q114" s="77">
        <v>241.4</v>
      </c>
      <c r="R114" s="102" t="s">
        <v>15329</v>
      </c>
      <c r="S114" s="99" t="s">
        <v>15330</v>
      </c>
      <c r="T114" s="99" t="s">
        <v>15331</v>
      </c>
      <c r="U114" s="99" t="s">
        <v>15332</v>
      </c>
      <c r="V114" s="99" t="s">
        <v>15333</v>
      </c>
      <c r="W114" s="99" t="s">
        <v>15334</v>
      </c>
      <c r="X114" s="103">
        <v>44701</v>
      </c>
      <c r="Y114" s="103">
        <v>44706</v>
      </c>
      <c r="Z114" s="103">
        <v>52006</v>
      </c>
      <c r="AA114" s="79">
        <v>6186</v>
      </c>
      <c r="AD114" s="81">
        <v>5886</v>
      </c>
    </row>
    <row r="115" spans="1:30" hidden="1">
      <c r="A115" s="98" t="s">
        <v>15320</v>
      </c>
      <c r="B115" s="99" t="s">
        <v>15620</v>
      </c>
      <c r="C115" s="99" t="s">
        <v>15621</v>
      </c>
      <c r="D115" s="99" t="s">
        <v>15322</v>
      </c>
      <c r="E115" s="99" t="s">
        <v>15348</v>
      </c>
      <c r="F115" s="99" t="s">
        <v>15324</v>
      </c>
      <c r="G115" s="99" t="s">
        <v>15622</v>
      </c>
      <c r="H115" s="99" t="s">
        <v>15326</v>
      </c>
      <c r="I115" s="99" t="s">
        <v>15322</v>
      </c>
      <c r="J115" s="99" t="s">
        <v>15348</v>
      </c>
      <c r="K115" s="99">
        <v>0</v>
      </c>
      <c r="L115" s="99" t="s">
        <v>13433</v>
      </c>
      <c r="M115" s="99" t="s">
        <v>9335</v>
      </c>
      <c r="N115" s="86" t="str">
        <f t="shared" si="2"/>
        <v>1380378</v>
      </c>
      <c r="O115" s="104">
        <v>253000</v>
      </c>
      <c r="P115" s="101">
        <v>253000</v>
      </c>
      <c r="Q115" s="77">
        <v>253</v>
      </c>
      <c r="R115" s="102" t="s">
        <v>15329</v>
      </c>
      <c r="S115" s="99" t="s">
        <v>15330</v>
      </c>
      <c r="T115" s="99" t="s">
        <v>15331</v>
      </c>
      <c r="U115" s="99" t="s">
        <v>15332</v>
      </c>
      <c r="V115" s="99" t="s">
        <v>15333</v>
      </c>
      <c r="W115" s="99" t="s">
        <v>15334</v>
      </c>
      <c r="X115" s="103">
        <v>44699</v>
      </c>
      <c r="Y115" s="103">
        <v>44699</v>
      </c>
      <c r="Z115" s="103">
        <v>52003</v>
      </c>
      <c r="AA115" s="79">
        <v>6186</v>
      </c>
      <c r="AB115" s="80" t="s">
        <v>15510</v>
      </c>
      <c r="AC115" s="81">
        <v>33</v>
      </c>
    </row>
    <row r="116" spans="1:30" hidden="1">
      <c r="A116" s="98" t="s">
        <v>15335</v>
      </c>
      <c r="B116" s="99" t="s">
        <v>15336</v>
      </c>
      <c r="C116" s="99" t="s">
        <v>6</v>
      </c>
      <c r="D116" s="99" t="s">
        <v>15322</v>
      </c>
      <c r="E116" s="99" t="s">
        <v>15337</v>
      </c>
      <c r="F116" s="99" t="s">
        <v>15324</v>
      </c>
      <c r="G116" s="99" t="s">
        <v>15623</v>
      </c>
      <c r="H116" s="99" t="s">
        <v>15326</v>
      </c>
      <c r="I116" s="99" t="s">
        <v>15322</v>
      </c>
      <c r="J116" s="99" t="s">
        <v>15370</v>
      </c>
      <c r="K116" s="99">
        <v>0</v>
      </c>
      <c r="L116" s="99" t="s">
        <v>13433</v>
      </c>
      <c r="M116" s="100" t="s">
        <v>2943</v>
      </c>
      <c r="N116" s="86" t="str">
        <f t="shared" si="2"/>
        <v>1385780</v>
      </c>
      <c r="O116" s="104">
        <v>309400</v>
      </c>
      <c r="P116" s="101">
        <v>309400</v>
      </c>
      <c r="Q116" s="77">
        <v>309.39999999999998</v>
      </c>
      <c r="R116" s="102" t="s">
        <v>15329</v>
      </c>
      <c r="S116" s="99" t="s">
        <v>15330</v>
      </c>
      <c r="T116" s="99" t="s">
        <v>15331</v>
      </c>
      <c r="U116" s="99" t="s">
        <v>15332</v>
      </c>
      <c r="V116" s="99" t="s">
        <v>15333</v>
      </c>
      <c r="W116" s="99" t="s">
        <v>15339</v>
      </c>
      <c r="X116" s="103" t="s">
        <v>15624</v>
      </c>
      <c r="Y116" s="103">
        <v>44636</v>
      </c>
      <c r="Z116" s="103">
        <v>51918</v>
      </c>
      <c r="AA116" s="79">
        <v>6186</v>
      </c>
      <c r="AB116" s="90" t="s">
        <v>15340</v>
      </c>
      <c r="AC116" s="81">
        <v>33</v>
      </c>
    </row>
    <row r="117" spans="1:30" hidden="1">
      <c r="A117" s="98" t="s">
        <v>15458</v>
      </c>
      <c r="B117" s="99" t="s">
        <v>15514</v>
      </c>
      <c r="C117" s="99" t="s">
        <v>283</v>
      </c>
      <c r="D117" s="99" t="s">
        <v>15322</v>
      </c>
      <c r="E117" s="99" t="s">
        <v>15337</v>
      </c>
      <c r="F117" s="99" t="s">
        <v>15324</v>
      </c>
      <c r="G117" s="99" t="s">
        <v>15625</v>
      </c>
      <c r="H117" s="99" t="s">
        <v>15326</v>
      </c>
      <c r="I117" s="99" t="s">
        <v>15322</v>
      </c>
      <c r="J117" s="99" t="s">
        <v>15337</v>
      </c>
      <c r="K117" s="99">
        <v>0</v>
      </c>
      <c r="L117" s="99" t="s">
        <v>13433</v>
      </c>
      <c r="M117" s="100" t="s">
        <v>15626</v>
      </c>
      <c r="N117" s="86" t="str">
        <f t="shared" si="2"/>
        <v>1403590</v>
      </c>
      <c r="O117" s="104">
        <v>170000</v>
      </c>
      <c r="P117" s="101">
        <v>119000</v>
      </c>
      <c r="Q117" s="77">
        <v>119</v>
      </c>
      <c r="R117" s="102" t="s">
        <v>15329</v>
      </c>
      <c r="S117" s="99" t="s">
        <v>15330</v>
      </c>
      <c r="T117" s="99" t="s">
        <v>15331</v>
      </c>
      <c r="U117" s="99" t="s">
        <v>15332</v>
      </c>
      <c r="V117" s="99" t="s">
        <v>15333</v>
      </c>
      <c r="W117" s="99" t="s">
        <v>15334</v>
      </c>
      <c r="X117" s="103" t="s">
        <v>15627</v>
      </c>
      <c r="Y117" s="103">
        <v>44630</v>
      </c>
      <c r="Z117" s="103">
        <v>51920</v>
      </c>
      <c r="AA117" s="79">
        <v>6186</v>
      </c>
    </row>
    <row r="118" spans="1:30" hidden="1">
      <c r="A118" s="76" t="s">
        <v>15335</v>
      </c>
      <c r="B118" s="92" t="s">
        <v>15336</v>
      </c>
      <c r="C118" s="92" t="s">
        <v>6</v>
      </c>
      <c r="D118" s="92" t="s">
        <v>15322</v>
      </c>
      <c r="E118" s="92" t="s">
        <v>15337</v>
      </c>
      <c r="F118" s="92" t="s">
        <v>15324</v>
      </c>
      <c r="G118" s="92" t="s">
        <v>15628</v>
      </c>
      <c r="H118" s="92" t="s">
        <v>15326</v>
      </c>
      <c r="I118" s="92" t="s">
        <v>15322</v>
      </c>
      <c r="J118" s="92" t="s">
        <v>15384</v>
      </c>
      <c r="K118" s="92">
        <v>0</v>
      </c>
      <c r="L118" s="92" t="s">
        <v>13433</v>
      </c>
      <c r="M118" s="93" t="s">
        <v>15629</v>
      </c>
      <c r="N118" s="86" t="str">
        <f t="shared" si="2"/>
        <v>1414470</v>
      </c>
      <c r="O118" s="94">
        <v>157250</v>
      </c>
      <c r="P118" s="95">
        <v>157250</v>
      </c>
      <c r="Q118" s="77">
        <v>157.25</v>
      </c>
      <c r="R118" s="96" t="s">
        <v>15329</v>
      </c>
      <c r="S118" s="92" t="s">
        <v>15330</v>
      </c>
      <c r="T118" s="92" t="s">
        <v>15331</v>
      </c>
      <c r="U118" s="92" t="s">
        <v>15332</v>
      </c>
      <c r="V118" s="92" t="s">
        <v>15333</v>
      </c>
      <c r="W118" s="92" t="s">
        <v>15334</v>
      </c>
      <c r="X118" s="97">
        <v>44594</v>
      </c>
      <c r="Y118" s="97">
        <v>44595</v>
      </c>
      <c r="Z118" s="97">
        <v>51879</v>
      </c>
      <c r="AA118" s="79">
        <v>6186</v>
      </c>
      <c r="AB118" s="90"/>
    </row>
    <row r="119" spans="1:30" hidden="1">
      <c r="A119" s="98" t="s">
        <v>2799</v>
      </c>
      <c r="B119" s="99" t="s">
        <v>15360</v>
      </c>
      <c r="C119" s="99" t="s">
        <v>3760</v>
      </c>
      <c r="D119" s="99" t="s">
        <v>15322</v>
      </c>
      <c r="E119" s="99" t="s">
        <v>15361</v>
      </c>
      <c r="F119" s="99" t="s">
        <v>15324</v>
      </c>
      <c r="G119" s="99" t="s">
        <v>15630</v>
      </c>
      <c r="H119" s="99" t="s">
        <v>15326</v>
      </c>
      <c r="I119" s="99" t="s">
        <v>15322</v>
      </c>
      <c r="J119" s="99" t="s">
        <v>15370</v>
      </c>
      <c r="K119" s="99">
        <v>0</v>
      </c>
      <c r="L119" s="99" t="s">
        <v>13433</v>
      </c>
      <c r="M119" s="99" t="s">
        <v>15631</v>
      </c>
      <c r="N119" s="86" t="str">
        <f t="shared" si="2"/>
        <v>1440238</v>
      </c>
      <c r="O119" s="104">
        <v>142642</v>
      </c>
      <c r="P119" s="101">
        <v>142642</v>
      </c>
      <c r="Q119" s="77">
        <v>142.642</v>
      </c>
      <c r="R119" s="102" t="s">
        <v>15329</v>
      </c>
      <c r="S119" s="99" t="s">
        <v>15349</v>
      </c>
      <c r="T119" s="99" t="s">
        <v>15331</v>
      </c>
      <c r="U119" s="99" t="s">
        <v>15356</v>
      </c>
      <c r="V119" s="99" t="s">
        <v>15357</v>
      </c>
      <c r="W119" s="99" t="s">
        <v>15352</v>
      </c>
      <c r="X119" s="103">
        <v>44676</v>
      </c>
      <c r="Y119" s="103">
        <v>44706</v>
      </c>
      <c r="Z119" s="103">
        <v>51980</v>
      </c>
      <c r="AA119" s="79" t="s">
        <v>15353</v>
      </c>
    </row>
    <row r="120" spans="1:30" hidden="1">
      <c r="A120" s="98" t="s">
        <v>2347</v>
      </c>
      <c r="B120" s="99" t="s">
        <v>15341</v>
      </c>
      <c r="C120" s="99" t="s">
        <v>15342</v>
      </c>
      <c r="D120" s="99" t="s">
        <v>15322</v>
      </c>
      <c r="E120" s="99" t="s">
        <v>15343</v>
      </c>
      <c r="F120" s="99" t="s">
        <v>15354</v>
      </c>
      <c r="G120" s="99" t="s">
        <v>15632</v>
      </c>
      <c r="H120" s="99" t="s">
        <v>15326</v>
      </c>
      <c r="I120" s="99" t="s">
        <v>15322</v>
      </c>
      <c r="J120" s="99" t="s">
        <v>15343</v>
      </c>
      <c r="K120" s="99">
        <v>0</v>
      </c>
      <c r="L120" s="99" t="s">
        <v>13433</v>
      </c>
      <c r="M120" s="100" t="s">
        <v>15633</v>
      </c>
      <c r="N120" s="86" t="str">
        <f t="shared" si="2"/>
        <v>1448592</v>
      </c>
      <c r="O120" s="104">
        <v>171557</v>
      </c>
      <c r="P120" s="101">
        <v>171557</v>
      </c>
      <c r="Q120" s="77">
        <v>171.55699999999999</v>
      </c>
      <c r="R120" s="102" t="s">
        <v>15329</v>
      </c>
      <c r="S120" s="99" t="s">
        <v>15349</v>
      </c>
      <c r="T120" s="99" t="s">
        <v>15331</v>
      </c>
      <c r="U120" s="99" t="s">
        <v>15356</v>
      </c>
      <c r="V120" s="99" t="s">
        <v>15357</v>
      </c>
      <c r="W120" s="99" t="s">
        <v>15352</v>
      </c>
      <c r="X120" s="103" t="s">
        <v>15624</v>
      </c>
      <c r="Y120" s="103">
        <v>44636</v>
      </c>
      <c r="Z120" s="103">
        <v>51939</v>
      </c>
      <c r="AA120" s="79" t="s">
        <v>15353</v>
      </c>
    </row>
    <row r="121" spans="1:30" hidden="1">
      <c r="A121" s="98" t="s">
        <v>2347</v>
      </c>
      <c r="B121" s="99" t="s">
        <v>15341</v>
      </c>
      <c r="C121" s="99" t="s">
        <v>15342</v>
      </c>
      <c r="D121" s="99" t="s">
        <v>15322</v>
      </c>
      <c r="E121" s="99" t="s">
        <v>15343</v>
      </c>
      <c r="F121" s="99" t="s">
        <v>15324</v>
      </c>
      <c r="G121" s="99" t="s">
        <v>15634</v>
      </c>
      <c r="H121" s="99" t="s">
        <v>15326</v>
      </c>
      <c r="I121" s="99" t="s">
        <v>15322</v>
      </c>
      <c r="J121" s="99" t="s">
        <v>15343</v>
      </c>
      <c r="K121" s="99">
        <v>0</v>
      </c>
      <c r="L121" s="99" t="s">
        <v>13433</v>
      </c>
      <c r="M121" s="100" t="s">
        <v>2394</v>
      </c>
      <c r="N121" s="86" t="str">
        <f t="shared" si="2"/>
        <v>1448721</v>
      </c>
      <c r="O121" s="104">
        <v>188660</v>
      </c>
      <c r="P121" s="101">
        <v>188660</v>
      </c>
      <c r="Q121" s="77">
        <v>188.66</v>
      </c>
      <c r="R121" s="102" t="s">
        <v>15329</v>
      </c>
      <c r="S121" s="99" t="s">
        <v>15330</v>
      </c>
      <c r="T121" s="99" t="s">
        <v>15331</v>
      </c>
      <c r="U121" s="99" t="s">
        <v>15332</v>
      </c>
      <c r="V121" s="99" t="s">
        <v>15333</v>
      </c>
      <c r="W121" s="99" t="s">
        <v>15345</v>
      </c>
      <c r="X121" s="103" t="s">
        <v>15494</v>
      </c>
      <c r="Y121" s="103">
        <v>44624</v>
      </c>
      <c r="Z121" s="103">
        <v>51920</v>
      </c>
      <c r="AA121" s="79">
        <v>6186</v>
      </c>
      <c r="AB121" s="80" t="s">
        <v>15340</v>
      </c>
    </row>
    <row r="122" spans="1:30" hidden="1">
      <c r="A122" s="98" t="s">
        <v>2347</v>
      </c>
      <c r="B122" s="99" t="s">
        <v>15511</v>
      </c>
      <c r="C122" s="99" t="s">
        <v>3798</v>
      </c>
      <c r="D122" s="99" t="s">
        <v>15322</v>
      </c>
      <c r="E122" s="99" t="s">
        <v>15361</v>
      </c>
      <c r="F122" s="99" t="s">
        <v>15354</v>
      </c>
      <c r="G122" s="99" t="s">
        <v>15635</v>
      </c>
      <c r="H122" s="99" t="s">
        <v>15326</v>
      </c>
      <c r="I122" s="99" t="s">
        <v>15322</v>
      </c>
      <c r="J122" s="99" t="s">
        <v>15361</v>
      </c>
      <c r="K122" s="99">
        <v>0</v>
      </c>
      <c r="L122" s="99" t="s">
        <v>13433</v>
      </c>
      <c r="M122" s="100" t="s">
        <v>15636</v>
      </c>
      <c r="N122" s="86" t="str">
        <f t="shared" si="2"/>
        <v>1452415</v>
      </c>
      <c r="O122" s="104">
        <v>142557</v>
      </c>
      <c r="P122" s="101">
        <v>142557</v>
      </c>
      <c r="Q122" s="77">
        <v>142.55699999999999</v>
      </c>
      <c r="R122" s="102" t="s">
        <v>15329</v>
      </c>
      <c r="S122" s="99" t="s">
        <v>15349</v>
      </c>
      <c r="T122" s="99" t="s">
        <v>15331</v>
      </c>
      <c r="U122" s="99" t="s">
        <v>15356</v>
      </c>
      <c r="V122" s="99" t="s">
        <v>15357</v>
      </c>
      <c r="W122" s="99" t="s">
        <v>15352</v>
      </c>
      <c r="X122" s="103" t="s">
        <v>15437</v>
      </c>
      <c r="Y122" s="103">
        <v>44637</v>
      </c>
      <c r="Z122" s="103">
        <v>51935</v>
      </c>
      <c r="AA122" s="79" t="s">
        <v>15353</v>
      </c>
    </row>
    <row r="123" spans="1:30" hidden="1">
      <c r="A123" s="76" t="s">
        <v>2799</v>
      </c>
      <c r="B123" s="92" t="s">
        <v>15360</v>
      </c>
      <c r="C123" s="92" t="s">
        <v>3760</v>
      </c>
      <c r="D123" s="92" t="s">
        <v>15322</v>
      </c>
      <c r="E123" s="92" t="s">
        <v>15361</v>
      </c>
      <c r="F123" s="92" t="s">
        <v>15324</v>
      </c>
      <c r="G123" s="92" t="s">
        <v>15637</v>
      </c>
      <c r="H123" s="92" t="s">
        <v>15326</v>
      </c>
      <c r="I123" s="92" t="s">
        <v>15322</v>
      </c>
      <c r="J123" s="92" t="s">
        <v>15361</v>
      </c>
      <c r="K123" s="92">
        <v>0</v>
      </c>
      <c r="L123" s="92" t="s">
        <v>13433</v>
      </c>
      <c r="M123" s="93" t="s">
        <v>3790</v>
      </c>
      <c r="N123" s="86" t="str">
        <f t="shared" si="2"/>
        <v>1452958</v>
      </c>
      <c r="O123" s="94">
        <v>207411</v>
      </c>
      <c r="P123" s="95">
        <v>207411</v>
      </c>
      <c r="Q123" s="77">
        <v>207.411</v>
      </c>
      <c r="R123" s="96" t="s">
        <v>15329</v>
      </c>
      <c r="S123" s="92" t="s">
        <v>15330</v>
      </c>
      <c r="T123" s="92" t="s">
        <v>15331</v>
      </c>
      <c r="U123" s="92" t="s">
        <v>15332</v>
      </c>
      <c r="V123" s="92" t="s">
        <v>15333</v>
      </c>
      <c r="W123" s="92" t="s">
        <v>15345</v>
      </c>
      <c r="X123" s="97">
        <v>44587</v>
      </c>
      <c r="Y123" s="97">
        <v>44596</v>
      </c>
      <c r="Z123" s="97">
        <v>51891</v>
      </c>
      <c r="AA123" s="79">
        <v>6186</v>
      </c>
      <c r="AB123" s="90" t="s">
        <v>15340</v>
      </c>
    </row>
    <row r="124" spans="1:30" hidden="1">
      <c r="A124" s="98" t="s">
        <v>15458</v>
      </c>
      <c r="B124" s="99" t="s">
        <v>15638</v>
      </c>
      <c r="C124" s="99" t="s">
        <v>2564</v>
      </c>
      <c r="D124" s="99" t="s">
        <v>15322</v>
      </c>
      <c r="E124" s="99" t="s">
        <v>15384</v>
      </c>
      <c r="F124" s="99" t="s">
        <v>15324</v>
      </c>
      <c r="G124" s="99" t="s">
        <v>15639</v>
      </c>
      <c r="H124" s="99" t="s">
        <v>15326</v>
      </c>
      <c r="I124" s="99" t="s">
        <v>15322</v>
      </c>
      <c r="J124" s="99" t="s">
        <v>15384</v>
      </c>
      <c r="K124" s="99">
        <v>0</v>
      </c>
      <c r="L124" s="99" t="s">
        <v>13433</v>
      </c>
      <c r="M124" s="99" t="s">
        <v>15640</v>
      </c>
      <c r="N124" s="86" t="str">
        <f t="shared" si="2"/>
        <v>1454500</v>
      </c>
      <c r="O124" s="104">
        <v>162000</v>
      </c>
      <c r="P124" s="105">
        <v>32400</v>
      </c>
      <c r="Q124" s="77">
        <v>32.4</v>
      </c>
      <c r="R124" s="102" t="s">
        <v>15329</v>
      </c>
      <c r="S124" s="99" t="s">
        <v>15330</v>
      </c>
      <c r="T124" s="99" t="s">
        <v>15331</v>
      </c>
      <c r="U124" s="99" t="s">
        <v>15641</v>
      </c>
      <c r="V124" s="99" t="s">
        <v>15642</v>
      </c>
      <c r="W124" s="99" t="s">
        <v>15334</v>
      </c>
      <c r="X124" s="103" t="s">
        <v>15643</v>
      </c>
      <c r="Y124" s="103">
        <v>44733</v>
      </c>
      <c r="Z124" s="103">
        <v>52017</v>
      </c>
      <c r="AA124" s="79">
        <v>6186</v>
      </c>
      <c r="AB124" s="80" t="s">
        <v>15503</v>
      </c>
    </row>
    <row r="125" spans="1:30" hidden="1">
      <c r="A125" s="98" t="s">
        <v>2799</v>
      </c>
      <c r="B125" s="99" t="s">
        <v>15358</v>
      </c>
      <c r="C125" s="99" t="s">
        <v>59</v>
      </c>
      <c r="D125" s="99" t="s">
        <v>15322</v>
      </c>
      <c r="E125" s="99" t="s">
        <v>15337</v>
      </c>
      <c r="F125" s="99" t="s">
        <v>15324</v>
      </c>
      <c r="G125" s="99" t="s">
        <v>15644</v>
      </c>
      <c r="H125" s="99" t="s">
        <v>15326</v>
      </c>
      <c r="I125" s="99" t="s">
        <v>15322</v>
      </c>
      <c r="J125" s="99" t="s">
        <v>15337</v>
      </c>
      <c r="K125" s="99">
        <v>0</v>
      </c>
      <c r="L125" s="99" t="s">
        <v>13433</v>
      </c>
      <c r="M125" s="99" t="s">
        <v>1587</v>
      </c>
      <c r="N125" s="86" t="str">
        <f t="shared" si="2"/>
        <v>1483833</v>
      </c>
      <c r="O125" s="104">
        <v>277368</v>
      </c>
      <c r="P125" s="101">
        <v>277368</v>
      </c>
      <c r="Q125" s="77">
        <v>277.36799999999999</v>
      </c>
      <c r="R125" s="102" t="s">
        <v>15329</v>
      </c>
      <c r="S125" s="99" t="s">
        <v>15330</v>
      </c>
      <c r="T125" s="99" t="s">
        <v>15331</v>
      </c>
      <c r="U125" s="99" t="s">
        <v>15332</v>
      </c>
      <c r="V125" s="99" t="s">
        <v>15333</v>
      </c>
      <c r="W125" s="99" t="s">
        <v>15334</v>
      </c>
      <c r="X125" s="103" t="s">
        <v>15530</v>
      </c>
      <c r="Y125" s="103">
        <v>44657</v>
      </c>
      <c r="Z125" s="103">
        <v>51959</v>
      </c>
      <c r="AA125" s="79">
        <v>6186</v>
      </c>
      <c r="AB125" s="80" t="s">
        <v>15340</v>
      </c>
      <c r="AC125" s="81">
        <v>33</v>
      </c>
    </row>
    <row r="126" spans="1:30" hidden="1">
      <c r="A126" s="76" t="s">
        <v>2347</v>
      </c>
      <c r="B126" s="92" t="s">
        <v>15511</v>
      </c>
      <c r="C126" s="92" t="s">
        <v>3798</v>
      </c>
      <c r="D126" s="92" t="s">
        <v>15322</v>
      </c>
      <c r="E126" s="92" t="s">
        <v>15361</v>
      </c>
      <c r="F126" s="92" t="s">
        <v>15354</v>
      </c>
      <c r="G126" s="92" t="s">
        <v>15645</v>
      </c>
      <c r="H126" s="92" t="s">
        <v>15326</v>
      </c>
      <c r="I126" s="92" t="s">
        <v>15322</v>
      </c>
      <c r="J126" s="92" t="s">
        <v>15361</v>
      </c>
      <c r="K126" s="92">
        <v>0</v>
      </c>
      <c r="L126" s="92" t="s">
        <v>13433</v>
      </c>
      <c r="M126" s="93" t="s">
        <v>15646</v>
      </c>
      <c r="N126" s="86" t="str">
        <f t="shared" si="2"/>
        <v>1485451</v>
      </c>
      <c r="O126" s="94">
        <v>171543</v>
      </c>
      <c r="P126" s="95">
        <v>171543</v>
      </c>
      <c r="Q126" s="77">
        <v>171.54300000000001</v>
      </c>
      <c r="R126" s="96" t="s">
        <v>15329</v>
      </c>
      <c r="S126" s="92" t="s">
        <v>15349</v>
      </c>
      <c r="T126" s="92" t="s">
        <v>15331</v>
      </c>
      <c r="U126" s="92" t="s">
        <v>15356</v>
      </c>
      <c r="V126" s="92" t="s">
        <v>15357</v>
      </c>
      <c r="W126" s="92" t="s">
        <v>15352</v>
      </c>
      <c r="X126" s="97">
        <v>44603</v>
      </c>
      <c r="Y126" s="97">
        <v>44607</v>
      </c>
      <c r="Z126" s="97">
        <v>51906</v>
      </c>
      <c r="AA126" s="79" t="s">
        <v>15353</v>
      </c>
      <c r="AB126" s="90"/>
    </row>
    <row r="127" spans="1:30" hidden="1">
      <c r="A127" s="98" t="s">
        <v>15458</v>
      </c>
      <c r="B127" s="99" t="s">
        <v>15602</v>
      </c>
      <c r="C127" s="99" t="s">
        <v>3811</v>
      </c>
      <c r="D127" s="99" t="s">
        <v>15322</v>
      </c>
      <c r="E127" s="99" t="s">
        <v>15361</v>
      </c>
      <c r="F127" s="99" t="s">
        <v>15324</v>
      </c>
      <c r="G127" s="99" t="s">
        <v>15647</v>
      </c>
      <c r="H127" s="99" t="s">
        <v>15326</v>
      </c>
      <c r="I127" s="99" t="s">
        <v>15322</v>
      </c>
      <c r="J127" s="99" t="s">
        <v>15361</v>
      </c>
      <c r="K127" s="99">
        <v>0</v>
      </c>
      <c r="L127" s="99" t="s">
        <v>13433</v>
      </c>
      <c r="M127" s="99" t="s">
        <v>15648</v>
      </c>
      <c r="N127" s="86" t="str">
        <f t="shared" si="2"/>
        <v>1485529</v>
      </c>
      <c r="O127" s="104">
        <v>203000</v>
      </c>
      <c r="P127" s="101">
        <v>192850</v>
      </c>
      <c r="Q127" s="77">
        <v>192.85</v>
      </c>
      <c r="R127" s="102" t="s">
        <v>15329</v>
      </c>
      <c r="S127" s="99" t="s">
        <v>15330</v>
      </c>
      <c r="T127" s="99" t="s">
        <v>15331</v>
      </c>
      <c r="U127" s="99" t="s">
        <v>15332</v>
      </c>
      <c r="V127" s="99" t="s">
        <v>15333</v>
      </c>
      <c r="W127" s="99" t="s">
        <v>15334</v>
      </c>
      <c r="X127" s="103">
        <v>44687</v>
      </c>
      <c r="Y127" s="103">
        <v>44692</v>
      </c>
      <c r="Z127" s="103">
        <v>51984</v>
      </c>
      <c r="AA127" s="79">
        <v>6186</v>
      </c>
      <c r="AB127" s="80" t="s">
        <v>15503</v>
      </c>
    </row>
    <row r="128" spans="1:30" hidden="1">
      <c r="A128" s="98" t="s">
        <v>2799</v>
      </c>
      <c r="B128" s="99" t="s">
        <v>15360</v>
      </c>
      <c r="C128" s="99" t="s">
        <v>3760</v>
      </c>
      <c r="D128" s="99" t="s">
        <v>15322</v>
      </c>
      <c r="E128" s="99" t="s">
        <v>15361</v>
      </c>
      <c r="F128" s="99" t="s">
        <v>15324</v>
      </c>
      <c r="G128" s="99" t="s">
        <v>15649</v>
      </c>
      <c r="H128" s="99" t="s">
        <v>15326</v>
      </c>
      <c r="I128" s="99" t="s">
        <v>15322</v>
      </c>
      <c r="J128" s="99" t="s">
        <v>15370</v>
      </c>
      <c r="K128" s="99">
        <v>0</v>
      </c>
      <c r="L128" s="99" t="s">
        <v>13433</v>
      </c>
      <c r="M128" s="99" t="s">
        <v>15650</v>
      </c>
      <c r="N128" s="86" t="str">
        <f t="shared" si="2"/>
        <v>1485926</v>
      </c>
      <c r="O128" s="104">
        <v>140427</v>
      </c>
      <c r="P128" s="101">
        <v>140427</v>
      </c>
      <c r="Q128" s="77">
        <v>140.42699999999999</v>
      </c>
      <c r="R128" s="102" t="s">
        <v>15329</v>
      </c>
      <c r="S128" s="99" t="s">
        <v>15349</v>
      </c>
      <c r="T128" s="99" t="s">
        <v>15331</v>
      </c>
      <c r="U128" s="99" t="s">
        <v>15356</v>
      </c>
      <c r="V128" s="99" t="s">
        <v>15357</v>
      </c>
      <c r="W128" s="99" t="s">
        <v>15352</v>
      </c>
      <c r="X128" s="103" t="s">
        <v>15571</v>
      </c>
      <c r="Y128" s="103">
        <v>44671</v>
      </c>
      <c r="Z128" s="103">
        <v>51851</v>
      </c>
      <c r="AA128" s="79" t="s">
        <v>15353</v>
      </c>
    </row>
    <row r="129" spans="1:29" hidden="1">
      <c r="A129" s="76" t="s">
        <v>15335</v>
      </c>
      <c r="B129" s="92" t="s">
        <v>15336</v>
      </c>
      <c r="C129" s="92" t="s">
        <v>6</v>
      </c>
      <c r="D129" s="92" t="s">
        <v>15322</v>
      </c>
      <c r="E129" s="92" t="s">
        <v>15337</v>
      </c>
      <c r="F129" s="92" t="s">
        <v>15324</v>
      </c>
      <c r="G129" s="92" t="s">
        <v>15651</v>
      </c>
      <c r="H129" s="92" t="s">
        <v>15326</v>
      </c>
      <c r="I129" s="92" t="s">
        <v>15322</v>
      </c>
      <c r="J129" s="92" t="s">
        <v>15327</v>
      </c>
      <c r="K129" s="92">
        <v>0</v>
      </c>
      <c r="L129" s="92" t="s">
        <v>13433</v>
      </c>
      <c r="M129" s="93" t="s">
        <v>15652</v>
      </c>
      <c r="N129" s="86" t="str">
        <f t="shared" si="2"/>
        <v>1489490</v>
      </c>
      <c r="O129" s="94">
        <v>141410</v>
      </c>
      <c r="P129" s="95">
        <v>120000</v>
      </c>
      <c r="Q129" s="77">
        <v>120</v>
      </c>
      <c r="R129" s="96" t="s">
        <v>15329</v>
      </c>
      <c r="S129" s="92" t="s">
        <v>15349</v>
      </c>
      <c r="T129" s="92" t="s">
        <v>15331</v>
      </c>
      <c r="U129" s="92" t="s">
        <v>15356</v>
      </c>
      <c r="V129" s="92" t="s">
        <v>15357</v>
      </c>
      <c r="W129" s="92" t="s">
        <v>15388</v>
      </c>
      <c r="X129" s="97">
        <v>44572</v>
      </c>
      <c r="Y129" s="97">
        <v>44573</v>
      </c>
      <c r="Z129" s="97">
        <v>51869</v>
      </c>
      <c r="AA129" s="79" t="s">
        <v>15353</v>
      </c>
      <c r="AB129" s="90"/>
    </row>
    <row r="130" spans="1:29" hidden="1">
      <c r="A130" s="98" t="s">
        <v>2347</v>
      </c>
      <c r="B130" s="99" t="s">
        <v>15346</v>
      </c>
      <c r="C130" s="99" t="s">
        <v>129</v>
      </c>
      <c r="D130" s="99" t="s">
        <v>15322</v>
      </c>
      <c r="E130" s="99" t="s">
        <v>15337</v>
      </c>
      <c r="F130" s="99" t="s">
        <v>15324</v>
      </c>
      <c r="G130" s="99" t="s">
        <v>15653</v>
      </c>
      <c r="H130" s="99" t="s">
        <v>15326</v>
      </c>
      <c r="I130" s="99" t="s">
        <v>15322</v>
      </c>
      <c r="J130" s="99" t="s">
        <v>15395</v>
      </c>
      <c r="K130" s="99">
        <v>0</v>
      </c>
      <c r="L130" s="99" t="s">
        <v>13433</v>
      </c>
      <c r="M130" s="100" t="s">
        <v>15654</v>
      </c>
      <c r="N130" s="86" t="str">
        <f t="shared" si="2"/>
        <v>1490267</v>
      </c>
      <c r="O130" s="104">
        <v>273000</v>
      </c>
      <c r="P130" s="101">
        <v>259350</v>
      </c>
      <c r="Q130" s="77">
        <v>259.35000000000002</v>
      </c>
      <c r="R130" s="102" t="s">
        <v>15329</v>
      </c>
      <c r="S130" s="99" t="s">
        <v>15349</v>
      </c>
      <c r="T130" s="99" t="s">
        <v>15331</v>
      </c>
      <c r="U130" s="99" t="s">
        <v>15350</v>
      </c>
      <c r="V130" s="99" t="s">
        <v>15351</v>
      </c>
      <c r="W130" s="99" t="s">
        <v>15352</v>
      </c>
      <c r="X130" s="103" t="s">
        <v>15655</v>
      </c>
      <c r="Y130" s="103">
        <v>44624</v>
      </c>
      <c r="Z130" s="103">
        <v>51921</v>
      </c>
      <c r="AA130" s="79" t="s">
        <v>15353</v>
      </c>
    </row>
    <row r="131" spans="1:29" hidden="1">
      <c r="A131" s="98" t="s">
        <v>2799</v>
      </c>
      <c r="B131" s="99" t="s">
        <v>15358</v>
      </c>
      <c r="C131" s="99" t="s">
        <v>59</v>
      </c>
      <c r="D131" s="99" t="s">
        <v>15322</v>
      </c>
      <c r="E131" s="99" t="s">
        <v>15337</v>
      </c>
      <c r="F131" s="99" t="s">
        <v>15324</v>
      </c>
      <c r="G131" s="99" t="s">
        <v>15656</v>
      </c>
      <c r="H131" s="99" t="s">
        <v>15326</v>
      </c>
      <c r="I131" s="99" t="s">
        <v>15322</v>
      </c>
      <c r="J131" s="99" t="s">
        <v>15337</v>
      </c>
      <c r="K131" s="99">
        <v>0</v>
      </c>
      <c r="L131" s="99" t="s">
        <v>13433</v>
      </c>
      <c r="M131" s="99" t="s">
        <v>1653</v>
      </c>
      <c r="N131" s="86" t="str">
        <f t="shared" si="2"/>
        <v>1491040</v>
      </c>
      <c r="O131" s="104">
        <v>294873</v>
      </c>
      <c r="P131" s="101">
        <v>294873</v>
      </c>
      <c r="Q131" s="77">
        <v>294.87299999999999</v>
      </c>
      <c r="R131" s="102" t="s">
        <v>15329</v>
      </c>
      <c r="S131" s="99" t="s">
        <v>15330</v>
      </c>
      <c r="T131" s="99" t="s">
        <v>15331</v>
      </c>
      <c r="U131" s="99" t="s">
        <v>15332</v>
      </c>
      <c r="V131" s="99" t="s">
        <v>15333</v>
      </c>
      <c r="W131" s="99" t="s">
        <v>15334</v>
      </c>
      <c r="X131" s="103" t="s">
        <v>15445</v>
      </c>
      <c r="Y131" s="103">
        <v>44659</v>
      </c>
      <c r="Z131" s="103">
        <v>51959</v>
      </c>
      <c r="AA131" s="79">
        <v>6186</v>
      </c>
      <c r="AB131" s="80" t="s">
        <v>15340</v>
      </c>
      <c r="AC131" s="81">
        <v>33</v>
      </c>
    </row>
    <row r="132" spans="1:29" hidden="1">
      <c r="A132" s="98" t="s">
        <v>2799</v>
      </c>
      <c r="B132" s="99" t="s">
        <v>15424</v>
      </c>
      <c r="C132" s="99" t="s">
        <v>15425</v>
      </c>
      <c r="D132" s="99" t="s">
        <v>15322</v>
      </c>
      <c r="E132" s="99" t="s">
        <v>15418</v>
      </c>
      <c r="F132" s="99" t="s">
        <v>15324</v>
      </c>
      <c r="G132" s="99" t="s">
        <v>15657</v>
      </c>
      <c r="H132" s="99" t="s">
        <v>15326</v>
      </c>
      <c r="I132" s="99" t="s">
        <v>15322</v>
      </c>
      <c r="J132" s="99" t="s">
        <v>15418</v>
      </c>
      <c r="K132" s="99">
        <v>0</v>
      </c>
      <c r="L132" s="99" t="s">
        <v>13433</v>
      </c>
      <c r="M132" s="99" t="s">
        <v>2177</v>
      </c>
      <c r="N132" s="86" t="str">
        <f t="shared" si="2"/>
        <v>1494867</v>
      </c>
      <c r="O132" s="104">
        <v>163700</v>
      </c>
      <c r="P132" s="101">
        <v>163700</v>
      </c>
      <c r="Q132" s="77">
        <v>163.69999999999999</v>
      </c>
      <c r="R132" s="102" t="s">
        <v>15329</v>
      </c>
      <c r="S132" s="99" t="s">
        <v>15330</v>
      </c>
      <c r="T132" s="99" t="s">
        <v>15331</v>
      </c>
      <c r="U132" s="99" t="s">
        <v>15332</v>
      </c>
      <c r="V132" s="99" t="s">
        <v>15333</v>
      </c>
      <c r="W132" s="99" t="s">
        <v>15345</v>
      </c>
      <c r="X132" s="103">
        <v>44694</v>
      </c>
      <c r="Y132" s="103">
        <v>44707</v>
      </c>
      <c r="Z132" s="103">
        <v>51977</v>
      </c>
      <c r="AA132" s="79">
        <v>6186</v>
      </c>
      <c r="AB132" s="80" t="s">
        <v>15510</v>
      </c>
      <c r="AC132" s="81">
        <v>33</v>
      </c>
    </row>
    <row r="133" spans="1:29" hidden="1">
      <c r="A133" s="76" t="s">
        <v>2799</v>
      </c>
      <c r="B133" s="92" t="s">
        <v>15358</v>
      </c>
      <c r="C133" s="92" t="s">
        <v>59</v>
      </c>
      <c r="D133" s="92" t="s">
        <v>15322</v>
      </c>
      <c r="E133" s="92" t="s">
        <v>15337</v>
      </c>
      <c r="F133" s="92" t="s">
        <v>15324</v>
      </c>
      <c r="G133" s="92" t="s">
        <v>15658</v>
      </c>
      <c r="H133" s="92" t="s">
        <v>15326</v>
      </c>
      <c r="I133" s="92" t="s">
        <v>15322</v>
      </c>
      <c r="J133" s="92" t="s">
        <v>15406</v>
      </c>
      <c r="K133" s="92">
        <v>0</v>
      </c>
      <c r="L133" s="92" t="s">
        <v>13433</v>
      </c>
      <c r="M133" s="93" t="s">
        <v>1944</v>
      </c>
      <c r="N133" s="86" t="str">
        <f t="shared" si="2"/>
        <v>1499997</v>
      </c>
      <c r="O133" s="94">
        <v>308737</v>
      </c>
      <c r="P133" s="95">
        <v>308737</v>
      </c>
      <c r="Q133" s="77">
        <v>308.73700000000002</v>
      </c>
      <c r="R133" s="96" t="s">
        <v>15329</v>
      </c>
      <c r="S133" s="92" t="s">
        <v>15330</v>
      </c>
      <c r="T133" s="92" t="s">
        <v>15331</v>
      </c>
      <c r="U133" s="92" t="s">
        <v>15332</v>
      </c>
      <c r="V133" s="92" t="s">
        <v>15333</v>
      </c>
      <c r="W133" s="92" t="s">
        <v>15334</v>
      </c>
      <c r="X133" s="97">
        <v>44575</v>
      </c>
      <c r="Y133" s="97">
        <v>44580</v>
      </c>
      <c r="Z133" s="97">
        <v>51879</v>
      </c>
      <c r="AA133" s="79">
        <v>6186</v>
      </c>
      <c r="AB133" s="90" t="s">
        <v>15340</v>
      </c>
    </row>
    <row r="134" spans="1:29" hidden="1">
      <c r="A134" s="98" t="s">
        <v>15489</v>
      </c>
      <c r="B134" s="99" t="s">
        <v>15659</v>
      </c>
      <c r="C134" s="99" t="s">
        <v>2566</v>
      </c>
      <c r="D134" s="99" t="s">
        <v>15322</v>
      </c>
      <c r="E134" s="99" t="s">
        <v>15384</v>
      </c>
      <c r="F134" s="99" t="s">
        <v>15324</v>
      </c>
      <c r="G134" s="99" t="s">
        <v>15660</v>
      </c>
      <c r="H134" s="99" t="s">
        <v>15326</v>
      </c>
      <c r="I134" s="99" t="s">
        <v>15322</v>
      </c>
      <c r="J134" s="99" t="s">
        <v>15384</v>
      </c>
      <c r="K134" s="99">
        <v>1</v>
      </c>
      <c r="L134" s="99" t="s">
        <v>13433</v>
      </c>
      <c r="M134" s="100" t="s">
        <v>2574</v>
      </c>
      <c r="N134" s="86" t="str">
        <f t="shared" si="2"/>
        <v>1509988</v>
      </c>
      <c r="O134" s="101">
        <v>193222</v>
      </c>
      <c r="P134" s="101">
        <v>193222</v>
      </c>
      <c r="Q134" s="77">
        <v>193.22200000000001</v>
      </c>
      <c r="R134" s="102" t="s">
        <v>15329</v>
      </c>
      <c r="S134" s="99" t="s">
        <v>15330</v>
      </c>
      <c r="T134" s="99" t="s">
        <v>15331</v>
      </c>
      <c r="U134" s="99" t="s">
        <v>15332</v>
      </c>
      <c r="V134" s="99" t="s">
        <v>15333</v>
      </c>
      <c r="W134" s="99" t="s">
        <v>15334</v>
      </c>
      <c r="X134" s="103">
        <v>44599</v>
      </c>
      <c r="Y134" s="103">
        <v>44610</v>
      </c>
      <c r="Z134" s="103">
        <v>51903</v>
      </c>
      <c r="AA134" s="79">
        <v>6186</v>
      </c>
      <c r="AB134" s="90" t="s">
        <v>15340</v>
      </c>
    </row>
    <row r="135" spans="1:29" hidden="1">
      <c r="A135" s="76" t="s">
        <v>15320</v>
      </c>
      <c r="B135" s="92" t="s">
        <v>15620</v>
      </c>
      <c r="C135" s="92" t="s">
        <v>15621</v>
      </c>
      <c r="D135" s="92" t="s">
        <v>15322</v>
      </c>
      <c r="E135" s="92" t="s">
        <v>15348</v>
      </c>
      <c r="F135" s="92" t="s">
        <v>15324</v>
      </c>
      <c r="G135" s="92" t="s">
        <v>15661</v>
      </c>
      <c r="H135" s="92" t="s">
        <v>15326</v>
      </c>
      <c r="I135" s="92" t="s">
        <v>15322</v>
      </c>
      <c r="J135" s="92" t="s">
        <v>15348</v>
      </c>
      <c r="K135" s="92">
        <v>0</v>
      </c>
      <c r="L135" s="92" t="s">
        <v>13433</v>
      </c>
      <c r="M135" s="93" t="s">
        <v>9326</v>
      </c>
      <c r="N135" s="86" t="str">
        <f t="shared" si="2"/>
        <v>1510514</v>
      </c>
      <c r="O135" s="94">
        <v>170000</v>
      </c>
      <c r="P135" s="95">
        <v>170000</v>
      </c>
      <c r="Q135" s="77">
        <v>170</v>
      </c>
      <c r="R135" s="96" t="s">
        <v>15329</v>
      </c>
      <c r="S135" s="92" t="s">
        <v>15330</v>
      </c>
      <c r="T135" s="92" t="s">
        <v>15331</v>
      </c>
      <c r="U135" s="92" t="s">
        <v>15332</v>
      </c>
      <c r="V135" s="92" t="s">
        <v>15333</v>
      </c>
      <c r="W135" s="92" t="s">
        <v>15334</v>
      </c>
      <c r="X135" s="97">
        <v>44594</v>
      </c>
      <c r="Y135" s="97">
        <v>44595</v>
      </c>
      <c r="Z135" s="97">
        <v>51884</v>
      </c>
      <c r="AA135" s="79">
        <v>6186</v>
      </c>
      <c r="AB135" s="90" t="s">
        <v>15340</v>
      </c>
    </row>
    <row r="136" spans="1:29" hidden="1">
      <c r="A136" s="98" t="s">
        <v>32</v>
      </c>
      <c r="B136" s="99" t="s">
        <v>15662</v>
      </c>
      <c r="C136" s="99" t="s">
        <v>15663</v>
      </c>
      <c r="D136" s="99" t="s">
        <v>15322</v>
      </c>
      <c r="E136" s="99" t="s">
        <v>15337</v>
      </c>
      <c r="F136" s="99" t="s">
        <v>15324</v>
      </c>
      <c r="G136" s="99" t="s">
        <v>15664</v>
      </c>
      <c r="H136" s="99"/>
      <c r="I136" s="99" t="s">
        <v>15322</v>
      </c>
      <c r="J136" s="99" t="s">
        <v>15337</v>
      </c>
      <c r="K136" s="99"/>
      <c r="L136" s="99"/>
      <c r="M136" s="100" t="s">
        <v>15665</v>
      </c>
      <c r="N136" s="86" t="str">
        <f t="shared" si="2"/>
        <v>1510566</v>
      </c>
      <c r="O136" s="104">
        <v>202300</v>
      </c>
      <c r="P136" s="101">
        <v>92300</v>
      </c>
      <c r="Q136" s="77">
        <v>92.3</v>
      </c>
      <c r="R136" s="102"/>
      <c r="S136" s="99"/>
      <c r="T136" s="99" t="s">
        <v>15331</v>
      </c>
      <c r="U136" s="99"/>
      <c r="V136" s="99" t="s">
        <v>15666</v>
      </c>
      <c r="W136" s="99" t="s">
        <v>15345</v>
      </c>
      <c r="X136" s="103" t="s">
        <v>15667</v>
      </c>
      <c r="Y136" s="103">
        <v>44622</v>
      </c>
      <c r="Z136" s="103" t="s">
        <v>15668</v>
      </c>
      <c r="AA136" s="79">
        <v>6186</v>
      </c>
      <c r="AB136" s="80" t="s">
        <v>15503</v>
      </c>
    </row>
    <row r="137" spans="1:29" hidden="1">
      <c r="A137" s="98" t="s">
        <v>2347</v>
      </c>
      <c r="B137" s="99" t="s">
        <v>15511</v>
      </c>
      <c r="C137" s="99" t="s">
        <v>3798</v>
      </c>
      <c r="D137" s="99" t="s">
        <v>15322</v>
      </c>
      <c r="E137" s="99" t="s">
        <v>15361</v>
      </c>
      <c r="F137" s="99" t="s">
        <v>15324</v>
      </c>
      <c r="G137" s="99" t="s">
        <v>15669</v>
      </c>
      <c r="H137" s="99" t="s">
        <v>15326</v>
      </c>
      <c r="I137" s="99" t="s">
        <v>15322</v>
      </c>
      <c r="J137" s="99" t="s">
        <v>15361</v>
      </c>
      <c r="K137" s="99">
        <v>0</v>
      </c>
      <c r="L137" s="99" t="s">
        <v>13433</v>
      </c>
      <c r="M137" s="100" t="s">
        <v>3804</v>
      </c>
      <c r="N137" s="86" t="str">
        <f t="shared" ref="N137:N200" si="3">+RIGHT(M137,7)</f>
        <v>1515886</v>
      </c>
      <c r="O137" s="101">
        <v>270849</v>
      </c>
      <c r="P137" s="101">
        <v>270849</v>
      </c>
      <c r="Q137" s="77">
        <v>270.84899999999999</v>
      </c>
      <c r="R137" s="102" t="s">
        <v>15329</v>
      </c>
      <c r="S137" s="99" t="s">
        <v>15330</v>
      </c>
      <c r="T137" s="99" t="s">
        <v>15331</v>
      </c>
      <c r="U137" s="99" t="s">
        <v>15332</v>
      </c>
      <c r="V137" s="99" t="s">
        <v>15333</v>
      </c>
      <c r="W137" s="99" t="s">
        <v>15345</v>
      </c>
      <c r="X137" s="103">
        <v>44615</v>
      </c>
      <c r="Y137" s="103">
        <v>44616</v>
      </c>
      <c r="Z137" s="103">
        <v>51919</v>
      </c>
      <c r="AA137" s="79">
        <v>6186</v>
      </c>
      <c r="AB137" s="90" t="s">
        <v>15340</v>
      </c>
    </row>
    <row r="138" spans="1:29" hidden="1">
      <c r="A138" s="76" t="s">
        <v>2347</v>
      </c>
      <c r="B138" s="92" t="s">
        <v>15511</v>
      </c>
      <c r="C138" s="92" t="s">
        <v>3798</v>
      </c>
      <c r="D138" s="92" t="s">
        <v>15322</v>
      </c>
      <c r="E138" s="92" t="s">
        <v>15361</v>
      </c>
      <c r="F138" s="92" t="s">
        <v>15324</v>
      </c>
      <c r="G138" s="92" t="s">
        <v>15670</v>
      </c>
      <c r="H138" s="92" t="s">
        <v>15326</v>
      </c>
      <c r="I138" s="92" t="s">
        <v>15322</v>
      </c>
      <c r="J138" s="92" t="s">
        <v>15361</v>
      </c>
      <c r="K138" s="92">
        <v>0</v>
      </c>
      <c r="L138" s="92" t="s">
        <v>13433</v>
      </c>
      <c r="M138" s="93" t="s">
        <v>15671</v>
      </c>
      <c r="N138" s="86" t="str">
        <f t="shared" si="3"/>
        <v>1515958</v>
      </c>
      <c r="O138" s="94">
        <v>250000</v>
      </c>
      <c r="P138" s="95">
        <v>100000</v>
      </c>
      <c r="Q138" s="77">
        <v>100</v>
      </c>
      <c r="R138" s="96" t="s">
        <v>15329</v>
      </c>
      <c r="S138" s="92" t="s">
        <v>15330</v>
      </c>
      <c r="T138" s="92" t="s">
        <v>15331</v>
      </c>
      <c r="U138" s="92" t="s">
        <v>15641</v>
      </c>
      <c r="V138" s="92" t="s">
        <v>15642</v>
      </c>
      <c r="W138" s="92" t="s">
        <v>15345</v>
      </c>
      <c r="X138" s="97">
        <v>44573</v>
      </c>
      <c r="Y138" s="97">
        <v>44592</v>
      </c>
      <c r="Z138" s="97">
        <v>51864</v>
      </c>
      <c r="AA138" s="79">
        <v>6186</v>
      </c>
      <c r="AB138" s="90" t="s">
        <v>15503</v>
      </c>
    </row>
    <row r="139" spans="1:29" hidden="1">
      <c r="A139" s="98" t="s">
        <v>15397</v>
      </c>
      <c r="B139" s="99" t="s">
        <v>15398</v>
      </c>
      <c r="C139" s="99" t="s">
        <v>69</v>
      </c>
      <c r="D139" s="99" t="s">
        <v>15322</v>
      </c>
      <c r="E139" s="99" t="s">
        <v>15337</v>
      </c>
      <c r="F139" s="99" t="s">
        <v>15324</v>
      </c>
      <c r="G139" s="99" t="s">
        <v>15672</v>
      </c>
      <c r="H139" s="99" t="s">
        <v>15326</v>
      </c>
      <c r="I139" s="99" t="s">
        <v>15322</v>
      </c>
      <c r="J139" s="99" t="s">
        <v>15406</v>
      </c>
      <c r="K139" s="99">
        <v>0</v>
      </c>
      <c r="L139" s="99" t="s">
        <v>13433</v>
      </c>
      <c r="M139" s="100" t="s">
        <v>2023</v>
      </c>
      <c r="N139" s="86" t="str">
        <f t="shared" si="3"/>
        <v>1524161</v>
      </c>
      <c r="O139" s="104">
        <v>300500</v>
      </c>
      <c r="P139" s="101">
        <v>300500</v>
      </c>
      <c r="Q139" s="77">
        <v>300.5</v>
      </c>
      <c r="R139" s="102" t="s">
        <v>15329</v>
      </c>
      <c r="S139" s="99" t="s">
        <v>15330</v>
      </c>
      <c r="T139" s="99" t="s">
        <v>15331</v>
      </c>
      <c r="U139" s="99" t="s">
        <v>15332</v>
      </c>
      <c r="V139" s="99" t="s">
        <v>15333</v>
      </c>
      <c r="W139" s="99" t="s">
        <v>15339</v>
      </c>
      <c r="X139" s="103" t="s">
        <v>15673</v>
      </c>
      <c r="Y139" s="103">
        <v>44651</v>
      </c>
      <c r="Z139" s="103">
        <v>51927</v>
      </c>
      <c r="AA139" s="79">
        <v>6186</v>
      </c>
      <c r="AB139" s="80" t="s">
        <v>15340</v>
      </c>
    </row>
    <row r="140" spans="1:29" hidden="1">
      <c r="A140" s="76" t="s">
        <v>15335</v>
      </c>
      <c r="B140" s="92" t="s">
        <v>15336</v>
      </c>
      <c r="C140" s="92" t="s">
        <v>6</v>
      </c>
      <c r="D140" s="92" t="s">
        <v>15322</v>
      </c>
      <c r="E140" s="92" t="s">
        <v>15337</v>
      </c>
      <c r="F140" s="92" t="s">
        <v>15324</v>
      </c>
      <c r="G140" s="92" t="s">
        <v>15674</v>
      </c>
      <c r="H140" s="92" t="s">
        <v>15326</v>
      </c>
      <c r="I140" s="92" t="s">
        <v>15322</v>
      </c>
      <c r="J140" s="92" t="s">
        <v>15337</v>
      </c>
      <c r="K140" s="92">
        <v>0</v>
      </c>
      <c r="L140" s="92" t="s">
        <v>13433</v>
      </c>
      <c r="M140" s="93" t="s">
        <v>246</v>
      </c>
      <c r="N140" s="86" t="str">
        <f t="shared" si="3"/>
        <v>1524726</v>
      </c>
      <c r="O140" s="94">
        <v>309400</v>
      </c>
      <c r="P140" s="95">
        <v>309400</v>
      </c>
      <c r="Q140" s="77">
        <v>309.39999999999998</v>
      </c>
      <c r="R140" s="96" t="s">
        <v>15329</v>
      </c>
      <c r="S140" s="92" t="s">
        <v>15330</v>
      </c>
      <c r="T140" s="92" t="s">
        <v>15331</v>
      </c>
      <c r="U140" s="92" t="s">
        <v>15332</v>
      </c>
      <c r="V140" s="92" t="s">
        <v>15333</v>
      </c>
      <c r="W140" s="92" t="s">
        <v>15339</v>
      </c>
      <c r="X140" s="97">
        <v>44574</v>
      </c>
      <c r="Y140" s="97">
        <v>44574</v>
      </c>
      <c r="Z140" s="97">
        <v>51848</v>
      </c>
      <c r="AA140" s="79">
        <v>6186</v>
      </c>
      <c r="AB140" s="90" t="s">
        <v>15340</v>
      </c>
    </row>
    <row r="141" spans="1:29" hidden="1">
      <c r="A141" s="98" t="s">
        <v>2347</v>
      </c>
      <c r="B141" s="99" t="s">
        <v>15511</v>
      </c>
      <c r="C141" s="99" t="s">
        <v>3798</v>
      </c>
      <c r="D141" s="99" t="s">
        <v>15322</v>
      </c>
      <c r="E141" s="99" t="s">
        <v>15361</v>
      </c>
      <c r="F141" s="99" t="s">
        <v>15354</v>
      </c>
      <c r="G141" s="99" t="s">
        <v>15675</v>
      </c>
      <c r="H141" s="99" t="s">
        <v>15326</v>
      </c>
      <c r="I141" s="99" t="s">
        <v>15322</v>
      </c>
      <c r="J141" s="99" t="s">
        <v>15361</v>
      </c>
      <c r="K141" s="99">
        <v>0</v>
      </c>
      <c r="L141" s="99" t="s">
        <v>13433</v>
      </c>
      <c r="M141" s="99" t="s">
        <v>15676</v>
      </c>
      <c r="N141" s="86" t="str">
        <f t="shared" si="3"/>
        <v>1525986</v>
      </c>
      <c r="O141" s="104">
        <v>142055</v>
      </c>
      <c r="P141" s="101">
        <v>142055</v>
      </c>
      <c r="Q141" s="77">
        <v>142.05500000000001</v>
      </c>
      <c r="R141" s="102" t="s">
        <v>15329</v>
      </c>
      <c r="S141" s="99" t="s">
        <v>15349</v>
      </c>
      <c r="T141" s="99" t="s">
        <v>15331</v>
      </c>
      <c r="U141" s="99" t="s">
        <v>15356</v>
      </c>
      <c r="V141" s="99" t="s">
        <v>15357</v>
      </c>
      <c r="W141" s="99" t="s">
        <v>15352</v>
      </c>
      <c r="X141" s="103" t="s">
        <v>15677</v>
      </c>
      <c r="Y141" s="103">
        <v>44672</v>
      </c>
      <c r="Z141" s="103">
        <v>51934</v>
      </c>
      <c r="AA141" s="79" t="s">
        <v>15353</v>
      </c>
    </row>
    <row r="142" spans="1:29" hidden="1">
      <c r="A142" s="98" t="s">
        <v>15335</v>
      </c>
      <c r="B142" s="99" t="s">
        <v>15336</v>
      </c>
      <c r="C142" s="99" t="s">
        <v>6</v>
      </c>
      <c r="D142" s="99" t="s">
        <v>15322</v>
      </c>
      <c r="E142" s="99" t="s">
        <v>15337</v>
      </c>
      <c r="F142" s="99" t="s">
        <v>15324</v>
      </c>
      <c r="G142" s="99" t="s">
        <v>15678</v>
      </c>
      <c r="H142" s="99" t="s">
        <v>15326</v>
      </c>
      <c r="I142" s="99" t="s">
        <v>15322</v>
      </c>
      <c r="J142" s="99" t="s">
        <v>15361</v>
      </c>
      <c r="K142" s="99">
        <v>0</v>
      </c>
      <c r="L142" s="99" t="s">
        <v>13433</v>
      </c>
      <c r="M142" s="99" t="s">
        <v>15679</v>
      </c>
      <c r="N142" s="86" t="str">
        <f t="shared" si="3"/>
        <v>1525997</v>
      </c>
      <c r="O142" s="104">
        <v>327250</v>
      </c>
      <c r="P142" s="101">
        <v>327250</v>
      </c>
      <c r="Q142" s="77">
        <v>327.25</v>
      </c>
      <c r="R142" s="102" t="s">
        <v>15329</v>
      </c>
      <c r="S142" s="99" t="s">
        <v>15330</v>
      </c>
      <c r="T142" s="99" t="s">
        <v>15331</v>
      </c>
      <c r="U142" s="99" t="s">
        <v>15332</v>
      </c>
      <c r="V142" s="99" t="s">
        <v>15333</v>
      </c>
      <c r="W142" s="99" t="s">
        <v>15334</v>
      </c>
      <c r="X142" s="103" t="s">
        <v>15680</v>
      </c>
      <c r="Y142" s="103">
        <v>44677</v>
      </c>
      <c r="Z142" s="103">
        <v>51960</v>
      </c>
      <c r="AA142" s="79">
        <v>6186</v>
      </c>
    </row>
    <row r="143" spans="1:29" hidden="1">
      <c r="A143" s="98" t="s">
        <v>15335</v>
      </c>
      <c r="B143" s="99" t="s">
        <v>15336</v>
      </c>
      <c r="C143" s="99" t="s">
        <v>6</v>
      </c>
      <c r="D143" s="99" t="s">
        <v>15322</v>
      </c>
      <c r="E143" s="99" t="s">
        <v>15337</v>
      </c>
      <c r="F143" s="99" t="s">
        <v>15324</v>
      </c>
      <c r="G143" s="99" t="s">
        <v>15681</v>
      </c>
      <c r="H143" s="99" t="s">
        <v>15326</v>
      </c>
      <c r="I143" s="99" t="s">
        <v>15322</v>
      </c>
      <c r="J143" s="99" t="s">
        <v>15370</v>
      </c>
      <c r="K143" s="99">
        <v>0</v>
      </c>
      <c r="L143" s="99" t="s">
        <v>13433</v>
      </c>
      <c r="M143" s="100" t="s">
        <v>2950</v>
      </c>
      <c r="N143" s="86" t="str">
        <f t="shared" si="3"/>
        <v>1526813</v>
      </c>
      <c r="O143" s="101">
        <v>219434</v>
      </c>
      <c r="P143" s="101">
        <v>219434</v>
      </c>
      <c r="Q143" s="77">
        <v>219.434</v>
      </c>
      <c r="R143" s="102" t="s">
        <v>15329</v>
      </c>
      <c r="S143" s="99" t="s">
        <v>15330</v>
      </c>
      <c r="T143" s="99" t="s">
        <v>15331</v>
      </c>
      <c r="U143" s="99" t="s">
        <v>15332</v>
      </c>
      <c r="V143" s="99" t="s">
        <v>15333</v>
      </c>
      <c r="W143" s="99" t="s">
        <v>15339</v>
      </c>
      <c r="X143" s="103">
        <v>44615</v>
      </c>
      <c r="Y143" s="103">
        <v>44615</v>
      </c>
      <c r="Z143" s="103">
        <v>51904</v>
      </c>
      <c r="AA143" s="79">
        <v>6186</v>
      </c>
      <c r="AB143" s="90" t="s">
        <v>15340</v>
      </c>
      <c r="AC143" s="81">
        <v>33</v>
      </c>
    </row>
    <row r="144" spans="1:29" hidden="1">
      <c r="A144" s="98" t="s">
        <v>2799</v>
      </c>
      <c r="B144" s="99" t="s">
        <v>15358</v>
      </c>
      <c r="C144" s="99" t="s">
        <v>59</v>
      </c>
      <c r="D144" s="99" t="s">
        <v>15322</v>
      </c>
      <c r="E144" s="99" t="s">
        <v>15337</v>
      </c>
      <c r="F144" s="99" t="s">
        <v>15324</v>
      </c>
      <c r="G144" s="99" t="s">
        <v>15682</v>
      </c>
      <c r="H144" s="99" t="s">
        <v>15326</v>
      </c>
      <c r="I144" s="99" t="s">
        <v>15322</v>
      </c>
      <c r="J144" s="99" t="s">
        <v>15337</v>
      </c>
      <c r="K144" s="99">
        <v>0</v>
      </c>
      <c r="L144" s="99" t="s">
        <v>13433</v>
      </c>
      <c r="M144" s="99" t="s">
        <v>1394</v>
      </c>
      <c r="N144" s="86" t="str">
        <f t="shared" si="3"/>
        <v>1530019</v>
      </c>
      <c r="O144" s="104">
        <v>323000</v>
      </c>
      <c r="P144" s="101">
        <v>323000</v>
      </c>
      <c r="Q144" s="77">
        <v>323</v>
      </c>
      <c r="R144" s="102" t="s">
        <v>15329</v>
      </c>
      <c r="S144" s="99" t="s">
        <v>15330</v>
      </c>
      <c r="T144" s="99" t="s">
        <v>15331</v>
      </c>
      <c r="U144" s="99" t="s">
        <v>15332</v>
      </c>
      <c r="V144" s="99" t="s">
        <v>15333</v>
      </c>
      <c r="W144" s="99" t="s">
        <v>15334</v>
      </c>
      <c r="X144" s="103" t="s">
        <v>15540</v>
      </c>
      <c r="Y144" s="103">
        <v>44676</v>
      </c>
      <c r="Z144" s="103">
        <v>51974</v>
      </c>
      <c r="AA144" s="79">
        <v>6186</v>
      </c>
      <c r="AB144" s="80" t="s">
        <v>15340</v>
      </c>
      <c r="AC144" s="81">
        <v>33</v>
      </c>
    </row>
    <row r="145" spans="1:29" hidden="1">
      <c r="A145" s="98" t="s">
        <v>15335</v>
      </c>
      <c r="B145" s="99" t="s">
        <v>15336</v>
      </c>
      <c r="C145" s="99" t="s">
        <v>6</v>
      </c>
      <c r="D145" s="99" t="s">
        <v>15322</v>
      </c>
      <c r="E145" s="99" t="s">
        <v>15337</v>
      </c>
      <c r="F145" s="99" t="s">
        <v>15324</v>
      </c>
      <c r="G145" s="99" t="s">
        <v>15683</v>
      </c>
      <c r="H145" s="99" t="s">
        <v>15326</v>
      </c>
      <c r="I145" s="99" t="s">
        <v>15322</v>
      </c>
      <c r="J145" s="99" t="s">
        <v>15395</v>
      </c>
      <c r="K145" s="99">
        <v>0</v>
      </c>
      <c r="L145" s="99" t="s">
        <v>13433</v>
      </c>
      <c r="M145" s="100" t="s">
        <v>359</v>
      </c>
      <c r="N145" s="86" t="str">
        <f t="shared" si="3"/>
        <v>1536541</v>
      </c>
      <c r="O145" s="104">
        <v>184093</v>
      </c>
      <c r="P145" s="101">
        <v>184093</v>
      </c>
      <c r="Q145" s="77">
        <v>184.09299999999999</v>
      </c>
      <c r="R145" s="102" t="s">
        <v>15329</v>
      </c>
      <c r="S145" s="99" t="s">
        <v>15330</v>
      </c>
      <c r="T145" s="99" t="s">
        <v>15331</v>
      </c>
      <c r="U145" s="99" t="s">
        <v>15332</v>
      </c>
      <c r="V145" s="99" t="s">
        <v>15333</v>
      </c>
      <c r="W145" s="99" t="s">
        <v>15339</v>
      </c>
      <c r="X145" s="103" t="s">
        <v>15684</v>
      </c>
      <c r="Y145" s="103">
        <v>44624</v>
      </c>
      <c r="Z145" s="103">
        <v>51883</v>
      </c>
      <c r="AA145" s="79">
        <v>6186</v>
      </c>
      <c r="AB145" s="90" t="s">
        <v>15340</v>
      </c>
    </row>
    <row r="146" spans="1:29" hidden="1">
      <c r="A146" s="98" t="s">
        <v>15335</v>
      </c>
      <c r="B146" s="99" t="s">
        <v>15336</v>
      </c>
      <c r="C146" s="99" t="s">
        <v>6</v>
      </c>
      <c r="D146" s="99" t="s">
        <v>15322</v>
      </c>
      <c r="E146" s="99" t="s">
        <v>15337</v>
      </c>
      <c r="F146" s="99" t="s">
        <v>15324</v>
      </c>
      <c r="G146" s="99" t="s">
        <v>15685</v>
      </c>
      <c r="H146" s="99" t="s">
        <v>15326</v>
      </c>
      <c r="I146" s="99" t="s">
        <v>15322</v>
      </c>
      <c r="J146" s="99" t="s">
        <v>15323</v>
      </c>
      <c r="K146" s="99">
        <v>0</v>
      </c>
      <c r="L146" s="99" t="s">
        <v>13433</v>
      </c>
      <c r="M146" s="100" t="s">
        <v>367</v>
      </c>
      <c r="N146" s="86" t="str">
        <f t="shared" si="3"/>
        <v>1537228</v>
      </c>
      <c r="O146" s="104">
        <v>266301</v>
      </c>
      <c r="P146" s="101">
        <v>266301</v>
      </c>
      <c r="Q146" s="77">
        <v>266.30099999999999</v>
      </c>
      <c r="R146" s="102" t="s">
        <v>15329</v>
      </c>
      <c r="S146" s="99" t="s">
        <v>15330</v>
      </c>
      <c r="T146" s="99" t="s">
        <v>15331</v>
      </c>
      <c r="U146" s="99" t="s">
        <v>15332</v>
      </c>
      <c r="V146" s="99" t="s">
        <v>15333</v>
      </c>
      <c r="W146" s="99" t="s">
        <v>15339</v>
      </c>
      <c r="X146" s="103" t="s">
        <v>15686</v>
      </c>
      <c r="Y146" s="103">
        <v>44627</v>
      </c>
      <c r="Z146" s="103">
        <v>51911</v>
      </c>
      <c r="AA146" s="79">
        <v>6186</v>
      </c>
      <c r="AB146" s="90" t="s">
        <v>15340</v>
      </c>
    </row>
    <row r="147" spans="1:29" hidden="1">
      <c r="A147" s="98" t="s">
        <v>2799</v>
      </c>
      <c r="B147" s="99" t="s">
        <v>15358</v>
      </c>
      <c r="C147" s="99" t="s">
        <v>59</v>
      </c>
      <c r="D147" s="99" t="s">
        <v>15322</v>
      </c>
      <c r="E147" s="99" t="s">
        <v>15337</v>
      </c>
      <c r="F147" s="99" t="s">
        <v>15324</v>
      </c>
      <c r="G147" s="99" t="s">
        <v>15687</v>
      </c>
      <c r="H147" s="99" t="s">
        <v>15326</v>
      </c>
      <c r="I147" s="99" t="s">
        <v>15322</v>
      </c>
      <c r="J147" s="99" t="s">
        <v>15337</v>
      </c>
      <c r="K147" s="99">
        <v>0</v>
      </c>
      <c r="L147" s="99" t="s">
        <v>13433</v>
      </c>
      <c r="M147" s="100" t="s">
        <v>148</v>
      </c>
      <c r="N147" s="86" t="str">
        <f t="shared" si="3"/>
        <v>1542653</v>
      </c>
      <c r="O147" s="104">
        <v>245230</v>
      </c>
      <c r="P147" s="101">
        <v>245230</v>
      </c>
      <c r="Q147" s="77">
        <v>245.23</v>
      </c>
      <c r="R147" s="102" t="s">
        <v>15329</v>
      </c>
      <c r="S147" s="99" t="s">
        <v>15330</v>
      </c>
      <c r="T147" s="99" t="s">
        <v>15331</v>
      </c>
      <c r="U147" s="99" t="s">
        <v>15332</v>
      </c>
      <c r="V147" s="99" t="s">
        <v>15333</v>
      </c>
      <c r="W147" s="99" t="s">
        <v>15334</v>
      </c>
      <c r="X147" s="103" t="s">
        <v>15688</v>
      </c>
      <c r="Y147" s="103">
        <v>44638</v>
      </c>
      <c r="Z147" s="103">
        <v>51942</v>
      </c>
      <c r="AA147" s="79">
        <v>6186</v>
      </c>
      <c r="AB147" s="80" t="s">
        <v>15340</v>
      </c>
    </row>
    <row r="148" spans="1:29" hidden="1">
      <c r="A148" s="98" t="s">
        <v>15458</v>
      </c>
      <c r="B148" s="99" t="s">
        <v>15689</v>
      </c>
      <c r="C148" s="99" t="s">
        <v>15690</v>
      </c>
      <c r="D148" s="99" t="s">
        <v>15322</v>
      </c>
      <c r="E148" s="99" t="s">
        <v>15370</v>
      </c>
      <c r="F148" s="99" t="s">
        <v>15324</v>
      </c>
      <c r="G148" s="99" t="s">
        <v>15691</v>
      </c>
      <c r="H148" s="99" t="s">
        <v>15326</v>
      </c>
      <c r="I148" s="99" t="s">
        <v>15322</v>
      </c>
      <c r="J148" s="99" t="s">
        <v>15370</v>
      </c>
      <c r="K148" s="99">
        <v>0</v>
      </c>
      <c r="L148" s="99" t="s">
        <v>13433</v>
      </c>
      <c r="M148" s="99" t="s">
        <v>15692</v>
      </c>
      <c r="N148" s="86" t="str">
        <f t="shared" si="3"/>
        <v>1562778</v>
      </c>
      <c r="O148" s="104">
        <v>170000</v>
      </c>
      <c r="P148" s="101">
        <v>170000</v>
      </c>
      <c r="Q148" s="77">
        <v>170</v>
      </c>
      <c r="R148" s="102" t="s">
        <v>15329</v>
      </c>
      <c r="S148" s="99" t="s">
        <v>15330</v>
      </c>
      <c r="T148" s="99" t="s">
        <v>15331</v>
      </c>
      <c r="U148" s="99" t="s">
        <v>15332</v>
      </c>
      <c r="V148" s="99" t="s">
        <v>15333</v>
      </c>
      <c r="W148" s="99" t="s">
        <v>15345</v>
      </c>
      <c r="X148" s="103" t="s">
        <v>15478</v>
      </c>
      <c r="Y148" s="103">
        <v>44657</v>
      </c>
      <c r="Z148" s="103">
        <v>51891</v>
      </c>
      <c r="AA148" s="79">
        <v>6186</v>
      </c>
      <c r="AB148" s="80" t="s">
        <v>15340</v>
      </c>
      <c r="AC148" s="81">
        <v>33</v>
      </c>
    </row>
    <row r="149" spans="1:29" hidden="1">
      <c r="A149" s="98" t="s">
        <v>2799</v>
      </c>
      <c r="B149" s="99" t="s">
        <v>15358</v>
      </c>
      <c r="C149" s="99" t="s">
        <v>59</v>
      </c>
      <c r="D149" s="99" t="s">
        <v>15322</v>
      </c>
      <c r="E149" s="99" t="s">
        <v>15337</v>
      </c>
      <c r="F149" s="99" t="s">
        <v>15324</v>
      </c>
      <c r="G149" s="99" t="s">
        <v>15693</v>
      </c>
      <c r="H149" s="99" t="s">
        <v>15326</v>
      </c>
      <c r="I149" s="99" t="s">
        <v>15322</v>
      </c>
      <c r="J149" s="99" t="s">
        <v>15406</v>
      </c>
      <c r="K149" s="99">
        <v>0</v>
      </c>
      <c r="L149" s="99" t="s">
        <v>13433</v>
      </c>
      <c r="M149" s="100" t="s">
        <v>1943</v>
      </c>
      <c r="N149" s="86" t="str">
        <f t="shared" si="3"/>
        <v>1566057</v>
      </c>
      <c r="O149" s="104">
        <v>263466</v>
      </c>
      <c r="P149" s="101">
        <v>263466</v>
      </c>
      <c r="Q149" s="77">
        <v>263.46600000000001</v>
      </c>
      <c r="R149" s="102" t="s">
        <v>15329</v>
      </c>
      <c r="S149" s="99" t="s">
        <v>15330</v>
      </c>
      <c r="T149" s="99" t="s">
        <v>15331</v>
      </c>
      <c r="U149" s="99" t="s">
        <v>15332</v>
      </c>
      <c r="V149" s="99" t="s">
        <v>15333</v>
      </c>
      <c r="W149" s="99" t="s">
        <v>15334</v>
      </c>
      <c r="X149" s="103" t="s">
        <v>15474</v>
      </c>
      <c r="Y149" s="103">
        <v>44644</v>
      </c>
      <c r="Z149" s="103">
        <v>51948</v>
      </c>
      <c r="AA149" s="79">
        <v>6186</v>
      </c>
      <c r="AB149" s="80" t="s">
        <v>15340</v>
      </c>
    </row>
    <row r="150" spans="1:29" hidden="1">
      <c r="A150" s="76" t="s">
        <v>2799</v>
      </c>
      <c r="B150" s="92" t="s">
        <v>15358</v>
      </c>
      <c r="C150" s="92" t="s">
        <v>59</v>
      </c>
      <c r="D150" s="92" t="s">
        <v>15322</v>
      </c>
      <c r="E150" s="92" t="s">
        <v>15337</v>
      </c>
      <c r="F150" s="92" t="s">
        <v>15324</v>
      </c>
      <c r="G150" s="92" t="s">
        <v>15694</v>
      </c>
      <c r="H150" s="92" t="s">
        <v>15326</v>
      </c>
      <c r="I150" s="92" t="s">
        <v>15322</v>
      </c>
      <c r="J150" s="92" t="s">
        <v>15395</v>
      </c>
      <c r="K150" s="92">
        <v>0</v>
      </c>
      <c r="L150" s="92" t="s">
        <v>13433</v>
      </c>
      <c r="M150" s="93" t="s">
        <v>2423</v>
      </c>
      <c r="N150" s="86" t="str">
        <f t="shared" si="3"/>
        <v>1574243</v>
      </c>
      <c r="O150" s="94">
        <v>272000</v>
      </c>
      <c r="P150" s="95">
        <v>272000</v>
      </c>
      <c r="Q150" s="77">
        <v>272</v>
      </c>
      <c r="R150" s="96" t="s">
        <v>15329</v>
      </c>
      <c r="S150" s="92" t="s">
        <v>15330</v>
      </c>
      <c r="T150" s="92" t="s">
        <v>15331</v>
      </c>
      <c r="U150" s="92" t="s">
        <v>15332</v>
      </c>
      <c r="V150" s="92" t="s">
        <v>15333</v>
      </c>
      <c r="W150" s="92" t="s">
        <v>15334</v>
      </c>
      <c r="X150" s="97">
        <v>44574</v>
      </c>
      <c r="Y150" s="97">
        <v>44588</v>
      </c>
      <c r="Z150" s="97">
        <v>51878</v>
      </c>
      <c r="AA150" s="79">
        <v>6186</v>
      </c>
      <c r="AB150" s="90" t="s">
        <v>15340</v>
      </c>
    </row>
    <row r="151" spans="1:29" hidden="1">
      <c r="A151" s="98" t="s">
        <v>2347</v>
      </c>
      <c r="B151" s="99" t="s">
        <v>15346</v>
      </c>
      <c r="C151" s="99" t="s">
        <v>129</v>
      </c>
      <c r="D151" s="99" t="s">
        <v>15322</v>
      </c>
      <c r="E151" s="99" t="s">
        <v>15337</v>
      </c>
      <c r="F151" s="99" t="s">
        <v>15324</v>
      </c>
      <c r="G151" s="99" t="s">
        <v>15695</v>
      </c>
      <c r="H151" s="99" t="s">
        <v>15326</v>
      </c>
      <c r="I151" s="99" t="s">
        <v>15322</v>
      </c>
      <c r="J151" s="99" t="s">
        <v>15343</v>
      </c>
      <c r="K151" s="99">
        <v>0</v>
      </c>
      <c r="L151" s="99" t="s">
        <v>13433</v>
      </c>
      <c r="M151" s="100" t="s">
        <v>15696</v>
      </c>
      <c r="N151" s="86" t="str">
        <f t="shared" si="3"/>
        <v>1580101</v>
      </c>
      <c r="O151" s="101">
        <v>233750</v>
      </c>
      <c r="P151" s="101">
        <v>233750</v>
      </c>
      <c r="Q151" s="77">
        <v>233.75</v>
      </c>
      <c r="R151" s="102" t="s">
        <v>15329</v>
      </c>
      <c r="S151" s="99" t="s">
        <v>15330</v>
      </c>
      <c r="T151" s="99" t="s">
        <v>15331</v>
      </c>
      <c r="U151" s="99" t="s">
        <v>15697</v>
      </c>
      <c r="V151" s="99" t="s">
        <v>15698</v>
      </c>
      <c r="W151" s="99" t="s">
        <v>15352</v>
      </c>
      <c r="X151" s="103">
        <v>44616</v>
      </c>
      <c r="Y151" s="103">
        <v>44617</v>
      </c>
      <c r="Z151" s="103">
        <v>51920</v>
      </c>
      <c r="AA151" s="79" t="s">
        <v>15353</v>
      </c>
    </row>
    <row r="152" spans="1:29" hidden="1">
      <c r="A152" s="76" t="s">
        <v>2799</v>
      </c>
      <c r="B152" s="92" t="s">
        <v>15358</v>
      </c>
      <c r="C152" s="92" t="s">
        <v>59</v>
      </c>
      <c r="D152" s="92" t="s">
        <v>15322</v>
      </c>
      <c r="E152" s="92" t="s">
        <v>15337</v>
      </c>
      <c r="F152" s="92" t="s">
        <v>15324</v>
      </c>
      <c r="G152" s="92" t="s">
        <v>15699</v>
      </c>
      <c r="H152" s="92" t="s">
        <v>15326</v>
      </c>
      <c r="I152" s="92" t="s">
        <v>15322</v>
      </c>
      <c r="J152" s="92" t="s">
        <v>15395</v>
      </c>
      <c r="K152" s="92">
        <v>0</v>
      </c>
      <c r="L152" s="92" t="s">
        <v>13433</v>
      </c>
      <c r="M152" s="93" t="s">
        <v>2447</v>
      </c>
      <c r="N152" s="86" t="str">
        <f t="shared" si="3"/>
        <v>1580776</v>
      </c>
      <c r="O152" s="94">
        <v>309400</v>
      </c>
      <c r="P152" s="95">
        <v>309400</v>
      </c>
      <c r="Q152" s="77">
        <v>309.39999999999998</v>
      </c>
      <c r="R152" s="96" t="s">
        <v>15329</v>
      </c>
      <c r="S152" s="92" t="s">
        <v>15330</v>
      </c>
      <c r="T152" s="92" t="s">
        <v>15331</v>
      </c>
      <c r="U152" s="92" t="s">
        <v>15332</v>
      </c>
      <c r="V152" s="92" t="s">
        <v>15333</v>
      </c>
      <c r="W152" s="92" t="s">
        <v>15329</v>
      </c>
      <c r="X152" s="97">
        <v>44581</v>
      </c>
      <c r="Y152" s="97">
        <v>44589</v>
      </c>
      <c r="Z152" s="97">
        <v>51885</v>
      </c>
      <c r="AA152" s="79">
        <v>6186</v>
      </c>
      <c r="AB152" s="90" t="s">
        <v>15340</v>
      </c>
    </row>
    <row r="153" spans="1:29" hidden="1">
      <c r="A153" s="76" t="s">
        <v>15335</v>
      </c>
      <c r="B153" s="92" t="s">
        <v>15336</v>
      </c>
      <c r="C153" s="92" t="s">
        <v>6</v>
      </c>
      <c r="D153" s="92" t="s">
        <v>15322</v>
      </c>
      <c r="E153" s="92" t="s">
        <v>15337</v>
      </c>
      <c r="F153" s="92" t="s">
        <v>15324</v>
      </c>
      <c r="G153" s="92" t="s">
        <v>15700</v>
      </c>
      <c r="H153" s="92" t="s">
        <v>15326</v>
      </c>
      <c r="I153" s="92" t="s">
        <v>15322</v>
      </c>
      <c r="J153" s="92" t="s">
        <v>15384</v>
      </c>
      <c r="K153" s="92">
        <v>0</v>
      </c>
      <c r="L153" s="92" t="s">
        <v>13433</v>
      </c>
      <c r="M153" s="93" t="s">
        <v>15701</v>
      </c>
      <c r="N153" s="86" t="str">
        <f t="shared" si="3"/>
        <v>1614457</v>
      </c>
      <c r="O153" s="94">
        <v>194000</v>
      </c>
      <c r="P153" s="95">
        <v>194000</v>
      </c>
      <c r="Q153" s="77">
        <v>194</v>
      </c>
      <c r="R153" s="96" t="s">
        <v>15329</v>
      </c>
      <c r="S153" s="92" t="s">
        <v>15330</v>
      </c>
      <c r="T153" s="92" t="s">
        <v>15331</v>
      </c>
      <c r="U153" s="92" t="s">
        <v>15332</v>
      </c>
      <c r="V153" s="92" t="s">
        <v>15333</v>
      </c>
      <c r="W153" s="92" t="s">
        <v>15334</v>
      </c>
      <c r="X153" s="97">
        <v>44581</v>
      </c>
      <c r="Y153" s="97">
        <v>44582</v>
      </c>
      <c r="Z153" s="97">
        <v>51858</v>
      </c>
      <c r="AA153" s="79">
        <v>6186</v>
      </c>
      <c r="AB153" s="90"/>
    </row>
    <row r="154" spans="1:29" hidden="1">
      <c r="A154" s="98" t="s">
        <v>15392</v>
      </c>
      <c r="B154" s="99" t="s">
        <v>15522</v>
      </c>
      <c r="C154" s="99" t="s">
        <v>15523</v>
      </c>
      <c r="D154" s="99" t="s">
        <v>15322</v>
      </c>
      <c r="E154" s="99" t="s">
        <v>15327</v>
      </c>
      <c r="F154" s="99" t="s">
        <v>15354</v>
      </c>
      <c r="G154" s="106" t="s">
        <v>15702</v>
      </c>
      <c r="H154" s="99" t="s">
        <v>15326</v>
      </c>
      <c r="I154" s="99" t="s">
        <v>15322</v>
      </c>
      <c r="J154" s="99" t="s">
        <v>15418</v>
      </c>
      <c r="K154" s="99">
        <v>0</v>
      </c>
      <c r="L154" s="99" t="s">
        <v>13433</v>
      </c>
      <c r="M154" s="99" t="s">
        <v>15703</v>
      </c>
      <c r="N154" s="86" t="str">
        <f t="shared" si="3"/>
        <v>1616103</v>
      </c>
      <c r="O154" s="104">
        <v>70000</v>
      </c>
      <c r="P154" s="105">
        <v>66500</v>
      </c>
      <c r="Q154" s="77">
        <v>66.5</v>
      </c>
      <c r="R154" s="102" t="s">
        <v>15329</v>
      </c>
      <c r="S154" s="99" t="s">
        <v>15371</v>
      </c>
      <c r="T154" s="99" t="s">
        <v>15331</v>
      </c>
      <c r="U154" s="99" t="s">
        <v>15641</v>
      </c>
      <c r="V154" s="99" t="s">
        <v>15642</v>
      </c>
      <c r="W154" s="99" t="s">
        <v>15517</v>
      </c>
      <c r="X154" s="103" t="s">
        <v>15704</v>
      </c>
      <c r="Y154" s="103">
        <v>44708</v>
      </c>
      <c r="Z154" s="103">
        <v>48357</v>
      </c>
      <c r="AA154" s="79" t="s">
        <v>15374</v>
      </c>
    </row>
    <row r="155" spans="1:29" hidden="1">
      <c r="A155" s="76" t="s">
        <v>15458</v>
      </c>
      <c r="B155" s="92" t="s">
        <v>15689</v>
      </c>
      <c r="C155" s="92" t="s">
        <v>15690</v>
      </c>
      <c r="D155" s="92" t="s">
        <v>15322</v>
      </c>
      <c r="E155" s="92" t="s">
        <v>15370</v>
      </c>
      <c r="F155" s="92" t="s">
        <v>15324</v>
      </c>
      <c r="G155" s="92" t="s">
        <v>15705</v>
      </c>
      <c r="H155" s="92" t="s">
        <v>15326</v>
      </c>
      <c r="I155" s="92" t="s">
        <v>15322</v>
      </c>
      <c r="J155" s="92" t="s">
        <v>15370</v>
      </c>
      <c r="K155" s="92">
        <v>0</v>
      </c>
      <c r="L155" s="92" t="s">
        <v>13433</v>
      </c>
      <c r="M155" s="93" t="s">
        <v>15706</v>
      </c>
      <c r="N155" s="86" t="str">
        <f t="shared" si="3"/>
        <v>1619184</v>
      </c>
      <c r="O155" s="94">
        <v>239645</v>
      </c>
      <c r="P155" s="95">
        <v>239645</v>
      </c>
      <c r="Q155" s="77">
        <v>239.64500000000001</v>
      </c>
      <c r="R155" s="96" t="s">
        <v>15329</v>
      </c>
      <c r="S155" s="92" t="s">
        <v>15330</v>
      </c>
      <c r="T155" s="92" t="s">
        <v>15331</v>
      </c>
      <c r="U155" s="92" t="s">
        <v>15332</v>
      </c>
      <c r="V155" s="92" t="s">
        <v>15333</v>
      </c>
      <c r="W155" s="92" t="s">
        <v>15345</v>
      </c>
      <c r="X155" s="97">
        <v>44588</v>
      </c>
      <c r="Y155" s="97">
        <v>44592</v>
      </c>
      <c r="Z155" s="97">
        <v>51858</v>
      </c>
      <c r="AA155" s="79">
        <v>6186</v>
      </c>
      <c r="AB155" s="90"/>
    </row>
    <row r="156" spans="1:29" hidden="1">
      <c r="A156" s="98" t="s">
        <v>15458</v>
      </c>
      <c r="B156" s="99" t="s">
        <v>15689</v>
      </c>
      <c r="C156" s="99" t="s">
        <v>15690</v>
      </c>
      <c r="D156" s="99" t="s">
        <v>15322</v>
      </c>
      <c r="E156" s="99" t="s">
        <v>15370</v>
      </c>
      <c r="F156" s="99" t="s">
        <v>15324</v>
      </c>
      <c r="G156" s="99" t="s">
        <v>15707</v>
      </c>
      <c r="H156" s="99" t="s">
        <v>15326</v>
      </c>
      <c r="I156" s="99" t="s">
        <v>15322</v>
      </c>
      <c r="J156" s="99" t="s">
        <v>15370</v>
      </c>
      <c r="K156" s="99">
        <v>0</v>
      </c>
      <c r="L156" s="99" t="s">
        <v>13433</v>
      </c>
      <c r="M156" s="100" t="s">
        <v>15708</v>
      </c>
      <c r="N156" s="86" t="str">
        <f t="shared" si="3"/>
        <v>1619941</v>
      </c>
      <c r="O156" s="104">
        <v>153801</v>
      </c>
      <c r="P156" s="101">
        <v>153801</v>
      </c>
      <c r="Q156" s="77">
        <v>153.80099999999999</v>
      </c>
      <c r="R156" s="102" t="s">
        <v>15329</v>
      </c>
      <c r="S156" s="99" t="s">
        <v>15330</v>
      </c>
      <c r="T156" s="99" t="s">
        <v>15331</v>
      </c>
      <c r="U156" s="99" t="s">
        <v>15332</v>
      </c>
      <c r="V156" s="99" t="s">
        <v>15333</v>
      </c>
      <c r="W156" s="99" t="s">
        <v>15334</v>
      </c>
      <c r="X156" s="103" t="s">
        <v>15684</v>
      </c>
      <c r="Y156" s="103">
        <v>44636</v>
      </c>
      <c r="Z156" s="103">
        <v>51879</v>
      </c>
      <c r="AA156" s="79">
        <v>6186</v>
      </c>
    </row>
    <row r="157" spans="1:29" hidden="1">
      <c r="A157" s="98" t="s">
        <v>2347</v>
      </c>
      <c r="B157" s="99" t="s">
        <v>15511</v>
      </c>
      <c r="C157" s="99" t="s">
        <v>3798</v>
      </c>
      <c r="D157" s="99" t="s">
        <v>15322</v>
      </c>
      <c r="E157" s="99" t="s">
        <v>15361</v>
      </c>
      <c r="F157" s="99" t="s">
        <v>15354</v>
      </c>
      <c r="G157" s="99" t="s">
        <v>15709</v>
      </c>
      <c r="H157" s="99" t="s">
        <v>15326</v>
      </c>
      <c r="I157" s="99" t="s">
        <v>15322</v>
      </c>
      <c r="J157" s="99" t="s">
        <v>15361</v>
      </c>
      <c r="K157" s="99">
        <v>0</v>
      </c>
      <c r="L157" s="99" t="s">
        <v>13433</v>
      </c>
      <c r="M157" s="99" t="s">
        <v>15710</v>
      </c>
      <c r="N157" s="86" t="str">
        <f t="shared" si="3"/>
        <v>1667625</v>
      </c>
      <c r="O157" s="104">
        <v>142525</v>
      </c>
      <c r="P157" s="105">
        <v>142525</v>
      </c>
      <c r="Q157" s="77">
        <v>142.52500000000001</v>
      </c>
      <c r="R157" s="102" t="s">
        <v>15329</v>
      </c>
      <c r="S157" s="99" t="s">
        <v>15349</v>
      </c>
      <c r="T157" s="99" t="s">
        <v>15331</v>
      </c>
      <c r="U157" s="99" t="s">
        <v>15356</v>
      </c>
      <c r="V157" s="99" t="s">
        <v>15357</v>
      </c>
      <c r="W157" s="99" t="s">
        <v>15352</v>
      </c>
      <c r="X157" s="103" t="s">
        <v>15711</v>
      </c>
      <c r="Y157" s="103">
        <v>44714</v>
      </c>
      <c r="Z157" s="103">
        <v>52010</v>
      </c>
      <c r="AA157" s="79" t="s">
        <v>15353</v>
      </c>
    </row>
    <row r="158" spans="1:29" hidden="1">
      <c r="A158" s="98" t="s">
        <v>2799</v>
      </c>
      <c r="B158" s="99" t="s">
        <v>15358</v>
      </c>
      <c r="C158" s="99" t="s">
        <v>59</v>
      </c>
      <c r="D158" s="99" t="s">
        <v>15322</v>
      </c>
      <c r="E158" s="99" t="s">
        <v>15337</v>
      </c>
      <c r="F158" s="99" t="s">
        <v>15324</v>
      </c>
      <c r="G158" s="99" t="s">
        <v>15712</v>
      </c>
      <c r="H158" s="99" t="s">
        <v>15326</v>
      </c>
      <c r="I158" s="99" t="s">
        <v>15322</v>
      </c>
      <c r="J158" s="99" t="s">
        <v>15406</v>
      </c>
      <c r="K158" s="99">
        <v>0</v>
      </c>
      <c r="L158" s="99" t="s">
        <v>13433</v>
      </c>
      <c r="M158" s="99" t="s">
        <v>1252</v>
      </c>
      <c r="N158" s="86" t="str">
        <f t="shared" si="3"/>
        <v>1667800</v>
      </c>
      <c r="O158" s="104">
        <v>262962</v>
      </c>
      <c r="P158" s="101">
        <v>262962</v>
      </c>
      <c r="Q158" s="77">
        <v>262.96199999999999</v>
      </c>
      <c r="R158" s="102" t="s">
        <v>15329</v>
      </c>
      <c r="S158" s="99" t="s">
        <v>15330</v>
      </c>
      <c r="T158" s="99" t="s">
        <v>15331</v>
      </c>
      <c r="U158" s="99" t="s">
        <v>15332</v>
      </c>
      <c r="V158" s="99" t="s">
        <v>15333</v>
      </c>
      <c r="W158" s="99" t="s">
        <v>15334</v>
      </c>
      <c r="X158" s="103" t="s">
        <v>15423</v>
      </c>
      <c r="Y158" s="103">
        <v>44665</v>
      </c>
      <c r="Z158" s="103">
        <v>51962</v>
      </c>
      <c r="AA158" s="79">
        <v>6186</v>
      </c>
      <c r="AB158" s="80" t="s">
        <v>15340</v>
      </c>
      <c r="AC158" s="81">
        <v>33</v>
      </c>
    </row>
    <row r="159" spans="1:29" hidden="1">
      <c r="A159" s="76" t="s">
        <v>2347</v>
      </c>
      <c r="B159" s="92" t="s">
        <v>15341</v>
      </c>
      <c r="C159" s="92" t="s">
        <v>15342</v>
      </c>
      <c r="D159" s="92" t="s">
        <v>15322</v>
      </c>
      <c r="E159" s="92" t="s">
        <v>15343</v>
      </c>
      <c r="F159" s="92" t="s">
        <v>15354</v>
      </c>
      <c r="G159" s="92" t="s">
        <v>15713</v>
      </c>
      <c r="H159" s="92" t="s">
        <v>15326</v>
      </c>
      <c r="I159" s="92" t="s">
        <v>15322</v>
      </c>
      <c r="J159" s="92" t="s">
        <v>15343</v>
      </c>
      <c r="K159" s="92">
        <v>0</v>
      </c>
      <c r="L159" s="92" t="s">
        <v>13433</v>
      </c>
      <c r="M159" s="93" t="s">
        <v>15714</v>
      </c>
      <c r="N159" s="86" t="str">
        <f t="shared" si="3"/>
        <v>1668392</v>
      </c>
      <c r="O159" s="94">
        <v>142420</v>
      </c>
      <c r="P159" s="95">
        <v>142420</v>
      </c>
      <c r="Q159" s="77">
        <v>142.41999999999999</v>
      </c>
      <c r="R159" s="96" t="s">
        <v>15329</v>
      </c>
      <c r="S159" s="92" t="s">
        <v>15349</v>
      </c>
      <c r="T159" s="92" t="s">
        <v>15331</v>
      </c>
      <c r="U159" s="92" t="s">
        <v>15356</v>
      </c>
      <c r="V159" s="92" t="s">
        <v>15357</v>
      </c>
      <c r="W159" s="92" t="s">
        <v>15352</v>
      </c>
      <c r="X159" s="97">
        <v>44599</v>
      </c>
      <c r="Y159" s="97">
        <v>44601</v>
      </c>
      <c r="Z159" s="97">
        <v>51903</v>
      </c>
      <c r="AA159" s="79" t="s">
        <v>15353</v>
      </c>
      <c r="AB159" s="90"/>
    </row>
    <row r="160" spans="1:29" hidden="1">
      <c r="A160" s="98" t="s">
        <v>15335</v>
      </c>
      <c r="B160" s="99" t="s">
        <v>15336</v>
      </c>
      <c r="C160" s="99" t="s">
        <v>6</v>
      </c>
      <c r="D160" s="99" t="s">
        <v>15322</v>
      </c>
      <c r="E160" s="99" t="s">
        <v>15337</v>
      </c>
      <c r="F160" s="99" t="s">
        <v>15324</v>
      </c>
      <c r="G160" s="99" t="s">
        <v>15715</v>
      </c>
      <c r="H160" s="99" t="s">
        <v>15326</v>
      </c>
      <c r="I160" s="99" t="s">
        <v>15322</v>
      </c>
      <c r="J160" s="99" t="s">
        <v>15370</v>
      </c>
      <c r="K160" s="99">
        <v>0</v>
      </c>
      <c r="L160" s="99" t="s">
        <v>13433</v>
      </c>
      <c r="M160" s="100" t="s">
        <v>2914</v>
      </c>
      <c r="N160" s="86" t="str">
        <f t="shared" si="3"/>
        <v>1673446</v>
      </c>
      <c r="O160" s="104">
        <v>327250</v>
      </c>
      <c r="P160" s="101">
        <v>327250</v>
      </c>
      <c r="Q160" s="77">
        <v>327.25</v>
      </c>
      <c r="R160" s="102" t="s">
        <v>15329</v>
      </c>
      <c r="S160" s="99" t="s">
        <v>15330</v>
      </c>
      <c r="T160" s="99" t="s">
        <v>15331</v>
      </c>
      <c r="U160" s="99" t="s">
        <v>15332</v>
      </c>
      <c r="V160" s="99" t="s">
        <v>15333</v>
      </c>
      <c r="W160" s="99" t="s">
        <v>15339</v>
      </c>
      <c r="X160" s="103" t="s">
        <v>15494</v>
      </c>
      <c r="Y160" s="103">
        <v>44622</v>
      </c>
      <c r="Z160" s="103">
        <v>51911</v>
      </c>
      <c r="AA160" s="79">
        <v>6186</v>
      </c>
      <c r="AB160" s="90" t="s">
        <v>15340</v>
      </c>
      <c r="AC160" s="81">
        <v>33</v>
      </c>
    </row>
    <row r="161" spans="1:29" hidden="1">
      <c r="A161" s="98" t="s">
        <v>15392</v>
      </c>
      <c r="B161" s="99" t="s">
        <v>15435</v>
      </c>
      <c r="C161" s="99" t="s">
        <v>1049</v>
      </c>
      <c r="D161" s="99" t="s">
        <v>15322</v>
      </c>
      <c r="E161" s="99" t="s">
        <v>15337</v>
      </c>
      <c r="F161" s="99" t="s">
        <v>15324</v>
      </c>
      <c r="G161" s="99" t="s">
        <v>15716</v>
      </c>
      <c r="H161" s="99" t="s">
        <v>15326</v>
      </c>
      <c r="I161" s="99" t="s">
        <v>15322</v>
      </c>
      <c r="J161" s="99" t="s">
        <v>15395</v>
      </c>
      <c r="K161" s="99">
        <v>0</v>
      </c>
      <c r="L161" s="99" t="s">
        <v>13433</v>
      </c>
      <c r="M161" s="99" t="s">
        <v>15717</v>
      </c>
      <c r="N161" s="86" t="str">
        <f t="shared" si="3"/>
        <v>1684723</v>
      </c>
      <c r="O161" s="104">
        <v>224000</v>
      </c>
      <c r="P161" s="105">
        <v>224000</v>
      </c>
      <c r="Q161" s="77">
        <v>224</v>
      </c>
      <c r="R161" s="102" t="s">
        <v>15329</v>
      </c>
      <c r="S161" s="99" t="s">
        <v>15330</v>
      </c>
      <c r="T161" s="99" t="s">
        <v>15331</v>
      </c>
      <c r="U161" s="99" t="s">
        <v>15332</v>
      </c>
      <c r="V161" s="99" t="s">
        <v>15333</v>
      </c>
      <c r="W161" s="99" t="s">
        <v>15334</v>
      </c>
      <c r="X161" s="103" t="s">
        <v>15718</v>
      </c>
      <c r="Y161" s="103">
        <v>44725</v>
      </c>
      <c r="Z161" s="103">
        <v>52026</v>
      </c>
      <c r="AA161" s="79">
        <v>6186</v>
      </c>
    </row>
    <row r="162" spans="1:29" hidden="1">
      <c r="A162" s="98" t="s">
        <v>2347</v>
      </c>
      <c r="B162" s="99" t="s">
        <v>15346</v>
      </c>
      <c r="C162" s="99" t="s">
        <v>129</v>
      </c>
      <c r="D162" s="99" t="s">
        <v>15322</v>
      </c>
      <c r="E162" s="99" t="s">
        <v>15337</v>
      </c>
      <c r="F162" s="99" t="s">
        <v>15324</v>
      </c>
      <c r="G162" s="99" t="s">
        <v>15719</v>
      </c>
      <c r="H162" s="99" t="s">
        <v>15326</v>
      </c>
      <c r="I162" s="99" t="s">
        <v>15322</v>
      </c>
      <c r="J162" s="99" t="s">
        <v>15364</v>
      </c>
      <c r="K162" s="99">
        <v>0</v>
      </c>
      <c r="L162" s="99" t="s">
        <v>13433</v>
      </c>
      <c r="M162" s="100" t="s">
        <v>15720</v>
      </c>
      <c r="N162" s="86" t="str">
        <f t="shared" si="3"/>
        <v>1705444</v>
      </c>
      <c r="O162" s="101">
        <v>273000</v>
      </c>
      <c r="P162" s="101">
        <v>259300</v>
      </c>
      <c r="Q162" s="77">
        <v>259.3</v>
      </c>
      <c r="R162" s="102" t="s">
        <v>15329</v>
      </c>
      <c r="S162" s="99" t="s">
        <v>15349</v>
      </c>
      <c r="T162" s="99" t="s">
        <v>15331</v>
      </c>
      <c r="U162" s="99" t="s">
        <v>15350</v>
      </c>
      <c r="V162" s="99" t="s">
        <v>15351</v>
      </c>
      <c r="W162" s="99" t="s">
        <v>15352</v>
      </c>
      <c r="X162" s="103">
        <v>44601</v>
      </c>
      <c r="Y162" s="103">
        <v>44614</v>
      </c>
      <c r="Z162" s="103">
        <v>51905</v>
      </c>
      <c r="AA162" s="79" t="s">
        <v>15353</v>
      </c>
    </row>
    <row r="163" spans="1:29" hidden="1">
      <c r="A163" s="98" t="s">
        <v>15458</v>
      </c>
      <c r="B163" s="99" t="s">
        <v>15638</v>
      </c>
      <c r="C163" s="99" t="s">
        <v>2564</v>
      </c>
      <c r="D163" s="99" t="s">
        <v>15322</v>
      </c>
      <c r="E163" s="99" t="s">
        <v>15384</v>
      </c>
      <c r="F163" s="99" t="s">
        <v>15324</v>
      </c>
      <c r="G163" s="99" t="s">
        <v>15721</v>
      </c>
      <c r="H163" s="99" t="s">
        <v>15326</v>
      </c>
      <c r="I163" s="99" t="s">
        <v>15322</v>
      </c>
      <c r="J163" s="99" t="s">
        <v>15384</v>
      </c>
      <c r="K163" s="99">
        <v>0</v>
      </c>
      <c r="L163" s="99" t="s">
        <v>13433</v>
      </c>
      <c r="M163" s="99" t="s">
        <v>15722</v>
      </c>
      <c r="N163" s="86" t="str">
        <f t="shared" si="3"/>
        <v>1708133</v>
      </c>
      <c r="O163" s="104">
        <v>147500</v>
      </c>
      <c r="P163" s="105">
        <v>29500</v>
      </c>
      <c r="Q163" s="77">
        <v>29.5</v>
      </c>
      <c r="R163" s="102" t="s">
        <v>15329</v>
      </c>
      <c r="S163" s="99" t="s">
        <v>15330</v>
      </c>
      <c r="T163" s="99" t="s">
        <v>15331</v>
      </c>
      <c r="U163" s="99" t="s">
        <v>15332</v>
      </c>
      <c r="V163" s="99" t="s">
        <v>15333</v>
      </c>
      <c r="W163" s="99" t="s">
        <v>15334</v>
      </c>
      <c r="X163" s="103" t="s">
        <v>15552</v>
      </c>
      <c r="Y163" s="103">
        <v>44725</v>
      </c>
      <c r="Z163" s="103">
        <v>52011</v>
      </c>
      <c r="AA163" s="79">
        <v>6186</v>
      </c>
    </row>
    <row r="164" spans="1:29" hidden="1">
      <c r="A164" s="98" t="s">
        <v>15380</v>
      </c>
      <c r="B164" s="99" t="s">
        <v>15381</v>
      </c>
      <c r="C164" s="99" t="s">
        <v>15382</v>
      </c>
      <c r="D164" s="99" t="s">
        <v>15322</v>
      </c>
      <c r="E164" s="99" t="s">
        <v>15337</v>
      </c>
      <c r="F164" s="99" t="s">
        <v>15324</v>
      </c>
      <c r="G164" s="99" t="s">
        <v>15723</v>
      </c>
      <c r="H164" s="99" t="s">
        <v>15326</v>
      </c>
      <c r="I164" s="99" t="s">
        <v>15322</v>
      </c>
      <c r="J164" s="99" t="s">
        <v>15395</v>
      </c>
      <c r="K164" s="99">
        <v>0</v>
      </c>
      <c r="L164" s="99" t="s">
        <v>13433</v>
      </c>
      <c r="M164" s="100" t="s">
        <v>374</v>
      </c>
      <c r="N164" s="86" t="str">
        <f t="shared" si="3"/>
        <v>1710793</v>
      </c>
      <c r="O164" s="101">
        <v>309400</v>
      </c>
      <c r="P164" s="101">
        <v>309400</v>
      </c>
      <c r="Q164" s="77">
        <v>309.39999999999998</v>
      </c>
      <c r="R164" s="102" t="s">
        <v>15329</v>
      </c>
      <c r="S164" s="99" t="s">
        <v>15330</v>
      </c>
      <c r="T164" s="99" t="s">
        <v>15331</v>
      </c>
      <c r="U164" s="99" t="s">
        <v>15332</v>
      </c>
      <c r="V164" s="99" t="s">
        <v>15333</v>
      </c>
      <c r="W164" s="99" t="s">
        <v>15334</v>
      </c>
      <c r="X164" s="103">
        <v>44609</v>
      </c>
      <c r="Y164" s="103">
        <v>44609</v>
      </c>
      <c r="Z164" s="103">
        <v>51900</v>
      </c>
      <c r="AA164" s="79">
        <v>6186</v>
      </c>
      <c r="AB164" s="90" t="s">
        <v>15340</v>
      </c>
    </row>
    <row r="165" spans="1:29" hidden="1">
      <c r="A165" s="98" t="s">
        <v>15489</v>
      </c>
      <c r="B165" s="99" t="s">
        <v>15490</v>
      </c>
      <c r="C165" s="99" t="s">
        <v>15491</v>
      </c>
      <c r="D165" s="99" t="s">
        <v>15322</v>
      </c>
      <c r="E165" s="99" t="s">
        <v>15343</v>
      </c>
      <c r="F165" s="99" t="s">
        <v>15324</v>
      </c>
      <c r="G165" s="99" t="s">
        <v>15724</v>
      </c>
      <c r="H165" s="99" t="s">
        <v>15326</v>
      </c>
      <c r="I165" s="99" t="s">
        <v>15322</v>
      </c>
      <c r="J165" s="99" t="s">
        <v>15343</v>
      </c>
      <c r="K165" s="99">
        <v>1</v>
      </c>
      <c r="L165" s="99" t="s">
        <v>13433</v>
      </c>
      <c r="M165" s="100" t="s">
        <v>2242</v>
      </c>
      <c r="N165" s="86" t="str">
        <f t="shared" si="3"/>
        <v>1715224</v>
      </c>
      <c r="O165" s="101">
        <v>185300</v>
      </c>
      <c r="P165" s="101">
        <v>185300</v>
      </c>
      <c r="Q165" s="77">
        <v>185.3</v>
      </c>
      <c r="R165" s="102" t="s">
        <v>15329</v>
      </c>
      <c r="S165" s="99" t="s">
        <v>15330</v>
      </c>
      <c r="T165" s="99" t="s">
        <v>15331</v>
      </c>
      <c r="U165" s="99" t="s">
        <v>15332</v>
      </c>
      <c r="V165" s="99" t="s">
        <v>15333</v>
      </c>
      <c r="W165" s="99" t="s">
        <v>15334</v>
      </c>
      <c r="X165" s="103">
        <v>44578</v>
      </c>
      <c r="Y165" s="103">
        <v>44615</v>
      </c>
      <c r="Z165" s="103">
        <v>51845</v>
      </c>
      <c r="AA165" s="79">
        <v>6186</v>
      </c>
      <c r="AB165" s="80" t="s">
        <v>15340</v>
      </c>
    </row>
    <row r="166" spans="1:29" hidden="1">
      <c r="A166" s="98" t="s">
        <v>15392</v>
      </c>
      <c r="B166" s="99" t="s">
        <v>15393</v>
      </c>
      <c r="C166" s="99" t="s">
        <v>539</v>
      </c>
      <c r="D166" s="99" t="s">
        <v>15322</v>
      </c>
      <c r="E166" s="99" t="s">
        <v>15337</v>
      </c>
      <c r="F166" s="99" t="s">
        <v>15324</v>
      </c>
      <c r="G166" s="99" t="s">
        <v>15725</v>
      </c>
      <c r="H166" s="99" t="s">
        <v>15326</v>
      </c>
      <c r="I166" s="99" t="s">
        <v>15322</v>
      </c>
      <c r="J166" s="99" t="s">
        <v>15370</v>
      </c>
      <c r="K166" s="99">
        <v>0</v>
      </c>
      <c r="L166" s="99" t="s">
        <v>13433</v>
      </c>
      <c r="M166" s="100" t="s">
        <v>2853</v>
      </c>
      <c r="N166" s="86" t="str">
        <f t="shared" si="3"/>
        <v>1717473</v>
      </c>
      <c r="O166" s="104">
        <v>143750</v>
      </c>
      <c r="P166" s="101">
        <v>143750</v>
      </c>
      <c r="Q166" s="77">
        <v>143.75</v>
      </c>
      <c r="R166" s="102" t="s">
        <v>15329</v>
      </c>
      <c r="S166" s="99" t="s">
        <v>15330</v>
      </c>
      <c r="T166" s="99" t="s">
        <v>15331</v>
      </c>
      <c r="U166" s="99" t="s">
        <v>15332</v>
      </c>
      <c r="V166" s="99" t="s">
        <v>15333</v>
      </c>
      <c r="W166" s="99" t="s">
        <v>15334</v>
      </c>
      <c r="X166" s="103" t="s">
        <v>15686</v>
      </c>
      <c r="Y166" s="103">
        <v>44638</v>
      </c>
      <c r="Z166" s="103">
        <v>51932</v>
      </c>
      <c r="AA166" s="79">
        <v>6186</v>
      </c>
      <c r="AB166" s="80" t="s">
        <v>15340</v>
      </c>
      <c r="AC166" s="81">
        <v>33</v>
      </c>
    </row>
    <row r="167" spans="1:29" hidden="1">
      <c r="A167" s="98" t="s">
        <v>15458</v>
      </c>
      <c r="B167" s="99" t="s">
        <v>15638</v>
      </c>
      <c r="C167" s="99" t="s">
        <v>2564</v>
      </c>
      <c r="D167" s="99" t="s">
        <v>15322</v>
      </c>
      <c r="E167" s="99" t="s">
        <v>15384</v>
      </c>
      <c r="F167" s="99" t="s">
        <v>15324</v>
      </c>
      <c r="G167" s="99" t="s">
        <v>15726</v>
      </c>
      <c r="H167" s="99" t="s">
        <v>15326</v>
      </c>
      <c r="I167" s="99" t="s">
        <v>15322</v>
      </c>
      <c r="J167" s="99" t="s">
        <v>15384</v>
      </c>
      <c r="K167" s="99">
        <v>0</v>
      </c>
      <c r="L167" s="99" t="s">
        <v>13433</v>
      </c>
      <c r="M167" s="99" t="s">
        <v>15727</v>
      </c>
      <c r="N167" s="86" t="str">
        <f t="shared" si="3"/>
        <v>1735613</v>
      </c>
      <c r="O167" s="104">
        <v>120000</v>
      </c>
      <c r="P167" s="101">
        <v>48000</v>
      </c>
      <c r="Q167" s="77">
        <v>48</v>
      </c>
      <c r="R167" s="102" t="s">
        <v>15329</v>
      </c>
      <c r="S167" s="99" t="s">
        <v>15330</v>
      </c>
      <c r="T167" s="99" t="s">
        <v>15331</v>
      </c>
      <c r="U167" s="99" t="s">
        <v>15332</v>
      </c>
      <c r="V167" s="99" t="s">
        <v>15333</v>
      </c>
      <c r="W167" s="99" t="s">
        <v>15334</v>
      </c>
      <c r="X167" s="103" t="s">
        <v>15728</v>
      </c>
      <c r="Y167" s="103">
        <v>44655</v>
      </c>
      <c r="Z167" s="103">
        <v>51933</v>
      </c>
      <c r="AA167" s="79">
        <v>6186</v>
      </c>
      <c r="AB167" s="80" t="s">
        <v>15503</v>
      </c>
    </row>
    <row r="168" spans="1:29" hidden="1">
      <c r="A168" s="76" t="s">
        <v>15392</v>
      </c>
      <c r="B168" s="92" t="s">
        <v>15435</v>
      </c>
      <c r="C168" s="92" t="s">
        <v>1049</v>
      </c>
      <c r="D168" s="92" t="s">
        <v>15322</v>
      </c>
      <c r="E168" s="92" t="s">
        <v>15337</v>
      </c>
      <c r="F168" s="92" t="s">
        <v>15354</v>
      </c>
      <c r="G168" s="92" t="s">
        <v>15729</v>
      </c>
      <c r="H168" s="92" t="s">
        <v>15326</v>
      </c>
      <c r="I168" s="92" t="s">
        <v>15322</v>
      </c>
      <c r="J168" s="92" t="s">
        <v>15337</v>
      </c>
      <c r="K168" s="92">
        <v>0</v>
      </c>
      <c r="L168" s="92" t="s">
        <v>13433</v>
      </c>
      <c r="M168" s="93" t="s">
        <v>15730</v>
      </c>
      <c r="N168" s="86" t="str">
        <f t="shared" si="3"/>
        <v>1752013</v>
      </c>
      <c r="O168" s="94">
        <v>142500</v>
      </c>
      <c r="P168" s="95">
        <v>142500</v>
      </c>
      <c r="Q168" s="77">
        <v>142.5</v>
      </c>
      <c r="R168" s="96" t="s">
        <v>15329</v>
      </c>
      <c r="S168" s="92" t="s">
        <v>15401</v>
      </c>
      <c r="T168" s="92" t="s">
        <v>15331</v>
      </c>
      <c r="U168" s="92" t="s">
        <v>15332</v>
      </c>
      <c r="V168" s="92" t="s">
        <v>15333</v>
      </c>
      <c r="W168" s="92" t="s">
        <v>15402</v>
      </c>
      <c r="X168" s="97">
        <v>44543</v>
      </c>
      <c r="Y168" s="97">
        <v>44575</v>
      </c>
      <c r="Z168" s="97">
        <v>51848</v>
      </c>
      <c r="AA168" s="79" t="s">
        <v>15731</v>
      </c>
      <c r="AB168" s="90" t="s">
        <v>15375</v>
      </c>
    </row>
    <row r="169" spans="1:29" hidden="1">
      <c r="A169" s="98" t="s">
        <v>32</v>
      </c>
      <c r="B169" s="99" t="s">
        <v>15662</v>
      </c>
      <c r="C169" s="99" t="s">
        <v>15663</v>
      </c>
      <c r="D169" s="99" t="s">
        <v>15322</v>
      </c>
      <c r="E169" s="99" t="s">
        <v>15337</v>
      </c>
      <c r="F169" s="99" t="s">
        <v>15324</v>
      </c>
      <c r="G169" s="99" t="s">
        <v>15732</v>
      </c>
      <c r="H169" s="99"/>
      <c r="I169" s="99" t="s">
        <v>15322</v>
      </c>
      <c r="J169" s="99" t="s">
        <v>15337</v>
      </c>
      <c r="K169" s="99"/>
      <c r="L169" s="99"/>
      <c r="M169" s="100" t="s">
        <v>2979</v>
      </c>
      <c r="N169" s="86" t="str">
        <f t="shared" si="3"/>
        <v>1762301</v>
      </c>
      <c r="O169" s="104">
        <v>255000</v>
      </c>
      <c r="P169" s="101">
        <v>255000</v>
      </c>
      <c r="Q169" s="77">
        <v>255</v>
      </c>
      <c r="R169" s="102"/>
      <c r="S169" s="99"/>
      <c r="T169" s="99" t="s">
        <v>15331</v>
      </c>
      <c r="U169" s="99"/>
      <c r="V169" s="99" t="s">
        <v>15733</v>
      </c>
      <c r="W169" s="99" t="s">
        <v>15345</v>
      </c>
      <c r="X169" s="103" t="s">
        <v>15734</v>
      </c>
      <c r="Y169" s="103">
        <v>44609</v>
      </c>
      <c r="Z169" s="103" t="s">
        <v>15735</v>
      </c>
      <c r="AA169" s="79">
        <v>6186</v>
      </c>
      <c r="AB169" s="80" t="s">
        <v>15340</v>
      </c>
      <c r="AC169" s="81">
        <v>33</v>
      </c>
    </row>
    <row r="170" spans="1:29" hidden="1">
      <c r="A170" s="98" t="s">
        <v>2799</v>
      </c>
      <c r="B170" s="99" t="s">
        <v>15358</v>
      </c>
      <c r="C170" s="99" t="s">
        <v>59</v>
      </c>
      <c r="D170" s="99" t="s">
        <v>15322</v>
      </c>
      <c r="E170" s="99" t="s">
        <v>15337</v>
      </c>
      <c r="F170" s="99" t="s">
        <v>15324</v>
      </c>
      <c r="G170" s="99" t="s">
        <v>15736</v>
      </c>
      <c r="H170" s="99" t="s">
        <v>15326</v>
      </c>
      <c r="I170" s="99" t="s">
        <v>15322</v>
      </c>
      <c r="J170" s="99" t="s">
        <v>15364</v>
      </c>
      <c r="K170" s="99">
        <v>0</v>
      </c>
      <c r="L170" s="99" t="s">
        <v>13433</v>
      </c>
      <c r="M170" s="99" t="s">
        <v>112</v>
      </c>
      <c r="N170" s="86" t="str">
        <f t="shared" si="3"/>
        <v>1763975</v>
      </c>
      <c r="O170" s="104">
        <v>234525</v>
      </c>
      <c r="P170" s="101">
        <v>234525</v>
      </c>
      <c r="Q170" s="77">
        <v>234.52500000000001</v>
      </c>
      <c r="R170" s="102" t="s">
        <v>15329</v>
      </c>
      <c r="S170" s="99" t="s">
        <v>15330</v>
      </c>
      <c r="T170" s="99" t="s">
        <v>15331</v>
      </c>
      <c r="U170" s="99" t="s">
        <v>15332</v>
      </c>
      <c r="V170" s="99" t="s">
        <v>15333</v>
      </c>
      <c r="W170" s="99" t="s">
        <v>15334</v>
      </c>
      <c r="X170" s="103" t="s">
        <v>15443</v>
      </c>
      <c r="Y170" s="103">
        <v>44666</v>
      </c>
      <c r="Z170" s="103">
        <v>51968</v>
      </c>
      <c r="AA170" s="79">
        <v>6186</v>
      </c>
      <c r="AB170" s="80" t="s">
        <v>15340</v>
      </c>
    </row>
    <row r="171" spans="1:29" hidden="1">
      <c r="A171" s="98" t="s">
        <v>15534</v>
      </c>
      <c r="B171" s="99" t="s">
        <v>15535</v>
      </c>
      <c r="C171" s="99" t="s">
        <v>158</v>
      </c>
      <c r="D171" s="99" t="s">
        <v>15322</v>
      </c>
      <c r="E171" s="99" t="s">
        <v>15337</v>
      </c>
      <c r="F171" s="99" t="s">
        <v>15324</v>
      </c>
      <c r="G171" s="99" t="s">
        <v>15737</v>
      </c>
      <c r="H171" s="99" t="s">
        <v>15326</v>
      </c>
      <c r="I171" s="99" t="s">
        <v>15322</v>
      </c>
      <c r="J171" s="99" t="s">
        <v>15370</v>
      </c>
      <c r="K171" s="99">
        <v>0</v>
      </c>
      <c r="L171" s="99" t="s">
        <v>13433</v>
      </c>
      <c r="M171" s="99" t="s">
        <v>15738</v>
      </c>
      <c r="N171" s="86" t="str">
        <f t="shared" si="3"/>
        <v>1768539</v>
      </c>
      <c r="O171" s="104">
        <v>300000</v>
      </c>
      <c r="P171" s="101">
        <v>300000</v>
      </c>
      <c r="Q171" s="77">
        <v>300</v>
      </c>
      <c r="R171" s="102" t="s">
        <v>15329</v>
      </c>
      <c r="S171" s="99" t="s">
        <v>15401</v>
      </c>
      <c r="T171" s="99" t="s">
        <v>15331</v>
      </c>
      <c r="U171" s="99" t="s">
        <v>15641</v>
      </c>
      <c r="V171" s="99" t="s">
        <v>15642</v>
      </c>
      <c r="W171" s="99" t="s">
        <v>15402</v>
      </c>
      <c r="X171" s="103" t="s">
        <v>15739</v>
      </c>
      <c r="Y171" s="103">
        <v>44669</v>
      </c>
      <c r="Z171" s="103">
        <v>51960</v>
      </c>
      <c r="AA171" s="79">
        <v>6186</v>
      </c>
    </row>
    <row r="172" spans="1:29" hidden="1">
      <c r="A172" s="98" t="s">
        <v>2347</v>
      </c>
      <c r="B172" s="99" t="s">
        <v>15346</v>
      </c>
      <c r="C172" s="99" t="s">
        <v>129</v>
      </c>
      <c r="D172" s="99" t="s">
        <v>15322</v>
      </c>
      <c r="E172" s="99" t="s">
        <v>15337</v>
      </c>
      <c r="F172" s="99" t="s">
        <v>15324</v>
      </c>
      <c r="G172" s="106" t="s">
        <v>15740</v>
      </c>
      <c r="H172" s="99" t="s">
        <v>15326</v>
      </c>
      <c r="I172" s="99" t="s">
        <v>15322</v>
      </c>
      <c r="J172" s="99" t="s">
        <v>15348</v>
      </c>
      <c r="K172" s="99">
        <v>0</v>
      </c>
      <c r="L172" s="99" t="s">
        <v>13433</v>
      </c>
      <c r="M172" s="99" t="s">
        <v>15741</v>
      </c>
      <c r="N172" s="86" t="str">
        <f t="shared" si="3"/>
        <v>1773327</v>
      </c>
      <c r="O172" s="104">
        <v>309400</v>
      </c>
      <c r="P172" s="101">
        <v>309400</v>
      </c>
      <c r="Q172" s="77">
        <v>309.39999999999998</v>
      </c>
      <c r="R172" s="102" t="s">
        <v>15329</v>
      </c>
      <c r="S172" s="99" t="s">
        <v>15330</v>
      </c>
      <c r="T172" s="99" t="s">
        <v>15331</v>
      </c>
      <c r="U172" s="99" t="s">
        <v>15332</v>
      </c>
      <c r="V172" s="99" t="s">
        <v>15333</v>
      </c>
      <c r="W172" s="99" t="s">
        <v>15345</v>
      </c>
      <c r="X172" s="103" t="s">
        <v>15583</v>
      </c>
      <c r="Y172" s="103">
        <v>44673</v>
      </c>
      <c r="Z172" s="103">
        <v>51962</v>
      </c>
      <c r="AA172" s="79">
        <v>6186</v>
      </c>
      <c r="AB172" s="80" t="s">
        <v>15340</v>
      </c>
      <c r="AC172" s="81">
        <v>33</v>
      </c>
    </row>
    <row r="173" spans="1:29" hidden="1">
      <c r="A173" s="76" t="s">
        <v>2347</v>
      </c>
      <c r="B173" s="92" t="s">
        <v>15511</v>
      </c>
      <c r="C173" s="92" t="s">
        <v>3798</v>
      </c>
      <c r="D173" s="92" t="s">
        <v>15322</v>
      </c>
      <c r="E173" s="92" t="s">
        <v>15361</v>
      </c>
      <c r="F173" s="92" t="s">
        <v>15324</v>
      </c>
      <c r="G173" s="92" t="s">
        <v>15742</v>
      </c>
      <c r="H173" s="92" t="s">
        <v>15326</v>
      </c>
      <c r="I173" s="92" t="s">
        <v>15322</v>
      </c>
      <c r="J173" s="92" t="s">
        <v>15361</v>
      </c>
      <c r="K173" s="92">
        <v>0</v>
      </c>
      <c r="L173" s="92" t="s">
        <v>13433</v>
      </c>
      <c r="M173" s="93" t="s">
        <v>15743</v>
      </c>
      <c r="N173" s="86" t="str">
        <f t="shared" si="3"/>
        <v>1789269</v>
      </c>
      <c r="O173" s="94">
        <v>100000</v>
      </c>
      <c r="P173" s="95">
        <v>40000</v>
      </c>
      <c r="Q173" s="77">
        <v>40</v>
      </c>
      <c r="R173" s="96" t="s">
        <v>15329</v>
      </c>
      <c r="S173" s="92" t="s">
        <v>15330</v>
      </c>
      <c r="T173" s="92" t="s">
        <v>15331</v>
      </c>
      <c r="U173" s="92" t="s">
        <v>15641</v>
      </c>
      <c r="V173" s="92" t="s">
        <v>15642</v>
      </c>
      <c r="W173" s="92" t="s">
        <v>15345</v>
      </c>
      <c r="X173" s="97">
        <v>44573</v>
      </c>
      <c r="Y173" s="97">
        <v>44581</v>
      </c>
      <c r="Z173" s="97">
        <v>51864</v>
      </c>
      <c r="AA173" s="79">
        <v>6186</v>
      </c>
      <c r="AB173" s="90" t="s">
        <v>15503</v>
      </c>
    </row>
    <row r="174" spans="1:29" hidden="1">
      <c r="A174" s="98" t="s">
        <v>2799</v>
      </c>
      <c r="B174" s="99" t="s">
        <v>15358</v>
      </c>
      <c r="C174" s="99" t="s">
        <v>59</v>
      </c>
      <c r="D174" s="99" t="s">
        <v>15322</v>
      </c>
      <c r="E174" s="99" t="s">
        <v>15337</v>
      </c>
      <c r="F174" s="99" t="s">
        <v>15324</v>
      </c>
      <c r="G174" s="99" t="s">
        <v>15744</v>
      </c>
      <c r="H174" s="99" t="s">
        <v>15326</v>
      </c>
      <c r="I174" s="99" t="s">
        <v>15322</v>
      </c>
      <c r="J174" s="99" t="s">
        <v>15370</v>
      </c>
      <c r="K174" s="99">
        <v>0</v>
      </c>
      <c r="L174" s="99" t="s">
        <v>13433</v>
      </c>
      <c r="M174" s="100" t="s">
        <v>3015</v>
      </c>
      <c r="N174" s="86" t="str">
        <f t="shared" si="3"/>
        <v>1849811</v>
      </c>
      <c r="O174" s="101">
        <v>279285</v>
      </c>
      <c r="P174" s="101">
        <v>279285</v>
      </c>
      <c r="Q174" s="77">
        <v>279.28500000000003</v>
      </c>
      <c r="R174" s="102" t="s">
        <v>15329</v>
      </c>
      <c r="S174" s="99" t="s">
        <v>15330</v>
      </c>
      <c r="T174" s="99" t="s">
        <v>15331</v>
      </c>
      <c r="U174" s="99" t="s">
        <v>15332</v>
      </c>
      <c r="V174" s="99" t="s">
        <v>15333</v>
      </c>
      <c r="W174" s="99" t="s">
        <v>15329</v>
      </c>
      <c r="X174" s="103">
        <v>44614</v>
      </c>
      <c r="Y174" s="103">
        <v>44615</v>
      </c>
      <c r="Z174" s="103">
        <v>51910</v>
      </c>
      <c r="AA174" s="79">
        <v>6186</v>
      </c>
      <c r="AB174" s="90" t="s">
        <v>15340</v>
      </c>
      <c r="AC174" s="81">
        <v>33</v>
      </c>
    </row>
    <row r="175" spans="1:29" hidden="1">
      <c r="A175" s="98" t="s">
        <v>2799</v>
      </c>
      <c r="B175" s="99" t="s">
        <v>15358</v>
      </c>
      <c r="C175" s="99" t="s">
        <v>59</v>
      </c>
      <c r="D175" s="99" t="s">
        <v>15322</v>
      </c>
      <c r="E175" s="99" t="s">
        <v>15337</v>
      </c>
      <c r="F175" s="99" t="s">
        <v>15324</v>
      </c>
      <c r="G175" s="99" t="s">
        <v>15745</v>
      </c>
      <c r="H175" s="99" t="s">
        <v>15326</v>
      </c>
      <c r="I175" s="99" t="s">
        <v>15322</v>
      </c>
      <c r="J175" s="99" t="s">
        <v>15337</v>
      </c>
      <c r="K175" s="99">
        <v>0</v>
      </c>
      <c r="L175" s="99" t="s">
        <v>13433</v>
      </c>
      <c r="M175" s="99" t="s">
        <v>75</v>
      </c>
      <c r="N175" s="86" t="str">
        <f t="shared" si="3"/>
        <v>1849911</v>
      </c>
      <c r="O175" s="104">
        <v>248047</v>
      </c>
      <c r="P175" s="101">
        <v>248047</v>
      </c>
      <c r="Q175" s="77">
        <v>248.047</v>
      </c>
      <c r="R175" s="102" t="s">
        <v>15329</v>
      </c>
      <c r="S175" s="99" t="s">
        <v>15330</v>
      </c>
      <c r="T175" s="99" t="s">
        <v>15331</v>
      </c>
      <c r="U175" s="99" t="s">
        <v>15332</v>
      </c>
      <c r="V175" s="99" t="s">
        <v>15333</v>
      </c>
      <c r="W175" s="99" t="s">
        <v>15334</v>
      </c>
      <c r="X175" s="103" t="s">
        <v>15407</v>
      </c>
      <c r="Y175" s="103">
        <v>44677</v>
      </c>
      <c r="Z175" s="103">
        <v>51980</v>
      </c>
      <c r="AA175" s="79">
        <v>6186</v>
      </c>
      <c r="AB175" s="80" t="s">
        <v>15340</v>
      </c>
    </row>
    <row r="176" spans="1:29" hidden="1">
      <c r="A176" s="98" t="s">
        <v>2347</v>
      </c>
      <c r="B176" s="99" t="s">
        <v>15511</v>
      </c>
      <c r="C176" s="99" t="s">
        <v>3798</v>
      </c>
      <c r="D176" s="99" t="s">
        <v>15322</v>
      </c>
      <c r="E176" s="99" t="s">
        <v>15361</v>
      </c>
      <c r="F176" s="99" t="s">
        <v>15354</v>
      </c>
      <c r="G176" s="99" t="s">
        <v>15746</v>
      </c>
      <c r="H176" s="99" t="s">
        <v>15326</v>
      </c>
      <c r="I176" s="99" t="s">
        <v>15322</v>
      </c>
      <c r="J176" s="99" t="s">
        <v>15361</v>
      </c>
      <c r="K176" s="99">
        <v>0</v>
      </c>
      <c r="L176" s="99" t="s">
        <v>13433</v>
      </c>
      <c r="M176" s="99" t="s">
        <v>15747</v>
      </c>
      <c r="N176" s="86" t="str">
        <f t="shared" si="3"/>
        <v>1852749</v>
      </c>
      <c r="O176" s="104">
        <v>142563</v>
      </c>
      <c r="P176" s="105">
        <v>142563</v>
      </c>
      <c r="Q176" s="77">
        <v>142.56299999999999</v>
      </c>
      <c r="R176" s="102" t="s">
        <v>15329</v>
      </c>
      <c r="S176" s="99" t="s">
        <v>15349</v>
      </c>
      <c r="T176" s="99" t="s">
        <v>15331</v>
      </c>
      <c r="U176" s="99" t="s">
        <v>15356</v>
      </c>
      <c r="V176" s="99" t="s">
        <v>15357</v>
      </c>
      <c r="W176" s="99" t="s">
        <v>15352</v>
      </c>
      <c r="X176" s="103" t="s">
        <v>15552</v>
      </c>
      <c r="Y176" s="103">
        <v>44719</v>
      </c>
      <c r="Z176" s="103">
        <v>52019</v>
      </c>
      <c r="AA176" s="79" t="s">
        <v>15353</v>
      </c>
    </row>
    <row r="177" spans="1:29" hidden="1">
      <c r="A177" s="76" t="s">
        <v>15489</v>
      </c>
      <c r="B177" s="92" t="s">
        <v>15659</v>
      </c>
      <c r="C177" s="92" t="s">
        <v>2566</v>
      </c>
      <c r="D177" s="92" t="s">
        <v>15322</v>
      </c>
      <c r="E177" s="92" t="s">
        <v>15384</v>
      </c>
      <c r="F177" s="92" t="s">
        <v>15324</v>
      </c>
      <c r="G177" s="92" t="s">
        <v>15748</v>
      </c>
      <c r="H177" s="92" t="s">
        <v>15326</v>
      </c>
      <c r="I177" s="92" t="s">
        <v>15322</v>
      </c>
      <c r="J177" s="92" t="s">
        <v>15384</v>
      </c>
      <c r="K177" s="92">
        <v>1</v>
      </c>
      <c r="L177" s="92" t="s">
        <v>13433</v>
      </c>
      <c r="M177" s="93" t="s">
        <v>2579</v>
      </c>
      <c r="N177" s="86" t="str">
        <f t="shared" si="3"/>
        <v>1852777</v>
      </c>
      <c r="O177" s="94">
        <v>219300</v>
      </c>
      <c r="P177" s="95">
        <v>219300</v>
      </c>
      <c r="Q177" s="77">
        <v>219.3</v>
      </c>
      <c r="R177" s="96" t="s">
        <v>15329</v>
      </c>
      <c r="S177" s="92" t="s">
        <v>15330</v>
      </c>
      <c r="T177" s="92" t="s">
        <v>15331</v>
      </c>
      <c r="U177" s="92" t="s">
        <v>15332</v>
      </c>
      <c r="V177" s="92" t="s">
        <v>15333</v>
      </c>
      <c r="W177" s="92" t="s">
        <v>15334</v>
      </c>
      <c r="X177" s="97">
        <v>44585</v>
      </c>
      <c r="Y177" s="97">
        <v>44596</v>
      </c>
      <c r="Z177" s="97">
        <v>51889</v>
      </c>
      <c r="AA177" s="79">
        <v>6186</v>
      </c>
      <c r="AB177" s="90" t="s">
        <v>15340</v>
      </c>
    </row>
    <row r="178" spans="1:29" hidden="1">
      <c r="A178" s="76" t="s">
        <v>2347</v>
      </c>
      <c r="B178" s="92" t="s">
        <v>15341</v>
      </c>
      <c r="C178" s="92" t="s">
        <v>15342</v>
      </c>
      <c r="D178" s="92" t="s">
        <v>15322</v>
      </c>
      <c r="E178" s="92" t="s">
        <v>15343</v>
      </c>
      <c r="F178" s="92" t="s">
        <v>15354</v>
      </c>
      <c r="G178" s="92" t="s">
        <v>15749</v>
      </c>
      <c r="H178" s="92" t="s">
        <v>15326</v>
      </c>
      <c r="I178" s="92" t="s">
        <v>15322</v>
      </c>
      <c r="J178" s="92" t="s">
        <v>15343</v>
      </c>
      <c r="K178" s="92">
        <v>0</v>
      </c>
      <c r="L178" s="92" t="s">
        <v>13433</v>
      </c>
      <c r="M178" s="93" t="s">
        <v>15750</v>
      </c>
      <c r="N178" s="86" t="str">
        <f t="shared" si="3"/>
        <v>1854063</v>
      </c>
      <c r="O178" s="94">
        <v>142479</v>
      </c>
      <c r="P178" s="95">
        <v>142479</v>
      </c>
      <c r="Q178" s="77">
        <v>142.47900000000001</v>
      </c>
      <c r="R178" s="96" t="s">
        <v>15329</v>
      </c>
      <c r="S178" s="92" t="s">
        <v>15349</v>
      </c>
      <c r="T178" s="92" t="s">
        <v>15331</v>
      </c>
      <c r="U178" s="92" t="s">
        <v>15356</v>
      </c>
      <c r="V178" s="92" t="s">
        <v>15357</v>
      </c>
      <c r="W178" s="92" t="s">
        <v>15352</v>
      </c>
      <c r="X178" s="97">
        <v>44595</v>
      </c>
      <c r="Y178" s="97">
        <v>44596</v>
      </c>
      <c r="Z178" s="97">
        <v>51898</v>
      </c>
      <c r="AA178" s="79" t="s">
        <v>15353</v>
      </c>
      <c r="AB178" s="90"/>
    </row>
    <row r="179" spans="1:29" hidden="1">
      <c r="A179" s="98" t="s">
        <v>2799</v>
      </c>
      <c r="B179" s="99" t="s">
        <v>15358</v>
      </c>
      <c r="C179" s="99" t="s">
        <v>59</v>
      </c>
      <c r="D179" s="99" t="s">
        <v>15322</v>
      </c>
      <c r="E179" s="99" t="s">
        <v>15337</v>
      </c>
      <c r="F179" s="99" t="s">
        <v>15324</v>
      </c>
      <c r="G179" s="99" t="s">
        <v>15751</v>
      </c>
      <c r="H179" s="99" t="s">
        <v>15326</v>
      </c>
      <c r="I179" s="99" t="s">
        <v>15322</v>
      </c>
      <c r="J179" s="99" t="s">
        <v>15364</v>
      </c>
      <c r="K179" s="99">
        <v>0</v>
      </c>
      <c r="L179" s="99" t="s">
        <v>13433</v>
      </c>
      <c r="M179" s="100" t="s">
        <v>15752</v>
      </c>
      <c r="N179" s="86" t="str">
        <f t="shared" si="3"/>
        <v>1873357</v>
      </c>
      <c r="O179" s="104">
        <v>181050</v>
      </c>
      <c r="P179" s="101">
        <v>181050</v>
      </c>
      <c r="Q179" s="77">
        <v>181.05</v>
      </c>
      <c r="R179" s="102" t="s">
        <v>15329</v>
      </c>
      <c r="S179" s="99" t="s">
        <v>15330</v>
      </c>
      <c r="T179" s="99" t="s">
        <v>15331</v>
      </c>
      <c r="U179" s="99" t="s">
        <v>15332</v>
      </c>
      <c r="V179" s="99" t="s">
        <v>15333</v>
      </c>
      <c r="W179" s="99" t="s">
        <v>15334</v>
      </c>
      <c r="X179" s="103" t="s">
        <v>15684</v>
      </c>
      <c r="Y179" s="103">
        <v>44627</v>
      </c>
      <c r="Z179" s="103">
        <v>51928</v>
      </c>
      <c r="AA179" s="79">
        <v>6186</v>
      </c>
      <c r="AB179" s="80" t="s">
        <v>15340</v>
      </c>
    </row>
    <row r="180" spans="1:29" hidden="1">
      <c r="A180" s="98" t="s">
        <v>2799</v>
      </c>
      <c r="B180" s="99" t="s">
        <v>15358</v>
      </c>
      <c r="C180" s="99" t="s">
        <v>59</v>
      </c>
      <c r="D180" s="99" t="s">
        <v>15322</v>
      </c>
      <c r="E180" s="99" t="s">
        <v>15337</v>
      </c>
      <c r="F180" s="99" t="s">
        <v>15324</v>
      </c>
      <c r="G180" s="99" t="s">
        <v>15753</v>
      </c>
      <c r="H180" s="99" t="s">
        <v>15326</v>
      </c>
      <c r="I180" s="99" t="s">
        <v>15322</v>
      </c>
      <c r="J180" s="99" t="s">
        <v>15337</v>
      </c>
      <c r="K180" s="99">
        <v>0</v>
      </c>
      <c r="L180" s="99" t="s">
        <v>13433</v>
      </c>
      <c r="M180" s="99" t="s">
        <v>505</v>
      </c>
      <c r="N180" s="86" t="str">
        <f t="shared" si="3"/>
        <v>1874065</v>
      </c>
      <c r="O180" s="104">
        <v>282741</v>
      </c>
      <c r="P180" s="101">
        <v>282741</v>
      </c>
      <c r="Q180" s="77">
        <v>282.74099999999999</v>
      </c>
      <c r="R180" s="102" t="s">
        <v>15329</v>
      </c>
      <c r="S180" s="99" t="s">
        <v>15330</v>
      </c>
      <c r="T180" s="99" t="s">
        <v>15331</v>
      </c>
      <c r="U180" s="99" t="s">
        <v>15332</v>
      </c>
      <c r="V180" s="99" t="s">
        <v>15333</v>
      </c>
      <c r="W180" s="99" t="s">
        <v>15334</v>
      </c>
      <c r="X180" s="103" t="s">
        <v>15754</v>
      </c>
      <c r="Y180" s="103">
        <v>44678</v>
      </c>
      <c r="Z180" s="103">
        <v>51982</v>
      </c>
      <c r="AA180" s="79">
        <v>6186</v>
      </c>
      <c r="AB180" s="80" t="s">
        <v>15340</v>
      </c>
      <c r="AC180" s="81">
        <v>33</v>
      </c>
    </row>
    <row r="181" spans="1:29" hidden="1">
      <c r="A181" s="76" t="s">
        <v>2347</v>
      </c>
      <c r="B181" s="92" t="s">
        <v>15511</v>
      </c>
      <c r="C181" s="92" t="s">
        <v>3798</v>
      </c>
      <c r="D181" s="92" t="s">
        <v>15322</v>
      </c>
      <c r="E181" s="92" t="s">
        <v>15361</v>
      </c>
      <c r="F181" s="92" t="s">
        <v>15354</v>
      </c>
      <c r="G181" s="92" t="s">
        <v>15755</v>
      </c>
      <c r="H181" s="92" t="s">
        <v>15326</v>
      </c>
      <c r="I181" s="92" t="s">
        <v>15322</v>
      </c>
      <c r="J181" s="92" t="s">
        <v>15361</v>
      </c>
      <c r="K181" s="92">
        <v>0</v>
      </c>
      <c r="L181" s="92" t="s">
        <v>13433</v>
      </c>
      <c r="M181" s="93" t="s">
        <v>3800</v>
      </c>
      <c r="N181" s="86" t="str">
        <f t="shared" si="3"/>
        <v>1877346</v>
      </c>
      <c r="O181" s="94">
        <v>142525</v>
      </c>
      <c r="P181" s="95">
        <v>142525</v>
      </c>
      <c r="Q181" s="77">
        <v>142.52500000000001</v>
      </c>
      <c r="R181" s="96" t="s">
        <v>15329</v>
      </c>
      <c r="S181" s="92" t="s">
        <v>15349</v>
      </c>
      <c r="T181" s="92" t="s">
        <v>15331</v>
      </c>
      <c r="U181" s="92" t="s">
        <v>15356</v>
      </c>
      <c r="V181" s="92" t="s">
        <v>15357</v>
      </c>
      <c r="W181" s="92" t="s">
        <v>15352</v>
      </c>
      <c r="X181" s="97">
        <v>44585</v>
      </c>
      <c r="Y181" s="97">
        <v>44585</v>
      </c>
      <c r="Z181" s="97">
        <v>51889</v>
      </c>
      <c r="AA181" s="79" t="s">
        <v>15353</v>
      </c>
      <c r="AB181" s="90"/>
    </row>
    <row r="182" spans="1:29" hidden="1">
      <c r="A182" s="98" t="s">
        <v>2347</v>
      </c>
      <c r="B182" s="99" t="s">
        <v>15341</v>
      </c>
      <c r="C182" s="99" t="s">
        <v>15342</v>
      </c>
      <c r="D182" s="99" t="s">
        <v>15322</v>
      </c>
      <c r="E182" s="99" t="s">
        <v>15343</v>
      </c>
      <c r="F182" s="99" t="s">
        <v>15324</v>
      </c>
      <c r="G182" s="99" t="s">
        <v>15756</v>
      </c>
      <c r="H182" s="99" t="s">
        <v>15326</v>
      </c>
      <c r="I182" s="99" t="s">
        <v>15322</v>
      </c>
      <c r="J182" s="99" t="s">
        <v>15343</v>
      </c>
      <c r="K182" s="99">
        <v>0</v>
      </c>
      <c r="L182" s="99" t="s">
        <v>13433</v>
      </c>
      <c r="M182" s="99" t="s">
        <v>2307</v>
      </c>
      <c r="N182" s="86" t="str">
        <f t="shared" si="3"/>
        <v>1878279</v>
      </c>
      <c r="O182" s="104">
        <v>212500</v>
      </c>
      <c r="P182" s="101">
        <v>212500</v>
      </c>
      <c r="Q182" s="77">
        <v>212.5</v>
      </c>
      <c r="R182" s="102" t="s">
        <v>15329</v>
      </c>
      <c r="S182" s="99" t="s">
        <v>15330</v>
      </c>
      <c r="T182" s="99" t="s">
        <v>15331</v>
      </c>
      <c r="U182" s="99" t="s">
        <v>15332</v>
      </c>
      <c r="V182" s="99" t="s">
        <v>15333</v>
      </c>
      <c r="W182" s="99" t="s">
        <v>15345</v>
      </c>
      <c r="X182" s="103">
        <v>44686</v>
      </c>
      <c r="Y182" s="103">
        <v>44687</v>
      </c>
      <c r="Z182" s="103">
        <v>51981</v>
      </c>
      <c r="AA182" s="79">
        <v>6186</v>
      </c>
      <c r="AB182" s="80" t="s">
        <v>15340</v>
      </c>
      <c r="AC182" s="81">
        <v>33</v>
      </c>
    </row>
    <row r="183" spans="1:29" hidden="1">
      <c r="A183" s="76" t="s">
        <v>2799</v>
      </c>
      <c r="B183" s="92" t="s">
        <v>15358</v>
      </c>
      <c r="C183" s="92" t="s">
        <v>59</v>
      </c>
      <c r="D183" s="92" t="s">
        <v>15322</v>
      </c>
      <c r="E183" s="92" t="s">
        <v>15337</v>
      </c>
      <c r="F183" s="92" t="s">
        <v>15324</v>
      </c>
      <c r="G183" s="92" t="s">
        <v>15757</v>
      </c>
      <c r="H183" s="92" t="s">
        <v>15326</v>
      </c>
      <c r="I183" s="92" t="s">
        <v>15322</v>
      </c>
      <c r="J183" s="92" t="s">
        <v>15337</v>
      </c>
      <c r="K183" s="92">
        <v>0</v>
      </c>
      <c r="L183" s="92" t="s">
        <v>13433</v>
      </c>
      <c r="M183" s="93" t="s">
        <v>260</v>
      </c>
      <c r="N183" s="86" t="str">
        <f t="shared" si="3"/>
        <v>1878446</v>
      </c>
      <c r="O183" s="94">
        <v>297500</v>
      </c>
      <c r="P183" s="95">
        <v>297500</v>
      </c>
      <c r="Q183" s="77">
        <v>297.5</v>
      </c>
      <c r="R183" s="96" t="s">
        <v>15329</v>
      </c>
      <c r="S183" s="92" t="s">
        <v>15330</v>
      </c>
      <c r="T183" s="92" t="s">
        <v>15331</v>
      </c>
      <c r="U183" s="92" t="s">
        <v>15332</v>
      </c>
      <c r="V183" s="92" t="s">
        <v>15333</v>
      </c>
      <c r="W183" s="92" t="s">
        <v>15334</v>
      </c>
      <c r="X183" s="97">
        <v>44560</v>
      </c>
      <c r="Y183" s="97">
        <v>44573</v>
      </c>
      <c r="Z183" s="97">
        <v>51864</v>
      </c>
      <c r="AA183" s="79">
        <v>6186</v>
      </c>
      <c r="AB183" s="90" t="s">
        <v>15340</v>
      </c>
    </row>
    <row r="184" spans="1:29" hidden="1">
      <c r="A184" s="98" t="s">
        <v>2347</v>
      </c>
      <c r="B184" s="99" t="s">
        <v>15511</v>
      </c>
      <c r="C184" s="99" t="s">
        <v>3798</v>
      </c>
      <c r="D184" s="99" t="s">
        <v>15322</v>
      </c>
      <c r="E184" s="99" t="s">
        <v>15361</v>
      </c>
      <c r="F184" s="99" t="s">
        <v>15354</v>
      </c>
      <c r="G184" s="99" t="s">
        <v>15758</v>
      </c>
      <c r="H184" s="99" t="s">
        <v>15326</v>
      </c>
      <c r="I184" s="99" t="s">
        <v>15322</v>
      </c>
      <c r="J184" s="99" t="s">
        <v>15361</v>
      </c>
      <c r="K184" s="99">
        <v>0</v>
      </c>
      <c r="L184" s="99" t="s">
        <v>13433</v>
      </c>
      <c r="M184" s="99" t="s">
        <v>15759</v>
      </c>
      <c r="N184" s="86" t="str">
        <f t="shared" si="3"/>
        <v>1886251</v>
      </c>
      <c r="O184" s="104">
        <v>171564</v>
      </c>
      <c r="P184" s="101">
        <v>171564</v>
      </c>
      <c r="Q184" s="77">
        <v>171.56399999999999</v>
      </c>
      <c r="R184" s="102" t="s">
        <v>15329</v>
      </c>
      <c r="S184" s="99" t="s">
        <v>15349</v>
      </c>
      <c r="T184" s="99" t="s">
        <v>15331</v>
      </c>
      <c r="U184" s="99" t="s">
        <v>15356</v>
      </c>
      <c r="V184" s="99" t="s">
        <v>15357</v>
      </c>
      <c r="W184" s="99" t="s">
        <v>15352</v>
      </c>
      <c r="X184" s="103" t="s">
        <v>15760</v>
      </c>
      <c r="Y184" s="103">
        <v>44670</v>
      </c>
      <c r="Z184" s="103">
        <v>51963</v>
      </c>
      <c r="AA184" s="79" t="s">
        <v>15353</v>
      </c>
    </row>
    <row r="185" spans="1:29" hidden="1">
      <c r="A185" s="76" t="s">
        <v>2347</v>
      </c>
      <c r="B185" s="92" t="s">
        <v>15511</v>
      </c>
      <c r="C185" s="92" t="s">
        <v>3798</v>
      </c>
      <c r="D185" s="92" t="s">
        <v>15322</v>
      </c>
      <c r="E185" s="92" t="s">
        <v>15361</v>
      </c>
      <c r="F185" s="92" t="s">
        <v>15354</v>
      </c>
      <c r="G185" s="92" t="s">
        <v>15761</v>
      </c>
      <c r="H185" s="92" t="s">
        <v>15326</v>
      </c>
      <c r="I185" s="92" t="s">
        <v>15322</v>
      </c>
      <c r="J185" s="92" t="s">
        <v>15361</v>
      </c>
      <c r="K185" s="92">
        <v>0</v>
      </c>
      <c r="L185" s="92" t="s">
        <v>13433</v>
      </c>
      <c r="M185" s="93" t="s">
        <v>15762</v>
      </c>
      <c r="N185" s="86" t="str">
        <f t="shared" si="3"/>
        <v>1886253</v>
      </c>
      <c r="O185" s="94">
        <v>171559</v>
      </c>
      <c r="P185" s="95">
        <v>171559</v>
      </c>
      <c r="Q185" s="77">
        <v>171.559</v>
      </c>
      <c r="R185" s="96" t="s">
        <v>15329</v>
      </c>
      <c r="S185" s="92" t="s">
        <v>15349</v>
      </c>
      <c r="T185" s="92" t="s">
        <v>15331</v>
      </c>
      <c r="U185" s="92" t="s">
        <v>15356</v>
      </c>
      <c r="V185" s="92" t="s">
        <v>15357</v>
      </c>
      <c r="W185" s="92" t="s">
        <v>15352</v>
      </c>
      <c r="X185" s="97">
        <v>44603</v>
      </c>
      <c r="Y185" s="97">
        <v>44607</v>
      </c>
      <c r="Z185" s="97">
        <v>51907</v>
      </c>
      <c r="AA185" s="79" t="s">
        <v>15353</v>
      </c>
      <c r="AB185" s="90"/>
    </row>
    <row r="186" spans="1:29" hidden="1">
      <c r="A186" s="98" t="s">
        <v>2799</v>
      </c>
      <c r="B186" s="99" t="s">
        <v>15358</v>
      </c>
      <c r="C186" s="99" t="s">
        <v>59</v>
      </c>
      <c r="D186" s="99" t="s">
        <v>15322</v>
      </c>
      <c r="E186" s="99" t="s">
        <v>15337</v>
      </c>
      <c r="F186" s="99" t="s">
        <v>15324</v>
      </c>
      <c r="G186" s="99" t="s">
        <v>15763</v>
      </c>
      <c r="H186" s="99" t="s">
        <v>15326</v>
      </c>
      <c r="I186" s="99" t="s">
        <v>15322</v>
      </c>
      <c r="J186" s="99" t="s">
        <v>15327</v>
      </c>
      <c r="K186" s="99">
        <v>0</v>
      </c>
      <c r="L186" s="99" t="s">
        <v>13433</v>
      </c>
      <c r="M186" s="100" t="s">
        <v>244</v>
      </c>
      <c r="N186" s="86" t="str">
        <f t="shared" si="3"/>
        <v>1888938</v>
      </c>
      <c r="O186" s="104">
        <v>207390</v>
      </c>
      <c r="P186" s="101">
        <v>207390</v>
      </c>
      <c r="Q186" s="77">
        <v>207.39</v>
      </c>
      <c r="R186" s="102" t="s">
        <v>15329</v>
      </c>
      <c r="S186" s="99" t="s">
        <v>15330</v>
      </c>
      <c r="T186" s="99" t="s">
        <v>15331</v>
      </c>
      <c r="U186" s="99" t="s">
        <v>15332</v>
      </c>
      <c r="V186" s="99" t="s">
        <v>15333</v>
      </c>
      <c r="W186" s="99" t="s">
        <v>15334</v>
      </c>
      <c r="X186" s="103" t="s">
        <v>15474</v>
      </c>
      <c r="Y186" s="103">
        <v>44650</v>
      </c>
      <c r="Z186" s="103">
        <v>51942</v>
      </c>
      <c r="AA186" s="79">
        <v>6186</v>
      </c>
      <c r="AB186" s="80" t="s">
        <v>15340</v>
      </c>
    </row>
    <row r="187" spans="1:29" hidden="1">
      <c r="A187" s="76" t="s">
        <v>2347</v>
      </c>
      <c r="B187" s="92" t="s">
        <v>15341</v>
      </c>
      <c r="C187" s="92" t="s">
        <v>15342</v>
      </c>
      <c r="D187" s="92" t="s">
        <v>15322</v>
      </c>
      <c r="E187" s="92" t="s">
        <v>15343</v>
      </c>
      <c r="F187" s="92" t="s">
        <v>15354</v>
      </c>
      <c r="G187" s="92" t="s">
        <v>15764</v>
      </c>
      <c r="H187" s="92" t="s">
        <v>15326</v>
      </c>
      <c r="I187" s="92" t="s">
        <v>15322</v>
      </c>
      <c r="J187" s="92" t="s">
        <v>15343</v>
      </c>
      <c r="K187" s="92">
        <v>0</v>
      </c>
      <c r="L187" s="92" t="s">
        <v>13433</v>
      </c>
      <c r="M187" s="93" t="s">
        <v>15765</v>
      </c>
      <c r="N187" s="86" t="str">
        <f t="shared" si="3"/>
        <v>1889000</v>
      </c>
      <c r="O187" s="94">
        <v>142049</v>
      </c>
      <c r="P187" s="95">
        <v>142049</v>
      </c>
      <c r="Q187" s="77">
        <v>142.04900000000001</v>
      </c>
      <c r="R187" s="96" t="s">
        <v>15329</v>
      </c>
      <c r="S187" s="92" t="s">
        <v>15349</v>
      </c>
      <c r="T187" s="92" t="s">
        <v>15331</v>
      </c>
      <c r="U187" s="92" t="s">
        <v>15356</v>
      </c>
      <c r="V187" s="92" t="s">
        <v>15357</v>
      </c>
      <c r="W187" s="92" t="s">
        <v>15352</v>
      </c>
      <c r="X187" s="97">
        <v>44607</v>
      </c>
      <c r="Y187" s="97">
        <v>44608</v>
      </c>
      <c r="Z187" s="97">
        <v>51911</v>
      </c>
      <c r="AA187" s="79" t="s">
        <v>15353</v>
      </c>
      <c r="AB187" s="90"/>
    </row>
    <row r="188" spans="1:29" hidden="1">
      <c r="A188" s="76" t="s">
        <v>15489</v>
      </c>
      <c r="B188" s="92" t="s">
        <v>15541</v>
      </c>
      <c r="C188" s="92" t="s">
        <v>73</v>
      </c>
      <c r="D188" s="92" t="s">
        <v>15322</v>
      </c>
      <c r="E188" s="92" t="s">
        <v>15337</v>
      </c>
      <c r="F188" s="92" t="s">
        <v>15324</v>
      </c>
      <c r="G188" s="92" t="s">
        <v>395</v>
      </c>
      <c r="H188" s="92" t="s">
        <v>15326</v>
      </c>
      <c r="I188" s="92" t="s">
        <v>15322</v>
      </c>
      <c r="J188" s="92" t="s">
        <v>15384</v>
      </c>
      <c r="K188" s="92">
        <v>1</v>
      </c>
      <c r="L188" s="92" t="s">
        <v>13433</v>
      </c>
      <c r="M188" s="93" t="s">
        <v>396</v>
      </c>
      <c r="N188" s="86" t="str">
        <f t="shared" si="3"/>
        <v>1889433</v>
      </c>
      <c r="O188" s="94">
        <v>266040</v>
      </c>
      <c r="P188" s="95">
        <v>266040</v>
      </c>
      <c r="Q188" s="77">
        <v>266.04000000000002</v>
      </c>
      <c r="R188" s="96" t="s">
        <v>15329</v>
      </c>
      <c r="S188" s="92" t="s">
        <v>15330</v>
      </c>
      <c r="T188" s="92" t="s">
        <v>15331</v>
      </c>
      <c r="U188" s="92" t="s">
        <v>15332</v>
      </c>
      <c r="V188" s="92" t="s">
        <v>15333</v>
      </c>
      <c r="W188" s="92" t="s">
        <v>15345</v>
      </c>
      <c r="X188" s="97">
        <v>44579</v>
      </c>
      <c r="Y188" s="97">
        <v>44596</v>
      </c>
      <c r="Z188" s="97">
        <v>51862</v>
      </c>
      <c r="AA188" s="79">
        <v>6186</v>
      </c>
      <c r="AB188" s="90" t="s">
        <v>15340</v>
      </c>
    </row>
    <row r="189" spans="1:29" hidden="1">
      <c r="A189" s="76" t="s">
        <v>15335</v>
      </c>
      <c r="B189" s="92" t="s">
        <v>15336</v>
      </c>
      <c r="C189" s="92" t="s">
        <v>6</v>
      </c>
      <c r="D189" s="92" t="s">
        <v>15322</v>
      </c>
      <c r="E189" s="92" t="s">
        <v>15337</v>
      </c>
      <c r="F189" s="92" t="s">
        <v>15324</v>
      </c>
      <c r="G189" s="92" t="s">
        <v>15766</v>
      </c>
      <c r="H189" s="92" t="s">
        <v>15326</v>
      </c>
      <c r="I189" s="92" t="s">
        <v>15322</v>
      </c>
      <c r="J189" s="92" t="s">
        <v>15327</v>
      </c>
      <c r="K189" s="92">
        <v>0</v>
      </c>
      <c r="L189" s="92" t="s">
        <v>13433</v>
      </c>
      <c r="M189" s="93" t="s">
        <v>124</v>
      </c>
      <c r="N189" s="86" t="str">
        <f t="shared" si="3"/>
        <v>1889671</v>
      </c>
      <c r="O189" s="94">
        <v>297500</v>
      </c>
      <c r="P189" s="95">
        <v>297500</v>
      </c>
      <c r="Q189" s="77">
        <v>297.5</v>
      </c>
      <c r="R189" s="96" t="s">
        <v>15329</v>
      </c>
      <c r="S189" s="92" t="s">
        <v>15330</v>
      </c>
      <c r="T189" s="92" t="s">
        <v>15331</v>
      </c>
      <c r="U189" s="92" t="s">
        <v>15332</v>
      </c>
      <c r="V189" s="92" t="s">
        <v>15333</v>
      </c>
      <c r="W189" s="92" t="s">
        <v>15339</v>
      </c>
      <c r="X189" s="97">
        <v>44595</v>
      </c>
      <c r="Y189" s="97">
        <v>44595</v>
      </c>
      <c r="Z189" s="97">
        <v>51876</v>
      </c>
      <c r="AA189" s="79">
        <v>6186</v>
      </c>
      <c r="AB189" s="90" t="s">
        <v>15340</v>
      </c>
      <c r="AC189" s="81">
        <v>33</v>
      </c>
    </row>
    <row r="190" spans="1:29" hidden="1">
      <c r="A190" s="98" t="s">
        <v>15392</v>
      </c>
      <c r="B190" s="99" t="s">
        <v>15393</v>
      </c>
      <c r="C190" s="99" t="s">
        <v>539</v>
      </c>
      <c r="D190" s="99" t="s">
        <v>15322</v>
      </c>
      <c r="E190" s="99" t="s">
        <v>15337</v>
      </c>
      <c r="F190" s="99" t="s">
        <v>15324</v>
      </c>
      <c r="G190" s="99" t="s">
        <v>15767</v>
      </c>
      <c r="H190" s="99" t="s">
        <v>15326</v>
      </c>
      <c r="I190" s="99" t="s">
        <v>15322</v>
      </c>
      <c r="J190" s="99" t="s">
        <v>15384</v>
      </c>
      <c r="K190" s="99">
        <v>0</v>
      </c>
      <c r="L190" s="99" t="s">
        <v>13433</v>
      </c>
      <c r="M190" s="100" t="s">
        <v>15768</v>
      </c>
      <c r="N190" s="86" t="str">
        <f t="shared" si="3"/>
        <v>1891225</v>
      </c>
      <c r="O190" s="101">
        <v>120000</v>
      </c>
      <c r="P190" s="101">
        <v>120000</v>
      </c>
      <c r="Q190" s="77">
        <v>120</v>
      </c>
      <c r="R190" s="102" t="s">
        <v>15329</v>
      </c>
      <c r="S190" s="99" t="s">
        <v>15330</v>
      </c>
      <c r="T190" s="99" t="s">
        <v>15331</v>
      </c>
      <c r="U190" s="99" t="s">
        <v>15332</v>
      </c>
      <c r="V190" s="99" t="s">
        <v>15333</v>
      </c>
      <c r="W190" s="99" t="s">
        <v>15334</v>
      </c>
      <c r="X190" s="103">
        <v>44580</v>
      </c>
      <c r="Y190" s="103">
        <v>44610</v>
      </c>
      <c r="Z190" s="103">
        <v>51885</v>
      </c>
      <c r="AA190" s="79">
        <v>6186</v>
      </c>
    </row>
    <row r="191" spans="1:29" hidden="1">
      <c r="A191" s="98" t="s">
        <v>15320</v>
      </c>
      <c r="B191" s="99" t="s">
        <v>15769</v>
      </c>
      <c r="C191" s="99" t="s">
        <v>15770</v>
      </c>
      <c r="D191" s="99" t="s">
        <v>15322</v>
      </c>
      <c r="E191" s="99" t="s">
        <v>15327</v>
      </c>
      <c r="F191" s="99" t="s">
        <v>15324</v>
      </c>
      <c r="G191" s="99" t="s">
        <v>15771</v>
      </c>
      <c r="H191" s="99" t="s">
        <v>15326</v>
      </c>
      <c r="I191" s="99" t="s">
        <v>15322</v>
      </c>
      <c r="J191" s="99" t="s">
        <v>15327</v>
      </c>
      <c r="K191" s="99">
        <v>0</v>
      </c>
      <c r="L191" s="99" t="s">
        <v>13433</v>
      </c>
      <c r="M191" s="100" t="s">
        <v>3474</v>
      </c>
      <c r="N191" s="86" t="str">
        <f t="shared" si="3"/>
        <v>1891661</v>
      </c>
      <c r="O191" s="104">
        <v>142970</v>
      </c>
      <c r="P191" s="101">
        <v>142970</v>
      </c>
      <c r="Q191" s="77">
        <v>142.97</v>
      </c>
      <c r="R191" s="102" t="s">
        <v>15329</v>
      </c>
      <c r="S191" s="99" t="s">
        <v>15330</v>
      </c>
      <c r="T191" s="99" t="s">
        <v>15331</v>
      </c>
      <c r="U191" s="99" t="s">
        <v>15332</v>
      </c>
      <c r="V191" s="99" t="s">
        <v>15333</v>
      </c>
      <c r="W191" s="99" t="s">
        <v>15334</v>
      </c>
      <c r="X191" s="103" t="s">
        <v>15478</v>
      </c>
      <c r="Y191" s="103">
        <v>44627</v>
      </c>
      <c r="Z191" s="103">
        <v>51926</v>
      </c>
      <c r="AA191" s="79">
        <v>6186</v>
      </c>
      <c r="AB191" s="80" t="s">
        <v>15340</v>
      </c>
      <c r="AC191" s="81">
        <v>33</v>
      </c>
    </row>
    <row r="192" spans="1:29" hidden="1">
      <c r="A192" s="98" t="s">
        <v>15489</v>
      </c>
      <c r="B192" s="99" t="s">
        <v>15772</v>
      </c>
      <c r="C192" s="99" t="s">
        <v>57</v>
      </c>
      <c r="D192" s="99" t="s">
        <v>15322</v>
      </c>
      <c r="E192" s="99" t="s">
        <v>15337</v>
      </c>
      <c r="F192" s="99" t="s">
        <v>15324</v>
      </c>
      <c r="G192" s="99" t="s">
        <v>15773</v>
      </c>
      <c r="H192" s="99" t="s">
        <v>15326</v>
      </c>
      <c r="I192" s="99" t="s">
        <v>15322</v>
      </c>
      <c r="J192" s="99" t="s">
        <v>15337</v>
      </c>
      <c r="K192" s="99">
        <v>0</v>
      </c>
      <c r="L192" s="99" t="s">
        <v>13433</v>
      </c>
      <c r="M192" s="99" t="s">
        <v>15774</v>
      </c>
      <c r="N192" s="86" t="str">
        <f t="shared" si="3"/>
        <v>1895433</v>
      </c>
      <c r="O192" s="104">
        <v>252299</v>
      </c>
      <c r="P192" s="101">
        <v>252299</v>
      </c>
      <c r="Q192" s="77">
        <v>252.29900000000001</v>
      </c>
      <c r="R192" s="102" t="s">
        <v>15329</v>
      </c>
      <c r="S192" s="99" t="s">
        <v>15330</v>
      </c>
      <c r="T192" s="99" t="s">
        <v>15331</v>
      </c>
      <c r="U192" s="99" t="s">
        <v>15332</v>
      </c>
      <c r="V192" s="99" t="s">
        <v>15333</v>
      </c>
      <c r="W192" s="99" t="s">
        <v>15345</v>
      </c>
      <c r="X192" s="103" t="s">
        <v>15443</v>
      </c>
      <c r="Y192" s="103">
        <v>44673</v>
      </c>
      <c r="Z192" s="103">
        <v>51938</v>
      </c>
      <c r="AA192" s="79">
        <v>6186</v>
      </c>
      <c r="AB192" s="80" t="s">
        <v>15340</v>
      </c>
      <c r="AC192" s="81">
        <v>33</v>
      </c>
    </row>
    <row r="193" spans="1:29" hidden="1">
      <c r="A193" s="98" t="s">
        <v>2347</v>
      </c>
      <c r="B193" s="99" t="s">
        <v>15511</v>
      </c>
      <c r="C193" s="99" t="s">
        <v>3798</v>
      </c>
      <c r="D193" s="99" t="s">
        <v>15322</v>
      </c>
      <c r="E193" s="99" t="s">
        <v>15361</v>
      </c>
      <c r="F193" s="99" t="s">
        <v>15354</v>
      </c>
      <c r="G193" s="99" t="s">
        <v>15775</v>
      </c>
      <c r="H193" s="99" t="s">
        <v>15326</v>
      </c>
      <c r="I193" s="99" t="s">
        <v>15322</v>
      </c>
      <c r="J193" s="99" t="s">
        <v>15361</v>
      </c>
      <c r="K193" s="99">
        <v>0</v>
      </c>
      <c r="L193" s="99" t="s">
        <v>13433</v>
      </c>
      <c r="M193" s="100" t="s">
        <v>15776</v>
      </c>
      <c r="N193" s="86" t="str">
        <f t="shared" si="3"/>
        <v>1898704</v>
      </c>
      <c r="O193" s="101">
        <v>142093</v>
      </c>
      <c r="P193" s="101">
        <v>142093</v>
      </c>
      <c r="Q193" s="77">
        <v>142.09299999999999</v>
      </c>
      <c r="R193" s="102" t="s">
        <v>15329</v>
      </c>
      <c r="S193" s="99" t="s">
        <v>15349</v>
      </c>
      <c r="T193" s="99" t="s">
        <v>15331</v>
      </c>
      <c r="U193" s="99" t="s">
        <v>15356</v>
      </c>
      <c r="V193" s="99" t="s">
        <v>15357</v>
      </c>
      <c r="W193" s="99" t="s">
        <v>15352</v>
      </c>
      <c r="X193" s="103">
        <v>44614</v>
      </c>
      <c r="Y193" s="103">
        <v>44614</v>
      </c>
      <c r="Z193" s="103">
        <v>51917</v>
      </c>
      <c r="AA193" s="79" t="s">
        <v>15353</v>
      </c>
    </row>
    <row r="194" spans="1:29" hidden="1">
      <c r="A194" s="76" t="s">
        <v>15335</v>
      </c>
      <c r="B194" s="92" t="s">
        <v>15336</v>
      </c>
      <c r="C194" s="92" t="s">
        <v>6</v>
      </c>
      <c r="D194" s="92" t="s">
        <v>15322</v>
      </c>
      <c r="E194" s="92" t="s">
        <v>15337</v>
      </c>
      <c r="F194" s="92" t="s">
        <v>15324</v>
      </c>
      <c r="G194" s="92" t="s">
        <v>15777</v>
      </c>
      <c r="H194" s="92" t="s">
        <v>15326</v>
      </c>
      <c r="I194" s="92" t="s">
        <v>15322</v>
      </c>
      <c r="J194" s="92" t="s">
        <v>15361</v>
      </c>
      <c r="K194" s="92">
        <v>0</v>
      </c>
      <c r="L194" s="92" t="s">
        <v>13433</v>
      </c>
      <c r="M194" s="93" t="s">
        <v>3774</v>
      </c>
      <c r="N194" s="86" t="str">
        <f t="shared" si="3"/>
        <v>1931701</v>
      </c>
      <c r="O194" s="94">
        <v>309400</v>
      </c>
      <c r="P194" s="95">
        <v>309400</v>
      </c>
      <c r="Q194" s="77">
        <v>309.39999999999998</v>
      </c>
      <c r="R194" s="96" t="s">
        <v>15329</v>
      </c>
      <c r="S194" s="92" t="s">
        <v>15330</v>
      </c>
      <c r="T194" s="92" t="s">
        <v>15331</v>
      </c>
      <c r="U194" s="92" t="s">
        <v>15332</v>
      </c>
      <c r="V194" s="92" t="s">
        <v>15333</v>
      </c>
      <c r="W194" s="92" t="s">
        <v>15339</v>
      </c>
      <c r="X194" s="97">
        <v>44592</v>
      </c>
      <c r="Y194" s="97">
        <v>44594</v>
      </c>
      <c r="Z194" s="97">
        <v>51876</v>
      </c>
      <c r="AA194" s="79">
        <v>6186</v>
      </c>
      <c r="AB194" s="90" t="s">
        <v>15340</v>
      </c>
    </row>
    <row r="195" spans="1:29" hidden="1">
      <c r="A195" s="98" t="s">
        <v>15335</v>
      </c>
      <c r="B195" s="99" t="s">
        <v>15336</v>
      </c>
      <c r="C195" s="99" t="s">
        <v>6</v>
      </c>
      <c r="D195" s="99" t="s">
        <v>15322</v>
      </c>
      <c r="E195" s="99" t="s">
        <v>15337</v>
      </c>
      <c r="F195" s="99" t="s">
        <v>15324</v>
      </c>
      <c r="G195" s="99" t="s">
        <v>15778</v>
      </c>
      <c r="H195" s="99" t="s">
        <v>15326</v>
      </c>
      <c r="I195" s="99" t="s">
        <v>15322</v>
      </c>
      <c r="J195" s="99" t="s">
        <v>15364</v>
      </c>
      <c r="K195" s="99">
        <v>0</v>
      </c>
      <c r="L195" s="99" t="s">
        <v>13433</v>
      </c>
      <c r="M195" s="99" t="s">
        <v>15779</v>
      </c>
      <c r="N195" s="86" t="str">
        <f t="shared" si="3"/>
        <v>1932184</v>
      </c>
      <c r="O195" s="104">
        <v>179478</v>
      </c>
      <c r="P195" s="105">
        <v>179478</v>
      </c>
      <c r="Q195" s="77">
        <v>179.47800000000001</v>
      </c>
      <c r="R195" s="102" t="s">
        <v>15329</v>
      </c>
      <c r="S195" s="99" t="s">
        <v>15330</v>
      </c>
      <c r="T195" s="99" t="s">
        <v>15331</v>
      </c>
      <c r="U195" s="99" t="s">
        <v>15332</v>
      </c>
      <c r="V195" s="99" t="s">
        <v>15333</v>
      </c>
      <c r="W195" s="99" t="s">
        <v>15334</v>
      </c>
      <c r="X195" s="103" t="s">
        <v>15385</v>
      </c>
      <c r="Y195" s="103">
        <v>44742</v>
      </c>
      <c r="Z195" s="103">
        <v>52029</v>
      </c>
      <c r="AA195" s="79">
        <v>6186</v>
      </c>
    </row>
    <row r="196" spans="1:29" hidden="1">
      <c r="A196" s="76" t="s">
        <v>2347</v>
      </c>
      <c r="B196" s="92" t="s">
        <v>15346</v>
      </c>
      <c r="C196" s="92" t="s">
        <v>129</v>
      </c>
      <c r="D196" s="92" t="s">
        <v>15322</v>
      </c>
      <c r="E196" s="92" t="s">
        <v>15337</v>
      </c>
      <c r="F196" s="92" t="s">
        <v>15324</v>
      </c>
      <c r="G196" s="92" t="s">
        <v>15780</v>
      </c>
      <c r="H196" s="92" t="s">
        <v>15326</v>
      </c>
      <c r="I196" s="92" t="s">
        <v>15322</v>
      </c>
      <c r="J196" s="92" t="s">
        <v>15384</v>
      </c>
      <c r="K196" s="92">
        <v>0</v>
      </c>
      <c r="L196" s="92" t="s">
        <v>13433</v>
      </c>
      <c r="M196" s="93" t="s">
        <v>15781</v>
      </c>
      <c r="N196" s="86" t="str">
        <f t="shared" si="3"/>
        <v>1932532</v>
      </c>
      <c r="O196" s="94">
        <v>273000</v>
      </c>
      <c r="P196" s="95">
        <v>259350</v>
      </c>
      <c r="Q196" s="77">
        <v>259.35000000000002</v>
      </c>
      <c r="R196" s="96" t="s">
        <v>15329</v>
      </c>
      <c r="S196" s="92" t="s">
        <v>15349</v>
      </c>
      <c r="T196" s="92" t="s">
        <v>15331</v>
      </c>
      <c r="U196" s="92" t="s">
        <v>15350</v>
      </c>
      <c r="V196" s="92" t="s">
        <v>15351</v>
      </c>
      <c r="W196" s="92" t="s">
        <v>15352</v>
      </c>
      <c r="X196" s="97">
        <v>44579</v>
      </c>
      <c r="Y196" s="97">
        <v>44592</v>
      </c>
      <c r="Z196" s="97">
        <v>51882</v>
      </c>
      <c r="AA196" s="79" t="s">
        <v>15353</v>
      </c>
      <c r="AB196" s="90"/>
    </row>
    <row r="197" spans="1:29" hidden="1">
      <c r="A197" s="98" t="s">
        <v>2347</v>
      </c>
      <c r="B197" s="99" t="s">
        <v>15341</v>
      </c>
      <c r="C197" s="99" t="s">
        <v>15342</v>
      </c>
      <c r="D197" s="99" t="s">
        <v>15322</v>
      </c>
      <c r="E197" s="99" t="s">
        <v>15343</v>
      </c>
      <c r="F197" s="99" t="s">
        <v>15354</v>
      </c>
      <c r="G197" s="99" t="s">
        <v>15782</v>
      </c>
      <c r="H197" s="99" t="s">
        <v>15326</v>
      </c>
      <c r="I197" s="99" t="s">
        <v>15322</v>
      </c>
      <c r="J197" s="99" t="s">
        <v>15343</v>
      </c>
      <c r="K197" s="99">
        <v>0</v>
      </c>
      <c r="L197" s="99" t="s">
        <v>13433</v>
      </c>
      <c r="M197" s="100" t="s">
        <v>15783</v>
      </c>
      <c r="N197" s="86" t="str">
        <f t="shared" si="3"/>
        <v>1935151</v>
      </c>
      <c r="O197" s="104">
        <v>142475</v>
      </c>
      <c r="P197" s="101">
        <v>142475</v>
      </c>
      <c r="Q197" s="77">
        <v>142.47499999999999</v>
      </c>
      <c r="R197" s="102" t="s">
        <v>15329</v>
      </c>
      <c r="S197" s="99" t="s">
        <v>15349</v>
      </c>
      <c r="T197" s="99" t="s">
        <v>15331</v>
      </c>
      <c r="U197" s="99" t="s">
        <v>15356</v>
      </c>
      <c r="V197" s="99" t="s">
        <v>15357</v>
      </c>
      <c r="W197" s="99" t="s">
        <v>15352</v>
      </c>
      <c r="X197" s="103" t="s">
        <v>15624</v>
      </c>
      <c r="Y197" s="103">
        <v>44636</v>
      </c>
      <c r="Z197" s="103">
        <v>51939</v>
      </c>
      <c r="AA197" s="79" t="s">
        <v>15353</v>
      </c>
    </row>
    <row r="198" spans="1:29" hidden="1">
      <c r="A198" s="98" t="s">
        <v>2347</v>
      </c>
      <c r="B198" s="99" t="s">
        <v>15346</v>
      </c>
      <c r="C198" s="99" t="s">
        <v>129</v>
      </c>
      <c r="D198" s="99" t="s">
        <v>15322</v>
      </c>
      <c r="E198" s="99" t="s">
        <v>15337</v>
      </c>
      <c r="F198" s="99" t="s">
        <v>15324</v>
      </c>
      <c r="G198" s="99" t="s">
        <v>15784</v>
      </c>
      <c r="H198" s="99" t="s">
        <v>15326</v>
      </c>
      <c r="I198" s="99" t="s">
        <v>15322</v>
      </c>
      <c r="J198" s="99" t="s">
        <v>15361</v>
      </c>
      <c r="K198" s="99">
        <v>0</v>
      </c>
      <c r="L198" s="99" t="s">
        <v>13433</v>
      </c>
      <c r="M198" s="100" t="s">
        <v>15785</v>
      </c>
      <c r="N198" s="86" t="str">
        <f t="shared" si="3"/>
        <v>1935702</v>
      </c>
      <c r="O198" s="104">
        <v>273000</v>
      </c>
      <c r="P198" s="101">
        <v>259350</v>
      </c>
      <c r="Q198" s="77">
        <v>259.35000000000002</v>
      </c>
      <c r="R198" s="102" t="s">
        <v>15329</v>
      </c>
      <c r="S198" s="99" t="s">
        <v>15349</v>
      </c>
      <c r="T198" s="99" t="s">
        <v>15331</v>
      </c>
      <c r="U198" s="99" t="s">
        <v>15350</v>
      </c>
      <c r="V198" s="99" t="s">
        <v>15351</v>
      </c>
      <c r="W198" s="99" t="s">
        <v>15352</v>
      </c>
      <c r="X198" s="103" t="s">
        <v>15439</v>
      </c>
      <c r="Y198" s="103">
        <v>44635</v>
      </c>
      <c r="Z198" s="103">
        <v>51938</v>
      </c>
      <c r="AA198" s="79" t="s">
        <v>15353</v>
      </c>
    </row>
    <row r="199" spans="1:29" hidden="1">
      <c r="A199" s="76" t="s">
        <v>2799</v>
      </c>
      <c r="B199" s="92" t="s">
        <v>15358</v>
      </c>
      <c r="C199" s="92" t="s">
        <v>59</v>
      </c>
      <c r="D199" s="92" t="s">
        <v>15322</v>
      </c>
      <c r="E199" s="92" t="s">
        <v>15337</v>
      </c>
      <c r="F199" s="92" t="s">
        <v>15324</v>
      </c>
      <c r="G199" s="92" t="s">
        <v>15786</v>
      </c>
      <c r="H199" s="92" t="s">
        <v>15326</v>
      </c>
      <c r="I199" s="92" t="s">
        <v>15322</v>
      </c>
      <c r="J199" s="92" t="s">
        <v>15364</v>
      </c>
      <c r="K199" s="92">
        <v>0</v>
      </c>
      <c r="L199" s="92" t="s">
        <v>13433</v>
      </c>
      <c r="M199" s="93" t="s">
        <v>3037</v>
      </c>
      <c r="N199" s="86" t="str">
        <f t="shared" si="3"/>
        <v>1937131</v>
      </c>
      <c r="O199" s="94">
        <v>279144</v>
      </c>
      <c r="P199" s="95">
        <v>279144</v>
      </c>
      <c r="Q199" s="77">
        <v>279.14400000000001</v>
      </c>
      <c r="R199" s="96" t="s">
        <v>15329</v>
      </c>
      <c r="S199" s="92" t="s">
        <v>15330</v>
      </c>
      <c r="T199" s="92" t="s">
        <v>15331</v>
      </c>
      <c r="U199" s="92" t="s">
        <v>15332</v>
      </c>
      <c r="V199" s="92" t="s">
        <v>15333</v>
      </c>
      <c r="W199" s="92" t="s">
        <v>15334</v>
      </c>
      <c r="X199" s="97">
        <v>44594</v>
      </c>
      <c r="Y199" s="97">
        <v>44594</v>
      </c>
      <c r="Z199" s="97">
        <v>51898</v>
      </c>
      <c r="AA199" s="79">
        <v>6186</v>
      </c>
      <c r="AB199" s="90" t="s">
        <v>15340</v>
      </c>
    </row>
    <row r="200" spans="1:29" hidden="1">
      <c r="A200" s="98" t="s">
        <v>15335</v>
      </c>
      <c r="B200" s="99" t="s">
        <v>15336</v>
      </c>
      <c r="C200" s="99" t="s">
        <v>6</v>
      </c>
      <c r="D200" s="99" t="s">
        <v>15322</v>
      </c>
      <c r="E200" s="99" t="s">
        <v>15337</v>
      </c>
      <c r="F200" s="99" t="s">
        <v>15324</v>
      </c>
      <c r="G200" s="99" t="s">
        <v>15787</v>
      </c>
      <c r="H200" s="99" t="s">
        <v>15326</v>
      </c>
      <c r="I200" s="99" t="s">
        <v>15322</v>
      </c>
      <c r="J200" s="99" t="s">
        <v>15364</v>
      </c>
      <c r="K200" s="99">
        <v>0</v>
      </c>
      <c r="L200" s="99" t="s">
        <v>13433</v>
      </c>
      <c r="M200" s="100" t="s">
        <v>15788</v>
      </c>
      <c r="N200" s="86" t="str">
        <f t="shared" si="3"/>
        <v>1938355</v>
      </c>
      <c r="O200" s="104">
        <v>263500</v>
      </c>
      <c r="P200" s="101">
        <v>263500</v>
      </c>
      <c r="Q200" s="77">
        <v>263.5</v>
      </c>
      <c r="R200" s="102" t="s">
        <v>15329</v>
      </c>
      <c r="S200" s="99" t="s">
        <v>15330</v>
      </c>
      <c r="T200" s="99" t="s">
        <v>15331</v>
      </c>
      <c r="U200" s="99" t="s">
        <v>15332</v>
      </c>
      <c r="V200" s="99" t="s">
        <v>15333</v>
      </c>
      <c r="W200" s="99" t="s">
        <v>15334</v>
      </c>
      <c r="X200" s="103" t="s">
        <v>15688</v>
      </c>
      <c r="Y200" s="103">
        <v>44645</v>
      </c>
      <c r="Z200" s="103">
        <v>51938</v>
      </c>
      <c r="AA200" s="79">
        <v>6186</v>
      </c>
    </row>
    <row r="201" spans="1:29" hidden="1">
      <c r="A201" s="98" t="s">
        <v>2799</v>
      </c>
      <c r="B201" s="99" t="s">
        <v>15358</v>
      </c>
      <c r="C201" s="99" t="s">
        <v>59</v>
      </c>
      <c r="D201" s="99" t="s">
        <v>15322</v>
      </c>
      <c r="E201" s="99" t="s">
        <v>15337</v>
      </c>
      <c r="F201" s="99" t="s">
        <v>15324</v>
      </c>
      <c r="G201" s="99" t="s">
        <v>15789</v>
      </c>
      <c r="H201" s="99" t="s">
        <v>15326</v>
      </c>
      <c r="I201" s="99" t="s">
        <v>15322</v>
      </c>
      <c r="J201" s="99" t="s">
        <v>15337</v>
      </c>
      <c r="K201" s="99">
        <v>0</v>
      </c>
      <c r="L201" s="99" t="s">
        <v>13433</v>
      </c>
      <c r="M201" s="100" t="s">
        <v>1358</v>
      </c>
      <c r="N201" s="86" t="str">
        <f t="shared" ref="N201:N264" si="4">+RIGHT(M201,7)</f>
        <v>1940911</v>
      </c>
      <c r="O201" s="104">
        <v>263018</v>
      </c>
      <c r="P201" s="101">
        <v>263018</v>
      </c>
      <c r="Q201" s="77">
        <v>263.01799999999997</v>
      </c>
      <c r="R201" s="102" t="s">
        <v>15329</v>
      </c>
      <c r="S201" s="99" t="s">
        <v>15330</v>
      </c>
      <c r="T201" s="99" t="s">
        <v>15331</v>
      </c>
      <c r="U201" s="99" t="s">
        <v>15332</v>
      </c>
      <c r="V201" s="99" t="s">
        <v>15333</v>
      </c>
      <c r="W201" s="99" t="s">
        <v>15334</v>
      </c>
      <c r="X201" s="103" t="s">
        <v>15688</v>
      </c>
      <c r="Y201" s="103">
        <v>44638</v>
      </c>
      <c r="Z201" s="103">
        <v>51942</v>
      </c>
      <c r="AA201" s="79">
        <v>6186</v>
      </c>
      <c r="AB201" s="80" t="s">
        <v>15340</v>
      </c>
      <c r="AC201" s="81">
        <v>33</v>
      </c>
    </row>
    <row r="202" spans="1:29" hidden="1">
      <c r="A202" s="76" t="s">
        <v>2799</v>
      </c>
      <c r="B202" s="92" t="s">
        <v>15358</v>
      </c>
      <c r="C202" s="92" t="s">
        <v>59</v>
      </c>
      <c r="D202" s="92" t="s">
        <v>15322</v>
      </c>
      <c r="E202" s="92" t="s">
        <v>15337</v>
      </c>
      <c r="F202" s="92" t="s">
        <v>15324</v>
      </c>
      <c r="G202" s="92" t="s">
        <v>15790</v>
      </c>
      <c r="H202" s="92" t="s">
        <v>15326</v>
      </c>
      <c r="I202" s="92" t="s">
        <v>15322</v>
      </c>
      <c r="J202" s="92" t="s">
        <v>15361</v>
      </c>
      <c r="K202" s="92">
        <v>0</v>
      </c>
      <c r="L202" s="92" t="s">
        <v>13433</v>
      </c>
      <c r="M202" s="93" t="s">
        <v>3763</v>
      </c>
      <c r="N202" s="86" t="str">
        <f t="shared" si="4"/>
        <v>1942443</v>
      </c>
      <c r="O202" s="94">
        <v>270810</v>
      </c>
      <c r="P202" s="95">
        <v>270810</v>
      </c>
      <c r="Q202" s="77">
        <v>270.81</v>
      </c>
      <c r="R202" s="96" t="s">
        <v>15329</v>
      </c>
      <c r="S202" s="92" t="s">
        <v>15330</v>
      </c>
      <c r="T202" s="92" t="s">
        <v>15331</v>
      </c>
      <c r="U202" s="92" t="s">
        <v>15332</v>
      </c>
      <c r="V202" s="92" t="s">
        <v>15333</v>
      </c>
      <c r="W202" s="92" t="s">
        <v>15334</v>
      </c>
      <c r="X202" s="97">
        <v>44594</v>
      </c>
      <c r="Y202" s="97">
        <v>44599</v>
      </c>
      <c r="Z202" s="97">
        <v>51898</v>
      </c>
      <c r="AA202" s="79">
        <v>6186</v>
      </c>
      <c r="AB202" s="90" t="s">
        <v>15340</v>
      </c>
    </row>
    <row r="203" spans="1:29" hidden="1">
      <c r="A203" s="98" t="s">
        <v>15335</v>
      </c>
      <c r="B203" s="99" t="s">
        <v>15336</v>
      </c>
      <c r="C203" s="99" t="s">
        <v>6</v>
      </c>
      <c r="D203" s="99" t="s">
        <v>15322</v>
      </c>
      <c r="E203" s="99" t="s">
        <v>15337</v>
      </c>
      <c r="F203" s="99" t="s">
        <v>15324</v>
      </c>
      <c r="G203" s="99" t="s">
        <v>15791</v>
      </c>
      <c r="H203" s="99" t="s">
        <v>15326</v>
      </c>
      <c r="I203" s="99" t="s">
        <v>15377</v>
      </c>
      <c r="J203" s="99" t="s">
        <v>15792</v>
      </c>
      <c r="K203" s="99">
        <v>0</v>
      </c>
      <c r="L203" s="99" t="s">
        <v>13433</v>
      </c>
      <c r="M203" s="100" t="s">
        <v>486</v>
      </c>
      <c r="N203" s="86" t="str">
        <f t="shared" si="4"/>
        <v>1946114</v>
      </c>
      <c r="O203" s="101">
        <v>252983</v>
      </c>
      <c r="P203" s="101">
        <v>252983</v>
      </c>
      <c r="Q203" s="77">
        <v>252.983</v>
      </c>
      <c r="R203" s="102" t="s">
        <v>15329</v>
      </c>
      <c r="S203" s="99" t="s">
        <v>15330</v>
      </c>
      <c r="T203" s="99" t="s">
        <v>15331</v>
      </c>
      <c r="U203" s="99" t="s">
        <v>15332</v>
      </c>
      <c r="V203" s="99" t="s">
        <v>15333</v>
      </c>
      <c r="W203" s="99" t="s">
        <v>15339</v>
      </c>
      <c r="X203" s="103">
        <v>44609</v>
      </c>
      <c r="Y203" s="103">
        <v>44609</v>
      </c>
      <c r="Z203" s="103">
        <v>51890</v>
      </c>
      <c r="AA203" s="79">
        <v>6186</v>
      </c>
      <c r="AB203" s="90" t="s">
        <v>15340</v>
      </c>
      <c r="AC203" s="81">
        <v>33</v>
      </c>
    </row>
    <row r="204" spans="1:29" hidden="1">
      <c r="A204" s="98" t="s">
        <v>2347</v>
      </c>
      <c r="B204" s="99" t="s">
        <v>15346</v>
      </c>
      <c r="C204" s="99" t="s">
        <v>129</v>
      </c>
      <c r="D204" s="99" t="s">
        <v>15322</v>
      </c>
      <c r="E204" s="99" t="s">
        <v>15337</v>
      </c>
      <c r="F204" s="99" t="s">
        <v>15324</v>
      </c>
      <c r="G204" s="99" t="s">
        <v>15793</v>
      </c>
      <c r="H204" s="99" t="s">
        <v>15326</v>
      </c>
      <c r="I204" s="99" t="s">
        <v>15322</v>
      </c>
      <c r="J204" s="99" t="s">
        <v>15348</v>
      </c>
      <c r="K204" s="99">
        <v>0</v>
      </c>
      <c r="L204" s="99" t="s">
        <v>13433</v>
      </c>
      <c r="M204" s="100" t="s">
        <v>1886</v>
      </c>
      <c r="N204" s="86" t="str">
        <f t="shared" si="4"/>
        <v>1949124</v>
      </c>
      <c r="O204" s="104">
        <v>264053</v>
      </c>
      <c r="P204" s="101">
        <v>264053</v>
      </c>
      <c r="Q204" s="77">
        <v>264.053</v>
      </c>
      <c r="R204" s="102" t="s">
        <v>15329</v>
      </c>
      <c r="S204" s="99" t="s">
        <v>15330</v>
      </c>
      <c r="T204" s="99" t="s">
        <v>15331</v>
      </c>
      <c r="U204" s="99" t="s">
        <v>15332</v>
      </c>
      <c r="V204" s="99" t="s">
        <v>15333</v>
      </c>
      <c r="W204" s="99" t="s">
        <v>15345</v>
      </c>
      <c r="X204" s="103" t="s">
        <v>15627</v>
      </c>
      <c r="Y204" s="103">
        <v>44630</v>
      </c>
      <c r="Z204" s="103">
        <v>51933</v>
      </c>
      <c r="AA204" s="79">
        <v>6186</v>
      </c>
      <c r="AB204" s="80" t="s">
        <v>15340</v>
      </c>
    </row>
    <row r="205" spans="1:29" hidden="1">
      <c r="A205" s="76" t="s">
        <v>2347</v>
      </c>
      <c r="B205" s="92" t="s">
        <v>15341</v>
      </c>
      <c r="C205" s="92" t="s">
        <v>15342</v>
      </c>
      <c r="D205" s="92" t="s">
        <v>15322</v>
      </c>
      <c r="E205" s="92" t="s">
        <v>15343</v>
      </c>
      <c r="F205" s="92" t="s">
        <v>15354</v>
      </c>
      <c r="G205" s="92" t="s">
        <v>15794</v>
      </c>
      <c r="H205" s="92" t="s">
        <v>15326</v>
      </c>
      <c r="I205" s="92" t="s">
        <v>15322</v>
      </c>
      <c r="J205" s="92" t="s">
        <v>15395</v>
      </c>
      <c r="K205" s="92">
        <v>0</v>
      </c>
      <c r="L205" s="92" t="s">
        <v>13433</v>
      </c>
      <c r="M205" s="93" t="s">
        <v>15795</v>
      </c>
      <c r="N205" s="86" t="str">
        <f t="shared" si="4"/>
        <v>1986750</v>
      </c>
      <c r="O205" s="94">
        <v>132492</v>
      </c>
      <c r="P205" s="95">
        <v>132492</v>
      </c>
      <c r="Q205" s="77">
        <v>132.49199999999999</v>
      </c>
      <c r="R205" s="96" t="s">
        <v>15329</v>
      </c>
      <c r="S205" s="92" t="s">
        <v>15349</v>
      </c>
      <c r="T205" s="92" t="s">
        <v>15331</v>
      </c>
      <c r="U205" s="92" t="s">
        <v>15356</v>
      </c>
      <c r="V205" s="92" t="s">
        <v>15357</v>
      </c>
      <c r="W205" s="92" t="s">
        <v>15352</v>
      </c>
      <c r="X205" s="97">
        <v>44599</v>
      </c>
      <c r="Y205" s="97">
        <v>44601</v>
      </c>
      <c r="Z205" s="97">
        <v>51903</v>
      </c>
      <c r="AA205" s="79" t="s">
        <v>15353</v>
      </c>
      <c r="AB205" s="90"/>
    </row>
    <row r="206" spans="1:29" hidden="1">
      <c r="A206" s="76" t="s">
        <v>15335</v>
      </c>
      <c r="B206" s="92" t="s">
        <v>15336</v>
      </c>
      <c r="C206" s="92" t="s">
        <v>6</v>
      </c>
      <c r="D206" s="92" t="s">
        <v>15322</v>
      </c>
      <c r="E206" s="92" t="s">
        <v>15337</v>
      </c>
      <c r="F206" s="92" t="s">
        <v>15324</v>
      </c>
      <c r="G206" s="92" t="s">
        <v>15796</v>
      </c>
      <c r="H206" s="92" t="s">
        <v>15326</v>
      </c>
      <c r="I206" s="92" t="s">
        <v>15322</v>
      </c>
      <c r="J206" s="92" t="s">
        <v>15327</v>
      </c>
      <c r="K206" s="92">
        <v>0</v>
      </c>
      <c r="L206" s="92" t="s">
        <v>13433</v>
      </c>
      <c r="M206" s="93" t="s">
        <v>15797</v>
      </c>
      <c r="N206" s="86" t="str">
        <f t="shared" si="4"/>
        <v>1989415</v>
      </c>
      <c r="O206" s="94">
        <v>141640</v>
      </c>
      <c r="P206" s="95">
        <v>120000</v>
      </c>
      <c r="Q206" s="77">
        <v>120</v>
      </c>
      <c r="R206" s="96" t="s">
        <v>15329</v>
      </c>
      <c r="S206" s="92" t="s">
        <v>15349</v>
      </c>
      <c r="T206" s="92" t="s">
        <v>15331</v>
      </c>
      <c r="U206" s="92" t="s">
        <v>15356</v>
      </c>
      <c r="V206" s="92" t="s">
        <v>15357</v>
      </c>
      <c r="W206" s="92" t="s">
        <v>15388</v>
      </c>
      <c r="X206" s="97">
        <v>44573</v>
      </c>
      <c r="Y206" s="97">
        <v>44573</v>
      </c>
      <c r="Z206" s="97">
        <v>51869</v>
      </c>
      <c r="AA206" s="79" t="s">
        <v>15353</v>
      </c>
      <c r="AB206" s="90"/>
    </row>
    <row r="207" spans="1:29" hidden="1">
      <c r="A207" s="98" t="s">
        <v>2799</v>
      </c>
      <c r="B207" s="99" t="s">
        <v>15358</v>
      </c>
      <c r="C207" s="99" t="s">
        <v>59</v>
      </c>
      <c r="D207" s="99" t="s">
        <v>15322</v>
      </c>
      <c r="E207" s="99" t="s">
        <v>15337</v>
      </c>
      <c r="F207" s="99" t="s">
        <v>15324</v>
      </c>
      <c r="G207" s="99" t="s">
        <v>15798</v>
      </c>
      <c r="H207" s="99" t="s">
        <v>15326</v>
      </c>
      <c r="I207" s="99" t="s">
        <v>15322</v>
      </c>
      <c r="J207" s="99" t="s">
        <v>15348</v>
      </c>
      <c r="K207" s="99">
        <v>0</v>
      </c>
      <c r="L207" s="99" t="s">
        <v>13433</v>
      </c>
      <c r="M207" s="99" t="s">
        <v>8195</v>
      </c>
      <c r="N207" s="86" t="str">
        <f t="shared" si="4"/>
        <v>1992926</v>
      </c>
      <c r="O207" s="104">
        <v>246464</v>
      </c>
      <c r="P207" s="101">
        <v>246464</v>
      </c>
      <c r="Q207" s="77">
        <v>246.464</v>
      </c>
      <c r="R207" s="102" t="s">
        <v>15329</v>
      </c>
      <c r="S207" s="99" t="s">
        <v>15330</v>
      </c>
      <c r="T207" s="99" t="s">
        <v>15331</v>
      </c>
      <c r="U207" s="99" t="s">
        <v>15332</v>
      </c>
      <c r="V207" s="99" t="s">
        <v>15333</v>
      </c>
      <c r="W207" s="99" t="s">
        <v>15334</v>
      </c>
      <c r="X207" s="103" t="s">
        <v>15423</v>
      </c>
      <c r="Y207" s="103">
        <v>44665</v>
      </c>
      <c r="Z207" s="103">
        <v>51962</v>
      </c>
      <c r="AA207" s="79">
        <v>6186</v>
      </c>
      <c r="AB207" s="80" t="s">
        <v>15340</v>
      </c>
    </row>
    <row r="208" spans="1:29" hidden="1">
      <c r="A208" s="98" t="s">
        <v>32</v>
      </c>
      <c r="B208" s="99" t="s">
        <v>15662</v>
      </c>
      <c r="C208" s="99" t="s">
        <v>15663</v>
      </c>
      <c r="D208" s="99" t="s">
        <v>15322</v>
      </c>
      <c r="E208" s="99" t="s">
        <v>15337</v>
      </c>
      <c r="F208" s="99" t="s">
        <v>15324</v>
      </c>
      <c r="G208" s="99" t="s">
        <v>15799</v>
      </c>
      <c r="H208" s="99"/>
      <c r="I208" s="99" t="s">
        <v>15322</v>
      </c>
      <c r="J208" s="99" t="s">
        <v>15337</v>
      </c>
      <c r="K208" s="99"/>
      <c r="L208" s="99"/>
      <c r="M208" s="100" t="s">
        <v>15800</v>
      </c>
      <c r="N208" s="86" t="str">
        <f t="shared" si="4"/>
        <v>1996916</v>
      </c>
      <c r="O208" s="104">
        <v>234900</v>
      </c>
      <c r="P208" s="101">
        <v>144232.13399999999</v>
      </c>
      <c r="Q208" s="77">
        <v>144.232134</v>
      </c>
      <c r="R208" s="102"/>
      <c r="S208" s="99"/>
      <c r="T208" s="99" t="s">
        <v>15331</v>
      </c>
      <c r="U208" s="99"/>
      <c r="V208" s="99" t="s">
        <v>15801</v>
      </c>
      <c r="W208" s="99" t="s">
        <v>15334</v>
      </c>
      <c r="X208" s="103" t="s">
        <v>15802</v>
      </c>
      <c r="Y208" s="103">
        <v>44592</v>
      </c>
      <c r="Z208" s="103" t="s">
        <v>15803</v>
      </c>
      <c r="AA208" s="79">
        <v>6186</v>
      </c>
      <c r="AB208" s="80" t="s">
        <v>15340</v>
      </c>
    </row>
    <row r="209" spans="1:29" hidden="1">
      <c r="A209" s="98" t="s">
        <v>2799</v>
      </c>
      <c r="B209" s="99" t="s">
        <v>15358</v>
      </c>
      <c r="C209" s="99" t="s">
        <v>59</v>
      </c>
      <c r="D209" s="99" t="s">
        <v>15322</v>
      </c>
      <c r="E209" s="99" t="s">
        <v>15337</v>
      </c>
      <c r="F209" s="99" t="s">
        <v>15324</v>
      </c>
      <c r="G209" s="99" t="s">
        <v>15804</v>
      </c>
      <c r="H209" s="99" t="s">
        <v>15326</v>
      </c>
      <c r="I209" s="99" t="s">
        <v>15322</v>
      </c>
      <c r="J209" s="99" t="s">
        <v>15348</v>
      </c>
      <c r="K209" s="99">
        <v>0</v>
      </c>
      <c r="L209" s="99" t="s">
        <v>13433</v>
      </c>
      <c r="M209" s="100" t="s">
        <v>2602</v>
      </c>
      <c r="N209" s="86" t="str">
        <f t="shared" si="4"/>
        <v>2010252</v>
      </c>
      <c r="O209" s="104">
        <v>272000</v>
      </c>
      <c r="P209" s="101">
        <v>272000</v>
      </c>
      <c r="Q209" s="77">
        <v>272</v>
      </c>
      <c r="R209" s="102" t="s">
        <v>15329</v>
      </c>
      <c r="S209" s="99" t="s">
        <v>15330</v>
      </c>
      <c r="T209" s="99" t="s">
        <v>15331</v>
      </c>
      <c r="U209" s="99" t="s">
        <v>15332</v>
      </c>
      <c r="V209" s="99" t="s">
        <v>15333</v>
      </c>
      <c r="W209" s="99" t="s">
        <v>15334</v>
      </c>
      <c r="X209" s="103" t="s">
        <v>15805</v>
      </c>
      <c r="Y209" s="103">
        <v>44624</v>
      </c>
      <c r="Z209" s="103">
        <v>51927</v>
      </c>
      <c r="AA209" s="79">
        <v>6186</v>
      </c>
      <c r="AB209" s="80" t="s">
        <v>15340</v>
      </c>
      <c r="AC209" s="81">
        <v>33</v>
      </c>
    </row>
    <row r="210" spans="1:29" hidden="1">
      <c r="A210" s="98" t="s">
        <v>2799</v>
      </c>
      <c r="B210" s="99" t="s">
        <v>15358</v>
      </c>
      <c r="C210" s="99" t="s">
        <v>59</v>
      </c>
      <c r="D210" s="99" t="s">
        <v>15322</v>
      </c>
      <c r="E210" s="99" t="s">
        <v>15337</v>
      </c>
      <c r="F210" s="99" t="s">
        <v>15324</v>
      </c>
      <c r="G210" s="99" t="s">
        <v>15806</v>
      </c>
      <c r="H210" s="99" t="s">
        <v>15326</v>
      </c>
      <c r="I210" s="99" t="s">
        <v>15322</v>
      </c>
      <c r="J210" s="99" t="s">
        <v>15337</v>
      </c>
      <c r="K210" s="99">
        <v>0</v>
      </c>
      <c r="L210" s="99" t="s">
        <v>13433</v>
      </c>
      <c r="M210" s="100" t="s">
        <v>796</v>
      </c>
      <c r="N210" s="86" t="str">
        <f t="shared" si="4"/>
        <v>2010765</v>
      </c>
      <c r="O210" s="104">
        <v>309400</v>
      </c>
      <c r="P210" s="101">
        <v>309400</v>
      </c>
      <c r="Q210" s="77">
        <v>309.39999999999998</v>
      </c>
      <c r="R210" s="102" t="s">
        <v>15329</v>
      </c>
      <c r="S210" s="99" t="s">
        <v>15330</v>
      </c>
      <c r="T210" s="99" t="s">
        <v>15331</v>
      </c>
      <c r="U210" s="99" t="s">
        <v>15332</v>
      </c>
      <c r="V210" s="99" t="s">
        <v>15333</v>
      </c>
      <c r="W210" s="99" t="s">
        <v>15334</v>
      </c>
      <c r="X210" s="103" t="s">
        <v>15805</v>
      </c>
      <c r="Y210" s="103">
        <v>44624</v>
      </c>
      <c r="Z210" s="103">
        <v>51926</v>
      </c>
      <c r="AA210" s="79">
        <v>6186</v>
      </c>
      <c r="AB210" s="80" t="s">
        <v>15340</v>
      </c>
      <c r="AC210" s="81">
        <v>33</v>
      </c>
    </row>
    <row r="211" spans="1:29" hidden="1">
      <c r="A211" s="76" t="s">
        <v>2347</v>
      </c>
      <c r="B211" s="92" t="s">
        <v>15346</v>
      </c>
      <c r="C211" s="92" t="s">
        <v>129</v>
      </c>
      <c r="D211" s="92" t="s">
        <v>15322</v>
      </c>
      <c r="E211" s="92" t="s">
        <v>15337</v>
      </c>
      <c r="F211" s="92" t="s">
        <v>15324</v>
      </c>
      <c r="G211" s="92" t="s">
        <v>15807</v>
      </c>
      <c r="H211" s="92" t="s">
        <v>15326</v>
      </c>
      <c r="I211" s="92" t="s">
        <v>15322</v>
      </c>
      <c r="J211" s="92" t="s">
        <v>15337</v>
      </c>
      <c r="K211" s="92">
        <v>0</v>
      </c>
      <c r="L211" s="92" t="s">
        <v>13433</v>
      </c>
      <c r="M211" s="93" t="s">
        <v>15808</v>
      </c>
      <c r="N211" s="86" t="str">
        <f t="shared" si="4"/>
        <v>2041676</v>
      </c>
      <c r="O211" s="94">
        <v>273000</v>
      </c>
      <c r="P211" s="95">
        <v>259300</v>
      </c>
      <c r="Q211" s="77">
        <v>259.3</v>
      </c>
      <c r="R211" s="96" t="s">
        <v>15329</v>
      </c>
      <c r="S211" s="92" t="s">
        <v>15349</v>
      </c>
      <c r="T211" s="92" t="s">
        <v>15331</v>
      </c>
      <c r="U211" s="92" t="s">
        <v>15350</v>
      </c>
      <c r="V211" s="92" t="s">
        <v>15351</v>
      </c>
      <c r="W211" s="92" t="s">
        <v>15352</v>
      </c>
      <c r="X211" s="97">
        <v>44579</v>
      </c>
      <c r="Y211" s="97">
        <v>44592</v>
      </c>
      <c r="Z211" s="97">
        <v>51882</v>
      </c>
      <c r="AA211" s="79" t="s">
        <v>15353</v>
      </c>
      <c r="AB211" s="90"/>
    </row>
    <row r="212" spans="1:29" hidden="1">
      <c r="A212" s="98" t="s">
        <v>15335</v>
      </c>
      <c r="B212" s="99" t="s">
        <v>15336</v>
      </c>
      <c r="C212" s="99" t="s">
        <v>6</v>
      </c>
      <c r="D212" s="99" t="s">
        <v>15322</v>
      </c>
      <c r="E212" s="99" t="s">
        <v>15337</v>
      </c>
      <c r="F212" s="99" t="s">
        <v>15324</v>
      </c>
      <c r="G212" s="99" t="s">
        <v>15809</v>
      </c>
      <c r="H212" s="99" t="s">
        <v>15326</v>
      </c>
      <c r="I212" s="99" t="s">
        <v>15322</v>
      </c>
      <c r="J212" s="99" t="s">
        <v>15395</v>
      </c>
      <c r="K212" s="99">
        <v>0</v>
      </c>
      <c r="L212" s="99" t="s">
        <v>13433</v>
      </c>
      <c r="M212" s="100" t="s">
        <v>249</v>
      </c>
      <c r="N212" s="86" t="str">
        <f t="shared" si="4"/>
        <v>2047814</v>
      </c>
      <c r="O212" s="104">
        <v>204657</v>
      </c>
      <c r="P212" s="101">
        <v>204657</v>
      </c>
      <c r="Q212" s="77">
        <v>204.65700000000001</v>
      </c>
      <c r="R212" s="102" t="s">
        <v>15329</v>
      </c>
      <c r="S212" s="99" t="s">
        <v>15330</v>
      </c>
      <c r="T212" s="99" t="s">
        <v>15331</v>
      </c>
      <c r="U212" s="99" t="s">
        <v>15332</v>
      </c>
      <c r="V212" s="99" t="s">
        <v>15333</v>
      </c>
      <c r="W212" s="99" t="s">
        <v>15339</v>
      </c>
      <c r="X212" s="103" t="s">
        <v>15673</v>
      </c>
      <c r="Y212" s="103">
        <v>44651</v>
      </c>
      <c r="Z212" s="103">
        <v>51932</v>
      </c>
      <c r="AA212" s="79">
        <v>6186</v>
      </c>
      <c r="AB212" s="90" t="s">
        <v>15340</v>
      </c>
    </row>
    <row r="213" spans="1:29" hidden="1">
      <c r="A213" s="76" t="s">
        <v>15489</v>
      </c>
      <c r="B213" s="92" t="s">
        <v>15772</v>
      </c>
      <c r="C213" s="92" t="s">
        <v>57</v>
      </c>
      <c r="D213" s="92" t="s">
        <v>15322</v>
      </c>
      <c r="E213" s="92" t="s">
        <v>15337</v>
      </c>
      <c r="F213" s="92" t="s">
        <v>15324</v>
      </c>
      <c r="G213" s="92" t="s">
        <v>15810</v>
      </c>
      <c r="H213" s="92" t="s">
        <v>15326</v>
      </c>
      <c r="I213" s="92" t="s">
        <v>15322</v>
      </c>
      <c r="J213" s="92" t="s">
        <v>15327</v>
      </c>
      <c r="K213" s="92">
        <v>0</v>
      </c>
      <c r="L213" s="92" t="s">
        <v>13433</v>
      </c>
      <c r="M213" s="93" t="s">
        <v>184</v>
      </c>
      <c r="N213" s="86" t="str">
        <f t="shared" si="4"/>
        <v>2048063</v>
      </c>
      <c r="O213" s="94">
        <v>255000</v>
      </c>
      <c r="P213" s="95">
        <v>255000</v>
      </c>
      <c r="Q213" s="77">
        <v>255</v>
      </c>
      <c r="R213" s="96" t="s">
        <v>15329</v>
      </c>
      <c r="S213" s="92" t="s">
        <v>15330</v>
      </c>
      <c r="T213" s="92" t="s">
        <v>15331</v>
      </c>
      <c r="U213" s="92" t="s">
        <v>15332</v>
      </c>
      <c r="V213" s="92" t="s">
        <v>15333</v>
      </c>
      <c r="W213" s="92" t="s">
        <v>15345</v>
      </c>
      <c r="X213" s="97">
        <v>44603</v>
      </c>
      <c r="Y213" s="97">
        <v>44603</v>
      </c>
      <c r="Z213" s="97">
        <v>51881</v>
      </c>
      <c r="AA213" s="79">
        <v>6186</v>
      </c>
      <c r="AB213" s="90" t="s">
        <v>15340</v>
      </c>
    </row>
    <row r="214" spans="1:29" hidden="1">
      <c r="A214" s="98" t="s">
        <v>15335</v>
      </c>
      <c r="B214" s="99" t="s">
        <v>15336</v>
      </c>
      <c r="C214" s="99" t="s">
        <v>6</v>
      </c>
      <c r="D214" s="99" t="s">
        <v>15322</v>
      </c>
      <c r="E214" s="99" t="s">
        <v>15337</v>
      </c>
      <c r="F214" s="99" t="s">
        <v>15324</v>
      </c>
      <c r="G214" s="99" t="s">
        <v>15811</v>
      </c>
      <c r="H214" s="99" t="s">
        <v>15326</v>
      </c>
      <c r="I214" s="99" t="s">
        <v>15322</v>
      </c>
      <c r="J214" s="99" t="s">
        <v>15337</v>
      </c>
      <c r="K214" s="99">
        <v>0</v>
      </c>
      <c r="L214" s="99" t="s">
        <v>13433</v>
      </c>
      <c r="M214" s="100" t="s">
        <v>79</v>
      </c>
      <c r="N214" s="86" t="str">
        <f t="shared" si="4"/>
        <v>2049652</v>
      </c>
      <c r="O214" s="104">
        <v>299540</v>
      </c>
      <c r="P214" s="101">
        <v>299540</v>
      </c>
      <c r="Q214" s="77">
        <v>299.54000000000002</v>
      </c>
      <c r="R214" s="102" t="s">
        <v>15329</v>
      </c>
      <c r="S214" s="99" t="s">
        <v>15330</v>
      </c>
      <c r="T214" s="99" t="s">
        <v>15331</v>
      </c>
      <c r="U214" s="99" t="s">
        <v>15332</v>
      </c>
      <c r="V214" s="99" t="s">
        <v>15333</v>
      </c>
      <c r="W214" s="99" t="s">
        <v>15339</v>
      </c>
      <c r="X214" s="103" t="s">
        <v>15688</v>
      </c>
      <c r="Y214" s="103">
        <v>44638</v>
      </c>
      <c r="Z214" s="103">
        <v>51932</v>
      </c>
      <c r="AA214" s="79">
        <v>6186</v>
      </c>
      <c r="AB214" s="90" t="s">
        <v>15340</v>
      </c>
    </row>
    <row r="215" spans="1:29" hidden="1">
      <c r="A215" s="98" t="s">
        <v>15335</v>
      </c>
      <c r="B215" s="99" t="s">
        <v>15336</v>
      </c>
      <c r="C215" s="99" t="s">
        <v>6</v>
      </c>
      <c r="D215" s="99" t="s">
        <v>15322</v>
      </c>
      <c r="E215" s="99" t="s">
        <v>15337</v>
      </c>
      <c r="F215" s="99" t="s">
        <v>15324</v>
      </c>
      <c r="G215" s="99" t="s">
        <v>15812</v>
      </c>
      <c r="H215" s="99" t="s">
        <v>15326</v>
      </c>
      <c r="I215" s="99" t="s">
        <v>15322</v>
      </c>
      <c r="J215" s="99" t="s">
        <v>15337</v>
      </c>
      <c r="K215" s="99">
        <v>0</v>
      </c>
      <c r="L215" s="99" t="s">
        <v>13433</v>
      </c>
      <c r="M215" s="100" t="s">
        <v>854</v>
      </c>
      <c r="N215" s="86" t="str">
        <f t="shared" si="4"/>
        <v>2049691</v>
      </c>
      <c r="O215" s="101">
        <v>314439</v>
      </c>
      <c r="P215" s="101">
        <v>314439</v>
      </c>
      <c r="Q215" s="77">
        <v>314.43900000000002</v>
      </c>
      <c r="R215" s="102" t="s">
        <v>15329</v>
      </c>
      <c r="S215" s="99" t="s">
        <v>15330</v>
      </c>
      <c r="T215" s="99" t="s">
        <v>15331</v>
      </c>
      <c r="U215" s="99" t="s">
        <v>15332</v>
      </c>
      <c r="V215" s="99" t="s">
        <v>15333</v>
      </c>
      <c r="W215" s="99" t="s">
        <v>15339</v>
      </c>
      <c r="X215" s="103">
        <v>44616</v>
      </c>
      <c r="Y215" s="103">
        <v>44616</v>
      </c>
      <c r="Z215" s="103">
        <v>51910</v>
      </c>
      <c r="AA215" s="79">
        <v>6186</v>
      </c>
      <c r="AB215" s="90" t="s">
        <v>15340</v>
      </c>
      <c r="AC215" s="81">
        <v>33</v>
      </c>
    </row>
    <row r="216" spans="1:29" hidden="1">
      <c r="A216" s="98" t="s">
        <v>15489</v>
      </c>
      <c r="B216" s="99" t="s">
        <v>15813</v>
      </c>
      <c r="C216" s="99" t="s">
        <v>15814</v>
      </c>
      <c r="D216" s="99" t="s">
        <v>15322</v>
      </c>
      <c r="E216" s="99" t="s">
        <v>15327</v>
      </c>
      <c r="F216" s="99" t="s">
        <v>15324</v>
      </c>
      <c r="G216" s="99" t="s">
        <v>15815</v>
      </c>
      <c r="H216" s="99" t="s">
        <v>15326</v>
      </c>
      <c r="I216" s="99" t="s">
        <v>15322</v>
      </c>
      <c r="J216" s="99" t="s">
        <v>15327</v>
      </c>
      <c r="K216" s="99">
        <v>1</v>
      </c>
      <c r="L216" s="99" t="s">
        <v>13433</v>
      </c>
      <c r="M216" s="99" t="s">
        <v>3683</v>
      </c>
      <c r="N216" s="86" t="str">
        <f t="shared" si="4"/>
        <v>2054778</v>
      </c>
      <c r="O216" s="104">
        <v>215000</v>
      </c>
      <c r="P216" s="105">
        <v>215000</v>
      </c>
      <c r="Q216" s="77">
        <v>215</v>
      </c>
      <c r="R216" s="102" t="s">
        <v>15329</v>
      </c>
      <c r="S216" s="99" t="s">
        <v>15330</v>
      </c>
      <c r="T216" s="99" t="s">
        <v>15331</v>
      </c>
      <c r="U216" s="99" t="s">
        <v>15332</v>
      </c>
      <c r="V216" s="99" t="s">
        <v>15333</v>
      </c>
      <c r="W216" s="99" t="s">
        <v>15334</v>
      </c>
      <c r="X216" s="103" t="s">
        <v>15816</v>
      </c>
      <c r="Y216" s="103">
        <v>44742</v>
      </c>
      <c r="Z216" s="103">
        <v>52040</v>
      </c>
      <c r="AA216" s="79">
        <v>6186</v>
      </c>
      <c r="AB216" s="80" t="s">
        <v>15340</v>
      </c>
      <c r="AC216" s="81">
        <v>33</v>
      </c>
    </row>
    <row r="217" spans="1:29" hidden="1">
      <c r="A217" s="98" t="s">
        <v>2347</v>
      </c>
      <c r="B217" s="99" t="s">
        <v>15346</v>
      </c>
      <c r="C217" s="99" t="s">
        <v>129</v>
      </c>
      <c r="D217" s="99" t="s">
        <v>15322</v>
      </c>
      <c r="E217" s="99" t="s">
        <v>15337</v>
      </c>
      <c r="F217" s="99" t="s">
        <v>15324</v>
      </c>
      <c r="G217" s="99" t="s">
        <v>15817</v>
      </c>
      <c r="H217" s="99" t="s">
        <v>15326</v>
      </c>
      <c r="I217" s="99" t="s">
        <v>15322</v>
      </c>
      <c r="J217" s="99" t="s">
        <v>15395</v>
      </c>
      <c r="K217" s="99">
        <v>0</v>
      </c>
      <c r="L217" s="99" t="s">
        <v>13433</v>
      </c>
      <c r="M217" s="99" t="s">
        <v>15818</v>
      </c>
      <c r="N217" s="86" t="str">
        <f t="shared" si="4"/>
        <v>2067383</v>
      </c>
      <c r="O217" s="104">
        <v>273000</v>
      </c>
      <c r="P217" s="101">
        <v>259350</v>
      </c>
      <c r="Q217" s="77">
        <v>259.35000000000002</v>
      </c>
      <c r="R217" s="102" t="s">
        <v>15329</v>
      </c>
      <c r="S217" s="99" t="s">
        <v>15349</v>
      </c>
      <c r="T217" s="99" t="s">
        <v>15331</v>
      </c>
      <c r="U217" s="99" t="s">
        <v>15350</v>
      </c>
      <c r="V217" s="99" t="s">
        <v>15351</v>
      </c>
      <c r="W217" s="99" t="s">
        <v>15352</v>
      </c>
      <c r="X217" s="103" t="s">
        <v>15655</v>
      </c>
      <c r="Y217" s="103">
        <v>44658</v>
      </c>
      <c r="Z217" s="103">
        <v>51921</v>
      </c>
      <c r="AA217" s="79" t="s">
        <v>15353</v>
      </c>
    </row>
    <row r="218" spans="1:29" hidden="1">
      <c r="A218" s="98" t="s">
        <v>2799</v>
      </c>
      <c r="B218" s="99" t="s">
        <v>15358</v>
      </c>
      <c r="C218" s="99" t="s">
        <v>59</v>
      </c>
      <c r="D218" s="99" t="s">
        <v>15322</v>
      </c>
      <c r="E218" s="99" t="s">
        <v>15337</v>
      </c>
      <c r="F218" s="99" t="s">
        <v>15324</v>
      </c>
      <c r="G218" s="99" t="s">
        <v>15819</v>
      </c>
      <c r="H218" s="99" t="s">
        <v>15326</v>
      </c>
      <c r="I218" s="99" t="s">
        <v>15322</v>
      </c>
      <c r="J218" s="99" t="s">
        <v>15361</v>
      </c>
      <c r="K218" s="99">
        <v>0</v>
      </c>
      <c r="L218" s="99" t="s">
        <v>13433</v>
      </c>
      <c r="M218" s="100" t="s">
        <v>3762</v>
      </c>
      <c r="N218" s="86" t="str">
        <f t="shared" si="4"/>
        <v>2075286</v>
      </c>
      <c r="O218" s="104">
        <v>306000</v>
      </c>
      <c r="P218" s="101">
        <v>306000</v>
      </c>
      <c r="Q218" s="77">
        <v>306</v>
      </c>
      <c r="R218" s="102" t="s">
        <v>15329</v>
      </c>
      <c r="S218" s="99" t="s">
        <v>15330</v>
      </c>
      <c r="T218" s="99" t="s">
        <v>15331</v>
      </c>
      <c r="U218" s="99" t="s">
        <v>15332</v>
      </c>
      <c r="V218" s="99" t="s">
        <v>15333</v>
      </c>
      <c r="W218" s="99" t="s">
        <v>15329</v>
      </c>
      <c r="X218" s="103" t="s">
        <v>15478</v>
      </c>
      <c r="Y218" s="103">
        <v>44624</v>
      </c>
      <c r="Z218" s="103">
        <v>51926</v>
      </c>
      <c r="AA218" s="79">
        <v>6186</v>
      </c>
      <c r="AB218" s="80" t="s">
        <v>15340</v>
      </c>
    </row>
    <row r="219" spans="1:29" hidden="1">
      <c r="A219" s="98" t="s">
        <v>2347</v>
      </c>
      <c r="B219" s="99" t="s">
        <v>15341</v>
      </c>
      <c r="C219" s="99" t="s">
        <v>15342</v>
      </c>
      <c r="D219" s="99" t="s">
        <v>15322</v>
      </c>
      <c r="E219" s="99" t="s">
        <v>15343</v>
      </c>
      <c r="F219" s="99" t="s">
        <v>15324</v>
      </c>
      <c r="G219" s="99" t="s">
        <v>15820</v>
      </c>
      <c r="H219" s="99" t="s">
        <v>15326</v>
      </c>
      <c r="I219" s="99" t="s">
        <v>15322</v>
      </c>
      <c r="J219" s="99" t="s">
        <v>15343</v>
      </c>
      <c r="K219" s="99">
        <v>0</v>
      </c>
      <c r="L219" s="99" t="s">
        <v>13433</v>
      </c>
      <c r="M219" s="100" t="s">
        <v>15821</v>
      </c>
      <c r="N219" s="86" t="str">
        <f t="shared" si="4"/>
        <v>2077602</v>
      </c>
      <c r="O219" s="104">
        <v>200000</v>
      </c>
      <c r="P219" s="101">
        <v>200000</v>
      </c>
      <c r="Q219" s="77">
        <v>200</v>
      </c>
      <c r="R219" s="102" t="s">
        <v>15329</v>
      </c>
      <c r="S219" s="99" t="s">
        <v>15330</v>
      </c>
      <c r="T219" s="99" t="s">
        <v>15331</v>
      </c>
      <c r="U219" s="99" t="s">
        <v>15332</v>
      </c>
      <c r="V219" s="99" t="s">
        <v>15333</v>
      </c>
      <c r="W219" s="99" t="s">
        <v>15345</v>
      </c>
      <c r="X219" s="103" t="s">
        <v>15469</v>
      </c>
      <c r="Y219" s="103">
        <v>44630</v>
      </c>
      <c r="Z219" s="103">
        <v>51914</v>
      </c>
      <c r="AA219" s="79">
        <v>6186</v>
      </c>
    </row>
    <row r="220" spans="1:29" hidden="1">
      <c r="A220" s="76" t="s">
        <v>15489</v>
      </c>
      <c r="B220" s="92" t="s">
        <v>15659</v>
      </c>
      <c r="C220" s="92" t="s">
        <v>2566</v>
      </c>
      <c r="D220" s="92" t="s">
        <v>15322</v>
      </c>
      <c r="E220" s="92" t="s">
        <v>15384</v>
      </c>
      <c r="F220" s="92" t="s">
        <v>15324</v>
      </c>
      <c r="G220" s="92" t="s">
        <v>2586</v>
      </c>
      <c r="H220" s="92" t="s">
        <v>15326</v>
      </c>
      <c r="I220" s="92" t="s">
        <v>15322</v>
      </c>
      <c r="J220" s="92" t="s">
        <v>15384</v>
      </c>
      <c r="K220" s="92">
        <v>1</v>
      </c>
      <c r="L220" s="92" t="s">
        <v>13433</v>
      </c>
      <c r="M220" s="93" t="s">
        <v>2587</v>
      </c>
      <c r="N220" s="86" t="str">
        <f t="shared" si="4"/>
        <v>2081604</v>
      </c>
      <c r="O220" s="94">
        <v>189720</v>
      </c>
      <c r="P220" s="95">
        <v>189720</v>
      </c>
      <c r="Q220" s="77">
        <v>189.72</v>
      </c>
      <c r="R220" s="96" t="s">
        <v>15329</v>
      </c>
      <c r="S220" s="92" t="s">
        <v>15330</v>
      </c>
      <c r="T220" s="92" t="s">
        <v>15331</v>
      </c>
      <c r="U220" s="92" t="s">
        <v>15332</v>
      </c>
      <c r="V220" s="92" t="s">
        <v>15333</v>
      </c>
      <c r="W220" s="92" t="s">
        <v>15334</v>
      </c>
      <c r="X220" s="97">
        <v>44536</v>
      </c>
      <c r="Y220" s="97">
        <v>44573</v>
      </c>
      <c r="Z220" s="97">
        <v>51840</v>
      </c>
      <c r="AA220" s="79">
        <v>6186</v>
      </c>
      <c r="AB220" s="90" t="s">
        <v>15340</v>
      </c>
    </row>
    <row r="221" spans="1:29" hidden="1">
      <c r="A221" s="98" t="s">
        <v>15489</v>
      </c>
      <c r="B221" s="99" t="s">
        <v>15659</v>
      </c>
      <c r="C221" s="99" t="s">
        <v>2566</v>
      </c>
      <c r="D221" s="99" t="s">
        <v>15322</v>
      </c>
      <c r="E221" s="99" t="s">
        <v>15384</v>
      </c>
      <c r="F221" s="99" t="s">
        <v>15324</v>
      </c>
      <c r="G221" s="99" t="s">
        <v>2576</v>
      </c>
      <c r="H221" s="99" t="s">
        <v>15326</v>
      </c>
      <c r="I221" s="99" t="s">
        <v>15322</v>
      </c>
      <c r="J221" s="99" t="s">
        <v>15384</v>
      </c>
      <c r="K221" s="99">
        <v>1</v>
      </c>
      <c r="L221" s="99" t="s">
        <v>13433</v>
      </c>
      <c r="M221" s="99" t="s">
        <v>2577</v>
      </c>
      <c r="N221" s="86" t="str">
        <f t="shared" si="4"/>
        <v>2083197</v>
      </c>
      <c r="O221" s="104">
        <v>160276</v>
      </c>
      <c r="P221" s="101">
        <v>160276</v>
      </c>
      <c r="Q221" s="77">
        <v>160.27600000000001</v>
      </c>
      <c r="R221" s="102" t="s">
        <v>15329</v>
      </c>
      <c r="S221" s="99" t="s">
        <v>15330</v>
      </c>
      <c r="T221" s="99" t="s">
        <v>15331</v>
      </c>
      <c r="U221" s="99" t="s">
        <v>15332</v>
      </c>
      <c r="V221" s="99" t="s">
        <v>15333</v>
      </c>
      <c r="W221" s="99" t="s">
        <v>15334</v>
      </c>
      <c r="X221" s="103" t="s">
        <v>15525</v>
      </c>
      <c r="Y221" s="103">
        <v>44671</v>
      </c>
      <c r="Z221" s="103">
        <v>51925</v>
      </c>
      <c r="AA221" s="79">
        <v>6186</v>
      </c>
      <c r="AB221" s="80" t="s">
        <v>15340</v>
      </c>
    </row>
    <row r="222" spans="1:29" hidden="1">
      <c r="A222" s="98" t="s">
        <v>2799</v>
      </c>
      <c r="B222" s="99" t="s">
        <v>15358</v>
      </c>
      <c r="C222" s="99" t="s">
        <v>59</v>
      </c>
      <c r="D222" s="99" t="s">
        <v>15322</v>
      </c>
      <c r="E222" s="99" t="s">
        <v>15337</v>
      </c>
      <c r="F222" s="99" t="s">
        <v>15324</v>
      </c>
      <c r="G222" s="99" t="s">
        <v>15822</v>
      </c>
      <c r="H222" s="99" t="s">
        <v>15326</v>
      </c>
      <c r="I222" s="99" t="s">
        <v>15322</v>
      </c>
      <c r="J222" s="99" t="s">
        <v>15395</v>
      </c>
      <c r="K222" s="99">
        <v>0</v>
      </c>
      <c r="L222" s="99" t="s">
        <v>13433</v>
      </c>
      <c r="M222" s="99" t="s">
        <v>2453</v>
      </c>
      <c r="N222" s="86" t="str">
        <f t="shared" si="4"/>
        <v>2083838</v>
      </c>
      <c r="O222" s="104">
        <v>139329</v>
      </c>
      <c r="P222" s="101">
        <v>139329</v>
      </c>
      <c r="Q222" s="77">
        <v>139.32900000000001</v>
      </c>
      <c r="R222" s="102" t="s">
        <v>15329</v>
      </c>
      <c r="S222" s="99" t="s">
        <v>15330</v>
      </c>
      <c r="T222" s="99" t="s">
        <v>15331</v>
      </c>
      <c r="U222" s="99" t="s">
        <v>15332</v>
      </c>
      <c r="V222" s="99" t="s">
        <v>15333</v>
      </c>
      <c r="W222" s="99" t="s">
        <v>15334</v>
      </c>
      <c r="X222" s="103" t="s">
        <v>15533</v>
      </c>
      <c r="Y222" s="103">
        <v>44670</v>
      </c>
      <c r="Z222" s="103">
        <v>51962</v>
      </c>
      <c r="AA222" s="79">
        <v>6186</v>
      </c>
      <c r="AB222" s="80" t="s">
        <v>15340</v>
      </c>
    </row>
    <row r="223" spans="1:29" hidden="1">
      <c r="A223" s="98" t="s">
        <v>2799</v>
      </c>
      <c r="B223" s="99" t="s">
        <v>15358</v>
      </c>
      <c r="C223" s="99" t="s">
        <v>59</v>
      </c>
      <c r="D223" s="99" t="s">
        <v>15322</v>
      </c>
      <c r="E223" s="99" t="s">
        <v>15337</v>
      </c>
      <c r="F223" s="99" t="s">
        <v>15324</v>
      </c>
      <c r="G223" s="99" t="s">
        <v>15823</v>
      </c>
      <c r="H223" s="99" t="s">
        <v>15326</v>
      </c>
      <c r="I223" s="99" t="s">
        <v>15322</v>
      </c>
      <c r="J223" s="99" t="s">
        <v>15337</v>
      </c>
      <c r="K223" s="99">
        <v>0</v>
      </c>
      <c r="L223" s="99" t="s">
        <v>13433</v>
      </c>
      <c r="M223" s="99" t="s">
        <v>1117</v>
      </c>
      <c r="N223" s="86" t="str">
        <f t="shared" si="4"/>
        <v>2083862</v>
      </c>
      <c r="O223" s="104">
        <v>272000</v>
      </c>
      <c r="P223" s="101">
        <v>272000</v>
      </c>
      <c r="Q223" s="77">
        <v>272</v>
      </c>
      <c r="R223" s="102" t="s">
        <v>15329</v>
      </c>
      <c r="S223" s="99" t="s">
        <v>15330</v>
      </c>
      <c r="T223" s="99" t="s">
        <v>15331</v>
      </c>
      <c r="U223" s="99" t="s">
        <v>15332</v>
      </c>
      <c r="V223" s="99" t="s">
        <v>15333</v>
      </c>
      <c r="W223" s="99" t="s">
        <v>15334</v>
      </c>
      <c r="X223" s="103" t="s">
        <v>15680</v>
      </c>
      <c r="Y223" s="103">
        <v>44677</v>
      </c>
      <c r="Z223" s="103">
        <v>51975</v>
      </c>
      <c r="AA223" s="79">
        <v>6186</v>
      </c>
      <c r="AB223" s="80" t="s">
        <v>15340</v>
      </c>
      <c r="AC223" s="81">
        <v>33</v>
      </c>
    </row>
    <row r="224" spans="1:29" hidden="1">
      <c r="A224" s="98" t="s">
        <v>2347</v>
      </c>
      <c r="B224" s="99" t="s">
        <v>15511</v>
      </c>
      <c r="C224" s="99" t="s">
        <v>3798</v>
      </c>
      <c r="D224" s="99" t="s">
        <v>15322</v>
      </c>
      <c r="E224" s="99" t="s">
        <v>15361</v>
      </c>
      <c r="F224" s="99" t="s">
        <v>15324</v>
      </c>
      <c r="G224" s="99" t="s">
        <v>15824</v>
      </c>
      <c r="H224" s="99" t="s">
        <v>15326</v>
      </c>
      <c r="I224" s="99" t="s">
        <v>15322</v>
      </c>
      <c r="J224" s="99" t="s">
        <v>15361</v>
      </c>
      <c r="K224" s="99">
        <v>0</v>
      </c>
      <c r="L224" s="99" t="s">
        <v>13433</v>
      </c>
      <c r="M224" s="100" t="s">
        <v>3778</v>
      </c>
      <c r="N224" s="86" t="str">
        <f t="shared" si="4"/>
        <v>2084244</v>
      </c>
      <c r="O224" s="104">
        <v>309400</v>
      </c>
      <c r="P224" s="101">
        <v>309400</v>
      </c>
      <c r="Q224" s="77">
        <v>309.39999999999998</v>
      </c>
      <c r="R224" s="102" t="s">
        <v>15329</v>
      </c>
      <c r="S224" s="99" t="s">
        <v>15330</v>
      </c>
      <c r="T224" s="99" t="s">
        <v>15331</v>
      </c>
      <c r="U224" s="99" t="s">
        <v>15332</v>
      </c>
      <c r="V224" s="99" t="s">
        <v>15333</v>
      </c>
      <c r="W224" s="99" t="s">
        <v>15345</v>
      </c>
      <c r="X224" s="103" t="s">
        <v>15688</v>
      </c>
      <c r="Y224" s="103">
        <v>44645</v>
      </c>
      <c r="Z224" s="103">
        <v>51914</v>
      </c>
      <c r="AA224" s="79">
        <v>6186</v>
      </c>
      <c r="AB224" s="80" t="s">
        <v>15340</v>
      </c>
    </row>
    <row r="225" spans="1:29" hidden="1">
      <c r="A225" s="98" t="s">
        <v>15320</v>
      </c>
      <c r="B225" s="99" t="s">
        <v>15446</v>
      </c>
      <c r="C225" s="99" t="s">
        <v>119</v>
      </c>
      <c r="D225" s="99" t="s">
        <v>15322</v>
      </c>
      <c r="E225" s="99" t="s">
        <v>15337</v>
      </c>
      <c r="F225" s="99" t="s">
        <v>15324</v>
      </c>
      <c r="G225" s="99" t="s">
        <v>15825</v>
      </c>
      <c r="H225" s="99" t="s">
        <v>15326</v>
      </c>
      <c r="I225" s="99" t="s">
        <v>15322</v>
      </c>
      <c r="J225" s="99" t="s">
        <v>15337</v>
      </c>
      <c r="K225" s="99">
        <v>0</v>
      </c>
      <c r="L225" s="99" t="s">
        <v>13433</v>
      </c>
      <c r="M225" s="99" t="s">
        <v>146</v>
      </c>
      <c r="N225" s="86" t="str">
        <f t="shared" si="4"/>
        <v>2086432</v>
      </c>
      <c r="O225" s="104">
        <v>327000</v>
      </c>
      <c r="P225" s="105">
        <v>327000</v>
      </c>
      <c r="Q225" s="77">
        <v>327</v>
      </c>
      <c r="R225" s="102" t="s">
        <v>15329</v>
      </c>
      <c r="S225" s="99" t="s">
        <v>15330</v>
      </c>
      <c r="T225" s="99" t="s">
        <v>15331</v>
      </c>
      <c r="U225" s="99" t="s">
        <v>15332</v>
      </c>
      <c r="V225" s="99" t="s">
        <v>15333</v>
      </c>
      <c r="W225" s="99" t="s">
        <v>15334</v>
      </c>
      <c r="X225" s="103" t="s">
        <v>15379</v>
      </c>
      <c r="Y225" s="103">
        <v>44736</v>
      </c>
      <c r="Z225" s="103">
        <v>52038</v>
      </c>
      <c r="AA225" s="79">
        <v>6186</v>
      </c>
      <c r="AB225" s="80" t="s">
        <v>15340</v>
      </c>
      <c r="AC225" s="81">
        <v>33</v>
      </c>
    </row>
    <row r="226" spans="1:29" hidden="1">
      <c r="A226" s="98" t="s">
        <v>15335</v>
      </c>
      <c r="B226" s="99" t="s">
        <v>15336</v>
      </c>
      <c r="C226" s="99" t="s">
        <v>6</v>
      </c>
      <c r="D226" s="99" t="s">
        <v>15322</v>
      </c>
      <c r="E226" s="99" t="s">
        <v>15337</v>
      </c>
      <c r="F226" s="99" t="s">
        <v>15324</v>
      </c>
      <c r="G226" s="106" t="s">
        <v>15826</v>
      </c>
      <c r="H226" s="99" t="s">
        <v>15326</v>
      </c>
      <c r="I226" s="99" t="s">
        <v>15322</v>
      </c>
      <c r="J226" s="99" t="s">
        <v>15337</v>
      </c>
      <c r="K226" s="99">
        <v>0</v>
      </c>
      <c r="L226" s="99" t="s">
        <v>13433</v>
      </c>
      <c r="M226" s="99" t="s">
        <v>1347</v>
      </c>
      <c r="N226" s="86" t="str">
        <f t="shared" si="4"/>
        <v>2089747</v>
      </c>
      <c r="O226" s="104">
        <v>327250</v>
      </c>
      <c r="P226" s="101">
        <v>327250</v>
      </c>
      <c r="Q226" s="77">
        <v>327.25</v>
      </c>
      <c r="R226" s="102" t="s">
        <v>15329</v>
      </c>
      <c r="S226" s="99" t="s">
        <v>15330</v>
      </c>
      <c r="T226" s="99" t="s">
        <v>15331</v>
      </c>
      <c r="U226" s="99" t="s">
        <v>15332</v>
      </c>
      <c r="V226" s="99" t="s">
        <v>15333</v>
      </c>
      <c r="W226" s="99" t="s">
        <v>15339</v>
      </c>
      <c r="X226" s="103" t="s">
        <v>15583</v>
      </c>
      <c r="Y226" s="103">
        <v>44673</v>
      </c>
      <c r="Z226" s="103">
        <v>51939</v>
      </c>
      <c r="AA226" s="79">
        <v>6186</v>
      </c>
      <c r="AB226" s="90" t="s">
        <v>15340</v>
      </c>
      <c r="AC226" s="81">
        <v>33</v>
      </c>
    </row>
    <row r="227" spans="1:29" hidden="1">
      <c r="A227" s="98" t="s">
        <v>2347</v>
      </c>
      <c r="B227" s="99" t="s">
        <v>15346</v>
      </c>
      <c r="C227" s="99" t="s">
        <v>129</v>
      </c>
      <c r="D227" s="99" t="s">
        <v>15322</v>
      </c>
      <c r="E227" s="99" t="s">
        <v>15337</v>
      </c>
      <c r="F227" s="99" t="s">
        <v>15324</v>
      </c>
      <c r="G227" s="99" t="s">
        <v>15827</v>
      </c>
      <c r="H227" s="99" t="s">
        <v>15326</v>
      </c>
      <c r="I227" s="99" t="s">
        <v>15322</v>
      </c>
      <c r="J227" s="99" t="s">
        <v>15384</v>
      </c>
      <c r="K227" s="99">
        <v>0</v>
      </c>
      <c r="L227" s="99" t="s">
        <v>13433</v>
      </c>
      <c r="M227" s="100" t="s">
        <v>15828</v>
      </c>
      <c r="N227" s="86" t="str">
        <f t="shared" si="4"/>
        <v>2105901</v>
      </c>
      <c r="O227" s="104">
        <v>273000</v>
      </c>
      <c r="P227" s="101">
        <v>259350</v>
      </c>
      <c r="Q227" s="77">
        <v>259.35000000000002</v>
      </c>
      <c r="R227" s="102" t="s">
        <v>15329</v>
      </c>
      <c r="S227" s="99" t="s">
        <v>15349</v>
      </c>
      <c r="T227" s="99" t="s">
        <v>15331</v>
      </c>
      <c r="U227" s="99" t="s">
        <v>15350</v>
      </c>
      <c r="V227" s="99" t="s">
        <v>15351</v>
      </c>
      <c r="W227" s="99" t="s">
        <v>15352</v>
      </c>
      <c r="X227" s="103" t="s">
        <v>15686</v>
      </c>
      <c r="Y227" s="103">
        <v>44629</v>
      </c>
      <c r="Z227" s="103">
        <v>51931</v>
      </c>
      <c r="AA227" s="79" t="s">
        <v>15353</v>
      </c>
    </row>
    <row r="228" spans="1:29" hidden="1">
      <c r="A228" s="98" t="s">
        <v>2799</v>
      </c>
      <c r="B228" s="99" t="s">
        <v>15358</v>
      </c>
      <c r="C228" s="99" t="s">
        <v>59</v>
      </c>
      <c r="D228" s="99" t="s">
        <v>15322</v>
      </c>
      <c r="E228" s="99" t="s">
        <v>15337</v>
      </c>
      <c r="F228" s="99" t="s">
        <v>15324</v>
      </c>
      <c r="G228" s="99" t="s">
        <v>15829</v>
      </c>
      <c r="H228" s="99" t="s">
        <v>15326</v>
      </c>
      <c r="I228" s="99" t="s">
        <v>15322</v>
      </c>
      <c r="J228" s="99" t="s">
        <v>15337</v>
      </c>
      <c r="K228" s="99">
        <v>0</v>
      </c>
      <c r="L228" s="99" t="s">
        <v>13433</v>
      </c>
      <c r="M228" s="99" t="s">
        <v>1202</v>
      </c>
      <c r="N228" s="86" t="str">
        <f t="shared" si="4"/>
        <v>2121962</v>
      </c>
      <c r="O228" s="104">
        <v>228437</v>
      </c>
      <c r="P228" s="101">
        <v>228437</v>
      </c>
      <c r="Q228" s="77">
        <v>228.43700000000001</v>
      </c>
      <c r="R228" s="102" t="s">
        <v>15329</v>
      </c>
      <c r="S228" s="99" t="s">
        <v>15330</v>
      </c>
      <c r="T228" s="99" t="s">
        <v>15331</v>
      </c>
      <c r="U228" s="99" t="s">
        <v>15332</v>
      </c>
      <c r="V228" s="99" t="s">
        <v>15333</v>
      </c>
      <c r="W228" s="99" t="s">
        <v>15334</v>
      </c>
      <c r="X228" s="103" t="s">
        <v>15411</v>
      </c>
      <c r="Y228" s="103">
        <v>44681</v>
      </c>
      <c r="Z228" s="103">
        <v>51985</v>
      </c>
      <c r="AA228" s="79">
        <v>6186</v>
      </c>
      <c r="AB228" s="80" t="s">
        <v>15340</v>
      </c>
      <c r="AC228" s="81">
        <v>33</v>
      </c>
    </row>
    <row r="229" spans="1:29" hidden="1">
      <c r="A229" s="76" t="s">
        <v>2347</v>
      </c>
      <c r="B229" s="92" t="s">
        <v>15346</v>
      </c>
      <c r="C229" s="92" t="s">
        <v>129</v>
      </c>
      <c r="D229" s="92" t="s">
        <v>15322</v>
      </c>
      <c r="E229" s="92" t="s">
        <v>15337</v>
      </c>
      <c r="F229" s="92" t="s">
        <v>15324</v>
      </c>
      <c r="G229" s="92" t="s">
        <v>15830</v>
      </c>
      <c r="H229" s="92" t="s">
        <v>15326</v>
      </c>
      <c r="I229" s="92" t="s">
        <v>15322</v>
      </c>
      <c r="J229" s="92" t="s">
        <v>15337</v>
      </c>
      <c r="K229" s="92">
        <v>0</v>
      </c>
      <c r="L229" s="92" t="s">
        <v>13433</v>
      </c>
      <c r="M229" s="93" t="s">
        <v>15831</v>
      </c>
      <c r="N229" s="86" t="str">
        <f t="shared" si="4"/>
        <v>2123263</v>
      </c>
      <c r="O229" s="94">
        <v>309400</v>
      </c>
      <c r="P229" s="95">
        <v>309400</v>
      </c>
      <c r="Q229" s="77">
        <v>309.39999999999998</v>
      </c>
      <c r="R229" s="96" t="s">
        <v>15329</v>
      </c>
      <c r="S229" s="92" t="s">
        <v>15330</v>
      </c>
      <c r="T229" s="92" t="s">
        <v>15331</v>
      </c>
      <c r="U229" s="92" t="s">
        <v>15356</v>
      </c>
      <c r="V229" s="92" t="s">
        <v>15357</v>
      </c>
      <c r="W229" s="92" t="s">
        <v>15352</v>
      </c>
      <c r="X229" s="97">
        <v>44578</v>
      </c>
      <c r="Y229" s="97">
        <v>44578</v>
      </c>
      <c r="Z229" s="97">
        <v>51882</v>
      </c>
      <c r="AA229" s="79" t="s">
        <v>15353</v>
      </c>
      <c r="AB229" s="90"/>
    </row>
    <row r="230" spans="1:29" hidden="1">
      <c r="A230" s="98" t="s">
        <v>2799</v>
      </c>
      <c r="B230" s="99" t="s">
        <v>15358</v>
      </c>
      <c r="C230" s="99" t="s">
        <v>59</v>
      </c>
      <c r="D230" s="99" t="s">
        <v>15322</v>
      </c>
      <c r="E230" s="99" t="s">
        <v>15337</v>
      </c>
      <c r="F230" s="99" t="s">
        <v>15324</v>
      </c>
      <c r="G230" s="99" t="s">
        <v>15832</v>
      </c>
      <c r="H230" s="99" t="s">
        <v>15326</v>
      </c>
      <c r="I230" s="99" t="s">
        <v>15322</v>
      </c>
      <c r="J230" s="99" t="s">
        <v>15337</v>
      </c>
      <c r="K230" s="99">
        <v>0</v>
      </c>
      <c r="L230" s="99" t="s">
        <v>13433</v>
      </c>
      <c r="M230" s="99" t="s">
        <v>632</v>
      </c>
      <c r="N230" s="86" t="str">
        <f t="shared" si="4"/>
        <v>2128175</v>
      </c>
      <c r="O230" s="104">
        <v>243462</v>
      </c>
      <c r="P230" s="101">
        <v>243462</v>
      </c>
      <c r="Q230" s="77">
        <v>243.46199999999999</v>
      </c>
      <c r="R230" s="102" t="s">
        <v>15329</v>
      </c>
      <c r="S230" s="99" t="s">
        <v>15330</v>
      </c>
      <c r="T230" s="99" t="s">
        <v>15331</v>
      </c>
      <c r="U230" s="99" t="s">
        <v>15332</v>
      </c>
      <c r="V230" s="99" t="s">
        <v>15333</v>
      </c>
      <c r="W230" s="99" t="s">
        <v>15334</v>
      </c>
      <c r="X230" s="103" t="s">
        <v>15423</v>
      </c>
      <c r="Y230" s="103">
        <v>44664</v>
      </c>
      <c r="Z230" s="103">
        <v>51962</v>
      </c>
      <c r="AA230" s="79">
        <v>6186</v>
      </c>
      <c r="AB230" s="80" t="s">
        <v>15340</v>
      </c>
      <c r="AC230" s="81">
        <v>33</v>
      </c>
    </row>
    <row r="231" spans="1:29" hidden="1">
      <c r="A231" s="98" t="s">
        <v>2799</v>
      </c>
      <c r="B231" s="99" t="s">
        <v>15358</v>
      </c>
      <c r="C231" s="99" t="s">
        <v>59</v>
      </c>
      <c r="D231" s="99" t="s">
        <v>15322</v>
      </c>
      <c r="E231" s="99" t="s">
        <v>15337</v>
      </c>
      <c r="F231" s="99" t="s">
        <v>15324</v>
      </c>
      <c r="G231" s="99" t="s">
        <v>15833</v>
      </c>
      <c r="H231" s="99" t="s">
        <v>15326</v>
      </c>
      <c r="I231" s="99" t="s">
        <v>15322</v>
      </c>
      <c r="J231" s="99" t="s">
        <v>15395</v>
      </c>
      <c r="K231" s="99">
        <v>0</v>
      </c>
      <c r="L231" s="99" t="s">
        <v>13433</v>
      </c>
      <c r="M231" s="100" t="s">
        <v>1072</v>
      </c>
      <c r="N231" s="86" t="str">
        <f t="shared" si="4"/>
        <v>2148464</v>
      </c>
      <c r="O231" s="101">
        <v>279144</v>
      </c>
      <c r="P231" s="101">
        <v>279144</v>
      </c>
      <c r="Q231" s="77">
        <v>279.14400000000001</v>
      </c>
      <c r="R231" s="102" t="s">
        <v>15329</v>
      </c>
      <c r="S231" s="99" t="s">
        <v>15330</v>
      </c>
      <c r="T231" s="99" t="s">
        <v>15331</v>
      </c>
      <c r="U231" s="99" t="s">
        <v>15332</v>
      </c>
      <c r="V231" s="99" t="s">
        <v>15333</v>
      </c>
      <c r="W231" s="99" t="s">
        <v>15329</v>
      </c>
      <c r="X231" s="103">
        <v>44614</v>
      </c>
      <c r="Y231" s="103">
        <v>44615</v>
      </c>
      <c r="Z231" s="103">
        <v>51910</v>
      </c>
      <c r="AA231" s="79">
        <v>6186</v>
      </c>
      <c r="AB231" s="90" t="s">
        <v>15340</v>
      </c>
      <c r="AC231" s="81">
        <v>33</v>
      </c>
    </row>
    <row r="232" spans="1:29" hidden="1">
      <c r="A232" s="98" t="s">
        <v>2799</v>
      </c>
      <c r="B232" s="99" t="s">
        <v>15358</v>
      </c>
      <c r="C232" s="99" t="s">
        <v>59</v>
      </c>
      <c r="D232" s="99" t="s">
        <v>15322</v>
      </c>
      <c r="E232" s="99" t="s">
        <v>15337</v>
      </c>
      <c r="F232" s="99" t="s">
        <v>15324</v>
      </c>
      <c r="G232" s="99" t="s">
        <v>15834</v>
      </c>
      <c r="H232" s="99" t="s">
        <v>15326</v>
      </c>
      <c r="I232" s="99" t="s">
        <v>15322</v>
      </c>
      <c r="J232" s="99" t="s">
        <v>15395</v>
      </c>
      <c r="K232" s="99">
        <v>0</v>
      </c>
      <c r="L232" s="99" t="s">
        <v>13433</v>
      </c>
      <c r="M232" s="100" t="s">
        <v>7945</v>
      </c>
      <c r="N232" s="86" t="str">
        <f t="shared" si="4"/>
        <v>2152754</v>
      </c>
      <c r="O232" s="104">
        <v>309400</v>
      </c>
      <c r="P232" s="101">
        <v>309400</v>
      </c>
      <c r="Q232" s="77">
        <v>309.39999999999998</v>
      </c>
      <c r="R232" s="102" t="s">
        <v>15329</v>
      </c>
      <c r="S232" s="99" t="s">
        <v>15330</v>
      </c>
      <c r="T232" s="99" t="s">
        <v>15331</v>
      </c>
      <c r="U232" s="99" t="s">
        <v>15332</v>
      </c>
      <c r="V232" s="99" t="s">
        <v>15333</v>
      </c>
      <c r="W232" s="99" t="s">
        <v>15334</v>
      </c>
      <c r="X232" s="103" t="s">
        <v>15439</v>
      </c>
      <c r="Y232" s="103">
        <v>44634</v>
      </c>
      <c r="Z232" s="103">
        <v>51938</v>
      </c>
      <c r="AA232" s="79">
        <v>6186</v>
      </c>
      <c r="AB232" s="80" t="s">
        <v>15340</v>
      </c>
    </row>
    <row r="233" spans="1:29" hidden="1">
      <c r="A233" s="98" t="s">
        <v>2799</v>
      </c>
      <c r="B233" s="99" t="s">
        <v>15358</v>
      </c>
      <c r="C233" s="99" t="s">
        <v>59</v>
      </c>
      <c r="D233" s="99" t="s">
        <v>15322</v>
      </c>
      <c r="E233" s="99" t="s">
        <v>15337</v>
      </c>
      <c r="F233" s="99" t="s">
        <v>15324</v>
      </c>
      <c r="G233" s="99" t="s">
        <v>15835</v>
      </c>
      <c r="H233" s="99" t="s">
        <v>15326</v>
      </c>
      <c r="I233" s="99" t="s">
        <v>15322</v>
      </c>
      <c r="J233" s="99" t="s">
        <v>15370</v>
      </c>
      <c r="K233" s="99">
        <v>0</v>
      </c>
      <c r="L233" s="99" t="s">
        <v>13433</v>
      </c>
      <c r="M233" s="100" t="s">
        <v>351</v>
      </c>
      <c r="N233" s="86" t="str">
        <f t="shared" si="4"/>
        <v>2159911</v>
      </c>
      <c r="O233" s="104">
        <v>297500</v>
      </c>
      <c r="P233" s="101">
        <v>297500</v>
      </c>
      <c r="Q233" s="77">
        <v>297.5</v>
      </c>
      <c r="R233" s="102" t="s">
        <v>15329</v>
      </c>
      <c r="S233" s="99" t="s">
        <v>15330</v>
      </c>
      <c r="T233" s="99" t="s">
        <v>15331</v>
      </c>
      <c r="U233" s="99" t="s">
        <v>15332</v>
      </c>
      <c r="V233" s="99" t="s">
        <v>15333</v>
      </c>
      <c r="W233" s="99" t="s">
        <v>15329</v>
      </c>
      <c r="X233" s="103" t="s">
        <v>15439</v>
      </c>
      <c r="Y233" s="103">
        <v>44635</v>
      </c>
      <c r="Z233" s="103">
        <v>51938</v>
      </c>
      <c r="AA233" s="79">
        <v>6186</v>
      </c>
      <c r="AB233" s="80" t="s">
        <v>15340</v>
      </c>
    </row>
    <row r="234" spans="1:29" hidden="1">
      <c r="A234" s="98" t="s">
        <v>2799</v>
      </c>
      <c r="B234" s="99" t="s">
        <v>15360</v>
      </c>
      <c r="C234" s="99" t="s">
        <v>3760</v>
      </c>
      <c r="D234" s="99" t="s">
        <v>15322</v>
      </c>
      <c r="E234" s="99" t="s">
        <v>15361</v>
      </c>
      <c r="F234" s="99" t="s">
        <v>15324</v>
      </c>
      <c r="G234" s="99" t="s">
        <v>15836</v>
      </c>
      <c r="H234" s="99" t="s">
        <v>15326</v>
      </c>
      <c r="I234" s="99" t="s">
        <v>15322</v>
      </c>
      <c r="J234" s="99" t="s">
        <v>15361</v>
      </c>
      <c r="K234" s="99">
        <v>0</v>
      </c>
      <c r="L234" s="99" t="s">
        <v>13433</v>
      </c>
      <c r="M234" s="99" t="s">
        <v>3833</v>
      </c>
      <c r="N234" s="86" t="str">
        <f t="shared" si="4"/>
        <v>2169197</v>
      </c>
      <c r="O234" s="104">
        <v>195500</v>
      </c>
      <c r="P234" s="101">
        <v>195500</v>
      </c>
      <c r="Q234" s="77">
        <v>195.5</v>
      </c>
      <c r="R234" s="102" t="s">
        <v>15329</v>
      </c>
      <c r="S234" s="99" t="s">
        <v>15330</v>
      </c>
      <c r="T234" s="99" t="s">
        <v>15331</v>
      </c>
      <c r="U234" s="99" t="s">
        <v>15332</v>
      </c>
      <c r="V234" s="99" t="s">
        <v>15333</v>
      </c>
      <c r="W234" s="99" t="s">
        <v>15345</v>
      </c>
      <c r="X234" s="103" t="s">
        <v>15760</v>
      </c>
      <c r="Y234" s="103">
        <v>44672</v>
      </c>
      <c r="Z234" s="103">
        <v>51963</v>
      </c>
      <c r="AA234" s="79">
        <v>6186</v>
      </c>
      <c r="AB234" s="80" t="s">
        <v>15340</v>
      </c>
    </row>
    <row r="235" spans="1:29" hidden="1">
      <c r="A235" s="98" t="s">
        <v>15489</v>
      </c>
      <c r="B235" s="99" t="s">
        <v>15490</v>
      </c>
      <c r="C235" s="99" t="s">
        <v>15491</v>
      </c>
      <c r="D235" s="99" t="s">
        <v>15322</v>
      </c>
      <c r="E235" s="99" t="s">
        <v>15343</v>
      </c>
      <c r="F235" s="99" t="s">
        <v>15324</v>
      </c>
      <c r="G235" s="99" t="s">
        <v>15837</v>
      </c>
      <c r="H235" s="99" t="s">
        <v>15326</v>
      </c>
      <c r="I235" s="99" t="s">
        <v>15322</v>
      </c>
      <c r="J235" s="99" t="s">
        <v>15343</v>
      </c>
      <c r="K235" s="99">
        <v>1</v>
      </c>
      <c r="L235" s="99" t="s">
        <v>13433</v>
      </c>
      <c r="M235" s="99" t="s">
        <v>2225</v>
      </c>
      <c r="N235" s="86" t="str">
        <f t="shared" si="4"/>
        <v>2174304</v>
      </c>
      <c r="O235" s="104">
        <v>229500</v>
      </c>
      <c r="P235" s="101">
        <v>229500</v>
      </c>
      <c r="Q235" s="77">
        <v>229.5</v>
      </c>
      <c r="R235" s="102" t="s">
        <v>15329</v>
      </c>
      <c r="S235" s="99" t="s">
        <v>15330</v>
      </c>
      <c r="T235" s="99" t="s">
        <v>15331</v>
      </c>
      <c r="U235" s="99" t="s">
        <v>15332</v>
      </c>
      <c r="V235" s="99" t="s">
        <v>15333</v>
      </c>
      <c r="W235" s="99" t="s">
        <v>15334</v>
      </c>
      <c r="X235" s="103">
        <v>44676</v>
      </c>
      <c r="Y235" s="103">
        <v>44699</v>
      </c>
      <c r="Z235" s="103">
        <v>51971</v>
      </c>
      <c r="AA235" s="79">
        <v>6186</v>
      </c>
      <c r="AB235" s="80" t="s">
        <v>15510</v>
      </c>
      <c r="AC235" s="81">
        <v>33</v>
      </c>
    </row>
    <row r="236" spans="1:29" hidden="1">
      <c r="A236" s="98" t="s">
        <v>2347</v>
      </c>
      <c r="B236" s="99" t="s">
        <v>15341</v>
      </c>
      <c r="C236" s="99" t="s">
        <v>15342</v>
      </c>
      <c r="D236" s="99" t="s">
        <v>15322</v>
      </c>
      <c r="E236" s="99" t="s">
        <v>15343</v>
      </c>
      <c r="F236" s="99" t="s">
        <v>15324</v>
      </c>
      <c r="G236" s="99" t="s">
        <v>15838</v>
      </c>
      <c r="H236" s="99" t="s">
        <v>15326</v>
      </c>
      <c r="I236" s="99" t="s">
        <v>15322</v>
      </c>
      <c r="J236" s="99" t="s">
        <v>15343</v>
      </c>
      <c r="K236" s="99">
        <v>0</v>
      </c>
      <c r="L236" s="99" t="s">
        <v>13433</v>
      </c>
      <c r="M236" s="99" t="s">
        <v>2245</v>
      </c>
      <c r="N236" s="86" t="str">
        <f t="shared" si="4"/>
        <v>2174330</v>
      </c>
      <c r="O236" s="104">
        <v>101250</v>
      </c>
      <c r="P236" s="101">
        <v>101250</v>
      </c>
      <c r="Q236" s="77">
        <v>101.25</v>
      </c>
      <c r="R236" s="102" t="s">
        <v>15329</v>
      </c>
      <c r="S236" s="99" t="s">
        <v>15330</v>
      </c>
      <c r="T236" s="99" t="s">
        <v>15331</v>
      </c>
      <c r="U236" s="99" t="s">
        <v>15332</v>
      </c>
      <c r="V236" s="99" t="s">
        <v>15333</v>
      </c>
      <c r="W236" s="99" t="s">
        <v>15345</v>
      </c>
      <c r="X236" s="103">
        <v>44686</v>
      </c>
      <c r="Y236" s="103">
        <v>44687</v>
      </c>
      <c r="Z236" s="103">
        <v>51983</v>
      </c>
      <c r="AA236" s="79">
        <v>6186</v>
      </c>
      <c r="AB236" s="80" t="s">
        <v>15340</v>
      </c>
      <c r="AC236" s="81">
        <v>33</v>
      </c>
    </row>
    <row r="237" spans="1:29" hidden="1">
      <c r="A237" s="76" t="s">
        <v>15489</v>
      </c>
      <c r="B237" s="92" t="s">
        <v>15772</v>
      </c>
      <c r="C237" s="92" t="s">
        <v>57</v>
      </c>
      <c r="D237" s="92" t="s">
        <v>15322</v>
      </c>
      <c r="E237" s="92" t="s">
        <v>15337</v>
      </c>
      <c r="F237" s="92" t="s">
        <v>15324</v>
      </c>
      <c r="G237" s="92" t="s">
        <v>15839</v>
      </c>
      <c r="H237" s="92" t="s">
        <v>15326</v>
      </c>
      <c r="I237" s="92" t="s">
        <v>15322</v>
      </c>
      <c r="J237" s="92" t="s">
        <v>15337</v>
      </c>
      <c r="K237" s="92">
        <v>0</v>
      </c>
      <c r="L237" s="92" t="s">
        <v>13433</v>
      </c>
      <c r="M237" s="93" t="s">
        <v>15840</v>
      </c>
      <c r="N237" s="86" t="str">
        <f t="shared" si="4"/>
        <v>2189029</v>
      </c>
      <c r="O237" s="94">
        <v>240000</v>
      </c>
      <c r="P237" s="95">
        <v>240000</v>
      </c>
      <c r="Q237" s="77">
        <v>240</v>
      </c>
      <c r="R237" s="96" t="s">
        <v>15329</v>
      </c>
      <c r="S237" s="92" t="s">
        <v>15330</v>
      </c>
      <c r="T237" s="92" t="s">
        <v>15331</v>
      </c>
      <c r="U237" s="92" t="s">
        <v>15332</v>
      </c>
      <c r="V237" s="92" t="s">
        <v>15333</v>
      </c>
      <c r="W237" s="92" t="s">
        <v>15345</v>
      </c>
      <c r="X237" s="97">
        <v>44587</v>
      </c>
      <c r="Y237" s="97">
        <v>44587</v>
      </c>
      <c r="Z237" s="97">
        <v>51881</v>
      </c>
      <c r="AA237" s="79">
        <v>6186</v>
      </c>
      <c r="AB237" s="90"/>
    </row>
    <row r="238" spans="1:29" hidden="1">
      <c r="A238" s="98" t="s">
        <v>15458</v>
      </c>
      <c r="B238" s="99" t="s">
        <v>15514</v>
      </c>
      <c r="C238" s="99" t="s">
        <v>283</v>
      </c>
      <c r="D238" s="99" t="s">
        <v>15322</v>
      </c>
      <c r="E238" s="99" t="s">
        <v>15337</v>
      </c>
      <c r="F238" s="99" t="s">
        <v>15324</v>
      </c>
      <c r="G238" s="99" t="s">
        <v>15841</v>
      </c>
      <c r="H238" s="99" t="s">
        <v>15326</v>
      </c>
      <c r="I238" s="99" t="s">
        <v>15322</v>
      </c>
      <c r="J238" s="99" t="s">
        <v>15337</v>
      </c>
      <c r="K238" s="99">
        <v>0</v>
      </c>
      <c r="L238" s="99" t="s">
        <v>13433</v>
      </c>
      <c r="M238" s="100" t="s">
        <v>357</v>
      </c>
      <c r="N238" s="86" t="str">
        <f t="shared" si="4"/>
        <v>2189035</v>
      </c>
      <c r="O238" s="104">
        <v>266446</v>
      </c>
      <c r="P238" s="101">
        <v>266446</v>
      </c>
      <c r="Q238" s="77">
        <v>266.44600000000003</v>
      </c>
      <c r="R238" s="102" t="s">
        <v>15329</v>
      </c>
      <c r="S238" s="99" t="s">
        <v>15330</v>
      </c>
      <c r="T238" s="99" t="s">
        <v>15331</v>
      </c>
      <c r="U238" s="99" t="s">
        <v>15332</v>
      </c>
      <c r="V238" s="99" t="s">
        <v>15333</v>
      </c>
      <c r="W238" s="99" t="s">
        <v>15334</v>
      </c>
      <c r="X238" s="103" t="s">
        <v>15677</v>
      </c>
      <c r="Y238" s="103">
        <v>44637</v>
      </c>
      <c r="Z238" s="103">
        <v>51925</v>
      </c>
      <c r="AA238" s="79">
        <v>6186</v>
      </c>
      <c r="AB238" s="80" t="s">
        <v>15340</v>
      </c>
    </row>
    <row r="239" spans="1:29" hidden="1">
      <c r="A239" s="98" t="s">
        <v>15392</v>
      </c>
      <c r="B239" s="99" t="s">
        <v>15435</v>
      </c>
      <c r="C239" s="99" t="s">
        <v>1049</v>
      </c>
      <c r="D239" s="99" t="s">
        <v>15322</v>
      </c>
      <c r="E239" s="99" t="s">
        <v>15337</v>
      </c>
      <c r="F239" s="99" t="s">
        <v>15324</v>
      </c>
      <c r="G239" s="99" t="s">
        <v>15842</v>
      </c>
      <c r="H239" s="99" t="s">
        <v>15326</v>
      </c>
      <c r="I239" s="99" t="s">
        <v>15322</v>
      </c>
      <c r="J239" s="99" t="s">
        <v>15395</v>
      </c>
      <c r="K239" s="99">
        <v>0</v>
      </c>
      <c r="L239" s="99" t="s">
        <v>13433</v>
      </c>
      <c r="M239" s="99" t="s">
        <v>2465</v>
      </c>
      <c r="N239" s="86" t="str">
        <f t="shared" si="4"/>
        <v>2196508</v>
      </c>
      <c r="O239" s="104">
        <v>209950</v>
      </c>
      <c r="P239" s="101">
        <v>209950</v>
      </c>
      <c r="Q239" s="77">
        <v>209.95</v>
      </c>
      <c r="R239" s="102" t="s">
        <v>15329</v>
      </c>
      <c r="S239" s="99" t="s">
        <v>15330</v>
      </c>
      <c r="T239" s="99" t="s">
        <v>15331</v>
      </c>
      <c r="U239" s="99" t="s">
        <v>15332</v>
      </c>
      <c r="V239" s="99" t="s">
        <v>15333</v>
      </c>
      <c r="W239" s="99" t="s">
        <v>15334</v>
      </c>
      <c r="X239" s="103" t="s">
        <v>15545</v>
      </c>
      <c r="Y239" s="103">
        <v>44672</v>
      </c>
      <c r="Z239" s="103">
        <v>51969</v>
      </c>
      <c r="AA239" s="79">
        <v>6186</v>
      </c>
      <c r="AB239" s="80" t="s">
        <v>15340</v>
      </c>
    </row>
    <row r="240" spans="1:29" hidden="1">
      <c r="A240" s="98" t="s">
        <v>15458</v>
      </c>
      <c r="B240" s="99" t="s">
        <v>15602</v>
      </c>
      <c r="C240" s="99" t="s">
        <v>3811</v>
      </c>
      <c r="D240" s="99" t="s">
        <v>15322</v>
      </c>
      <c r="E240" s="99" t="s">
        <v>15361</v>
      </c>
      <c r="F240" s="99" t="s">
        <v>15324</v>
      </c>
      <c r="G240" s="99" t="s">
        <v>15843</v>
      </c>
      <c r="H240" s="99" t="s">
        <v>15326</v>
      </c>
      <c r="I240" s="99" t="s">
        <v>15322</v>
      </c>
      <c r="J240" s="99" t="s">
        <v>15361</v>
      </c>
      <c r="K240" s="99">
        <v>0</v>
      </c>
      <c r="L240" s="99" t="s">
        <v>13433</v>
      </c>
      <c r="M240" s="99" t="s">
        <v>15844</v>
      </c>
      <c r="N240" s="86" t="str">
        <f t="shared" si="4"/>
        <v>2205218</v>
      </c>
      <c r="O240" s="104">
        <v>196000</v>
      </c>
      <c r="P240" s="105">
        <v>78400</v>
      </c>
      <c r="Q240" s="77">
        <v>78.400000000000006</v>
      </c>
      <c r="R240" s="102" t="s">
        <v>15329</v>
      </c>
      <c r="S240" s="99" t="s">
        <v>15330</v>
      </c>
      <c r="T240" s="99" t="s">
        <v>15331</v>
      </c>
      <c r="U240" s="99" t="s">
        <v>15641</v>
      </c>
      <c r="V240" s="99" t="s">
        <v>15642</v>
      </c>
      <c r="W240" s="99" t="s">
        <v>15334</v>
      </c>
      <c r="X240" s="103" t="s">
        <v>15379</v>
      </c>
      <c r="Y240" s="103">
        <v>44736</v>
      </c>
      <c r="Z240" s="103">
        <v>52011</v>
      </c>
      <c r="AA240" s="79">
        <v>6186</v>
      </c>
      <c r="AB240" s="80" t="s">
        <v>15503</v>
      </c>
    </row>
    <row r="241" spans="1:29" hidden="1">
      <c r="A241" s="76" t="s">
        <v>2799</v>
      </c>
      <c r="B241" s="92" t="s">
        <v>15360</v>
      </c>
      <c r="C241" s="92" t="s">
        <v>3760</v>
      </c>
      <c r="D241" s="92" t="s">
        <v>15322</v>
      </c>
      <c r="E241" s="92" t="s">
        <v>15361</v>
      </c>
      <c r="F241" s="92" t="s">
        <v>15324</v>
      </c>
      <c r="G241" s="92" t="s">
        <v>15845</v>
      </c>
      <c r="H241" s="92" t="s">
        <v>15326</v>
      </c>
      <c r="I241" s="92" t="s">
        <v>15322</v>
      </c>
      <c r="J241" s="92" t="s">
        <v>15361</v>
      </c>
      <c r="K241" s="92">
        <v>0</v>
      </c>
      <c r="L241" s="92" t="s">
        <v>13433</v>
      </c>
      <c r="M241" s="93" t="s">
        <v>3832</v>
      </c>
      <c r="N241" s="86" t="str">
        <f t="shared" si="4"/>
        <v>2205259</v>
      </c>
      <c r="O241" s="94">
        <v>254546</v>
      </c>
      <c r="P241" s="95">
        <v>254546</v>
      </c>
      <c r="Q241" s="77">
        <v>254.54599999999999</v>
      </c>
      <c r="R241" s="96" t="s">
        <v>15329</v>
      </c>
      <c r="S241" s="92" t="s">
        <v>15330</v>
      </c>
      <c r="T241" s="92" t="s">
        <v>15331</v>
      </c>
      <c r="U241" s="92" t="s">
        <v>15332</v>
      </c>
      <c r="V241" s="92" t="s">
        <v>15333</v>
      </c>
      <c r="W241" s="92" t="s">
        <v>15345</v>
      </c>
      <c r="X241" s="97">
        <v>44585</v>
      </c>
      <c r="Y241" s="97">
        <v>44596</v>
      </c>
      <c r="Z241" s="97">
        <v>51889</v>
      </c>
      <c r="AA241" s="79">
        <v>6186</v>
      </c>
      <c r="AB241" s="90" t="s">
        <v>15340</v>
      </c>
    </row>
    <row r="242" spans="1:29" hidden="1">
      <c r="A242" s="76" t="s">
        <v>2799</v>
      </c>
      <c r="B242" s="92" t="s">
        <v>15358</v>
      </c>
      <c r="C242" s="92" t="s">
        <v>59</v>
      </c>
      <c r="D242" s="92" t="s">
        <v>15322</v>
      </c>
      <c r="E242" s="92" t="s">
        <v>15337</v>
      </c>
      <c r="F242" s="92" t="s">
        <v>15324</v>
      </c>
      <c r="G242" s="92" t="s">
        <v>15846</v>
      </c>
      <c r="H242" s="92" t="s">
        <v>15326</v>
      </c>
      <c r="I242" s="92" t="s">
        <v>15322</v>
      </c>
      <c r="J242" s="92" t="s">
        <v>15327</v>
      </c>
      <c r="K242" s="92">
        <v>0</v>
      </c>
      <c r="L242" s="92" t="s">
        <v>13433</v>
      </c>
      <c r="M242" s="93" t="s">
        <v>3698</v>
      </c>
      <c r="N242" s="86" t="str">
        <f t="shared" si="4"/>
        <v>2209194</v>
      </c>
      <c r="O242" s="94">
        <v>290700</v>
      </c>
      <c r="P242" s="95">
        <v>290700</v>
      </c>
      <c r="Q242" s="77">
        <v>290.7</v>
      </c>
      <c r="R242" s="96" t="s">
        <v>15329</v>
      </c>
      <c r="S242" s="92" t="s">
        <v>15330</v>
      </c>
      <c r="T242" s="92" t="s">
        <v>15331</v>
      </c>
      <c r="U242" s="92" t="s">
        <v>15332</v>
      </c>
      <c r="V242" s="92" t="s">
        <v>15333</v>
      </c>
      <c r="W242" s="92" t="s">
        <v>15334</v>
      </c>
      <c r="X242" s="97">
        <v>44602</v>
      </c>
      <c r="Y242" s="97">
        <v>44607</v>
      </c>
      <c r="Z242" s="97">
        <v>51904</v>
      </c>
      <c r="AA242" s="79">
        <v>6186</v>
      </c>
      <c r="AB242" s="90" t="s">
        <v>15340</v>
      </c>
      <c r="AC242" s="81">
        <v>33</v>
      </c>
    </row>
    <row r="243" spans="1:29" hidden="1">
      <c r="A243" s="76" t="s">
        <v>2347</v>
      </c>
      <c r="B243" s="92" t="s">
        <v>15511</v>
      </c>
      <c r="C243" s="92" t="s">
        <v>3798</v>
      </c>
      <c r="D243" s="92" t="s">
        <v>15322</v>
      </c>
      <c r="E243" s="92" t="s">
        <v>15361</v>
      </c>
      <c r="F243" s="92" t="s">
        <v>15354</v>
      </c>
      <c r="G243" s="92" t="s">
        <v>15847</v>
      </c>
      <c r="H243" s="92" t="s">
        <v>15326</v>
      </c>
      <c r="I243" s="92" t="s">
        <v>15322</v>
      </c>
      <c r="J243" s="92" t="s">
        <v>15361</v>
      </c>
      <c r="K243" s="92">
        <v>0</v>
      </c>
      <c r="L243" s="92" t="s">
        <v>13433</v>
      </c>
      <c r="M243" s="93" t="s">
        <v>15848</v>
      </c>
      <c r="N243" s="86" t="str">
        <f t="shared" si="4"/>
        <v>2221106</v>
      </c>
      <c r="O243" s="94">
        <v>142093</v>
      </c>
      <c r="P243" s="95">
        <v>142093</v>
      </c>
      <c r="Q243" s="77">
        <v>142.09299999999999</v>
      </c>
      <c r="R243" s="96" t="s">
        <v>15329</v>
      </c>
      <c r="S243" s="92" t="s">
        <v>15349</v>
      </c>
      <c r="T243" s="92" t="s">
        <v>15331</v>
      </c>
      <c r="U243" s="92" t="s">
        <v>15356</v>
      </c>
      <c r="V243" s="92" t="s">
        <v>15357</v>
      </c>
      <c r="W243" s="92" t="s">
        <v>15352</v>
      </c>
      <c r="X243" s="97">
        <v>44601</v>
      </c>
      <c r="Y243" s="97">
        <v>44601</v>
      </c>
      <c r="Z243" s="97">
        <v>51905</v>
      </c>
      <c r="AA243" s="79" t="s">
        <v>15353</v>
      </c>
      <c r="AB243" s="90"/>
    </row>
    <row r="244" spans="1:29" hidden="1">
      <c r="A244" s="76" t="s">
        <v>15320</v>
      </c>
      <c r="B244" s="92" t="s">
        <v>15620</v>
      </c>
      <c r="C244" s="92" t="s">
        <v>15621</v>
      </c>
      <c r="D244" s="92" t="s">
        <v>15322</v>
      </c>
      <c r="E244" s="92" t="s">
        <v>15348</v>
      </c>
      <c r="F244" s="92" t="s">
        <v>15324</v>
      </c>
      <c r="G244" s="92" t="s">
        <v>15849</v>
      </c>
      <c r="H244" s="92" t="s">
        <v>15326</v>
      </c>
      <c r="I244" s="92" t="s">
        <v>15322</v>
      </c>
      <c r="J244" s="92" t="s">
        <v>15348</v>
      </c>
      <c r="K244" s="92">
        <v>0</v>
      </c>
      <c r="L244" s="92" t="s">
        <v>13433</v>
      </c>
      <c r="M244" s="93" t="s">
        <v>9330</v>
      </c>
      <c r="N244" s="86" t="str">
        <f t="shared" si="4"/>
        <v>2234565</v>
      </c>
      <c r="O244" s="94">
        <v>170000</v>
      </c>
      <c r="P244" s="95">
        <v>170000</v>
      </c>
      <c r="Q244" s="77">
        <v>170</v>
      </c>
      <c r="R244" s="96" t="s">
        <v>15329</v>
      </c>
      <c r="S244" s="92" t="s">
        <v>15330</v>
      </c>
      <c r="T244" s="92" t="s">
        <v>15331</v>
      </c>
      <c r="U244" s="92" t="s">
        <v>15332</v>
      </c>
      <c r="V244" s="92" t="s">
        <v>15333</v>
      </c>
      <c r="W244" s="92" t="s">
        <v>15334</v>
      </c>
      <c r="X244" s="97">
        <v>44559</v>
      </c>
      <c r="Y244" s="97">
        <v>44581</v>
      </c>
      <c r="Z244" s="97">
        <v>51862</v>
      </c>
      <c r="AA244" s="79">
        <v>6186</v>
      </c>
      <c r="AB244" s="90" t="s">
        <v>15340</v>
      </c>
    </row>
    <row r="245" spans="1:29" hidden="1">
      <c r="A245" s="98" t="s">
        <v>15392</v>
      </c>
      <c r="B245" s="99" t="s">
        <v>15393</v>
      </c>
      <c r="C245" s="99" t="s">
        <v>539</v>
      </c>
      <c r="D245" s="99" t="s">
        <v>15322</v>
      </c>
      <c r="E245" s="99" t="s">
        <v>15337</v>
      </c>
      <c r="F245" s="99" t="s">
        <v>15324</v>
      </c>
      <c r="G245" s="99" t="s">
        <v>15850</v>
      </c>
      <c r="H245" s="99" t="s">
        <v>15326</v>
      </c>
      <c r="I245" s="99" t="s">
        <v>15322</v>
      </c>
      <c r="J245" s="99" t="s">
        <v>15395</v>
      </c>
      <c r="K245" s="99">
        <v>0</v>
      </c>
      <c r="L245" s="99" t="s">
        <v>13433</v>
      </c>
      <c r="M245" s="99" t="s">
        <v>15851</v>
      </c>
      <c r="N245" s="86" t="str">
        <f t="shared" si="4"/>
        <v>2237739</v>
      </c>
      <c r="O245" s="104">
        <v>170000</v>
      </c>
      <c r="P245" s="105">
        <v>170000</v>
      </c>
      <c r="Q245" s="77">
        <v>170</v>
      </c>
      <c r="R245" s="102" t="s">
        <v>15329</v>
      </c>
      <c r="S245" s="99" t="s">
        <v>15330</v>
      </c>
      <c r="T245" s="99" t="s">
        <v>15331</v>
      </c>
      <c r="U245" s="99" t="s">
        <v>15332</v>
      </c>
      <c r="V245" s="99" t="s">
        <v>15333</v>
      </c>
      <c r="W245" s="99" t="s">
        <v>15334</v>
      </c>
      <c r="X245" s="103" t="s">
        <v>15852</v>
      </c>
      <c r="Y245" s="103">
        <v>44736</v>
      </c>
      <c r="Z245" s="103">
        <v>52039</v>
      </c>
      <c r="AA245" s="79">
        <v>6186</v>
      </c>
    </row>
    <row r="246" spans="1:29" hidden="1">
      <c r="A246" s="76" t="s">
        <v>2799</v>
      </c>
      <c r="B246" s="92" t="s">
        <v>15358</v>
      </c>
      <c r="C246" s="92" t="s">
        <v>59</v>
      </c>
      <c r="D246" s="92" t="s">
        <v>15322</v>
      </c>
      <c r="E246" s="92" t="s">
        <v>15337</v>
      </c>
      <c r="F246" s="92" t="s">
        <v>15324</v>
      </c>
      <c r="G246" s="92" t="s">
        <v>15853</v>
      </c>
      <c r="H246" s="92" t="s">
        <v>15326</v>
      </c>
      <c r="I246" s="92" t="s">
        <v>15322</v>
      </c>
      <c r="J246" s="92" t="s">
        <v>15395</v>
      </c>
      <c r="K246" s="92">
        <v>0</v>
      </c>
      <c r="L246" s="92" t="s">
        <v>13433</v>
      </c>
      <c r="M246" s="93" t="s">
        <v>15854</v>
      </c>
      <c r="N246" s="86" t="str">
        <f t="shared" si="4"/>
        <v>2240892</v>
      </c>
      <c r="O246" s="94">
        <v>140250</v>
      </c>
      <c r="P246" s="95">
        <v>140250</v>
      </c>
      <c r="Q246" s="77">
        <v>140.25</v>
      </c>
      <c r="R246" s="96" t="s">
        <v>15329</v>
      </c>
      <c r="S246" s="92" t="s">
        <v>15330</v>
      </c>
      <c r="T246" s="92" t="s">
        <v>15331</v>
      </c>
      <c r="U246" s="92" t="s">
        <v>15332</v>
      </c>
      <c r="V246" s="92" t="s">
        <v>15333</v>
      </c>
      <c r="W246" s="92" t="s">
        <v>15334</v>
      </c>
      <c r="X246" s="97">
        <v>44594</v>
      </c>
      <c r="Y246" s="97">
        <v>44599</v>
      </c>
      <c r="Z246" s="97">
        <v>51898</v>
      </c>
      <c r="AA246" s="79">
        <v>6186</v>
      </c>
      <c r="AB246" s="90" t="s">
        <v>15340</v>
      </c>
    </row>
    <row r="247" spans="1:29" hidden="1">
      <c r="A247" s="98" t="s">
        <v>2799</v>
      </c>
      <c r="B247" s="99" t="s">
        <v>15358</v>
      </c>
      <c r="C247" s="99" t="s">
        <v>59</v>
      </c>
      <c r="D247" s="99" t="s">
        <v>15322</v>
      </c>
      <c r="E247" s="99" t="s">
        <v>15337</v>
      </c>
      <c r="F247" s="99" t="s">
        <v>15324</v>
      </c>
      <c r="G247" s="99" t="s">
        <v>15855</v>
      </c>
      <c r="H247" s="99" t="s">
        <v>15326</v>
      </c>
      <c r="I247" s="99" t="s">
        <v>15322</v>
      </c>
      <c r="J247" s="99" t="s">
        <v>15395</v>
      </c>
      <c r="K247" s="99">
        <v>0</v>
      </c>
      <c r="L247" s="99" t="s">
        <v>13433</v>
      </c>
      <c r="M247" s="100" t="s">
        <v>2485</v>
      </c>
      <c r="N247" s="86" t="str">
        <f t="shared" si="4"/>
        <v>2244233</v>
      </c>
      <c r="O247" s="101">
        <v>134250</v>
      </c>
      <c r="P247" s="101">
        <v>132425</v>
      </c>
      <c r="Q247" s="77">
        <v>132.42500000000001</v>
      </c>
      <c r="R247" s="102" t="s">
        <v>15329</v>
      </c>
      <c r="S247" s="99" t="s">
        <v>15330</v>
      </c>
      <c r="T247" s="99" t="s">
        <v>15331</v>
      </c>
      <c r="U247" s="99" t="s">
        <v>15332</v>
      </c>
      <c r="V247" s="99" t="s">
        <v>15333</v>
      </c>
      <c r="W247" s="99" t="s">
        <v>15334</v>
      </c>
      <c r="X247" s="103">
        <v>44616</v>
      </c>
      <c r="Y247" s="103">
        <v>44620</v>
      </c>
      <c r="Z247" s="103">
        <v>51920</v>
      </c>
      <c r="AA247" s="79">
        <v>6186</v>
      </c>
      <c r="AB247" s="90" t="s">
        <v>15340</v>
      </c>
      <c r="AC247" s="81">
        <v>33</v>
      </c>
    </row>
    <row r="248" spans="1:29" hidden="1">
      <c r="A248" s="98" t="s">
        <v>15489</v>
      </c>
      <c r="B248" s="99" t="s">
        <v>15856</v>
      </c>
      <c r="C248" s="99" t="s">
        <v>15857</v>
      </c>
      <c r="D248" s="99" t="s">
        <v>15322</v>
      </c>
      <c r="E248" s="99" t="s">
        <v>15364</v>
      </c>
      <c r="F248" s="99" t="s">
        <v>15324</v>
      </c>
      <c r="G248" s="99" t="s">
        <v>15858</v>
      </c>
      <c r="H248" s="99" t="s">
        <v>15326</v>
      </c>
      <c r="I248" s="99" t="s">
        <v>15322</v>
      </c>
      <c r="J248" s="99" t="s">
        <v>15364</v>
      </c>
      <c r="K248" s="99">
        <v>1</v>
      </c>
      <c r="L248" s="99" t="s">
        <v>13433</v>
      </c>
      <c r="M248" s="99" t="s">
        <v>3057</v>
      </c>
      <c r="N248" s="86" t="str">
        <f t="shared" si="4"/>
        <v>2253014</v>
      </c>
      <c r="O248" s="104">
        <v>165750</v>
      </c>
      <c r="P248" s="101">
        <v>165750</v>
      </c>
      <c r="Q248" s="77">
        <v>165.75</v>
      </c>
      <c r="R248" s="102" t="s">
        <v>15329</v>
      </c>
      <c r="S248" s="99" t="s">
        <v>15330</v>
      </c>
      <c r="T248" s="99" t="s">
        <v>15331</v>
      </c>
      <c r="U248" s="99" t="s">
        <v>15332</v>
      </c>
      <c r="V248" s="99" t="s">
        <v>15333</v>
      </c>
      <c r="W248" s="99" t="s">
        <v>15334</v>
      </c>
      <c r="X248" s="103" t="s">
        <v>15859</v>
      </c>
      <c r="Y248" s="103">
        <v>44681</v>
      </c>
      <c r="Z248" s="103">
        <v>51872</v>
      </c>
      <c r="AA248" s="79">
        <v>6186</v>
      </c>
      <c r="AB248" s="80" t="s">
        <v>15340</v>
      </c>
    </row>
    <row r="249" spans="1:29" hidden="1">
      <c r="A249" s="76" t="s">
        <v>15458</v>
      </c>
      <c r="B249" s="92" t="s">
        <v>15689</v>
      </c>
      <c r="C249" s="92" t="s">
        <v>15690</v>
      </c>
      <c r="D249" s="92" t="s">
        <v>15322</v>
      </c>
      <c r="E249" s="92" t="s">
        <v>15370</v>
      </c>
      <c r="F249" s="92" t="s">
        <v>15324</v>
      </c>
      <c r="G249" s="92" t="s">
        <v>15860</v>
      </c>
      <c r="H249" s="92" t="s">
        <v>15326</v>
      </c>
      <c r="I249" s="92" t="s">
        <v>15322</v>
      </c>
      <c r="J249" s="92" t="s">
        <v>15370</v>
      </c>
      <c r="K249" s="92">
        <v>0</v>
      </c>
      <c r="L249" s="92" t="s">
        <v>13433</v>
      </c>
      <c r="M249" s="93" t="s">
        <v>15861</v>
      </c>
      <c r="N249" s="86" t="str">
        <f t="shared" si="4"/>
        <v>2256783</v>
      </c>
      <c r="O249" s="94">
        <v>239645</v>
      </c>
      <c r="P249" s="95">
        <v>239645</v>
      </c>
      <c r="Q249" s="77">
        <v>239.64500000000001</v>
      </c>
      <c r="R249" s="96" t="s">
        <v>15329</v>
      </c>
      <c r="S249" s="92" t="s">
        <v>15330</v>
      </c>
      <c r="T249" s="92" t="s">
        <v>15331</v>
      </c>
      <c r="U249" s="92" t="s">
        <v>15332</v>
      </c>
      <c r="V249" s="92" t="s">
        <v>15333</v>
      </c>
      <c r="W249" s="92" t="s">
        <v>15345</v>
      </c>
      <c r="X249" s="97">
        <v>44599</v>
      </c>
      <c r="Y249" s="97">
        <v>44600</v>
      </c>
      <c r="Z249" s="97">
        <v>51862</v>
      </c>
      <c r="AA249" s="79">
        <v>6186</v>
      </c>
      <c r="AB249" s="90"/>
    </row>
    <row r="250" spans="1:29" hidden="1">
      <c r="A250" s="76" t="s">
        <v>2347</v>
      </c>
      <c r="B250" s="92" t="s">
        <v>15511</v>
      </c>
      <c r="C250" s="92" t="s">
        <v>3798</v>
      </c>
      <c r="D250" s="92" t="s">
        <v>15322</v>
      </c>
      <c r="E250" s="92" t="s">
        <v>15361</v>
      </c>
      <c r="F250" s="92" t="s">
        <v>15354</v>
      </c>
      <c r="G250" s="92" t="s">
        <v>15862</v>
      </c>
      <c r="H250" s="92" t="s">
        <v>15326</v>
      </c>
      <c r="I250" s="92" t="s">
        <v>15322</v>
      </c>
      <c r="J250" s="92" t="s">
        <v>15361</v>
      </c>
      <c r="K250" s="92">
        <v>0</v>
      </c>
      <c r="L250" s="92" t="s">
        <v>13433</v>
      </c>
      <c r="M250" s="93" t="s">
        <v>15863</v>
      </c>
      <c r="N250" s="86" t="str">
        <f t="shared" si="4"/>
        <v>2262935</v>
      </c>
      <c r="O250" s="94">
        <v>171528</v>
      </c>
      <c r="P250" s="95">
        <v>171528</v>
      </c>
      <c r="Q250" s="77">
        <v>171.52799999999999</v>
      </c>
      <c r="R250" s="96" t="s">
        <v>15329</v>
      </c>
      <c r="S250" s="92" t="s">
        <v>15349</v>
      </c>
      <c r="T250" s="92" t="s">
        <v>15331</v>
      </c>
      <c r="U250" s="92" t="s">
        <v>15356</v>
      </c>
      <c r="V250" s="92" t="s">
        <v>15357</v>
      </c>
      <c r="W250" s="92" t="s">
        <v>15352</v>
      </c>
      <c r="X250" s="97">
        <v>44581</v>
      </c>
      <c r="Y250" s="97">
        <v>44581</v>
      </c>
      <c r="Z250" s="97">
        <v>51885</v>
      </c>
      <c r="AA250" s="79" t="s">
        <v>15353</v>
      </c>
      <c r="AB250" s="90"/>
    </row>
    <row r="251" spans="1:29" hidden="1">
      <c r="A251" s="98" t="s">
        <v>2799</v>
      </c>
      <c r="B251" s="99" t="s">
        <v>15360</v>
      </c>
      <c r="C251" s="99" t="s">
        <v>3760</v>
      </c>
      <c r="D251" s="99" t="s">
        <v>15322</v>
      </c>
      <c r="E251" s="99" t="s">
        <v>15361</v>
      </c>
      <c r="F251" s="99" t="s">
        <v>15324</v>
      </c>
      <c r="G251" s="99" t="s">
        <v>15864</v>
      </c>
      <c r="H251" s="99" t="s">
        <v>15326</v>
      </c>
      <c r="I251" s="99" t="s">
        <v>15322</v>
      </c>
      <c r="J251" s="99" t="s">
        <v>15361</v>
      </c>
      <c r="K251" s="99">
        <v>0</v>
      </c>
      <c r="L251" s="99" t="s">
        <v>13433</v>
      </c>
      <c r="M251" s="99" t="s">
        <v>3834</v>
      </c>
      <c r="N251" s="86" t="str">
        <f t="shared" si="4"/>
        <v>2267292</v>
      </c>
      <c r="O251" s="104">
        <v>170000</v>
      </c>
      <c r="P251" s="101">
        <v>170000</v>
      </c>
      <c r="Q251" s="77">
        <v>170</v>
      </c>
      <c r="R251" s="102" t="s">
        <v>15329</v>
      </c>
      <c r="S251" s="99" t="s">
        <v>15330</v>
      </c>
      <c r="T251" s="99" t="s">
        <v>15331</v>
      </c>
      <c r="U251" s="99" t="s">
        <v>15332</v>
      </c>
      <c r="V251" s="99" t="s">
        <v>15333</v>
      </c>
      <c r="W251" s="99" t="s">
        <v>15345</v>
      </c>
      <c r="X251" s="103" t="s">
        <v>15760</v>
      </c>
      <c r="Y251" s="103">
        <v>44672</v>
      </c>
      <c r="Z251" s="103">
        <v>51960</v>
      </c>
      <c r="AA251" s="79">
        <v>6186</v>
      </c>
      <c r="AB251" s="80" t="s">
        <v>15340</v>
      </c>
    </row>
    <row r="252" spans="1:29" hidden="1">
      <c r="A252" s="98" t="s">
        <v>2347</v>
      </c>
      <c r="B252" s="99" t="s">
        <v>15341</v>
      </c>
      <c r="C252" s="99" t="s">
        <v>15342</v>
      </c>
      <c r="D252" s="99" t="s">
        <v>15322</v>
      </c>
      <c r="E252" s="99" t="s">
        <v>15343</v>
      </c>
      <c r="F252" s="99" t="s">
        <v>15324</v>
      </c>
      <c r="G252" s="99" t="s">
        <v>15865</v>
      </c>
      <c r="H252" s="99" t="s">
        <v>15326</v>
      </c>
      <c r="I252" s="99" t="s">
        <v>15322</v>
      </c>
      <c r="J252" s="99" t="s">
        <v>15343</v>
      </c>
      <c r="K252" s="99">
        <v>0</v>
      </c>
      <c r="L252" s="99" t="s">
        <v>13433</v>
      </c>
      <c r="M252" s="99" t="s">
        <v>2281</v>
      </c>
      <c r="N252" s="86" t="str">
        <f t="shared" si="4"/>
        <v>2267610</v>
      </c>
      <c r="O252" s="104">
        <v>107200</v>
      </c>
      <c r="P252" s="101">
        <v>107200</v>
      </c>
      <c r="Q252" s="77">
        <v>107.2</v>
      </c>
      <c r="R252" s="102" t="s">
        <v>15329</v>
      </c>
      <c r="S252" s="99" t="s">
        <v>15330</v>
      </c>
      <c r="T252" s="99" t="s">
        <v>15331</v>
      </c>
      <c r="U252" s="99" t="s">
        <v>15332</v>
      </c>
      <c r="V252" s="99" t="s">
        <v>15333</v>
      </c>
      <c r="W252" s="99" t="s">
        <v>15345</v>
      </c>
      <c r="X252" s="103" t="s">
        <v>15728</v>
      </c>
      <c r="Y252" s="103">
        <v>44658</v>
      </c>
      <c r="Z252" s="103">
        <v>51941</v>
      </c>
      <c r="AA252" s="79">
        <v>6186</v>
      </c>
      <c r="AB252" s="80" t="s">
        <v>15340</v>
      </c>
    </row>
    <row r="253" spans="1:29" hidden="1">
      <c r="A253" s="98" t="s">
        <v>2799</v>
      </c>
      <c r="B253" s="99" t="s">
        <v>15360</v>
      </c>
      <c r="C253" s="99" t="s">
        <v>3760</v>
      </c>
      <c r="D253" s="99" t="s">
        <v>15322</v>
      </c>
      <c r="E253" s="99" t="s">
        <v>15361</v>
      </c>
      <c r="F253" s="99" t="s">
        <v>15324</v>
      </c>
      <c r="G253" s="99" t="s">
        <v>15866</v>
      </c>
      <c r="H253" s="99" t="s">
        <v>15326</v>
      </c>
      <c r="I253" s="99" t="s">
        <v>15322</v>
      </c>
      <c r="J253" s="99" t="s">
        <v>15361</v>
      </c>
      <c r="K253" s="99">
        <v>0</v>
      </c>
      <c r="L253" s="99" t="s">
        <v>13433</v>
      </c>
      <c r="M253" s="99" t="s">
        <v>3771</v>
      </c>
      <c r="N253" s="86" t="str">
        <f t="shared" si="4"/>
        <v>2267749</v>
      </c>
      <c r="O253" s="104">
        <v>212500</v>
      </c>
      <c r="P253" s="101">
        <v>212500</v>
      </c>
      <c r="Q253" s="77">
        <v>212.5</v>
      </c>
      <c r="R253" s="102" t="s">
        <v>15329</v>
      </c>
      <c r="S253" s="99" t="s">
        <v>15330</v>
      </c>
      <c r="T253" s="99" t="s">
        <v>15331</v>
      </c>
      <c r="U253" s="99" t="s">
        <v>15332</v>
      </c>
      <c r="V253" s="99" t="s">
        <v>15333</v>
      </c>
      <c r="W253" s="99" t="s">
        <v>15345</v>
      </c>
      <c r="X253" s="103" t="s">
        <v>15533</v>
      </c>
      <c r="Y253" s="103">
        <v>44672</v>
      </c>
      <c r="Z253" s="103">
        <v>51940</v>
      </c>
      <c r="AA253" s="79">
        <v>6186</v>
      </c>
      <c r="AB253" s="80" t="s">
        <v>15340</v>
      </c>
    </row>
    <row r="254" spans="1:29" hidden="1">
      <c r="A254" s="98" t="s">
        <v>15335</v>
      </c>
      <c r="B254" s="99" t="s">
        <v>15336</v>
      </c>
      <c r="C254" s="99" t="s">
        <v>6</v>
      </c>
      <c r="D254" s="99" t="s">
        <v>15322</v>
      </c>
      <c r="E254" s="99" t="s">
        <v>15337</v>
      </c>
      <c r="F254" s="99" t="s">
        <v>15324</v>
      </c>
      <c r="G254" s="99" t="s">
        <v>15867</v>
      </c>
      <c r="H254" s="99" t="s">
        <v>15326</v>
      </c>
      <c r="I254" s="99" t="s">
        <v>15322</v>
      </c>
      <c r="J254" s="99" t="s">
        <v>15323</v>
      </c>
      <c r="K254" s="99">
        <v>0</v>
      </c>
      <c r="L254" s="99" t="s">
        <v>13433</v>
      </c>
      <c r="M254" s="100" t="s">
        <v>247</v>
      </c>
      <c r="N254" s="86" t="str">
        <f t="shared" si="4"/>
        <v>2270169</v>
      </c>
      <c r="O254" s="104">
        <v>255000</v>
      </c>
      <c r="P254" s="101">
        <v>255000</v>
      </c>
      <c r="Q254" s="77">
        <v>255</v>
      </c>
      <c r="R254" s="102" t="s">
        <v>15329</v>
      </c>
      <c r="S254" s="99" t="s">
        <v>15330</v>
      </c>
      <c r="T254" s="99" t="s">
        <v>15331</v>
      </c>
      <c r="U254" s="99" t="s">
        <v>15332</v>
      </c>
      <c r="V254" s="99" t="s">
        <v>15333</v>
      </c>
      <c r="W254" s="99" t="s">
        <v>15339</v>
      </c>
      <c r="X254" s="103" t="s">
        <v>15439</v>
      </c>
      <c r="Y254" s="103">
        <v>44634</v>
      </c>
      <c r="Z254" s="103">
        <v>51922</v>
      </c>
      <c r="AA254" s="79">
        <v>6186</v>
      </c>
      <c r="AB254" s="90" t="s">
        <v>15340</v>
      </c>
    </row>
    <row r="255" spans="1:29" hidden="1">
      <c r="A255" s="76" t="s">
        <v>15380</v>
      </c>
      <c r="B255" s="92" t="s">
        <v>15381</v>
      </c>
      <c r="C255" s="92" t="s">
        <v>15382</v>
      </c>
      <c r="D255" s="92" t="s">
        <v>15322</v>
      </c>
      <c r="E255" s="92" t="s">
        <v>15337</v>
      </c>
      <c r="F255" s="92" t="s">
        <v>15324</v>
      </c>
      <c r="G255" s="92" t="s">
        <v>15868</v>
      </c>
      <c r="H255" s="92" t="s">
        <v>15326</v>
      </c>
      <c r="I255" s="92" t="s">
        <v>15322</v>
      </c>
      <c r="J255" s="92" t="s">
        <v>15337</v>
      </c>
      <c r="K255" s="92">
        <v>0</v>
      </c>
      <c r="L255" s="92" t="s">
        <v>13433</v>
      </c>
      <c r="M255" s="93" t="s">
        <v>285</v>
      </c>
      <c r="N255" s="86" t="str">
        <f t="shared" si="4"/>
        <v>2277919</v>
      </c>
      <c r="O255" s="94">
        <v>297500</v>
      </c>
      <c r="P255" s="95">
        <v>297500</v>
      </c>
      <c r="Q255" s="77">
        <v>297.5</v>
      </c>
      <c r="R255" s="96" t="s">
        <v>15329</v>
      </c>
      <c r="S255" s="92" t="s">
        <v>15330</v>
      </c>
      <c r="T255" s="92" t="s">
        <v>15331</v>
      </c>
      <c r="U255" s="92" t="s">
        <v>15332</v>
      </c>
      <c r="V255" s="92" t="s">
        <v>15333</v>
      </c>
      <c r="W255" s="92" t="s">
        <v>15334</v>
      </c>
      <c r="X255" s="97">
        <v>44607</v>
      </c>
      <c r="Y255" s="97">
        <v>44608</v>
      </c>
      <c r="Z255" s="97">
        <v>51897</v>
      </c>
      <c r="AA255" s="79">
        <v>6186</v>
      </c>
      <c r="AB255" s="90" t="s">
        <v>15340</v>
      </c>
    </row>
    <row r="256" spans="1:29" hidden="1">
      <c r="A256" s="98" t="s">
        <v>15335</v>
      </c>
      <c r="B256" s="99" t="s">
        <v>15336</v>
      </c>
      <c r="C256" s="99" t="s">
        <v>6</v>
      </c>
      <c r="D256" s="99" t="s">
        <v>15322</v>
      </c>
      <c r="E256" s="99" t="s">
        <v>15337</v>
      </c>
      <c r="F256" s="99" t="s">
        <v>15324</v>
      </c>
      <c r="G256" s="99" t="s">
        <v>15869</v>
      </c>
      <c r="H256" s="99" t="s">
        <v>15326</v>
      </c>
      <c r="I256" s="99" t="s">
        <v>15322</v>
      </c>
      <c r="J256" s="99" t="s">
        <v>15337</v>
      </c>
      <c r="K256" s="99">
        <v>0</v>
      </c>
      <c r="L256" s="99" t="s">
        <v>13433</v>
      </c>
      <c r="M256" s="100" t="s">
        <v>866</v>
      </c>
      <c r="N256" s="86" t="str">
        <f t="shared" si="4"/>
        <v>2277936</v>
      </c>
      <c r="O256" s="104">
        <v>265631</v>
      </c>
      <c r="P256" s="101">
        <v>265631</v>
      </c>
      <c r="Q256" s="77">
        <v>265.63099999999997</v>
      </c>
      <c r="R256" s="102" t="s">
        <v>15329</v>
      </c>
      <c r="S256" s="99" t="s">
        <v>15330</v>
      </c>
      <c r="T256" s="99" t="s">
        <v>15331</v>
      </c>
      <c r="U256" s="99" t="s">
        <v>15332</v>
      </c>
      <c r="V256" s="99" t="s">
        <v>15333</v>
      </c>
      <c r="W256" s="99" t="s">
        <v>15339</v>
      </c>
      <c r="X256" s="103" t="s">
        <v>15478</v>
      </c>
      <c r="Y256" s="103">
        <v>44622</v>
      </c>
      <c r="Z256" s="103">
        <v>51911</v>
      </c>
      <c r="AA256" s="79">
        <v>6186</v>
      </c>
      <c r="AB256" s="90" t="s">
        <v>15340</v>
      </c>
      <c r="AC256" s="81">
        <v>33</v>
      </c>
    </row>
    <row r="257" spans="1:29" hidden="1">
      <c r="A257" s="76" t="s">
        <v>2799</v>
      </c>
      <c r="B257" s="92" t="s">
        <v>15358</v>
      </c>
      <c r="C257" s="92" t="s">
        <v>59</v>
      </c>
      <c r="D257" s="92" t="s">
        <v>15322</v>
      </c>
      <c r="E257" s="92" t="s">
        <v>15337</v>
      </c>
      <c r="F257" s="92" t="s">
        <v>15324</v>
      </c>
      <c r="G257" s="92" t="s">
        <v>15870</v>
      </c>
      <c r="H257" s="92" t="s">
        <v>15326</v>
      </c>
      <c r="I257" s="92" t="s">
        <v>15322</v>
      </c>
      <c r="J257" s="92" t="s">
        <v>15327</v>
      </c>
      <c r="K257" s="92">
        <v>0</v>
      </c>
      <c r="L257" s="92" t="s">
        <v>13433</v>
      </c>
      <c r="M257" s="93" t="s">
        <v>15871</v>
      </c>
      <c r="N257" s="86" t="str">
        <f t="shared" si="4"/>
        <v>2282368</v>
      </c>
      <c r="O257" s="94">
        <v>308000</v>
      </c>
      <c r="P257" s="95">
        <v>308000</v>
      </c>
      <c r="Q257" s="77">
        <v>308</v>
      </c>
      <c r="R257" s="96" t="s">
        <v>15329</v>
      </c>
      <c r="S257" s="92" t="s">
        <v>15330</v>
      </c>
      <c r="T257" s="92" t="s">
        <v>15331</v>
      </c>
      <c r="U257" s="92" t="s">
        <v>15332</v>
      </c>
      <c r="V257" s="92" t="s">
        <v>15333</v>
      </c>
      <c r="W257" s="92" t="s">
        <v>15334</v>
      </c>
      <c r="X257" s="97">
        <v>44588</v>
      </c>
      <c r="Y257" s="97">
        <v>44589</v>
      </c>
      <c r="Z257" s="97">
        <v>51892</v>
      </c>
      <c r="AA257" s="79">
        <v>6186</v>
      </c>
      <c r="AB257" s="90" t="s">
        <v>15340</v>
      </c>
    </row>
    <row r="258" spans="1:29" hidden="1">
      <c r="A258" s="76" t="s">
        <v>15335</v>
      </c>
      <c r="B258" s="92" t="s">
        <v>15336</v>
      </c>
      <c r="C258" s="92" t="s">
        <v>6</v>
      </c>
      <c r="D258" s="92" t="s">
        <v>15322</v>
      </c>
      <c r="E258" s="92" t="s">
        <v>15337</v>
      </c>
      <c r="F258" s="92" t="s">
        <v>15324</v>
      </c>
      <c r="G258" s="92" t="s">
        <v>15872</v>
      </c>
      <c r="H258" s="92" t="s">
        <v>15326</v>
      </c>
      <c r="I258" s="92" t="s">
        <v>15322</v>
      </c>
      <c r="J258" s="92" t="s">
        <v>15327</v>
      </c>
      <c r="K258" s="92">
        <v>0</v>
      </c>
      <c r="L258" s="92" t="s">
        <v>13433</v>
      </c>
      <c r="M258" s="93" t="s">
        <v>15873</v>
      </c>
      <c r="N258" s="86" t="str">
        <f t="shared" si="4"/>
        <v>2284015</v>
      </c>
      <c r="O258" s="94">
        <v>141350</v>
      </c>
      <c r="P258" s="95">
        <v>120000</v>
      </c>
      <c r="Q258" s="77">
        <v>120</v>
      </c>
      <c r="R258" s="96" t="s">
        <v>15329</v>
      </c>
      <c r="S258" s="92" t="s">
        <v>15349</v>
      </c>
      <c r="T258" s="92" t="s">
        <v>15331</v>
      </c>
      <c r="U258" s="92" t="s">
        <v>15356</v>
      </c>
      <c r="V258" s="92" t="s">
        <v>15357</v>
      </c>
      <c r="W258" s="92" t="s">
        <v>15388</v>
      </c>
      <c r="X258" s="97">
        <v>44574</v>
      </c>
      <c r="Y258" s="97">
        <v>44574</v>
      </c>
      <c r="Z258" s="97">
        <v>51869</v>
      </c>
      <c r="AA258" s="79" t="s">
        <v>15353</v>
      </c>
      <c r="AB258" s="90"/>
    </row>
    <row r="259" spans="1:29" hidden="1">
      <c r="A259" s="98" t="s">
        <v>32</v>
      </c>
      <c r="B259" s="99" t="s">
        <v>15662</v>
      </c>
      <c r="C259" s="99" t="s">
        <v>15663</v>
      </c>
      <c r="D259" s="99" t="s">
        <v>15322</v>
      </c>
      <c r="E259" s="99" t="s">
        <v>15337</v>
      </c>
      <c r="F259" s="99" t="s">
        <v>15324</v>
      </c>
      <c r="G259" s="99" t="s">
        <v>15874</v>
      </c>
      <c r="H259" s="99"/>
      <c r="I259" s="99" t="s">
        <v>15322</v>
      </c>
      <c r="J259" s="99" t="s">
        <v>15337</v>
      </c>
      <c r="K259" s="99"/>
      <c r="L259" s="99"/>
      <c r="M259" s="100" t="s">
        <v>2043</v>
      </c>
      <c r="N259" s="86" t="str">
        <f t="shared" si="4"/>
        <v>2284881</v>
      </c>
      <c r="O259" s="104">
        <v>262200</v>
      </c>
      <c r="P259" s="101">
        <v>262200</v>
      </c>
      <c r="Q259" s="77">
        <v>262.2</v>
      </c>
      <c r="R259" s="102"/>
      <c r="S259" s="99"/>
      <c r="T259" s="99" t="s">
        <v>15331</v>
      </c>
      <c r="U259" s="99"/>
      <c r="V259" s="99" t="s">
        <v>15875</v>
      </c>
      <c r="W259" s="99" t="s">
        <v>15334</v>
      </c>
      <c r="X259" s="103" t="s">
        <v>15876</v>
      </c>
      <c r="Y259" s="103">
        <v>44636</v>
      </c>
      <c r="Z259" s="103" t="s">
        <v>15877</v>
      </c>
      <c r="AA259" s="79">
        <v>6186</v>
      </c>
      <c r="AB259" s="80" t="s">
        <v>15340</v>
      </c>
    </row>
    <row r="260" spans="1:29" hidden="1">
      <c r="A260" s="98" t="s">
        <v>2347</v>
      </c>
      <c r="B260" s="99" t="s">
        <v>15511</v>
      </c>
      <c r="C260" s="99" t="s">
        <v>3798</v>
      </c>
      <c r="D260" s="99" t="s">
        <v>15322</v>
      </c>
      <c r="E260" s="99" t="s">
        <v>15361</v>
      </c>
      <c r="F260" s="99" t="s">
        <v>15354</v>
      </c>
      <c r="G260" s="99" t="s">
        <v>15878</v>
      </c>
      <c r="H260" s="99" t="s">
        <v>15326</v>
      </c>
      <c r="I260" s="99" t="s">
        <v>15322</v>
      </c>
      <c r="J260" s="99" t="s">
        <v>15361</v>
      </c>
      <c r="K260" s="99">
        <v>0</v>
      </c>
      <c r="L260" s="99" t="s">
        <v>13433</v>
      </c>
      <c r="M260" s="99" t="s">
        <v>15879</v>
      </c>
      <c r="N260" s="86" t="str">
        <f t="shared" si="4"/>
        <v>2285095</v>
      </c>
      <c r="O260" s="104">
        <v>142563</v>
      </c>
      <c r="P260" s="105">
        <v>142563</v>
      </c>
      <c r="Q260" s="77">
        <v>142.56299999999999</v>
      </c>
      <c r="R260" s="102" t="s">
        <v>15329</v>
      </c>
      <c r="S260" s="99" t="s">
        <v>15349</v>
      </c>
      <c r="T260" s="99" t="s">
        <v>15331</v>
      </c>
      <c r="U260" s="99" t="s">
        <v>15356</v>
      </c>
      <c r="V260" s="99" t="s">
        <v>15357</v>
      </c>
      <c r="W260" s="99" t="s">
        <v>15352</v>
      </c>
      <c r="X260" s="103" t="s">
        <v>15711</v>
      </c>
      <c r="Y260" s="103">
        <v>44714</v>
      </c>
      <c r="Z260" s="103">
        <v>52010</v>
      </c>
      <c r="AA260" s="79" t="s">
        <v>15353</v>
      </c>
    </row>
    <row r="261" spans="1:29" hidden="1">
      <c r="A261" s="98" t="s">
        <v>15392</v>
      </c>
      <c r="B261" s="99" t="s">
        <v>15522</v>
      </c>
      <c r="C261" s="99" t="s">
        <v>15523</v>
      </c>
      <c r="D261" s="99" t="s">
        <v>15322</v>
      </c>
      <c r="E261" s="99" t="s">
        <v>15327</v>
      </c>
      <c r="F261" s="99" t="s">
        <v>15324</v>
      </c>
      <c r="G261" s="99" t="s">
        <v>15880</v>
      </c>
      <c r="H261" s="99" t="s">
        <v>15326</v>
      </c>
      <c r="I261" s="99" t="s">
        <v>15322</v>
      </c>
      <c r="J261" s="99" t="s">
        <v>15327</v>
      </c>
      <c r="K261" s="99">
        <v>0</v>
      </c>
      <c r="L261" s="99" t="s">
        <v>13433</v>
      </c>
      <c r="M261" s="99" t="s">
        <v>1507</v>
      </c>
      <c r="N261" s="86" t="str">
        <f t="shared" si="4"/>
        <v>2314305</v>
      </c>
      <c r="O261" s="104">
        <v>184500</v>
      </c>
      <c r="P261" s="101">
        <v>184500</v>
      </c>
      <c r="Q261" s="77">
        <v>184.5</v>
      </c>
      <c r="R261" s="102" t="s">
        <v>15329</v>
      </c>
      <c r="S261" s="99" t="s">
        <v>15330</v>
      </c>
      <c r="T261" s="99" t="s">
        <v>15331</v>
      </c>
      <c r="U261" s="99" t="s">
        <v>15332</v>
      </c>
      <c r="V261" s="99" t="s">
        <v>15333</v>
      </c>
      <c r="W261" s="99" t="s">
        <v>15334</v>
      </c>
      <c r="X261" s="103" t="s">
        <v>15624</v>
      </c>
      <c r="Y261" s="103">
        <v>44652</v>
      </c>
      <c r="Z261" s="103">
        <v>51941</v>
      </c>
      <c r="AA261" s="79">
        <v>6186</v>
      </c>
      <c r="AB261" s="80" t="s">
        <v>15340</v>
      </c>
      <c r="AC261" s="81">
        <v>33</v>
      </c>
    </row>
    <row r="262" spans="1:29" hidden="1">
      <c r="A262" s="76" t="s">
        <v>15335</v>
      </c>
      <c r="B262" s="92" t="s">
        <v>15336</v>
      </c>
      <c r="C262" s="92" t="s">
        <v>6</v>
      </c>
      <c r="D262" s="92" t="s">
        <v>15322</v>
      </c>
      <c r="E262" s="92" t="s">
        <v>15337</v>
      </c>
      <c r="F262" s="92" t="s">
        <v>15324</v>
      </c>
      <c r="G262" s="92" t="s">
        <v>15881</v>
      </c>
      <c r="H262" s="92" t="s">
        <v>15326</v>
      </c>
      <c r="I262" s="92" t="s">
        <v>15322</v>
      </c>
      <c r="J262" s="92" t="s">
        <v>15327</v>
      </c>
      <c r="K262" s="92">
        <v>0</v>
      </c>
      <c r="L262" s="92" t="s">
        <v>13433</v>
      </c>
      <c r="M262" s="93" t="s">
        <v>15882</v>
      </c>
      <c r="N262" s="86" t="str">
        <f t="shared" si="4"/>
        <v>2316534</v>
      </c>
      <c r="O262" s="94">
        <v>141580</v>
      </c>
      <c r="P262" s="95">
        <v>120000</v>
      </c>
      <c r="Q262" s="77">
        <v>120</v>
      </c>
      <c r="R262" s="96" t="s">
        <v>15329</v>
      </c>
      <c r="S262" s="92" t="s">
        <v>15349</v>
      </c>
      <c r="T262" s="92" t="s">
        <v>15331</v>
      </c>
      <c r="U262" s="92" t="s">
        <v>15356</v>
      </c>
      <c r="V262" s="92" t="s">
        <v>15357</v>
      </c>
      <c r="W262" s="92" t="s">
        <v>15388</v>
      </c>
      <c r="X262" s="97">
        <v>44574</v>
      </c>
      <c r="Y262" s="97">
        <v>44575</v>
      </c>
      <c r="Z262" s="97">
        <v>51869</v>
      </c>
      <c r="AA262" s="79" t="s">
        <v>15353</v>
      </c>
      <c r="AB262" s="90"/>
    </row>
    <row r="263" spans="1:29" hidden="1">
      <c r="A263" s="98" t="s">
        <v>15458</v>
      </c>
      <c r="B263" s="99" t="s">
        <v>15883</v>
      </c>
      <c r="C263" s="99" t="s">
        <v>15884</v>
      </c>
      <c r="D263" s="99" t="s">
        <v>15322</v>
      </c>
      <c r="E263" s="99" t="s">
        <v>15364</v>
      </c>
      <c r="F263" s="99" t="s">
        <v>15324</v>
      </c>
      <c r="G263" s="99" t="s">
        <v>15885</v>
      </c>
      <c r="H263" s="99" t="s">
        <v>15326</v>
      </c>
      <c r="I263" s="99" t="s">
        <v>15322</v>
      </c>
      <c r="J263" s="99" t="s">
        <v>15364</v>
      </c>
      <c r="K263" s="99">
        <v>0</v>
      </c>
      <c r="L263" s="99" t="s">
        <v>13433</v>
      </c>
      <c r="M263" s="99" t="s">
        <v>15886</v>
      </c>
      <c r="N263" s="86" t="str">
        <f t="shared" si="4"/>
        <v>2322131</v>
      </c>
      <c r="O263" s="104">
        <v>156188</v>
      </c>
      <c r="P263" s="101">
        <v>156188</v>
      </c>
      <c r="Q263" s="77">
        <v>156.18799999999999</v>
      </c>
      <c r="R263" s="102" t="s">
        <v>15329</v>
      </c>
      <c r="S263" s="99" t="s">
        <v>15330</v>
      </c>
      <c r="T263" s="99" t="s">
        <v>15331</v>
      </c>
      <c r="U263" s="99" t="s">
        <v>15332</v>
      </c>
      <c r="V263" s="99" t="s">
        <v>15333</v>
      </c>
      <c r="W263" s="99" t="s">
        <v>15334</v>
      </c>
      <c r="X263" s="103">
        <v>44700</v>
      </c>
      <c r="Y263" s="103">
        <v>44707</v>
      </c>
      <c r="Z263" s="103">
        <v>51996</v>
      </c>
      <c r="AA263" s="79">
        <v>6186</v>
      </c>
    </row>
    <row r="264" spans="1:29" hidden="1">
      <c r="A264" s="98" t="s">
        <v>15534</v>
      </c>
      <c r="B264" s="99" t="s">
        <v>15535</v>
      </c>
      <c r="C264" s="99" t="s">
        <v>158</v>
      </c>
      <c r="D264" s="99" t="s">
        <v>15322</v>
      </c>
      <c r="E264" s="99" t="s">
        <v>15337</v>
      </c>
      <c r="F264" s="99" t="s">
        <v>15324</v>
      </c>
      <c r="G264" s="99" t="s">
        <v>15887</v>
      </c>
      <c r="H264" s="99" t="s">
        <v>15326</v>
      </c>
      <c r="I264" s="99" t="s">
        <v>15322</v>
      </c>
      <c r="J264" s="99" t="s">
        <v>15364</v>
      </c>
      <c r="K264" s="99">
        <v>0</v>
      </c>
      <c r="L264" s="99" t="s">
        <v>13433</v>
      </c>
      <c r="M264" s="99" t="s">
        <v>3049</v>
      </c>
      <c r="N264" s="86" t="str">
        <f t="shared" si="4"/>
        <v>2322940</v>
      </c>
      <c r="O264" s="104">
        <v>192950</v>
      </c>
      <c r="P264" s="105">
        <v>192950</v>
      </c>
      <c r="Q264" s="77">
        <v>192.95</v>
      </c>
      <c r="R264" s="102" t="s">
        <v>15329</v>
      </c>
      <c r="S264" s="99" t="s">
        <v>15330</v>
      </c>
      <c r="T264" s="99" t="s">
        <v>15331</v>
      </c>
      <c r="U264" s="99" t="s">
        <v>15332</v>
      </c>
      <c r="V264" s="99" t="s">
        <v>15333</v>
      </c>
      <c r="W264" s="99" t="s">
        <v>15334</v>
      </c>
      <c r="X264" s="103" t="s">
        <v>15888</v>
      </c>
      <c r="Y264" s="103">
        <v>44725</v>
      </c>
      <c r="Z264" s="103">
        <v>52009</v>
      </c>
      <c r="AA264" s="79">
        <v>6186</v>
      </c>
      <c r="AB264" s="80" t="s">
        <v>15340</v>
      </c>
      <c r="AC264" s="81">
        <v>33</v>
      </c>
    </row>
    <row r="265" spans="1:29" hidden="1">
      <c r="A265" s="98" t="s">
        <v>15335</v>
      </c>
      <c r="B265" s="99" t="s">
        <v>15336</v>
      </c>
      <c r="C265" s="99" t="s">
        <v>6</v>
      </c>
      <c r="D265" s="99" t="s">
        <v>15322</v>
      </c>
      <c r="E265" s="99" t="s">
        <v>15337</v>
      </c>
      <c r="F265" s="99" t="s">
        <v>15324</v>
      </c>
      <c r="G265" s="99" t="s">
        <v>15889</v>
      </c>
      <c r="H265" s="99" t="s">
        <v>15326</v>
      </c>
      <c r="I265" s="99" t="s">
        <v>15322</v>
      </c>
      <c r="J265" s="99" t="s">
        <v>15337</v>
      </c>
      <c r="K265" s="99">
        <v>0</v>
      </c>
      <c r="L265" s="99" t="s">
        <v>13433</v>
      </c>
      <c r="M265" s="100" t="s">
        <v>447</v>
      </c>
      <c r="N265" s="86" t="str">
        <f t="shared" ref="N265:N328" si="5">+RIGHT(M265,7)</f>
        <v>2324953</v>
      </c>
      <c r="O265" s="101">
        <v>314500</v>
      </c>
      <c r="P265" s="101">
        <v>314500</v>
      </c>
      <c r="Q265" s="77">
        <v>314.5</v>
      </c>
      <c r="R265" s="102" t="s">
        <v>15329</v>
      </c>
      <c r="S265" s="99" t="s">
        <v>15330</v>
      </c>
      <c r="T265" s="99" t="s">
        <v>15331</v>
      </c>
      <c r="U265" s="99" t="s">
        <v>15332</v>
      </c>
      <c r="V265" s="99" t="s">
        <v>15333</v>
      </c>
      <c r="W265" s="99" t="s">
        <v>15339</v>
      </c>
      <c r="X265" s="103">
        <v>44609</v>
      </c>
      <c r="Y265" s="103">
        <v>44610</v>
      </c>
      <c r="Z265" s="103">
        <v>51890</v>
      </c>
      <c r="AA265" s="79">
        <v>6186</v>
      </c>
      <c r="AB265" s="90" t="s">
        <v>15340</v>
      </c>
      <c r="AC265" s="81">
        <v>33</v>
      </c>
    </row>
    <row r="266" spans="1:29" hidden="1">
      <c r="A266" s="76" t="s">
        <v>15335</v>
      </c>
      <c r="B266" s="92" t="s">
        <v>15336</v>
      </c>
      <c r="C266" s="92" t="s">
        <v>6</v>
      </c>
      <c r="D266" s="92" t="s">
        <v>15322</v>
      </c>
      <c r="E266" s="92" t="s">
        <v>15337</v>
      </c>
      <c r="F266" s="92" t="s">
        <v>15324</v>
      </c>
      <c r="G266" s="92" t="s">
        <v>15890</v>
      </c>
      <c r="H266" s="92" t="s">
        <v>15326</v>
      </c>
      <c r="I266" s="92" t="s">
        <v>15322</v>
      </c>
      <c r="J266" s="92" t="s">
        <v>15364</v>
      </c>
      <c r="K266" s="92">
        <v>0</v>
      </c>
      <c r="L266" s="92" t="s">
        <v>13433</v>
      </c>
      <c r="M266" s="93" t="s">
        <v>15891</v>
      </c>
      <c r="N266" s="86" t="str">
        <f t="shared" si="5"/>
        <v>2325186</v>
      </c>
      <c r="O266" s="94">
        <v>157080</v>
      </c>
      <c r="P266" s="95">
        <v>157080</v>
      </c>
      <c r="Q266" s="77">
        <v>157.08000000000001</v>
      </c>
      <c r="R266" s="96" t="s">
        <v>15329</v>
      </c>
      <c r="S266" s="92" t="s">
        <v>15330</v>
      </c>
      <c r="T266" s="92" t="s">
        <v>15331</v>
      </c>
      <c r="U266" s="92" t="s">
        <v>15332</v>
      </c>
      <c r="V266" s="92" t="s">
        <v>15333</v>
      </c>
      <c r="W266" s="92" t="s">
        <v>15334</v>
      </c>
      <c r="X266" s="97">
        <v>44602</v>
      </c>
      <c r="Y266" s="97">
        <v>44602</v>
      </c>
      <c r="Z266" s="97">
        <v>51841</v>
      </c>
      <c r="AA266" s="79">
        <v>6186</v>
      </c>
      <c r="AB266" s="90"/>
    </row>
    <row r="267" spans="1:29" hidden="1">
      <c r="A267" s="98" t="s">
        <v>2799</v>
      </c>
      <c r="B267" s="99" t="s">
        <v>15358</v>
      </c>
      <c r="C267" s="99" t="s">
        <v>59</v>
      </c>
      <c r="D267" s="99" t="s">
        <v>15322</v>
      </c>
      <c r="E267" s="99" t="s">
        <v>15337</v>
      </c>
      <c r="F267" s="99" t="s">
        <v>15324</v>
      </c>
      <c r="G267" s="99" t="s">
        <v>15892</v>
      </c>
      <c r="H267" s="99" t="s">
        <v>15326</v>
      </c>
      <c r="I267" s="99" t="s">
        <v>15322</v>
      </c>
      <c r="J267" s="99" t="s">
        <v>15337</v>
      </c>
      <c r="K267" s="99">
        <v>0</v>
      </c>
      <c r="L267" s="99" t="s">
        <v>13433</v>
      </c>
      <c r="M267" s="99" t="s">
        <v>1599</v>
      </c>
      <c r="N267" s="86" t="str">
        <f t="shared" si="5"/>
        <v>2329743</v>
      </c>
      <c r="O267" s="104">
        <v>327000</v>
      </c>
      <c r="P267" s="101">
        <v>327000</v>
      </c>
      <c r="Q267" s="77">
        <v>327</v>
      </c>
      <c r="R267" s="102" t="s">
        <v>15329</v>
      </c>
      <c r="S267" s="99" t="s">
        <v>15330</v>
      </c>
      <c r="T267" s="99" t="s">
        <v>15331</v>
      </c>
      <c r="U267" s="99" t="s">
        <v>15332</v>
      </c>
      <c r="V267" s="99" t="s">
        <v>15333</v>
      </c>
      <c r="W267" s="99" t="s">
        <v>15334</v>
      </c>
      <c r="X267" s="103">
        <v>44692</v>
      </c>
      <c r="Y267" s="103">
        <v>44692</v>
      </c>
      <c r="Z267" s="103">
        <v>51996</v>
      </c>
      <c r="AA267" s="79">
        <v>6186</v>
      </c>
      <c r="AB267" s="80" t="s">
        <v>15340</v>
      </c>
      <c r="AC267" s="81">
        <v>33</v>
      </c>
    </row>
    <row r="268" spans="1:29" hidden="1">
      <c r="A268" s="98" t="s">
        <v>15335</v>
      </c>
      <c r="B268" s="99" t="s">
        <v>15336</v>
      </c>
      <c r="C268" s="99" t="s">
        <v>6</v>
      </c>
      <c r="D268" s="99" t="s">
        <v>15322</v>
      </c>
      <c r="E268" s="99" t="s">
        <v>15337</v>
      </c>
      <c r="F268" s="99" t="s">
        <v>15324</v>
      </c>
      <c r="G268" s="99" t="s">
        <v>15893</v>
      </c>
      <c r="H268" s="99" t="s">
        <v>15326</v>
      </c>
      <c r="I268" s="99" t="s">
        <v>15322</v>
      </c>
      <c r="J268" s="99" t="s">
        <v>15337</v>
      </c>
      <c r="K268" s="99">
        <v>0</v>
      </c>
      <c r="L268" s="99" t="s">
        <v>13433</v>
      </c>
      <c r="M268" s="99" t="s">
        <v>987</v>
      </c>
      <c r="N268" s="86" t="str">
        <f t="shared" si="5"/>
        <v>2360749</v>
      </c>
      <c r="O268" s="104">
        <v>226005</v>
      </c>
      <c r="P268" s="101">
        <v>226005</v>
      </c>
      <c r="Q268" s="77">
        <v>226.005</v>
      </c>
      <c r="R268" s="102" t="s">
        <v>15329</v>
      </c>
      <c r="S268" s="99" t="s">
        <v>15330</v>
      </c>
      <c r="T268" s="99" t="s">
        <v>15331</v>
      </c>
      <c r="U268" s="99" t="s">
        <v>15332</v>
      </c>
      <c r="V268" s="99" t="s">
        <v>15333</v>
      </c>
      <c r="W268" s="99" t="s">
        <v>15339</v>
      </c>
      <c r="X268" s="103">
        <v>44700</v>
      </c>
      <c r="Y268" s="103">
        <v>44700</v>
      </c>
      <c r="Z268" s="103">
        <v>51994</v>
      </c>
      <c r="AA268" s="79">
        <v>6186</v>
      </c>
      <c r="AB268" s="80" t="s">
        <v>15510</v>
      </c>
      <c r="AC268" s="81">
        <v>33</v>
      </c>
    </row>
    <row r="269" spans="1:29" hidden="1">
      <c r="A269" s="76" t="s">
        <v>15320</v>
      </c>
      <c r="B269" s="92" t="s">
        <v>15416</v>
      </c>
      <c r="C269" s="92" t="s">
        <v>15417</v>
      </c>
      <c r="D269" s="92" t="s">
        <v>15322</v>
      </c>
      <c r="E269" s="92" t="s">
        <v>15418</v>
      </c>
      <c r="F269" s="92" t="s">
        <v>15324</v>
      </c>
      <c r="G269" s="92" t="s">
        <v>15894</v>
      </c>
      <c r="H269" s="92" t="s">
        <v>15326</v>
      </c>
      <c r="I269" s="92" t="s">
        <v>15322</v>
      </c>
      <c r="J269" s="92" t="s">
        <v>15418</v>
      </c>
      <c r="K269" s="92">
        <v>0</v>
      </c>
      <c r="L269" s="92" t="s">
        <v>13433</v>
      </c>
      <c r="M269" s="93" t="s">
        <v>15895</v>
      </c>
      <c r="N269" s="86" t="str">
        <f t="shared" si="5"/>
        <v>2395038</v>
      </c>
      <c r="O269" s="94">
        <v>163700</v>
      </c>
      <c r="P269" s="95">
        <v>156000</v>
      </c>
      <c r="Q269" s="77">
        <v>156</v>
      </c>
      <c r="R269" s="96" t="s">
        <v>15329</v>
      </c>
      <c r="S269" s="92" t="s">
        <v>15330</v>
      </c>
      <c r="T269" s="92" t="s">
        <v>15331</v>
      </c>
      <c r="U269" s="92" t="s">
        <v>15332</v>
      </c>
      <c r="V269" s="92" t="s">
        <v>15333</v>
      </c>
      <c r="W269" s="92" t="s">
        <v>15334</v>
      </c>
      <c r="X269" s="97">
        <v>44575</v>
      </c>
      <c r="Y269" s="97">
        <v>44581</v>
      </c>
      <c r="Z269" s="97">
        <v>51877</v>
      </c>
      <c r="AA269" s="79">
        <v>6186</v>
      </c>
      <c r="AB269" s="90" t="s">
        <v>15340</v>
      </c>
    </row>
    <row r="270" spans="1:29" hidden="1">
      <c r="A270" s="98" t="s">
        <v>15335</v>
      </c>
      <c r="B270" s="99" t="s">
        <v>15336</v>
      </c>
      <c r="C270" s="99" t="s">
        <v>6</v>
      </c>
      <c r="D270" s="99" t="s">
        <v>15322</v>
      </c>
      <c r="E270" s="99" t="s">
        <v>15337</v>
      </c>
      <c r="F270" s="99" t="s">
        <v>15324</v>
      </c>
      <c r="G270" s="99" t="s">
        <v>15896</v>
      </c>
      <c r="H270" s="99" t="s">
        <v>15326</v>
      </c>
      <c r="I270" s="99" t="s">
        <v>15496</v>
      </c>
      <c r="J270" s="99" t="s">
        <v>15897</v>
      </c>
      <c r="K270" s="99">
        <v>0</v>
      </c>
      <c r="L270" s="99" t="s">
        <v>13433</v>
      </c>
      <c r="M270" s="100" t="s">
        <v>15898</v>
      </c>
      <c r="N270" s="86" t="str">
        <f t="shared" si="5"/>
        <v>2399925</v>
      </c>
      <c r="O270" s="104">
        <v>141650</v>
      </c>
      <c r="P270" s="101">
        <v>141650</v>
      </c>
      <c r="Q270" s="77">
        <v>141.65</v>
      </c>
      <c r="R270" s="102" t="s">
        <v>15329</v>
      </c>
      <c r="S270" s="99" t="s">
        <v>15349</v>
      </c>
      <c r="T270" s="99" t="s">
        <v>15331</v>
      </c>
      <c r="U270" s="99" t="s">
        <v>15356</v>
      </c>
      <c r="V270" s="99" t="s">
        <v>15357</v>
      </c>
      <c r="W270" s="99" t="s">
        <v>15388</v>
      </c>
      <c r="X270" s="103" t="s">
        <v>15686</v>
      </c>
      <c r="Y270" s="103">
        <v>44635</v>
      </c>
      <c r="Z270" s="103">
        <v>51928</v>
      </c>
      <c r="AA270" s="79" t="s">
        <v>15353</v>
      </c>
    </row>
    <row r="271" spans="1:29" hidden="1">
      <c r="A271" s="98" t="s">
        <v>2799</v>
      </c>
      <c r="B271" s="99" t="s">
        <v>15358</v>
      </c>
      <c r="C271" s="99" t="s">
        <v>59</v>
      </c>
      <c r="D271" s="99" t="s">
        <v>15322</v>
      </c>
      <c r="E271" s="99" t="s">
        <v>15337</v>
      </c>
      <c r="F271" s="99" t="s">
        <v>15324</v>
      </c>
      <c r="G271" s="99" t="s">
        <v>15899</v>
      </c>
      <c r="H271" s="99" t="s">
        <v>15326</v>
      </c>
      <c r="I271" s="99" t="s">
        <v>15322</v>
      </c>
      <c r="J271" s="99" t="s">
        <v>15406</v>
      </c>
      <c r="K271" s="99">
        <v>0</v>
      </c>
      <c r="L271" s="99" t="s">
        <v>13433</v>
      </c>
      <c r="M271" s="99" t="s">
        <v>1979</v>
      </c>
      <c r="N271" s="86" t="str">
        <f t="shared" si="5"/>
        <v>2410240</v>
      </c>
      <c r="O271" s="104">
        <v>261056</v>
      </c>
      <c r="P271" s="101">
        <v>261056</v>
      </c>
      <c r="Q271" s="77">
        <v>261.05599999999998</v>
      </c>
      <c r="R271" s="102" t="s">
        <v>15329</v>
      </c>
      <c r="S271" s="99" t="s">
        <v>15330</v>
      </c>
      <c r="T271" s="99" t="s">
        <v>15331</v>
      </c>
      <c r="U271" s="99" t="s">
        <v>15332</v>
      </c>
      <c r="V271" s="99" t="s">
        <v>15333</v>
      </c>
      <c r="W271" s="99" t="s">
        <v>15334</v>
      </c>
      <c r="X271" s="103">
        <v>44708</v>
      </c>
      <c r="Y271" s="103">
        <v>44708</v>
      </c>
      <c r="Z271" s="103">
        <v>52012</v>
      </c>
      <c r="AA271" s="79">
        <v>6186</v>
      </c>
      <c r="AB271" s="80" t="s">
        <v>15340</v>
      </c>
      <c r="AC271" s="81">
        <v>33</v>
      </c>
    </row>
    <row r="272" spans="1:29" hidden="1">
      <c r="A272" s="98" t="s">
        <v>15320</v>
      </c>
      <c r="B272" s="99" t="s">
        <v>15321</v>
      </c>
      <c r="C272" s="99" t="s">
        <v>415</v>
      </c>
      <c r="D272" s="99" t="s">
        <v>15322</v>
      </c>
      <c r="E272" s="99" t="s">
        <v>15323</v>
      </c>
      <c r="F272" s="99" t="s">
        <v>15324</v>
      </c>
      <c r="G272" s="99" t="s">
        <v>15900</v>
      </c>
      <c r="H272" s="99" t="s">
        <v>15326</v>
      </c>
      <c r="I272" s="99" t="s">
        <v>15322</v>
      </c>
      <c r="J272" s="99" t="s">
        <v>15323</v>
      </c>
      <c r="K272" s="99">
        <v>0</v>
      </c>
      <c r="L272" s="99" t="s">
        <v>13433</v>
      </c>
      <c r="M272" s="99" t="s">
        <v>15901</v>
      </c>
      <c r="N272" s="86" t="str">
        <f t="shared" si="5"/>
        <v>2428333</v>
      </c>
      <c r="O272" s="104">
        <v>150000</v>
      </c>
      <c r="P272" s="105">
        <v>50000</v>
      </c>
      <c r="Q272" s="77">
        <v>50</v>
      </c>
      <c r="R272" s="102" t="s">
        <v>15329</v>
      </c>
      <c r="S272" s="99" t="s">
        <v>15330</v>
      </c>
      <c r="T272" s="99" t="s">
        <v>15331</v>
      </c>
      <c r="U272" s="99" t="s">
        <v>15484</v>
      </c>
      <c r="V272" s="99" t="s">
        <v>15485</v>
      </c>
      <c r="W272" s="99" t="s">
        <v>15334</v>
      </c>
      <c r="X272" s="103" t="s">
        <v>15643</v>
      </c>
      <c r="Y272" s="103">
        <v>44735</v>
      </c>
      <c r="Z272" s="103">
        <v>52015</v>
      </c>
      <c r="AA272" s="79">
        <v>6186</v>
      </c>
      <c r="AB272" s="80" t="s">
        <v>15503</v>
      </c>
    </row>
    <row r="273" spans="1:29" hidden="1">
      <c r="A273" s="76" t="s">
        <v>2799</v>
      </c>
      <c r="B273" s="92" t="s">
        <v>15424</v>
      </c>
      <c r="C273" s="92" t="s">
        <v>15425</v>
      </c>
      <c r="D273" s="92" t="s">
        <v>15322</v>
      </c>
      <c r="E273" s="92" t="s">
        <v>15418</v>
      </c>
      <c r="F273" s="92" t="s">
        <v>15324</v>
      </c>
      <c r="G273" s="92" t="s">
        <v>15902</v>
      </c>
      <c r="H273" s="92" t="s">
        <v>15326</v>
      </c>
      <c r="I273" s="92" t="s">
        <v>15322</v>
      </c>
      <c r="J273" s="92" t="s">
        <v>15418</v>
      </c>
      <c r="K273" s="92">
        <v>0</v>
      </c>
      <c r="L273" s="92" t="s">
        <v>13433</v>
      </c>
      <c r="M273" s="93" t="s">
        <v>2213</v>
      </c>
      <c r="N273" s="86" t="str">
        <f t="shared" si="5"/>
        <v>2432920</v>
      </c>
      <c r="O273" s="94">
        <v>181000</v>
      </c>
      <c r="P273" s="95">
        <v>181000</v>
      </c>
      <c r="Q273" s="77">
        <v>181</v>
      </c>
      <c r="R273" s="96" t="s">
        <v>15329</v>
      </c>
      <c r="S273" s="92" t="s">
        <v>15330</v>
      </c>
      <c r="T273" s="92" t="s">
        <v>15331</v>
      </c>
      <c r="U273" s="92" t="s">
        <v>15332</v>
      </c>
      <c r="V273" s="92" t="s">
        <v>15333</v>
      </c>
      <c r="W273" s="92" t="s">
        <v>15334</v>
      </c>
      <c r="X273" s="97">
        <v>44601</v>
      </c>
      <c r="Y273" s="97">
        <v>44609</v>
      </c>
      <c r="Z273" s="97">
        <v>51900</v>
      </c>
      <c r="AA273" s="79">
        <v>6186</v>
      </c>
      <c r="AB273" s="90" t="s">
        <v>15340</v>
      </c>
    </row>
    <row r="274" spans="1:29" hidden="1">
      <c r="A274" s="98" t="s">
        <v>2799</v>
      </c>
      <c r="B274" s="99" t="s">
        <v>15424</v>
      </c>
      <c r="C274" s="99" t="s">
        <v>15425</v>
      </c>
      <c r="D274" s="99" t="s">
        <v>15322</v>
      </c>
      <c r="E274" s="99" t="s">
        <v>15418</v>
      </c>
      <c r="F274" s="99" t="s">
        <v>15324</v>
      </c>
      <c r="G274" s="99" t="s">
        <v>15903</v>
      </c>
      <c r="H274" s="99" t="s">
        <v>15326</v>
      </c>
      <c r="I274" s="99" t="s">
        <v>15322</v>
      </c>
      <c r="J274" s="99" t="s">
        <v>15418</v>
      </c>
      <c r="K274" s="99">
        <v>0</v>
      </c>
      <c r="L274" s="99" t="s">
        <v>13433</v>
      </c>
      <c r="M274" s="100" t="s">
        <v>2202</v>
      </c>
      <c r="N274" s="86" t="str">
        <f t="shared" si="5"/>
        <v>2433219</v>
      </c>
      <c r="O274" s="104">
        <v>198050</v>
      </c>
      <c r="P274" s="101">
        <v>189350</v>
      </c>
      <c r="Q274" s="77">
        <v>189.35</v>
      </c>
      <c r="R274" s="102" t="s">
        <v>15329</v>
      </c>
      <c r="S274" s="99" t="s">
        <v>15330</v>
      </c>
      <c r="T274" s="99" t="s">
        <v>15331</v>
      </c>
      <c r="U274" s="99" t="s">
        <v>15332</v>
      </c>
      <c r="V274" s="99" t="s">
        <v>15333</v>
      </c>
      <c r="W274" s="99" t="s">
        <v>15334</v>
      </c>
      <c r="X274" s="103" t="s">
        <v>15904</v>
      </c>
      <c r="Y274" s="103">
        <v>44624</v>
      </c>
      <c r="Z274" s="103">
        <v>51900</v>
      </c>
      <c r="AA274" s="79">
        <v>6186</v>
      </c>
      <c r="AB274" s="80" t="s">
        <v>15340</v>
      </c>
      <c r="AC274" s="81">
        <v>33</v>
      </c>
    </row>
    <row r="275" spans="1:29" hidden="1">
      <c r="A275" s="98" t="s">
        <v>2347</v>
      </c>
      <c r="B275" s="99" t="s">
        <v>15346</v>
      </c>
      <c r="C275" s="99" t="s">
        <v>129</v>
      </c>
      <c r="D275" s="99" t="s">
        <v>15322</v>
      </c>
      <c r="E275" s="99" t="s">
        <v>15337</v>
      </c>
      <c r="F275" s="99" t="s">
        <v>15324</v>
      </c>
      <c r="G275" s="99" t="s">
        <v>15905</v>
      </c>
      <c r="H275" s="99" t="s">
        <v>15326</v>
      </c>
      <c r="I275" s="99" t="s">
        <v>15322</v>
      </c>
      <c r="J275" s="99" t="s">
        <v>15348</v>
      </c>
      <c r="K275" s="99">
        <v>0</v>
      </c>
      <c r="L275" s="99" t="s">
        <v>13433</v>
      </c>
      <c r="M275" s="100" t="s">
        <v>15906</v>
      </c>
      <c r="N275" s="86" t="str">
        <f t="shared" si="5"/>
        <v>2433374</v>
      </c>
      <c r="O275" s="104">
        <v>273000</v>
      </c>
      <c r="P275" s="101">
        <v>259350</v>
      </c>
      <c r="Q275" s="77">
        <v>259.35000000000002</v>
      </c>
      <c r="R275" s="102" t="s">
        <v>15329</v>
      </c>
      <c r="S275" s="99" t="s">
        <v>15349</v>
      </c>
      <c r="T275" s="99" t="s">
        <v>15331</v>
      </c>
      <c r="U275" s="99" t="s">
        <v>15350</v>
      </c>
      <c r="V275" s="99" t="s">
        <v>15351</v>
      </c>
      <c r="W275" s="99" t="s">
        <v>15352</v>
      </c>
      <c r="X275" s="103" t="s">
        <v>15655</v>
      </c>
      <c r="Y275" s="103">
        <v>44631</v>
      </c>
      <c r="Z275" s="103">
        <v>51921</v>
      </c>
      <c r="AA275" s="79" t="s">
        <v>15353</v>
      </c>
    </row>
    <row r="276" spans="1:29" hidden="1">
      <c r="A276" s="98" t="s">
        <v>2799</v>
      </c>
      <c r="B276" s="99" t="s">
        <v>15424</v>
      </c>
      <c r="C276" s="99" t="s">
        <v>15425</v>
      </c>
      <c r="D276" s="99" t="s">
        <v>15322</v>
      </c>
      <c r="E276" s="99" t="s">
        <v>15418</v>
      </c>
      <c r="F276" s="99" t="s">
        <v>15324</v>
      </c>
      <c r="G276" s="99" t="s">
        <v>15907</v>
      </c>
      <c r="H276" s="99" t="s">
        <v>15326</v>
      </c>
      <c r="I276" s="99" t="s">
        <v>15322</v>
      </c>
      <c r="J276" s="99" t="s">
        <v>15418</v>
      </c>
      <c r="K276" s="99">
        <v>0</v>
      </c>
      <c r="L276" s="99" t="s">
        <v>13433</v>
      </c>
      <c r="M276" s="100" t="s">
        <v>15908</v>
      </c>
      <c r="N276" s="86" t="str">
        <f t="shared" si="5"/>
        <v>2435925</v>
      </c>
      <c r="O276" s="101">
        <v>119000</v>
      </c>
      <c r="P276" s="101">
        <v>1000</v>
      </c>
      <c r="Q276" s="77">
        <v>1</v>
      </c>
      <c r="R276" s="102" t="s">
        <v>15329</v>
      </c>
      <c r="S276" s="99" t="s">
        <v>15330</v>
      </c>
      <c r="T276" s="99" t="s">
        <v>15331</v>
      </c>
      <c r="U276" s="99" t="s">
        <v>15909</v>
      </c>
      <c r="V276" s="99" t="s">
        <v>15910</v>
      </c>
      <c r="W276" s="99" t="s">
        <v>15334</v>
      </c>
      <c r="X276" s="103">
        <v>44616</v>
      </c>
      <c r="Y276" s="103">
        <v>44617</v>
      </c>
      <c r="Z276" s="103">
        <v>51910</v>
      </c>
      <c r="AA276" s="79">
        <v>6186</v>
      </c>
      <c r="AB276" s="80" t="s">
        <v>15503</v>
      </c>
    </row>
    <row r="277" spans="1:29" hidden="1">
      <c r="A277" s="98" t="s">
        <v>2799</v>
      </c>
      <c r="B277" s="99" t="s">
        <v>15358</v>
      </c>
      <c r="C277" s="99" t="s">
        <v>59</v>
      </c>
      <c r="D277" s="99" t="s">
        <v>15322</v>
      </c>
      <c r="E277" s="99" t="s">
        <v>15337</v>
      </c>
      <c r="F277" s="99" t="s">
        <v>15324</v>
      </c>
      <c r="G277" s="99" t="s">
        <v>15911</v>
      </c>
      <c r="H277" s="99" t="s">
        <v>15326</v>
      </c>
      <c r="I277" s="99" t="s">
        <v>15322</v>
      </c>
      <c r="J277" s="99" t="s">
        <v>15406</v>
      </c>
      <c r="K277" s="99">
        <v>0</v>
      </c>
      <c r="L277" s="99" t="s">
        <v>13433</v>
      </c>
      <c r="M277" s="99" t="s">
        <v>1962</v>
      </c>
      <c r="N277" s="86" t="str">
        <f t="shared" si="5"/>
        <v>2453077</v>
      </c>
      <c r="O277" s="104">
        <v>238850</v>
      </c>
      <c r="P277" s="101">
        <v>238850</v>
      </c>
      <c r="Q277" s="77">
        <v>238.85</v>
      </c>
      <c r="R277" s="102" t="s">
        <v>15329</v>
      </c>
      <c r="S277" s="99" t="s">
        <v>15330</v>
      </c>
      <c r="T277" s="99" t="s">
        <v>15331</v>
      </c>
      <c r="U277" s="99" t="s">
        <v>15332</v>
      </c>
      <c r="V277" s="99" t="s">
        <v>15333</v>
      </c>
      <c r="W277" s="99" t="s">
        <v>15334</v>
      </c>
      <c r="X277" s="103" t="s">
        <v>15540</v>
      </c>
      <c r="Y277" s="103">
        <v>44670</v>
      </c>
      <c r="Z277" s="103">
        <v>51970</v>
      </c>
      <c r="AA277" s="79">
        <v>6186</v>
      </c>
      <c r="AB277" s="80" t="s">
        <v>15340</v>
      </c>
    </row>
    <row r="278" spans="1:29" hidden="1">
      <c r="A278" s="98" t="s">
        <v>2799</v>
      </c>
      <c r="B278" s="99" t="s">
        <v>15360</v>
      </c>
      <c r="C278" s="99" t="s">
        <v>3760</v>
      </c>
      <c r="D278" s="99" t="s">
        <v>15322</v>
      </c>
      <c r="E278" s="99" t="s">
        <v>15361</v>
      </c>
      <c r="F278" s="99" t="s">
        <v>15324</v>
      </c>
      <c r="G278" s="99" t="s">
        <v>15912</v>
      </c>
      <c r="H278" s="99" t="s">
        <v>15326</v>
      </c>
      <c r="I278" s="99" t="s">
        <v>15322</v>
      </c>
      <c r="J278" s="99" t="s">
        <v>15370</v>
      </c>
      <c r="K278" s="99">
        <v>0</v>
      </c>
      <c r="L278" s="99" t="s">
        <v>13433</v>
      </c>
      <c r="M278" s="99" t="s">
        <v>15913</v>
      </c>
      <c r="N278" s="86" t="str">
        <f t="shared" si="5"/>
        <v>2470308</v>
      </c>
      <c r="O278" s="104">
        <v>140541</v>
      </c>
      <c r="P278" s="101">
        <v>140541</v>
      </c>
      <c r="Q278" s="77">
        <v>140.541</v>
      </c>
      <c r="R278" s="102" t="s">
        <v>15329</v>
      </c>
      <c r="S278" s="99" t="s">
        <v>15349</v>
      </c>
      <c r="T278" s="99" t="s">
        <v>15331</v>
      </c>
      <c r="U278" s="99" t="s">
        <v>15356</v>
      </c>
      <c r="V278" s="99" t="s">
        <v>15357</v>
      </c>
      <c r="W278" s="99" t="s">
        <v>15352</v>
      </c>
      <c r="X278" s="103" t="s">
        <v>15521</v>
      </c>
      <c r="Y278" s="103">
        <v>44671</v>
      </c>
      <c r="Z278" s="103">
        <v>51850</v>
      </c>
      <c r="AA278" s="79" t="s">
        <v>15353</v>
      </c>
    </row>
    <row r="279" spans="1:29" hidden="1">
      <c r="A279" s="98" t="s">
        <v>32</v>
      </c>
      <c r="B279" s="99" t="s">
        <v>15662</v>
      </c>
      <c r="C279" s="99" t="s">
        <v>15663</v>
      </c>
      <c r="D279" s="99" t="s">
        <v>15322</v>
      </c>
      <c r="E279" s="99" t="s">
        <v>15337</v>
      </c>
      <c r="F279" s="99" t="s">
        <v>15324</v>
      </c>
      <c r="G279" s="99" t="s">
        <v>15914</v>
      </c>
      <c r="H279" s="99"/>
      <c r="I279" s="99" t="s">
        <v>15322</v>
      </c>
      <c r="J279" s="99" t="s">
        <v>15337</v>
      </c>
      <c r="K279" s="99"/>
      <c r="L279" s="99"/>
      <c r="M279" s="100" t="s">
        <v>173</v>
      </c>
      <c r="N279" s="86" t="str">
        <f t="shared" si="5"/>
        <v>2476814</v>
      </c>
      <c r="O279" s="104">
        <v>309400</v>
      </c>
      <c r="P279" s="101">
        <v>309400</v>
      </c>
      <c r="Q279" s="77">
        <v>309.39999999999998</v>
      </c>
      <c r="R279" s="102"/>
      <c r="S279" s="99"/>
      <c r="T279" s="99" t="s">
        <v>15331</v>
      </c>
      <c r="U279" s="99"/>
      <c r="V279" s="99" t="s">
        <v>15915</v>
      </c>
      <c r="W279" s="99" t="s">
        <v>15345</v>
      </c>
      <c r="X279" s="103" t="s">
        <v>15876</v>
      </c>
      <c r="Y279" s="103">
        <v>44627</v>
      </c>
      <c r="Z279" s="103" t="s">
        <v>15877</v>
      </c>
      <c r="AA279" s="79">
        <v>6186</v>
      </c>
      <c r="AB279" s="80" t="s">
        <v>15340</v>
      </c>
    </row>
    <row r="280" spans="1:29" hidden="1">
      <c r="A280" s="98" t="s">
        <v>2799</v>
      </c>
      <c r="B280" s="99" t="s">
        <v>15358</v>
      </c>
      <c r="C280" s="99" t="s">
        <v>59</v>
      </c>
      <c r="D280" s="99" t="s">
        <v>15322</v>
      </c>
      <c r="E280" s="99" t="s">
        <v>15337</v>
      </c>
      <c r="F280" s="99" t="s">
        <v>15324</v>
      </c>
      <c r="G280" s="99" t="s">
        <v>15916</v>
      </c>
      <c r="H280" s="99" t="s">
        <v>15326</v>
      </c>
      <c r="I280" s="99" t="s">
        <v>15322</v>
      </c>
      <c r="J280" s="99" t="s">
        <v>15323</v>
      </c>
      <c r="K280" s="99">
        <v>0</v>
      </c>
      <c r="L280" s="99" t="s">
        <v>13433</v>
      </c>
      <c r="M280" s="99" t="s">
        <v>76</v>
      </c>
      <c r="N280" s="86" t="str">
        <f t="shared" si="5"/>
        <v>2476815</v>
      </c>
      <c r="O280" s="104">
        <v>279285</v>
      </c>
      <c r="P280" s="101">
        <v>279285</v>
      </c>
      <c r="Q280" s="77">
        <v>279.28500000000003</v>
      </c>
      <c r="R280" s="102" t="s">
        <v>15329</v>
      </c>
      <c r="S280" s="99" t="s">
        <v>15330</v>
      </c>
      <c r="T280" s="99" t="s">
        <v>15331</v>
      </c>
      <c r="U280" s="99" t="s">
        <v>15332</v>
      </c>
      <c r="V280" s="99" t="s">
        <v>15333</v>
      </c>
      <c r="W280" s="99" t="s">
        <v>15334</v>
      </c>
      <c r="X280" s="103" t="s">
        <v>15583</v>
      </c>
      <c r="Y280" s="103">
        <v>44673</v>
      </c>
      <c r="Z280" s="103">
        <v>51976</v>
      </c>
      <c r="AA280" s="79">
        <v>6186</v>
      </c>
      <c r="AB280" s="80" t="s">
        <v>15340</v>
      </c>
      <c r="AC280" s="81">
        <v>33</v>
      </c>
    </row>
    <row r="281" spans="1:29" hidden="1">
      <c r="A281" s="76" t="s">
        <v>15458</v>
      </c>
      <c r="B281" s="92" t="s">
        <v>15459</v>
      </c>
      <c r="C281" s="92" t="s">
        <v>15460</v>
      </c>
      <c r="D281" s="92" t="s">
        <v>15322</v>
      </c>
      <c r="E281" s="92" t="s">
        <v>15348</v>
      </c>
      <c r="F281" s="92" t="s">
        <v>15324</v>
      </c>
      <c r="G281" s="92" t="s">
        <v>15917</v>
      </c>
      <c r="H281" s="92" t="s">
        <v>15326</v>
      </c>
      <c r="I281" s="92" t="s">
        <v>15322</v>
      </c>
      <c r="J281" s="92" t="s">
        <v>15348</v>
      </c>
      <c r="K281" s="92">
        <v>0</v>
      </c>
      <c r="L281" s="92" t="s">
        <v>13433</v>
      </c>
      <c r="M281" s="93" t="s">
        <v>15918</v>
      </c>
      <c r="N281" s="86" t="str">
        <f t="shared" si="5"/>
        <v>2477467</v>
      </c>
      <c r="O281" s="94">
        <v>250000</v>
      </c>
      <c r="P281" s="95">
        <v>100000</v>
      </c>
      <c r="Q281" s="77">
        <v>100</v>
      </c>
      <c r="R281" s="96" t="s">
        <v>15329</v>
      </c>
      <c r="S281" s="92" t="s">
        <v>15330</v>
      </c>
      <c r="T281" s="92" t="s">
        <v>15331</v>
      </c>
      <c r="U281" s="92" t="s">
        <v>15332</v>
      </c>
      <c r="V281" s="92" t="s">
        <v>15333</v>
      </c>
      <c r="W281" s="92" t="s">
        <v>15345</v>
      </c>
      <c r="X281" s="97">
        <v>44580</v>
      </c>
      <c r="Y281" s="97">
        <v>44582</v>
      </c>
      <c r="Z281" s="97">
        <v>51849</v>
      </c>
      <c r="AA281" s="79">
        <v>6186</v>
      </c>
      <c r="AB281" s="90"/>
    </row>
    <row r="282" spans="1:29" hidden="1">
      <c r="A282" s="98" t="s">
        <v>2347</v>
      </c>
      <c r="B282" s="99" t="s">
        <v>15346</v>
      </c>
      <c r="C282" s="99" t="s">
        <v>129</v>
      </c>
      <c r="D282" s="99" t="s">
        <v>15322</v>
      </c>
      <c r="E282" s="99" t="s">
        <v>15337</v>
      </c>
      <c r="F282" s="99" t="s">
        <v>15324</v>
      </c>
      <c r="G282" s="99" t="s">
        <v>15919</v>
      </c>
      <c r="H282" s="99" t="s">
        <v>15326</v>
      </c>
      <c r="I282" s="99" t="s">
        <v>15322</v>
      </c>
      <c r="J282" s="99" t="s">
        <v>15323</v>
      </c>
      <c r="K282" s="99">
        <v>0</v>
      </c>
      <c r="L282" s="99" t="s">
        <v>13433</v>
      </c>
      <c r="M282" s="100" t="s">
        <v>15920</v>
      </c>
      <c r="N282" s="86" t="str">
        <f t="shared" si="5"/>
        <v>2499865</v>
      </c>
      <c r="O282" s="101">
        <v>273000</v>
      </c>
      <c r="P282" s="101">
        <v>259350</v>
      </c>
      <c r="Q282" s="77">
        <v>259.35000000000002</v>
      </c>
      <c r="R282" s="102" t="s">
        <v>15329</v>
      </c>
      <c r="S282" s="99" t="s">
        <v>15349</v>
      </c>
      <c r="T282" s="99" t="s">
        <v>15331</v>
      </c>
      <c r="U282" s="99" t="s">
        <v>15350</v>
      </c>
      <c r="V282" s="99" t="s">
        <v>15351</v>
      </c>
      <c r="W282" s="99" t="s">
        <v>15352</v>
      </c>
      <c r="X282" s="103">
        <v>44601</v>
      </c>
      <c r="Y282" s="103">
        <v>44614</v>
      </c>
      <c r="Z282" s="103">
        <v>51899</v>
      </c>
      <c r="AA282" s="79" t="s">
        <v>15353</v>
      </c>
    </row>
    <row r="283" spans="1:29" hidden="1">
      <c r="A283" s="98" t="s">
        <v>2347</v>
      </c>
      <c r="B283" s="99" t="s">
        <v>15341</v>
      </c>
      <c r="C283" s="99" t="s">
        <v>15342</v>
      </c>
      <c r="D283" s="99" t="s">
        <v>15322</v>
      </c>
      <c r="E283" s="99" t="s">
        <v>15343</v>
      </c>
      <c r="F283" s="99" t="s">
        <v>15324</v>
      </c>
      <c r="G283" s="99" t="s">
        <v>15921</v>
      </c>
      <c r="H283" s="99" t="s">
        <v>15326</v>
      </c>
      <c r="I283" s="99" t="s">
        <v>15322</v>
      </c>
      <c r="J283" s="99" t="s">
        <v>15343</v>
      </c>
      <c r="K283" s="99">
        <v>0</v>
      </c>
      <c r="L283" s="99" t="s">
        <v>13433</v>
      </c>
      <c r="M283" s="100" t="s">
        <v>2273</v>
      </c>
      <c r="N283" s="86" t="str">
        <f t="shared" si="5"/>
        <v>2525527</v>
      </c>
      <c r="O283" s="104">
        <v>137152</v>
      </c>
      <c r="P283" s="101">
        <v>137152</v>
      </c>
      <c r="Q283" s="77">
        <v>137.15199999999999</v>
      </c>
      <c r="R283" s="102" t="s">
        <v>15329</v>
      </c>
      <c r="S283" s="99" t="s">
        <v>15330</v>
      </c>
      <c r="T283" s="99" t="s">
        <v>15331</v>
      </c>
      <c r="U283" s="99" t="s">
        <v>15332</v>
      </c>
      <c r="V283" s="99" t="s">
        <v>15333</v>
      </c>
      <c r="W283" s="99" t="s">
        <v>15345</v>
      </c>
      <c r="X283" s="103" t="s">
        <v>15476</v>
      </c>
      <c r="Y283" s="103">
        <v>44638</v>
      </c>
      <c r="Z283" s="103">
        <v>51940</v>
      </c>
      <c r="AA283" s="79">
        <v>6186</v>
      </c>
      <c r="AB283" s="80" t="s">
        <v>15340</v>
      </c>
    </row>
    <row r="284" spans="1:29" hidden="1">
      <c r="A284" s="98" t="s">
        <v>15458</v>
      </c>
      <c r="B284" s="99" t="s">
        <v>15922</v>
      </c>
      <c r="C284" s="99" t="s">
        <v>1971</v>
      </c>
      <c r="D284" s="99" t="s">
        <v>15322</v>
      </c>
      <c r="E284" s="99" t="s">
        <v>15406</v>
      </c>
      <c r="F284" s="99" t="s">
        <v>15324</v>
      </c>
      <c r="G284" s="99" t="s">
        <v>15923</v>
      </c>
      <c r="H284" s="99" t="s">
        <v>15326</v>
      </c>
      <c r="I284" s="99" t="s">
        <v>15322</v>
      </c>
      <c r="J284" s="99" t="s">
        <v>15406</v>
      </c>
      <c r="K284" s="99">
        <v>0</v>
      </c>
      <c r="L284" s="99" t="s">
        <v>13433</v>
      </c>
      <c r="M284" s="99" t="s">
        <v>15924</v>
      </c>
      <c r="N284" s="86" t="str">
        <f t="shared" si="5"/>
        <v>2525684</v>
      </c>
      <c r="O284" s="104">
        <v>169000</v>
      </c>
      <c r="P284" s="105">
        <v>67600</v>
      </c>
      <c r="Q284" s="77">
        <v>67.599999999999994</v>
      </c>
      <c r="R284" s="102" t="s">
        <v>15329</v>
      </c>
      <c r="S284" s="99" t="s">
        <v>15330</v>
      </c>
      <c r="T284" s="99" t="s">
        <v>15331</v>
      </c>
      <c r="U284" s="99" t="s">
        <v>15641</v>
      </c>
      <c r="V284" s="99" t="s">
        <v>15642</v>
      </c>
      <c r="W284" s="99" t="s">
        <v>15334</v>
      </c>
      <c r="X284" s="103" t="s">
        <v>15568</v>
      </c>
      <c r="Y284" s="103">
        <v>44725</v>
      </c>
      <c r="Z284" s="103">
        <v>52005</v>
      </c>
      <c r="AA284" s="79">
        <v>6186</v>
      </c>
      <c r="AB284" s="80" t="s">
        <v>15503</v>
      </c>
    </row>
    <row r="285" spans="1:29" hidden="1">
      <c r="A285" s="98" t="s">
        <v>2799</v>
      </c>
      <c r="B285" s="99" t="s">
        <v>15358</v>
      </c>
      <c r="C285" s="99" t="s">
        <v>59</v>
      </c>
      <c r="D285" s="99" t="s">
        <v>15322</v>
      </c>
      <c r="E285" s="99" t="s">
        <v>15337</v>
      </c>
      <c r="F285" s="99" t="s">
        <v>15324</v>
      </c>
      <c r="G285" s="99" t="s">
        <v>15925</v>
      </c>
      <c r="H285" s="99" t="s">
        <v>15326</v>
      </c>
      <c r="I285" s="99" t="s">
        <v>15322</v>
      </c>
      <c r="J285" s="99" t="s">
        <v>15337</v>
      </c>
      <c r="K285" s="99">
        <v>0</v>
      </c>
      <c r="L285" s="99" t="s">
        <v>13433</v>
      </c>
      <c r="M285" s="100" t="s">
        <v>391</v>
      </c>
      <c r="N285" s="86" t="str">
        <f t="shared" si="5"/>
        <v>2548211</v>
      </c>
      <c r="O285" s="104">
        <v>297400</v>
      </c>
      <c r="P285" s="101">
        <v>297400</v>
      </c>
      <c r="Q285" s="77">
        <v>297.39999999999998</v>
      </c>
      <c r="R285" s="102" t="s">
        <v>15329</v>
      </c>
      <c r="S285" s="99" t="s">
        <v>15330</v>
      </c>
      <c r="T285" s="99" t="s">
        <v>15331</v>
      </c>
      <c r="U285" s="99" t="s">
        <v>15332</v>
      </c>
      <c r="V285" s="99" t="s">
        <v>15333</v>
      </c>
      <c r="W285" s="99" t="s">
        <v>15334</v>
      </c>
      <c r="X285" s="103" t="s">
        <v>15452</v>
      </c>
      <c r="Y285" s="103">
        <v>44635</v>
      </c>
      <c r="Z285" s="103">
        <v>51939</v>
      </c>
      <c r="AA285" s="79">
        <v>6186</v>
      </c>
      <c r="AB285" s="80" t="s">
        <v>15340</v>
      </c>
    </row>
    <row r="286" spans="1:29" hidden="1">
      <c r="A286" s="98" t="s">
        <v>15458</v>
      </c>
      <c r="B286" s="99" t="s">
        <v>15499</v>
      </c>
      <c r="C286" s="99" t="s">
        <v>15500</v>
      </c>
      <c r="D286" s="99" t="s">
        <v>15322</v>
      </c>
      <c r="E286" s="99" t="s">
        <v>15395</v>
      </c>
      <c r="F286" s="99" t="s">
        <v>15354</v>
      </c>
      <c r="G286" s="99" t="s">
        <v>15926</v>
      </c>
      <c r="H286" s="99" t="s">
        <v>15326</v>
      </c>
      <c r="I286" s="99" t="s">
        <v>15322</v>
      </c>
      <c r="J286" s="99" t="s">
        <v>15395</v>
      </c>
      <c r="K286" s="99">
        <v>0</v>
      </c>
      <c r="L286" s="99" t="s">
        <v>13433</v>
      </c>
      <c r="M286" s="99" t="s">
        <v>15927</v>
      </c>
      <c r="N286" s="86" t="str">
        <f t="shared" si="5"/>
        <v>2559181</v>
      </c>
      <c r="O286" s="104">
        <v>150000</v>
      </c>
      <c r="P286" s="105">
        <v>150000</v>
      </c>
      <c r="Q286" s="77">
        <v>150</v>
      </c>
      <c r="R286" s="102" t="s">
        <v>15329</v>
      </c>
      <c r="S286" s="99" t="s">
        <v>15371</v>
      </c>
      <c r="T286" s="99" t="s">
        <v>15331</v>
      </c>
      <c r="U286" s="99" t="s">
        <v>15332</v>
      </c>
      <c r="V286" s="99" t="s">
        <v>15333</v>
      </c>
      <c r="W286" s="99" t="s">
        <v>15517</v>
      </c>
      <c r="X286" s="103" t="s">
        <v>15928</v>
      </c>
      <c r="Y286" s="103">
        <v>44718</v>
      </c>
      <c r="Z286" s="103">
        <v>50190</v>
      </c>
      <c r="AA286" s="79" t="s">
        <v>15374</v>
      </c>
      <c r="AB286" s="80" t="s">
        <v>15375</v>
      </c>
    </row>
    <row r="287" spans="1:29" hidden="1">
      <c r="A287" s="98" t="s">
        <v>15534</v>
      </c>
      <c r="B287" s="99" t="s">
        <v>15535</v>
      </c>
      <c r="C287" s="99" t="s">
        <v>158</v>
      </c>
      <c r="D287" s="99" t="s">
        <v>15322</v>
      </c>
      <c r="E287" s="99" t="s">
        <v>15337</v>
      </c>
      <c r="F287" s="99" t="s">
        <v>15324</v>
      </c>
      <c r="G287" s="99" t="s">
        <v>15929</v>
      </c>
      <c r="H287" s="99" t="s">
        <v>15326</v>
      </c>
      <c r="I287" s="99" t="s">
        <v>15322</v>
      </c>
      <c r="J287" s="99" t="s">
        <v>15348</v>
      </c>
      <c r="K287" s="99">
        <v>0</v>
      </c>
      <c r="L287" s="99" t="s">
        <v>13433</v>
      </c>
      <c r="M287" s="100" t="s">
        <v>15930</v>
      </c>
      <c r="N287" s="86" t="str">
        <f t="shared" si="5"/>
        <v>2577580</v>
      </c>
      <c r="O287" s="104">
        <v>199000</v>
      </c>
      <c r="P287" s="101">
        <v>199000</v>
      </c>
      <c r="Q287" s="77">
        <v>199</v>
      </c>
      <c r="R287" s="102" t="s">
        <v>15329</v>
      </c>
      <c r="S287" s="99" t="s">
        <v>15401</v>
      </c>
      <c r="T287" s="99" t="s">
        <v>15331</v>
      </c>
      <c r="U287" s="99" t="s">
        <v>15641</v>
      </c>
      <c r="V287" s="99" t="s">
        <v>15642</v>
      </c>
      <c r="W287" s="99" t="s">
        <v>15402</v>
      </c>
      <c r="X287" s="103" t="s">
        <v>15437</v>
      </c>
      <c r="Y287" s="103">
        <v>44644</v>
      </c>
      <c r="Z287" s="103">
        <v>51858</v>
      </c>
      <c r="AA287" s="79" t="s">
        <v>15731</v>
      </c>
      <c r="AB287" s="90" t="s">
        <v>15375</v>
      </c>
    </row>
    <row r="288" spans="1:29" hidden="1">
      <c r="A288" s="98" t="s">
        <v>15380</v>
      </c>
      <c r="B288" s="99" t="s">
        <v>15381</v>
      </c>
      <c r="C288" s="99" t="s">
        <v>15382</v>
      </c>
      <c r="D288" s="99" t="s">
        <v>15322</v>
      </c>
      <c r="E288" s="99" t="s">
        <v>15337</v>
      </c>
      <c r="F288" s="99" t="s">
        <v>15324</v>
      </c>
      <c r="G288" s="99" t="s">
        <v>15931</v>
      </c>
      <c r="H288" s="99" t="s">
        <v>15326</v>
      </c>
      <c r="I288" s="99" t="s">
        <v>15322</v>
      </c>
      <c r="J288" s="99" t="s">
        <v>15343</v>
      </c>
      <c r="K288" s="99">
        <v>0</v>
      </c>
      <c r="L288" s="99" t="s">
        <v>13433</v>
      </c>
      <c r="M288" s="100" t="s">
        <v>311</v>
      </c>
      <c r="N288" s="86" t="str">
        <f t="shared" si="5"/>
        <v>2604043</v>
      </c>
      <c r="O288" s="104">
        <v>250750</v>
      </c>
      <c r="P288" s="101">
        <v>250750</v>
      </c>
      <c r="Q288" s="77">
        <v>250.75</v>
      </c>
      <c r="R288" s="102" t="s">
        <v>15329</v>
      </c>
      <c r="S288" s="99" t="s">
        <v>15330</v>
      </c>
      <c r="T288" s="99" t="s">
        <v>15331</v>
      </c>
      <c r="U288" s="99" t="s">
        <v>15332</v>
      </c>
      <c r="V288" s="99" t="s">
        <v>15333</v>
      </c>
      <c r="W288" s="99" t="s">
        <v>15334</v>
      </c>
      <c r="X288" s="103" t="s">
        <v>15437</v>
      </c>
      <c r="Y288" s="103">
        <v>44631</v>
      </c>
      <c r="Z288" s="103">
        <v>51922</v>
      </c>
      <c r="AA288" s="79">
        <v>6186</v>
      </c>
      <c r="AB288" s="80" t="s">
        <v>15340</v>
      </c>
    </row>
    <row r="289" spans="1:29" hidden="1">
      <c r="A289" s="98" t="s">
        <v>32</v>
      </c>
      <c r="B289" s="99" t="s">
        <v>15662</v>
      </c>
      <c r="C289" s="99" t="s">
        <v>15663</v>
      </c>
      <c r="D289" s="99" t="s">
        <v>15322</v>
      </c>
      <c r="E289" s="99" t="s">
        <v>15337</v>
      </c>
      <c r="F289" s="99" t="s">
        <v>15324</v>
      </c>
      <c r="G289" s="99" t="s">
        <v>15932</v>
      </c>
      <c r="H289" s="99"/>
      <c r="I289" s="99" t="s">
        <v>15322</v>
      </c>
      <c r="J289" s="99" t="s">
        <v>15337</v>
      </c>
      <c r="K289" s="99"/>
      <c r="L289" s="99"/>
      <c r="M289" s="100" t="s">
        <v>15933</v>
      </c>
      <c r="N289" s="86" t="str">
        <f t="shared" si="5"/>
        <v>2627939</v>
      </c>
      <c r="O289" s="104">
        <v>168000</v>
      </c>
      <c r="P289" s="101">
        <v>168000</v>
      </c>
      <c r="Q289" s="77">
        <v>168</v>
      </c>
      <c r="R289" s="102"/>
      <c r="S289" s="99"/>
      <c r="T289" s="99" t="s">
        <v>15331</v>
      </c>
      <c r="U289" s="99"/>
      <c r="V289" s="99" t="s">
        <v>15801</v>
      </c>
      <c r="W289" s="99" t="s">
        <v>15334</v>
      </c>
      <c r="X289" s="103" t="s">
        <v>15934</v>
      </c>
      <c r="Y289" s="103">
        <v>44592</v>
      </c>
      <c r="Z289" s="103" t="s">
        <v>15935</v>
      </c>
      <c r="AA289" s="79">
        <v>6186</v>
      </c>
      <c r="AB289" s="80" t="s">
        <v>15340</v>
      </c>
    </row>
    <row r="290" spans="1:29" hidden="1">
      <c r="A290" s="98" t="s">
        <v>15458</v>
      </c>
      <c r="B290" s="99" t="s">
        <v>15922</v>
      </c>
      <c r="C290" s="99" t="s">
        <v>1971</v>
      </c>
      <c r="D290" s="99" t="s">
        <v>15322</v>
      </c>
      <c r="E290" s="99" t="s">
        <v>15406</v>
      </c>
      <c r="F290" s="99" t="s">
        <v>15324</v>
      </c>
      <c r="G290" s="99" t="s">
        <v>15936</v>
      </c>
      <c r="H290" s="99" t="s">
        <v>15326</v>
      </c>
      <c r="I290" s="99" t="s">
        <v>15322</v>
      </c>
      <c r="J290" s="99" t="s">
        <v>15406</v>
      </c>
      <c r="K290" s="99">
        <v>0</v>
      </c>
      <c r="L290" s="99" t="s">
        <v>13433</v>
      </c>
      <c r="M290" s="99" t="s">
        <v>15937</v>
      </c>
      <c r="N290" s="86" t="str">
        <f t="shared" si="5"/>
        <v>2646616</v>
      </c>
      <c r="O290" s="104">
        <v>208000</v>
      </c>
      <c r="P290" s="105">
        <v>146600</v>
      </c>
      <c r="Q290" s="77">
        <v>146.6</v>
      </c>
      <c r="R290" s="102" t="s">
        <v>15329</v>
      </c>
      <c r="S290" s="99" t="s">
        <v>15330</v>
      </c>
      <c r="T290" s="99" t="s">
        <v>15331</v>
      </c>
      <c r="U290" s="99" t="s">
        <v>15332</v>
      </c>
      <c r="V290" s="99" t="s">
        <v>15333</v>
      </c>
      <c r="W290" s="99" t="s">
        <v>15334</v>
      </c>
      <c r="X290" s="103" t="s">
        <v>15938</v>
      </c>
      <c r="Y290" s="103">
        <v>44719</v>
      </c>
      <c r="Z290" s="103">
        <v>52010</v>
      </c>
      <c r="AA290" s="79">
        <v>6186</v>
      </c>
    </row>
    <row r="291" spans="1:29" hidden="1">
      <c r="A291" s="98" t="s">
        <v>15489</v>
      </c>
      <c r="B291" s="99" t="s">
        <v>15939</v>
      </c>
      <c r="C291" s="99" t="s">
        <v>15940</v>
      </c>
      <c r="D291" s="99" t="s">
        <v>15322</v>
      </c>
      <c r="E291" s="99" t="s">
        <v>15370</v>
      </c>
      <c r="F291" s="99" t="s">
        <v>15324</v>
      </c>
      <c r="G291" s="99" t="s">
        <v>15941</v>
      </c>
      <c r="H291" s="99" t="s">
        <v>15326</v>
      </c>
      <c r="I291" s="99" t="s">
        <v>15322</v>
      </c>
      <c r="J291" s="99" t="s">
        <v>15370</v>
      </c>
      <c r="K291" s="99">
        <v>1</v>
      </c>
      <c r="L291" s="99" t="s">
        <v>13433</v>
      </c>
      <c r="M291" s="99" t="s">
        <v>2891</v>
      </c>
      <c r="N291" s="86" t="str">
        <f t="shared" si="5"/>
        <v>2648436</v>
      </c>
      <c r="O291" s="104">
        <v>172250</v>
      </c>
      <c r="P291" s="101">
        <v>172250</v>
      </c>
      <c r="Q291" s="77">
        <v>172.25</v>
      </c>
      <c r="R291" s="102" t="s">
        <v>15329</v>
      </c>
      <c r="S291" s="99" t="s">
        <v>15330</v>
      </c>
      <c r="T291" s="99" t="s">
        <v>15331</v>
      </c>
      <c r="U291" s="99" t="s">
        <v>15332</v>
      </c>
      <c r="V291" s="99" t="s">
        <v>15333</v>
      </c>
      <c r="W291" s="99" t="s">
        <v>15334</v>
      </c>
      <c r="X291" s="103" t="s">
        <v>15677</v>
      </c>
      <c r="Y291" s="103">
        <v>44670</v>
      </c>
      <c r="Z291" s="103">
        <v>51935</v>
      </c>
      <c r="AA291" s="79">
        <v>6186</v>
      </c>
      <c r="AB291" s="80" t="s">
        <v>15340</v>
      </c>
      <c r="AC291" s="81">
        <v>33</v>
      </c>
    </row>
    <row r="292" spans="1:29" hidden="1">
      <c r="A292" s="98" t="s">
        <v>15335</v>
      </c>
      <c r="B292" s="99" t="s">
        <v>15336</v>
      </c>
      <c r="C292" s="99" t="s">
        <v>6</v>
      </c>
      <c r="D292" s="99" t="s">
        <v>15322</v>
      </c>
      <c r="E292" s="99" t="s">
        <v>15337</v>
      </c>
      <c r="F292" s="99" t="s">
        <v>15324</v>
      </c>
      <c r="G292" s="99" t="s">
        <v>15942</v>
      </c>
      <c r="H292" s="99" t="s">
        <v>15326</v>
      </c>
      <c r="I292" s="99" t="s">
        <v>15322</v>
      </c>
      <c r="J292" s="99" t="s">
        <v>15327</v>
      </c>
      <c r="K292" s="99">
        <v>0</v>
      </c>
      <c r="L292" s="99" t="s">
        <v>13433</v>
      </c>
      <c r="M292" s="100" t="s">
        <v>15943</v>
      </c>
      <c r="N292" s="86" t="str">
        <f t="shared" si="5"/>
        <v>2660462</v>
      </c>
      <c r="O292" s="101">
        <v>141600</v>
      </c>
      <c r="P292" s="101">
        <v>120000</v>
      </c>
      <c r="Q292" s="77">
        <v>120</v>
      </c>
      <c r="R292" s="102" t="s">
        <v>15329</v>
      </c>
      <c r="S292" s="99" t="s">
        <v>15349</v>
      </c>
      <c r="T292" s="99" t="s">
        <v>15331</v>
      </c>
      <c r="U292" s="99" t="s">
        <v>15356</v>
      </c>
      <c r="V292" s="99" t="s">
        <v>15357</v>
      </c>
      <c r="W292" s="99" t="s">
        <v>15388</v>
      </c>
      <c r="X292" s="103">
        <v>44606</v>
      </c>
      <c r="Y292" s="103">
        <v>44615</v>
      </c>
      <c r="Z292" s="103">
        <v>51901</v>
      </c>
      <c r="AA292" s="79" t="s">
        <v>15353</v>
      </c>
    </row>
    <row r="293" spans="1:29" hidden="1">
      <c r="A293" s="76" t="s">
        <v>15335</v>
      </c>
      <c r="B293" s="92" t="s">
        <v>15336</v>
      </c>
      <c r="C293" s="92" t="s">
        <v>6</v>
      </c>
      <c r="D293" s="92" t="s">
        <v>15322</v>
      </c>
      <c r="E293" s="92" t="s">
        <v>15337</v>
      </c>
      <c r="F293" s="92" t="s">
        <v>15324</v>
      </c>
      <c r="G293" s="92" t="s">
        <v>15944</v>
      </c>
      <c r="H293" s="92" t="s">
        <v>15326</v>
      </c>
      <c r="I293" s="92" t="s">
        <v>15322</v>
      </c>
      <c r="J293" s="92" t="s">
        <v>15327</v>
      </c>
      <c r="K293" s="92">
        <v>0</v>
      </c>
      <c r="L293" s="92" t="s">
        <v>13433</v>
      </c>
      <c r="M293" s="93" t="s">
        <v>15945</v>
      </c>
      <c r="N293" s="86" t="str">
        <f t="shared" si="5"/>
        <v>2660839</v>
      </c>
      <c r="O293" s="94">
        <v>153578</v>
      </c>
      <c r="P293" s="95">
        <v>153578</v>
      </c>
      <c r="Q293" s="77">
        <v>153.578</v>
      </c>
      <c r="R293" s="96" t="s">
        <v>15329</v>
      </c>
      <c r="S293" s="92" t="s">
        <v>15330</v>
      </c>
      <c r="T293" s="92" t="s">
        <v>15331</v>
      </c>
      <c r="U293" s="92" t="s">
        <v>15332</v>
      </c>
      <c r="V293" s="92" t="s">
        <v>15333</v>
      </c>
      <c r="W293" s="92" t="s">
        <v>15334</v>
      </c>
      <c r="X293" s="97">
        <v>44586</v>
      </c>
      <c r="Y293" s="97">
        <v>44586</v>
      </c>
      <c r="Z293" s="97">
        <v>51860</v>
      </c>
      <c r="AA293" s="79">
        <v>6186</v>
      </c>
      <c r="AB293" s="90"/>
    </row>
    <row r="294" spans="1:29" hidden="1">
      <c r="A294" s="98" t="s">
        <v>15335</v>
      </c>
      <c r="B294" s="99" t="s">
        <v>15336</v>
      </c>
      <c r="C294" s="99" t="s">
        <v>6</v>
      </c>
      <c r="D294" s="99" t="s">
        <v>15322</v>
      </c>
      <c r="E294" s="99" t="s">
        <v>15337</v>
      </c>
      <c r="F294" s="99" t="s">
        <v>15324</v>
      </c>
      <c r="G294" s="99" t="s">
        <v>15946</v>
      </c>
      <c r="H294" s="99" t="s">
        <v>15326</v>
      </c>
      <c r="I294" s="99" t="s">
        <v>15322</v>
      </c>
      <c r="J294" s="99" t="s">
        <v>15364</v>
      </c>
      <c r="K294" s="99">
        <v>0</v>
      </c>
      <c r="L294" s="99" t="s">
        <v>13433</v>
      </c>
      <c r="M294" s="100" t="s">
        <v>3065</v>
      </c>
      <c r="N294" s="86" t="str">
        <f t="shared" si="5"/>
        <v>2661667</v>
      </c>
      <c r="O294" s="101">
        <v>246326</v>
      </c>
      <c r="P294" s="101">
        <v>246326</v>
      </c>
      <c r="Q294" s="77">
        <v>246.32599999999999</v>
      </c>
      <c r="R294" s="102" t="s">
        <v>15329</v>
      </c>
      <c r="S294" s="99" t="s">
        <v>15330</v>
      </c>
      <c r="T294" s="99" t="s">
        <v>15331</v>
      </c>
      <c r="U294" s="99" t="s">
        <v>15332</v>
      </c>
      <c r="V294" s="99" t="s">
        <v>15333</v>
      </c>
      <c r="W294" s="99" t="s">
        <v>15339</v>
      </c>
      <c r="X294" s="103">
        <v>44609</v>
      </c>
      <c r="Y294" s="103">
        <v>44609</v>
      </c>
      <c r="Z294" s="103">
        <v>51890</v>
      </c>
      <c r="AA294" s="79">
        <v>6186</v>
      </c>
      <c r="AB294" s="90" t="s">
        <v>15340</v>
      </c>
    </row>
    <row r="295" spans="1:29" hidden="1">
      <c r="A295" s="76" t="s">
        <v>2347</v>
      </c>
      <c r="B295" s="92" t="s">
        <v>15346</v>
      </c>
      <c r="C295" s="92" t="s">
        <v>129</v>
      </c>
      <c r="D295" s="92" t="s">
        <v>15322</v>
      </c>
      <c r="E295" s="92" t="s">
        <v>15337</v>
      </c>
      <c r="F295" s="92" t="s">
        <v>15324</v>
      </c>
      <c r="G295" s="92" t="s">
        <v>15947</v>
      </c>
      <c r="H295" s="92" t="s">
        <v>15326</v>
      </c>
      <c r="I295" s="92" t="s">
        <v>15948</v>
      </c>
      <c r="J295" s="92" t="s">
        <v>15949</v>
      </c>
      <c r="K295" s="92">
        <v>0</v>
      </c>
      <c r="L295" s="92" t="s">
        <v>13433</v>
      </c>
      <c r="M295" s="93" t="s">
        <v>15950</v>
      </c>
      <c r="N295" s="86" t="str">
        <f t="shared" si="5"/>
        <v>2662875</v>
      </c>
      <c r="O295" s="94">
        <v>273000</v>
      </c>
      <c r="P295" s="95">
        <v>259350</v>
      </c>
      <c r="Q295" s="77">
        <v>259.35000000000002</v>
      </c>
      <c r="R295" s="96" t="s">
        <v>15329</v>
      </c>
      <c r="S295" s="92" t="s">
        <v>15349</v>
      </c>
      <c r="T295" s="92" t="s">
        <v>15331</v>
      </c>
      <c r="U295" s="92" t="s">
        <v>15350</v>
      </c>
      <c r="V295" s="92" t="s">
        <v>15351</v>
      </c>
      <c r="W295" s="92" t="s">
        <v>15352</v>
      </c>
      <c r="X295" s="97">
        <v>44579</v>
      </c>
      <c r="Y295" s="97">
        <v>44592</v>
      </c>
      <c r="Z295" s="97">
        <v>51882</v>
      </c>
      <c r="AA295" s="79" t="s">
        <v>15353</v>
      </c>
      <c r="AB295" s="90"/>
    </row>
    <row r="296" spans="1:29" hidden="1">
      <c r="A296" s="76" t="s">
        <v>2347</v>
      </c>
      <c r="B296" s="92" t="s">
        <v>15511</v>
      </c>
      <c r="C296" s="92" t="s">
        <v>3798</v>
      </c>
      <c r="D296" s="92" t="s">
        <v>15322</v>
      </c>
      <c r="E296" s="92" t="s">
        <v>15361</v>
      </c>
      <c r="F296" s="92" t="s">
        <v>15354</v>
      </c>
      <c r="G296" s="92" t="s">
        <v>15951</v>
      </c>
      <c r="H296" s="92" t="s">
        <v>15326</v>
      </c>
      <c r="I296" s="92" t="s">
        <v>15322</v>
      </c>
      <c r="J296" s="92" t="s">
        <v>15361</v>
      </c>
      <c r="K296" s="92">
        <v>0</v>
      </c>
      <c r="L296" s="92" t="s">
        <v>13433</v>
      </c>
      <c r="M296" s="93" t="s">
        <v>15952</v>
      </c>
      <c r="N296" s="86" t="str">
        <f t="shared" si="5"/>
        <v>2665841</v>
      </c>
      <c r="O296" s="94">
        <v>142551</v>
      </c>
      <c r="P296" s="95">
        <v>142551</v>
      </c>
      <c r="Q296" s="77">
        <v>142.55099999999999</v>
      </c>
      <c r="R296" s="96" t="s">
        <v>15329</v>
      </c>
      <c r="S296" s="92" t="s">
        <v>15349</v>
      </c>
      <c r="T296" s="92" t="s">
        <v>15331</v>
      </c>
      <c r="U296" s="92" t="s">
        <v>15356</v>
      </c>
      <c r="V296" s="92" t="s">
        <v>15357</v>
      </c>
      <c r="W296" s="92" t="s">
        <v>15352</v>
      </c>
      <c r="X296" s="97">
        <v>44601</v>
      </c>
      <c r="Y296" s="97">
        <v>44601</v>
      </c>
      <c r="Z296" s="97">
        <v>51905</v>
      </c>
      <c r="AA296" s="79" t="s">
        <v>15353</v>
      </c>
      <c r="AB296" s="90"/>
    </row>
    <row r="297" spans="1:29" hidden="1">
      <c r="A297" s="76" t="s">
        <v>2799</v>
      </c>
      <c r="B297" s="92" t="s">
        <v>15424</v>
      </c>
      <c r="C297" s="92" t="s">
        <v>15425</v>
      </c>
      <c r="D297" s="92" t="s">
        <v>15322</v>
      </c>
      <c r="E297" s="92" t="s">
        <v>15418</v>
      </c>
      <c r="F297" s="92" t="s">
        <v>15324</v>
      </c>
      <c r="G297" s="92" t="s">
        <v>15953</v>
      </c>
      <c r="H297" s="92" t="s">
        <v>15326</v>
      </c>
      <c r="I297" s="92" t="s">
        <v>15322</v>
      </c>
      <c r="J297" s="92" t="s">
        <v>15327</v>
      </c>
      <c r="K297" s="92">
        <v>0</v>
      </c>
      <c r="L297" s="92" t="s">
        <v>13433</v>
      </c>
      <c r="M297" s="93" t="s">
        <v>3450</v>
      </c>
      <c r="N297" s="86" t="str">
        <f t="shared" si="5"/>
        <v>2673571</v>
      </c>
      <c r="O297" s="94">
        <v>146200</v>
      </c>
      <c r="P297" s="95">
        <v>146200</v>
      </c>
      <c r="Q297" s="77">
        <v>146.19999999999999</v>
      </c>
      <c r="R297" s="96" t="s">
        <v>15329</v>
      </c>
      <c r="S297" s="92" t="s">
        <v>15330</v>
      </c>
      <c r="T297" s="92" t="s">
        <v>15331</v>
      </c>
      <c r="U297" s="92" t="s">
        <v>15332</v>
      </c>
      <c r="V297" s="92" t="s">
        <v>15333</v>
      </c>
      <c r="W297" s="92" t="s">
        <v>15334</v>
      </c>
      <c r="X297" s="97">
        <v>44606</v>
      </c>
      <c r="Y297" s="97">
        <v>44609</v>
      </c>
      <c r="Z297" s="97">
        <v>51903</v>
      </c>
      <c r="AA297" s="79">
        <v>6186</v>
      </c>
      <c r="AB297" s="90" t="s">
        <v>15340</v>
      </c>
    </row>
    <row r="298" spans="1:29" hidden="1">
      <c r="A298" s="98" t="s">
        <v>2799</v>
      </c>
      <c r="B298" s="99" t="s">
        <v>15358</v>
      </c>
      <c r="C298" s="99" t="s">
        <v>59</v>
      </c>
      <c r="D298" s="99" t="s">
        <v>15322</v>
      </c>
      <c r="E298" s="99" t="s">
        <v>15337</v>
      </c>
      <c r="F298" s="99" t="s">
        <v>15324</v>
      </c>
      <c r="G298" s="99" t="s">
        <v>15954</v>
      </c>
      <c r="H298" s="99" t="s">
        <v>15326</v>
      </c>
      <c r="I298" s="99" t="s">
        <v>15322</v>
      </c>
      <c r="J298" s="99" t="s">
        <v>15370</v>
      </c>
      <c r="K298" s="99">
        <v>0</v>
      </c>
      <c r="L298" s="99" t="s">
        <v>13433</v>
      </c>
      <c r="M298" s="99" t="s">
        <v>2937</v>
      </c>
      <c r="N298" s="86" t="str">
        <f t="shared" si="5"/>
        <v>2676283</v>
      </c>
      <c r="O298" s="104">
        <v>228344</v>
      </c>
      <c r="P298" s="101">
        <v>228344</v>
      </c>
      <c r="Q298" s="77">
        <v>228.34399999999999</v>
      </c>
      <c r="R298" s="102" t="s">
        <v>15329</v>
      </c>
      <c r="S298" s="99" t="s">
        <v>15330</v>
      </c>
      <c r="T298" s="99" t="s">
        <v>15331</v>
      </c>
      <c r="U298" s="99" t="s">
        <v>15332</v>
      </c>
      <c r="V298" s="99" t="s">
        <v>15333</v>
      </c>
      <c r="W298" s="99" t="s">
        <v>15334</v>
      </c>
      <c r="X298" s="103" t="s">
        <v>15407</v>
      </c>
      <c r="Y298" s="103">
        <v>44678</v>
      </c>
      <c r="Z298" s="103">
        <v>51980</v>
      </c>
      <c r="AA298" s="79">
        <v>6186</v>
      </c>
      <c r="AB298" s="80" t="s">
        <v>15340</v>
      </c>
      <c r="AC298" s="81">
        <v>33</v>
      </c>
    </row>
    <row r="299" spans="1:29" hidden="1">
      <c r="A299" s="76" t="s">
        <v>2347</v>
      </c>
      <c r="B299" s="92" t="s">
        <v>15511</v>
      </c>
      <c r="C299" s="92" t="s">
        <v>3798</v>
      </c>
      <c r="D299" s="92" t="s">
        <v>15322</v>
      </c>
      <c r="E299" s="92" t="s">
        <v>15361</v>
      </c>
      <c r="F299" s="92" t="s">
        <v>15354</v>
      </c>
      <c r="G299" s="92" t="s">
        <v>15955</v>
      </c>
      <c r="H299" s="92" t="s">
        <v>15326</v>
      </c>
      <c r="I299" s="92" t="s">
        <v>15322</v>
      </c>
      <c r="J299" s="92" t="s">
        <v>15361</v>
      </c>
      <c r="K299" s="92">
        <v>0</v>
      </c>
      <c r="L299" s="92" t="s">
        <v>13433</v>
      </c>
      <c r="M299" s="93" t="s">
        <v>15956</v>
      </c>
      <c r="N299" s="86" t="str">
        <f t="shared" si="5"/>
        <v>2684168</v>
      </c>
      <c r="O299" s="94">
        <v>142037</v>
      </c>
      <c r="P299" s="95">
        <v>142037</v>
      </c>
      <c r="Q299" s="77">
        <v>142.03700000000001</v>
      </c>
      <c r="R299" s="96" t="s">
        <v>15329</v>
      </c>
      <c r="S299" s="92" t="s">
        <v>15349</v>
      </c>
      <c r="T299" s="92" t="s">
        <v>15331</v>
      </c>
      <c r="U299" s="92" t="s">
        <v>15356</v>
      </c>
      <c r="V299" s="92" t="s">
        <v>15357</v>
      </c>
      <c r="W299" s="92" t="s">
        <v>15352</v>
      </c>
      <c r="X299" s="97">
        <v>44560</v>
      </c>
      <c r="Y299" s="97">
        <v>44566</v>
      </c>
      <c r="Z299" s="97">
        <v>51864</v>
      </c>
      <c r="AA299" s="79" t="s">
        <v>15353</v>
      </c>
      <c r="AB299" s="90"/>
    </row>
    <row r="300" spans="1:29" hidden="1">
      <c r="A300" s="98" t="s">
        <v>2799</v>
      </c>
      <c r="B300" s="99" t="s">
        <v>15360</v>
      </c>
      <c r="C300" s="99" t="s">
        <v>3760</v>
      </c>
      <c r="D300" s="99" t="s">
        <v>15322</v>
      </c>
      <c r="E300" s="99" t="s">
        <v>15361</v>
      </c>
      <c r="F300" s="99" t="s">
        <v>15324</v>
      </c>
      <c r="G300" s="99" t="s">
        <v>15957</v>
      </c>
      <c r="H300" s="99" t="s">
        <v>15326</v>
      </c>
      <c r="I300" s="99" t="s">
        <v>15322</v>
      </c>
      <c r="J300" s="99" t="s">
        <v>15370</v>
      </c>
      <c r="K300" s="99">
        <v>0</v>
      </c>
      <c r="L300" s="99" t="s">
        <v>13433</v>
      </c>
      <c r="M300" s="99" t="s">
        <v>15958</v>
      </c>
      <c r="N300" s="86" t="str">
        <f t="shared" si="5"/>
        <v>2686153</v>
      </c>
      <c r="O300" s="104">
        <v>114418</v>
      </c>
      <c r="P300" s="101">
        <v>114418</v>
      </c>
      <c r="Q300" s="77">
        <v>114.41800000000001</v>
      </c>
      <c r="R300" s="102" t="s">
        <v>15329</v>
      </c>
      <c r="S300" s="99" t="s">
        <v>15349</v>
      </c>
      <c r="T300" s="99" t="s">
        <v>15331</v>
      </c>
      <c r="U300" s="99" t="s">
        <v>15356</v>
      </c>
      <c r="V300" s="99" t="s">
        <v>15357</v>
      </c>
      <c r="W300" s="99" t="s">
        <v>15352</v>
      </c>
      <c r="X300" s="103" t="s">
        <v>15521</v>
      </c>
      <c r="Y300" s="103">
        <v>44671</v>
      </c>
      <c r="Z300" s="103">
        <v>51850</v>
      </c>
      <c r="AA300" s="79" t="s">
        <v>15353</v>
      </c>
    </row>
    <row r="301" spans="1:29" hidden="1">
      <c r="A301" s="98" t="s">
        <v>15458</v>
      </c>
      <c r="B301" s="99" t="s">
        <v>15689</v>
      </c>
      <c r="C301" s="99" t="s">
        <v>15690</v>
      </c>
      <c r="D301" s="99" t="s">
        <v>15322</v>
      </c>
      <c r="E301" s="99" t="s">
        <v>15370</v>
      </c>
      <c r="F301" s="99" t="s">
        <v>15324</v>
      </c>
      <c r="G301" s="99" t="s">
        <v>15959</v>
      </c>
      <c r="H301" s="99" t="s">
        <v>15326</v>
      </c>
      <c r="I301" s="99" t="s">
        <v>15322</v>
      </c>
      <c r="J301" s="99" t="s">
        <v>15370</v>
      </c>
      <c r="K301" s="99">
        <v>0</v>
      </c>
      <c r="L301" s="99" t="s">
        <v>13433</v>
      </c>
      <c r="M301" s="99" t="s">
        <v>15960</v>
      </c>
      <c r="N301" s="86" t="str">
        <f t="shared" si="5"/>
        <v>2686803</v>
      </c>
      <c r="O301" s="104">
        <v>153801</v>
      </c>
      <c r="P301" s="101">
        <v>153801</v>
      </c>
      <c r="Q301" s="77">
        <v>153.80099999999999</v>
      </c>
      <c r="R301" s="102" t="s">
        <v>15329</v>
      </c>
      <c r="S301" s="99" t="s">
        <v>15330</v>
      </c>
      <c r="T301" s="99" t="s">
        <v>15331</v>
      </c>
      <c r="U301" s="99" t="s">
        <v>15332</v>
      </c>
      <c r="V301" s="99" t="s">
        <v>15333</v>
      </c>
      <c r="W301" s="99" t="s">
        <v>15334</v>
      </c>
      <c r="X301" s="103">
        <v>44664</v>
      </c>
      <c r="Y301" s="103">
        <v>44697</v>
      </c>
      <c r="Z301" s="103">
        <v>51967</v>
      </c>
      <c r="AA301" s="79">
        <v>6186</v>
      </c>
    </row>
    <row r="302" spans="1:29" hidden="1">
      <c r="A302" s="98" t="s">
        <v>2799</v>
      </c>
      <c r="B302" s="99" t="s">
        <v>15358</v>
      </c>
      <c r="C302" s="99" t="s">
        <v>59</v>
      </c>
      <c r="D302" s="99" t="s">
        <v>15322</v>
      </c>
      <c r="E302" s="99" t="s">
        <v>15337</v>
      </c>
      <c r="F302" s="99" t="s">
        <v>15324</v>
      </c>
      <c r="G302" s="99" t="s">
        <v>15961</v>
      </c>
      <c r="H302" s="99" t="s">
        <v>15326</v>
      </c>
      <c r="I302" s="99" t="s">
        <v>15322</v>
      </c>
      <c r="J302" s="99" t="s">
        <v>15370</v>
      </c>
      <c r="K302" s="99">
        <v>0</v>
      </c>
      <c r="L302" s="99" t="s">
        <v>13433</v>
      </c>
      <c r="M302" s="100" t="s">
        <v>2902</v>
      </c>
      <c r="N302" s="86" t="str">
        <f t="shared" si="5"/>
        <v>2689254</v>
      </c>
      <c r="O302" s="104">
        <v>262500</v>
      </c>
      <c r="P302" s="101">
        <v>262500</v>
      </c>
      <c r="Q302" s="77">
        <v>262.5</v>
      </c>
      <c r="R302" s="102" t="s">
        <v>15329</v>
      </c>
      <c r="S302" s="99" t="s">
        <v>15330</v>
      </c>
      <c r="T302" s="99" t="s">
        <v>15331</v>
      </c>
      <c r="U302" s="99" t="s">
        <v>15332</v>
      </c>
      <c r="V302" s="99" t="s">
        <v>15333</v>
      </c>
      <c r="W302" s="99" t="s">
        <v>15334</v>
      </c>
      <c r="X302" s="103" t="s">
        <v>15439</v>
      </c>
      <c r="Y302" s="103">
        <v>44638</v>
      </c>
      <c r="Z302" s="103">
        <v>51938</v>
      </c>
      <c r="AA302" s="79">
        <v>6186</v>
      </c>
      <c r="AB302" s="80" t="s">
        <v>15340</v>
      </c>
      <c r="AC302" s="81">
        <v>33</v>
      </c>
    </row>
    <row r="303" spans="1:29" hidden="1">
      <c r="A303" s="98" t="s">
        <v>2799</v>
      </c>
      <c r="B303" s="99" t="s">
        <v>15360</v>
      </c>
      <c r="C303" s="99" t="s">
        <v>3760</v>
      </c>
      <c r="D303" s="99" t="s">
        <v>15322</v>
      </c>
      <c r="E303" s="99" t="s">
        <v>15361</v>
      </c>
      <c r="F303" s="99" t="s">
        <v>15324</v>
      </c>
      <c r="G303" s="99" t="s">
        <v>15962</v>
      </c>
      <c r="H303" s="99" t="s">
        <v>15326</v>
      </c>
      <c r="I303" s="99" t="s">
        <v>15322</v>
      </c>
      <c r="J303" s="99" t="s">
        <v>15361</v>
      </c>
      <c r="K303" s="99">
        <v>0</v>
      </c>
      <c r="L303" s="99" t="s">
        <v>13433</v>
      </c>
      <c r="M303" s="99" t="s">
        <v>3826</v>
      </c>
      <c r="N303" s="86" t="str">
        <f t="shared" si="5"/>
        <v>2689350</v>
      </c>
      <c r="O303" s="104">
        <v>178500</v>
      </c>
      <c r="P303" s="101">
        <v>178500</v>
      </c>
      <c r="Q303" s="77">
        <v>178.5</v>
      </c>
      <c r="R303" s="102" t="s">
        <v>15329</v>
      </c>
      <c r="S303" s="99" t="s">
        <v>15330</v>
      </c>
      <c r="T303" s="99" t="s">
        <v>15331</v>
      </c>
      <c r="U303" s="99" t="s">
        <v>15332</v>
      </c>
      <c r="V303" s="99" t="s">
        <v>15333</v>
      </c>
      <c r="W303" s="99" t="s">
        <v>15345</v>
      </c>
      <c r="X303" s="103">
        <v>44664</v>
      </c>
      <c r="Y303" s="103">
        <v>44694</v>
      </c>
      <c r="Z303" s="103">
        <v>51967</v>
      </c>
      <c r="AA303" s="79">
        <v>6186</v>
      </c>
      <c r="AB303" s="80" t="s">
        <v>15340</v>
      </c>
    </row>
    <row r="304" spans="1:29" hidden="1">
      <c r="A304" s="98" t="s">
        <v>15335</v>
      </c>
      <c r="B304" s="99" t="s">
        <v>15336</v>
      </c>
      <c r="C304" s="99" t="s">
        <v>6</v>
      </c>
      <c r="D304" s="99" t="s">
        <v>15322</v>
      </c>
      <c r="E304" s="99" t="s">
        <v>15337</v>
      </c>
      <c r="F304" s="99" t="s">
        <v>15324</v>
      </c>
      <c r="G304" s="99" t="s">
        <v>15963</v>
      </c>
      <c r="H304" s="99" t="s">
        <v>15326</v>
      </c>
      <c r="I304" s="99" t="s">
        <v>15322</v>
      </c>
      <c r="J304" s="99" t="s">
        <v>15395</v>
      </c>
      <c r="K304" s="99">
        <v>0</v>
      </c>
      <c r="L304" s="99" t="s">
        <v>13433</v>
      </c>
      <c r="M304" s="99" t="s">
        <v>2457</v>
      </c>
      <c r="N304" s="86" t="str">
        <f t="shared" si="5"/>
        <v>2690024</v>
      </c>
      <c r="O304" s="104">
        <v>170855</v>
      </c>
      <c r="P304" s="101">
        <v>170855</v>
      </c>
      <c r="Q304" s="77">
        <v>170.85499999999999</v>
      </c>
      <c r="R304" s="102" t="s">
        <v>15329</v>
      </c>
      <c r="S304" s="99" t="s">
        <v>15330</v>
      </c>
      <c r="T304" s="99" t="s">
        <v>15331</v>
      </c>
      <c r="U304" s="99" t="s">
        <v>15332</v>
      </c>
      <c r="V304" s="99" t="s">
        <v>15333</v>
      </c>
      <c r="W304" s="99" t="s">
        <v>15339</v>
      </c>
      <c r="X304" s="103">
        <v>44692</v>
      </c>
      <c r="Y304" s="103">
        <v>44692</v>
      </c>
      <c r="Z304" s="103">
        <v>51963</v>
      </c>
      <c r="AA304" s="79">
        <v>6186</v>
      </c>
      <c r="AB304" s="80" t="s">
        <v>15510</v>
      </c>
      <c r="AC304" s="81">
        <v>33</v>
      </c>
    </row>
    <row r="305" spans="1:29" hidden="1">
      <c r="A305" s="98" t="s">
        <v>2799</v>
      </c>
      <c r="B305" s="99" t="s">
        <v>15358</v>
      </c>
      <c r="C305" s="99" t="s">
        <v>59</v>
      </c>
      <c r="D305" s="99" t="s">
        <v>15322</v>
      </c>
      <c r="E305" s="99" t="s">
        <v>15337</v>
      </c>
      <c r="F305" s="99" t="s">
        <v>15324</v>
      </c>
      <c r="G305" s="99" t="s">
        <v>15964</v>
      </c>
      <c r="H305" s="99" t="s">
        <v>15326</v>
      </c>
      <c r="I305" s="99" t="s">
        <v>15322</v>
      </c>
      <c r="J305" s="99" t="s">
        <v>15337</v>
      </c>
      <c r="K305" s="99">
        <v>0</v>
      </c>
      <c r="L305" s="99" t="s">
        <v>13433</v>
      </c>
      <c r="M305" s="99" t="s">
        <v>1059</v>
      </c>
      <c r="N305" s="86" t="str">
        <f t="shared" si="5"/>
        <v>2697449</v>
      </c>
      <c r="O305" s="104">
        <v>309400</v>
      </c>
      <c r="P305" s="101">
        <v>309400</v>
      </c>
      <c r="Q305" s="77">
        <v>309.39999999999998</v>
      </c>
      <c r="R305" s="102" t="s">
        <v>15329</v>
      </c>
      <c r="S305" s="99" t="s">
        <v>15330</v>
      </c>
      <c r="T305" s="99" t="s">
        <v>15331</v>
      </c>
      <c r="U305" s="99" t="s">
        <v>15332</v>
      </c>
      <c r="V305" s="99" t="s">
        <v>15333</v>
      </c>
      <c r="W305" s="99" t="s">
        <v>15334</v>
      </c>
      <c r="X305" s="103">
        <v>44708</v>
      </c>
      <c r="Y305" s="103">
        <v>44708</v>
      </c>
      <c r="Z305" s="103">
        <v>52012</v>
      </c>
      <c r="AA305" s="79">
        <v>6186</v>
      </c>
      <c r="AB305" s="80" t="s">
        <v>15340</v>
      </c>
      <c r="AC305" s="81">
        <v>33</v>
      </c>
    </row>
    <row r="306" spans="1:29" hidden="1">
      <c r="A306" s="98" t="s">
        <v>2347</v>
      </c>
      <c r="B306" s="99" t="s">
        <v>15341</v>
      </c>
      <c r="C306" s="99" t="s">
        <v>15342</v>
      </c>
      <c r="D306" s="99" t="s">
        <v>15322</v>
      </c>
      <c r="E306" s="99" t="s">
        <v>15343</v>
      </c>
      <c r="F306" s="99" t="s">
        <v>15354</v>
      </c>
      <c r="G306" s="99" t="s">
        <v>15965</v>
      </c>
      <c r="H306" s="99" t="s">
        <v>15326</v>
      </c>
      <c r="I306" s="99" t="s">
        <v>15322</v>
      </c>
      <c r="J306" s="99" t="s">
        <v>15395</v>
      </c>
      <c r="K306" s="99">
        <v>0</v>
      </c>
      <c r="L306" s="99" t="s">
        <v>13433</v>
      </c>
      <c r="M306" s="99" t="s">
        <v>15966</v>
      </c>
      <c r="N306" s="86" t="str">
        <f t="shared" si="5"/>
        <v>2697825</v>
      </c>
      <c r="O306" s="104">
        <v>381000</v>
      </c>
      <c r="P306" s="105">
        <v>381000</v>
      </c>
      <c r="Q306" s="77">
        <v>381</v>
      </c>
      <c r="R306" s="102" t="s">
        <v>15329</v>
      </c>
      <c r="S306" s="99" t="s">
        <v>15371</v>
      </c>
      <c r="T306" s="99" t="s">
        <v>15331</v>
      </c>
      <c r="U306" s="99" t="s">
        <v>15332</v>
      </c>
      <c r="V306" s="99" t="s">
        <v>15333</v>
      </c>
      <c r="W306" s="99" t="s">
        <v>15372</v>
      </c>
      <c r="X306" s="103" t="s">
        <v>15938</v>
      </c>
      <c r="Y306" s="103">
        <v>44714</v>
      </c>
      <c r="Z306" s="103">
        <v>48353</v>
      </c>
      <c r="AA306" s="79" t="s">
        <v>15374</v>
      </c>
      <c r="AB306" s="80" t="s">
        <v>15375</v>
      </c>
    </row>
    <row r="307" spans="1:29" hidden="1">
      <c r="A307" s="98" t="s">
        <v>15335</v>
      </c>
      <c r="B307" s="99" t="s">
        <v>15336</v>
      </c>
      <c r="C307" s="99" t="s">
        <v>6</v>
      </c>
      <c r="D307" s="99" t="s">
        <v>15322</v>
      </c>
      <c r="E307" s="99" t="s">
        <v>15337</v>
      </c>
      <c r="F307" s="99" t="s">
        <v>15324</v>
      </c>
      <c r="G307" s="106" t="s">
        <v>15967</v>
      </c>
      <c r="H307" s="99" t="s">
        <v>15326</v>
      </c>
      <c r="I307" s="99" t="s">
        <v>15322</v>
      </c>
      <c r="J307" s="99" t="s">
        <v>15406</v>
      </c>
      <c r="K307" s="99">
        <v>0</v>
      </c>
      <c r="L307" s="99" t="s">
        <v>13433</v>
      </c>
      <c r="M307" s="99" t="s">
        <v>2053</v>
      </c>
      <c r="N307" s="86" t="str">
        <f t="shared" si="5"/>
        <v>2704014</v>
      </c>
      <c r="O307" s="104">
        <v>260600</v>
      </c>
      <c r="P307" s="101">
        <v>260600</v>
      </c>
      <c r="Q307" s="77">
        <v>260.60000000000002</v>
      </c>
      <c r="R307" s="102" t="s">
        <v>15329</v>
      </c>
      <c r="S307" s="99" t="s">
        <v>15330</v>
      </c>
      <c r="T307" s="99" t="s">
        <v>15331</v>
      </c>
      <c r="U307" s="99" t="s">
        <v>15332</v>
      </c>
      <c r="V307" s="99" t="s">
        <v>15333</v>
      </c>
      <c r="W307" s="99" t="s">
        <v>15339</v>
      </c>
      <c r="X307" s="103" t="s">
        <v>15680</v>
      </c>
      <c r="Y307" s="103">
        <v>44677</v>
      </c>
      <c r="Z307" s="103">
        <v>51932</v>
      </c>
      <c r="AA307" s="79">
        <v>6186</v>
      </c>
      <c r="AB307" s="80" t="s">
        <v>15340</v>
      </c>
      <c r="AC307" s="81">
        <v>33</v>
      </c>
    </row>
    <row r="308" spans="1:29" hidden="1">
      <c r="A308" s="98" t="s">
        <v>15392</v>
      </c>
      <c r="B308" s="99" t="s">
        <v>15435</v>
      </c>
      <c r="C308" s="99" t="s">
        <v>1049</v>
      </c>
      <c r="D308" s="99" t="s">
        <v>15322</v>
      </c>
      <c r="E308" s="99" t="s">
        <v>15337</v>
      </c>
      <c r="F308" s="99" t="s">
        <v>15324</v>
      </c>
      <c r="G308" s="99" t="s">
        <v>15968</v>
      </c>
      <c r="H308" s="99" t="s">
        <v>15326</v>
      </c>
      <c r="I308" s="99" t="s">
        <v>15322</v>
      </c>
      <c r="J308" s="99" t="s">
        <v>15384</v>
      </c>
      <c r="K308" s="99">
        <v>0</v>
      </c>
      <c r="L308" s="99" t="s">
        <v>13433</v>
      </c>
      <c r="M308" s="100" t="s">
        <v>15969</v>
      </c>
      <c r="N308" s="86" t="str">
        <f t="shared" si="5"/>
        <v>2713426</v>
      </c>
      <c r="O308" s="104">
        <v>153000</v>
      </c>
      <c r="P308" s="101">
        <v>153000</v>
      </c>
      <c r="Q308" s="77">
        <v>153</v>
      </c>
      <c r="R308" s="102" t="s">
        <v>15329</v>
      </c>
      <c r="S308" s="99" t="s">
        <v>15330</v>
      </c>
      <c r="T308" s="99" t="s">
        <v>15331</v>
      </c>
      <c r="U308" s="99" t="s">
        <v>15332</v>
      </c>
      <c r="V308" s="99" t="s">
        <v>15333</v>
      </c>
      <c r="W308" s="99" t="s">
        <v>15334</v>
      </c>
      <c r="X308" s="103" t="s">
        <v>15686</v>
      </c>
      <c r="Y308" s="103">
        <v>44649</v>
      </c>
      <c r="Z308" s="103">
        <v>51932</v>
      </c>
      <c r="AA308" s="79">
        <v>6186</v>
      </c>
    </row>
    <row r="309" spans="1:29" hidden="1">
      <c r="A309" s="76" t="s">
        <v>2799</v>
      </c>
      <c r="B309" s="92" t="s">
        <v>15358</v>
      </c>
      <c r="C309" s="92" t="s">
        <v>59</v>
      </c>
      <c r="D309" s="92" t="s">
        <v>15322</v>
      </c>
      <c r="E309" s="92" t="s">
        <v>15337</v>
      </c>
      <c r="F309" s="92" t="s">
        <v>15324</v>
      </c>
      <c r="G309" s="92" t="s">
        <v>15970</v>
      </c>
      <c r="H309" s="92" t="s">
        <v>15326</v>
      </c>
      <c r="I309" s="92" t="s">
        <v>15322</v>
      </c>
      <c r="J309" s="92" t="s">
        <v>15337</v>
      </c>
      <c r="K309" s="92">
        <v>0</v>
      </c>
      <c r="L309" s="92" t="s">
        <v>13433</v>
      </c>
      <c r="M309" s="93" t="s">
        <v>683</v>
      </c>
      <c r="N309" s="86" t="str">
        <f t="shared" si="5"/>
        <v>2755502</v>
      </c>
      <c r="O309" s="94">
        <v>272000</v>
      </c>
      <c r="P309" s="95">
        <v>272000</v>
      </c>
      <c r="Q309" s="77">
        <v>272</v>
      </c>
      <c r="R309" s="96" t="s">
        <v>15329</v>
      </c>
      <c r="S309" s="92" t="s">
        <v>15330</v>
      </c>
      <c r="T309" s="92" t="s">
        <v>15331</v>
      </c>
      <c r="U309" s="92" t="s">
        <v>15332</v>
      </c>
      <c r="V309" s="92" t="s">
        <v>15333</v>
      </c>
      <c r="W309" s="92" t="s">
        <v>15329</v>
      </c>
      <c r="X309" s="97">
        <v>44592</v>
      </c>
      <c r="Y309" s="97">
        <v>44594</v>
      </c>
      <c r="Z309" s="97">
        <v>51896</v>
      </c>
      <c r="AA309" s="79">
        <v>6186</v>
      </c>
      <c r="AB309" s="90" t="s">
        <v>15340</v>
      </c>
      <c r="AC309" s="81">
        <v>33</v>
      </c>
    </row>
    <row r="310" spans="1:29" hidden="1">
      <c r="A310" s="98" t="s">
        <v>15392</v>
      </c>
      <c r="B310" s="99" t="s">
        <v>15435</v>
      </c>
      <c r="C310" s="99" t="s">
        <v>1049</v>
      </c>
      <c r="D310" s="99" t="s">
        <v>15322</v>
      </c>
      <c r="E310" s="99" t="s">
        <v>15337</v>
      </c>
      <c r="F310" s="99" t="s">
        <v>15324</v>
      </c>
      <c r="G310" s="99" t="s">
        <v>15971</v>
      </c>
      <c r="H310" s="99" t="s">
        <v>15326</v>
      </c>
      <c r="I310" s="99" t="s">
        <v>15322</v>
      </c>
      <c r="J310" s="99" t="s">
        <v>15348</v>
      </c>
      <c r="K310" s="99">
        <v>0</v>
      </c>
      <c r="L310" s="99" t="s">
        <v>13433</v>
      </c>
      <c r="M310" s="99" t="s">
        <v>15972</v>
      </c>
      <c r="N310" s="86" t="str">
        <f t="shared" si="5"/>
        <v>2756154</v>
      </c>
      <c r="O310" s="104">
        <v>200000</v>
      </c>
      <c r="P310" s="101">
        <v>190000</v>
      </c>
      <c r="Q310" s="77">
        <v>190</v>
      </c>
      <c r="R310" s="102" t="s">
        <v>15329</v>
      </c>
      <c r="S310" s="99" t="s">
        <v>15330</v>
      </c>
      <c r="T310" s="99" t="s">
        <v>15331</v>
      </c>
      <c r="U310" s="99" t="s">
        <v>15909</v>
      </c>
      <c r="V310" s="99" t="s">
        <v>15910</v>
      </c>
      <c r="W310" s="99" t="s">
        <v>15345</v>
      </c>
      <c r="X310" s="103">
        <v>44678</v>
      </c>
      <c r="Y310" s="103">
        <v>44688</v>
      </c>
      <c r="Z310" s="103">
        <v>51983</v>
      </c>
      <c r="AA310" s="79">
        <v>6186</v>
      </c>
      <c r="AB310" s="80" t="s">
        <v>15503</v>
      </c>
    </row>
    <row r="311" spans="1:29" hidden="1">
      <c r="A311" s="76" t="s">
        <v>2347</v>
      </c>
      <c r="B311" s="92" t="s">
        <v>15341</v>
      </c>
      <c r="C311" s="92" t="s">
        <v>15342</v>
      </c>
      <c r="D311" s="92" t="s">
        <v>15322</v>
      </c>
      <c r="E311" s="92" t="s">
        <v>15343</v>
      </c>
      <c r="F311" s="92" t="s">
        <v>15354</v>
      </c>
      <c r="G311" s="92" t="s">
        <v>15973</v>
      </c>
      <c r="H311" s="92" t="s">
        <v>15326</v>
      </c>
      <c r="I311" s="92" t="s">
        <v>15322</v>
      </c>
      <c r="J311" s="92" t="s">
        <v>15343</v>
      </c>
      <c r="K311" s="92">
        <v>0</v>
      </c>
      <c r="L311" s="92" t="s">
        <v>13433</v>
      </c>
      <c r="M311" s="93" t="s">
        <v>15974</v>
      </c>
      <c r="N311" s="86" t="str">
        <f t="shared" si="5"/>
        <v>2758960</v>
      </c>
      <c r="O311" s="94">
        <v>142003</v>
      </c>
      <c r="P311" s="95">
        <v>142003</v>
      </c>
      <c r="Q311" s="77">
        <v>142.00299999999999</v>
      </c>
      <c r="R311" s="96" t="s">
        <v>15329</v>
      </c>
      <c r="S311" s="92" t="s">
        <v>15349</v>
      </c>
      <c r="T311" s="92" t="s">
        <v>15331</v>
      </c>
      <c r="U311" s="92" t="s">
        <v>15356</v>
      </c>
      <c r="V311" s="92" t="s">
        <v>15357</v>
      </c>
      <c r="W311" s="92" t="s">
        <v>15352</v>
      </c>
      <c r="X311" s="97">
        <v>44582</v>
      </c>
      <c r="Y311" s="97">
        <v>44593</v>
      </c>
      <c r="Z311" s="97">
        <v>51886</v>
      </c>
      <c r="AA311" s="79" t="s">
        <v>15353</v>
      </c>
      <c r="AB311" s="90"/>
    </row>
    <row r="312" spans="1:29" hidden="1">
      <c r="A312" s="98" t="s">
        <v>32</v>
      </c>
      <c r="B312" s="99" t="s">
        <v>15662</v>
      </c>
      <c r="C312" s="99" t="s">
        <v>15663</v>
      </c>
      <c r="D312" s="99" t="s">
        <v>15322</v>
      </c>
      <c r="E312" s="99" t="s">
        <v>15337</v>
      </c>
      <c r="F312" s="99" t="s">
        <v>15324</v>
      </c>
      <c r="G312" s="99" t="s">
        <v>15975</v>
      </c>
      <c r="H312" s="99"/>
      <c r="I312" s="99" t="s">
        <v>15322</v>
      </c>
      <c r="J312" s="99" t="s">
        <v>15337</v>
      </c>
      <c r="K312" s="99"/>
      <c r="L312" s="99"/>
      <c r="M312" s="100" t="s">
        <v>3838</v>
      </c>
      <c r="N312" s="86" t="str">
        <f t="shared" si="5"/>
        <v>2768134</v>
      </c>
      <c r="O312" s="104">
        <v>242000</v>
      </c>
      <c r="P312" s="101">
        <v>242000</v>
      </c>
      <c r="Q312" s="77">
        <v>242</v>
      </c>
      <c r="R312" s="102"/>
      <c r="S312" s="99"/>
      <c r="T312" s="99" t="s">
        <v>15331</v>
      </c>
      <c r="U312" s="99"/>
      <c r="V312" s="99" t="s">
        <v>15976</v>
      </c>
      <c r="W312" s="99" t="s">
        <v>15334</v>
      </c>
      <c r="X312" s="103" t="s">
        <v>15977</v>
      </c>
      <c r="Y312" s="103">
        <v>44580</v>
      </c>
      <c r="Z312" s="103" t="s">
        <v>15978</v>
      </c>
      <c r="AA312" s="79">
        <v>6186</v>
      </c>
      <c r="AB312" s="80" t="s">
        <v>15503</v>
      </c>
    </row>
    <row r="313" spans="1:29" hidden="1">
      <c r="A313" s="98" t="s">
        <v>15335</v>
      </c>
      <c r="B313" s="99" t="s">
        <v>15336</v>
      </c>
      <c r="C313" s="99" t="s">
        <v>6</v>
      </c>
      <c r="D313" s="99" t="s">
        <v>15322</v>
      </c>
      <c r="E313" s="99" t="s">
        <v>15337</v>
      </c>
      <c r="F313" s="99" t="s">
        <v>15324</v>
      </c>
      <c r="G313" s="99" t="s">
        <v>15979</v>
      </c>
      <c r="H313" s="99" t="s">
        <v>15326</v>
      </c>
      <c r="I313" s="99" t="s">
        <v>15322</v>
      </c>
      <c r="J313" s="99" t="s">
        <v>15337</v>
      </c>
      <c r="K313" s="99">
        <v>0</v>
      </c>
      <c r="L313" s="99" t="s">
        <v>13433</v>
      </c>
      <c r="M313" s="100" t="s">
        <v>344</v>
      </c>
      <c r="N313" s="86" t="str">
        <f t="shared" si="5"/>
        <v>2772694</v>
      </c>
      <c r="O313" s="104">
        <v>251757</v>
      </c>
      <c r="P313" s="101">
        <v>251757</v>
      </c>
      <c r="Q313" s="77">
        <v>251.75700000000001</v>
      </c>
      <c r="R313" s="102" t="s">
        <v>15329</v>
      </c>
      <c r="S313" s="99" t="s">
        <v>15330</v>
      </c>
      <c r="T313" s="99" t="s">
        <v>15331</v>
      </c>
      <c r="U313" s="99" t="s">
        <v>15332</v>
      </c>
      <c r="V313" s="99" t="s">
        <v>15333</v>
      </c>
      <c r="W313" s="99" t="s">
        <v>15339</v>
      </c>
      <c r="X313" s="103" t="s">
        <v>15439</v>
      </c>
      <c r="Y313" s="103">
        <v>44634</v>
      </c>
      <c r="Z313" s="103">
        <v>51922</v>
      </c>
      <c r="AA313" s="79">
        <v>6186</v>
      </c>
      <c r="AB313" s="90" t="s">
        <v>15340</v>
      </c>
    </row>
    <row r="314" spans="1:29" hidden="1">
      <c r="A314" s="98" t="s">
        <v>2799</v>
      </c>
      <c r="B314" s="99" t="s">
        <v>15358</v>
      </c>
      <c r="C314" s="99" t="s">
        <v>59</v>
      </c>
      <c r="D314" s="99" t="s">
        <v>15322</v>
      </c>
      <c r="E314" s="99" t="s">
        <v>15337</v>
      </c>
      <c r="F314" s="99" t="s">
        <v>15324</v>
      </c>
      <c r="G314" s="99" t="s">
        <v>15980</v>
      </c>
      <c r="H314" s="99" t="s">
        <v>15326</v>
      </c>
      <c r="I314" s="99" t="s">
        <v>15322</v>
      </c>
      <c r="J314" s="99" t="s">
        <v>15384</v>
      </c>
      <c r="K314" s="99">
        <v>0</v>
      </c>
      <c r="L314" s="99" t="s">
        <v>13433</v>
      </c>
      <c r="M314" s="99" t="s">
        <v>2743</v>
      </c>
      <c r="N314" s="86" t="str">
        <f t="shared" si="5"/>
        <v>2776672</v>
      </c>
      <c r="O314" s="104">
        <v>261090</v>
      </c>
      <c r="P314" s="101">
        <v>261090</v>
      </c>
      <c r="Q314" s="77">
        <v>261.08999999999997</v>
      </c>
      <c r="R314" s="102" t="s">
        <v>15329</v>
      </c>
      <c r="S314" s="99" t="s">
        <v>15330</v>
      </c>
      <c r="T314" s="99" t="s">
        <v>15331</v>
      </c>
      <c r="U314" s="99" t="s">
        <v>15332</v>
      </c>
      <c r="V314" s="99" t="s">
        <v>15333</v>
      </c>
      <c r="W314" s="99" t="s">
        <v>15334</v>
      </c>
      <c r="X314" s="103" t="s">
        <v>15533</v>
      </c>
      <c r="Y314" s="103">
        <v>44665</v>
      </c>
      <c r="Z314" s="103">
        <v>51962</v>
      </c>
      <c r="AA314" s="79">
        <v>6186</v>
      </c>
      <c r="AB314" s="80" t="s">
        <v>15340</v>
      </c>
      <c r="AC314" s="81">
        <v>33</v>
      </c>
    </row>
    <row r="315" spans="1:29" hidden="1">
      <c r="A315" s="98" t="s">
        <v>2799</v>
      </c>
      <c r="B315" s="99" t="s">
        <v>15360</v>
      </c>
      <c r="C315" s="99" t="s">
        <v>3760</v>
      </c>
      <c r="D315" s="99" t="s">
        <v>15322</v>
      </c>
      <c r="E315" s="99" t="s">
        <v>15361</v>
      </c>
      <c r="F315" s="99" t="s">
        <v>15324</v>
      </c>
      <c r="G315" s="99" t="s">
        <v>15981</v>
      </c>
      <c r="H315" s="99" t="s">
        <v>15326</v>
      </c>
      <c r="I315" s="99" t="s">
        <v>15322</v>
      </c>
      <c r="J315" s="99" t="s">
        <v>15370</v>
      </c>
      <c r="K315" s="99">
        <v>0</v>
      </c>
      <c r="L315" s="99" t="s">
        <v>13433</v>
      </c>
      <c r="M315" s="99" t="s">
        <v>15982</v>
      </c>
      <c r="N315" s="86" t="str">
        <f t="shared" si="5"/>
        <v>2801205</v>
      </c>
      <c r="O315" s="104">
        <v>116206</v>
      </c>
      <c r="P315" s="101">
        <v>116206</v>
      </c>
      <c r="Q315" s="77">
        <v>116.206</v>
      </c>
      <c r="R315" s="102" t="s">
        <v>15329</v>
      </c>
      <c r="S315" s="99" t="s">
        <v>15349</v>
      </c>
      <c r="T315" s="99" t="s">
        <v>15331</v>
      </c>
      <c r="U315" s="99" t="s">
        <v>15356</v>
      </c>
      <c r="V315" s="99" t="s">
        <v>15357</v>
      </c>
      <c r="W315" s="99" t="s">
        <v>15352</v>
      </c>
      <c r="X315" s="103" t="s">
        <v>15571</v>
      </c>
      <c r="Y315" s="103">
        <v>44671</v>
      </c>
      <c r="Z315" s="103">
        <v>51851</v>
      </c>
      <c r="AA315" s="79" t="s">
        <v>15353</v>
      </c>
    </row>
    <row r="316" spans="1:29" hidden="1">
      <c r="A316" s="98" t="s">
        <v>15335</v>
      </c>
      <c r="B316" s="99" t="s">
        <v>15336</v>
      </c>
      <c r="C316" s="99" t="s">
        <v>6</v>
      </c>
      <c r="D316" s="99" t="s">
        <v>15322</v>
      </c>
      <c r="E316" s="99" t="s">
        <v>15337</v>
      </c>
      <c r="F316" s="99" t="s">
        <v>15324</v>
      </c>
      <c r="G316" s="106" t="s">
        <v>15983</v>
      </c>
      <c r="H316" s="99" t="s">
        <v>15326</v>
      </c>
      <c r="I316" s="99" t="s">
        <v>15322</v>
      </c>
      <c r="J316" s="99" t="s">
        <v>15323</v>
      </c>
      <c r="K316" s="99">
        <v>0</v>
      </c>
      <c r="L316" s="99" t="s">
        <v>13433</v>
      </c>
      <c r="M316" s="99" t="s">
        <v>1823</v>
      </c>
      <c r="N316" s="86" t="str">
        <f t="shared" si="5"/>
        <v>2802655</v>
      </c>
      <c r="O316" s="104">
        <v>323000</v>
      </c>
      <c r="P316" s="101">
        <v>323000</v>
      </c>
      <c r="Q316" s="77">
        <v>323</v>
      </c>
      <c r="R316" s="102" t="s">
        <v>15329</v>
      </c>
      <c r="S316" s="99" t="s">
        <v>15330</v>
      </c>
      <c r="T316" s="99" t="s">
        <v>15331</v>
      </c>
      <c r="U316" s="99" t="s">
        <v>15332</v>
      </c>
      <c r="V316" s="99" t="s">
        <v>15333</v>
      </c>
      <c r="W316" s="99" t="s">
        <v>15339</v>
      </c>
      <c r="X316" s="103" t="s">
        <v>15583</v>
      </c>
      <c r="Y316" s="103">
        <v>44676</v>
      </c>
      <c r="Z316" s="103">
        <v>51963</v>
      </c>
      <c r="AA316" s="79">
        <v>6186</v>
      </c>
      <c r="AB316" s="90" t="s">
        <v>15340</v>
      </c>
      <c r="AC316" s="81">
        <v>33</v>
      </c>
    </row>
    <row r="317" spans="1:29" hidden="1">
      <c r="A317" s="98" t="s">
        <v>2799</v>
      </c>
      <c r="B317" s="99" t="s">
        <v>15358</v>
      </c>
      <c r="C317" s="99" t="s">
        <v>59</v>
      </c>
      <c r="D317" s="99" t="s">
        <v>15322</v>
      </c>
      <c r="E317" s="99" t="s">
        <v>15337</v>
      </c>
      <c r="F317" s="99" t="s">
        <v>15324</v>
      </c>
      <c r="G317" s="99" t="s">
        <v>15984</v>
      </c>
      <c r="H317" s="99" t="s">
        <v>15326</v>
      </c>
      <c r="I317" s="99" t="s">
        <v>15322</v>
      </c>
      <c r="J317" s="99" t="s">
        <v>15337</v>
      </c>
      <c r="K317" s="99">
        <v>0</v>
      </c>
      <c r="L317" s="99" t="s">
        <v>13433</v>
      </c>
      <c r="M317" s="99" t="s">
        <v>352</v>
      </c>
      <c r="N317" s="86" t="str">
        <f t="shared" si="5"/>
        <v>2814653</v>
      </c>
      <c r="O317" s="104">
        <v>235927</v>
      </c>
      <c r="P317" s="101">
        <v>235927</v>
      </c>
      <c r="Q317" s="77">
        <v>235.92699999999999</v>
      </c>
      <c r="R317" s="102" t="s">
        <v>15329</v>
      </c>
      <c r="S317" s="99" t="s">
        <v>15330</v>
      </c>
      <c r="T317" s="99" t="s">
        <v>15331</v>
      </c>
      <c r="U317" s="99" t="s">
        <v>15332</v>
      </c>
      <c r="V317" s="99" t="s">
        <v>15333</v>
      </c>
      <c r="W317" s="99" t="s">
        <v>15334</v>
      </c>
      <c r="X317" s="103">
        <v>44708</v>
      </c>
      <c r="Y317" s="103">
        <v>44708</v>
      </c>
      <c r="Z317" s="103">
        <v>52012</v>
      </c>
      <c r="AA317" s="79">
        <v>6186</v>
      </c>
      <c r="AB317" s="80" t="s">
        <v>15340</v>
      </c>
      <c r="AC317" s="81">
        <v>33</v>
      </c>
    </row>
    <row r="318" spans="1:29" hidden="1">
      <c r="A318" s="98" t="s">
        <v>15458</v>
      </c>
      <c r="B318" s="99" t="s">
        <v>15602</v>
      </c>
      <c r="C318" s="99" t="s">
        <v>3811</v>
      </c>
      <c r="D318" s="99" t="s">
        <v>15322</v>
      </c>
      <c r="E318" s="99" t="s">
        <v>15361</v>
      </c>
      <c r="F318" s="99" t="s">
        <v>15324</v>
      </c>
      <c r="G318" s="99" t="s">
        <v>15985</v>
      </c>
      <c r="H318" s="99" t="s">
        <v>15326</v>
      </c>
      <c r="I318" s="99" t="s">
        <v>15322</v>
      </c>
      <c r="J318" s="99" t="s">
        <v>15337</v>
      </c>
      <c r="K318" s="99">
        <v>0</v>
      </c>
      <c r="L318" s="99" t="s">
        <v>13433</v>
      </c>
      <c r="M318" s="99" t="s">
        <v>15986</v>
      </c>
      <c r="N318" s="86" t="str">
        <f t="shared" si="5"/>
        <v>2827529</v>
      </c>
      <c r="O318" s="104">
        <v>200000</v>
      </c>
      <c r="P318" s="101">
        <v>80000</v>
      </c>
      <c r="Q318" s="77">
        <v>80</v>
      </c>
      <c r="R318" s="102" t="s">
        <v>15329</v>
      </c>
      <c r="S318" s="99" t="s">
        <v>15330</v>
      </c>
      <c r="T318" s="99" t="s">
        <v>15331</v>
      </c>
      <c r="U318" s="99" t="s">
        <v>15332</v>
      </c>
      <c r="V318" s="99" t="s">
        <v>15333</v>
      </c>
      <c r="W318" s="99" t="s">
        <v>15334</v>
      </c>
      <c r="X318" s="103" t="s">
        <v>15987</v>
      </c>
      <c r="Y318" s="103">
        <v>44680</v>
      </c>
      <c r="Z318" s="103">
        <v>51973</v>
      </c>
      <c r="AA318" s="79">
        <v>6186</v>
      </c>
      <c r="AB318" s="80" t="s">
        <v>15503</v>
      </c>
    </row>
    <row r="319" spans="1:29" hidden="1">
      <c r="A319" s="76" t="s">
        <v>2347</v>
      </c>
      <c r="B319" s="92" t="s">
        <v>15346</v>
      </c>
      <c r="C319" s="92" t="s">
        <v>129</v>
      </c>
      <c r="D319" s="92" t="s">
        <v>15322</v>
      </c>
      <c r="E319" s="92" t="s">
        <v>15337</v>
      </c>
      <c r="F319" s="92" t="s">
        <v>15324</v>
      </c>
      <c r="G319" s="92" t="s">
        <v>15988</v>
      </c>
      <c r="H319" s="92" t="s">
        <v>15326</v>
      </c>
      <c r="I319" s="92" t="s">
        <v>15322</v>
      </c>
      <c r="J319" s="92" t="s">
        <v>15337</v>
      </c>
      <c r="K319" s="92">
        <v>0</v>
      </c>
      <c r="L319" s="92" t="s">
        <v>13433</v>
      </c>
      <c r="M319" s="93" t="s">
        <v>2468</v>
      </c>
      <c r="N319" s="86" t="str">
        <f t="shared" si="5"/>
        <v>2832954</v>
      </c>
      <c r="O319" s="94">
        <v>170000</v>
      </c>
      <c r="P319" s="95">
        <v>170000</v>
      </c>
      <c r="Q319" s="77">
        <v>170</v>
      </c>
      <c r="R319" s="96" t="s">
        <v>15329</v>
      </c>
      <c r="S319" s="92" t="s">
        <v>15330</v>
      </c>
      <c r="T319" s="92" t="s">
        <v>15331</v>
      </c>
      <c r="U319" s="92" t="s">
        <v>15332</v>
      </c>
      <c r="V319" s="92" t="s">
        <v>15333</v>
      </c>
      <c r="W319" s="92" t="s">
        <v>15345</v>
      </c>
      <c r="X319" s="97">
        <v>44601</v>
      </c>
      <c r="Y319" s="97">
        <v>44602</v>
      </c>
      <c r="Z319" s="97">
        <v>51905</v>
      </c>
      <c r="AA319" s="79">
        <v>6186</v>
      </c>
      <c r="AB319" s="90" t="s">
        <v>15340</v>
      </c>
    </row>
    <row r="320" spans="1:29" hidden="1">
      <c r="A320" s="98" t="s">
        <v>2347</v>
      </c>
      <c r="B320" s="99" t="s">
        <v>15341</v>
      </c>
      <c r="C320" s="99" t="s">
        <v>15342</v>
      </c>
      <c r="D320" s="99" t="s">
        <v>15322</v>
      </c>
      <c r="E320" s="99" t="s">
        <v>15343</v>
      </c>
      <c r="F320" s="99" t="s">
        <v>15324</v>
      </c>
      <c r="G320" s="99" t="s">
        <v>15989</v>
      </c>
      <c r="H320" s="99" t="s">
        <v>15326</v>
      </c>
      <c r="I320" s="99" t="s">
        <v>15322</v>
      </c>
      <c r="J320" s="99" t="s">
        <v>15343</v>
      </c>
      <c r="K320" s="99">
        <v>0</v>
      </c>
      <c r="L320" s="99" t="s">
        <v>13433</v>
      </c>
      <c r="M320" s="99" t="s">
        <v>2386</v>
      </c>
      <c r="N320" s="86" t="str">
        <f t="shared" si="5"/>
        <v>2851839</v>
      </c>
      <c r="O320" s="104">
        <v>112906</v>
      </c>
      <c r="P320" s="101">
        <v>112906</v>
      </c>
      <c r="Q320" s="77">
        <v>112.90600000000001</v>
      </c>
      <c r="R320" s="102" t="s">
        <v>15329</v>
      </c>
      <c r="S320" s="99" t="s">
        <v>15330</v>
      </c>
      <c r="T320" s="99" t="s">
        <v>15331</v>
      </c>
      <c r="U320" s="99" t="s">
        <v>15332</v>
      </c>
      <c r="V320" s="99" t="s">
        <v>15333</v>
      </c>
      <c r="W320" s="99" t="s">
        <v>15345</v>
      </c>
      <c r="X320" s="103">
        <v>44699</v>
      </c>
      <c r="Y320" s="103">
        <v>44700</v>
      </c>
      <c r="Z320" s="103">
        <v>51998</v>
      </c>
      <c r="AA320" s="79">
        <v>6186</v>
      </c>
      <c r="AB320" s="80" t="s">
        <v>15510</v>
      </c>
      <c r="AC320" s="81">
        <v>33</v>
      </c>
    </row>
    <row r="321" spans="1:31" hidden="1">
      <c r="A321" s="98" t="s">
        <v>2799</v>
      </c>
      <c r="B321" s="99" t="s">
        <v>15358</v>
      </c>
      <c r="C321" s="99" t="s">
        <v>59</v>
      </c>
      <c r="D321" s="99" t="s">
        <v>15322</v>
      </c>
      <c r="E321" s="99" t="s">
        <v>15337</v>
      </c>
      <c r="F321" s="99" t="s">
        <v>15324</v>
      </c>
      <c r="G321" s="99" t="s">
        <v>15990</v>
      </c>
      <c r="H321" s="99" t="s">
        <v>15326</v>
      </c>
      <c r="I321" s="99" t="s">
        <v>15322</v>
      </c>
      <c r="J321" s="99" t="s">
        <v>15337</v>
      </c>
      <c r="K321" s="99">
        <v>0</v>
      </c>
      <c r="L321" s="99" t="s">
        <v>13433</v>
      </c>
      <c r="M321" s="99" t="s">
        <v>943</v>
      </c>
      <c r="N321" s="86" t="str">
        <f t="shared" si="5"/>
        <v>2854625</v>
      </c>
      <c r="O321" s="104">
        <v>278020</v>
      </c>
      <c r="P321" s="101">
        <v>278020</v>
      </c>
      <c r="Q321" s="77">
        <v>278.02</v>
      </c>
      <c r="R321" s="102" t="s">
        <v>15329</v>
      </c>
      <c r="S321" s="99" t="s">
        <v>15330</v>
      </c>
      <c r="T321" s="99" t="s">
        <v>15331</v>
      </c>
      <c r="U321" s="99" t="s">
        <v>15332</v>
      </c>
      <c r="V321" s="99" t="s">
        <v>15333</v>
      </c>
      <c r="W321" s="99" t="s">
        <v>15334</v>
      </c>
      <c r="X321" s="103" t="s">
        <v>15987</v>
      </c>
      <c r="Y321" s="103">
        <v>44680</v>
      </c>
      <c r="Z321" s="103">
        <v>51983</v>
      </c>
      <c r="AA321" s="79">
        <v>6186</v>
      </c>
      <c r="AB321" s="80" t="s">
        <v>15340</v>
      </c>
      <c r="AC321" s="81">
        <v>33</v>
      </c>
    </row>
    <row r="322" spans="1:31" hidden="1">
      <c r="A322" s="76" t="s">
        <v>2347</v>
      </c>
      <c r="B322" s="92" t="s">
        <v>15511</v>
      </c>
      <c r="C322" s="92" t="s">
        <v>3798</v>
      </c>
      <c r="D322" s="92" t="s">
        <v>15322</v>
      </c>
      <c r="E322" s="92" t="s">
        <v>15361</v>
      </c>
      <c r="F322" s="92" t="s">
        <v>15354</v>
      </c>
      <c r="G322" s="92" t="s">
        <v>15991</v>
      </c>
      <c r="H322" s="92" t="s">
        <v>15326</v>
      </c>
      <c r="I322" s="92" t="s">
        <v>15322</v>
      </c>
      <c r="J322" s="92" t="s">
        <v>15361</v>
      </c>
      <c r="K322" s="92">
        <v>0</v>
      </c>
      <c r="L322" s="92" t="s">
        <v>13433</v>
      </c>
      <c r="M322" s="93" t="s">
        <v>15992</v>
      </c>
      <c r="N322" s="86" t="str">
        <f t="shared" si="5"/>
        <v>2868841</v>
      </c>
      <c r="O322" s="94">
        <v>171564</v>
      </c>
      <c r="P322" s="95">
        <v>171564</v>
      </c>
      <c r="Q322" s="77">
        <v>171.56399999999999</v>
      </c>
      <c r="R322" s="96" t="s">
        <v>15329</v>
      </c>
      <c r="S322" s="92" t="s">
        <v>15349</v>
      </c>
      <c r="T322" s="92" t="s">
        <v>15331</v>
      </c>
      <c r="U322" s="92" t="s">
        <v>15356</v>
      </c>
      <c r="V322" s="92" t="s">
        <v>15357</v>
      </c>
      <c r="W322" s="92" t="s">
        <v>15352</v>
      </c>
      <c r="X322" s="97">
        <v>44601</v>
      </c>
      <c r="Y322" s="97">
        <v>44601</v>
      </c>
      <c r="Z322" s="97">
        <v>51905</v>
      </c>
      <c r="AA322" s="79" t="s">
        <v>15353</v>
      </c>
      <c r="AB322" s="90"/>
    </row>
    <row r="323" spans="1:31" hidden="1">
      <c r="A323" s="98" t="s">
        <v>2799</v>
      </c>
      <c r="B323" s="99" t="s">
        <v>15358</v>
      </c>
      <c r="C323" s="99" t="s">
        <v>59</v>
      </c>
      <c r="D323" s="99" t="s">
        <v>15322</v>
      </c>
      <c r="E323" s="99" t="s">
        <v>15337</v>
      </c>
      <c r="F323" s="99" t="s">
        <v>15324</v>
      </c>
      <c r="G323" s="99" t="s">
        <v>15993</v>
      </c>
      <c r="H323" s="99" t="s">
        <v>15326</v>
      </c>
      <c r="I323" s="99" t="s">
        <v>15322</v>
      </c>
      <c r="J323" s="99" t="s">
        <v>15337</v>
      </c>
      <c r="K323" s="99">
        <v>0</v>
      </c>
      <c r="L323" s="99" t="s">
        <v>13433</v>
      </c>
      <c r="M323" s="99" t="s">
        <v>231</v>
      </c>
      <c r="N323" s="86" t="str">
        <f t="shared" si="5"/>
        <v>2881659</v>
      </c>
      <c r="O323" s="104">
        <v>255000</v>
      </c>
      <c r="P323" s="101">
        <v>255000</v>
      </c>
      <c r="Q323" s="77">
        <v>255</v>
      </c>
      <c r="R323" s="102" t="s">
        <v>15329</v>
      </c>
      <c r="S323" s="99" t="s">
        <v>15330</v>
      </c>
      <c r="T323" s="99" t="s">
        <v>15331</v>
      </c>
      <c r="U323" s="99" t="s">
        <v>15332</v>
      </c>
      <c r="V323" s="99" t="s">
        <v>15333</v>
      </c>
      <c r="W323" s="99" t="s">
        <v>15334</v>
      </c>
      <c r="X323" s="103" t="s">
        <v>15407</v>
      </c>
      <c r="Y323" s="103">
        <v>44678</v>
      </c>
      <c r="Z323" s="103">
        <v>51981</v>
      </c>
      <c r="AA323" s="79">
        <v>6186</v>
      </c>
      <c r="AB323" s="80" t="s">
        <v>15340</v>
      </c>
    </row>
    <row r="324" spans="1:31" hidden="1">
      <c r="A324" s="76" t="s">
        <v>2347</v>
      </c>
      <c r="B324" s="92" t="s">
        <v>15341</v>
      </c>
      <c r="C324" s="92" t="s">
        <v>15342</v>
      </c>
      <c r="D324" s="92" t="s">
        <v>15322</v>
      </c>
      <c r="E324" s="92" t="s">
        <v>15343</v>
      </c>
      <c r="F324" s="92" t="s">
        <v>15354</v>
      </c>
      <c r="G324" s="92" t="s">
        <v>15994</v>
      </c>
      <c r="H324" s="92" t="s">
        <v>15326</v>
      </c>
      <c r="I324" s="92" t="s">
        <v>15322</v>
      </c>
      <c r="J324" s="92" t="s">
        <v>15343</v>
      </c>
      <c r="K324" s="92">
        <v>0</v>
      </c>
      <c r="L324" s="92" t="s">
        <v>13433</v>
      </c>
      <c r="M324" s="93" t="s">
        <v>15995</v>
      </c>
      <c r="N324" s="86" t="str">
        <f t="shared" si="5"/>
        <v>2887496</v>
      </c>
      <c r="O324" s="94">
        <v>142479</v>
      </c>
      <c r="P324" s="95">
        <v>142479</v>
      </c>
      <c r="Q324" s="77">
        <v>142.47900000000001</v>
      </c>
      <c r="R324" s="96" t="s">
        <v>15329</v>
      </c>
      <c r="S324" s="92" t="s">
        <v>15349</v>
      </c>
      <c r="T324" s="92" t="s">
        <v>15331</v>
      </c>
      <c r="U324" s="92" t="s">
        <v>15356</v>
      </c>
      <c r="V324" s="92" t="s">
        <v>15357</v>
      </c>
      <c r="W324" s="92" t="s">
        <v>15352</v>
      </c>
      <c r="X324" s="97">
        <v>44592</v>
      </c>
      <c r="Y324" s="97">
        <v>44601</v>
      </c>
      <c r="Z324" s="97">
        <v>51891</v>
      </c>
      <c r="AA324" s="79" t="s">
        <v>15353</v>
      </c>
      <c r="AB324" s="90"/>
    </row>
    <row r="325" spans="1:31" hidden="1">
      <c r="A325" s="76" t="s">
        <v>15534</v>
      </c>
      <c r="B325" s="92" t="s">
        <v>15535</v>
      </c>
      <c r="C325" s="92" t="s">
        <v>158</v>
      </c>
      <c r="D325" s="92" t="s">
        <v>15322</v>
      </c>
      <c r="E325" s="92" t="s">
        <v>15337</v>
      </c>
      <c r="F325" s="92" t="s">
        <v>15324</v>
      </c>
      <c r="G325" s="92" t="s">
        <v>15996</v>
      </c>
      <c r="H325" s="92" t="s">
        <v>15326</v>
      </c>
      <c r="I325" s="92" t="s">
        <v>15322</v>
      </c>
      <c r="J325" s="92" t="s">
        <v>15384</v>
      </c>
      <c r="K325" s="92">
        <v>0</v>
      </c>
      <c r="L325" s="92" t="s">
        <v>13433</v>
      </c>
      <c r="M325" s="93" t="s">
        <v>15997</v>
      </c>
      <c r="N325" s="86" t="str">
        <f t="shared" si="5"/>
        <v>2898958</v>
      </c>
      <c r="O325" s="94">
        <v>135000</v>
      </c>
      <c r="P325" s="95">
        <v>135000</v>
      </c>
      <c r="Q325" s="77">
        <v>135</v>
      </c>
      <c r="R325" s="96" t="s">
        <v>15329</v>
      </c>
      <c r="S325" s="92" t="s">
        <v>15330</v>
      </c>
      <c r="T325" s="92" t="s">
        <v>15331</v>
      </c>
      <c r="U325" s="92" t="s">
        <v>15332</v>
      </c>
      <c r="V325" s="92" t="s">
        <v>15333</v>
      </c>
      <c r="W325" s="92" t="s">
        <v>15334</v>
      </c>
      <c r="X325" s="97">
        <v>44602</v>
      </c>
      <c r="Y325" s="97">
        <v>44606</v>
      </c>
      <c r="Z325" s="97">
        <v>51899</v>
      </c>
      <c r="AA325" s="79">
        <v>6186</v>
      </c>
      <c r="AB325" s="90"/>
    </row>
    <row r="326" spans="1:31" hidden="1">
      <c r="A326" s="98" t="s">
        <v>2799</v>
      </c>
      <c r="B326" s="99" t="s">
        <v>15424</v>
      </c>
      <c r="C326" s="99" t="s">
        <v>15425</v>
      </c>
      <c r="D326" s="99" t="s">
        <v>15322</v>
      </c>
      <c r="E326" s="99" t="s">
        <v>15418</v>
      </c>
      <c r="F326" s="99" t="s">
        <v>15324</v>
      </c>
      <c r="G326" s="99" t="s">
        <v>15998</v>
      </c>
      <c r="H326" s="99" t="s">
        <v>15326</v>
      </c>
      <c r="I326" s="99" t="s">
        <v>15322</v>
      </c>
      <c r="J326" s="99" t="s">
        <v>15327</v>
      </c>
      <c r="K326" s="99">
        <v>0</v>
      </c>
      <c r="L326" s="99" t="s">
        <v>13433</v>
      </c>
      <c r="M326" s="99" t="s">
        <v>3445</v>
      </c>
      <c r="N326" s="86" t="str">
        <f t="shared" si="5"/>
        <v>2915219</v>
      </c>
      <c r="O326" s="104">
        <v>229500</v>
      </c>
      <c r="P326" s="101">
        <v>229500</v>
      </c>
      <c r="Q326" s="77">
        <v>229.5</v>
      </c>
      <c r="R326" s="102" t="s">
        <v>15329</v>
      </c>
      <c r="S326" s="99" t="s">
        <v>15330</v>
      </c>
      <c r="T326" s="99" t="s">
        <v>15331</v>
      </c>
      <c r="U326" s="99" t="s">
        <v>15332</v>
      </c>
      <c r="V326" s="99" t="s">
        <v>15333</v>
      </c>
      <c r="W326" s="99" t="s">
        <v>15345</v>
      </c>
      <c r="X326" s="103" t="s">
        <v>15540</v>
      </c>
      <c r="Y326" s="103">
        <v>44678</v>
      </c>
      <c r="Z326" s="103">
        <v>51959</v>
      </c>
      <c r="AA326" s="79">
        <v>6186</v>
      </c>
      <c r="AB326" s="80" t="s">
        <v>15340</v>
      </c>
    </row>
    <row r="327" spans="1:31" hidden="1">
      <c r="A327" s="98" t="s">
        <v>15335</v>
      </c>
      <c r="B327" s="99" t="s">
        <v>15336</v>
      </c>
      <c r="C327" s="99" t="s">
        <v>6</v>
      </c>
      <c r="D327" s="99" t="s">
        <v>15322</v>
      </c>
      <c r="E327" s="99" t="s">
        <v>15337</v>
      </c>
      <c r="F327" s="99" t="s">
        <v>15324</v>
      </c>
      <c r="G327" s="99" t="s">
        <v>15999</v>
      </c>
      <c r="H327" s="99" t="s">
        <v>15326</v>
      </c>
      <c r="I327" s="99" t="s">
        <v>15322</v>
      </c>
      <c r="J327" s="99" t="s">
        <v>15364</v>
      </c>
      <c r="K327" s="99">
        <v>0</v>
      </c>
      <c r="L327" s="99" t="s">
        <v>13433</v>
      </c>
      <c r="M327" s="100" t="s">
        <v>16000</v>
      </c>
      <c r="N327" s="86" t="str">
        <f t="shared" si="5"/>
        <v>2925609</v>
      </c>
      <c r="O327" s="101">
        <v>236674</v>
      </c>
      <c r="P327" s="101">
        <v>236674</v>
      </c>
      <c r="Q327" s="77">
        <v>236.67400000000001</v>
      </c>
      <c r="R327" s="102" t="s">
        <v>15329</v>
      </c>
      <c r="S327" s="99" t="s">
        <v>15330</v>
      </c>
      <c r="T327" s="99" t="s">
        <v>15331</v>
      </c>
      <c r="U327" s="99" t="s">
        <v>15332</v>
      </c>
      <c r="V327" s="99" t="s">
        <v>15333</v>
      </c>
      <c r="W327" s="99" t="s">
        <v>15334</v>
      </c>
      <c r="X327" s="103">
        <v>44615</v>
      </c>
      <c r="Y327" s="103">
        <v>44615</v>
      </c>
      <c r="Z327" s="103">
        <v>51890</v>
      </c>
      <c r="AA327" s="79">
        <v>6186</v>
      </c>
    </row>
    <row r="328" spans="1:31" hidden="1">
      <c r="A328" s="98" t="s">
        <v>2799</v>
      </c>
      <c r="B328" s="99" t="s">
        <v>15358</v>
      </c>
      <c r="C328" s="99" t="s">
        <v>59</v>
      </c>
      <c r="D328" s="99" t="s">
        <v>15322</v>
      </c>
      <c r="E328" s="99" t="s">
        <v>15337</v>
      </c>
      <c r="F328" s="99" t="s">
        <v>15324</v>
      </c>
      <c r="G328" s="99" t="s">
        <v>16001</v>
      </c>
      <c r="H328" s="99" t="s">
        <v>15326</v>
      </c>
      <c r="I328" s="99" t="s">
        <v>15322</v>
      </c>
      <c r="J328" s="99" t="s">
        <v>15337</v>
      </c>
      <c r="K328" s="99">
        <v>0</v>
      </c>
      <c r="L328" s="99" t="s">
        <v>13433</v>
      </c>
      <c r="M328" s="100" t="s">
        <v>347</v>
      </c>
      <c r="N328" s="86" t="str">
        <f t="shared" si="5"/>
        <v>2927084</v>
      </c>
      <c r="O328" s="104">
        <v>263918</v>
      </c>
      <c r="P328" s="101">
        <v>263918</v>
      </c>
      <c r="Q328" s="77">
        <v>263.91800000000001</v>
      </c>
      <c r="R328" s="102" t="s">
        <v>15329</v>
      </c>
      <c r="S328" s="99" t="s">
        <v>15330</v>
      </c>
      <c r="T328" s="99" t="s">
        <v>15331</v>
      </c>
      <c r="U328" s="99" t="s">
        <v>15332</v>
      </c>
      <c r="V328" s="99" t="s">
        <v>15333</v>
      </c>
      <c r="W328" s="99" t="s">
        <v>15334</v>
      </c>
      <c r="X328" s="103" t="s">
        <v>15627</v>
      </c>
      <c r="Y328" s="103">
        <v>44630</v>
      </c>
      <c r="Z328" s="103">
        <v>51933</v>
      </c>
      <c r="AA328" s="79">
        <v>6186</v>
      </c>
      <c r="AB328" s="80" t="s">
        <v>15340</v>
      </c>
    </row>
    <row r="329" spans="1:31" hidden="1">
      <c r="A329" s="98" t="s">
        <v>2799</v>
      </c>
      <c r="B329" s="99" t="s">
        <v>15358</v>
      </c>
      <c r="C329" s="99" t="s">
        <v>59</v>
      </c>
      <c r="D329" s="99" t="s">
        <v>15322</v>
      </c>
      <c r="E329" s="99" t="s">
        <v>15337</v>
      </c>
      <c r="F329" s="99" t="s">
        <v>15324</v>
      </c>
      <c r="G329" s="99" t="s">
        <v>16002</v>
      </c>
      <c r="H329" s="99" t="s">
        <v>15326</v>
      </c>
      <c r="I329" s="99" t="s">
        <v>15322</v>
      </c>
      <c r="J329" s="99" t="s">
        <v>15384</v>
      </c>
      <c r="K329" s="99">
        <v>0</v>
      </c>
      <c r="L329" s="99" t="s">
        <v>13433</v>
      </c>
      <c r="M329" s="100" t="s">
        <v>2590</v>
      </c>
      <c r="N329" s="86" t="str">
        <f t="shared" ref="N329:N392" si="6">+RIGHT(M329,7)</f>
        <v>2945433</v>
      </c>
      <c r="O329" s="104">
        <v>160305</v>
      </c>
      <c r="P329" s="101">
        <v>160305</v>
      </c>
      <c r="Q329" s="77">
        <v>160.30500000000001</v>
      </c>
      <c r="R329" s="102" t="s">
        <v>15329</v>
      </c>
      <c r="S329" s="99" t="s">
        <v>15330</v>
      </c>
      <c r="T329" s="99" t="s">
        <v>15331</v>
      </c>
      <c r="U329" s="99" t="s">
        <v>15332</v>
      </c>
      <c r="V329" s="99" t="s">
        <v>15333</v>
      </c>
      <c r="W329" s="99" t="s">
        <v>15329</v>
      </c>
      <c r="X329" s="103" t="s">
        <v>15478</v>
      </c>
      <c r="Y329" s="103">
        <v>44636</v>
      </c>
      <c r="Z329" s="103">
        <v>51926</v>
      </c>
      <c r="AA329" s="79">
        <v>6186</v>
      </c>
      <c r="AB329" s="80" t="s">
        <v>15340</v>
      </c>
    </row>
    <row r="330" spans="1:31" hidden="1">
      <c r="A330" s="98" t="s">
        <v>15534</v>
      </c>
      <c r="B330" s="99" t="s">
        <v>15535</v>
      </c>
      <c r="C330" s="99" t="s">
        <v>158</v>
      </c>
      <c r="D330" s="99" t="s">
        <v>15322</v>
      </c>
      <c r="E330" s="99" t="s">
        <v>15337</v>
      </c>
      <c r="F330" s="99" t="s">
        <v>15324</v>
      </c>
      <c r="G330" s="99" t="s">
        <v>16003</v>
      </c>
      <c r="H330" s="99" t="s">
        <v>15326</v>
      </c>
      <c r="I330" s="99" t="s">
        <v>15322</v>
      </c>
      <c r="J330" s="99" t="s">
        <v>15384</v>
      </c>
      <c r="K330" s="99">
        <v>0</v>
      </c>
      <c r="L330" s="99" t="s">
        <v>13433</v>
      </c>
      <c r="M330" s="99" t="s">
        <v>16004</v>
      </c>
      <c r="N330" s="86" t="str">
        <f t="shared" si="6"/>
        <v>2963186</v>
      </c>
      <c r="O330" s="104">
        <v>273000</v>
      </c>
      <c r="P330" s="101">
        <v>273000</v>
      </c>
      <c r="Q330" s="77">
        <v>273</v>
      </c>
      <c r="R330" s="102" t="s">
        <v>15329</v>
      </c>
      <c r="S330" s="99" t="s">
        <v>15330</v>
      </c>
      <c r="T330" s="99" t="s">
        <v>15331</v>
      </c>
      <c r="U330" s="99" t="s">
        <v>15332</v>
      </c>
      <c r="V330" s="99" t="s">
        <v>15333</v>
      </c>
      <c r="W330" s="99" t="s">
        <v>15334</v>
      </c>
      <c r="X330" s="103" t="s">
        <v>15739</v>
      </c>
      <c r="Y330" s="103">
        <v>44666</v>
      </c>
      <c r="Z330" s="103">
        <v>51963</v>
      </c>
      <c r="AA330" s="79">
        <v>6186</v>
      </c>
    </row>
    <row r="331" spans="1:31" hidden="1">
      <c r="A331" s="98" t="s">
        <v>2799</v>
      </c>
      <c r="B331" s="99" t="s">
        <v>15358</v>
      </c>
      <c r="C331" s="99" t="s">
        <v>59</v>
      </c>
      <c r="D331" s="99" t="s">
        <v>15322</v>
      </c>
      <c r="E331" s="99" t="s">
        <v>15337</v>
      </c>
      <c r="F331" s="99" t="s">
        <v>15324</v>
      </c>
      <c r="G331" s="99" t="s">
        <v>16005</v>
      </c>
      <c r="H331" s="99" t="s">
        <v>15326</v>
      </c>
      <c r="I331" s="99" t="s">
        <v>15322</v>
      </c>
      <c r="J331" s="99" t="s">
        <v>15337</v>
      </c>
      <c r="K331" s="99">
        <v>0</v>
      </c>
      <c r="L331" s="99" t="s">
        <v>13433</v>
      </c>
      <c r="M331" s="100" t="s">
        <v>833</v>
      </c>
      <c r="N331" s="86" t="str">
        <f t="shared" si="6"/>
        <v>2970417</v>
      </c>
      <c r="O331" s="104">
        <v>297500</v>
      </c>
      <c r="P331" s="101">
        <v>297500</v>
      </c>
      <c r="Q331" s="77">
        <v>297.5</v>
      </c>
      <c r="R331" s="102" t="s">
        <v>15329</v>
      </c>
      <c r="S331" s="99" t="s">
        <v>15330</v>
      </c>
      <c r="T331" s="99" t="s">
        <v>15331</v>
      </c>
      <c r="U331" s="99" t="s">
        <v>15332</v>
      </c>
      <c r="V331" s="99" t="s">
        <v>15333</v>
      </c>
      <c r="W331" s="99" t="s">
        <v>15334</v>
      </c>
      <c r="X331" s="103" t="s">
        <v>15688</v>
      </c>
      <c r="Y331" s="103">
        <v>44644</v>
      </c>
      <c r="Z331" s="103">
        <v>51942</v>
      </c>
      <c r="AA331" s="79">
        <v>6186</v>
      </c>
      <c r="AB331" s="80" t="s">
        <v>15340</v>
      </c>
      <c r="AC331" s="81">
        <v>33</v>
      </c>
    </row>
    <row r="332" spans="1:31" hidden="1">
      <c r="A332" s="98" t="s">
        <v>2347</v>
      </c>
      <c r="B332" s="99" t="s">
        <v>15511</v>
      </c>
      <c r="C332" s="99" t="s">
        <v>3798</v>
      </c>
      <c r="D332" s="99" t="s">
        <v>15322</v>
      </c>
      <c r="E332" s="99" t="s">
        <v>15361</v>
      </c>
      <c r="F332" s="99" t="s">
        <v>15354</v>
      </c>
      <c r="G332" s="99" t="s">
        <v>16006</v>
      </c>
      <c r="H332" s="99" t="s">
        <v>15326</v>
      </c>
      <c r="I332" s="99" t="s">
        <v>15322</v>
      </c>
      <c r="J332" s="99" t="s">
        <v>15361</v>
      </c>
      <c r="K332" s="99">
        <v>0</v>
      </c>
      <c r="L332" s="99" t="s">
        <v>13433</v>
      </c>
      <c r="M332" s="100" t="s">
        <v>16007</v>
      </c>
      <c r="N332" s="86" t="str">
        <f t="shared" si="6"/>
        <v>2974709</v>
      </c>
      <c r="O332" s="104">
        <v>142525</v>
      </c>
      <c r="P332" s="101">
        <v>142525</v>
      </c>
      <c r="Q332" s="77">
        <v>142.52500000000001</v>
      </c>
      <c r="R332" s="102" t="s">
        <v>15329</v>
      </c>
      <c r="S332" s="99" t="s">
        <v>15349</v>
      </c>
      <c r="T332" s="99" t="s">
        <v>15331</v>
      </c>
      <c r="U332" s="99" t="s">
        <v>15356</v>
      </c>
      <c r="V332" s="99" t="s">
        <v>15357</v>
      </c>
      <c r="W332" s="99" t="s">
        <v>15352</v>
      </c>
      <c r="X332" s="103" t="s">
        <v>16008</v>
      </c>
      <c r="Y332" s="103">
        <v>44630</v>
      </c>
      <c r="Z332" s="103">
        <v>51918</v>
      </c>
      <c r="AA332" s="79" t="s">
        <v>15353</v>
      </c>
    </row>
    <row r="333" spans="1:31" hidden="1">
      <c r="A333" s="98" t="s">
        <v>2347</v>
      </c>
      <c r="B333" s="99" t="s">
        <v>15511</v>
      </c>
      <c r="C333" s="99" t="s">
        <v>3798</v>
      </c>
      <c r="D333" s="99" t="s">
        <v>15322</v>
      </c>
      <c r="E333" s="99" t="s">
        <v>15361</v>
      </c>
      <c r="F333" s="99" t="s">
        <v>15354</v>
      </c>
      <c r="G333" s="99" t="s">
        <v>16009</v>
      </c>
      <c r="H333" s="99" t="s">
        <v>15326</v>
      </c>
      <c r="I333" s="99" t="s">
        <v>15322</v>
      </c>
      <c r="J333" s="99" t="s">
        <v>15361</v>
      </c>
      <c r="K333" s="99">
        <v>0</v>
      </c>
      <c r="L333" s="99" t="s">
        <v>13433</v>
      </c>
      <c r="M333" s="99" t="s">
        <v>16010</v>
      </c>
      <c r="N333" s="86" t="str">
        <f t="shared" si="6"/>
        <v>2986678</v>
      </c>
      <c r="O333" s="104">
        <v>138555</v>
      </c>
      <c r="P333" s="101">
        <v>138555</v>
      </c>
      <c r="Q333" s="77">
        <v>138.55500000000001</v>
      </c>
      <c r="R333" s="102" t="s">
        <v>15329</v>
      </c>
      <c r="S333" s="99" t="s">
        <v>15349</v>
      </c>
      <c r="T333" s="99" t="s">
        <v>15331</v>
      </c>
      <c r="U333" s="99" t="s">
        <v>15356</v>
      </c>
      <c r="V333" s="99" t="s">
        <v>15357</v>
      </c>
      <c r="W333" s="99" t="s">
        <v>15352</v>
      </c>
      <c r="X333" s="103">
        <v>44697</v>
      </c>
      <c r="Y333" s="103">
        <v>44698</v>
      </c>
      <c r="Z333" s="103">
        <v>52001</v>
      </c>
      <c r="AA333" s="79" t="s">
        <v>15353</v>
      </c>
      <c r="AE333" s="81" t="s">
        <v>16011</v>
      </c>
    </row>
    <row r="334" spans="1:31" hidden="1">
      <c r="A334" s="98" t="s">
        <v>15335</v>
      </c>
      <c r="B334" s="99" t="s">
        <v>15336</v>
      </c>
      <c r="C334" s="99" t="s">
        <v>6</v>
      </c>
      <c r="D334" s="99" t="s">
        <v>15322</v>
      </c>
      <c r="E334" s="99" t="s">
        <v>15337</v>
      </c>
      <c r="F334" s="99" t="s">
        <v>15324</v>
      </c>
      <c r="G334" s="99" t="s">
        <v>16012</v>
      </c>
      <c r="H334" s="99" t="s">
        <v>15326</v>
      </c>
      <c r="I334" s="99" t="s">
        <v>15322</v>
      </c>
      <c r="J334" s="99" t="s">
        <v>15370</v>
      </c>
      <c r="K334" s="99">
        <v>0</v>
      </c>
      <c r="L334" s="99" t="s">
        <v>13433</v>
      </c>
      <c r="M334" s="100" t="s">
        <v>3012</v>
      </c>
      <c r="N334" s="86" t="str">
        <f t="shared" si="6"/>
        <v>2988558</v>
      </c>
      <c r="O334" s="104">
        <v>297500</v>
      </c>
      <c r="P334" s="101">
        <v>297500</v>
      </c>
      <c r="Q334" s="77">
        <v>297.5</v>
      </c>
      <c r="R334" s="102" t="s">
        <v>15329</v>
      </c>
      <c r="S334" s="99" t="s">
        <v>15330</v>
      </c>
      <c r="T334" s="99" t="s">
        <v>15331</v>
      </c>
      <c r="U334" s="99" t="s">
        <v>15332</v>
      </c>
      <c r="V334" s="99" t="s">
        <v>15333</v>
      </c>
      <c r="W334" s="99" t="s">
        <v>15339</v>
      </c>
      <c r="X334" s="103" t="s">
        <v>15478</v>
      </c>
      <c r="Y334" s="103">
        <v>44622</v>
      </c>
      <c r="Z334" s="103">
        <v>51911</v>
      </c>
      <c r="AA334" s="79">
        <v>6186</v>
      </c>
      <c r="AB334" s="90" t="s">
        <v>15340</v>
      </c>
      <c r="AC334" s="81">
        <v>33</v>
      </c>
    </row>
    <row r="335" spans="1:31" hidden="1">
      <c r="A335" s="98" t="s">
        <v>2799</v>
      </c>
      <c r="B335" s="99" t="s">
        <v>15358</v>
      </c>
      <c r="C335" s="99" t="s">
        <v>59</v>
      </c>
      <c r="D335" s="99" t="s">
        <v>15322</v>
      </c>
      <c r="E335" s="99" t="s">
        <v>15337</v>
      </c>
      <c r="F335" s="99" t="s">
        <v>15324</v>
      </c>
      <c r="G335" s="99" t="s">
        <v>16013</v>
      </c>
      <c r="H335" s="99" t="s">
        <v>15326</v>
      </c>
      <c r="I335" s="99" t="s">
        <v>15322</v>
      </c>
      <c r="J335" s="99" t="s">
        <v>15395</v>
      </c>
      <c r="K335" s="99">
        <v>0</v>
      </c>
      <c r="L335" s="99" t="s">
        <v>13433</v>
      </c>
      <c r="M335" s="99" t="s">
        <v>2497</v>
      </c>
      <c r="N335" s="86" t="str">
        <f t="shared" si="6"/>
        <v>3016534</v>
      </c>
      <c r="O335" s="104">
        <v>265982</v>
      </c>
      <c r="P335" s="101">
        <v>265982</v>
      </c>
      <c r="Q335" s="77">
        <v>265.98200000000003</v>
      </c>
      <c r="R335" s="102" t="s">
        <v>15329</v>
      </c>
      <c r="S335" s="99" t="s">
        <v>15330</v>
      </c>
      <c r="T335" s="99" t="s">
        <v>15331</v>
      </c>
      <c r="U335" s="99" t="s">
        <v>15332</v>
      </c>
      <c r="V335" s="99" t="s">
        <v>15333</v>
      </c>
      <c r="W335" s="99" t="s">
        <v>15334</v>
      </c>
      <c r="X335" s="103" t="s">
        <v>15987</v>
      </c>
      <c r="Y335" s="103">
        <v>44680</v>
      </c>
      <c r="Z335" s="103">
        <v>51983</v>
      </c>
      <c r="AA335" s="79">
        <v>6186</v>
      </c>
      <c r="AB335" s="80" t="s">
        <v>15340</v>
      </c>
      <c r="AC335" s="81">
        <v>33</v>
      </c>
    </row>
    <row r="336" spans="1:31" hidden="1">
      <c r="A336" s="98" t="s">
        <v>15335</v>
      </c>
      <c r="B336" s="99" t="s">
        <v>15336</v>
      </c>
      <c r="C336" s="99" t="s">
        <v>6</v>
      </c>
      <c r="D336" s="99" t="s">
        <v>15322</v>
      </c>
      <c r="E336" s="99" t="s">
        <v>15337</v>
      </c>
      <c r="F336" s="99" t="s">
        <v>15324</v>
      </c>
      <c r="G336" s="99" t="s">
        <v>16014</v>
      </c>
      <c r="H336" s="99" t="s">
        <v>15326</v>
      </c>
      <c r="I336" s="99" t="s">
        <v>15322</v>
      </c>
      <c r="J336" s="99" t="s">
        <v>15418</v>
      </c>
      <c r="K336" s="99">
        <v>0</v>
      </c>
      <c r="L336" s="99" t="s">
        <v>13433</v>
      </c>
      <c r="M336" s="100" t="s">
        <v>2072</v>
      </c>
      <c r="N336" s="86" t="str">
        <f t="shared" si="6"/>
        <v>3033437</v>
      </c>
      <c r="O336" s="101">
        <v>280713</v>
      </c>
      <c r="P336" s="101">
        <v>280713</v>
      </c>
      <c r="Q336" s="77">
        <v>280.71300000000002</v>
      </c>
      <c r="R336" s="102" t="s">
        <v>15329</v>
      </c>
      <c r="S336" s="99" t="s">
        <v>15330</v>
      </c>
      <c r="T336" s="99" t="s">
        <v>15331</v>
      </c>
      <c r="U336" s="99" t="s">
        <v>15332</v>
      </c>
      <c r="V336" s="99" t="s">
        <v>15333</v>
      </c>
      <c r="W336" s="99" t="s">
        <v>15339</v>
      </c>
      <c r="X336" s="103">
        <v>44616</v>
      </c>
      <c r="Y336" s="103">
        <v>44616</v>
      </c>
      <c r="Z336" s="103">
        <v>51890</v>
      </c>
      <c r="AA336" s="79">
        <v>6186</v>
      </c>
      <c r="AB336" s="90" t="s">
        <v>15340</v>
      </c>
      <c r="AC336" s="81">
        <v>33</v>
      </c>
    </row>
    <row r="337" spans="1:29" hidden="1">
      <c r="A337" s="76" t="s">
        <v>15392</v>
      </c>
      <c r="B337" s="92" t="s">
        <v>15393</v>
      </c>
      <c r="C337" s="92" t="s">
        <v>539</v>
      </c>
      <c r="D337" s="92" t="s">
        <v>15322</v>
      </c>
      <c r="E337" s="92" t="s">
        <v>15337</v>
      </c>
      <c r="F337" s="92" t="s">
        <v>15324</v>
      </c>
      <c r="G337" s="92" t="s">
        <v>16015</v>
      </c>
      <c r="H337" s="92" t="s">
        <v>15326</v>
      </c>
      <c r="I337" s="92" t="s">
        <v>15322</v>
      </c>
      <c r="J337" s="92" t="s">
        <v>15370</v>
      </c>
      <c r="K337" s="92">
        <v>0</v>
      </c>
      <c r="L337" s="92" t="s">
        <v>13433</v>
      </c>
      <c r="M337" s="93" t="s">
        <v>16016</v>
      </c>
      <c r="N337" s="86" t="str">
        <f t="shared" si="6"/>
        <v>3062972</v>
      </c>
      <c r="O337" s="94">
        <v>100000</v>
      </c>
      <c r="P337" s="95">
        <v>100000</v>
      </c>
      <c r="Q337" s="77">
        <v>100</v>
      </c>
      <c r="R337" s="96" t="s">
        <v>15329</v>
      </c>
      <c r="S337" s="92" t="s">
        <v>15330</v>
      </c>
      <c r="T337" s="92" t="s">
        <v>15331</v>
      </c>
      <c r="U337" s="92" t="s">
        <v>15332</v>
      </c>
      <c r="V337" s="92" t="s">
        <v>15333</v>
      </c>
      <c r="W337" s="92" t="s">
        <v>15334</v>
      </c>
      <c r="X337" s="97">
        <v>44589</v>
      </c>
      <c r="Y337" s="97">
        <v>44596</v>
      </c>
      <c r="Z337" s="97">
        <v>51894</v>
      </c>
      <c r="AA337" s="79">
        <v>6186</v>
      </c>
      <c r="AB337" s="90"/>
    </row>
    <row r="338" spans="1:29" hidden="1">
      <c r="A338" s="98" t="s">
        <v>2799</v>
      </c>
      <c r="B338" s="99" t="s">
        <v>15358</v>
      </c>
      <c r="C338" s="99" t="s">
        <v>59</v>
      </c>
      <c r="D338" s="99" t="s">
        <v>15322</v>
      </c>
      <c r="E338" s="99" t="s">
        <v>15337</v>
      </c>
      <c r="F338" s="99" t="s">
        <v>15324</v>
      </c>
      <c r="G338" s="99" t="s">
        <v>16017</v>
      </c>
      <c r="H338" s="99" t="s">
        <v>15326</v>
      </c>
      <c r="I338" s="99" t="s">
        <v>15322</v>
      </c>
      <c r="J338" s="99" t="s">
        <v>15337</v>
      </c>
      <c r="K338" s="99">
        <v>0</v>
      </c>
      <c r="L338" s="99" t="s">
        <v>13433</v>
      </c>
      <c r="M338" s="99" t="s">
        <v>261</v>
      </c>
      <c r="N338" s="86" t="str">
        <f t="shared" si="6"/>
        <v>3070914</v>
      </c>
      <c r="O338" s="104">
        <v>263918</v>
      </c>
      <c r="P338" s="101">
        <v>263918</v>
      </c>
      <c r="Q338" s="77">
        <v>263.91800000000001</v>
      </c>
      <c r="R338" s="102" t="s">
        <v>15329</v>
      </c>
      <c r="S338" s="99" t="s">
        <v>15330</v>
      </c>
      <c r="T338" s="99" t="s">
        <v>15331</v>
      </c>
      <c r="U338" s="99" t="s">
        <v>15332</v>
      </c>
      <c r="V338" s="99" t="s">
        <v>15333</v>
      </c>
      <c r="W338" s="99" t="s">
        <v>15334</v>
      </c>
      <c r="X338" s="103" t="s">
        <v>15530</v>
      </c>
      <c r="Y338" s="103">
        <v>44657</v>
      </c>
      <c r="Z338" s="103">
        <v>51959</v>
      </c>
      <c r="AA338" s="79">
        <v>6186</v>
      </c>
      <c r="AB338" s="80" t="s">
        <v>15340</v>
      </c>
    </row>
    <row r="339" spans="1:29" hidden="1">
      <c r="A339" s="98" t="s">
        <v>2347</v>
      </c>
      <c r="B339" s="99" t="s">
        <v>15341</v>
      </c>
      <c r="C339" s="99" t="s">
        <v>15342</v>
      </c>
      <c r="D339" s="99" t="s">
        <v>15322</v>
      </c>
      <c r="E339" s="99" t="s">
        <v>15343</v>
      </c>
      <c r="F339" s="99" t="s">
        <v>15354</v>
      </c>
      <c r="G339" s="99" t="s">
        <v>16018</v>
      </c>
      <c r="H339" s="99" t="s">
        <v>15326</v>
      </c>
      <c r="I339" s="99" t="s">
        <v>15322</v>
      </c>
      <c r="J339" s="99" t="s">
        <v>15343</v>
      </c>
      <c r="K339" s="99">
        <v>0</v>
      </c>
      <c r="L339" s="99" t="s">
        <v>13433</v>
      </c>
      <c r="M339" s="100" t="s">
        <v>2291</v>
      </c>
      <c r="N339" s="86" t="str">
        <f t="shared" si="6"/>
        <v>3073002</v>
      </c>
      <c r="O339" s="104">
        <v>142503</v>
      </c>
      <c r="P339" s="101">
        <v>142503</v>
      </c>
      <c r="Q339" s="77">
        <v>142.50299999999999</v>
      </c>
      <c r="R339" s="102" t="s">
        <v>15329</v>
      </c>
      <c r="S339" s="99" t="s">
        <v>15349</v>
      </c>
      <c r="T339" s="99" t="s">
        <v>15331</v>
      </c>
      <c r="U339" s="99" t="s">
        <v>15356</v>
      </c>
      <c r="V339" s="99" t="s">
        <v>15357</v>
      </c>
      <c r="W339" s="99" t="s">
        <v>15352</v>
      </c>
      <c r="X339" s="103" t="s">
        <v>15677</v>
      </c>
      <c r="Y339" s="103">
        <v>44634</v>
      </c>
      <c r="Z339" s="103">
        <v>51927</v>
      </c>
      <c r="AA339" s="79" t="s">
        <v>15353</v>
      </c>
    </row>
    <row r="340" spans="1:29" hidden="1">
      <c r="A340" s="98" t="s">
        <v>15335</v>
      </c>
      <c r="B340" s="99" t="s">
        <v>15336</v>
      </c>
      <c r="C340" s="99" t="s">
        <v>6</v>
      </c>
      <c r="D340" s="99" t="s">
        <v>15322</v>
      </c>
      <c r="E340" s="99" t="s">
        <v>15337</v>
      </c>
      <c r="F340" s="99" t="s">
        <v>15324</v>
      </c>
      <c r="G340" s="99" t="s">
        <v>16019</v>
      </c>
      <c r="H340" s="99" t="s">
        <v>15326</v>
      </c>
      <c r="I340" s="99" t="s">
        <v>15322</v>
      </c>
      <c r="J340" s="99" t="s">
        <v>15337</v>
      </c>
      <c r="K340" s="99">
        <v>0</v>
      </c>
      <c r="L340" s="99" t="s">
        <v>13433</v>
      </c>
      <c r="M340" s="99" t="s">
        <v>1607</v>
      </c>
      <c r="N340" s="86" t="str">
        <f t="shared" si="6"/>
        <v>3093258</v>
      </c>
      <c r="O340" s="104">
        <v>309400</v>
      </c>
      <c r="P340" s="101">
        <v>309400</v>
      </c>
      <c r="Q340" s="77">
        <v>309.39999999999998</v>
      </c>
      <c r="R340" s="102" t="s">
        <v>15329</v>
      </c>
      <c r="S340" s="99" t="s">
        <v>15330</v>
      </c>
      <c r="T340" s="99" t="s">
        <v>15331</v>
      </c>
      <c r="U340" s="99" t="s">
        <v>15332</v>
      </c>
      <c r="V340" s="99" t="s">
        <v>15333</v>
      </c>
      <c r="W340" s="99" t="s">
        <v>15339</v>
      </c>
      <c r="X340" s="103">
        <v>44708</v>
      </c>
      <c r="Y340" s="103">
        <v>44708</v>
      </c>
      <c r="Z340" s="103">
        <v>52002</v>
      </c>
      <c r="AA340" s="79">
        <v>6186</v>
      </c>
      <c r="AB340" s="80" t="s">
        <v>15510</v>
      </c>
      <c r="AC340" s="81">
        <v>33</v>
      </c>
    </row>
    <row r="341" spans="1:29" hidden="1">
      <c r="A341" s="76" t="s">
        <v>2347</v>
      </c>
      <c r="B341" s="92" t="s">
        <v>15511</v>
      </c>
      <c r="C341" s="92" t="s">
        <v>3798</v>
      </c>
      <c r="D341" s="92" t="s">
        <v>15322</v>
      </c>
      <c r="E341" s="92" t="s">
        <v>15361</v>
      </c>
      <c r="F341" s="92" t="s">
        <v>15354</v>
      </c>
      <c r="G341" s="92" t="s">
        <v>16020</v>
      </c>
      <c r="H341" s="92" t="s">
        <v>15326</v>
      </c>
      <c r="I341" s="92" t="s">
        <v>15322</v>
      </c>
      <c r="J341" s="92" t="s">
        <v>15361</v>
      </c>
      <c r="K341" s="92">
        <v>0</v>
      </c>
      <c r="L341" s="92" t="s">
        <v>13433</v>
      </c>
      <c r="M341" s="93" t="s">
        <v>16021</v>
      </c>
      <c r="N341" s="86" t="str">
        <f t="shared" si="6"/>
        <v>3106088</v>
      </c>
      <c r="O341" s="94">
        <v>142555</v>
      </c>
      <c r="P341" s="95">
        <v>142555</v>
      </c>
      <c r="Q341" s="77">
        <v>142.55500000000001</v>
      </c>
      <c r="R341" s="96" t="s">
        <v>15329</v>
      </c>
      <c r="S341" s="92" t="s">
        <v>15349</v>
      </c>
      <c r="T341" s="92" t="s">
        <v>15331</v>
      </c>
      <c r="U341" s="92" t="s">
        <v>15356</v>
      </c>
      <c r="V341" s="92" t="s">
        <v>15357</v>
      </c>
      <c r="W341" s="92" t="s">
        <v>15352</v>
      </c>
      <c r="X341" s="97">
        <v>44602</v>
      </c>
      <c r="Y341" s="97">
        <v>44602</v>
      </c>
      <c r="Z341" s="97">
        <v>51906</v>
      </c>
      <c r="AA341" s="79" t="s">
        <v>15353</v>
      </c>
      <c r="AB341" s="90"/>
    </row>
    <row r="342" spans="1:29" hidden="1">
      <c r="A342" s="98" t="s">
        <v>15335</v>
      </c>
      <c r="B342" s="99" t="s">
        <v>15336</v>
      </c>
      <c r="C342" s="99" t="s">
        <v>6</v>
      </c>
      <c r="D342" s="99" t="s">
        <v>15322</v>
      </c>
      <c r="E342" s="99" t="s">
        <v>15337</v>
      </c>
      <c r="F342" s="99" t="s">
        <v>15324</v>
      </c>
      <c r="G342" s="99" t="s">
        <v>16022</v>
      </c>
      <c r="H342" s="99" t="s">
        <v>15326</v>
      </c>
      <c r="I342" s="99" t="s">
        <v>15322</v>
      </c>
      <c r="J342" s="99" t="s">
        <v>15327</v>
      </c>
      <c r="K342" s="99">
        <v>0</v>
      </c>
      <c r="L342" s="99" t="s">
        <v>13433</v>
      </c>
      <c r="M342" s="100" t="s">
        <v>16023</v>
      </c>
      <c r="N342" s="86" t="str">
        <f t="shared" si="6"/>
        <v>3122777</v>
      </c>
      <c r="O342" s="101">
        <v>141600</v>
      </c>
      <c r="P342" s="101">
        <v>120000</v>
      </c>
      <c r="Q342" s="77">
        <v>120</v>
      </c>
      <c r="R342" s="102" t="s">
        <v>15329</v>
      </c>
      <c r="S342" s="99" t="s">
        <v>15349</v>
      </c>
      <c r="T342" s="99" t="s">
        <v>15331</v>
      </c>
      <c r="U342" s="99" t="s">
        <v>15356</v>
      </c>
      <c r="V342" s="99" t="s">
        <v>15357</v>
      </c>
      <c r="W342" s="99" t="s">
        <v>15388</v>
      </c>
      <c r="X342" s="103">
        <v>44579</v>
      </c>
      <c r="Y342" s="103">
        <v>44615</v>
      </c>
      <c r="Z342" s="103">
        <v>51869</v>
      </c>
      <c r="AA342" s="79" t="s">
        <v>15353</v>
      </c>
    </row>
    <row r="343" spans="1:29" hidden="1">
      <c r="A343" s="98" t="s">
        <v>2799</v>
      </c>
      <c r="B343" s="99" t="s">
        <v>15360</v>
      </c>
      <c r="C343" s="99" t="s">
        <v>3760</v>
      </c>
      <c r="D343" s="99" t="s">
        <v>15322</v>
      </c>
      <c r="E343" s="99" t="s">
        <v>15361</v>
      </c>
      <c r="F343" s="99" t="s">
        <v>15324</v>
      </c>
      <c r="G343" s="99" t="s">
        <v>16024</v>
      </c>
      <c r="H343" s="99" t="s">
        <v>15326</v>
      </c>
      <c r="I343" s="99" t="s">
        <v>15322</v>
      </c>
      <c r="J343" s="99" t="s">
        <v>15370</v>
      </c>
      <c r="K343" s="99">
        <v>0</v>
      </c>
      <c r="L343" s="99" t="s">
        <v>13433</v>
      </c>
      <c r="M343" s="99" t="s">
        <v>16025</v>
      </c>
      <c r="N343" s="86" t="str">
        <f t="shared" si="6"/>
        <v>3125493</v>
      </c>
      <c r="O343" s="104">
        <v>116206</v>
      </c>
      <c r="P343" s="101">
        <v>116206</v>
      </c>
      <c r="Q343" s="77">
        <v>116.206</v>
      </c>
      <c r="R343" s="102" t="s">
        <v>15329</v>
      </c>
      <c r="S343" s="99" t="s">
        <v>15349</v>
      </c>
      <c r="T343" s="99" t="s">
        <v>15331</v>
      </c>
      <c r="U343" s="99" t="s">
        <v>15356</v>
      </c>
      <c r="V343" s="99" t="s">
        <v>15357</v>
      </c>
      <c r="W343" s="99" t="s">
        <v>15352</v>
      </c>
      <c r="X343" s="103" t="s">
        <v>15571</v>
      </c>
      <c r="Y343" s="103">
        <v>44671</v>
      </c>
      <c r="Z343" s="103">
        <v>51851</v>
      </c>
      <c r="AA343" s="79" t="s">
        <v>15353</v>
      </c>
    </row>
    <row r="344" spans="1:29" hidden="1">
      <c r="A344" s="76" t="s">
        <v>15534</v>
      </c>
      <c r="B344" s="92" t="s">
        <v>15535</v>
      </c>
      <c r="C344" s="92" t="s">
        <v>158</v>
      </c>
      <c r="D344" s="92" t="s">
        <v>15322</v>
      </c>
      <c r="E344" s="92" t="s">
        <v>15337</v>
      </c>
      <c r="F344" s="92" t="s">
        <v>15324</v>
      </c>
      <c r="G344" s="92" t="s">
        <v>16026</v>
      </c>
      <c r="H344" s="92" t="s">
        <v>15326</v>
      </c>
      <c r="I344" s="92" t="s">
        <v>15322</v>
      </c>
      <c r="J344" s="92" t="s">
        <v>15337</v>
      </c>
      <c r="K344" s="92">
        <v>0</v>
      </c>
      <c r="L344" s="92" t="s">
        <v>13433</v>
      </c>
      <c r="M344" s="93" t="s">
        <v>243</v>
      </c>
      <c r="N344" s="86" t="str">
        <f t="shared" si="6"/>
        <v>3163113</v>
      </c>
      <c r="O344" s="94">
        <v>225000</v>
      </c>
      <c r="P344" s="95">
        <v>225000</v>
      </c>
      <c r="Q344" s="77">
        <v>225</v>
      </c>
      <c r="R344" s="96" t="s">
        <v>15329</v>
      </c>
      <c r="S344" s="92" t="s">
        <v>15330</v>
      </c>
      <c r="T344" s="92" t="s">
        <v>15331</v>
      </c>
      <c r="U344" s="92" t="s">
        <v>15332</v>
      </c>
      <c r="V344" s="92" t="s">
        <v>15333</v>
      </c>
      <c r="W344" s="92" t="s">
        <v>15345</v>
      </c>
      <c r="X344" s="97">
        <v>44594</v>
      </c>
      <c r="Y344" s="97">
        <v>44596</v>
      </c>
      <c r="Z344" s="97">
        <v>51886</v>
      </c>
      <c r="AA344" s="79">
        <v>6186</v>
      </c>
      <c r="AB344" s="90" t="s">
        <v>15340</v>
      </c>
    </row>
    <row r="345" spans="1:29" hidden="1">
      <c r="A345" s="98" t="s">
        <v>15458</v>
      </c>
      <c r="B345" s="99" t="s">
        <v>15514</v>
      </c>
      <c r="C345" s="99" t="s">
        <v>283</v>
      </c>
      <c r="D345" s="99" t="s">
        <v>15322</v>
      </c>
      <c r="E345" s="99" t="s">
        <v>15337</v>
      </c>
      <c r="F345" s="99" t="s">
        <v>15324</v>
      </c>
      <c r="G345" s="99" t="s">
        <v>16027</v>
      </c>
      <c r="H345" s="99" t="s">
        <v>15326</v>
      </c>
      <c r="I345" s="99" t="s">
        <v>15322</v>
      </c>
      <c r="J345" s="99" t="s">
        <v>15337</v>
      </c>
      <c r="K345" s="99">
        <v>0</v>
      </c>
      <c r="L345" s="99" t="s">
        <v>13433</v>
      </c>
      <c r="M345" s="99" t="s">
        <v>16028</v>
      </c>
      <c r="N345" s="86" t="str">
        <f t="shared" si="6"/>
        <v>3174850</v>
      </c>
      <c r="O345" s="104">
        <v>269000</v>
      </c>
      <c r="P345" s="105">
        <v>269000</v>
      </c>
      <c r="Q345" s="77">
        <v>269</v>
      </c>
      <c r="R345" s="102" t="s">
        <v>15329</v>
      </c>
      <c r="S345" s="99" t="s">
        <v>15330</v>
      </c>
      <c r="T345" s="99" t="s">
        <v>15331</v>
      </c>
      <c r="U345" s="99" t="s">
        <v>15332</v>
      </c>
      <c r="V345" s="99" t="s">
        <v>15333</v>
      </c>
      <c r="W345" s="99" t="s">
        <v>15334</v>
      </c>
      <c r="X345" s="103" t="s">
        <v>15718</v>
      </c>
      <c r="Y345" s="103">
        <v>44740</v>
      </c>
      <c r="Z345" s="103">
        <v>51985</v>
      </c>
      <c r="AA345" s="79">
        <v>6186</v>
      </c>
    </row>
    <row r="346" spans="1:29" hidden="1">
      <c r="A346" s="98" t="s">
        <v>15397</v>
      </c>
      <c r="B346" s="99" t="s">
        <v>15398</v>
      </c>
      <c r="C346" s="99" t="s">
        <v>69</v>
      </c>
      <c r="D346" s="99" t="s">
        <v>15322</v>
      </c>
      <c r="E346" s="99" t="s">
        <v>15337</v>
      </c>
      <c r="F346" s="99" t="s">
        <v>15324</v>
      </c>
      <c r="G346" s="99" t="s">
        <v>16029</v>
      </c>
      <c r="H346" s="99" t="s">
        <v>15326</v>
      </c>
      <c r="I346" s="99" t="s">
        <v>15322</v>
      </c>
      <c r="J346" s="99" t="s">
        <v>15337</v>
      </c>
      <c r="K346" s="99">
        <v>0</v>
      </c>
      <c r="L346" s="99" t="s">
        <v>13433</v>
      </c>
      <c r="M346" s="99" t="s">
        <v>1517</v>
      </c>
      <c r="N346" s="86" t="str">
        <f t="shared" si="6"/>
        <v>3186306</v>
      </c>
      <c r="O346" s="104">
        <v>279735</v>
      </c>
      <c r="P346" s="101">
        <v>279735</v>
      </c>
      <c r="Q346" s="77">
        <v>279.73500000000001</v>
      </c>
      <c r="R346" s="102" t="s">
        <v>15329</v>
      </c>
      <c r="S346" s="99" t="s">
        <v>15330</v>
      </c>
      <c r="T346" s="99" t="s">
        <v>15331</v>
      </c>
      <c r="U346" s="99" t="s">
        <v>15332</v>
      </c>
      <c r="V346" s="99" t="s">
        <v>15333</v>
      </c>
      <c r="W346" s="99" t="s">
        <v>15339</v>
      </c>
      <c r="X346" s="103" t="s">
        <v>15739</v>
      </c>
      <c r="Y346" s="103">
        <v>44663</v>
      </c>
      <c r="Z346" s="103">
        <v>51958</v>
      </c>
      <c r="AA346" s="79">
        <v>6186</v>
      </c>
      <c r="AB346" s="80" t="s">
        <v>15340</v>
      </c>
      <c r="AC346" s="81">
        <v>33</v>
      </c>
    </row>
    <row r="347" spans="1:29" hidden="1">
      <c r="A347" s="76" t="s">
        <v>2347</v>
      </c>
      <c r="B347" s="92" t="s">
        <v>15341</v>
      </c>
      <c r="C347" s="92" t="s">
        <v>15342</v>
      </c>
      <c r="D347" s="92" t="s">
        <v>15322</v>
      </c>
      <c r="E347" s="92" t="s">
        <v>15343</v>
      </c>
      <c r="F347" s="92" t="s">
        <v>15354</v>
      </c>
      <c r="G347" s="92" t="s">
        <v>16030</v>
      </c>
      <c r="H347" s="92" t="s">
        <v>15326</v>
      </c>
      <c r="I347" s="92" t="s">
        <v>15322</v>
      </c>
      <c r="J347" s="92" t="s">
        <v>15343</v>
      </c>
      <c r="K347" s="92">
        <v>0</v>
      </c>
      <c r="L347" s="92" t="s">
        <v>13433</v>
      </c>
      <c r="M347" s="93" t="s">
        <v>16031</v>
      </c>
      <c r="N347" s="86" t="str">
        <f t="shared" si="6"/>
        <v>3189458</v>
      </c>
      <c r="O347" s="94">
        <v>171557</v>
      </c>
      <c r="P347" s="95">
        <v>171557</v>
      </c>
      <c r="Q347" s="77">
        <v>171.55699999999999</v>
      </c>
      <c r="R347" s="96" t="s">
        <v>15329</v>
      </c>
      <c r="S347" s="92" t="s">
        <v>15349</v>
      </c>
      <c r="T347" s="92" t="s">
        <v>15331</v>
      </c>
      <c r="U347" s="92" t="s">
        <v>15356</v>
      </c>
      <c r="V347" s="92" t="s">
        <v>15357</v>
      </c>
      <c r="W347" s="92" t="s">
        <v>15352</v>
      </c>
      <c r="X347" s="97">
        <v>44578</v>
      </c>
      <c r="Y347" s="97">
        <v>44580</v>
      </c>
      <c r="Z347" s="97">
        <v>51877</v>
      </c>
      <c r="AA347" s="79" t="s">
        <v>15353</v>
      </c>
      <c r="AB347" s="90"/>
    </row>
    <row r="348" spans="1:29" hidden="1">
      <c r="A348" s="98" t="s">
        <v>2347</v>
      </c>
      <c r="B348" s="99" t="s">
        <v>15367</v>
      </c>
      <c r="C348" s="99" t="s">
        <v>15368</v>
      </c>
      <c r="D348" s="99" t="s">
        <v>15322</v>
      </c>
      <c r="E348" s="99" t="s">
        <v>15364</v>
      </c>
      <c r="F348" s="99" t="s">
        <v>15324</v>
      </c>
      <c r="G348" s="99" t="s">
        <v>16032</v>
      </c>
      <c r="H348" s="99" t="s">
        <v>15326</v>
      </c>
      <c r="I348" s="99" t="s">
        <v>15322</v>
      </c>
      <c r="J348" s="99" t="s">
        <v>15364</v>
      </c>
      <c r="K348" s="99">
        <v>0</v>
      </c>
      <c r="L348" s="99" t="s">
        <v>13433</v>
      </c>
      <c r="M348" s="100" t="s">
        <v>16033</v>
      </c>
      <c r="N348" s="86" t="str">
        <f t="shared" si="6"/>
        <v>3202914</v>
      </c>
      <c r="O348" s="104">
        <v>221000</v>
      </c>
      <c r="P348" s="101">
        <v>110000</v>
      </c>
      <c r="Q348" s="77">
        <v>110</v>
      </c>
      <c r="R348" s="102" t="s">
        <v>15329</v>
      </c>
      <c r="S348" s="99" t="s">
        <v>15330</v>
      </c>
      <c r="T348" s="99" t="s">
        <v>15331</v>
      </c>
      <c r="U348" s="99" t="s">
        <v>15641</v>
      </c>
      <c r="V348" s="99" t="s">
        <v>15642</v>
      </c>
      <c r="W348" s="99" t="s">
        <v>15345</v>
      </c>
      <c r="X348" s="103" t="s">
        <v>15366</v>
      </c>
      <c r="Y348" s="103">
        <v>44651</v>
      </c>
      <c r="Z348" s="103">
        <v>51953</v>
      </c>
      <c r="AA348" s="79">
        <v>6186</v>
      </c>
      <c r="AB348" s="80" t="s">
        <v>15503</v>
      </c>
      <c r="AC348" s="81" t="s">
        <v>15340</v>
      </c>
    </row>
    <row r="349" spans="1:29" hidden="1">
      <c r="A349" s="98" t="s">
        <v>2799</v>
      </c>
      <c r="B349" s="99" t="s">
        <v>15358</v>
      </c>
      <c r="C349" s="99" t="s">
        <v>59</v>
      </c>
      <c r="D349" s="99" t="s">
        <v>15322</v>
      </c>
      <c r="E349" s="99" t="s">
        <v>15337</v>
      </c>
      <c r="F349" s="99" t="s">
        <v>15324</v>
      </c>
      <c r="G349" s="99" t="s">
        <v>16034</v>
      </c>
      <c r="H349" s="99" t="s">
        <v>15326</v>
      </c>
      <c r="I349" s="99" t="s">
        <v>15322</v>
      </c>
      <c r="J349" s="99" t="s">
        <v>15337</v>
      </c>
      <c r="K349" s="99">
        <v>0</v>
      </c>
      <c r="L349" s="99" t="s">
        <v>13433</v>
      </c>
      <c r="M349" s="99" t="s">
        <v>226</v>
      </c>
      <c r="N349" s="86" t="str">
        <f t="shared" si="6"/>
        <v>3222262</v>
      </c>
      <c r="O349" s="104">
        <v>212471</v>
      </c>
      <c r="P349" s="101">
        <v>212471</v>
      </c>
      <c r="Q349" s="77">
        <v>212.471</v>
      </c>
      <c r="R349" s="102" t="s">
        <v>15329</v>
      </c>
      <c r="S349" s="99" t="s">
        <v>15330</v>
      </c>
      <c r="T349" s="99" t="s">
        <v>15331</v>
      </c>
      <c r="U349" s="99" t="s">
        <v>15332</v>
      </c>
      <c r="V349" s="99" t="s">
        <v>15333</v>
      </c>
      <c r="W349" s="99" t="s">
        <v>15334</v>
      </c>
      <c r="X349" s="103" t="s">
        <v>15673</v>
      </c>
      <c r="Y349" s="103">
        <v>44657</v>
      </c>
      <c r="Z349" s="103">
        <v>51955</v>
      </c>
      <c r="AA349" s="79">
        <v>6186</v>
      </c>
      <c r="AB349" s="80" t="s">
        <v>15340</v>
      </c>
    </row>
    <row r="350" spans="1:29" hidden="1">
      <c r="A350" s="98" t="s">
        <v>2799</v>
      </c>
      <c r="B350" s="99" t="s">
        <v>15358</v>
      </c>
      <c r="C350" s="99" t="s">
        <v>59</v>
      </c>
      <c r="D350" s="99" t="s">
        <v>15322</v>
      </c>
      <c r="E350" s="99" t="s">
        <v>15337</v>
      </c>
      <c r="F350" s="99" t="s">
        <v>15324</v>
      </c>
      <c r="G350" s="99" t="s">
        <v>16035</v>
      </c>
      <c r="H350" s="99" t="s">
        <v>15326</v>
      </c>
      <c r="I350" s="99" t="s">
        <v>15322</v>
      </c>
      <c r="J350" s="99" t="s">
        <v>15406</v>
      </c>
      <c r="K350" s="99">
        <v>0</v>
      </c>
      <c r="L350" s="99" t="s">
        <v>13433</v>
      </c>
      <c r="M350" s="99" t="s">
        <v>2047</v>
      </c>
      <c r="N350" s="86" t="str">
        <f t="shared" si="6"/>
        <v>3225022</v>
      </c>
      <c r="O350" s="104">
        <v>261056</v>
      </c>
      <c r="P350" s="101">
        <v>261056</v>
      </c>
      <c r="Q350" s="77">
        <v>261.05599999999998</v>
      </c>
      <c r="R350" s="102" t="s">
        <v>15329</v>
      </c>
      <c r="S350" s="99" t="s">
        <v>15330</v>
      </c>
      <c r="T350" s="99" t="s">
        <v>15331</v>
      </c>
      <c r="U350" s="99" t="s">
        <v>15332</v>
      </c>
      <c r="V350" s="99" t="s">
        <v>15333</v>
      </c>
      <c r="W350" s="99" t="s">
        <v>15334</v>
      </c>
      <c r="X350" s="103">
        <v>44694</v>
      </c>
      <c r="Y350" s="103">
        <v>44694</v>
      </c>
      <c r="Z350" s="103">
        <v>51998</v>
      </c>
      <c r="AA350" s="79">
        <v>6186</v>
      </c>
      <c r="AB350" s="80" t="s">
        <v>15340</v>
      </c>
      <c r="AC350" s="81">
        <v>33</v>
      </c>
    </row>
    <row r="351" spans="1:29" hidden="1">
      <c r="A351" s="98" t="s">
        <v>2347</v>
      </c>
      <c r="B351" s="99" t="s">
        <v>15346</v>
      </c>
      <c r="C351" s="99" t="s">
        <v>129</v>
      </c>
      <c r="D351" s="99" t="s">
        <v>15322</v>
      </c>
      <c r="E351" s="99" t="s">
        <v>15337</v>
      </c>
      <c r="F351" s="99" t="s">
        <v>15324</v>
      </c>
      <c r="G351" s="99" t="s">
        <v>16036</v>
      </c>
      <c r="H351" s="99" t="s">
        <v>15326</v>
      </c>
      <c r="I351" s="99" t="s">
        <v>15322</v>
      </c>
      <c r="J351" s="99" t="s">
        <v>15343</v>
      </c>
      <c r="K351" s="99">
        <v>0</v>
      </c>
      <c r="L351" s="99" t="s">
        <v>13433</v>
      </c>
      <c r="M351" s="100" t="s">
        <v>16037</v>
      </c>
      <c r="N351" s="86" t="str">
        <f t="shared" si="6"/>
        <v>3227066</v>
      </c>
      <c r="O351" s="104">
        <v>273000</v>
      </c>
      <c r="P351" s="101">
        <v>259350</v>
      </c>
      <c r="Q351" s="77">
        <v>259.35000000000002</v>
      </c>
      <c r="R351" s="102" t="s">
        <v>15329</v>
      </c>
      <c r="S351" s="99" t="s">
        <v>15349</v>
      </c>
      <c r="T351" s="99" t="s">
        <v>15331</v>
      </c>
      <c r="U351" s="99" t="s">
        <v>15350</v>
      </c>
      <c r="V351" s="99" t="s">
        <v>15351</v>
      </c>
      <c r="W351" s="99" t="s">
        <v>15352</v>
      </c>
      <c r="X351" s="103" t="s">
        <v>15686</v>
      </c>
      <c r="Y351" s="103">
        <v>44631</v>
      </c>
      <c r="Z351" s="103">
        <v>51931</v>
      </c>
      <c r="AA351" s="79" t="s">
        <v>15353</v>
      </c>
    </row>
    <row r="352" spans="1:29" hidden="1">
      <c r="A352" s="76" t="s">
        <v>15458</v>
      </c>
      <c r="B352" s="92" t="s">
        <v>15499</v>
      </c>
      <c r="C352" s="92" t="s">
        <v>15500</v>
      </c>
      <c r="D352" s="92" t="s">
        <v>15322</v>
      </c>
      <c r="E352" s="92" t="s">
        <v>15395</v>
      </c>
      <c r="F352" s="92" t="s">
        <v>15324</v>
      </c>
      <c r="G352" s="92" t="s">
        <v>16038</v>
      </c>
      <c r="H352" s="92" t="s">
        <v>15326</v>
      </c>
      <c r="I352" s="92" t="s">
        <v>15322</v>
      </c>
      <c r="J352" s="92" t="s">
        <v>15395</v>
      </c>
      <c r="K352" s="92">
        <v>0</v>
      </c>
      <c r="L352" s="92" t="s">
        <v>13433</v>
      </c>
      <c r="M352" s="93" t="s">
        <v>2450</v>
      </c>
      <c r="N352" s="86" t="str">
        <f t="shared" si="6"/>
        <v>3230845</v>
      </c>
      <c r="O352" s="94">
        <v>117980</v>
      </c>
      <c r="P352" s="95">
        <v>117980</v>
      </c>
      <c r="Q352" s="77">
        <v>117.98</v>
      </c>
      <c r="R352" s="96" t="s">
        <v>15329</v>
      </c>
      <c r="S352" s="92" t="s">
        <v>15330</v>
      </c>
      <c r="T352" s="92" t="s">
        <v>15331</v>
      </c>
      <c r="U352" s="92" t="s">
        <v>15332</v>
      </c>
      <c r="V352" s="92" t="s">
        <v>15333</v>
      </c>
      <c r="W352" s="92" t="s">
        <v>16039</v>
      </c>
      <c r="X352" s="97">
        <v>44572</v>
      </c>
      <c r="Y352" s="97">
        <v>44586</v>
      </c>
      <c r="Z352" s="97">
        <v>51857</v>
      </c>
      <c r="AA352" s="79">
        <v>6186</v>
      </c>
      <c r="AB352" s="90" t="s">
        <v>15340</v>
      </c>
    </row>
    <row r="353" spans="1:29" hidden="1">
      <c r="A353" s="76" t="s">
        <v>15335</v>
      </c>
      <c r="B353" s="92" t="s">
        <v>15336</v>
      </c>
      <c r="C353" s="92" t="s">
        <v>6</v>
      </c>
      <c r="D353" s="92" t="s">
        <v>15322</v>
      </c>
      <c r="E353" s="92" t="s">
        <v>15337</v>
      </c>
      <c r="F353" s="92" t="s">
        <v>15324</v>
      </c>
      <c r="G353" s="92" t="s">
        <v>16040</v>
      </c>
      <c r="H353" s="92" t="s">
        <v>15326</v>
      </c>
      <c r="I353" s="92" t="s">
        <v>15322</v>
      </c>
      <c r="J353" s="92" t="s">
        <v>15327</v>
      </c>
      <c r="K353" s="92">
        <v>0</v>
      </c>
      <c r="L353" s="92" t="s">
        <v>13433</v>
      </c>
      <c r="M353" s="93" t="s">
        <v>16041</v>
      </c>
      <c r="N353" s="86" t="str">
        <f t="shared" si="6"/>
        <v>3253718</v>
      </c>
      <c r="O353" s="94">
        <v>141640</v>
      </c>
      <c r="P353" s="95">
        <v>120000</v>
      </c>
      <c r="Q353" s="77">
        <v>120</v>
      </c>
      <c r="R353" s="96" t="s">
        <v>15329</v>
      </c>
      <c r="S353" s="92" t="s">
        <v>15349</v>
      </c>
      <c r="T353" s="92" t="s">
        <v>15331</v>
      </c>
      <c r="U353" s="92" t="s">
        <v>15356</v>
      </c>
      <c r="V353" s="92" t="s">
        <v>15357</v>
      </c>
      <c r="W353" s="92" t="s">
        <v>15388</v>
      </c>
      <c r="X353" s="97">
        <v>44572</v>
      </c>
      <c r="Y353" s="97">
        <v>44573</v>
      </c>
      <c r="Z353" s="97">
        <v>51869</v>
      </c>
      <c r="AA353" s="79" t="s">
        <v>15353</v>
      </c>
      <c r="AB353" s="90"/>
    </row>
    <row r="354" spans="1:29" hidden="1">
      <c r="A354" s="98" t="s">
        <v>2347</v>
      </c>
      <c r="B354" s="99" t="s">
        <v>15346</v>
      </c>
      <c r="C354" s="99" t="s">
        <v>129</v>
      </c>
      <c r="D354" s="99" t="s">
        <v>15322</v>
      </c>
      <c r="E354" s="99" t="s">
        <v>15337</v>
      </c>
      <c r="F354" s="99" t="s">
        <v>15354</v>
      </c>
      <c r="G354" s="99" t="s">
        <v>16042</v>
      </c>
      <c r="H354" s="99" t="s">
        <v>15326</v>
      </c>
      <c r="I354" s="99" t="s">
        <v>15322</v>
      </c>
      <c r="J354" s="99" t="s">
        <v>15384</v>
      </c>
      <c r="K354" s="99">
        <v>0</v>
      </c>
      <c r="L354" s="99" t="s">
        <v>13433</v>
      </c>
      <c r="M354" s="99" t="s">
        <v>16043</v>
      </c>
      <c r="N354" s="86" t="str">
        <f t="shared" si="6"/>
        <v>3276027</v>
      </c>
      <c r="O354" s="104">
        <v>300000</v>
      </c>
      <c r="P354" s="105">
        <v>300000</v>
      </c>
      <c r="Q354" s="77">
        <v>300</v>
      </c>
      <c r="R354" s="102" t="s">
        <v>15329</v>
      </c>
      <c r="S354" s="99" t="s">
        <v>15371</v>
      </c>
      <c r="T354" s="99" t="s">
        <v>15331</v>
      </c>
      <c r="U354" s="99" t="s">
        <v>15332</v>
      </c>
      <c r="V354" s="99" t="s">
        <v>15333</v>
      </c>
      <c r="W354" s="99" t="s">
        <v>15329</v>
      </c>
      <c r="X354" s="103" t="s">
        <v>15605</v>
      </c>
      <c r="Y354" s="103">
        <v>44720</v>
      </c>
      <c r="Z354" s="103">
        <v>48340</v>
      </c>
      <c r="AA354" s="79" t="s">
        <v>15374</v>
      </c>
      <c r="AB354" s="80" t="s">
        <v>15375</v>
      </c>
    </row>
    <row r="355" spans="1:29" hidden="1">
      <c r="A355" s="98" t="s">
        <v>2799</v>
      </c>
      <c r="B355" s="99" t="s">
        <v>15358</v>
      </c>
      <c r="C355" s="99" t="s">
        <v>59</v>
      </c>
      <c r="D355" s="99" t="s">
        <v>15322</v>
      </c>
      <c r="E355" s="99" t="s">
        <v>15337</v>
      </c>
      <c r="F355" s="99" t="s">
        <v>15324</v>
      </c>
      <c r="G355" s="99" t="s">
        <v>16044</v>
      </c>
      <c r="H355" s="99" t="s">
        <v>15326</v>
      </c>
      <c r="I355" s="99" t="s">
        <v>15322</v>
      </c>
      <c r="J355" s="99" t="s">
        <v>15418</v>
      </c>
      <c r="K355" s="99">
        <v>0</v>
      </c>
      <c r="L355" s="99" t="s">
        <v>13433</v>
      </c>
      <c r="M355" s="99" t="s">
        <v>513</v>
      </c>
      <c r="N355" s="86" t="str">
        <f t="shared" si="6"/>
        <v>3286664</v>
      </c>
      <c r="O355" s="104">
        <v>262967</v>
      </c>
      <c r="P355" s="101">
        <v>262967</v>
      </c>
      <c r="Q355" s="77">
        <v>262.96699999999998</v>
      </c>
      <c r="R355" s="102" t="s">
        <v>15329</v>
      </c>
      <c r="S355" s="99" t="s">
        <v>15330</v>
      </c>
      <c r="T355" s="99" t="s">
        <v>15331</v>
      </c>
      <c r="U355" s="99" t="s">
        <v>15332</v>
      </c>
      <c r="V355" s="99" t="s">
        <v>15333</v>
      </c>
      <c r="W355" s="99" t="s">
        <v>15334</v>
      </c>
      <c r="X355" s="103" t="s">
        <v>15423</v>
      </c>
      <c r="Y355" s="103">
        <v>44665</v>
      </c>
      <c r="Z355" s="103">
        <v>51966</v>
      </c>
      <c r="AA355" s="79">
        <v>6186</v>
      </c>
      <c r="AB355" s="80" t="s">
        <v>15340</v>
      </c>
      <c r="AC355" s="81">
        <v>33</v>
      </c>
    </row>
    <row r="356" spans="1:29" hidden="1">
      <c r="A356" s="98" t="s">
        <v>2799</v>
      </c>
      <c r="B356" s="99" t="s">
        <v>15358</v>
      </c>
      <c r="C356" s="99" t="s">
        <v>59</v>
      </c>
      <c r="D356" s="99" t="s">
        <v>15322</v>
      </c>
      <c r="E356" s="99" t="s">
        <v>15337</v>
      </c>
      <c r="F356" s="99" t="s">
        <v>15324</v>
      </c>
      <c r="G356" s="99" t="s">
        <v>16045</v>
      </c>
      <c r="H356" s="99" t="s">
        <v>15326</v>
      </c>
      <c r="I356" s="99" t="s">
        <v>15322</v>
      </c>
      <c r="J356" s="99" t="s">
        <v>15337</v>
      </c>
      <c r="K356" s="99">
        <v>0</v>
      </c>
      <c r="L356" s="99" t="s">
        <v>13433</v>
      </c>
      <c r="M356" s="99" t="s">
        <v>90</v>
      </c>
      <c r="N356" s="86" t="str">
        <f t="shared" si="6"/>
        <v>3295872</v>
      </c>
      <c r="O356" s="104">
        <v>309400</v>
      </c>
      <c r="P356" s="101">
        <v>309400</v>
      </c>
      <c r="Q356" s="77">
        <v>309.39999999999998</v>
      </c>
      <c r="R356" s="102" t="s">
        <v>15329</v>
      </c>
      <c r="S356" s="99" t="s">
        <v>15330</v>
      </c>
      <c r="T356" s="99" t="s">
        <v>15331</v>
      </c>
      <c r="U356" s="99" t="s">
        <v>15332</v>
      </c>
      <c r="V356" s="99" t="s">
        <v>15333</v>
      </c>
      <c r="W356" s="99" t="s">
        <v>15334</v>
      </c>
      <c r="X356" s="103" t="s">
        <v>15540</v>
      </c>
      <c r="Y356" s="103">
        <v>44670</v>
      </c>
      <c r="Z356" s="103">
        <v>51969</v>
      </c>
      <c r="AA356" s="79">
        <v>6186</v>
      </c>
      <c r="AB356" s="80" t="s">
        <v>15340</v>
      </c>
    </row>
    <row r="357" spans="1:29" hidden="1">
      <c r="A357" s="98" t="s">
        <v>2799</v>
      </c>
      <c r="B357" s="99" t="s">
        <v>15360</v>
      </c>
      <c r="C357" s="99" t="s">
        <v>3760</v>
      </c>
      <c r="D357" s="99" t="s">
        <v>15322</v>
      </c>
      <c r="E357" s="99" t="s">
        <v>15361</v>
      </c>
      <c r="F357" s="99" t="s">
        <v>15324</v>
      </c>
      <c r="G357" s="99" t="s">
        <v>16046</v>
      </c>
      <c r="H357" s="99" t="s">
        <v>15326</v>
      </c>
      <c r="I357" s="99" t="s">
        <v>15322</v>
      </c>
      <c r="J357" s="99" t="s">
        <v>15361</v>
      </c>
      <c r="K357" s="99">
        <v>0</v>
      </c>
      <c r="L357" s="99" t="s">
        <v>13433</v>
      </c>
      <c r="M357" s="99" t="s">
        <v>3787</v>
      </c>
      <c r="N357" s="86" t="str">
        <f t="shared" si="6"/>
        <v>3362489</v>
      </c>
      <c r="O357" s="104">
        <v>195500</v>
      </c>
      <c r="P357" s="101">
        <v>195500</v>
      </c>
      <c r="Q357" s="77">
        <v>195.5</v>
      </c>
      <c r="R357" s="102" t="s">
        <v>15329</v>
      </c>
      <c r="S357" s="99" t="s">
        <v>15330</v>
      </c>
      <c r="T357" s="99" t="s">
        <v>15331</v>
      </c>
      <c r="U357" s="99" t="s">
        <v>15332</v>
      </c>
      <c r="V357" s="99" t="s">
        <v>15333</v>
      </c>
      <c r="W357" s="99" t="s">
        <v>15345</v>
      </c>
      <c r="X357" s="103">
        <v>44678</v>
      </c>
      <c r="Y357" s="103">
        <v>44700</v>
      </c>
      <c r="Z357" s="103">
        <v>51982</v>
      </c>
      <c r="AA357" s="79">
        <v>6186</v>
      </c>
      <c r="AB357" s="80" t="s">
        <v>15340</v>
      </c>
    </row>
    <row r="358" spans="1:29" hidden="1">
      <c r="A358" s="98" t="s">
        <v>2799</v>
      </c>
      <c r="B358" s="99" t="s">
        <v>15424</v>
      </c>
      <c r="C358" s="99" t="s">
        <v>15425</v>
      </c>
      <c r="D358" s="99" t="s">
        <v>15322</v>
      </c>
      <c r="E358" s="99" t="s">
        <v>15418</v>
      </c>
      <c r="F358" s="99" t="s">
        <v>15324</v>
      </c>
      <c r="G358" s="99" t="s">
        <v>16047</v>
      </c>
      <c r="H358" s="99" t="s">
        <v>15326</v>
      </c>
      <c r="I358" s="99" t="s">
        <v>15322</v>
      </c>
      <c r="J358" s="99" t="s">
        <v>15337</v>
      </c>
      <c r="K358" s="99">
        <v>0</v>
      </c>
      <c r="L358" s="99" t="s">
        <v>13433</v>
      </c>
      <c r="M358" s="100" t="s">
        <v>16048</v>
      </c>
      <c r="N358" s="86" t="str">
        <f t="shared" si="6"/>
        <v>3382737</v>
      </c>
      <c r="O358" s="104">
        <v>142970</v>
      </c>
      <c r="P358" s="101">
        <v>142970</v>
      </c>
      <c r="Q358" s="77">
        <v>142.97</v>
      </c>
      <c r="R358" s="102" t="s">
        <v>15329</v>
      </c>
      <c r="S358" s="99" t="s">
        <v>15330</v>
      </c>
      <c r="T358" s="99" t="s">
        <v>15331</v>
      </c>
      <c r="U358" s="99" t="s">
        <v>15332</v>
      </c>
      <c r="V358" s="99" t="s">
        <v>15333</v>
      </c>
      <c r="W358" s="99" t="s">
        <v>15334</v>
      </c>
      <c r="X358" s="103" t="s">
        <v>15452</v>
      </c>
      <c r="Y358" s="103">
        <v>44637</v>
      </c>
      <c r="Z358" s="103">
        <v>51921</v>
      </c>
      <c r="AA358" s="79">
        <v>6186</v>
      </c>
      <c r="AB358" s="80" t="s">
        <v>15340</v>
      </c>
    </row>
    <row r="359" spans="1:29" hidden="1">
      <c r="A359" s="98" t="s">
        <v>15320</v>
      </c>
      <c r="B359" s="99" t="s">
        <v>16049</v>
      </c>
      <c r="C359" s="99" t="s">
        <v>16050</v>
      </c>
      <c r="D359" s="99" t="s">
        <v>15322</v>
      </c>
      <c r="E359" s="99" t="s">
        <v>15343</v>
      </c>
      <c r="F359" s="99" t="s">
        <v>15324</v>
      </c>
      <c r="G359" s="99" t="s">
        <v>16051</v>
      </c>
      <c r="H359" s="99" t="s">
        <v>15326</v>
      </c>
      <c r="I359" s="99" t="s">
        <v>15322</v>
      </c>
      <c r="J359" s="99" t="s">
        <v>15343</v>
      </c>
      <c r="K359" s="99">
        <v>0</v>
      </c>
      <c r="L359" s="99" t="s">
        <v>13433</v>
      </c>
      <c r="M359" s="100" t="s">
        <v>16052</v>
      </c>
      <c r="N359" s="86" t="str">
        <f t="shared" si="6"/>
        <v>3385033</v>
      </c>
      <c r="O359" s="101">
        <v>238000</v>
      </c>
      <c r="P359" s="101">
        <v>119000</v>
      </c>
      <c r="Q359" s="77">
        <v>119</v>
      </c>
      <c r="R359" s="102" t="s">
        <v>15329</v>
      </c>
      <c r="S359" s="99" t="s">
        <v>15330</v>
      </c>
      <c r="T359" s="99" t="s">
        <v>15331</v>
      </c>
      <c r="U359" s="99" t="s">
        <v>15332</v>
      </c>
      <c r="V359" s="99" t="s">
        <v>15333</v>
      </c>
      <c r="W359" s="99" t="s">
        <v>15334</v>
      </c>
      <c r="X359" s="103">
        <v>44609</v>
      </c>
      <c r="Y359" s="103">
        <v>44609</v>
      </c>
      <c r="Z359" s="103">
        <v>51906</v>
      </c>
      <c r="AA359" s="79">
        <v>6186</v>
      </c>
      <c r="AB359" s="90" t="s">
        <v>15503</v>
      </c>
    </row>
    <row r="360" spans="1:29" hidden="1">
      <c r="A360" s="98" t="s">
        <v>15335</v>
      </c>
      <c r="B360" s="99" t="s">
        <v>15336</v>
      </c>
      <c r="C360" s="99" t="s">
        <v>6</v>
      </c>
      <c r="D360" s="99" t="s">
        <v>15322</v>
      </c>
      <c r="E360" s="99" t="s">
        <v>15337</v>
      </c>
      <c r="F360" s="99" t="s">
        <v>15324</v>
      </c>
      <c r="G360" s="99" t="s">
        <v>16053</v>
      </c>
      <c r="H360" s="99" t="s">
        <v>15326</v>
      </c>
      <c r="I360" s="99" t="s">
        <v>15322</v>
      </c>
      <c r="J360" s="99" t="s">
        <v>15337</v>
      </c>
      <c r="K360" s="99">
        <v>0</v>
      </c>
      <c r="L360" s="99" t="s">
        <v>13433</v>
      </c>
      <c r="M360" s="100" t="s">
        <v>1091</v>
      </c>
      <c r="N360" s="86" t="str">
        <f t="shared" si="6"/>
        <v>3402113</v>
      </c>
      <c r="O360" s="104">
        <v>309400</v>
      </c>
      <c r="P360" s="101">
        <v>309400</v>
      </c>
      <c r="Q360" s="77">
        <v>309.39999999999998</v>
      </c>
      <c r="R360" s="102" t="s">
        <v>15329</v>
      </c>
      <c r="S360" s="99" t="s">
        <v>15330</v>
      </c>
      <c r="T360" s="99" t="s">
        <v>15331</v>
      </c>
      <c r="U360" s="99" t="s">
        <v>15332</v>
      </c>
      <c r="V360" s="99" t="s">
        <v>15333</v>
      </c>
      <c r="W360" s="99" t="s">
        <v>15339</v>
      </c>
      <c r="X360" s="103" t="s">
        <v>16054</v>
      </c>
      <c r="Y360" s="103">
        <v>44645</v>
      </c>
      <c r="Z360" s="103">
        <v>51932</v>
      </c>
      <c r="AA360" s="79">
        <v>6186</v>
      </c>
      <c r="AB360" s="90" t="s">
        <v>15340</v>
      </c>
      <c r="AC360" s="81">
        <v>33</v>
      </c>
    </row>
    <row r="361" spans="1:29" hidden="1">
      <c r="A361" s="98" t="s">
        <v>15392</v>
      </c>
      <c r="B361" s="99" t="s">
        <v>15522</v>
      </c>
      <c r="C361" s="99" t="s">
        <v>15523</v>
      </c>
      <c r="D361" s="99" t="s">
        <v>15322</v>
      </c>
      <c r="E361" s="99" t="s">
        <v>15327</v>
      </c>
      <c r="F361" s="99" t="s">
        <v>15324</v>
      </c>
      <c r="G361" s="99" t="s">
        <v>16055</v>
      </c>
      <c r="H361" s="99" t="s">
        <v>15326</v>
      </c>
      <c r="I361" s="99" t="s">
        <v>15322</v>
      </c>
      <c r="J361" s="99" t="s">
        <v>15327</v>
      </c>
      <c r="K361" s="99">
        <v>0</v>
      </c>
      <c r="L361" s="99" t="s">
        <v>13433</v>
      </c>
      <c r="M361" s="99" t="s">
        <v>16056</v>
      </c>
      <c r="N361" s="86" t="str">
        <f t="shared" si="6"/>
        <v>3408216</v>
      </c>
      <c r="O361" s="104">
        <v>220000</v>
      </c>
      <c r="P361" s="105">
        <v>110000</v>
      </c>
      <c r="Q361" s="77">
        <v>110</v>
      </c>
      <c r="R361" s="102" t="s">
        <v>15329</v>
      </c>
      <c r="S361" s="99" t="s">
        <v>15330</v>
      </c>
      <c r="T361" s="99" t="s">
        <v>15331</v>
      </c>
      <c r="U361" s="99" t="s">
        <v>15909</v>
      </c>
      <c r="V361" s="99" t="s">
        <v>15910</v>
      </c>
      <c r="W361" s="99" t="s">
        <v>15345</v>
      </c>
      <c r="X361" s="103" t="s">
        <v>15718</v>
      </c>
      <c r="Y361" s="103">
        <v>44727</v>
      </c>
      <c r="Z361" s="103">
        <v>52026</v>
      </c>
      <c r="AA361" s="79">
        <v>6186</v>
      </c>
      <c r="AB361" s="80" t="s">
        <v>15503</v>
      </c>
      <c r="AC361" s="81" t="s">
        <v>15340</v>
      </c>
    </row>
    <row r="362" spans="1:29" hidden="1">
      <c r="A362" s="98" t="s">
        <v>15392</v>
      </c>
      <c r="B362" s="99" t="s">
        <v>15522</v>
      </c>
      <c r="C362" s="99" t="s">
        <v>15523</v>
      </c>
      <c r="D362" s="99" t="s">
        <v>15322</v>
      </c>
      <c r="E362" s="99" t="s">
        <v>15327</v>
      </c>
      <c r="F362" s="99" t="s">
        <v>15354</v>
      </c>
      <c r="G362" s="99" t="s">
        <v>16057</v>
      </c>
      <c r="H362" s="99" t="s">
        <v>15326</v>
      </c>
      <c r="I362" s="99" t="s">
        <v>15322</v>
      </c>
      <c r="J362" s="99" t="s">
        <v>15418</v>
      </c>
      <c r="K362" s="99">
        <v>0</v>
      </c>
      <c r="L362" s="99" t="s">
        <v>13433</v>
      </c>
      <c r="M362" s="99" t="s">
        <v>16058</v>
      </c>
      <c r="N362" s="86" t="str">
        <f t="shared" si="6"/>
        <v>3412287</v>
      </c>
      <c r="O362" s="104">
        <v>124000</v>
      </c>
      <c r="P362" s="105">
        <v>124000</v>
      </c>
      <c r="Q362" s="77">
        <v>124</v>
      </c>
      <c r="R362" s="102" t="s">
        <v>15329</v>
      </c>
      <c r="S362" s="99" t="s">
        <v>15371</v>
      </c>
      <c r="T362" s="99" t="s">
        <v>15331</v>
      </c>
      <c r="U362" s="99" t="s">
        <v>15332</v>
      </c>
      <c r="V362" s="99" t="s">
        <v>15333</v>
      </c>
      <c r="W362" s="99" t="s">
        <v>15517</v>
      </c>
      <c r="X362" s="103" t="s">
        <v>15605</v>
      </c>
      <c r="Y362" s="103">
        <v>44726</v>
      </c>
      <c r="Z362" s="103">
        <v>48360</v>
      </c>
      <c r="AA362" s="79" t="s">
        <v>15374</v>
      </c>
    </row>
    <row r="363" spans="1:29" hidden="1">
      <c r="A363" s="98" t="s">
        <v>2799</v>
      </c>
      <c r="B363" s="99" t="s">
        <v>15424</v>
      </c>
      <c r="C363" s="99" t="s">
        <v>15425</v>
      </c>
      <c r="D363" s="99" t="s">
        <v>15322</v>
      </c>
      <c r="E363" s="99" t="s">
        <v>15418</v>
      </c>
      <c r="F363" s="99" t="s">
        <v>15324</v>
      </c>
      <c r="G363" s="99" t="s">
        <v>16059</v>
      </c>
      <c r="H363" s="99" t="s">
        <v>15326</v>
      </c>
      <c r="I363" s="99" t="s">
        <v>15322</v>
      </c>
      <c r="J363" s="99" t="s">
        <v>15418</v>
      </c>
      <c r="K363" s="99">
        <v>0</v>
      </c>
      <c r="L363" s="99" t="s">
        <v>13433</v>
      </c>
      <c r="M363" s="100" t="s">
        <v>2075</v>
      </c>
      <c r="N363" s="86" t="str">
        <f t="shared" si="6"/>
        <v>3412420</v>
      </c>
      <c r="O363" s="104">
        <v>148750</v>
      </c>
      <c r="P363" s="101">
        <v>148750</v>
      </c>
      <c r="Q363" s="77">
        <v>148.75</v>
      </c>
      <c r="R363" s="102" t="s">
        <v>15329</v>
      </c>
      <c r="S363" s="99" t="s">
        <v>15330</v>
      </c>
      <c r="T363" s="99" t="s">
        <v>15331</v>
      </c>
      <c r="U363" s="99" t="s">
        <v>15332</v>
      </c>
      <c r="V363" s="99" t="s">
        <v>15333</v>
      </c>
      <c r="W363" s="99" t="s">
        <v>15334</v>
      </c>
      <c r="X363" s="103" t="s">
        <v>15494</v>
      </c>
      <c r="Y363" s="103">
        <v>44623</v>
      </c>
      <c r="Z363" s="103">
        <v>51913</v>
      </c>
      <c r="AA363" s="79">
        <v>6186</v>
      </c>
      <c r="AB363" s="80" t="s">
        <v>15340</v>
      </c>
    </row>
    <row r="364" spans="1:29" hidden="1">
      <c r="A364" s="98" t="s">
        <v>15392</v>
      </c>
      <c r="B364" s="99" t="s">
        <v>15435</v>
      </c>
      <c r="C364" s="99" t="s">
        <v>1049</v>
      </c>
      <c r="D364" s="99" t="s">
        <v>15322</v>
      </c>
      <c r="E364" s="99" t="s">
        <v>15337</v>
      </c>
      <c r="F364" s="99" t="s">
        <v>15354</v>
      </c>
      <c r="G364" s="99" t="s">
        <v>16060</v>
      </c>
      <c r="H364" s="99" t="s">
        <v>15326</v>
      </c>
      <c r="I364" s="99" t="s">
        <v>15322</v>
      </c>
      <c r="J364" s="99" t="s">
        <v>15337</v>
      </c>
      <c r="K364" s="99">
        <v>0</v>
      </c>
      <c r="L364" s="99" t="s">
        <v>13433</v>
      </c>
      <c r="M364" s="99" t="s">
        <v>16061</v>
      </c>
      <c r="N364" s="86" t="str">
        <f t="shared" si="6"/>
        <v>3479129</v>
      </c>
      <c r="O364" s="104">
        <v>130000</v>
      </c>
      <c r="P364" s="105">
        <v>130000</v>
      </c>
      <c r="Q364" s="77">
        <v>130</v>
      </c>
      <c r="R364" s="102" t="s">
        <v>15329</v>
      </c>
      <c r="S364" s="99" t="s">
        <v>15371</v>
      </c>
      <c r="T364" s="99" t="s">
        <v>15331</v>
      </c>
      <c r="U364" s="99" t="s">
        <v>15332</v>
      </c>
      <c r="V364" s="99" t="s">
        <v>15333</v>
      </c>
      <c r="W364" s="99" t="s">
        <v>15517</v>
      </c>
      <c r="X364" s="103" t="s">
        <v>15643</v>
      </c>
      <c r="Y364" s="103">
        <v>44742</v>
      </c>
      <c r="Z364" s="103">
        <v>48378</v>
      </c>
      <c r="AA364" s="79" t="s">
        <v>15374</v>
      </c>
      <c r="AB364" s="80" t="s">
        <v>15375</v>
      </c>
    </row>
    <row r="365" spans="1:29" hidden="1">
      <c r="A365" s="98" t="s">
        <v>15335</v>
      </c>
      <c r="B365" s="99" t="s">
        <v>15336</v>
      </c>
      <c r="C365" s="99" t="s">
        <v>6</v>
      </c>
      <c r="D365" s="99" t="s">
        <v>15322</v>
      </c>
      <c r="E365" s="99" t="s">
        <v>15337</v>
      </c>
      <c r="F365" s="99" t="s">
        <v>15324</v>
      </c>
      <c r="G365" s="99" t="s">
        <v>16062</v>
      </c>
      <c r="H365" s="99" t="s">
        <v>15326</v>
      </c>
      <c r="I365" s="99" t="s">
        <v>15322</v>
      </c>
      <c r="J365" s="99" t="s">
        <v>15327</v>
      </c>
      <c r="K365" s="99">
        <v>0</v>
      </c>
      <c r="L365" s="99" t="s">
        <v>13433</v>
      </c>
      <c r="M365" s="99" t="s">
        <v>1141</v>
      </c>
      <c r="N365" s="86" t="str">
        <f t="shared" si="6"/>
        <v>3488861</v>
      </c>
      <c r="O365" s="104">
        <v>309400</v>
      </c>
      <c r="P365" s="101">
        <v>309400</v>
      </c>
      <c r="Q365" s="77">
        <v>309.39999999999998</v>
      </c>
      <c r="R365" s="102" t="s">
        <v>15329</v>
      </c>
      <c r="S365" s="99" t="s">
        <v>15330</v>
      </c>
      <c r="T365" s="99" t="s">
        <v>15331</v>
      </c>
      <c r="U365" s="99" t="s">
        <v>15332</v>
      </c>
      <c r="V365" s="99" t="s">
        <v>15333</v>
      </c>
      <c r="W365" s="99" t="s">
        <v>15339</v>
      </c>
      <c r="X365" s="103">
        <v>44706</v>
      </c>
      <c r="Y365" s="103">
        <v>44706</v>
      </c>
      <c r="Z365" s="103">
        <v>51994</v>
      </c>
      <c r="AA365" s="79">
        <v>6186</v>
      </c>
      <c r="AB365" s="80" t="s">
        <v>15510</v>
      </c>
      <c r="AC365" s="81">
        <v>33</v>
      </c>
    </row>
    <row r="366" spans="1:29" hidden="1">
      <c r="A366" s="76" t="s">
        <v>2347</v>
      </c>
      <c r="B366" s="92" t="s">
        <v>15511</v>
      </c>
      <c r="C366" s="92" t="s">
        <v>3798</v>
      </c>
      <c r="D366" s="92" t="s">
        <v>15322</v>
      </c>
      <c r="E366" s="92" t="s">
        <v>15361</v>
      </c>
      <c r="F366" s="92" t="s">
        <v>15354</v>
      </c>
      <c r="G366" s="92" t="s">
        <v>16063</v>
      </c>
      <c r="H366" s="92" t="s">
        <v>15326</v>
      </c>
      <c r="I366" s="92" t="s">
        <v>15322</v>
      </c>
      <c r="J366" s="92" t="s">
        <v>15361</v>
      </c>
      <c r="K366" s="92">
        <v>0</v>
      </c>
      <c r="L366" s="92" t="s">
        <v>13433</v>
      </c>
      <c r="M366" s="93" t="s">
        <v>16064</v>
      </c>
      <c r="N366" s="86" t="str">
        <f t="shared" si="6"/>
        <v>3500896</v>
      </c>
      <c r="O366" s="94">
        <v>142057</v>
      </c>
      <c r="P366" s="95">
        <v>142057</v>
      </c>
      <c r="Q366" s="77">
        <v>142.05699999999999</v>
      </c>
      <c r="R366" s="96" t="s">
        <v>15329</v>
      </c>
      <c r="S366" s="92" t="s">
        <v>15349</v>
      </c>
      <c r="T366" s="92" t="s">
        <v>15331</v>
      </c>
      <c r="U366" s="92" t="s">
        <v>15356</v>
      </c>
      <c r="V366" s="92" t="s">
        <v>15357</v>
      </c>
      <c r="W366" s="92" t="s">
        <v>15352</v>
      </c>
      <c r="X366" s="97">
        <v>44580</v>
      </c>
      <c r="Y366" s="97">
        <v>44581</v>
      </c>
      <c r="Z366" s="97">
        <v>51884</v>
      </c>
      <c r="AA366" s="79" t="s">
        <v>15353</v>
      </c>
      <c r="AB366" s="90"/>
    </row>
    <row r="367" spans="1:29" hidden="1">
      <c r="A367" s="98" t="s">
        <v>15335</v>
      </c>
      <c r="B367" s="99" t="s">
        <v>15336</v>
      </c>
      <c r="C367" s="99" t="s">
        <v>6</v>
      </c>
      <c r="D367" s="99" t="s">
        <v>15322</v>
      </c>
      <c r="E367" s="99" t="s">
        <v>15337</v>
      </c>
      <c r="F367" s="99" t="s">
        <v>15324</v>
      </c>
      <c r="G367" s="99" t="s">
        <v>16065</v>
      </c>
      <c r="H367" s="99" t="s">
        <v>15326</v>
      </c>
      <c r="I367" s="99" t="s">
        <v>15322</v>
      </c>
      <c r="J367" s="99" t="s">
        <v>15327</v>
      </c>
      <c r="K367" s="99">
        <v>0</v>
      </c>
      <c r="L367" s="99" t="s">
        <v>13433</v>
      </c>
      <c r="M367" s="99" t="s">
        <v>3759</v>
      </c>
      <c r="N367" s="86" t="str">
        <f t="shared" si="6"/>
        <v>3503916</v>
      </c>
      <c r="O367" s="104">
        <v>205500</v>
      </c>
      <c r="P367" s="105">
        <v>205500</v>
      </c>
      <c r="Q367" s="77">
        <v>205.5</v>
      </c>
      <c r="R367" s="102" t="s">
        <v>15329</v>
      </c>
      <c r="S367" s="99" t="s">
        <v>15330</v>
      </c>
      <c r="T367" s="99" t="s">
        <v>15331</v>
      </c>
      <c r="U367" s="99" t="s">
        <v>15332</v>
      </c>
      <c r="V367" s="99" t="s">
        <v>15333</v>
      </c>
      <c r="W367" s="99" t="s">
        <v>15339</v>
      </c>
      <c r="X367" s="103" t="s">
        <v>15928</v>
      </c>
      <c r="Y367" s="103">
        <v>44715</v>
      </c>
      <c r="Z367" s="103">
        <v>52008</v>
      </c>
      <c r="AA367" s="79">
        <v>6186</v>
      </c>
      <c r="AB367" s="80" t="s">
        <v>15340</v>
      </c>
      <c r="AC367" s="81">
        <v>33</v>
      </c>
    </row>
    <row r="368" spans="1:29" hidden="1">
      <c r="A368" s="98" t="s">
        <v>2347</v>
      </c>
      <c r="B368" s="99" t="s">
        <v>15341</v>
      </c>
      <c r="C368" s="99" t="s">
        <v>15342</v>
      </c>
      <c r="D368" s="99" t="s">
        <v>15322</v>
      </c>
      <c r="E368" s="99" t="s">
        <v>15343</v>
      </c>
      <c r="F368" s="99" t="s">
        <v>15354</v>
      </c>
      <c r="G368" s="99" t="s">
        <v>16066</v>
      </c>
      <c r="H368" s="99" t="s">
        <v>15326</v>
      </c>
      <c r="I368" s="99" t="s">
        <v>15322</v>
      </c>
      <c r="J368" s="99" t="s">
        <v>15343</v>
      </c>
      <c r="K368" s="99">
        <v>0</v>
      </c>
      <c r="L368" s="99" t="s">
        <v>13433</v>
      </c>
      <c r="M368" s="99" t="s">
        <v>16067</v>
      </c>
      <c r="N368" s="86" t="str">
        <f t="shared" si="6"/>
        <v>3507282</v>
      </c>
      <c r="O368" s="104">
        <v>142503</v>
      </c>
      <c r="P368" s="101">
        <v>142503</v>
      </c>
      <c r="Q368" s="77">
        <v>142.50299999999999</v>
      </c>
      <c r="R368" s="102" t="s">
        <v>15329</v>
      </c>
      <c r="S368" s="99" t="s">
        <v>15349</v>
      </c>
      <c r="T368" s="99" t="s">
        <v>15331</v>
      </c>
      <c r="U368" s="99" t="s">
        <v>15356</v>
      </c>
      <c r="V368" s="99" t="s">
        <v>15357</v>
      </c>
      <c r="W368" s="99" t="s">
        <v>15352</v>
      </c>
      <c r="X368" s="103">
        <v>44705</v>
      </c>
      <c r="Y368" s="103">
        <v>44706</v>
      </c>
      <c r="Z368" s="103">
        <v>51996</v>
      </c>
      <c r="AA368" s="79" t="s">
        <v>15353</v>
      </c>
    </row>
    <row r="369" spans="1:29" hidden="1">
      <c r="A369" s="98" t="s">
        <v>2799</v>
      </c>
      <c r="B369" s="99" t="s">
        <v>15358</v>
      </c>
      <c r="C369" s="99" t="s">
        <v>59</v>
      </c>
      <c r="D369" s="99" t="s">
        <v>15322</v>
      </c>
      <c r="E369" s="99" t="s">
        <v>15337</v>
      </c>
      <c r="F369" s="99" t="s">
        <v>15324</v>
      </c>
      <c r="G369" s="99" t="s">
        <v>16068</v>
      </c>
      <c r="H369" s="99" t="s">
        <v>15326</v>
      </c>
      <c r="I369" s="99" t="s">
        <v>15322</v>
      </c>
      <c r="J369" s="99" t="s">
        <v>15327</v>
      </c>
      <c r="K369" s="99">
        <v>0</v>
      </c>
      <c r="L369" s="99" t="s">
        <v>13433</v>
      </c>
      <c r="M369" s="99" t="s">
        <v>1386</v>
      </c>
      <c r="N369" s="86" t="str">
        <f t="shared" si="6"/>
        <v>3538920</v>
      </c>
      <c r="O369" s="104">
        <v>309400</v>
      </c>
      <c r="P369" s="101">
        <v>309400</v>
      </c>
      <c r="Q369" s="77">
        <v>309.39999999999998</v>
      </c>
      <c r="R369" s="102" t="s">
        <v>15329</v>
      </c>
      <c r="S369" s="99" t="s">
        <v>15330</v>
      </c>
      <c r="T369" s="99" t="s">
        <v>15331</v>
      </c>
      <c r="U369" s="99" t="s">
        <v>15332</v>
      </c>
      <c r="V369" s="99" t="s">
        <v>15333</v>
      </c>
      <c r="W369" s="99" t="s">
        <v>15334</v>
      </c>
      <c r="X369" s="103" t="s">
        <v>15545</v>
      </c>
      <c r="Y369" s="103">
        <v>44665</v>
      </c>
      <c r="Z369" s="103">
        <v>51968</v>
      </c>
      <c r="AA369" s="79">
        <v>6186</v>
      </c>
      <c r="AB369" s="80" t="s">
        <v>15340</v>
      </c>
      <c r="AC369" s="81">
        <v>33</v>
      </c>
    </row>
    <row r="370" spans="1:29" hidden="1">
      <c r="A370" s="76" t="s">
        <v>2347</v>
      </c>
      <c r="B370" s="92" t="s">
        <v>15341</v>
      </c>
      <c r="C370" s="92" t="s">
        <v>15342</v>
      </c>
      <c r="D370" s="92" t="s">
        <v>15322</v>
      </c>
      <c r="E370" s="92" t="s">
        <v>15343</v>
      </c>
      <c r="F370" s="92" t="s">
        <v>15354</v>
      </c>
      <c r="G370" s="92" t="s">
        <v>16069</v>
      </c>
      <c r="H370" s="92" t="s">
        <v>15326</v>
      </c>
      <c r="I370" s="92" t="s">
        <v>15322</v>
      </c>
      <c r="J370" s="92" t="s">
        <v>15343</v>
      </c>
      <c r="K370" s="92">
        <v>0</v>
      </c>
      <c r="L370" s="92" t="s">
        <v>13433</v>
      </c>
      <c r="M370" s="93" t="s">
        <v>16070</v>
      </c>
      <c r="N370" s="86" t="str">
        <f t="shared" si="6"/>
        <v>3561724</v>
      </c>
      <c r="O370" s="94">
        <v>171489</v>
      </c>
      <c r="P370" s="95">
        <v>171489</v>
      </c>
      <c r="Q370" s="77">
        <v>171.489</v>
      </c>
      <c r="R370" s="96" t="s">
        <v>15329</v>
      </c>
      <c r="S370" s="92" t="s">
        <v>15349</v>
      </c>
      <c r="T370" s="92" t="s">
        <v>15331</v>
      </c>
      <c r="U370" s="92" t="s">
        <v>15356</v>
      </c>
      <c r="V370" s="92" t="s">
        <v>15357</v>
      </c>
      <c r="W370" s="92" t="s">
        <v>15352</v>
      </c>
      <c r="X370" s="97">
        <v>44582</v>
      </c>
      <c r="Y370" s="97">
        <v>44593</v>
      </c>
      <c r="Z370" s="97">
        <v>51885</v>
      </c>
      <c r="AA370" s="79" t="s">
        <v>15353</v>
      </c>
      <c r="AB370" s="90"/>
    </row>
    <row r="371" spans="1:29" hidden="1">
      <c r="A371" s="98" t="s">
        <v>15335</v>
      </c>
      <c r="B371" s="99" t="s">
        <v>15336</v>
      </c>
      <c r="C371" s="99" t="s">
        <v>6</v>
      </c>
      <c r="D371" s="99" t="s">
        <v>15322</v>
      </c>
      <c r="E371" s="99" t="s">
        <v>15337</v>
      </c>
      <c r="F371" s="99" t="s">
        <v>15324</v>
      </c>
      <c r="G371" s="99" t="s">
        <v>16071</v>
      </c>
      <c r="H371" s="99" t="s">
        <v>15326</v>
      </c>
      <c r="I371" s="99" t="s">
        <v>15322</v>
      </c>
      <c r="J371" s="99" t="s">
        <v>15337</v>
      </c>
      <c r="K371" s="99">
        <v>0</v>
      </c>
      <c r="L371" s="99" t="s">
        <v>13433</v>
      </c>
      <c r="M371" s="100" t="s">
        <v>1592</v>
      </c>
      <c r="N371" s="86" t="str">
        <f t="shared" si="6"/>
        <v>3562996</v>
      </c>
      <c r="O371" s="104">
        <v>323000</v>
      </c>
      <c r="P371" s="101">
        <v>323000</v>
      </c>
      <c r="Q371" s="77">
        <v>323</v>
      </c>
      <c r="R371" s="102" t="s">
        <v>15329</v>
      </c>
      <c r="S371" s="99" t="s">
        <v>15330</v>
      </c>
      <c r="T371" s="99" t="s">
        <v>15331</v>
      </c>
      <c r="U371" s="99" t="s">
        <v>15332</v>
      </c>
      <c r="V371" s="99" t="s">
        <v>15333</v>
      </c>
      <c r="W371" s="99" t="s">
        <v>15339</v>
      </c>
      <c r="X371" s="103" t="s">
        <v>15474</v>
      </c>
      <c r="Y371" s="103">
        <v>44644</v>
      </c>
      <c r="Z371" s="103">
        <v>51928</v>
      </c>
      <c r="AA371" s="79">
        <v>6186</v>
      </c>
      <c r="AB371" s="90" t="s">
        <v>15340</v>
      </c>
      <c r="AC371" s="81">
        <v>33</v>
      </c>
    </row>
    <row r="372" spans="1:29" hidden="1">
      <c r="A372" s="98" t="s">
        <v>2347</v>
      </c>
      <c r="B372" s="99" t="s">
        <v>15511</v>
      </c>
      <c r="C372" s="99" t="s">
        <v>3798</v>
      </c>
      <c r="D372" s="99" t="s">
        <v>15322</v>
      </c>
      <c r="E372" s="99" t="s">
        <v>15361</v>
      </c>
      <c r="F372" s="99" t="s">
        <v>15354</v>
      </c>
      <c r="G372" s="99" t="s">
        <v>16072</v>
      </c>
      <c r="H372" s="99" t="s">
        <v>15326</v>
      </c>
      <c r="I372" s="99" t="s">
        <v>15322</v>
      </c>
      <c r="J372" s="99" t="s">
        <v>15361</v>
      </c>
      <c r="K372" s="99">
        <v>0</v>
      </c>
      <c r="L372" s="99" t="s">
        <v>13433</v>
      </c>
      <c r="M372" s="100" t="s">
        <v>16073</v>
      </c>
      <c r="N372" s="86" t="str">
        <f t="shared" si="6"/>
        <v>3567075</v>
      </c>
      <c r="O372" s="101">
        <v>171528</v>
      </c>
      <c r="P372" s="101">
        <v>171528</v>
      </c>
      <c r="Q372" s="77">
        <v>171.52799999999999</v>
      </c>
      <c r="R372" s="102" t="s">
        <v>15329</v>
      </c>
      <c r="S372" s="99" t="s">
        <v>15349</v>
      </c>
      <c r="T372" s="99" t="s">
        <v>15331</v>
      </c>
      <c r="U372" s="99" t="s">
        <v>15356</v>
      </c>
      <c r="V372" s="99" t="s">
        <v>15357</v>
      </c>
      <c r="W372" s="99" t="s">
        <v>15352</v>
      </c>
      <c r="X372" s="103">
        <v>44614</v>
      </c>
      <c r="Y372" s="103">
        <v>44614</v>
      </c>
      <c r="Z372" s="103">
        <v>51917</v>
      </c>
      <c r="AA372" s="79" t="s">
        <v>15353</v>
      </c>
    </row>
    <row r="373" spans="1:29" hidden="1">
      <c r="A373" s="98" t="s">
        <v>15458</v>
      </c>
      <c r="B373" s="99" t="s">
        <v>15689</v>
      </c>
      <c r="C373" s="99" t="s">
        <v>15690</v>
      </c>
      <c r="D373" s="99" t="s">
        <v>15322</v>
      </c>
      <c r="E373" s="99" t="s">
        <v>15370</v>
      </c>
      <c r="F373" s="99" t="s">
        <v>15324</v>
      </c>
      <c r="G373" s="99" t="s">
        <v>16074</v>
      </c>
      <c r="H373" s="99" t="s">
        <v>15326</v>
      </c>
      <c r="I373" s="99" t="s">
        <v>15322</v>
      </c>
      <c r="J373" s="99" t="s">
        <v>15370</v>
      </c>
      <c r="K373" s="99">
        <v>0</v>
      </c>
      <c r="L373" s="99" t="s">
        <v>13433</v>
      </c>
      <c r="M373" s="100" t="s">
        <v>3005</v>
      </c>
      <c r="N373" s="86" t="str">
        <f t="shared" si="6"/>
        <v>3615263</v>
      </c>
      <c r="O373" s="104">
        <v>139896</v>
      </c>
      <c r="P373" s="101">
        <v>139896</v>
      </c>
      <c r="Q373" s="77">
        <v>139.89599999999999</v>
      </c>
      <c r="R373" s="102" t="s">
        <v>15329</v>
      </c>
      <c r="S373" s="99" t="s">
        <v>15330</v>
      </c>
      <c r="T373" s="99" t="s">
        <v>15331</v>
      </c>
      <c r="U373" s="99" t="s">
        <v>15332</v>
      </c>
      <c r="V373" s="99" t="s">
        <v>15333</v>
      </c>
      <c r="W373" s="99" t="s">
        <v>15345</v>
      </c>
      <c r="X373" s="103" t="s">
        <v>15478</v>
      </c>
      <c r="Y373" s="103">
        <v>44631</v>
      </c>
      <c r="Z373" s="103">
        <v>51910</v>
      </c>
      <c r="AA373" s="79">
        <v>6186</v>
      </c>
      <c r="AB373" s="80" t="s">
        <v>15340</v>
      </c>
      <c r="AC373" s="81">
        <v>33</v>
      </c>
    </row>
    <row r="374" spans="1:29" hidden="1">
      <c r="A374" s="98" t="s">
        <v>2347</v>
      </c>
      <c r="B374" s="99" t="s">
        <v>15511</v>
      </c>
      <c r="C374" s="99" t="s">
        <v>3798</v>
      </c>
      <c r="D374" s="99" t="s">
        <v>15322</v>
      </c>
      <c r="E374" s="99" t="s">
        <v>15361</v>
      </c>
      <c r="F374" s="99" t="s">
        <v>15354</v>
      </c>
      <c r="G374" s="99" t="s">
        <v>16075</v>
      </c>
      <c r="H374" s="99" t="s">
        <v>15326</v>
      </c>
      <c r="I374" s="99" t="s">
        <v>15322</v>
      </c>
      <c r="J374" s="99" t="s">
        <v>15361</v>
      </c>
      <c r="K374" s="99">
        <v>0</v>
      </c>
      <c r="L374" s="99" t="s">
        <v>13433</v>
      </c>
      <c r="M374" s="99" t="s">
        <v>16076</v>
      </c>
      <c r="N374" s="86" t="str">
        <f t="shared" si="6"/>
        <v>3634848</v>
      </c>
      <c r="O374" s="104">
        <v>142093</v>
      </c>
      <c r="P374" s="105">
        <v>142093</v>
      </c>
      <c r="Q374" s="77">
        <v>142.09299999999999</v>
      </c>
      <c r="R374" s="102" t="s">
        <v>15329</v>
      </c>
      <c r="S374" s="99" t="s">
        <v>15349</v>
      </c>
      <c r="T374" s="99" t="s">
        <v>15331</v>
      </c>
      <c r="U374" s="99" t="s">
        <v>15356</v>
      </c>
      <c r="V374" s="99" t="s">
        <v>15357</v>
      </c>
      <c r="W374" s="99" t="s">
        <v>15352</v>
      </c>
      <c r="X374" s="103" t="s">
        <v>16077</v>
      </c>
      <c r="Y374" s="103">
        <v>44733</v>
      </c>
      <c r="Z374" s="103">
        <v>52036</v>
      </c>
      <c r="AA374" s="79" t="s">
        <v>15353</v>
      </c>
    </row>
    <row r="375" spans="1:29" hidden="1">
      <c r="A375" s="98" t="s">
        <v>15335</v>
      </c>
      <c r="B375" s="99" t="s">
        <v>15336</v>
      </c>
      <c r="C375" s="99" t="s">
        <v>6</v>
      </c>
      <c r="D375" s="99" t="s">
        <v>15322</v>
      </c>
      <c r="E375" s="99" t="s">
        <v>15337</v>
      </c>
      <c r="F375" s="99" t="s">
        <v>15324</v>
      </c>
      <c r="G375" s="99" t="s">
        <v>16078</v>
      </c>
      <c r="H375" s="99" t="s">
        <v>15326</v>
      </c>
      <c r="I375" s="99" t="s">
        <v>15322</v>
      </c>
      <c r="J375" s="99" t="s">
        <v>15343</v>
      </c>
      <c r="K375" s="99">
        <v>0</v>
      </c>
      <c r="L375" s="99" t="s">
        <v>13433</v>
      </c>
      <c r="M375" s="100" t="s">
        <v>360</v>
      </c>
      <c r="N375" s="86" t="str">
        <f t="shared" si="6"/>
        <v>3640661</v>
      </c>
      <c r="O375" s="104">
        <v>273200</v>
      </c>
      <c r="P375" s="101">
        <v>273200</v>
      </c>
      <c r="Q375" s="77">
        <v>273.2</v>
      </c>
      <c r="R375" s="102" t="s">
        <v>15329</v>
      </c>
      <c r="S375" s="99" t="s">
        <v>15330</v>
      </c>
      <c r="T375" s="99" t="s">
        <v>15331</v>
      </c>
      <c r="U375" s="99" t="s">
        <v>15332</v>
      </c>
      <c r="V375" s="99" t="s">
        <v>15333</v>
      </c>
      <c r="W375" s="99" t="s">
        <v>15339</v>
      </c>
      <c r="X375" s="103" t="s">
        <v>15494</v>
      </c>
      <c r="Y375" s="103">
        <v>44622</v>
      </c>
      <c r="Z375" s="103">
        <v>51911</v>
      </c>
      <c r="AA375" s="79">
        <v>6186</v>
      </c>
      <c r="AB375" s="90" t="s">
        <v>15340</v>
      </c>
    </row>
    <row r="376" spans="1:29" hidden="1">
      <c r="A376" s="76" t="s">
        <v>15320</v>
      </c>
      <c r="B376" s="92" t="s">
        <v>15446</v>
      </c>
      <c r="C376" s="92" t="s">
        <v>119</v>
      </c>
      <c r="D376" s="92" t="s">
        <v>15322</v>
      </c>
      <c r="E376" s="92" t="s">
        <v>15337</v>
      </c>
      <c r="F376" s="92" t="s">
        <v>15324</v>
      </c>
      <c r="G376" s="92" t="s">
        <v>16079</v>
      </c>
      <c r="H376" s="92" t="s">
        <v>15326</v>
      </c>
      <c r="I376" s="92" t="s">
        <v>15322</v>
      </c>
      <c r="J376" s="92" t="s">
        <v>15370</v>
      </c>
      <c r="K376" s="92">
        <v>0</v>
      </c>
      <c r="L376" s="92" t="s">
        <v>13433</v>
      </c>
      <c r="M376" s="93" t="s">
        <v>2774</v>
      </c>
      <c r="N376" s="86" t="str">
        <f t="shared" si="6"/>
        <v>3662213</v>
      </c>
      <c r="O376" s="94">
        <v>160983</v>
      </c>
      <c r="P376" s="95">
        <v>160983</v>
      </c>
      <c r="Q376" s="77">
        <v>160.983</v>
      </c>
      <c r="R376" s="96" t="s">
        <v>15329</v>
      </c>
      <c r="S376" s="92" t="s">
        <v>15330</v>
      </c>
      <c r="T376" s="92" t="s">
        <v>15331</v>
      </c>
      <c r="U376" s="92" t="s">
        <v>15332</v>
      </c>
      <c r="V376" s="92" t="s">
        <v>15333</v>
      </c>
      <c r="W376" s="92" t="s">
        <v>15334</v>
      </c>
      <c r="X376" s="97">
        <v>44581</v>
      </c>
      <c r="Y376" s="97">
        <v>44582</v>
      </c>
      <c r="Z376" s="97">
        <v>51863</v>
      </c>
      <c r="AA376" s="79">
        <v>6186</v>
      </c>
      <c r="AB376" s="90" t="s">
        <v>15340</v>
      </c>
    </row>
    <row r="377" spans="1:29" hidden="1">
      <c r="A377" s="76" t="s">
        <v>2799</v>
      </c>
      <c r="B377" s="92" t="s">
        <v>15424</v>
      </c>
      <c r="C377" s="92" t="s">
        <v>15425</v>
      </c>
      <c r="D377" s="92" t="s">
        <v>15322</v>
      </c>
      <c r="E377" s="92" t="s">
        <v>15418</v>
      </c>
      <c r="F377" s="92" t="s">
        <v>15324</v>
      </c>
      <c r="G377" s="92" t="s">
        <v>16080</v>
      </c>
      <c r="H377" s="92" t="s">
        <v>15326</v>
      </c>
      <c r="I377" s="92" t="s">
        <v>15322</v>
      </c>
      <c r="J377" s="92" t="s">
        <v>15327</v>
      </c>
      <c r="K377" s="92">
        <v>0</v>
      </c>
      <c r="L377" s="92" t="s">
        <v>13433</v>
      </c>
      <c r="M377" s="93" t="s">
        <v>16081</v>
      </c>
      <c r="N377" s="86" t="str">
        <f t="shared" si="6"/>
        <v>3687350</v>
      </c>
      <c r="O377" s="94">
        <v>155720</v>
      </c>
      <c r="P377" s="95">
        <v>155720</v>
      </c>
      <c r="Q377" s="77">
        <v>155.72</v>
      </c>
      <c r="R377" s="96" t="s">
        <v>15329</v>
      </c>
      <c r="S377" s="92" t="s">
        <v>15330</v>
      </c>
      <c r="T377" s="92" t="s">
        <v>15331</v>
      </c>
      <c r="U377" s="92" t="s">
        <v>15332</v>
      </c>
      <c r="V377" s="92" t="s">
        <v>15333</v>
      </c>
      <c r="W377" s="92" t="s">
        <v>15334</v>
      </c>
      <c r="X377" s="97">
        <v>44587</v>
      </c>
      <c r="Y377" s="97">
        <v>44600</v>
      </c>
      <c r="Z377" s="97">
        <v>51889</v>
      </c>
      <c r="AA377" s="79">
        <v>6186</v>
      </c>
      <c r="AB377" s="90"/>
    </row>
    <row r="378" spans="1:29" hidden="1">
      <c r="A378" s="98" t="s">
        <v>15458</v>
      </c>
      <c r="B378" s="99" t="s">
        <v>15459</v>
      </c>
      <c r="C378" s="99" t="s">
        <v>15460</v>
      </c>
      <c r="D378" s="99" t="s">
        <v>15322</v>
      </c>
      <c r="E378" s="99" t="s">
        <v>15348</v>
      </c>
      <c r="F378" s="99" t="s">
        <v>15324</v>
      </c>
      <c r="G378" s="99" t="s">
        <v>16082</v>
      </c>
      <c r="H378" s="99" t="s">
        <v>15326</v>
      </c>
      <c r="I378" s="99" t="s">
        <v>15322</v>
      </c>
      <c r="J378" s="99" t="s">
        <v>15337</v>
      </c>
      <c r="K378" s="99">
        <v>0</v>
      </c>
      <c r="L378" s="99" t="s">
        <v>13433</v>
      </c>
      <c r="M378" s="99" t="s">
        <v>16083</v>
      </c>
      <c r="N378" s="86" t="str">
        <f t="shared" si="6"/>
        <v>3694190</v>
      </c>
      <c r="O378" s="104">
        <v>250000</v>
      </c>
      <c r="P378" s="105">
        <v>100000</v>
      </c>
      <c r="Q378" s="77">
        <v>100</v>
      </c>
      <c r="R378" s="102" t="s">
        <v>15329</v>
      </c>
      <c r="S378" s="99" t="s">
        <v>15330</v>
      </c>
      <c r="T378" s="99" t="s">
        <v>15331</v>
      </c>
      <c r="U378" s="99" t="s">
        <v>15641</v>
      </c>
      <c r="V378" s="99" t="s">
        <v>15642</v>
      </c>
      <c r="W378" s="99" t="s">
        <v>15334</v>
      </c>
      <c r="X378" s="103" t="s">
        <v>15537</v>
      </c>
      <c r="Y378" s="103">
        <v>44734</v>
      </c>
      <c r="Z378" s="103">
        <v>52015</v>
      </c>
      <c r="AA378" s="79">
        <v>6186</v>
      </c>
      <c r="AB378" s="80" t="s">
        <v>15503</v>
      </c>
    </row>
    <row r="379" spans="1:29" hidden="1">
      <c r="A379" s="98" t="s">
        <v>2347</v>
      </c>
      <c r="B379" s="99" t="s">
        <v>15341</v>
      </c>
      <c r="C379" s="99" t="s">
        <v>15342</v>
      </c>
      <c r="D379" s="99" t="s">
        <v>15322</v>
      </c>
      <c r="E379" s="99" t="s">
        <v>15343</v>
      </c>
      <c r="F379" s="99" t="s">
        <v>15324</v>
      </c>
      <c r="G379" s="99" t="s">
        <v>16084</v>
      </c>
      <c r="H379" s="99" t="s">
        <v>15326</v>
      </c>
      <c r="I379" s="99" t="s">
        <v>15322</v>
      </c>
      <c r="J379" s="99" t="s">
        <v>15343</v>
      </c>
      <c r="K379" s="99">
        <v>0</v>
      </c>
      <c r="L379" s="99" t="s">
        <v>13433</v>
      </c>
      <c r="M379" s="99" t="s">
        <v>2275</v>
      </c>
      <c r="N379" s="86" t="str">
        <f t="shared" si="6"/>
        <v>3696451</v>
      </c>
      <c r="O379" s="104">
        <v>179000</v>
      </c>
      <c r="P379" s="101">
        <v>179000</v>
      </c>
      <c r="Q379" s="77">
        <v>179</v>
      </c>
      <c r="R379" s="102" t="s">
        <v>15329</v>
      </c>
      <c r="S379" s="99" t="s">
        <v>15330</v>
      </c>
      <c r="T379" s="99" t="s">
        <v>15331</v>
      </c>
      <c r="U379" s="99" t="s">
        <v>15332</v>
      </c>
      <c r="V379" s="99" t="s">
        <v>15333</v>
      </c>
      <c r="W379" s="99" t="s">
        <v>15345</v>
      </c>
      <c r="X379" s="103" t="s">
        <v>15760</v>
      </c>
      <c r="Y379" s="103">
        <v>44662</v>
      </c>
      <c r="Z379" s="103">
        <v>51962</v>
      </c>
      <c r="AA379" s="79">
        <v>6186</v>
      </c>
      <c r="AB379" s="80" t="s">
        <v>15340</v>
      </c>
    </row>
    <row r="380" spans="1:29" hidden="1">
      <c r="A380" s="76" t="s">
        <v>2347</v>
      </c>
      <c r="B380" s="92" t="s">
        <v>15511</v>
      </c>
      <c r="C380" s="92" t="s">
        <v>3798</v>
      </c>
      <c r="D380" s="92" t="s">
        <v>15322</v>
      </c>
      <c r="E380" s="92" t="s">
        <v>15361</v>
      </c>
      <c r="F380" s="92" t="s">
        <v>15354</v>
      </c>
      <c r="G380" s="92" t="s">
        <v>16085</v>
      </c>
      <c r="H380" s="92" t="s">
        <v>15326</v>
      </c>
      <c r="I380" s="92" t="s">
        <v>15505</v>
      </c>
      <c r="J380" s="92" t="s">
        <v>16086</v>
      </c>
      <c r="K380" s="92">
        <v>0</v>
      </c>
      <c r="L380" s="92" t="s">
        <v>13433</v>
      </c>
      <c r="M380" s="93" t="s">
        <v>16087</v>
      </c>
      <c r="N380" s="86" t="str">
        <f t="shared" si="6"/>
        <v>3708345</v>
      </c>
      <c r="O380" s="94">
        <v>142525</v>
      </c>
      <c r="P380" s="95">
        <v>142525</v>
      </c>
      <c r="Q380" s="77">
        <v>142.52500000000001</v>
      </c>
      <c r="R380" s="96" t="s">
        <v>15329</v>
      </c>
      <c r="S380" s="92" t="s">
        <v>15349</v>
      </c>
      <c r="T380" s="92" t="s">
        <v>15331</v>
      </c>
      <c r="U380" s="92" t="s">
        <v>15356</v>
      </c>
      <c r="V380" s="92" t="s">
        <v>15357</v>
      </c>
      <c r="W380" s="92" t="s">
        <v>15352</v>
      </c>
      <c r="X380" s="97">
        <v>44594</v>
      </c>
      <c r="Y380" s="97">
        <v>44595</v>
      </c>
      <c r="Z380" s="97">
        <v>51898</v>
      </c>
      <c r="AA380" s="79" t="s">
        <v>15353</v>
      </c>
      <c r="AB380" s="90"/>
    </row>
    <row r="381" spans="1:29" hidden="1">
      <c r="A381" s="98" t="s">
        <v>2347</v>
      </c>
      <c r="B381" s="99" t="s">
        <v>15341</v>
      </c>
      <c r="C381" s="99" t="s">
        <v>15342</v>
      </c>
      <c r="D381" s="99" t="s">
        <v>15322</v>
      </c>
      <c r="E381" s="99" t="s">
        <v>15343</v>
      </c>
      <c r="F381" s="99" t="s">
        <v>15354</v>
      </c>
      <c r="G381" s="99" t="s">
        <v>16088</v>
      </c>
      <c r="H381" s="99" t="s">
        <v>15326</v>
      </c>
      <c r="I381" s="99" t="s">
        <v>15322</v>
      </c>
      <c r="J381" s="99" t="s">
        <v>15343</v>
      </c>
      <c r="K381" s="99">
        <v>0</v>
      </c>
      <c r="L381" s="99" t="s">
        <v>13433</v>
      </c>
      <c r="M381" s="100" t="s">
        <v>16089</v>
      </c>
      <c r="N381" s="86" t="str">
        <f t="shared" si="6"/>
        <v>3737366</v>
      </c>
      <c r="O381" s="104">
        <v>142531</v>
      </c>
      <c r="P381" s="101">
        <v>142531</v>
      </c>
      <c r="Q381" s="77">
        <v>142.53100000000001</v>
      </c>
      <c r="R381" s="102" t="s">
        <v>15329</v>
      </c>
      <c r="S381" s="99" t="s">
        <v>15349</v>
      </c>
      <c r="T381" s="99" t="s">
        <v>15331</v>
      </c>
      <c r="U381" s="99" t="s">
        <v>15356</v>
      </c>
      <c r="V381" s="99" t="s">
        <v>15357</v>
      </c>
      <c r="W381" s="99" t="s">
        <v>15352</v>
      </c>
      <c r="X381" s="103" t="s">
        <v>15476</v>
      </c>
      <c r="Y381" s="103">
        <v>44648</v>
      </c>
      <c r="Z381" s="103">
        <v>51941</v>
      </c>
      <c r="AA381" s="79" t="s">
        <v>15353</v>
      </c>
    </row>
    <row r="382" spans="1:29" hidden="1">
      <c r="A382" s="98" t="s">
        <v>2347</v>
      </c>
      <c r="B382" s="99" t="s">
        <v>15341</v>
      </c>
      <c r="C382" s="99" t="s">
        <v>15342</v>
      </c>
      <c r="D382" s="99" t="s">
        <v>15322</v>
      </c>
      <c r="E382" s="99" t="s">
        <v>15343</v>
      </c>
      <c r="F382" s="99" t="s">
        <v>15354</v>
      </c>
      <c r="G382" s="99" t="s">
        <v>16090</v>
      </c>
      <c r="H382" s="99" t="s">
        <v>15326</v>
      </c>
      <c r="I382" s="99" t="s">
        <v>15322</v>
      </c>
      <c r="J382" s="99" t="s">
        <v>15343</v>
      </c>
      <c r="K382" s="99">
        <v>0</v>
      </c>
      <c r="L382" s="99" t="s">
        <v>13433</v>
      </c>
      <c r="M382" s="99" t="s">
        <v>16091</v>
      </c>
      <c r="N382" s="86" t="str">
        <f t="shared" si="6"/>
        <v>3751782</v>
      </c>
      <c r="O382" s="104">
        <v>142420</v>
      </c>
      <c r="P382" s="101">
        <v>142420</v>
      </c>
      <c r="Q382" s="77">
        <v>142.41999999999999</v>
      </c>
      <c r="R382" s="102" t="s">
        <v>15329</v>
      </c>
      <c r="S382" s="99" t="s">
        <v>15349</v>
      </c>
      <c r="T382" s="99" t="s">
        <v>15331</v>
      </c>
      <c r="U382" s="99" t="s">
        <v>15356</v>
      </c>
      <c r="V382" s="99" t="s">
        <v>15357</v>
      </c>
      <c r="W382" s="99" t="s">
        <v>15352</v>
      </c>
      <c r="X382" s="103">
        <v>44543</v>
      </c>
      <c r="Y382" s="103">
        <v>44698</v>
      </c>
      <c r="Z382" s="103">
        <v>51847</v>
      </c>
      <c r="AA382" s="79" t="s">
        <v>15353</v>
      </c>
    </row>
    <row r="383" spans="1:29" hidden="1">
      <c r="A383" s="98" t="s">
        <v>2347</v>
      </c>
      <c r="B383" s="99" t="s">
        <v>15511</v>
      </c>
      <c r="C383" s="99" t="s">
        <v>3798</v>
      </c>
      <c r="D383" s="99" t="s">
        <v>15322</v>
      </c>
      <c r="E383" s="99" t="s">
        <v>15361</v>
      </c>
      <c r="F383" s="99" t="s">
        <v>15354</v>
      </c>
      <c r="G383" s="99" t="s">
        <v>16092</v>
      </c>
      <c r="H383" s="99" t="s">
        <v>15326</v>
      </c>
      <c r="I383" s="99" t="s">
        <v>15322</v>
      </c>
      <c r="J383" s="99" t="s">
        <v>15370</v>
      </c>
      <c r="K383" s="99">
        <v>0</v>
      </c>
      <c r="L383" s="99" t="s">
        <v>13433</v>
      </c>
      <c r="M383" s="100" t="s">
        <v>16093</v>
      </c>
      <c r="N383" s="86" t="str">
        <f t="shared" si="6"/>
        <v>3752269</v>
      </c>
      <c r="O383" s="104">
        <v>138155</v>
      </c>
      <c r="P383" s="101">
        <v>138155</v>
      </c>
      <c r="Q383" s="77">
        <v>138.155</v>
      </c>
      <c r="R383" s="102" t="s">
        <v>15329</v>
      </c>
      <c r="S383" s="99" t="s">
        <v>15349</v>
      </c>
      <c r="T383" s="99" t="s">
        <v>15331</v>
      </c>
      <c r="U383" s="99" t="s">
        <v>15356</v>
      </c>
      <c r="V383" s="99" t="s">
        <v>15357</v>
      </c>
      <c r="W383" s="99" t="s">
        <v>15352</v>
      </c>
      <c r="X383" s="103" t="s">
        <v>15677</v>
      </c>
      <c r="Y383" s="103">
        <v>44634</v>
      </c>
      <c r="Z383" s="103">
        <v>51934</v>
      </c>
      <c r="AA383" s="79" t="s">
        <v>15353</v>
      </c>
    </row>
    <row r="384" spans="1:29" hidden="1">
      <c r="A384" s="98" t="s">
        <v>15392</v>
      </c>
      <c r="B384" s="99" t="s">
        <v>15435</v>
      </c>
      <c r="C384" s="99" t="s">
        <v>1049</v>
      </c>
      <c r="D384" s="99" t="s">
        <v>15322</v>
      </c>
      <c r="E384" s="99" t="s">
        <v>15337</v>
      </c>
      <c r="F384" s="99" t="s">
        <v>15324</v>
      </c>
      <c r="G384" s="99" t="s">
        <v>16094</v>
      </c>
      <c r="H384" s="99" t="s">
        <v>15326</v>
      </c>
      <c r="I384" s="99" t="s">
        <v>15322</v>
      </c>
      <c r="J384" s="99" t="s">
        <v>15395</v>
      </c>
      <c r="K384" s="99">
        <v>0</v>
      </c>
      <c r="L384" s="99" t="s">
        <v>13433</v>
      </c>
      <c r="M384" s="99" t="s">
        <v>16095</v>
      </c>
      <c r="N384" s="86" t="str">
        <f t="shared" si="6"/>
        <v>3752407</v>
      </c>
      <c r="O384" s="104">
        <v>102000</v>
      </c>
      <c r="P384" s="101">
        <v>102000</v>
      </c>
      <c r="Q384" s="77">
        <v>102</v>
      </c>
      <c r="R384" s="102" t="s">
        <v>15329</v>
      </c>
      <c r="S384" s="99" t="s">
        <v>15330</v>
      </c>
      <c r="T384" s="99" t="s">
        <v>15331</v>
      </c>
      <c r="U384" s="99" t="s">
        <v>15332</v>
      </c>
      <c r="V384" s="99" t="s">
        <v>15333</v>
      </c>
      <c r="W384" s="99" t="s">
        <v>15334</v>
      </c>
      <c r="X384" s="103" t="s">
        <v>15445</v>
      </c>
      <c r="Y384" s="103">
        <v>44659</v>
      </c>
      <c r="Z384" s="103">
        <v>51962</v>
      </c>
      <c r="AA384" s="79">
        <v>6186</v>
      </c>
    </row>
    <row r="385" spans="1:29" hidden="1">
      <c r="A385" s="98" t="s">
        <v>2799</v>
      </c>
      <c r="B385" s="99" t="s">
        <v>15358</v>
      </c>
      <c r="C385" s="99" t="s">
        <v>59</v>
      </c>
      <c r="D385" s="99" t="s">
        <v>15322</v>
      </c>
      <c r="E385" s="99" t="s">
        <v>15337</v>
      </c>
      <c r="F385" s="99" t="s">
        <v>15324</v>
      </c>
      <c r="G385" s="99" t="s">
        <v>16096</v>
      </c>
      <c r="H385" s="99" t="s">
        <v>15326</v>
      </c>
      <c r="I385" s="99" t="s">
        <v>15322</v>
      </c>
      <c r="J385" s="99" t="s">
        <v>15406</v>
      </c>
      <c r="K385" s="99">
        <v>0</v>
      </c>
      <c r="L385" s="99" t="s">
        <v>13433</v>
      </c>
      <c r="M385" s="99" t="s">
        <v>1968</v>
      </c>
      <c r="N385" s="86" t="str">
        <f t="shared" si="6"/>
        <v>3760531</v>
      </c>
      <c r="O385" s="104">
        <v>327250</v>
      </c>
      <c r="P385" s="101">
        <v>327250</v>
      </c>
      <c r="Q385" s="77">
        <v>327.25</v>
      </c>
      <c r="R385" s="102" t="s">
        <v>15329</v>
      </c>
      <c r="S385" s="99" t="s">
        <v>15330</v>
      </c>
      <c r="T385" s="99" t="s">
        <v>15331</v>
      </c>
      <c r="U385" s="99" t="s">
        <v>15332</v>
      </c>
      <c r="V385" s="99" t="s">
        <v>15333</v>
      </c>
      <c r="W385" s="99" t="s">
        <v>15334</v>
      </c>
      <c r="X385" s="103" t="s">
        <v>15423</v>
      </c>
      <c r="Y385" s="103">
        <v>44664</v>
      </c>
      <c r="Z385" s="103">
        <v>51966</v>
      </c>
      <c r="AA385" s="79">
        <v>6186</v>
      </c>
      <c r="AB385" s="80" t="s">
        <v>15340</v>
      </c>
    </row>
    <row r="386" spans="1:29" hidden="1">
      <c r="A386" s="98" t="s">
        <v>15335</v>
      </c>
      <c r="B386" s="99" t="s">
        <v>15336</v>
      </c>
      <c r="C386" s="99" t="s">
        <v>6</v>
      </c>
      <c r="D386" s="99" t="s">
        <v>15322</v>
      </c>
      <c r="E386" s="99" t="s">
        <v>15337</v>
      </c>
      <c r="F386" s="99" t="s">
        <v>15324</v>
      </c>
      <c r="G386" s="99" t="s">
        <v>16097</v>
      </c>
      <c r="H386" s="99" t="s">
        <v>15326</v>
      </c>
      <c r="I386" s="99" t="s">
        <v>15322</v>
      </c>
      <c r="J386" s="99" t="s">
        <v>15364</v>
      </c>
      <c r="K386" s="99">
        <v>0</v>
      </c>
      <c r="L386" s="99" t="s">
        <v>13433</v>
      </c>
      <c r="M386" s="100" t="s">
        <v>3218</v>
      </c>
      <c r="N386" s="86" t="str">
        <f t="shared" si="6"/>
        <v>3799799</v>
      </c>
      <c r="O386" s="104">
        <v>253000</v>
      </c>
      <c r="P386" s="101">
        <v>253000</v>
      </c>
      <c r="Q386" s="77">
        <v>253</v>
      </c>
      <c r="R386" s="102" t="s">
        <v>15329</v>
      </c>
      <c r="S386" s="99" t="s">
        <v>15330</v>
      </c>
      <c r="T386" s="99" t="s">
        <v>15331</v>
      </c>
      <c r="U386" s="99" t="s">
        <v>15332</v>
      </c>
      <c r="V386" s="99" t="s">
        <v>15333</v>
      </c>
      <c r="W386" s="99" t="s">
        <v>15339</v>
      </c>
      <c r="X386" s="103" t="s">
        <v>15686</v>
      </c>
      <c r="Y386" s="103">
        <v>44627</v>
      </c>
      <c r="Z386" s="103">
        <v>51917</v>
      </c>
      <c r="AA386" s="79">
        <v>6186</v>
      </c>
      <c r="AB386" s="90" t="s">
        <v>15340</v>
      </c>
      <c r="AC386" s="81">
        <v>33</v>
      </c>
    </row>
    <row r="387" spans="1:29" hidden="1">
      <c r="A387" s="76" t="s">
        <v>2347</v>
      </c>
      <c r="B387" s="92" t="s">
        <v>15341</v>
      </c>
      <c r="C387" s="92" t="s">
        <v>15342</v>
      </c>
      <c r="D387" s="92" t="s">
        <v>15322</v>
      </c>
      <c r="E387" s="92" t="s">
        <v>15343</v>
      </c>
      <c r="F387" s="92" t="s">
        <v>15354</v>
      </c>
      <c r="G387" s="92" t="s">
        <v>16098</v>
      </c>
      <c r="H387" s="92" t="s">
        <v>15326</v>
      </c>
      <c r="I387" s="92" t="s">
        <v>15322</v>
      </c>
      <c r="J387" s="92" t="s">
        <v>15343</v>
      </c>
      <c r="K387" s="92">
        <v>0</v>
      </c>
      <c r="L387" s="92" t="s">
        <v>13433</v>
      </c>
      <c r="M387" s="93" t="s">
        <v>16099</v>
      </c>
      <c r="N387" s="86" t="str">
        <f t="shared" si="6"/>
        <v>3807449</v>
      </c>
      <c r="O387" s="94">
        <v>142493</v>
      </c>
      <c r="P387" s="95">
        <v>142493</v>
      </c>
      <c r="Q387" s="77">
        <v>142.49299999999999</v>
      </c>
      <c r="R387" s="96" t="s">
        <v>15329</v>
      </c>
      <c r="S387" s="92" t="s">
        <v>15349</v>
      </c>
      <c r="T387" s="92" t="s">
        <v>15331</v>
      </c>
      <c r="U387" s="92" t="s">
        <v>15356</v>
      </c>
      <c r="V387" s="92" t="s">
        <v>15357</v>
      </c>
      <c r="W387" s="92" t="s">
        <v>15352</v>
      </c>
      <c r="X387" s="97">
        <v>44580</v>
      </c>
      <c r="Y387" s="97">
        <v>44581</v>
      </c>
      <c r="Z387" s="97">
        <v>51884</v>
      </c>
      <c r="AA387" s="79" t="s">
        <v>15353</v>
      </c>
      <c r="AB387" s="90"/>
    </row>
    <row r="388" spans="1:29" hidden="1">
      <c r="A388" s="98" t="s">
        <v>15392</v>
      </c>
      <c r="B388" s="99" t="s">
        <v>15522</v>
      </c>
      <c r="C388" s="99" t="s">
        <v>15523</v>
      </c>
      <c r="D388" s="99" t="s">
        <v>15322</v>
      </c>
      <c r="E388" s="99" t="s">
        <v>15327</v>
      </c>
      <c r="F388" s="99" t="s">
        <v>15324</v>
      </c>
      <c r="G388" s="99" t="s">
        <v>16100</v>
      </c>
      <c r="H388" s="99" t="s">
        <v>15326</v>
      </c>
      <c r="I388" s="99" t="s">
        <v>15322</v>
      </c>
      <c r="J388" s="99" t="s">
        <v>15327</v>
      </c>
      <c r="K388" s="99">
        <v>0</v>
      </c>
      <c r="L388" s="99" t="s">
        <v>13433</v>
      </c>
      <c r="M388" s="99" t="s">
        <v>3479</v>
      </c>
      <c r="N388" s="86" t="str">
        <f t="shared" si="6"/>
        <v>3811702</v>
      </c>
      <c r="O388" s="104">
        <v>195500</v>
      </c>
      <c r="P388" s="105">
        <v>195500</v>
      </c>
      <c r="Q388" s="77">
        <v>195.5</v>
      </c>
      <c r="R388" s="102" t="s">
        <v>15329</v>
      </c>
      <c r="S388" s="99" t="s">
        <v>15330</v>
      </c>
      <c r="T388" s="99" t="s">
        <v>15331</v>
      </c>
      <c r="U388" s="99" t="s">
        <v>15332</v>
      </c>
      <c r="V388" s="99" t="s">
        <v>15333</v>
      </c>
      <c r="W388" s="99" t="s">
        <v>15334</v>
      </c>
      <c r="X388" s="103" t="s">
        <v>15643</v>
      </c>
      <c r="Y388" s="103">
        <v>44734</v>
      </c>
      <c r="Z388" s="103">
        <v>52030</v>
      </c>
      <c r="AA388" s="79">
        <v>6186</v>
      </c>
      <c r="AB388" s="80" t="s">
        <v>15340</v>
      </c>
    </row>
    <row r="389" spans="1:29" hidden="1">
      <c r="A389" s="98" t="s">
        <v>2347</v>
      </c>
      <c r="B389" s="99" t="s">
        <v>15341</v>
      </c>
      <c r="C389" s="99" t="s">
        <v>15342</v>
      </c>
      <c r="D389" s="99" t="s">
        <v>15322</v>
      </c>
      <c r="E389" s="99" t="s">
        <v>15343</v>
      </c>
      <c r="F389" s="99" t="s">
        <v>15324</v>
      </c>
      <c r="G389" s="99" t="s">
        <v>16101</v>
      </c>
      <c r="H389" s="99" t="s">
        <v>15326</v>
      </c>
      <c r="I389" s="99" t="s">
        <v>15322</v>
      </c>
      <c r="J389" s="99" t="s">
        <v>15343</v>
      </c>
      <c r="K389" s="99">
        <v>0</v>
      </c>
      <c r="L389" s="99" t="s">
        <v>13433</v>
      </c>
      <c r="M389" s="100" t="s">
        <v>2220</v>
      </c>
      <c r="N389" s="86" t="str">
        <f t="shared" si="6"/>
        <v>3812327</v>
      </c>
      <c r="O389" s="104">
        <v>219300</v>
      </c>
      <c r="P389" s="101">
        <v>219300</v>
      </c>
      <c r="Q389" s="77">
        <v>219.3</v>
      </c>
      <c r="R389" s="102" t="s">
        <v>15329</v>
      </c>
      <c r="S389" s="99" t="s">
        <v>15330</v>
      </c>
      <c r="T389" s="99" t="s">
        <v>15331</v>
      </c>
      <c r="U389" s="99" t="s">
        <v>15332</v>
      </c>
      <c r="V389" s="99" t="s">
        <v>15333</v>
      </c>
      <c r="W389" s="99" t="s">
        <v>15345</v>
      </c>
      <c r="X389" s="103" t="s">
        <v>15627</v>
      </c>
      <c r="Y389" s="103">
        <v>44630</v>
      </c>
      <c r="Z389" s="103">
        <v>51925</v>
      </c>
      <c r="AA389" s="79">
        <v>6186</v>
      </c>
      <c r="AB389" s="80" t="s">
        <v>15340</v>
      </c>
    </row>
    <row r="390" spans="1:29" hidden="1">
      <c r="A390" s="98" t="s">
        <v>15320</v>
      </c>
      <c r="B390" s="99" t="s">
        <v>15446</v>
      </c>
      <c r="C390" s="99" t="s">
        <v>119</v>
      </c>
      <c r="D390" s="99" t="s">
        <v>15322</v>
      </c>
      <c r="E390" s="99" t="s">
        <v>15337</v>
      </c>
      <c r="F390" s="99" t="s">
        <v>15324</v>
      </c>
      <c r="G390" s="99" t="s">
        <v>16102</v>
      </c>
      <c r="H390" s="99" t="s">
        <v>15326</v>
      </c>
      <c r="I390" s="99" t="s">
        <v>15322</v>
      </c>
      <c r="J390" s="99" t="s">
        <v>15337</v>
      </c>
      <c r="K390" s="99">
        <v>0</v>
      </c>
      <c r="L390" s="99" t="s">
        <v>13433</v>
      </c>
      <c r="M390" s="100" t="s">
        <v>16103</v>
      </c>
      <c r="N390" s="86" t="str">
        <f t="shared" si="6"/>
        <v>3820821</v>
      </c>
      <c r="O390" s="104">
        <v>152000</v>
      </c>
      <c r="P390" s="101">
        <v>76000</v>
      </c>
      <c r="Q390" s="77">
        <v>76</v>
      </c>
      <c r="R390" s="102" t="s">
        <v>15329</v>
      </c>
      <c r="S390" s="99" t="s">
        <v>15330</v>
      </c>
      <c r="T390" s="99" t="s">
        <v>15331</v>
      </c>
      <c r="U390" s="99" t="s">
        <v>15332</v>
      </c>
      <c r="V390" s="99" t="s">
        <v>15333</v>
      </c>
      <c r="W390" s="99" t="s">
        <v>15334</v>
      </c>
      <c r="X390" s="103" t="s">
        <v>15439</v>
      </c>
      <c r="Y390" s="103">
        <v>44636</v>
      </c>
      <c r="Z390" s="103">
        <v>51934</v>
      </c>
      <c r="AA390" s="79">
        <v>6186</v>
      </c>
      <c r="AB390" s="80" t="s">
        <v>15503</v>
      </c>
    </row>
    <row r="391" spans="1:29" hidden="1">
      <c r="A391" s="76" t="s">
        <v>15320</v>
      </c>
      <c r="B391" s="92" t="s">
        <v>15769</v>
      </c>
      <c r="C391" s="92" t="s">
        <v>15770</v>
      </c>
      <c r="D391" s="92" t="s">
        <v>15322</v>
      </c>
      <c r="E391" s="92" t="s">
        <v>15327</v>
      </c>
      <c r="F391" s="92" t="s">
        <v>15324</v>
      </c>
      <c r="G391" s="92" t="s">
        <v>16104</v>
      </c>
      <c r="H391" s="92" t="s">
        <v>15326</v>
      </c>
      <c r="I391" s="92" t="s">
        <v>15322</v>
      </c>
      <c r="J391" s="92" t="s">
        <v>15327</v>
      </c>
      <c r="K391" s="92">
        <v>0</v>
      </c>
      <c r="L391" s="92" t="s">
        <v>13433</v>
      </c>
      <c r="M391" s="93" t="s">
        <v>3462</v>
      </c>
      <c r="N391" s="86" t="str">
        <f t="shared" si="6"/>
        <v>3845130</v>
      </c>
      <c r="O391" s="94">
        <v>238000</v>
      </c>
      <c r="P391" s="95">
        <v>238000</v>
      </c>
      <c r="Q391" s="77">
        <v>238</v>
      </c>
      <c r="R391" s="96" t="s">
        <v>15329</v>
      </c>
      <c r="S391" s="92" t="s">
        <v>15330</v>
      </c>
      <c r="T391" s="92" t="s">
        <v>15331</v>
      </c>
      <c r="U391" s="92" t="s">
        <v>15332</v>
      </c>
      <c r="V391" s="92" t="s">
        <v>15333</v>
      </c>
      <c r="W391" s="92" t="s">
        <v>15334</v>
      </c>
      <c r="X391" s="97">
        <v>44602</v>
      </c>
      <c r="Y391" s="97">
        <v>44606</v>
      </c>
      <c r="Z391" s="97">
        <v>51889</v>
      </c>
      <c r="AA391" s="79">
        <v>6186</v>
      </c>
      <c r="AB391" s="90" t="s">
        <v>15340</v>
      </c>
    </row>
    <row r="392" spans="1:29" hidden="1">
      <c r="A392" s="98" t="s">
        <v>2799</v>
      </c>
      <c r="B392" s="99" t="s">
        <v>15358</v>
      </c>
      <c r="C392" s="99" t="s">
        <v>59</v>
      </c>
      <c r="D392" s="99" t="s">
        <v>15322</v>
      </c>
      <c r="E392" s="99" t="s">
        <v>15337</v>
      </c>
      <c r="F392" s="99" t="s">
        <v>15324</v>
      </c>
      <c r="G392" s="99" t="s">
        <v>16105</v>
      </c>
      <c r="H392" s="99" t="s">
        <v>15326</v>
      </c>
      <c r="I392" s="99" t="s">
        <v>15322</v>
      </c>
      <c r="J392" s="99" t="s">
        <v>15327</v>
      </c>
      <c r="K392" s="99">
        <v>0</v>
      </c>
      <c r="L392" s="99" t="s">
        <v>13433</v>
      </c>
      <c r="M392" s="99" t="s">
        <v>3436</v>
      </c>
      <c r="N392" s="86" t="str">
        <f t="shared" si="6"/>
        <v>3861476</v>
      </c>
      <c r="O392" s="104">
        <v>309400</v>
      </c>
      <c r="P392" s="101">
        <v>309400</v>
      </c>
      <c r="Q392" s="77">
        <v>309.39999999999998</v>
      </c>
      <c r="R392" s="102" t="s">
        <v>15329</v>
      </c>
      <c r="S392" s="99" t="s">
        <v>15330</v>
      </c>
      <c r="T392" s="99" t="s">
        <v>15331</v>
      </c>
      <c r="U392" s="99" t="s">
        <v>15332</v>
      </c>
      <c r="V392" s="99" t="s">
        <v>15333</v>
      </c>
      <c r="W392" s="99" t="s">
        <v>15334</v>
      </c>
      <c r="X392" s="103" t="s">
        <v>16106</v>
      </c>
      <c r="Y392" s="103">
        <v>44670</v>
      </c>
      <c r="Z392" s="103">
        <v>51969</v>
      </c>
      <c r="AA392" s="79">
        <v>6186</v>
      </c>
      <c r="AB392" s="80" t="s">
        <v>15340</v>
      </c>
      <c r="AC392" s="81">
        <v>33</v>
      </c>
    </row>
    <row r="393" spans="1:29" hidden="1">
      <c r="A393" s="76" t="s">
        <v>15392</v>
      </c>
      <c r="B393" s="92" t="s">
        <v>15435</v>
      </c>
      <c r="C393" s="92" t="s">
        <v>1049</v>
      </c>
      <c r="D393" s="92" t="s">
        <v>15322</v>
      </c>
      <c r="E393" s="92" t="s">
        <v>15337</v>
      </c>
      <c r="F393" s="92" t="s">
        <v>15324</v>
      </c>
      <c r="G393" s="92" t="s">
        <v>16107</v>
      </c>
      <c r="H393" s="92" t="s">
        <v>15326</v>
      </c>
      <c r="I393" s="92" t="s">
        <v>15322</v>
      </c>
      <c r="J393" s="92" t="s">
        <v>15384</v>
      </c>
      <c r="K393" s="92">
        <v>0</v>
      </c>
      <c r="L393" s="92" t="s">
        <v>13433</v>
      </c>
      <c r="M393" s="93" t="s">
        <v>16108</v>
      </c>
      <c r="N393" s="86" t="str">
        <f t="shared" ref="N393:N456" si="7">+RIGHT(M393,7)</f>
        <v>3872606</v>
      </c>
      <c r="O393" s="94">
        <v>114000</v>
      </c>
      <c r="P393" s="95">
        <v>114000</v>
      </c>
      <c r="Q393" s="77">
        <v>114</v>
      </c>
      <c r="R393" s="96" t="s">
        <v>15329</v>
      </c>
      <c r="S393" s="92" t="s">
        <v>15330</v>
      </c>
      <c r="T393" s="92" t="s">
        <v>15331</v>
      </c>
      <c r="U393" s="92" t="s">
        <v>15332</v>
      </c>
      <c r="V393" s="92" t="s">
        <v>15333</v>
      </c>
      <c r="W393" s="92" t="s">
        <v>15334</v>
      </c>
      <c r="X393" s="97">
        <v>44575</v>
      </c>
      <c r="Y393" s="97">
        <v>44587</v>
      </c>
      <c r="Z393" s="97">
        <v>51880</v>
      </c>
      <c r="AA393" s="79">
        <v>6186</v>
      </c>
      <c r="AB393" s="90"/>
    </row>
    <row r="394" spans="1:29" hidden="1">
      <c r="A394" s="98" t="s">
        <v>2347</v>
      </c>
      <c r="B394" s="99" t="s">
        <v>15511</v>
      </c>
      <c r="C394" s="99" t="s">
        <v>3798</v>
      </c>
      <c r="D394" s="99" t="s">
        <v>15322</v>
      </c>
      <c r="E394" s="99" t="s">
        <v>15361</v>
      </c>
      <c r="F394" s="99" t="s">
        <v>15354</v>
      </c>
      <c r="G394" s="99" t="s">
        <v>16109</v>
      </c>
      <c r="H394" s="99" t="s">
        <v>15326</v>
      </c>
      <c r="I394" s="99" t="s">
        <v>15322</v>
      </c>
      <c r="J394" s="99" t="s">
        <v>15361</v>
      </c>
      <c r="K394" s="99">
        <v>0</v>
      </c>
      <c r="L394" s="99" t="s">
        <v>13433</v>
      </c>
      <c r="M394" s="99" t="s">
        <v>16110</v>
      </c>
      <c r="N394" s="86" t="str">
        <f t="shared" si="7"/>
        <v>3889020</v>
      </c>
      <c r="O394" s="104">
        <v>142537</v>
      </c>
      <c r="P394" s="101">
        <v>142537</v>
      </c>
      <c r="Q394" s="77">
        <v>142.53700000000001</v>
      </c>
      <c r="R394" s="102" t="s">
        <v>15329</v>
      </c>
      <c r="S394" s="99" t="s">
        <v>15349</v>
      </c>
      <c r="T394" s="99" t="s">
        <v>15331</v>
      </c>
      <c r="U394" s="99" t="s">
        <v>15356</v>
      </c>
      <c r="V394" s="99" t="s">
        <v>15357</v>
      </c>
      <c r="W394" s="99" t="s">
        <v>15352</v>
      </c>
      <c r="X394" s="103" t="s">
        <v>15583</v>
      </c>
      <c r="Y394" s="103">
        <v>44673</v>
      </c>
      <c r="Z394" s="103">
        <v>51976</v>
      </c>
      <c r="AA394" s="79" t="s">
        <v>15353</v>
      </c>
    </row>
    <row r="395" spans="1:29" hidden="1">
      <c r="A395" s="98" t="s">
        <v>15335</v>
      </c>
      <c r="B395" s="99" t="s">
        <v>15336</v>
      </c>
      <c r="C395" s="99" t="s">
        <v>6</v>
      </c>
      <c r="D395" s="99" t="s">
        <v>15322</v>
      </c>
      <c r="E395" s="99" t="s">
        <v>15337</v>
      </c>
      <c r="F395" s="99" t="s">
        <v>15324</v>
      </c>
      <c r="G395" s="99" t="s">
        <v>16111</v>
      </c>
      <c r="H395" s="99" t="s">
        <v>15326</v>
      </c>
      <c r="I395" s="99" t="s">
        <v>15322</v>
      </c>
      <c r="J395" s="99" t="s">
        <v>15395</v>
      </c>
      <c r="K395" s="99">
        <v>0</v>
      </c>
      <c r="L395" s="99" t="s">
        <v>13433</v>
      </c>
      <c r="M395" s="100" t="s">
        <v>16112</v>
      </c>
      <c r="N395" s="86" t="str">
        <f t="shared" si="7"/>
        <v>3964727</v>
      </c>
      <c r="O395" s="104">
        <v>170806</v>
      </c>
      <c r="P395" s="101">
        <v>170806</v>
      </c>
      <c r="Q395" s="77">
        <v>170.80600000000001</v>
      </c>
      <c r="R395" s="102" t="s">
        <v>15329</v>
      </c>
      <c r="S395" s="99" t="s">
        <v>15330</v>
      </c>
      <c r="T395" s="99" t="s">
        <v>15331</v>
      </c>
      <c r="U395" s="99" t="s">
        <v>15332</v>
      </c>
      <c r="V395" s="99" t="s">
        <v>15333</v>
      </c>
      <c r="W395" s="99" t="s">
        <v>15334</v>
      </c>
      <c r="X395" s="103" t="s">
        <v>15688</v>
      </c>
      <c r="Y395" s="103">
        <v>44638</v>
      </c>
      <c r="Z395" s="103">
        <v>51855</v>
      </c>
      <c r="AA395" s="79">
        <v>6186</v>
      </c>
    </row>
    <row r="396" spans="1:29" hidden="1">
      <c r="A396" s="76" t="s">
        <v>15397</v>
      </c>
      <c r="B396" s="92" t="s">
        <v>15398</v>
      </c>
      <c r="C396" s="92" t="s">
        <v>69</v>
      </c>
      <c r="D396" s="92" t="s">
        <v>15322</v>
      </c>
      <c r="E396" s="92" t="s">
        <v>15337</v>
      </c>
      <c r="F396" s="92" t="s">
        <v>15324</v>
      </c>
      <c r="G396" s="92" t="s">
        <v>16113</v>
      </c>
      <c r="H396" s="92" t="s">
        <v>15326</v>
      </c>
      <c r="I396" s="92" t="s">
        <v>15322</v>
      </c>
      <c r="J396" s="92" t="s">
        <v>15406</v>
      </c>
      <c r="K396" s="92">
        <v>0</v>
      </c>
      <c r="L396" s="92" t="s">
        <v>13433</v>
      </c>
      <c r="M396" s="93" t="s">
        <v>16114</v>
      </c>
      <c r="N396" s="86" t="str">
        <f t="shared" si="7"/>
        <v>3985904</v>
      </c>
      <c r="O396" s="94">
        <v>151300</v>
      </c>
      <c r="P396" s="95">
        <v>143700</v>
      </c>
      <c r="Q396" s="77">
        <v>143.69999999999999</v>
      </c>
      <c r="R396" s="96" t="s">
        <v>15329</v>
      </c>
      <c r="S396" s="92" t="s">
        <v>15330</v>
      </c>
      <c r="T396" s="92" t="s">
        <v>15331</v>
      </c>
      <c r="U396" s="92" t="s">
        <v>15332</v>
      </c>
      <c r="V396" s="92" t="s">
        <v>15333</v>
      </c>
      <c r="W396" s="92" t="s">
        <v>15345</v>
      </c>
      <c r="X396" s="97">
        <v>44559</v>
      </c>
      <c r="Y396" s="97">
        <v>44568</v>
      </c>
      <c r="Z396" s="97">
        <v>51851</v>
      </c>
      <c r="AA396" s="79">
        <v>6186</v>
      </c>
      <c r="AB396" s="90" t="s">
        <v>15503</v>
      </c>
    </row>
    <row r="397" spans="1:29" hidden="1">
      <c r="A397" s="98" t="s">
        <v>15335</v>
      </c>
      <c r="B397" s="99" t="s">
        <v>15336</v>
      </c>
      <c r="C397" s="99" t="s">
        <v>6</v>
      </c>
      <c r="D397" s="99" t="s">
        <v>15322</v>
      </c>
      <c r="E397" s="99" t="s">
        <v>15337</v>
      </c>
      <c r="F397" s="99" t="s">
        <v>15324</v>
      </c>
      <c r="G397" s="99" t="s">
        <v>16115</v>
      </c>
      <c r="H397" s="99" t="s">
        <v>15326</v>
      </c>
      <c r="I397" s="99" t="s">
        <v>15322</v>
      </c>
      <c r="J397" s="99" t="s">
        <v>15327</v>
      </c>
      <c r="K397" s="99">
        <v>0</v>
      </c>
      <c r="L397" s="99" t="s">
        <v>13433</v>
      </c>
      <c r="M397" s="99" t="s">
        <v>3423</v>
      </c>
      <c r="N397" s="86" t="str">
        <f t="shared" si="7"/>
        <v>3995884</v>
      </c>
      <c r="O397" s="104">
        <v>278134</v>
      </c>
      <c r="P397" s="101">
        <v>278134</v>
      </c>
      <c r="Q397" s="77">
        <v>278.13400000000001</v>
      </c>
      <c r="R397" s="102" t="s">
        <v>15329</v>
      </c>
      <c r="S397" s="99" t="s">
        <v>15330</v>
      </c>
      <c r="T397" s="99" t="s">
        <v>15331</v>
      </c>
      <c r="U397" s="99" t="s">
        <v>15332</v>
      </c>
      <c r="V397" s="99" t="s">
        <v>15333</v>
      </c>
      <c r="W397" s="99" t="s">
        <v>15339</v>
      </c>
      <c r="X397" s="103" t="s">
        <v>15728</v>
      </c>
      <c r="Y397" s="103">
        <v>44655</v>
      </c>
      <c r="Z397" s="103">
        <v>51939</v>
      </c>
      <c r="AA397" s="79">
        <v>6186</v>
      </c>
      <c r="AB397" s="90" t="s">
        <v>15340</v>
      </c>
    </row>
    <row r="398" spans="1:29" hidden="1">
      <c r="A398" s="76" t="s">
        <v>15335</v>
      </c>
      <c r="B398" s="92" t="s">
        <v>15336</v>
      </c>
      <c r="C398" s="92" t="s">
        <v>6</v>
      </c>
      <c r="D398" s="92" t="s">
        <v>15322</v>
      </c>
      <c r="E398" s="92" t="s">
        <v>15337</v>
      </c>
      <c r="F398" s="92" t="s">
        <v>15324</v>
      </c>
      <c r="G398" s="92" t="s">
        <v>16116</v>
      </c>
      <c r="H398" s="92" t="s">
        <v>15326</v>
      </c>
      <c r="I398" s="92" t="s">
        <v>15322</v>
      </c>
      <c r="J398" s="92" t="s">
        <v>15364</v>
      </c>
      <c r="K398" s="92">
        <v>0</v>
      </c>
      <c r="L398" s="92" t="s">
        <v>13433</v>
      </c>
      <c r="M398" s="93" t="s">
        <v>3044</v>
      </c>
      <c r="N398" s="86" t="str">
        <f t="shared" si="7"/>
        <v>4009262</v>
      </c>
      <c r="O398" s="94">
        <v>168938</v>
      </c>
      <c r="P398" s="95">
        <v>168938</v>
      </c>
      <c r="Q398" s="77">
        <v>168.93799999999999</v>
      </c>
      <c r="R398" s="96" t="s">
        <v>15329</v>
      </c>
      <c r="S398" s="92" t="s">
        <v>15330</v>
      </c>
      <c r="T398" s="92" t="s">
        <v>15331</v>
      </c>
      <c r="U398" s="92" t="s">
        <v>15332</v>
      </c>
      <c r="V398" s="92" t="s">
        <v>15333</v>
      </c>
      <c r="W398" s="92" t="s">
        <v>15339</v>
      </c>
      <c r="X398" s="97">
        <v>44594</v>
      </c>
      <c r="Y398" s="97">
        <v>44595</v>
      </c>
      <c r="Z398" s="97">
        <v>51851</v>
      </c>
      <c r="AA398" s="79">
        <v>6186</v>
      </c>
      <c r="AB398" s="90" t="s">
        <v>15340</v>
      </c>
    </row>
    <row r="399" spans="1:29" hidden="1">
      <c r="A399" s="76" t="s">
        <v>15534</v>
      </c>
      <c r="B399" s="92" t="s">
        <v>15535</v>
      </c>
      <c r="C399" s="92" t="s">
        <v>158</v>
      </c>
      <c r="D399" s="92" t="s">
        <v>15322</v>
      </c>
      <c r="E399" s="92" t="s">
        <v>15337</v>
      </c>
      <c r="F399" s="92" t="s">
        <v>15324</v>
      </c>
      <c r="G399" s="92" t="s">
        <v>16117</v>
      </c>
      <c r="H399" s="92" t="s">
        <v>15326</v>
      </c>
      <c r="I399" s="92" t="s">
        <v>15322</v>
      </c>
      <c r="J399" s="92" t="s">
        <v>15384</v>
      </c>
      <c r="K399" s="92">
        <v>0</v>
      </c>
      <c r="L399" s="92" t="s">
        <v>13433</v>
      </c>
      <c r="M399" s="93" t="s">
        <v>16118</v>
      </c>
      <c r="N399" s="86" t="str">
        <f t="shared" si="7"/>
        <v>4051851</v>
      </c>
      <c r="O399" s="94">
        <v>133000</v>
      </c>
      <c r="P399" s="95">
        <v>133000</v>
      </c>
      <c r="Q399" s="77">
        <v>133</v>
      </c>
      <c r="R399" s="96" t="s">
        <v>15329</v>
      </c>
      <c r="S399" s="92" t="s">
        <v>15330</v>
      </c>
      <c r="T399" s="92" t="s">
        <v>15331</v>
      </c>
      <c r="U399" s="92" t="s">
        <v>15332</v>
      </c>
      <c r="V399" s="92" t="s">
        <v>15333</v>
      </c>
      <c r="W399" s="92" t="s">
        <v>15334</v>
      </c>
      <c r="X399" s="97">
        <v>44606</v>
      </c>
      <c r="Y399" s="97">
        <v>44607</v>
      </c>
      <c r="Z399" s="97">
        <v>51899</v>
      </c>
      <c r="AA399" s="79">
        <v>6186</v>
      </c>
      <c r="AB399" s="90"/>
    </row>
    <row r="400" spans="1:29" hidden="1">
      <c r="A400" s="98" t="s">
        <v>2799</v>
      </c>
      <c r="B400" s="99" t="s">
        <v>15358</v>
      </c>
      <c r="C400" s="99" t="s">
        <v>59</v>
      </c>
      <c r="D400" s="99" t="s">
        <v>15322</v>
      </c>
      <c r="E400" s="99" t="s">
        <v>15337</v>
      </c>
      <c r="F400" s="99" t="s">
        <v>15324</v>
      </c>
      <c r="G400" s="99" t="s">
        <v>16119</v>
      </c>
      <c r="H400" s="99" t="s">
        <v>15326</v>
      </c>
      <c r="I400" s="99" t="s">
        <v>15322</v>
      </c>
      <c r="J400" s="99" t="s">
        <v>15327</v>
      </c>
      <c r="K400" s="99">
        <v>0</v>
      </c>
      <c r="L400" s="99" t="s">
        <v>13433</v>
      </c>
      <c r="M400" s="100" t="s">
        <v>909</v>
      </c>
      <c r="N400" s="86" t="str">
        <f t="shared" si="7"/>
        <v>4072380</v>
      </c>
      <c r="O400" s="104">
        <v>279144</v>
      </c>
      <c r="P400" s="101">
        <v>279144</v>
      </c>
      <c r="Q400" s="77">
        <v>279.14400000000001</v>
      </c>
      <c r="R400" s="102" t="s">
        <v>15329</v>
      </c>
      <c r="S400" s="99" t="s">
        <v>15330</v>
      </c>
      <c r="T400" s="99" t="s">
        <v>15331</v>
      </c>
      <c r="U400" s="99" t="s">
        <v>15332</v>
      </c>
      <c r="V400" s="99" t="s">
        <v>15333</v>
      </c>
      <c r="W400" s="99" t="s">
        <v>15334</v>
      </c>
      <c r="X400" s="103" t="s">
        <v>15684</v>
      </c>
      <c r="Y400" s="103">
        <v>44624</v>
      </c>
      <c r="Z400" s="103">
        <v>51905</v>
      </c>
      <c r="AA400" s="79">
        <v>6186</v>
      </c>
      <c r="AB400" s="80" t="s">
        <v>15340</v>
      </c>
      <c r="AC400" s="81">
        <v>33</v>
      </c>
    </row>
    <row r="401" spans="1:29" hidden="1">
      <c r="A401" s="98" t="s">
        <v>2799</v>
      </c>
      <c r="B401" s="99" t="s">
        <v>15424</v>
      </c>
      <c r="C401" s="99" t="s">
        <v>15425</v>
      </c>
      <c r="D401" s="99" t="s">
        <v>15322</v>
      </c>
      <c r="E401" s="99" t="s">
        <v>15418</v>
      </c>
      <c r="F401" s="99" t="s">
        <v>15324</v>
      </c>
      <c r="G401" s="99" t="s">
        <v>16120</v>
      </c>
      <c r="H401" s="99" t="s">
        <v>15326</v>
      </c>
      <c r="I401" s="99" t="s">
        <v>15322</v>
      </c>
      <c r="J401" s="99" t="s">
        <v>15327</v>
      </c>
      <c r="K401" s="99">
        <v>0</v>
      </c>
      <c r="L401" s="99" t="s">
        <v>13433</v>
      </c>
      <c r="M401" s="99" t="s">
        <v>3442</v>
      </c>
      <c r="N401" s="86" t="str">
        <f t="shared" si="7"/>
        <v>4077606</v>
      </c>
      <c r="O401" s="104">
        <v>204000</v>
      </c>
      <c r="P401" s="101">
        <v>204000</v>
      </c>
      <c r="Q401" s="77">
        <v>204</v>
      </c>
      <c r="R401" s="102" t="s">
        <v>15329</v>
      </c>
      <c r="S401" s="99" t="s">
        <v>15330</v>
      </c>
      <c r="T401" s="99" t="s">
        <v>15331</v>
      </c>
      <c r="U401" s="99" t="s">
        <v>15332</v>
      </c>
      <c r="V401" s="99" t="s">
        <v>15333</v>
      </c>
      <c r="W401" s="99" t="s">
        <v>15345</v>
      </c>
      <c r="X401" s="103" t="s">
        <v>15427</v>
      </c>
      <c r="Y401" s="103">
        <v>44679</v>
      </c>
      <c r="Z401" s="103">
        <v>51961</v>
      </c>
      <c r="AA401" s="79">
        <v>6186</v>
      </c>
      <c r="AB401" s="80" t="s">
        <v>15340</v>
      </c>
    </row>
    <row r="402" spans="1:29" hidden="1">
      <c r="A402" s="98" t="s">
        <v>2799</v>
      </c>
      <c r="B402" s="99" t="s">
        <v>15358</v>
      </c>
      <c r="C402" s="99" t="s">
        <v>59</v>
      </c>
      <c r="D402" s="99" t="s">
        <v>15322</v>
      </c>
      <c r="E402" s="99" t="s">
        <v>15337</v>
      </c>
      <c r="F402" s="99" t="s">
        <v>15324</v>
      </c>
      <c r="G402" s="99" t="s">
        <v>16121</v>
      </c>
      <c r="H402" s="99" t="s">
        <v>15326</v>
      </c>
      <c r="I402" s="99" t="s">
        <v>15322</v>
      </c>
      <c r="J402" s="99" t="s">
        <v>15406</v>
      </c>
      <c r="K402" s="99">
        <v>0</v>
      </c>
      <c r="L402" s="99" t="s">
        <v>13433</v>
      </c>
      <c r="M402" s="100" t="s">
        <v>16122</v>
      </c>
      <c r="N402" s="86" t="str">
        <f t="shared" si="7"/>
        <v>4104351</v>
      </c>
      <c r="O402" s="104">
        <v>309400</v>
      </c>
      <c r="P402" s="101">
        <v>309400</v>
      </c>
      <c r="Q402" s="77">
        <v>309.39999999999998</v>
      </c>
      <c r="R402" s="102" t="s">
        <v>15329</v>
      </c>
      <c r="S402" s="99" t="s">
        <v>15330</v>
      </c>
      <c r="T402" s="99" t="s">
        <v>15331</v>
      </c>
      <c r="U402" s="99" t="s">
        <v>15332</v>
      </c>
      <c r="V402" s="99" t="s">
        <v>15333</v>
      </c>
      <c r="W402" s="99" t="s">
        <v>15334</v>
      </c>
      <c r="X402" s="103" t="s">
        <v>15677</v>
      </c>
      <c r="Y402" s="103">
        <v>44630</v>
      </c>
      <c r="Z402" s="103">
        <v>51934</v>
      </c>
      <c r="AA402" s="79">
        <v>6186</v>
      </c>
      <c r="AB402" s="80" t="s">
        <v>15340</v>
      </c>
    </row>
    <row r="403" spans="1:29" hidden="1">
      <c r="A403" s="98" t="s">
        <v>2799</v>
      </c>
      <c r="B403" s="99" t="s">
        <v>15360</v>
      </c>
      <c r="C403" s="99" t="s">
        <v>3760</v>
      </c>
      <c r="D403" s="99" t="s">
        <v>15322</v>
      </c>
      <c r="E403" s="99" t="s">
        <v>15361</v>
      </c>
      <c r="F403" s="99" t="s">
        <v>15324</v>
      </c>
      <c r="G403" s="99" t="s">
        <v>16123</v>
      </c>
      <c r="H403" s="99" t="s">
        <v>15326</v>
      </c>
      <c r="I403" s="99" t="s">
        <v>15322</v>
      </c>
      <c r="J403" s="99" t="s">
        <v>15370</v>
      </c>
      <c r="K403" s="99">
        <v>0</v>
      </c>
      <c r="L403" s="99" t="s">
        <v>13433</v>
      </c>
      <c r="M403" s="99" t="s">
        <v>16124</v>
      </c>
      <c r="N403" s="86" t="str">
        <f t="shared" si="7"/>
        <v>4105475</v>
      </c>
      <c r="O403" s="104">
        <v>116206</v>
      </c>
      <c r="P403" s="101">
        <v>116206</v>
      </c>
      <c r="Q403" s="77">
        <v>116.206</v>
      </c>
      <c r="R403" s="102" t="s">
        <v>15329</v>
      </c>
      <c r="S403" s="99" t="s">
        <v>15349</v>
      </c>
      <c r="T403" s="99" t="s">
        <v>15331</v>
      </c>
      <c r="U403" s="99" t="s">
        <v>15356</v>
      </c>
      <c r="V403" s="99" t="s">
        <v>15357</v>
      </c>
      <c r="W403" s="99" t="s">
        <v>15352</v>
      </c>
      <c r="X403" s="103" t="s">
        <v>15583</v>
      </c>
      <c r="Y403" s="103">
        <v>44673</v>
      </c>
      <c r="Z403" s="103">
        <v>51977</v>
      </c>
      <c r="AA403" s="79" t="s">
        <v>15353</v>
      </c>
    </row>
    <row r="404" spans="1:29" hidden="1">
      <c r="A404" s="98" t="s">
        <v>2799</v>
      </c>
      <c r="B404" s="99" t="s">
        <v>15358</v>
      </c>
      <c r="C404" s="99" t="s">
        <v>59</v>
      </c>
      <c r="D404" s="99" t="s">
        <v>15322</v>
      </c>
      <c r="E404" s="99" t="s">
        <v>15337</v>
      </c>
      <c r="F404" s="99" t="s">
        <v>15324</v>
      </c>
      <c r="G404" s="99" t="s">
        <v>16125</v>
      </c>
      <c r="H404" s="99" t="s">
        <v>15326</v>
      </c>
      <c r="I404" s="99" t="s">
        <v>15322</v>
      </c>
      <c r="J404" s="99" t="s">
        <v>15337</v>
      </c>
      <c r="K404" s="99">
        <v>0</v>
      </c>
      <c r="L404" s="99" t="s">
        <v>13433</v>
      </c>
      <c r="M404" s="100" t="s">
        <v>836</v>
      </c>
      <c r="N404" s="86" t="str">
        <f t="shared" si="7"/>
        <v>4116092</v>
      </c>
      <c r="O404" s="104">
        <v>243500</v>
      </c>
      <c r="P404" s="101">
        <v>243500</v>
      </c>
      <c r="Q404" s="77">
        <v>243.5</v>
      </c>
      <c r="R404" s="102" t="s">
        <v>15329</v>
      </c>
      <c r="S404" s="99" t="s">
        <v>15330</v>
      </c>
      <c r="T404" s="99" t="s">
        <v>15331</v>
      </c>
      <c r="U404" s="99" t="s">
        <v>15332</v>
      </c>
      <c r="V404" s="99" t="s">
        <v>15333</v>
      </c>
      <c r="W404" s="99" t="s">
        <v>15334</v>
      </c>
      <c r="X404" s="103" t="s">
        <v>15805</v>
      </c>
      <c r="Y404" s="103">
        <v>44630</v>
      </c>
      <c r="Z404" s="103">
        <v>51927</v>
      </c>
      <c r="AA404" s="79">
        <v>6186</v>
      </c>
      <c r="AB404" s="80" t="s">
        <v>15340</v>
      </c>
      <c r="AC404" s="81">
        <v>33</v>
      </c>
    </row>
    <row r="405" spans="1:29" hidden="1">
      <c r="A405" s="98" t="s">
        <v>15335</v>
      </c>
      <c r="B405" s="99" t="s">
        <v>15336</v>
      </c>
      <c r="C405" s="99" t="s">
        <v>6</v>
      </c>
      <c r="D405" s="99" t="s">
        <v>15322</v>
      </c>
      <c r="E405" s="99" t="s">
        <v>15337</v>
      </c>
      <c r="F405" s="99" t="s">
        <v>15324</v>
      </c>
      <c r="G405" s="99" t="s">
        <v>16126</v>
      </c>
      <c r="H405" s="99" t="s">
        <v>15326</v>
      </c>
      <c r="I405" s="99" t="s">
        <v>15322</v>
      </c>
      <c r="J405" s="99" t="s">
        <v>15364</v>
      </c>
      <c r="K405" s="99">
        <v>0</v>
      </c>
      <c r="L405" s="99" t="s">
        <v>13433</v>
      </c>
      <c r="M405" s="100" t="s">
        <v>16127</v>
      </c>
      <c r="N405" s="86" t="str">
        <f t="shared" si="7"/>
        <v>4127227</v>
      </c>
      <c r="O405" s="101">
        <v>126735</v>
      </c>
      <c r="P405" s="101">
        <v>126735</v>
      </c>
      <c r="Q405" s="77">
        <v>126.735</v>
      </c>
      <c r="R405" s="102" t="s">
        <v>15329</v>
      </c>
      <c r="S405" s="99" t="s">
        <v>15330</v>
      </c>
      <c r="T405" s="99" t="s">
        <v>15331</v>
      </c>
      <c r="U405" s="99" t="s">
        <v>15332</v>
      </c>
      <c r="V405" s="99" t="s">
        <v>15333</v>
      </c>
      <c r="W405" s="99" t="s">
        <v>15334</v>
      </c>
      <c r="X405" s="103">
        <v>44613</v>
      </c>
      <c r="Y405" s="103">
        <v>44614</v>
      </c>
      <c r="Z405" s="103">
        <v>51910</v>
      </c>
      <c r="AA405" s="79">
        <v>6186</v>
      </c>
    </row>
    <row r="406" spans="1:29" hidden="1">
      <c r="A406" s="98" t="s">
        <v>2799</v>
      </c>
      <c r="B406" s="99" t="s">
        <v>15424</v>
      </c>
      <c r="C406" s="99" t="s">
        <v>15425</v>
      </c>
      <c r="D406" s="99" t="s">
        <v>15322</v>
      </c>
      <c r="E406" s="99" t="s">
        <v>15418</v>
      </c>
      <c r="F406" s="99" t="s">
        <v>15324</v>
      </c>
      <c r="G406" s="99" t="s">
        <v>16128</v>
      </c>
      <c r="H406" s="99" t="s">
        <v>15326</v>
      </c>
      <c r="I406" s="99" t="s">
        <v>15322</v>
      </c>
      <c r="J406" s="99" t="s">
        <v>15327</v>
      </c>
      <c r="K406" s="99">
        <v>0</v>
      </c>
      <c r="L406" s="99" t="s">
        <v>13433</v>
      </c>
      <c r="M406" s="100" t="s">
        <v>3688</v>
      </c>
      <c r="N406" s="86" t="str">
        <f t="shared" si="7"/>
        <v>4132854</v>
      </c>
      <c r="O406" s="104">
        <v>205500</v>
      </c>
      <c r="P406" s="101">
        <v>205500</v>
      </c>
      <c r="Q406" s="77">
        <v>205.5</v>
      </c>
      <c r="R406" s="102" t="s">
        <v>15329</v>
      </c>
      <c r="S406" s="99" t="s">
        <v>15330</v>
      </c>
      <c r="T406" s="99" t="s">
        <v>15331</v>
      </c>
      <c r="U406" s="99" t="s">
        <v>15332</v>
      </c>
      <c r="V406" s="99" t="s">
        <v>15333</v>
      </c>
      <c r="W406" s="99" t="s">
        <v>15334</v>
      </c>
      <c r="X406" s="103" t="s">
        <v>15494</v>
      </c>
      <c r="Y406" s="103">
        <v>44651</v>
      </c>
      <c r="Z406" s="103">
        <v>51913</v>
      </c>
      <c r="AA406" s="79">
        <v>6186</v>
      </c>
      <c r="AB406" s="80" t="s">
        <v>15340</v>
      </c>
      <c r="AC406" s="81">
        <v>33</v>
      </c>
    </row>
    <row r="407" spans="1:29" hidden="1">
      <c r="A407" s="98" t="s">
        <v>2347</v>
      </c>
      <c r="B407" s="99" t="s">
        <v>15341</v>
      </c>
      <c r="C407" s="99" t="s">
        <v>15342</v>
      </c>
      <c r="D407" s="99" t="s">
        <v>15322</v>
      </c>
      <c r="E407" s="99" t="s">
        <v>15343</v>
      </c>
      <c r="F407" s="99" t="s">
        <v>15354</v>
      </c>
      <c r="G407" s="99" t="s">
        <v>16129</v>
      </c>
      <c r="H407" s="99" t="s">
        <v>15326</v>
      </c>
      <c r="I407" s="99" t="s">
        <v>15322</v>
      </c>
      <c r="J407" s="99" t="s">
        <v>15343</v>
      </c>
      <c r="K407" s="99">
        <v>0</v>
      </c>
      <c r="L407" s="99" t="s">
        <v>13433</v>
      </c>
      <c r="M407" s="100" t="s">
        <v>16130</v>
      </c>
      <c r="N407" s="86" t="str">
        <f t="shared" si="7"/>
        <v>4141563</v>
      </c>
      <c r="O407" s="104">
        <v>171502</v>
      </c>
      <c r="P407" s="101">
        <v>171502</v>
      </c>
      <c r="Q407" s="77">
        <v>171.50200000000001</v>
      </c>
      <c r="R407" s="102" t="s">
        <v>15329</v>
      </c>
      <c r="S407" s="99" t="s">
        <v>15349</v>
      </c>
      <c r="T407" s="99" t="s">
        <v>15331</v>
      </c>
      <c r="U407" s="99" t="s">
        <v>15356</v>
      </c>
      <c r="V407" s="99" t="s">
        <v>15357</v>
      </c>
      <c r="W407" s="99" t="s">
        <v>15352</v>
      </c>
      <c r="X407" s="103" t="s">
        <v>15476</v>
      </c>
      <c r="Y407" s="103">
        <v>44638</v>
      </c>
      <c r="Z407" s="103">
        <v>51941</v>
      </c>
      <c r="AA407" s="79" t="s">
        <v>15353</v>
      </c>
    </row>
    <row r="408" spans="1:29" hidden="1">
      <c r="A408" s="76" t="s">
        <v>2347</v>
      </c>
      <c r="B408" s="92" t="s">
        <v>15346</v>
      </c>
      <c r="C408" s="92" t="s">
        <v>129</v>
      </c>
      <c r="D408" s="92" t="s">
        <v>15322</v>
      </c>
      <c r="E408" s="92" t="s">
        <v>15337</v>
      </c>
      <c r="F408" s="92" t="s">
        <v>15324</v>
      </c>
      <c r="G408" s="92" t="s">
        <v>16131</v>
      </c>
      <c r="H408" s="92" t="s">
        <v>15326</v>
      </c>
      <c r="I408" s="92" t="s">
        <v>15322</v>
      </c>
      <c r="J408" s="92" t="s">
        <v>15384</v>
      </c>
      <c r="K408" s="92">
        <v>0</v>
      </c>
      <c r="L408" s="92" t="s">
        <v>13433</v>
      </c>
      <c r="M408" s="93" t="s">
        <v>16132</v>
      </c>
      <c r="N408" s="86" t="str">
        <f t="shared" si="7"/>
        <v>4143470</v>
      </c>
      <c r="O408" s="94">
        <v>273000</v>
      </c>
      <c r="P408" s="95">
        <v>259300</v>
      </c>
      <c r="Q408" s="77">
        <v>259.3</v>
      </c>
      <c r="R408" s="96" t="s">
        <v>15329</v>
      </c>
      <c r="S408" s="92" t="s">
        <v>15349</v>
      </c>
      <c r="T408" s="92" t="s">
        <v>15331</v>
      </c>
      <c r="U408" s="92" t="s">
        <v>15350</v>
      </c>
      <c r="V408" s="92" t="s">
        <v>15351</v>
      </c>
      <c r="W408" s="92" t="s">
        <v>15352</v>
      </c>
      <c r="X408" s="97">
        <v>44579</v>
      </c>
      <c r="Y408" s="97">
        <v>44592</v>
      </c>
      <c r="Z408" s="97">
        <v>51882</v>
      </c>
      <c r="AA408" s="79" t="s">
        <v>15353</v>
      </c>
      <c r="AB408" s="90"/>
    </row>
    <row r="409" spans="1:29" hidden="1">
      <c r="A409" s="98" t="s">
        <v>15380</v>
      </c>
      <c r="B409" s="99" t="s">
        <v>15381</v>
      </c>
      <c r="C409" s="99" t="s">
        <v>15382</v>
      </c>
      <c r="D409" s="99" t="s">
        <v>15322</v>
      </c>
      <c r="E409" s="99" t="s">
        <v>15337</v>
      </c>
      <c r="F409" s="99" t="s">
        <v>15324</v>
      </c>
      <c r="G409" s="99" t="s">
        <v>16133</v>
      </c>
      <c r="H409" s="99" t="s">
        <v>15326</v>
      </c>
      <c r="I409" s="99" t="s">
        <v>15322</v>
      </c>
      <c r="J409" s="99" t="s">
        <v>15327</v>
      </c>
      <c r="K409" s="99">
        <v>0</v>
      </c>
      <c r="L409" s="99" t="s">
        <v>13433</v>
      </c>
      <c r="M409" s="99" t="s">
        <v>521</v>
      </c>
      <c r="N409" s="86" t="str">
        <f t="shared" si="7"/>
        <v>4179856</v>
      </c>
      <c r="O409" s="104">
        <v>260406</v>
      </c>
      <c r="P409" s="105">
        <v>260406</v>
      </c>
      <c r="Q409" s="77">
        <v>260.40600000000001</v>
      </c>
      <c r="R409" s="102" t="s">
        <v>15329</v>
      </c>
      <c r="S409" s="99" t="s">
        <v>15330</v>
      </c>
      <c r="T409" s="99" t="s">
        <v>15331</v>
      </c>
      <c r="U409" s="99" t="s">
        <v>15332</v>
      </c>
      <c r="V409" s="99" t="s">
        <v>15333</v>
      </c>
      <c r="W409" s="99" t="s">
        <v>15334</v>
      </c>
      <c r="X409" s="103" t="s">
        <v>15379</v>
      </c>
      <c r="Y409" s="103">
        <v>44735</v>
      </c>
      <c r="Z409" s="103">
        <v>52029</v>
      </c>
      <c r="AA409" s="79">
        <v>6186</v>
      </c>
      <c r="AB409" s="80" t="s">
        <v>15340</v>
      </c>
      <c r="AC409" s="81">
        <v>33</v>
      </c>
    </row>
    <row r="410" spans="1:29" hidden="1">
      <c r="A410" s="98" t="s">
        <v>15392</v>
      </c>
      <c r="B410" s="99" t="s">
        <v>15522</v>
      </c>
      <c r="C410" s="99" t="s">
        <v>15523</v>
      </c>
      <c r="D410" s="99" t="s">
        <v>15322</v>
      </c>
      <c r="E410" s="99" t="s">
        <v>15327</v>
      </c>
      <c r="F410" s="99" t="s">
        <v>15324</v>
      </c>
      <c r="G410" s="99" t="s">
        <v>16134</v>
      </c>
      <c r="H410" s="99" t="s">
        <v>15326</v>
      </c>
      <c r="I410" s="99" t="s">
        <v>15322</v>
      </c>
      <c r="J410" s="99" t="s">
        <v>15327</v>
      </c>
      <c r="K410" s="99">
        <v>0</v>
      </c>
      <c r="L410" s="99" t="s">
        <v>13433</v>
      </c>
      <c r="M410" s="99" t="s">
        <v>3427</v>
      </c>
      <c r="N410" s="86" t="str">
        <f t="shared" si="7"/>
        <v>4179987</v>
      </c>
      <c r="O410" s="104">
        <v>170000</v>
      </c>
      <c r="P410" s="105">
        <v>170000</v>
      </c>
      <c r="Q410" s="77">
        <v>170</v>
      </c>
      <c r="R410" s="102" t="s">
        <v>15329</v>
      </c>
      <c r="S410" s="99" t="s">
        <v>15330</v>
      </c>
      <c r="T410" s="99" t="s">
        <v>15331</v>
      </c>
      <c r="U410" s="99" t="s">
        <v>15332</v>
      </c>
      <c r="V410" s="99" t="s">
        <v>15333</v>
      </c>
      <c r="W410" s="99" t="s">
        <v>15334</v>
      </c>
      <c r="X410" s="103" t="s">
        <v>15711</v>
      </c>
      <c r="Y410" s="103">
        <v>44725</v>
      </c>
      <c r="Z410" s="103">
        <v>52018</v>
      </c>
      <c r="AA410" s="79">
        <v>6186</v>
      </c>
      <c r="AB410" s="80" t="s">
        <v>15340</v>
      </c>
    </row>
    <row r="411" spans="1:29" hidden="1">
      <c r="A411" s="76" t="s">
        <v>2347</v>
      </c>
      <c r="B411" s="92" t="s">
        <v>15341</v>
      </c>
      <c r="C411" s="92" t="s">
        <v>15342</v>
      </c>
      <c r="D411" s="92" t="s">
        <v>15322</v>
      </c>
      <c r="E411" s="92" t="s">
        <v>15343</v>
      </c>
      <c r="F411" s="92" t="s">
        <v>15354</v>
      </c>
      <c r="G411" s="92" t="s">
        <v>16135</v>
      </c>
      <c r="H411" s="92" t="s">
        <v>15326</v>
      </c>
      <c r="I411" s="92" t="s">
        <v>15322</v>
      </c>
      <c r="J411" s="92" t="s">
        <v>15343</v>
      </c>
      <c r="K411" s="92">
        <v>0</v>
      </c>
      <c r="L411" s="92" t="s">
        <v>13433</v>
      </c>
      <c r="M411" s="93" t="s">
        <v>16136</v>
      </c>
      <c r="N411" s="86" t="str">
        <f t="shared" si="7"/>
        <v>4181452</v>
      </c>
      <c r="O411" s="94">
        <v>142503</v>
      </c>
      <c r="P411" s="95">
        <v>142503</v>
      </c>
      <c r="Q411" s="77">
        <v>142.50299999999999</v>
      </c>
      <c r="R411" s="96" t="s">
        <v>15329</v>
      </c>
      <c r="S411" s="92" t="s">
        <v>15349</v>
      </c>
      <c r="T411" s="92" t="s">
        <v>15331</v>
      </c>
      <c r="U411" s="92" t="s">
        <v>15356</v>
      </c>
      <c r="V411" s="92" t="s">
        <v>15357</v>
      </c>
      <c r="W411" s="92" t="s">
        <v>15352</v>
      </c>
      <c r="X411" s="97">
        <v>44580</v>
      </c>
      <c r="Y411" s="97">
        <v>44582</v>
      </c>
      <c r="Z411" s="97">
        <v>51882</v>
      </c>
      <c r="AA411" s="79" t="s">
        <v>15353</v>
      </c>
      <c r="AB411" s="90"/>
    </row>
    <row r="412" spans="1:29" hidden="1">
      <c r="A412" s="98" t="s">
        <v>2347</v>
      </c>
      <c r="B412" s="99" t="s">
        <v>15346</v>
      </c>
      <c r="C412" s="99" t="s">
        <v>129</v>
      </c>
      <c r="D412" s="99" t="s">
        <v>15322</v>
      </c>
      <c r="E412" s="99" t="s">
        <v>15337</v>
      </c>
      <c r="F412" s="99" t="s">
        <v>15324</v>
      </c>
      <c r="G412" s="99" t="s">
        <v>16137</v>
      </c>
      <c r="H412" s="99" t="s">
        <v>15326</v>
      </c>
      <c r="I412" s="99" t="s">
        <v>15322</v>
      </c>
      <c r="J412" s="99" t="s">
        <v>15361</v>
      </c>
      <c r="K412" s="99">
        <v>0</v>
      </c>
      <c r="L412" s="99" t="s">
        <v>13433</v>
      </c>
      <c r="M412" s="100" t="s">
        <v>16138</v>
      </c>
      <c r="N412" s="86" t="str">
        <f t="shared" si="7"/>
        <v>4221446</v>
      </c>
      <c r="O412" s="104">
        <v>273000</v>
      </c>
      <c r="P412" s="101">
        <v>259350</v>
      </c>
      <c r="Q412" s="77">
        <v>259.35000000000002</v>
      </c>
      <c r="R412" s="102" t="s">
        <v>15329</v>
      </c>
      <c r="S412" s="99" t="s">
        <v>15349</v>
      </c>
      <c r="T412" s="99" t="s">
        <v>15331</v>
      </c>
      <c r="U412" s="99" t="s">
        <v>15350</v>
      </c>
      <c r="V412" s="99" t="s">
        <v>15351</v>
      </c>
      <c r="W412" s="99" t="s">
        <v>15352</v>
      </c>
      <c r="X412" s="103" t="s">
        <v>15686</v>
      </c>
      <c r="Y412" s="103">
        <v>44629</v>
      </c>
      <c r="Z412" s="103">
        <v>51931</v>
      </c>
      <c r="AA412" s="79" t="s">
        <v>15353</v>
      </c>
    </row>
    <row r="413" spans="1:29" hidden="1">
      <c r="A413" s="76" t="s">
        <v>2347</v>
      </c>
      <c r="B413" s="92" t="s">
        <v>15511</v>
      </c>
      <c r="C413" s="92" t="s">
        <v>3798</v>
      </c>
      <c r="D413" s="92" t="s">
        <v>15322</v>
      </c>
      <c r="E413" s="92" t="s">
        <v>15361</v>
      </c>
      <c r="F413" s="92" t="s">
        <v>15354</v>
      </c>
      <c r="G413" s="92" t="s">
        <v>16139</v>
      </c>
      <c r="H413" s="92" t="s">
        <v>15326</v>
      </c>
      <c r="I413" s="92" t="s">
        <v>15322</v>
      </c>
      <c r="J413" s="92" t="s">
        <v>15361</v>
      </c>
      <c r="K413" s="92">
        <v>0</v>
      </c>
      <c r="L413" s="92" t="s">
        <v>13433</v>
      </c>
      <c r="M413" s="93" t="s">
        <v>16140</v>
      </c>
      <c r="N413" s="86" t="str">
        <f t="shared" si="7"/>
        <v>4248011</v>
      </c>
      <c r="O413" s="94">
        <v>142502</v>
      </c>
      <c r="P413" s="95">
        <v>142502</v>
      </c>
      <c r="Q413" s="77">
        <v>142.50200000000001</v>
      </c>
      <c r="R413" s="96" t="s">
        <v>15329</v>
      </c>
      <c r="S413" s="92" t="s">
        <v>15349</v>
      </c>
      <c r="T413" s="92" t="s">
        <v>15331</v>
      </c>
      <c r="U413" s="92" t="s">
        <v>15356</v>
      </c>
      <c r="V413" s="92" t="s">
        <v>15357</v>
      </c>
      <c r="W413" s="92" t="s">
        <v>15352</v>
      </c>
      <c r="X413" s="97">
        <v>44581</v>
      </c>
      <c r="Y413" s="97">
        <v>44581</v>
      </c>
      <c r="Z413" s="97">
        <v>51885</v>
      </c>
      <c r="AA413" s="79" t="s">
        <v>15353</v>
      </c>
      <c r="AB413" s="90"/>
    </row>
    <row r="414" spans="1:29" hidden="1">
      <c r="A414" s="98" t="s">
        <v>2347</v>
      </c>
      <c r="B414" s="99" t="s">
        <v>15511</v>
      </c>
      <c r="C414" s="99" t="s">
        <v>3798</v>
      </c>
      <c r="D414" s="99" t="s">
        <v>15322</v>
      </c>
      <c r="E414" s="99" t="s">
        <v>15361</v>
      </c>
      <c r="F414" s="99" t="s">
        <v>15354</v>
      </c>
      <c r="G414" s="99" t="s">
        <v>16141</v>
      </c>
      <c r="H414" s="99" t="s">
        <v>15326</v>
      </c>
      <c r="I414" s="99" t="s">
        <v>15322</v>
      </c>
      <c r="J414" s="99" t="s">
        <v>15361</v>
      </c>
      <c r="K414" s="99">
        <v>0</v>
      </c>
      <c r="L414" s="99" t="s">
        <v>13433</v>
      </c>
      <c r="M414" s="100" t="s">
        <v>16142</v>
      </c>
      <c r="N414" s="86" t="str">
        <f t="shared" si="7"/>
        <v>4248383</v>
      </c>
      <c r="O414" s="101">
        <v>171200</v>
      </c>
      <c r="P414" s="101">
        <v>171200</v>
      </c>
      <c r="Q414" s="77">
        <v>171.2</v>
      </c>
      <c r="R414" s="102" t="s">
        <v>15329</v>
      </c>
      <c r="S414" s="99" t="s">
        <v>15349</v>
      </c>
      <c r="T414" s="99" t="s">
        <v>15331</v>
      </c>
      <c r="U414" s="99" t="s">
        <v>15356</v>
      </c>
      <c r="V414" s="99" t="s">
        <v>15357</v>
      </c>
      <c r="W414" s="99" t="s">
        <v>15352</v>
      </c>
      <c r="X414" s="103">
        <v>44601</v>
      </c>
      <c r="Y414" s="103">
        <v>44614</v>
      </c>
      <c r="Z414" s="103">
        <v>51905</v>
      </c>
      <c r="AA414" s="79" t="s">
        <v>15353</v>
      </c>
    </row>
    <row r="415" spans="1:29" hidden="1">
      <c r="A415" s="98" t="s">
        <v>15320</v>
      </c>
      <c r="B415" s="99" t="s">
        <v>15446</v>
      </c>
      <c r="C415" s="99" t="s">
        <v>119</v>
      </c>
      <c r="D415" s="99" t="s">
        <v>15322</v>
      </c>
      <c r="E415" s="99" t="s">
        <v>15337</v>
      </c>
      <c r="F415" s="99" t="s">
        <v>15324</v>
      </c>
      <c r="G415" s="99" t="s">
        <v>16143</v>
      </c>
      <c r="H415" s="99" t="s">
        <v>15326</v>
      </c>
      <c r="I415" s="99" t="s">
        <v>15377</v>
      </c>
      <c r="J415" s="99" t="s">
        <v>15462</v>
      </c>
      <c r="K415" s="99">
        <v>0</v>
      </c>
      <c r="L415" s="99" t="s">
        <v>13433</v>
      </c>
      <c r="M415" s="100" t="s">
        <v>16144</v>
      </c>
      <c r="N415" s="86" t="str">
        <f t="shared" si="7"/>
        <v>4249224</v>
      </c>
      <c r="O415" s="101">
        <v>185300</v>
      </c>
      <c r="P415" s="101">
        <v>185000</v>
      </c>
      <c r="Q415" s="77">
        <v>185</v>
      </c>
      <c r="R415" s="102" t="s">
        <v>15329</v>
      </c>
      <c r="S415" s="99" t="s">
        <v>15330</v>
      </c>
      <c r="T415" s="99" t="s">
        <v>15331</v>
      </c>
      <c r="U415" s="99" t="s">
        <v>15332</v>
      </c>
      <c r="V415" s="99" t="s">
        <v>15333</v>
      </c>
      <c r="W415" s="99" t="s">
        <v>15334</v>
      </c>
      <c r="X415" s="103">
        <v>44616</v>
      </c>
      <c r="Y415" s="103">
        <v>44617</v>
      </c>
      <c r="Z415" s="103">
        <v>51898</v>
      </c>
      <c r="AA415" s="79">
        <v>6186</v>
      </c>
    </row>
    <row r="416" spans="1:29" hidden="1">
      <c r="A416" s="98" t="s">
        <v>15335</v>
      </c>
      <c r="B416" s="99" t="s">
        <v>15336</v>
      </c>
      <c r="C416" s="99" t="s">
        <v>6</v>
      </c>
      <c r="D416" s="99" t="s">
        <v>15322</v>
      </c>
      <c r="E416" s="99" t="s">
        <v>15337</v>
      </c>
      <c r="F416" s="99" t="s">
        <v>15324</v>
      </c>
      <c r="G416" s="99" t="s">
        <v>16145</v>
      </c>
      <c r="H416" s="99" t="s">
        <v>15326</v>
      </c>
      <c r="I416" s="99" t="s">
        <v>15322</v>
      </c>
      <c r="J416" s="99" t="s">
        <v>15337</v>
      </c>
      <c r="K416" s="99">
        <v>0</v>
      </c>
      <c r="L416" s="99" t="s">
        <v>13433</v>
      </c>
      <c r="M416" s="99" t="s">
        <v>1364</v>
      </c>
      <c r="N416" s="86" t="str">
        <f t="shared" si="7"/>
        <v>4281893</v>
      </c>
      <c r="O416" s="104">
        <v>327250</v>
      </c>
      <c r="P416" s="101">
        <v>327250</v>
      </c>
      <c r="Q416" s="77">
        <v>327.25</v>
      </c>
      <c r="R416" s="102" t="s">
        <v>15329</v>
      </c>
      <c r="S416" s="99" t="s">
        <v>15330</v>
      </c>
      <c r="T416" s="99" t="s">
        <v>15331</v>
      </c>
      <c r="U416" s="99" t="s">
        <v>15332</v>
      </c>
      <c r="V416" s="99" t="s">
        <v>15333</v>
      </c>
      <c r="W416" s="99" t="s">
        <v>15339</v>
      </c>
      <c r="X416" s="103" t="s">
        <v>15673</v>
      </c>
      <c r="Y416" s="103">
        <v>44655</v>
      </c>
      <c r="Z416" s="103">
        <v>51939</v>
      </c>
      <c r="AA416" s="79">
        <v>6186</v>
      </c>
      <c r="AB416" s="90" t="s">
        <v>15340</v>
      </c>
      <c r="AC416" s="81">
        <v>33</v>
      </c>
    </row>
    <row r="417" spans="1:29" hidden="1">
      <c r="A417" s="98" t="s">
        <v>15458</v>
      </c>
      <c r="B417" s="99" t="s">
        <v>15499</v>
      </c>
      <c r="C417" s="99" t="s">
        <v>15500</v>
      </c>
      <c r="D417" s="99" t="s">
        <v>15322</v>
      </c>
      <c r="E417" s="99" t="s">
        <v>15395</v>
      </c>
      <c r="F417" s="99" t="s">
        <v>15324</v>
      </c>
      <c r="G417" s="99" t="s">
        <v>16146</v>
      </c>
      <c r="H417" s="99" t="s">
        <v>15326</v>
      </c>
      <c r="I417" s="99" t="s">
        <v>15322</v>
      </c>
      <c r="J417" s="99" t="s">
        <v>15364</v>
      </c>
      <c r="K417" s="99">
        <v>0</v>
      </c>
      <c r="L417" s="99" t="s">
        <v>13433</v>
      </c>
      <c r="M417" s="99" t="s">
        <v>16147</v>
      </c>
      <c r="N417" s="86" t="str">
        <f t="shared" si="7"/>
        <v>4289840</v>
      </c>
      <c r="O417" s="104">
        <v>96000</v>
      </c>
      <c r="P417" s="101">
        <v>28800</v>
      </c>
      <c r="Q417" s="77">
        <v>28.8</v>
      </c>
      <c r="R417" s="102" t="s">
        <v>15329</v>
      </c>
      <c r="S417" s="99" t="s">
        <v>15330</v>
      </c>
      <c r="T417" s="99" t="s">
        <v>15331</v>
      </c>
      <c r="U417" s="99" t="s">
        <v>15332</v>
      </c>
      <c r="V417" s="99" t="s">
        <v>15333</v>
      </c>
      <c r="W417" s="99" t="s">
        <v>15334</v>
      </c>
      <c r="X417" s="103">
        <v>44706</v>
      </c>
      <c r="Y417" s="103">
        <v>44708</v>
      </c>
      <c r="Z417" s="103">
        <v>51995</v>
      </c>
      <c r="AA417" s="79">
        <v>6186</v>
      </c>
      <c r="AB417" s="80" t="s">
        <v>15503</v>
      </c>
    </row>
    <row r="418" spans="1:29" hidden="1">
      <c r="A418" s="76" t="s">
        <v>2347</v>
      </c>
      <c r="B418" s="92" t="s">
        <v>15346</v>
      </c>
      <c r="C418" s="92" t="s">
        <v>129</v>
      </c>
      <c r="D418" s="92" t="s">
        <v>15322</v>
      </c>
      <c r="E418" s="92" t="s">
        <v>15337</v>
      </c>
      <c r="F418" s="92" t="s">
        <v>15354</v>
      </c>
      <c r="G418" s="92" t="s">
        <v>16148</v>
      </c>
      <c r="H418" s="92" t="s">
        <v>15326</v>
      </c>
      <c r="I418" s="92" t="s">
        <v>15322</v>
      </c>
      <c r="J418" s="92" t="s">
        <v>15384</v>
      </c>
      <c r="K418" s="92">
        <v>0</v>
      </c>
      <c r="L418" s="92" t="s">
        <v>13433</v>
      </c>
      <c r="M418" s="93" t="s">
        <v>16149</v>
      </c>
      <c r="N418" s="86" t="str">
        <f t="shared" si="7"/>
        <v>4295643</v>
      </c>
      <c r="O418" s="94">
        <v>161598</v>
      </c>
      <c r="P418" s="95">
        <v>160000</v>
      </c>
      <c r="Q418" s="77">
        <v>160</v>
      </c>
      <c r="R418" s="96" t="s">
        <v>15329</v>
      </c>
      <c r="S418" s="92" t="s">
        <v>15349</v>
      </c>
      <c r="T418" s="92" t="s">
        <v>15331</v>
      </c>
      <c r="U418" s="92" t="s">
        <v>15356</v>
      </c>
      <c r="V418" s="92" t="s">
        <v>15357</v>
      </c>
      <c r="W418" s="92" t="s">
        <v>15352</v>
      </c>
      <c r="X418" s="97">
        <v>44601</v>
      </c>
      <c r="Y418" s="97">
        <v>44601</v>
      </c>
      <c r="Z418" s="97">
        <v>51903</v>
      </c>
      <c r="AA418" s="79" t="s">
        <v>15353</v>
      </c>
      <c r="AB418" s="90"/>
    </row>
    <row r="419" spans="1:29" hidden="1">
      <c r="A419" s="98" t="s">
        <v>2799</v>
      </c>
      <c r="B419" s="99" t="s">
        <v>15424</v>
      </c>
      <c r="C419" s="99" t="s">
        <v>15425</v>
      </c>
      <c r="D419" s="99" t="s">
        <v>15322</v>
      </c>
      <c r="E419" s="99" t="s">
        <v>15418</v>
      </c>
      <c r="F419" s="99" t="s">
        <v>15324</v>
      </c>
      <c r="G419" s="99" t="s">
        <v>16150</v>
      </c>
      <c r="H419" s="99" t="s">
        <v>15326</v>
      </c>
      <c r="I419" s="99" t="s">
        <v>15322</v>
      </c>
      <c r="J419" s="99" t="s">
        <v>15327</v>
      </c>
      <c r="K419" s="99">
        <v>0</v>
      </c>
      <c r="L419" s="99" t="s">
        <v>13433</v>
      </c>
      <c r="M419" s="99" t="s">
        <v>3621</v>
      </c>
      <c r="N419" s="86" t="str">
        <f t="shared" si="7"/>
        <v>4319061</v>
      </c>
      <c r="O419" s="104">
        <v>197710</v>
      </c>
      <c r="P419" s="101">
        <v>197710</v>
      </c>
      <c r="Q419" s="77">
        <v>197.71</v>
      </c>
      <c r="R419" s="102" t="s">
        <v>15329</v>
      </c>
      <c r="S419" s="99" t="s">
        <v>15330</v>
      </c>
      <c r="T419" s="99" t="s">
        <v>15331</v>
      </c>
      <c r="U419" s="99" t="s">
        <v>15332</v>
      </c>
      <c r="V419" s="99" t="s">
        <v>15333</v>
      </c>
      <c r="W419" s="99" t="s">
        <v>15345</v>
      </c>
      <c r="X419" s="103" t="s">
        <v>15680</v>
      </c>
      <c r="Y419" s="103">
        <v>44679</v>
      </c>
      <c r="Z419" s="103">
        <v>51966</v>
      </c>
      <c r="AA419" s="79">
        <v>6186</v>
      </c>
      <c r="AB419" s="80" t="s">
        <v>15340</v>
      </c>
      <c r="AC419" s="81">
        <v>33</v>
      </c>
    </row>
    <row r="420" spans="1:29" hidden="1">
      <c r="A420" s="98" t="s">
        <v>2799</v>
      </c>
      <c r="B420" s="99" t="s">
        <v>15358</v>
      </c>
      <c r="C420" s="99" t="s">
        <v>59</v>
      </c>
      <c r="D420" s="99" t="s">
        <v>15322</v>
      </c>
      <c r="E420" s="99" t="s">
        <v>15337</v>
      </c>
      <c r="F420" s="99" t="s">
        <v>15324</v>
      </c>
      <c r="G420" s="99" t="s">
        <v>16151</v>
      </c>
      <c r="H420" s="99" t="s">
        <v>15326</v>
      </c>
      <c r="I420" s="99" t="s">
        <v>15322</v>
      </c>
      <c r="J420" s="99" t="s">
        <v>15337</v>
      </c>
      <c r="K420" s="99">
        <v>0</v>
      </c>
      <c r="L420" s="99" t="s">
        <v>13433</v>
      </c>
      <c r="M420" s="99" t="s">
        <v>384</v>
      </c>
      <c r="N420" s="86" t="str">
        <f t="shared" si="7"/>
        <v>4369616</v>
      </c>
      <c r="O420" s="104">
        <v>297500</v>
      </c>
      <c r="P420" s="101">
        <v>297500</v>
      </c>
      <c r="Q420" s="77">
        <v>297.5</v>
      </c>
      <c r="R420" s="102" t="s">
        <v>15329</v>
      </c>
      <c r="S420" s="99" t="s">
        <v>15330</v>
      </c>
      <c r="T420" s="99" t="s">
        <v>15331</v>
      </c>
      <c r="U420" s="99" t="s">
        <v>15332</v>
      </c>
      <c r="V420" s="99" t="s">
        <v>15333</v>
      </c>
      <c r="W420" s="99" t="s">
        <v>15334</v>
      </c>
      <c r="X420" s="103">
        <v>44700</v>
      </c>
      <c r="Y420" s="103">
        <v>44701</v>
      </c>
      <c r="Z420" s="103">
        <v>52004</v>
      </c>
      <c r="AA420" s="79">
        <v>6186</v>
      </c>
      <c r="AB420" s="80" t="s">
        <v>15340</v>
      </c>
      <c r="AC420" s="81">
        <v>33</v>
      </c>
    </row>
    <row r="421" spans="1:29" hidden="1">
      <c r="A421" s="76" t="s">
        <v>2347</v>
      </c>
      <c r="B421" s="92" t="s">
        <v>15511</v>
      </c>
      <c r="C421" s="92" t="s">
        <v>3798</v>
      </c>
      <c r="D421" s="92" t="s">
        <v>15322</v>
      </c>
      <c r="E421" s="92" t="s">
        <v>15361</v>
      </c>
      <c r="F421" s="92" t="s">
        <v>15354</v>
      </c>
      <c r="G421" s="92" t="s">
        <v>16152</v>
      </c>
      <c r="H421" s="92" t="s">
        <v>15326</v>
      </c>
      <c r="I421" s="92" t="s">
        <v>15322</v>
      </c>
      <c r="J421" s="92" t="s">
        <v>15361</v>
      </c>
      <c r="K421" s="92">
        <v>0</v>
      </c>
      <c r="L421" s="92" t="s">
        <v>13433</v>
      </c>
      <c r="M421" s="93" t="s">
        <v>16153</v>
      </c>
      <c r="N421" s="86" t="str">
        <f t="shared" si="7"/>
        <v>4370134</v>
      </c>
      <c r="O421" s="94">
        <v>171528</v>
      </c>
      <c r="P421" s="95">
        <v>171528</v>
      </c>
      <c r="Q421" s="77">
        <v>171.52799999999999</v>
      </c>
      <c r="R421" s="96" t="s">
        <v>15329</v>
      </c>
      <c r="S421" s="92" t="s">
        <v>15349</v>
      </c>
      <c r="T421" s="92" t="s">
        <v>15331</v>
      </c>
      <c r="U421" s="92" t="s">
        <v>15356</v>
      </c>
      <c r="V421" s="92" t="s">
        <v>15357</v>
      </c>
      <c r="W421" s="92" t="s">
        <v>15352</v>
      </c>
      <c r="X421" s="97">
        <v>44580</v>
      </c>
      <c r="Y421" s="97">
        <v>44581</v>
      </c>
      <c r="Z421" s="97">
        <v>51884</v>
      </c>
      <c r="AA421" s="79" t="s">
        <v>15353</v>
      </c>
      <c r="AB421" s="90"/>
    </row>
    <row r="422" spans="1:29" hidden="1">
      <c r="A422" s="98" t="s">
        <v>2799</v>
      </c>
      <c r="B422" s="99" t="s">
        <v>15358</v>
      </c>
      <c r="C422" s="99" t="s">
        <v>59</v>
      </c>
      <c r="D422" s="99" t="s">
        <v>15322</v>
      </c>
      <c r="E422" s="99" t="s">
        <v>15337</v>
      </c>
      <c r="F422" s="99" t="s">
        <v>15324</v>
      </c>
      <c r="G422" s="99" t="s">
        <v>16154</v>
      </c>
      <c r="H422" s="99" t="s">
        <v>15326</v>
      </c>
      <c r="I422" s="99" t="s">
        <v>15322</v>
      </c>
      <c r="J422" s="99" t="s">
        <v>15364</v>
      </c>
      <c r="K422" s="99">
        <v>0</v>
      </c>
      <c r="L422" s="99" t="s">
        <v>13433</v>
      </c>
      <c r="M422" s="99" t="s">
        <v>3086</v>
      </c>
      <c r="N422" s="86" t="str">
        <f t="shared" si="7"/>
        <v>4388317</v>
      </c>
      <c r="O422" s="104">
        <v>261782</v>
      </c>
      <c r="P422" s="101">
        <v>261782</v>
      </c>
      <c r="Q422" s="77">
        <v>261.78199999999998</v>
      </c>
      <c r="R422" s="102" t="s">
        <v>15329</v>
      </c>
      <c r="S422" s="99" t="s">
        <v>15330</v>
      </c>
      <c r="T422" s="99" t="s">
        <v>15331</v>
      </c>
      <c r="U422" s="99" t="s">
        <v>15332</v>
      </c>
      <c r="V422" s="99" t="s">
        <v>15333</v>
      </c>
      <c r="W422" s="99" t="s">
        <v>15334</v>
      </c>
      <c r="X422" s="103" t="s">
        <v>15423</v>
      </c>
      <c r="Y422" s="103">
        <v>44664</v>
      </c>
      <c r="Z422" s="103">
        <v>51963</v>
      </c>
      <c r="AA422" s="79">
        <v>6186</v>
      </c>
      <c r="AB422" s="80" t="s">
        <v>15340</v>
      </c>
      <c r="AC422" s="81">
        <v>33</v>
      </c>
    </row>
    <row r="423" spans="1:29" hidden="1">
      <c r="A423" s="98" t="s">
        <v>2799</v>
      </c>
      <c r="B423" s="99" t="s">
        <v>15358</v>
      </c>
      <c r="C423" s="99" t="s">
        <v>59</v>
      </c>
      <c r="D423" s="99" t="s">
        <v>15322</v>
      </c>
      <c r="E423" s="99" t="s">
        <v>15337</v>
      </c>
      <c r="F423" s="99" t="s">
        <v>15324</v>
      </c>
      <c r="G423" s="99" t="s">
        <v>16155</v>
      </c>
      <c r="H423" s="99" t="s">
        <v>15326</v>
      </c>
      <c r="I423" s="99" t="s">
        <v>15322</v>
      </c>
      <c r="J423" s="99" t="s">
        <v>15337</v>
      </c>
      <c r="K423" s="99">
        <v>0</v>
      </c>
      <c r="L423" s="99" t="s">
        <v>13433</v>
      </c>
      <c r="M423" s="100" t="s">
        <v>556</v>
      </c>
      <c r="N423" s="86" t="str">
        <f t="shared" si="7"/>
        <v>4389077</v>
      </c>
      <c r="O423" s="104">
        <v>244700</v>
      </c>
      <c r="P423" s="101">
        <v>244700</v>
      </c>
      <c r="Q423" s="77">
        <v>244.7</v>
      </c>
      <c r="R423" s="102" t="s">
        <v>15329</v>
      </c>
      <c r="S423" s="99" t="s">
        <v>15330</v>
      </c>
      <c r="T423" s="99" t="s">
        <v>15331</v>
      </c>
      <c r="U423" s="99" t="s">
        <v>15332</v>
      </c>
      <c r="V423" s="99" t="s">
        <v>15333</v>
      </c>
      <c r="W423" s="99" t="s">
        <v>15334</v>
      </c>
      <c r="X423" s="103" t="s">
        <v>15688</v>
      </c>
      <c r="Y423" s="103">
        <v>44638</v>
      </c>
      <c r="Z423" s="103">
        <v>51942</v>
      </c>
      <c r="AA423" s="79">
        <v>6186</v>
      </c>
      <c r="AB423" s="80" t="s">
        <v>15340</v>
      </c>
      <c r="AC423" s="81">
        <v>33</v>
      </c>
    </row>
    <row r="424" spans="1:29" hidden="1">
      <c r="A424" s="98" t="s">
        <v>15335</v>
      </c>
      <c r="B424" s="99" t="s">
        <v>15336</v>
      </c>
      <c r="C424" s="99" t="s">
        <v>6</v>
      </c>
      <c r="D424" s="99" t="s">
        <v>15322</v>
      </c>
      <c r="E424" s="99" t="s">
        <v>15337</v>
      </c>
      <c r="F424" s="99" t="s">
        <v>15324</v>
      </c>
      <c r="G424" s="99" t="s">
        <v>16156</v>
      </c>
      <c r="H424" s="99" t="s">
        <v>15326</v>
      </c>
      <c r="I424" s="99" t="s">
        <v>15322</v>
      </c>
      <c r="J424" s="99" t="s">
        <v>15327</v>
      </c>
      <c r="K424" s="99">
        <v>0</v>
      </c>
      <c r="L424" s="99" t="s">
        <v>13433</v>
      </c>
      <c r="M424" s="100" t="s">
        <v>16157</v>
      </c>
      <c r="N424" s="86" t="str">
        <f t="shared" si="7"/>
        <v>4394105</v>
      </c>
      <c r="O424" s="101">
        <v>141690</v>
      </c>
      <c r="P424" s="101">
        <v>120000</v>
      </c>
      <c r="Q424" s="77">
        <v>120</v>
      </c>
      <c r="R424" s="102" t="s">
        <v>15329</v>
      </c>
      <c r="S424" s="99" t="s">
        <v>15349</v>
      </c>
      <c r="T424" s="99" t="s">
        <v>15331</v>
      </c>
      <c r="U424" s="99" t="s">
        <v>15356</v>
      </c>
      <c r="V424" s="99" t="s">
        <v>15357</v>
      </c>
      <c r="W424" s="99" t="s">
        <v>15388</v>
      </c>
      <c r="X424" s="103">
        <v>44581</v>
      </c>
      <c r="Y424" s="103">
        <v>44615</v>
      </c>
      <c r="Z424" s="103">
        <v>51869</v>
      </c>
      <c r="AA424" s="79" t="s">
        <v>15353</v>
      </c>
    </row>
    <row r="425" spans="1:29" hidden="1">
      <c r="A425" s="98" t="s">
        <v>2347</v>
      </c>
      <c r="B425" s="99" t="s">
        <v>15346</v>
      </c>
      <c r="C425" s="99" t="s">
        <v>129</v>
      </c>
      <c r="D425" s="99" t="s">
        <v>15322</v>
      </c>
      <c r="E425" s="99" t="s">
        <v>15337</v>
      </c>
      <c r="F425" s="99" t="s">
        <v>15354</v>
      </c>
      <c r="G425" s="99" t="s">
        <v>16158</v>
      </c>
      <c r="H425" s="99" t="s">
        <v>15326</v>
      </c>
      <c r="I425" s="99" t="s">
        <v>15322</v>
      </c>
      <c r="J425" s="99" t="s">
        <v>15384</v>
      </c>
      <c r="K425" s="99">
        <v>0</v>
      </c>
      <c r="L425" s="99" t="s">
        <v>13433</v>
      </c>
      <c r="M425" s="99" t="s">
        <v>16159</v>
      </c>
      <c r="N425" s="86" t="str">
        <f t="shared" si="7"/>
        <v>4432393</v>
      </c>
      <c r="O425" s="104">
        <v>270000</v>
      </c>
      <c r="P425" s="105">
        <v>270000</v>
      </c>
      <c r="Q425" s="77">
        <v>270</v>
      </c>
      <c r="R425" s="102" t="s">
        <v>15329</v>
      </c>
      <c r="S425" s="99" t="s">
        <v>15371</v>
      </c>
      <c r="T425" s="99" t="s">
        <v>15331</v>
      </c>
      <c r="U425" s="99" t="s">
        <v>15332</v>
      </c>
      <c r="V425" s="99" t="s">
        <v>15333</v>
      </c>
      <c r="W425" s="99" t="s">
        <v>15372</v>
      </c>
      <c r="X425" s="103" t="s">
        <v>16160</v>
      </c>
      <c r="Y425" s="103">
        <v>44712</v>
      </c>
      <c r="Z425" s="103">
        <v>48340</v>
      </c>
      <c r="AA425" s="79" t="s">
        <v>15374</v>
      </c>
      <c r="AB425" s="80" t="s">
        <v>15375</v>
      </c>
    </row>
    <row r="426" spans="1:29" hidden="1">
      <c r="A426" s="98" t="s">
        <v>15392</v>
      </c>
      <c r="B426" s="99" t="s">
        <v>15393</v>
      </c>
      <c r="C426" s="99" t="s">
        <v>539</v>
      </c>
      <c r="D426" s="99" t="s">
        <v>15322</v>
      </c>
      <c r="E426" s="99" t="s">
        <v>15337</v>
      </c>
      <c r="F426" s="99" t="s">
        <v>15324</v>
      </c>
      <c r="G426" s="99" t="s">
        <v>16161</v>
      </c>
      <c r="H426" s="99" t="s">
        <v>15326</v>
      </c>
      <c r="I426" s="99" t="s">
        <v>15322</v>
      </c>
      <c r="J426" s="99" t="s">
        <v>15384</v>
      </c>
      <c r="K426" s="99">
        <v>0</v>
      </c>
      <c r="L426" s="99" t="s">
        <v>13433</v>
      </c>
      <c r="M426" s="100" t="s">
        <v>16162</v>
      </c>
      <c r="N426" s="86" t="str">
        <f t="shared" si="7"/>
        <v>4445603</v>
      </c>
      <c r="O426" s="101">
        <v>153000</v>
      </c>
      <c r="P426" s="101">
        <v>153000</v>
      </c>
      <c r="Q426" s="77">
        <v>153</v>
      </c>
      <c r="R426" s="102" t="s">
        <v>15329</v>
      </c>
      <c r="S426" s="99" t="s">
        <v>15330</v>
      </c>
      <c r="T426" s="99" t="s">
        <v>15331</v>
      </c>
      <c r="U426" s="99" t="s">
        <v>15332</v>
      </c>
      <c r="V426" s="99" t="s">
        <v>15333</v>
      </c>
      <c r="W426" s="99" t="s">
        <v>15334</v>
      </c>
      <c r="X426" s="103">
        <v>44606</v>
      </c>
      <c r="Y426" s="103">
        <v>44620</v>
      </c>
      <c r="Z426" s="103">
        <v>51911</v>
      </c>
      <c r="AA426" s="79">
        <v>6186</v>
      </c>
    </row>
    <row r="427" spans="1:29" hidden="1">
      <c r="A427" s="98" t="s">
        <v>2799</v>
      </c>
      <c r="B427" s="99" t="s">
        <v>15358</v>
      </c>
      <c r="C427" s="99" t="s">
        <v>59</v>
      </c>
      <c r="D427" s="99" t="s">
        <v>15322</v>
      </c>
      <c r="E427" s="99" t="s">
        <v>15337</v>
      </c>
      <c r="F427" s="99" t="s">
        <v>15324</v>
      </c>
      <c r="G427" s="99" t="s">
        <v>16163</v>
      </c>
      <c r="H427" s="99" t="s">
        <v>15326</v>
      </c>
      <c r="I427" s="99" t="s">
        <v>15322</v>
      </c>
      <c r="J427" s="99" t="s">
        <v>15337</v>
      </c>
      <c r="K427" s="99">
        <v>0</v>
      </c>
      <c r="L427" s="99" t="s">
        <v>13433</v>
      </c>
      <c r="M427" s="100" t="s">
        <v>463</v>
      </c>
      <c r="N427" s="86" t="str">
        <f t="shared" si="7"/>
        <v>4451561</v>
      </c>
      <c r="O427" s="104">
        <v>309400</v>
      </c>
      <c r="P427" s="101">
        <v>309400</v>
      </c>
      <c r="Q427" s="77">
        <v>309.39999999999998</v>
      </c>
      <c r="R427" s="102" t="s">
        <v>15329</v>
      </c>
      <c r="S427" s="99" t="s">
        <v>15330</v>
      </c>
      <c r="T427" s="99" t="s">
        <v>15331</v>
      </c>
      <c r="U427" s="99" t="s">
        <v>15332</v>
      </c>
      <c r="V427" s="99" t="s">
        <v>15333</v>
      </c>
      <c r="W427" s="99" t="s">
        <v>15334</v>
      </c>
      <c r="X427" s="103" t="s">
        <v>16054</v>
      </c>
      <c r="Y427" s="103">
        <v>44650</v>
      </c>
      <c r="Z427" s="103">
        <v>51948</v>
      </c>
      <c r="AA427" s="79">
        <v>6186</v>
      </c>
      <c r="AB427" s="80" t="s">
        <v>15340</v>
      </c>
      <c r="AC427" s="81">
        <v>33</v>
      </c>
    </row>
    <row r="428" spans="1:29" hidden="1">
      <c r="A428" s="98" t="s">
        <v>15380</v>
      </c>
      <c r="B428" s="99" t="s">
        <v>15381</v>
      </c>
      <c r="C428" s="99" t="s">
        <v>15382</v>
      </c>
      <c r="D428" s="99" t="s">
        <v>15322</v>
      </c>
      <c r="E428" s="99" t="s">
        <v>15337</v>
      </c>
      <c r="F428" s="99" t="s">
        <v>15324</v>
      </c>
      <c r="G428" s="99" t="s">
        <v>16164</v>
      </c>
      <c r="H428" s="99" t="s">
        <v>15326</v>
      </c>
      <c r="I428" s="99" t="s">
        <v>15322</v>
      </c>
      <c r="J428" s="99" t="s">
        <v>15348</v>
      </c>
      <c r="K428" s="99">
        <v>0</v>
      </c>
      <c r="L428" s="99" t="s">
        <v>13433</v>
      </c>
      <c r="M428" s="99" t="s">
        <v>8508</v>
      </c>
      <c r="N428" s="86" t="str">
        <f t="shared" si="7"/>
        <v>4473673</v>
      </c>
      <c r="O428" s="104">
        <v>297500</v>
      </c>
      <c r="P428" s="101">
        <v>297500</v>
      </c>
      <c r="Q428" s="77">
        <v>297.5</v>
      </c>
      <c r="R428" s="102" t="s">
        <v>15329</v>
      </c>
      <c r="S428" s="99" t="s">
        <v>15330</v>
      </c>
      <c r="T428" s="99" t="s">
        <v>15331</v>
      </c>
      <c r="U428" s="99" t="s">
        <v>15332</v>
      </c>
      <c r="V428" s="99" t="s">
        <v>15333</v>
      </c>
      <c r="W428" s="99" t="s">
        <v>15334</v>
      </c>
      <c r="X428" s="103" t="s">
        <v>15680</v>
      </c>
      <c r="Y428" s="103">
        <v>44677</v>
      </c>
      <c r="Z428" s="103">
        <v>51950</v>
      </c>
      <c r="AA428" s="79">
        <v>6186</v>
      </c>
      <c r="AB428" s="80" t="s">
        <v>15340</v>
      </c>
      <c r="AC428" s="81">
        <v>33</v>
      </c>
    </row>
    <row r="429" spans="1:29" hidden="1">
      <c r="A429" s="76" t="s">
        <v>2799</v>
      </c>
      <c r="B429" s="92" t="s">
        <v>15358</v>
      </c>
      <c r="C429" s="92" t="s">
        <v>59</v>
      </c>
      <c r="D429" s="92" t="s">
        <v>15322</v>
      </c>
      <c r="E429" s="92" t="s">
        <v>15337</v>
      </c>
      <c r="F429" s="92" t="s">
        <v>15324</v>
      </c>
      <c r="G429" s="92" t="s">
        <v>16165</v>
      </c>
      <c r="H429" s="92" t="s">
        <v>15326</v>
      </c>
      <c r="I429" s="92" t="s">
        <v>15322</v>
      </c>
      <c r="J429" s="92" t="s">
        <v>15337</v>
      </c>
      <c r="K429" s="92">
        <v>0</v>
      </c>
      <c r="L429" s="92" t="s">
        <v>13433</v>
      </c>
      <c r="M429" s="93" t="s">
        <v>147</v>
      </c>
      <c r="N429" s="86" t="str">
        <f t="shared" si="7"/>
        <v>4480935</v>
      </c>
      <c r="O429" s="94">
        <v>309400</v>
      </c>
      <c r="P429" s="95">
        <v>309400</v>
      </c>
      <c r="Q429" s="77">
        <v>309.39999999999998</v>
      </c>
      <c r="R429" s="96" t="s">
        <v>15329</v>
      </c>
      <c r="S429" s="92" t="s">
        <v>15330</v>
      </c>
      <c r="T429" s="92" t="s">
        <v>15331</v>
      </c>
      <c r="U429" s="92" t="s">
        <v>15332</v>
      </c>
      <c r="V429" s="92" t="s">
        <v>15333</v>
      </c>
      <c r="W429" s="92" t="s">
        <v>15329</v>
      </c>
      <c r="X429" s="97">
        <v>44599</v>
      </c>
      <c r="Y429" s="97">
        <v>44600</v>
      </c>
      <c r="Z429" s="97">
        <v>51903</v>
      </c>
      <c r="AA429" s="79">
        <v>6186</v>
      </c>
      <c r="AB429" s="90" t="s">
        <v>15340</v>
      </c>
    </row>
    <row r="430" spans="1:29" hidden="1">
      <c r="A430" s="98" t="s">
        <v>2347</v>
      </c>
      <c r="B430" s="99" t="s">
        <v>15511</v>
      </c>
      <c r="C430" s="99" t="s">
        <v>3798</v>
      </c>
      <c r="D430" s="99" t="s">
        <v>15322</v>
      </c>
      <c r="E430" s="99" t="s">
        <v>15361</v>
      </c>
      <c r="F430" s="99" t="s">
        <v>15324</v>
      </c>
      <c r="G430" s="99" t="s">
        <v>16166</v>
      </c>
      <c r="H430" s="99" t="s">
        <v>15326</v>
      </c>
      <c r="I430" s="99" t="s">
        <v>15322</v>
      </c>
      <c r="J430" s="99" t="s">
        <v>15361</v>
      </c>
      <c r="K430" s="99">
        <v>0</v>
      </c>
      <c r="L430" s="99" t="s">
        <v>13433</v>
      </c>
      <c r="M430" s="100" t="s">
        <v>3797</v>
      </c>
      <c r="N430" s="86" t="str">
        <f t="shared" si="7"/>
        <v>4550888</v>
      </c>
      <c r="O430" s="101">
        <v>266472</v>
      </c>
      <c r="P430" s="101">
        <v>266472</v>
      </c>
      <c r="Q430" s="77">
        <v>266.47199999999998</v>
      </c>
      <c r="R430" s="102" t="s">
        <v>15329</v>
      </c>
      <c r="S430" s="99" t="s">
        <v>15330</v>
      </c>
      <c r="T430" s="99" t="s">
        <v>15331</v>
      </c>
      <c r="U430" s="99" t="s">
        <v>15332</v>
      </c>
      <c r="V430" s="99" t="s">
        <v>15333</v>
      </c>
      <c r="W430" s="99" t="s">
        <v>15345</v>
      </c>
      <c r="X430" s="103">
        <v>44615</v>
      </c>
      <c r="Y430" s="103">
        <v>44615</v>
      </c>
      <c r="Z430" s="103">
        <v>51919</v>
      </c>
      <c r="AA430" s="79">
        <v>6186</v>
      </c>
      <c r="AB430" s="90" t="s">
        <v>15340</v>
      </c>
    </row>
    <row r="431" spans="1:29" hidden="1">
      <c r="A431" s="98" t="s">
        <v>15335</v>
      </c>
      <c r="B431" s="99" t="s">
        <v>15336</v>
      </c>
      <c r="C431" s="99" t="s">
        <v>6</v>
      </c>
      <c r="D431" s="99" t="s">
        <v>15322</v>
      </c>
      <c r="E431" s="99" t="s">
        <v>15337</v>
      </c>
      <c r="F431" s="99" t="s">
        <v>15324</v>
      </c>
      <c r="G431" s="99" t="s">
        <v>16167</v>
      </c>
      <c r="H431" s="99" t="s">
        <v>15326</v>
      </c>
      <c r="I431" s="99" t="s">
        <v>15322</v>
      </c>
      <c r="J431" s="99" t="s">
        <v>15395</v>
      </c>
      <c r="K431" s="99">
        <v>0</v>
      </c>
      <c r="L431" s="99" t="s">
        <v>13433</v>
      </c>
      <c r="M431" s="99" t="s">
        <v>16168</v>
      </c>
      <c r="N431" s="86" t="str">
        <f t="shared" si="7"/>
        <v>4566253</v>
      </c>
      <c r="O431" s="104">
        <v>160961</v>
      </c>
      <c r="P431" s="101">
        <v>160961</v>
      </c>
      <c r="Q431" s="77">
        <v>160.96100000000001</v>
      </c>
      <c r="R431" s="102" t="s">
        <v>15329</v>
      </c>
      <c r="S431" s="99" t="s">
        <v>15330</v>
      </c>
      <c r="T431" s="99" t="s">
        <v>15331</v>
      </c>
      <c r="U431" s="99" t="s">
        <v>15332</v>
      </c>
      <c r="V431" s="99" t="s">
        <v>15333</v>
      </c>
      <c r="W431" s="99" t="s">
        <v>15334</v>
      </c>
      <c r="X431" s="103" t="s">
        <v>15429</v>
      </c>
      <c r="Y431" s="103">
        <v>44680</v>
      </c>
      <c r="Z431" s="103">
        <v>51966</v>
      </c>
      <c r="AA431" s="79">
        <v>6186</v>
      </c>
    </row>
    <row r="432" spans="1:29" hidden="1">
      <c r="A432" s="98" t="s">
        <v>2799</v>
      </c>
      <c r="B432" s="99" t="s">
        <v>15358</v>
      </c>
      <c r="C432" s="99" t="s">
        <v>59</v>
      </c>
      <c r="D432" s="99" t="s">
        <v>15322</v>
      </c>
      <c r="E432" s="99" t="s">
        <v>15337</v>
      </c>
      <c r="F432" s="99" t="s">
        <v>15324</v>
      </c>
      <c r="G432" s="99" t="s">
        <v>16169</v>
      </c>
      <c r="H432" s="99" t="s">
        <v>15326</v>
      </c>
      <c r="I432" s="99" t="s">
        <v>15322</v>
      </c>
      <c r="J432" s="99" t="s">
        <v>15337</v>
      </c>
      <c r="K432" s="99">
        <v>0</v>
      </c>
      <c r="L432" s="99" t="s">
        <v>13433</v>
      </c>
      <c r="M432" s="99" t="s">
        <v>1422</v>
      </c>
      <c r="N432" s="86" t="str">
        <f t="shared" si="7"/>
        <v>4606091</v>
      </c>
      <c r="O432" s="104">
        <v>261774</v>
      </c>
      <c r="P432" s="101">
        <v>261774</v>
      </c>
      <c r="Q432" s="77">
        <v>261.774</v>
      </c>
      <c r="R432" s="102" t="s">
        <v>15329</v>
      </c>
      <c r="S432" s="99" t="s">
        <v>15330</v>
      </c>
      <c r="T432" s="99" t="s">
        <v>15331</v>
      </c>
      <c r="U432" s="99" t="s">
        <v>15332</v>
      </c>
      <c r="V432" s="99" t="s">
        <v>15333</v>
      </c>
      <c r="W432" s="99" t="s">
        <v>15334</v>
      </c>
      <c r="X432" s="103" t="s">
        <v>15445</v>
      </c>
      <c r="Y432" s="103">
        <v>44659</v>
      </c>
      <c r="Z432" s="103">
        <v>51960</v>
      </c>
      <c r="AA432" s="79">
        <v>6186</v>
      </c>
      <c r="AB432" s="80" t="s">
        <v>15340</v>
      </c>
      <c r="AC432" s="81">
        <v>33</v>
      </c>
    </row>
    <row r="433" spans="1:29" hidden="1">
      <c r="A433" s="98" t="s">
        <v>15458</v>
      </c>
      <c r="B433" s="99" t="s">
        <v>16170</v>
      </c>
      <c r="C433" s="99" t="s">
        <v>16171</v>
      </c>
      <c r="D433" s="99" t="s">
        <v>15322</v>
      </c>
      <c r="E433" s="99" t="s">
        <v>15343</v>
      </c>
      <c r="F433" s="99" t="s">
        <v>15324</v>
      </c>
      <c r="G433" s="99" t="s">
        <v>16172</v>
      </c>
      <c r="H433" s="99" t="s">
        <v>15326</v>
      </c>
      <c r="I433" s="99" t="s">
        <v>15322</v>
      </c>
      <c r="J433" s="99" t="s">
        <v>15343</v>
      </c>
      <c r="K433" s="99">
        <v>0</v>
      </c>
      <c r="L433" s="99" t="s">
        <v>13433</v>
      </c>
      <c r="M433" s="99" t="s">
        <v>2256</v>
      </c>
      <c r="N433" s="86" t="str">
        <f t="shared" si="7"/>
        <v>4637008</v>
      </c>
      <c r="O433" s="104">
        <v>212500</v>
      </c>
      <c r="P433" s="101">
        <v>212500</v>
      </c>
      <c r="Q433" s="77">
        <v>212.5</v>
      </c>
      <c r="R433" s="102" t="s">
        <v>15329</v>
      </c>
      <c r="S433" s="99" t="s">
        <v>15330</v>
      </c>
      <c r="T433" s="99" t="s">
        <v>15331</v>
      </c>
      <c r="U433" s="99" t="s">
        <v>15332</v>
      </c>
      <c r="V433" s="99" t="s">
        <v>15333</v>
      </c>
      <c r="W433" s="99" t="s">
        <v>15334</v>
      </c>
      <c r="X433" s="103" t="s">
        <v>15739</v>
      </c>
      <c r="Y433" s="103">
        <v>44681</v>
      </c>
      <c r="Z433" s="103">
        <v>51967</v>
      </c>
      <c r="AA433" s="79">
        <v>6186</v>
      </c>
      <c r="AB433" s="80" t="s">
        <v>15340</v>
      </c>
    </row>
    <row r="434" spans="1:29" hidden="1">
      <c r="A434" s="76" t="s">
        <v>15335</v>
      </c>
      <c r="B434" s="92" t="s">
        <v>15336</v>
      </c>
      <c r="C434" s="92" t="s">
        <v>6</v>
      </c>
      <c r="D434" s="92" t="s">
        <v>15322</v>
      </c>
      <c r="E434" s="92" t="s">
        <v>15337</v>
      </c>
      <c r="F434" s="92" t="s">
        <v>15324</v>
      </c>
      <c r="G434" s="92" t="s">
        <v>16173</v>
      </c>
      <c r="H434" s="92" t="s">
        <v>15326</v>
      </c>
      <c r="I434" s="92" t="s">
        <v>15322</v>
      </c>
      <c r="J434" s="92" t="s">
        <v>15327</v>
      </c>
      <c r="K434" s="92">
        <v>0</v>
      </c>
      <c r="L434" s="92" t="s">
        <v>13433</v>
      </c>
      <c r="M434" s="93" t="s">
        <v>16174</v>
      </c>
      <c r="N434" s="86" t="str">
        <f t="shared" si="7"/>
        <v>4658949</v>
      </c>
      <c r="O434" s="94">
        <v>141580</v>
      </c>
      <c r="P434" s="95">
        <v>120000</v>
      </c>
      <c r="Q434" s="77">
        <v>120</v>
      </c>
      <c r="R434" s="96" t="s">
        <v>15329</v>
      </c>
      <c r="S434" s="92" t="s">
        <v>15349</v>
      </c>
      <c r="T434" s="92" t="s">
        <v>15331</v>
      </c>
      <c r="U434" s="92" t="s">
        <v>15356</v>
      </c>
      <c r="V434" s="92" t="s">
        <v>15357</v>
      </c>
      <c r="W434" s="92" t="s">
        <v>15388</v>
      </c>
      <c r="X434" s="97">
        <v>44578</v>
      </c>
      <c r="Y434" s="97">
        <v>44578</v>
      </c>
      <c r="Z434" s="97">
        <v>51869</v>
      </c>
      <c r="AA434" s="79" t="s">
        <v>15353</v>
      </c>
      <c r="AB434" s="90"/>
    </row>
    <row r="435" spans="1:29" hidden="1">
      <c r="A435" s="98" t="s">
        <v>2799</v>
      </c>
      <c r="B435" s="99" t="s">
        <v>15360</v>
      </c>
      <c r="C435" s="99" t="s">
        <v>3760</v>
      </c>
      <c r="D435" s="99" t="s">
        <v>15322</v>
      </c>
      <c r="E435" s="99" t="s">
        <v>15361</v>
      </c>
      <c r="F435" s="99" t="s">
        <v>15324</v>
      </c>
      <c r="G435" s="99" t="s">
        <v>16175</v>
      </c>
      <c r="H435" s="99" t="s">
        <v>15326</v>
      </c>
      <c r="I435" s="99" t="s">
        <v>15322</v>
      </c>
      <c r="J435" s="99" t="s">
        <v>15370</v>
      </c>
      <c r="K435" s="99">
        <v>0</v>
      </c>
      <c r="L435" s="99" t="s">
        <v>13433</v>
      </c>
      <c r="M435" s="99" t="s">
        <v>16176</v>
      </c>
      <c r="N435" s="86" t="str">
        <f t="shared" si="7"/>
        <v>4661610</v>
      </c>
      <c r="O435" s="104">
        <v>112518</v>
      </c>
      <c r="P435" s="101">
        <v>112518</v>
      </c>
      <c r="Q435" s="77">
        <v>112.518</v>
      </c>
      <c r="R435" s="102" t="s">
        <v>15329</v>
      </c>
      <c r="S435" s="99" t="s">
        <v>15349</v>
      </c>
      <c r="T435" s="99" t="s">
        <v>15331</v>
      </c>
      <c r="U435" s="99" t="s">
        <v>15356</v>
      </c>
      <c r="V435" s="99" t="s">
        <v>15357</v>
      </c>
      <c r="W435" s="99" t="s">
        <v>15352</v>
      </c>
      <c r="X435" s="103">
        <v>44693</v>
      </c>
      <c r="Y435" s="103">
        <v>44706</v>
      </c>
      <c r="Z435" s="103">
        <v>51997</v>
      </c>
      <c r="AA435" s="79" t="s">
        <v>15353</v>
      </c>
    </row>
    <row r="436" spans="1:29" hidden="1">
      <c r="A436" s="98" t="s">
        <v>2347</v>
      </c>
      <c r="B436" s="99" t="s">
        <v>15341</v>
      </c>
      <c r="C436" s="99" t="s">
        <v>15342</v>
      </c>
      <c r="D436" s="99" t="s">
        <v>15322</v>
      </c>
      <c r="E436" s="99" t="s">
        <v>15343</v>
      </c>
      <c r="F436" s="99" t="s">
        <v>15354</v>
      </c>
      <c r="G436" s="99" t="s">
        <v>16177</v>
      </c>
      <c r="H436" s="99" t="s">
        <v>15326</v>
      </c>
      <c r="I436" s="99" t="s">
        <v>15322</v>
      </c>
      <c r="J436" s="99" t="s">
        <v>15343</v>
      </c>
      <c r="K436" s="99">
        <v>0</v>
      </c>
      <c r="L436" s="99" t="s">
        <v>13433</v>
      </c>
      <c r="M436" s="100" t="s">
        <v>16178</v>
      </c>
      <c r="N436" s="86" t="str">
        <f t="shared" si="7"/>
        <v>4715072</v>
      </c>
      <c r="O436" s="104">
        <v>142499</v>
      </c>
      <c r="P436" s="101">
        <v>142499</v>
      </c>
      <c r="Q436" s="77">
        <v>142.499</v>
      </c>
      <c r="R436" s="102" t="s">
        <v>15329</v>
      </c>
      <c r="S436" s="99" t="s">
        <v>15349</v>
      </c>
      <c r="T436" s="99" t="s">
        <v>15331</v>
      </c>
      <c r="U436" s="99" t="s">
        <v>15356</v>
      </c>
      <c r="V436" s="99" t="s">
        <v>15357</v>
      </c>
      <c r="W436" s="99" t="s">
        <v>15352</v>
      </c>
      <c r="X436" s="103" t="s">
        <v>15476</v>
      </c>
      <c r="Y436" s="103">
        <v>44638</v>
      </c>
      <c r="Z436" s="103">
        <v>51941</v>
      </c>
      <c r="AA436" s="79" t="s">
        <v>15353</v>
      </c>
    </row>
    <row r="437" spans="1:29" hidden="1">
      <c r="A437" s="98" t="s">
        <v>15458</v>
      </c>
      <c r="B437" s="99" t="s">
        <v>15689</v>
      </c>
      <c r="C437" s="99" t="s">
        <v>15690</v>
      </c>
      <c r="D437" s="99" t="s">
        <v>15322</v>
      </c>
      <c r="E437" s="99" t="s">
        <v>15370</v>
      </c>
      <c r="F437" s="99" t="s">
        <v>15324</v>
      </c>
      <c r="G437" s="99" t="s">
        <v>16179</v>
      </c>
      <c r="H437" s="99" t="s">
        <v>15326</v>
      </c>
      <c r="I437" s="99" t="s">
        <v>15322</v>
      </c>
      <c r="J437" s="99" t="s">
        <v>15370</v>
      </c>
      <c r="K437" s="99">
        <v>0</v>
      </c>
      <c r="L437" s="99" t="s">
        <v>13433</v>
      </c>
      <c r="M437" s="99" t="s">
        <v>16180</v>
      </c>
      <c r="N437" s="86" t="str">
        <f t="shared" si="7"/>
        <v>4717392</v>
      </c>
      <c r="O437" s="104">
        <v>123333</v>
      </c>
      <c r="P437" s="105">
        <v>45000</v>
      </c>
      <c r="Q437" s="77">
        <v>45</v>
      </c>
      <c r="R437" s="102" t="s">
        <v>15329</v>
      </c>
      <c r="S437" s="99" t="s">
        <v>15330</v>
      </c>
      <c r="T437" s="99" t="s">
        <v>15331</v>
      </c>
      <c r="U437" s="99" t="s">
        <v>15641</v>
      </c>
      <c r="V437" s="99" t="s">
        <v>15642</v>
      </c>
      <c r="W437" s="99" t="s">
        <v>15334</v>
      </c>
      <c r="X437" s="103" t="s">
        <v>15888</v>
      </c>
      <c r="Y437" s="103">
        <v>44728</v>
      </c>
      <c r="Z437" s="103">
        <v>52019</v>
      </c>
      <c r="AA437" s="79">
        <v>6186</v>
      </c>
      <c r="AB437" s="80" t="s">
        <v>15503</v>
      </c>
    </row>
    <row r="438" spans="1:29" hidden="1">
      <c r="A438" s="98" t="s">
        <v>2799</v>
      </c>
      <c r="B438" s="99" t="s">
        <v>15358</v>
      </c>
      <c r="C438" s="99" t="s">
        <v>59</v>
      </c>
      <c r="D438" s="99" t="s">
        <v>15322</v>
      </c>
      <c r="E438" s="99" t="s">
        <v>15337</v>
      </c>
      <c r="F438" s="99" t="s">
        <v>15324</v>
      </c>
      <c r="G438" s="99" t="s">
        <v>16181</v>
      </c>
      <c r="H438" s="99" t="s">
        <v>15326</v>
      </c>
      <c r="I438" s="99" t="s">
        <v>15322</v>
      </c>
      <c r="J438" s="99" t="s">
        <v>15337</v>
      </c>
      <c r="K438" s="99">
        <v>0</v>
      </c>
      <c r="L438" s="99" t="s">
        <v>13433</v>
      </c>
      <c r="M438" s="100" t="s">
        <v>1097</v>
      </c>
      <c r="N438" s="86" t="str">
        <f t="shared" si="7"/>
        <v>4736100</v>
      </c>
      <c r="O438" s="104">
        <v>309400</v>
      </c>
      <c r="P438" s="101">
        <v>309400</v>
      </c>
      <c r="Q438" s="77">
        <v>309.39999999999998</v>
      </c>
      <c r="R438" s="102" t="s">
        <v>15329</v>
      </c>
      <c r="S438" s="99" t="s">
        <v>15330</v>
      </c>
      <c r="T438" s="99" t="s">
        <v>15331</v>
      </c>
      <c r="U438" s="99" t="s">
        <v>15332</v>
      </c>
      <c r="V438" s="99" t="s">
        <v>15333</v>
      </c>
      <c r="W438" s="99" t="s">
        <v>15334</v>
      </c>
      <c r="X438" s="103" t="s">
        <v>15688</v>
      </c>
      <c r="Y438" s="103">
        <v>44638</v>
      </c>
      <c r="Z438" s="103">
        <v>51942</v>
      </c>
      <c r="AA438" s="79">
        <v>6186</v>
      </c>
      <c r="AB438" s="80" t="s">
        <v>15340</v>
      </c>
      <c r="AC438" s="81">
        <v>33</v>
      </c>
    </row>
    <row r="439" spans="1:29" hidden="1">
      <c r="A439" s="76" t="s">
        <v>15335</v>
      </c>
      <c r="B439" s="92" t="s">
        <v>15336</v>
      </c>
      <c r="C439" s="92" t="s">
        <v>6</v>
      </c>
      <c r="D439" s="92" t="s">
        <v>15322</v>
      </c>
      <c r="E439" s="92" t="s">
        <v>15337</v>
      </c>
      <c r="F439" s="92" t="s">
        <v>15324</v>
      </c>
      <c r="G439" s="92" t="s">
        <v>16182</v>
      </c>
      <c r="H439" s="92" t="s">
        <v>15326</v>
      </c>
      <c r="I439" s="92" t="s">
        <v>15322</v>
      </c>
      <c r="J439" s="92" t="s">
        <v>15337</v>
      </c>
      <c r="K439" s="92">
        <v>0</v>
      </c>
      <c r="L439" s="92" t="s">
        <v>13433</v>
      </c>
      <c r="M439" s="93" t="s">
        <v>16183</v>
      </c>
      <c r="N439" s="86" t="str">
        <f t="shared" si="7"/>
        <v>4736194</v>
      </c>
      <c r="O439" s="94">
        <v>327250</v>
      </c>
      <c r="P439" s="95">
        <v>327250</v>
      </c>
      <c r="Q439" s="77">
        <v>327.25</v>
      </c>
      <c r="R439" s="96" t="s">
        <v>15329</v>
      </c>
      <c r="S439" s="92" t="s">
        <v>15330</v>
      </c>
      <c r="T439" s="92" t="s">
        <v>15331</v>
      </c>
      <c r="U439" s="92" t="s">
        <v>15332</v>
      </c>
      <c r="V439" s="92" t="s">
        <v>15333</v>
      </c>
      <c r="W439" s="92" t="s">
        <v>15334</v>
      </c>
      <c r="X439" s="97">
        <v>44606</v>
      </c>
      <c r="Y439" s="97">
        <v>44606</v>
      </c>
      <c r="Z439" s="97">
        <v>51890</v>
      </c>
      <c r="AA439" s="79">
        <v>6186</v>
      </c>
      <c r="AB439" s="90"/>
    </row>
    <row r="440" spans="1:29" hidden="1">
      <c r="A440" s="98" t="s">
        <v>2799</v>
      </c>
      <c r="B440" s="99" t="s">
        <v>15358</v>
      </c>
      <c r="C440" s="99" t="s">
        <v>59</v>
      </c>
      <c r="D440" s="99" t="s">
        <v>15322</v>
      </c>
      <c r="E440" s="99" t="s">
        <v>15337</v>
      </c>
      <c r="F440" s="99" t="s">
        <v>15324</v>
      </c>
      <c r="G440" s="99" t="s">
        <v>16184</v>
      </c>
      <c r="H440" s="99" t="s">
        <v>15326</v>
      </c>
      <c r="I440" s="99" t="s">
        <v>15322</v>
      </c>
      <c r="J440" s="99" t="s">
        <v>15395</v>
      </c>
      <c r="K440" s="99">
        <v>0</v>
      </c>
      <c r="L440" s="99" t="s">
        <v>13433</v>
      </c>
      <c r="M440" s="99" t="s">
        <v>2459</v>
      </c>
      <c r="N440" s="86" t="str">
        <f t="shared" si="7"/>
        <v>4768755</v>
      </c>
      <c r="O440" s="104">
        <v>139025</v>
      </c>
      <c r="P440" s="101">
        <v>139025</v>
      </c>
      <c r="Q440" s="77">
        <v>139.02500000000001</v>
      </c>
      <c r="R440" s="102" t="s">
        <v>15329</v>
      </c>
      <c r="S440" s="99" t="s">
        <v>15330</v>
      </c>
      <c r="T440" s="99" t="s">
        <v>15331</v>
      </c>
      <c r="U440" s="99" t="s">
        <v>15332</v>
      </c>
      <c r="V440" s="99" t="s">
        <v>15333</v>
      </c>
      <c r="W440" s="99" t="s">
        <v>15334</v>
      </c>
      <c r="X440" s="103" t="s">
        <v>15427</v>
      </c>
      <c r="Y440" s="103">
        <v>44673</v>
      </c>
      <c r="Z440" s="103">
        <v>51962</v>
      </c>
      <c r="AA440" s="79">
        <v>6186</v>
      </c>
      <c r="AB440" s="80" t="s">
        <v>15340</v>
      </c>
    </row>
    <row r="441" spans="1:29" hidden="1">
      <c r="A441" s="98" t="s">
        <v>2799</v>
      </c>
      <c r="B441" s="99" t="s">
        <v>15424</v>
      </c>
      <c r="C441" s="99" t="s">
        <v>15425</v>
      </c>
      <c r="D441" s="99" t="s">
        <v>15322</v>
      </c>
      <c r="E441" s="99" t="s">
        <v>15418</v>
      </c>
      <c r="F441" s="99" t="s">
        <v>15324</v>
      </c>
      <c r="G441" s="99" t="s">
        <v>16185</v>
      </c>
      <c r="H441" s="99" t="s">
        <v>15326</v>
      </c>
      <c r="I441" s="99" t="s">
        <v>15322</v>
      </c>
      <c r="J441" s="99" t="s">
        <v>15327</v>
      </c>
      <c r="K441" s="99">
        <v>0</v>
      </c>
      <c r="L441" s="99" t="s">
        <v>13433</v>
      </c>
      <c r="M441" s="99" t="s">
        <v>3432</v>
      </c>
      <c r="N441" s="86" t="str">
        <f t="shared" si="7"/>
        <v>4802598</v>
      </c>
      <c r="O441" s="104">
        <v>158950</v>
      </c>
      <c r="P441" s="101">
        <v>158950</v>
      </c>
      <c r="Q441" s="77">
        <v>158.94999999999999</v>
      </c>
      <c r="R441" s="102" t="s">
        <v>15329</v>
      </c>
      <c r="S441" s="99" t="s">
        <v>15330</v>
      </c>
      <c r="T441" s="99" t="s">
        <v>15331</v>
      </c>
      <c r="U441" s="99" t="s">
        <v>15332</v>
      </c>
      <c r="V441" s="99" t="s">
        <v>15333</v>
      </c>
      <c r="W441" s="99" t="s">
        <v>15345</v>
      </c>
      <c r="X441" s="103" t="s">
        <v>15488</v>
      </c>
      <c r="Y441" s="103">
        <v>44666</v>
      </c>
      <c r="Z441" s="103">
        <v>51949</v>
      </c>
      <c r="AA441" s="79">
        <v>6186</v>
      </c>
      <c r="AB441" s="80" t="s">
        <v>15340</v>
      </c>
    </row>
    <row r="442" spans="1:29" hidden="1">
      <c r="A442" s="98" t="s">
        <v>2799</v>
      </c>
      <c r="B442" s="99" t="s">
        <v>15358</v>
      </c>
      <c r="C442" s="99" t="s">
        <v>59</v>
      </c>
      <c r="D442" s="99" t="s">
        <v>15322</v>
      </c>
      <c r="E442" s="99" t="s">
        <v>15337</v>
      </c>
      <c r="F442" s="99" t="s">
        <v>15324</v>
      </c>
      <c r="G442" s="99" t="s">
        <v>16186</v>
      </c>
      <c r="H442" s="99" t="s">
        <v>15326</v>
      </c>
      <c r="I442" s="99" t="s">
        <v>15322</v>
      </c>
      <c r="J442" s="99" t="s">
        <v>15348</v>
      </c>
      <c r="K442" s="99">
        <v>0</v>
      </c>
      <c r="L442" s="99" t="s">
        <v>13433</v>
      </c>
      <c r="M442" s="100" t="s">
        <v>16187</v>
      </c>
      <c r="N442" s="86" t="str">
        <f t="shared" si="7"/>
        <v>4829337</v>
      </c>
      <c r="O442" s="104">
        <v>207358</v>
      </c>
      <c r="P442" s="101">
        <v>207358</v>
      </c>
      <c r="Q442" s="77">
        <v>207.358</v>
      </c>
      <c r="R442" s="102" t="s">
        <v>15329</v>
      </c>
      <c r="S442" s="99" t="s">
        <v>15330</v>
      </c>
      <c r="T442" s="99" t="s">
        <v>15331</v>
      </c>
      <c r="U442" s="99" t="s">
        <v>15332</v>
      </c>
      <c r="V442" s="99" t="s">
        <v>15333</v>
      </c>
      <c r="W442" s="99" t="s">
        <v>15334</v>
      </c>
      <c r="X442" s="103" t="s">
        <v>16054</v>
      </c>
      <c r="Y442" s="103">
        <v>44650</v>
      </c>
      <c r="Z442" s="103">
        <v>51939</v>
      </c>
      <c r="AA442" s="79">
        <v>6186</v>
      </c>
      <c r="AB442" s="80" t="s">
        <v>15340</v>
      </c>
    </row>
    <row r="443" spans="1:29" hidden="1">
      <c r="A443" s="98" t="s">
        <v>2799</v>
      </c>
      <c r="B443" s="99" t="s">
        <v>15424</v>
      </c>
      <c r="C443" s="99" t="s">
        <v>15425</v>
      </c>
      <c r="D443" s="99" t="s">
        <v>15322</v>
      </c>
      <c r="E443" s="99" t="s">
        <v>15418</v>
      </c>
      <c r="F443" s="99" t="s">
        <v>15324</v>
      </c>
      <c r="G443" s="99" t="s">
        <v>16188</v>
      </c>
      <c r="H443" s="99" t="s">
        <v>15326</v>
      </c>
      <c r="I443" s="99" t="s">
        <v>15322</v>
      </c>
      <c r="J443" s="99" t="s">
        <v>15327</v>
      </c>
      <c r="K443" s="99">
        <v>0</v>
      </c>
      <c r="L443" s="99" t="s">
        <v>13433</v>
      </c>
      <c r="M443" s="100" t="s">
        <v>3456</v>
      </c>
      <c r="N443" s="86" t="str">
        <f t="shared" si="7"/>
        <v>4834100</v>
      </c>
      <c r="O443" s="104">
        <v>146790</v>
      </c>
      <c r="P443" s="101">
        <v>146790</v>
      </c>
      <c r="Q443" s="77">
        <v>146.79</v>
      </c>
      <c r="R443" s="102" t="s">
        <v>15329</v>
      </c>
      <c r="S443" s="99" t="s">
        <v>15330</v>
      </c>
      <c r="T443" s="99" t="s">
        <v>15331</v>
      </c>
      <c r="U443" s="99" t="s">
        <v>15332</v>
      </c>
      <c r="V443" s="99" t="s">
        <v>15333</v>
      </c>
      <c r="W443" s="99" t="s">
        <v>15334</v>
      </c>
      <c r="X443" s="103" t="s">
        <v>15452</v>
      </c>
      <c r="Y443" s="103">
        <v>44651</v>
      </c>
      <c r="Z443" s="103">
        <v>51914</v>
      </c>
      <c r="AA443" s="79">
        <v>6186</v>
      </c>
      <c r="AB443" s="80" t="s">
        <v>15340</v>
      </c>
      <c r="AC443" s="81">
        <v>33</v>
      </c>
    </row>
    <row r="444" spans="1:29" hidden="1">
      <c r="A444" s="76" t="s">
        <v>2347</v>
      </c>
      <c r="B444" s="92" t="s">
        <v>15341</v>
      </c>
      <c r="C444" s="92" t="s">
        <v>15342</v>
      </c>
      <c r="D444" s="92" t="s">
        <v>15322</v>
      </c>
      <c r="E444" s="92" t="s">
        <v>15343</v>
      </c>
      <c r="F444" s="92" t="s">
        <v>15354</v>
      </c>
      <c r="G444" s="92" t="s">
        <v>16189</v>
      </c>
      <c r="H444" s="92" t="s">
        <v>15326</v>
      </c>
      <c r="I444" s="92" t="s">
        <v>15322</v>
      </c>
      <c r="J444" s="92" t="s">
        <v>15343</v>
      </c>
      <c r="K444" s="92">
        <v>0</v>
      </c>
      <c r="L444" s="92" t="s">
        <v>13433</v>
      </c>
      <c r="M444" s="93" t="s">
        <v>16190</v>
      </c>
      <c r="N444" s="86" t="str">
        <f t="shared" si="7"/>
        <v>4869345</v>
      </c>
      <c r="O444" s="94">
        <v>142531</v>
      </c>
      <c r="P444" s="95">
        <v>142531</v>
      </c>
      <c r="Q444" s="77">
        <v>142.53100000000001</v>
      </c>
      <c r="R444" s="96" t="s">
        <v>15329</v>
      </c>
      <c r="S444" s="92" t="s">
        <v>15349</v>
      </c>
      <c r="T444" s="92" t="s">
        <v>15331</v>
      </c>
      <c r="U444" s="92" t="s">
        <v>15356</v>
      </c>
      <c r="V444" s="92" t="s">
        <v>15357</v>
      </c>
      <c r="W444" s="92" t="s">
        <v>15352</v>
      </c>
      <c r="X444" s="97">
        <v>44582</v>
      </c>
      <c r="Y444" s="97">
        <v>44601</v>
      </c>
      <c r="Z444" s="97">
        <v>51885</v>
      </c>
      <c r="AA444" s="79" t="s">
        <v>15353</v>
      </c>
      <c r="AB444" s="90"/>
    </row>
    <row r="445" spans="1:29" hidden="1">
      <c r="A445" s="98" t="s">
        <v>2347</v>
      </c>
      <c r="B445" s="99" t="s">
        <v>15511</v>
      </c>
      <c r="C445" s="99" t="s">
        <v>3798</v>
      </c>
      <c r="D445" s="99" t="s">
        <v>15322</v>
      </c>
      <c r="E445" s="99" t="s">
        <v>15361</v>
      </c>
      <c r="F445" s="99" t="s">
        <v>15354</v>
      </c>
      <c r="G445" s="99" t="s">
        <v>16191</v>
      </c>
      <c r="H445" s="99" t="s">
        <v>15326</v>
      </c>
      <c r="I445" s="99" t="s">
        <v>15322</v>
      </c>
      <c r="J445" s="99" t="s">
        <v>15361</v>
      </c>
      <c r="K445" s="99">
        <v>0</v>
      </c>
      <c r="L445" s="99" t="s">
        <v>13433</v>
      </c>
      <c r="M445" s="99" t="s">
        <v>16192</v>
      </c>
      <c r="N445" s="86" t="str">
        <f t="shared" si="7"/>
        <v>4883299</v>
      </c>
      <c r="O445" s="104">
        <v>142555</v>
      </c>
      <c r="P445" s="105">
        <v>142555</v>
      </c>
      <c r="Q445" s="77">
        <v>142.55500000000001</v>
      </c>
      <c r="R445" s="102" t="s">
        <v>15329</v>
      </c>
      <c r="S445" s="99" t="s">
        <v>15349</v>
      </c>
      <c r="T445" s="99" t="s">
        <v>15331</v>
      </c>
      <c r="U445" s="99" t="s">
        <v>15356</v>
      </c>
      <c r="V445" s="99" t="s">
        <v>15357</v>
      </c>
      <c r="W445" s="99" t="s">
        <v>15352</v>
      </c>
      <c r="X445" s="103" t="s">
        <v>16077</v>
      </c>
      <c r="Y445" s="103">
        <v>44733</v>
      </c>
      <c r="Z445" s="103">
        <v>52036</v>
      </c>
      <c r="AA445" s="79" t="s">
        <v>15353</v>
      </c>
    </row>
    <row r="446" spans="1:29" hidden="1">
      <c r="A446" s="76" t="s">
        <v>2347</v>
      </c>
      <c r="B446" s="92" t="s">
        <v>15511</v>
      </c>
      <c r="C446" s="92" t="s">
        <v>3798</v>
      </c>
      <c r="D446" s="92" t="s">
        <v>15322</v>
      </c>
      <c r="E446" s="92" t="s">
        <v>15361</v>
      </c>
      <c r="F446" s="92" t="s">
        <v>15354</v>
      </c>
      <c r="G446" s="92" t="s">
        <v>16193</v>
      </c>
      <c r="H446" s="92" t="s">
        <v>15326</v>
      </c>
      <c r="I446" s="92" t="s">
        <v>15322</v>
      </c>
      <c r="J446" s="92" t="s">
        <v>15361</v>
      </c>
      <c r="K446" s="92">
        <v>0</v>
      </c>
      <c r="L446" s="92" t="s">
        <v>13433</v>
      </c>
      <c r="M446" s="93" t="s">
        <v>16194</v>
      </c>
      <c r="N446" s="86" t="str">
        <f t="shared" si="7"/>
        <v>4888803</v>
      </c>
      <c r="O446" s="94">
        <v>142537</v>
      </c>
      <c r="P446" s="95">
        <v>142537</v>
      </c>
      <c r="Q446" s="77">
        <v>142.53700000000001</v>
      </c>
      <c r="R446" s="96" t="s">
        <v>15329</v>
      </c>
      <c r="S446" s="92" t="s">
        <v>15349</v>
      </c>
      <c r="T446" s="92" t="s">
        <v>15331</v>
      </c>
      <c r="U446" s="92" t="s">
        <v>15356</v>
      </c>
      <c r="V446" s="92" t="s">
        <v>15357</v>
      </c>
      <c r="W446" s="92" t="s">
        <v>15352</v>
      </c>
      <c r="X446" s="97">
        <v>44580</v>
      </c>
      <c r="Y446" s="97">
        <v>44581</v>
      </c>
      <c r="Z446" s="97">
        <v>51884</v>
      </c>
      <c r="AA446" s="79" t="s">
        <v>15353</v>
      </c>
      <c r="AB446" s="90"/>
    </row>
    <row r="447" spans="1:29" hidden="1">
      <c r="A447" s="98" t="s">
        <v>2799</v>
      </c>
      <c r="B447" s="99" t="s">
        <v>15358</v>
      </c>
      <c r="C447" s="99" t="s">
        <v>59</v>
      </c>
      <c r="D447" s="99" t="s">
        <v>15322</v>
      </c>
      <c r="E447" s="99" t="s">
        <v>15337</v>
      </c>
      <c r="F447" s="99" t="s">
        <v>15324</v>
      </c>
      <c r="G447" s="99" t="s">
        <v>16195</v>
      </c>
      <c r="H447" s="99" t="s">
        <v>15326</v>
      </c>
      <c r="I447" s="99" t="s">
        <v>15322</v>
      </c>
      <c r="J447" s="99" t="s">
        <v>15337</v>
      </c>
      <c r="K447" s="99">
        <v>0</v>
      </c>
      <c r="L447" s="99" t="s">
        <v>13433</v>
      </c>
      <c r="M447" s="99" t="s">
        <v>474</v>
      </c>
      <c r="N447" s="86" t="str">
        <f t="shared" si="7"/>
        <v>4898004</v>
      </c>
      <c r="O447" s="104">
        <v>327250</v>
      </c>
      <c r="P447" s="101">
        <v>327250</v>
      </c>
      <c r="Q447" s="77">
        <v>327.25</v>
      </c>
      <c r="R447" s="102" t="s">
        <v>15329</v>
      </c>
      <c r="S447" s="99" t="s">
        <v>15330</v>
      </c>
      <c r="T447" s="99" t="s">
        <v>15331</v>
      </c>
      <c r="U447" s="99" t="s">
        <v>15332</v>
      </c>
      <c r="V447" s="99" t="s">
        <v>15333</v>
      </c>
      <c r="W447" s="99" t="s">
        <v>15334</v>
      </c>
      <c r="X447" s="103" t="s">
        <v>15429</v>
      </c>
      <c r="Y447" s="103">
        <v>44680</v>
      </c>
      <c r="Z447" s="103">
        <v>51984</v>
      </c>
      <c r="AA447" s="79">
        <v>6186</v>
      </c>
      <c r="AB447" s="80" t="s">
        <v>15340</v>
      </c>
      <c r="AC447" s="81">
        <v>33</v>
      </c>
    </row>
    <row r="448" spans="1:29" hidden="1">
      <c r="A448" s="98" t="s">
        <v>2799</v>
      </c>
      <c r="B448" s="99" t="s">
        <v>15358</v>
      </c>
      <c r="C448" s="99" t="s">
        <v>59</v>
      </c>
      <c r="D448" s="99" t="s">
        <v>15322</v>
      </c>
      <c r="E448" s="99" t="s">
        <v>15337</v>
      </c>
      <c r="F448" s="99" t="s">
        <v>15324</v>
      </c>
      <c r="G448" s="99" t="s">
        <v>16196</v>
      </c>
      <c r="H448" s="99" t="s">
        <v>15326</v>
      </c>
      <c r="I448" s="99" t="s">
        <v>15322</v>
      </c>
      <c r="J448" s="99" t="s">
        <v>15337</v>
      </c>
      <c r="K448" s="99">
        <v>0</v>
      </c>
      <c r="L448" s="99" t="s">
        <v>13433</v>
      </c>
      <c r="M448" s="99" t="s">
        <v>1397</v>
      </c>
      <c r="N448" s="86" t="str">
        <f t="shared" si="7"/>
        <v>4940313</v>
      </c>
      <c r="O448" s="104">
        <v>309400</v>
      </c>
      <c r="P448" s="101">
        <v>309400</v>
      </c>
      <c r="Q448" s="77">
        <v>309.39999999999998</v>
      </c>
      <c r="R448" s="102" t="s">
        <v>15329</v>
      </c>
      <c r="S448" s="99" t="s">
        <v>15330</v>
      </c>
      <c r="T448" s="99" t="s">
        <v>15331</v>
      </c>
      <c r="U448" s="99" t="s">
        <v>15332</v>
      </c>
      <c r="V448" s="99" t="s">
        <v>15333</v>
      </c>
      <c r="W448" s="99" t="s">
        <v>15334</v>
      </c>
      <c r="X448" s="103">
        <v>44700</v>
      </c>
      <c r="Y448" s="103">
        <v>44701</v>
      </c>
      <c r="Z448" s="103">
        <v>52004</v>
      </c>
      <c r="AA448" s="79">
        <v>6186</v>
      </c>
      <c r="AB448" s="80" t="s">
        <v>15340</v>
      </c>
      <c r="AC448" s="81">
        <v>33</v>
      </c>
    </row>
    <row r="449" spans="1:30" hidden="1">
      <c r="A449" s="98" t="s">
        <v>15335</v>
      </c>
      <c r="B449" s="99" t="s">
        <v>15336</v>
      </c>
      <c r="C449" s="99" t="s">
        <v>6</v>
      </c>
      <c r="D449" s="99" t="s">
        <v>15322</v>
      </c>
      <c r="E449" s="99" t="s">
        <v>15337</v>
      </c>
      <c r="F449" s="99" t="s">
        <v>15324</v>
      </c>
      <c r="G449" s="99" t="s">
        <v>16197</v>
      </c>
      <c r="H449" s="99" t="s">
        <v>15326</v>
      </c>
      <c r="I449" s="99" t="s">
        <v>15322</v>
      </c>
      <c r="J449" s="99" t="s">
        <v>15384</v>
      </c>
      <c r="K449" s="99">
        <v>0</v>
      </c>
      <c r="L449" s="99" t="s">
        <v>13433</v>
      </c>
      <c r="M449" s="100" t="s">
        <v>16198</v>
      </c>
      <c r="N449" s="86" t="str">
        <f t="shared" si="7"/>
        <v>4983442</v>
      </c>
      <c r="O449" s="104">
        <v>209900</v>
      </c>
      <c r="P449" s="101">
        <v>209900</v>
      </c>
      <c r="Q449" s="77">
        <v>209.9</v>
      </c>
      <c r="R449" s="102" t="s">
        <v>15329</v>
      </c>
      <c r="S449" s="99" t="s">
        <v>15330</v>
      </c>
      <c r="T449" s="99" t="s">
        <v>15331</v>
      </c>
      <c r="U449" s="99" t="s">
        <v>15332</v>
      </c>
      <c r="V449" s="99" t="s">
        <v>15333</v>
      </c>
      <c r="W449" s="99" t="s">
        <v>15334</v>
      </c>
      <c r="X449" s="103" t="s">
        <v>15684</v>
      </c>
      <c r="Y449" s="103">
        <v>44624</v>
      </c>
      <c r="Z449" s="103">
        <v>51921</v>
      </c>
      <c r="AA449" s="79">
        <v>6186</v>
      </c>
    </row>
    <row r="450" spans="1:30" hidden="1">
      <c r="A450" s="76" t="s">
        <v>2347</v>
      </c>
      <c r="B450" s="92" t="s">
        <v>15511</v>
      </c>
      <c r="C450" s="92" t="s">
        <v>3798</v>
      </c>
      <c r="D450" s="92" t="s">
        <v>15322</v>
      </c>
      <c r="E450" s="92" t="s">
        <v>15361</v>
      </c>
      <c r="F450" s="92" t="s">
        <v>15354</v>
      </c>
      <c r="G450" s="92" t="s">
        <v>16199</v>
      </c>
      <c r="H450" s="92" t="s">
        <v>15326</v>
      </c>
      <c r="I450" s="92" t="s">
        <v>15322</v>
      </c>
      <c r="J450" s="92" t="s">
        <v>15361</v>
      </c>
      <c r="K450" s="92">
        <v>0</v>
      </c>
      <c r="L450" s="92" t="s">
        <v>13433</v>
      </c>
      <c r="M450" s="93" t="s">
        <v>16200</v>
      </c>
      <c r="N450" s="86" t="str">
        <f t="shared" si="7"/>
        <v>4986832</v>
      </c>
      <c r="O450" s="94">
        <v>142537</v>
      </c>
      <c r="P450" s="95">
        <v>142537</v>
      </c>
      <c r="Q450" s="77">
        <v>142.53700000000001</v>
      </c>
      <c r="R450" s="96" t="s">
        <v>15329</v>
      </c>
      <c r="S450" s="92" t="s">
        <v>15349</v>
      </c>
      <c r="T450" s="92" t="s">
        <v>15331</v>
      </c>
      <c r="U450" s="92" t="s">
        <v>15356</v>
      </c>
      <c r="V450" s="92" t="s">
        <v>15357</v>
      </c>
      <c r="W450" s="92" t="s">
        <v>15352</v>
      </c>
      <c r="X450" s="97">
        <v>44580</v>
      </c>
      <c r="Y450" s="97">
        <v>44581</v>
      </c>
      <c r="Z450" s="97">
        <v>51883</v>
      </c>
      <c r="AA450" s="79" t="s">
        <v>15353</v>
      </c>
      <c r="AB450" s="90"/>
    </row>
    <row r="451" spans="1:30" hidden="1">
      <c r="A451" s="98" t="s">
        <v>2799</v>
      </c>
      <c r="B451" s="99" t="s">
        <v>15360</v>
      </c>
      <c r="C451" s="99" t="s">
        <v>3760</v>
      </c>
      <c r="D451" s="99" t="s">
        <v>15322</v>
      </c>
      <c r="E451" s="99" t="s">
        <v>15361</v>
      </c>
      <c r="F451" s="99" t="s">
        <v>15324</v>
      </c>
      <c r="G451" s="99" t="s">
        <v>16201</v>
      </c>
      <c r="H451" s="99" t="s">
        <v>15326</v>
      </c>
      <c r="I451" s="99" t="s">
        <v>15322</v>
      </c>
      <c r="J451" s="99" t="s">
        <v>15361</v>
      </c>
      <c r="K451" s="99">
        <v>0</v>
      </c>
      <c r="L451" s="99" t="s">
        <v>13433</v>
      </c>
      <c r="M451" s="99" t="s">
        <v>3809</v>
      </c>
      <c r="N451" s="86" t="str">
        <f t="shared" si="7"/>
        <v>4986840</v>
      </c>
      <c r="O451" s="104">
        <v>195500</v>
      </c>
      <c r="P451" s="101">
        <v>195500</v>
      </c>
      <c r="Q451" s="77">
        <v>195.5</v>
      </c>
      <c r="R451" s="102" t="s">
        <v>15329</v>
      </c>
      <c r="S451" s="99" t="s">
        <v>15330</v>
      </c>
      <c r="T451" s="99" t="s">
        <v>15331</v>
      </c>
      <c r="U451" s="99" t="s">
        <v>15332</v>
      </c>
      <c r="V451" s="99" t="s">
        <v>15333</v>
      </c>
      <c r="W451" s="99" t="s">
        <v>15345</v>
      </c>
      <c r="X451" s="103">
        <v>44670</v>
      </c>
      <c r="Y451" s="103">
        <v>44694</v>
      </c>
      <c r="Z451" s="103">
        <v>51969</v>
      </c>
      <c r="AA451" s="79">
        <v>6186</v>
      </c>
      <c r="AB451" s="80" t="s">
        <v>15510</v>
      </c>
    </row>
    <row r="452" spans="1:30" hidden="1">
      <c r="A452" s="98" t="s">
        <v>2347</v>
      </c>
      <c r="B452" s="99" t="s">
        <v>15367</v>
      </c>
      <c r="C452" s="99" t="s">
        <v>15368</v>
      </c>
      <c r="D452" s="99" t="s">
        <v>15322</v>
      </c>
      <c r="E452" s="99" t="s">
        <v>15364</v>
      </c>
      <c r="F452" s="99" t="s">
        <v>15324</v>
      </c>
      <c r="G452" s="99" t="s">
        <v>16202</v>
      </c>
      <c r="H452" s="99" t="s">
        <v>15326</v>
      </c>
      <c r="I452" s="99" t="s">
        <v>15322</v>
      </c>
      <c r="J452" s="99" t="s">
        <v>15364</v>
      </c>
      <c r="K452" s="99">
        <v>0</v>
      </c>
      <c r="L452" s="99" t="s">
        <v>13433</v>
      </c>
      <c r="M452" s="99" t="s">
        <v>16203</v>
      </c>
      <c r="N452" s="86" t="str">
        <f t="shared" si="7"/>
        <v>4986934</v>
      </c>
      <c r="O452" s="104">
        <v>59500</v>
      </c>
      <c r="P452" s="101">
        <v>40000</v>
      </c>
      <c r="Q452" s="77">
        <v>40</v>
      </c>
      <c r="R452" s="102" t="s">
        <v>15329</v>
      </c>
      <c r="S452" s="99" t="s">
        <v>15330</v>
      </c>
      <c r="T452" s="99" t="s">
        <v>15331</v>
      </c>
      <c r="U452" s="99" t="s">
        <v>15641</v>
      </c>
      <c r="V452" s="99" t="s">
        <v>15642</v>
      </c>
      <c r="W452" s="99" t="s">
        <v>15345</v>
      </c>
      <c r="X452" s="103">
        <v>44691</v>
      </c>
      <c r="Y452" s="103">
        <v>44692</v>
      </c>
      <c r="Z452" s="103">
        <v>51991</v>
      </c>
      <c r="AA452" s="79">
        <v>6186</v>
      </c>
      <c r="AB452" s="80" t="s">
        <v>15503</v>
      </c>
      <c r="AC452" s="81" t="s">
        <v>15340</v>
      </c>
      <c r="AD452" s="81">
        <v>2939</v>
      </c>
    </row>
    <row r="453" spans="1:30" hidden="1">
      <c r="A453" s="98" t="s">
        <v>2347</v>
      </c>
      <c r="B453" s="99" t="s">
        <v>15511</v>
      </c>
      <c r="C453" s="99" t="s">
        <v>3798</v>
      </c>
      <c r="D453" s="99" t="s">
        <v>15322</v>
      </c>
      <c r="E453" s="99" t="s">
        <v>15361</v>
      </c>
      <c r="F453" s="99" t="s">
        <v>15324</v>
      </c>
      <c r="G453" s="99" t="s">
        <v>16204</v>
      </c>
      <c r="H453" s="99" t="s">
        <v>15326</v>
      </c>
      <c r="I453" s="99" t="s">
        <v>15322</v>
      </c>
      <c r="J453" s="99" t="s">
        <v>15361</v>
      </c>
      <c r="K453" s="99">
        <v>0</v>
      </c>
      <c r="L453" s="99" t="s">
        <v>13433</v>
      </c>
      <c r="M453" s="100" t="s">
        <v>3795</v>
      </c>
      <c r="N453" s="86" t="str">
        <f t="shared" si="7"/>
        <v>4987703</v>
      </c>
      <c r="O453" s="101">
        <v>180200</v>
      </c>
      <c r="P453" s="101">
        <v>180200</v>
      </c>
      <c r="Q453" s="77">
        <v>180.2</v>
      </c>
      <c r="R453" s="102" t="s">
        <v>15329</v>
      </c>
      <c r="S453" s="99" t="s">
        <v>15330</v>
      </c>
      <c r="T453" s="99" t="s">
        <v>15331</v>
      </c>
      <c r="U453" s="99" t="s">
        <v>15332</v>
      </c>
      <c r="V453" s="99" t="s">
        <v>15333</v>
      </c>
      <c r="W453" s="99" t="s">
        <v>15345</v>
      </c>
      <c r="X453" s="103">
        <v>44610</v>
      </c>
      <c r="Y453" s="103">
        <v>44610</v>
      </c>
      <c r="Z453" s="103">
        <v>51913</v>
      </c>
      <c r="AA453" s="79">
        <v>6186</v>
      </c>
      <c r="AB453" s="90" t="s">
        <v>15340</v>
      </c>
    </row>
    <row r="454" spans="1:30" hidden="1">
      <c r="A454" s="76" t="s">
        <v>2347</v>
      </c>
      <c r="B454" s="92" t="s">
        <v>15341</v>
      </c>
      <c r="C454" s="92" t="s">
        <v>15342</v>
      </c>
      <c r="D454" s="92" t="s">
        <v>15322</v>
      </c>
      <c r="E454" s="92" t="s">
        <v>15343</v>
      </c>
      <c r="F454" s="92" t="s">
        <v>15354</v>
      </c>
      <c r="G454" s="92" t="s">
        <v>16205</v>
      </c>
      <c r="H454" s="92" t="s">
        <v>15326</v>
      </c>
      <c r="I454" s="92" t="s">
        <v>15322</v>
      </c>
      <c r="J454" s="92" t="s">
        <v>15343</v>
      </c>
      <c r="K454" s="92">
        <v>0</v>
      </c>
      <c r="L454" s="92" t="s">
        <v>13433</v>
      </c>
      <c r="M454" s="93" t="s">
        <v>16206</v>
      </c>
      <c r="N454" s="86" t="str">
        <f t="shared" si="7"/>
        <v>5027525</v>
      </c>
      <c r="O454" s="94">
        <v>142549</v>
      </c>
      <c r="P454" s="95">
        <v>142549</v>
      </c>
      <c r="Q454" s="77">
        <v>142.54900000000001</v>
      </c>
      <c r="R454" s="96" t="s">
        <v>15329</v>
      </c>
      <c r="S454" s="92" t="s">
        <v>15349</v>
      </c>
      <c r="T454" s="92" t="s">
        <v>15331</v>
      </c>
      <c r="U454" s="92" t="s">
        <v>15356</v>
      </c>
      <c r="V454" s="92" t="s">
        <v>15357</v>
      </c>
      <c r="W454" s="92" t="s">
        <v>15352</v>
      </c>
      <c r="X454" s="97">
        <v>44602</v>
      </c>
      <c r="Y454" s="97">
        <v>44607</v>
      </c>
      <c r="Z454" s="97">
        <v>51892</v>
      </c>
      <c r="AA454" s="79" t="s">
        <v>15353</v>
      </c>
      <c r="AB454" s="90"/>
    </row>
    <row r="455" spans="1:30" hidden="1">
      <c r="A455" s="76" t="s">
        <v>2799</v>
      </c>
      <c r="B455" s="92" t="s">
        <v>15358</v>
      </c>
      <c r="C455" s="92" t="s">
        <v>59</v>
      </c>
      <c r="D455" s="92" t="s">
        <v>15322</v>
      </c>
      <c r="E455" s="92" t="s">
        <v>15337</v>
      </c>
      <c r="F455" s="92" t="s">
        <v>15324</v>
      </c>
      <c r="G455" s="92" t="s">
        <v>16207</v>
      </c>
      <c r="H455" s="92" t="s">
        <v>15326</v>
      </c>
      <c r="I455" s="92" t="s">
        <v>15322</v>
      </c>
      <c r="J455" s="92" t="s">
        <v>15337</v>
      </c>
      <c r="K455" s="92">
        <v>0</v>
      </c>
      <c r="L455" s="92" t="s">
        <v>13433</v>
      </c>
      <c r="M455" s="93" t="s">
        <v>269</v>
      </c>
      <c r="N455" s="86" t="str">
        <f t="shared" si="7"/>
        <v>5036831</v>
      </c>
      <c r="O455" s="94">
        <v>297500</v>
      </c>
      <c r="P455" s="95">
        <v>297500</v>
      </c>
      <c r="Q455" s="77">
        <v>297.5</v>
      </c>
      <c r="R455" s="96" t="s">
        <v>15329</v>
      </c>
      <c r="S455" s="92" t="s">
        <v>15330</v>
      </c>
      <c r="T455" s="92" t="s">
        <v>15331</v>
      </c>
      <c r="U455" s="92" t="s">
        <v>15332</v>
      </c>
      <c r="V455" s="92" t="s">
        <v>15333</v>
      </c>
      <c r="W455" s="92" t="s">
        <v>15329</v>
      </c>
      <c r="X455" s="97">
        <v>44596</v>
      </c>
      <c r="Y455" s="97">
        <v>44596</v>
      </c>
      <c r="Z455" s="97">
        <v>51900</v>
      </c>
      <c r="AA455" s="79">
        <v>6186</v>
      </c>
      <c r="AB455" s="90" t="s">
        <v>15340</v>
      </c>
    </row>
    <row r="456" spans="1:30" hidden="1">
      <c r="A456" s="98" t="s">
        <v>2347</v>
      </c>
      <c r="B456" s="99" t="s">
        <v>15511</v>
      </c>
      <c r="C456" s="99" t="s">
        <v>3798</v>
      </c>
      <c r="D456" s="99" t="s">
        <v>15322</v>
      </c>
      <c r="E456" s="99" t="s">
        <v>15361</v>
      </c>
      <c r="F456" s="99" t="s">
        <v>15324</v>
      </c>
      <c r="G456" s="99" t="s">
        <v>16208</v>
      </c>
      <c r="H456" s="99" t="s">
        <v>15326</v>
      </c>
      <c r="I456" s="99" t="s">
        <v>15322</v>
      </c>
      <c r="J456" s="99" t="s">
        <v>15361</v>
      </c>
      <c r="K456" s="99">
        <v>0</v>
      </c>
      <c r="L456" s="99" t="s">
        <v>13433</v>
      </c>
      <c r="M456" s="100" t="s">
        <v>3792</v>
      </c>
      <c r="N456" s="86" t="str">
        <f t="shared" si="7"/>
        <v>5066959</v>
      </c>
      <c r="O456" s="101">
        <v>215178</v>
      </c>
      <c r="P456" s="101">
        <v>215178</v>
      </c>
      <c r="Q456" s="77">
        <v>215.178</v>
      </c>
      <c r="R456" s="102" t="s">
        <v>15329</v>
      </c>
      <c r="S456" s="99" t="s">
        <v>15330</v>
      </c>
      <c r="T456" s="99" t="s">
        <v>15331</v>
      </c>
      <c r="U456" s="99" t="s">
        <v>15332</v>
      </c>
      <c r="V456" s="99" t="s">
        <v>15333</v>
      </c>
      <c r="W456" s="99" t="s">
        <v>15345</v>
      </c>
      <c r="X456" s="103">
        <v>44607</v>
      </c>
      <c r="Y456" s="103">
        <v>44609</v>
      </c>
      <c r="Z456" s="103">
        <v>51910</v>
      </c>
      <c r="AA456" s="79">
        <v>6186</v>
      </c>
      <c r="AB456" s="90" t="s">
        <v>15340</v>
      </c>
    </row>
    <row r="457" spans="1:30" hidden="1">
      <c r="A457" s="98" t="s">
        <v>2799</v>
      </c>
      <c r="B457" s="99" t="s">
        <v>15358</v>
      </c>
      <c r="C457" s="99" t="s">
        <v>59</v>
      </c>
      <c r="D457" s="99" t="s">
        <v>15322</v>
      </c>
      <c r="E457" s="99" t="s">
        <v>15337</v>
      </c>
      <c r="F457" s="99" t="s">
        <v>15324</v>
      </c>
      <c r="G457" s="99" t="s">
        <v>16209</v>
      </c>
      <c r="H457" s="99" t="s">
        <v>15326</v>
      </c>
      <c r="I457" s="99" t="s">
        <v>15322</v>
      </c>
      <c r="J457" s="99" t="s">
        <v>15406</v>
      </c>
      <c r="K457" s="99">
        <v>0</v>
      </c>
      <c r="L457" s="99" t="s">
        <v>13433</v>
      </c>
      <c r="M457" s="99" t="s">
        <v>1234</v>
      </c>
      <c r="N457" s="86" t="str">
        <f t="shared" ref="N457:N520" si="8">+RIGHT(M457,7)</f>
        <v>5067269</v>
      </c>
      <c r="O457" s="104">
        <v>309400</v>
      </c>
      <c r="P457" s="101">
        <v>309400</v>
      </c>
      <c r="Q457" s="77">
        <v>309.39999999999998</v>
      </c>
      <c r="R457" s="102" t="s">
        <v>15329</v>
      </c>
      <c r="S457" s="99" t="s">
        <v>15330</v>
      </c>
      <c r="T457" s="99" t="s">
        <v>15331</v>
      </c>
      <c r="U457" s="99" t="s">
        <v>15332</v>
      </c>
      <c r="V457" s="99" t="s">
        <v>15333</v>
      </c>
      <c r="W457" s="99" t="s">
        <v>15334</v>
      </c>
      <c r="X457" s="103" t="s">
        <v>15525</v>
      </c>
      <c r="Y457" s="103">
        <v>44671</v>
      </c>
      <c r="Z457" s="103">
        <v>51970</v>
      </c>
      <c r="AA457" s="79">
        <v>6186</v>
      </c>
      <c r="AB457" s="80" t="s">
        <v>15340</v>
      </c>
      <c r="AC457" s="81">
        <v>33</v>
      </c>
    </row>
    <row r="458" spans="1:30" hidden="1">
      <c r="A458" s="98" t="s">
        <v>2799</v>
      </c>
      <c r="B458" s="99" t="s">
        <v>15424</v>
      </c>
      <c r="C458" s="99" t="s">
        <v>15425</v>
      </c>
      <c r="D458" s="99" t="s">
        <v>15322</v>
      </c>
      <c r="E458" s="99" t="s">
        <v>15418</v>
      </c>
      <c r="F458" s="99" t="s">
        <v>15324</v>
      </c>
      <c r="G458" s="99" t="s">
        <v>16210</v>
      </c>
      <c r="H458" s="99" t="s">
        <v>15326</v>
      </c>
      <c r="I458" s="99" t="s">
        <v>15322</v>
      </c>
      <c r="J458" s="99" t="s">
        <v>15418</v>
      </c>
      <c r="K458" s="99">
        <v>0</v>
      </c>
      <c r="L458" s="99" t="s">
        <v>13433</v>
      </c>
      <c r="M458" s="99" t="s">
        <v>2074</v>
      </c>
      <c r="N458" s="86" t="str">
        <f t="shared" si="8"/>
        <v>5069484</v>
      </c>
      <c r="O458" s="104">
        <v>158950</v>
      </c>
      <c r="P458" s="101">
        <v>158950</v>
      </c>
      <c r="Q458" s="77">
        <v>158.94999999999999</v>
      </c>
      <c r="R458" s="102" t="s">
        <v>15329</v>
      </c>
      <c r="S458" s="99" t="s">
        <v>15330</v>
      </c>
      <c r="T458" s="99" t="s">
        <v>15331</v>
      </c>
      <c r="U458" s="99" t="s">
        <v>15332</v>
      </c>
      <c r="V458" s="99" t="s">
        <v>15333</v>
      </c>
      <c r="W458" s="99" t="s">
        <v>15345</v>
      </c>
      <c r="X458" s="103" t="s">
        <v>15488</v>
      </c>
      <c r="Y458" s="103">
        <v>44663</v>
      </c>
      <c r="Z458" s="103">
        <v>51949</v>
      </c>
      <c r="AA458" s="79">
        <v>6186</v>
      </c>
      <c r="AB458" s="80" t="s">
        <v>15340</v>
      </c>
    </row>
    <row r="459" spans="1:30" hidden="1">
      <c r="A459" s="76" t="s">
        <v>2347</v>
      </c>
      <c r="B459" s="92" t="s">
        <v>15346</v>
      </c>
      <c r="C459" s="92" t="s">
        <v>129</v>
      </c>
      <c r="D459" s="92" t="s">
        <v>15322</v>
      </c>
      <c r="E459" s="92" t="s">
        <v>15337</v>
      </c>
      <c r="F459" s="92" t="s">
        <v>15324</v>
      </c>
      <c r="G459" s="92" t="s">
        <v>16211</v>
      </c>
      <c r="H459" s="92" t="s">
        <v>15326</v>
      </c>
      <c r="I459" s="92" t="s">
        <v>15322</v>
      </c>
      <c r="J459" s="92" t="s">
        <v>15327</v>
      </c>
      <c r="K459" s="92">
        <v>0</v>
      </c>
      <c r="L459" s="92" t="s">
        <v>13433</v>
      </c>
      <c r="M459" s="93" t="s">
        <v>3498</v>
      </c>
      <c r="N459" s="86" t="str">
        <f t="shared" si="8"/>
        <v>5094267</v>
      </c>
      <c r="O459" s="94">
        <v>309400</v>
      </c>
      <c r="P459" s="95">
        <v>309400</v>
      </c>
      <c r="Q459" s="77">
        <v>309.39999999999998</v>
      </c>
      <c r="R459" s="96" t="s">
        <v>15329</v>
      </c>
      <c r="S459" s="92" t="s">
        <v>15330</v>
      </c>
      <c r="T459" s="92" t="s">
        <v>15331</v>
      </c>
      <c r="U459" s="92" t="s">
        <v>15356</v>
      </c>
      <c r="V459" s="92" t="s">
        <v>15357</v>
      </c>
      <c r="W459" s="92" t="s">
        <v>15352</v>
      </c>
      <c r="X459" s="97">
        <v>44578</v>
      </c>
      <c r="Y459" s="97">
        <v>44578</v>
      </c>
      <c r="Z459" s="97">
        <v>51882</v>
      </c>
      <c r="AA459" s="79" t="s">
        <v>15353</v>
      </c>
      <c r="AB459" s="90"/>
    </row>
    <row r="460" spans="1:30" hidden="1">
      <c r="A460" s="76" t="s">
        <v>2347</v>
      </c>
      <c r="B460" s="92" t="s">
        <v>15511</v>
      </c>
      <c r="C460" s="92" t="s">
        <v>3798</v>
      </c>
      <c r="D460" s="92" t="s">
        <v>15322</v>
      </c>
      <c r="E460" s="92" t="s">
        <v>15361</v>
      </c>
      <c r="F460" s="92" t="s">
        <v>15354</v>
      </c>
      <c r="G460" s="92" t="s">
        <v>16212</v>
      </c>
      <c r="H460" s="92" t="s">
        <v>15326</v>
      </c>
      <c r="I460" s="92" t="s">
        <v>15322</v>
      </c>
      <c r="J460" s="92" t="s">
        <v>15361</v>
      </c>
      <c r="K460" s="92">
        <v>0</v>
      </c>
      <c r="L460" s="92" t="s">
        <v>13433</v>
      </c>
      <c r="M460" s="93" t="s">
        <v>16213</v>
      </c>
      <c r="N460" s="86" t="str">
        <f t="shared" si="8"/>
        <v>5106793</v>
      </c>
      <c r="O460" s="94">
        <v>142025</v>
      </c>
      <c r="P460" s="95">
        <v>142025</v>
      </c>
      <c r="Q460" s="77">
        <v>142.02500000000001</v>
      </c>
      <c r="R460" s="96" t="s">
        <v>15329</v>
      </c>
      <c r="S460" s="92" t="s">
        <v>15349</v>
      </c>
      <c r="T460" s="92" t="s">
        <v>15331</v>
      </c>
      <c r="U460" s="92" t="s">
        <v>15356</v>
      </c>
      <c r="V460" s="92" t="s">
        <v>15357</v>
      </c>
      <c r="W460" s="92" t="s">
        <v>15352</v>
      </c>
      <c r="X460" s="97">
        <v>44594</v>
      </c>
      <c r="Y460" s="97">
        <v>44595</v>
      </c>
      <c r="Z460" s="97">
        <v>51898</v>
      </c>
      <c r="AA460" s="79" t="s">
        <v>15353</v>
      </c>
      <c r="AB460" s="90"/>
    </row>
    <row r="461" spans="1:30" hidden="1">
      <c r="A461" s="98" t="s">
        <v>2347</v>
      </c>
      <c r="B461" s="99" t="s">
        <v>15511</v>
      </c>
      <c r="C461" s="99" t="s">
        <v>3798</v>
      </c>
      <c r="D461" s="99" t="s">
        <v>15322</v>
      </c>
      <c r="E461" s="99" t="s">
        <v>15361</v>
      </c>
      <c r="F461" s="99" t="s">
        <v>15324</v>
      </c>
      <c r="G461" s="99" t="s">
        <v>16214</v>
      </c>
      <c r="H461" s="99" t="s">
        <v>15326</v>
      </c>
      <c r="I461" s="99" t="s">
        <v>15322</v>
      </c>
      <c r="J461" s="99" t="s">
        <v>15361</v>
      </c>
      <c r="K461" s="99">
        <v>0</v>
      </c>
      <c r="L461" s="99" t="s">
        <v>13433</v>
      </c>
      <c r="M461" s="99" t="s">
        <v>16215</v>
      </c>
      <c r="N461" s="86" t="str">
        <f t="shared" si="8"/>
        <v>5106794</v>
      </c>
      <c r="O461" s="104">
        <v>221000</v>
      </c>
      <c r="P461" s="101">
        <v>221000</v>
      </c>
      <c r="Q461" s="77">
        <v>221</v>
      </c>
      <c r="R461" s="102" t="s">
        <v>15329</v>
      </c>
      <c r="S461" s="99" t="s">
        <v>15330</v>
      </c>
      <c r="T461" s="99" t="s">
        <v>15331</v>
      </c>
      <c r="U461" s="99" t="s">
        <v>15332</v>
      </c>
      <c r="V461" s="99" t="s">
        <v>15333</v>
      </c>
      <c r="W461" s="99" t="s">
        <v>15345</v>
      </c>
      <c r="X461" s="103" t="s">
        <v>15429</v>
      </c>
      <c r="Y461" s="103">
        <v>44680</v>
      </c>
      <c r="Z461" s="103">
        <v>51983</v>
      </c>
      <c r="AA461" s="79">
        <v>6186</v>
      </c>
      <c r="AB461" s="80" t="s">
        <v>15340</v>
      </c>
    </row>
    <row r="462" spans="1:30" hidden="1">
      <c r="A462" s="98" t="s">
        <v>15392</v>
      </c>
      <c r="B462" s="99" t="s">
        <v>15522</v>
      </c>
      <c r="C462" s="99" t="s">
        <v>15523</v>
      </c>
      <c r="D462" s="99" t="s">
        <v>15322</v>
      </c>
      <c r="E462" s="99" t="s">
        <v>15327</v>
      </c>
      <c r="F462" s="99" t="s">
        <v>15324</v>
      </c>
      <c r="G462" s="99" t="s">
        <v>16216</v>
      </c>
      <c r="H462" s="99" t="s">
        <v>15326</v>
      </c>
      <c r="I462" s="99" t="s">
        <v>15322</v>
      </c>
      <c r="J462" s="99" t="s">
        <v>15327</v>
      </c>
      <c r="K462" s="99">
        <v>0</v>
      </c>
      <c r="L462" s="99" t="s">
        <v>13433</v>
      </c>
      <c r="M462" s="99" t="s">
        <v>16217</v>
      </c>
      <c r="N462" s="86" t="str">
        <f t="shared" si="8"/>
        <v>5137072</v>
      </c>
      <c r="O462" s="104">
        <v>238000</v>
      </c>
      <c r="P462" s="101">
        <v>238000</v>
      </c>
      <c r="Q462" s="77">
        <v>238</v>
      </c>
      <c r="R462" s="102" t="s">
        <v>15329</v>
      </c>
      <c r="S462" s="99" t="s">
        <v>15330</v>
      </c>
      <c r="T462" s="99" t="s">
        <v>15331</v>
      </c>
      <c r="U462" s="99" t="s">
        <v>15332</v>
      </c>
      <c r="V462" s="99" t="s">
        <v>15333</v>
      </c>
      <c r="W462" s="99" t="s">
        <v>15334</v>
      </c>
      <c r="X462" s="103">
        <v>44677</v>
      </c>
      <c r="Y462" s="103">
        <v>44708</v>
      </c>
      <c r="Z462" s="103">
        <v>51982</v>
      </c>
      <c r="AA462" s="79">
        <v>6186</v>
      </c>
    </row>
    <row r="463" spans="1:30" hidden="1">
      <c r="A463" s="98" t="s">
        <v>15335</v>
      </c>
      <c r="B463" s="99" t="s">
        <v>15336</v>
      </c>
      <c r="C463" s="99" t="s">
        <v>6</v>
      </c>
      <c r="D463" s="99" t="s">
        <v>15322</v>
      </c>
      <c r="E463" s="99" t="s">
        <v>15337</v>
      </c>
      <c r="F463" s="99" t="s">
        <v>15324</v>
      </c>
      <c r="G463" s="99" t="s">
        <v>16218</v>
      </c>
      <c r="H463" s="99" t="s">
        <v>15326</v>
      </c>
      <c r="I463" s="99" t="s">
        <v>15322</v>
      </c>
      <c r="J463" s="99" t="s">
        <v>15395</v>
      </c>
      <c r="K463" s="99">
        <v>0</v>
      </c>
      <c r="L463" s="99" t="s">
        <v>13433</v>
      </c>
      <c r="M463" s="100" t="s">
        <v>363</v>
      </c>
      <c r="N463" s="86" t="str">
        <f t="shared" si="8"/>
        <v>5169381</v>
      </c>
      <c r="O463" s="104">
        <v>272000</v>
      </c>
      <c r="P463" s="101">
        <v>272000</v>
      </c>
      <c r="Q463" s="77">
        <v>272</v>
      </c>
      <c r="R463" s="102" t="s">
        <v>15329</v>
      </c>
      <c r="S463" s="99" t="s">
        <v>15330</v>
      </c>
      <c r="T463" s="99" t="s">
        <v>15331</v>
      </c>
      <c r="U463" s="99" t="s">
        <v>15332</v>
      </c>
      <c r="V463" s="99" t="s">
        <v>15333</v>
      </c>
      <c r="W463" s="99" t="s">
        <v>15339</v>
      </c>
      <c r="X463" s="103" t="s">
        <v>15439</v>
      </c>
      <c r="Y463" s="103">
        <v>44635</v>
      </c>
      <c r="Z463" s="103">
        <v>51921</v>
      </c>
      <c r="AA463" s="79">
        <v>6186</v>
      </c>
      <c r="AB463" s="90" t="s">
        <v>15340</v>
      </c>
      <c r="AC463" s="81">
        <v>33</v>
      </c>
    </row>
    <row r="464" spans="1:30" hidden="1">
      <c r="A464" s="98" t="s">
        <v>15335</v>
      </c>
      <c r="B464" s="99" t="s">
        <v>15336</v>
      </c>
      <c r="C464" s="99" t="s">
        <v>6</v>
      </c>
      <c r="D464" s="99" t="s">
        <v>15322</v>
      </c>
      <c r="E464" s="99" t="s">
        <v>15337</v>
      </c>
      <c r="F464" s="99" t="s">
        <v>15324</v>
      </c>
      <c r="G464" s="99" t="s">
        <v>16219</v>
      </c>
      <c r="H464" s="99" t="s">
        <v>15326</v>
      </c>
      <c r="I464" s="99" t="s">
        <v>15322</v>
      </c>
      <c r="J464" s="99" t="s">
        <v>15337</v>
      </c>
      <c r="K464" s="99">
        <v>0</v>
      </c>
      <c r="L464" s="99" t="s">
        <v>13433</v>
      </c>
      <c r="M464" s="99" t="s">
        <v>196</v>
      </c>
      <c r="N464" s="86" t="str">
        <f t="shared" si="8"/>
        <v>5173066</v>
      </c>
      <c r="O464" s="104">
        <v>309400</v>
      </c>
      <c r="P464" s="101">
        <v>309400</v>
      </c>
      <c r="Q464" s="77">
        <v>309.39999999999998</v>
      </c>
      <c r="R464" s="102" t="s">
        <v>15329</v>
      </c>
      <c r="S464" s="99" t="s">
        <v>15330</v>
      </c>
      <c r="T464" s="99" t="s">
        <v>15331</v>
      </c>
      <c r="U464" s="99" t="s">
        <v>15332</v>
      </c>
      <c r="V464" s="99" t="s">
        <v>15333</v>
      </c>
      <c r="W464" s="99" t="s">
        <v>15339</v>
      </c>
      <c r="X464" s="103">
        <v>44686</v>
      </c>
      <c r="Y464" s="103">
        <v>44687</v>
      </c>
      <c r="Z464" s="103">
        <v>51966</v>
      </c>
      <c r="AA464" s="79">
        <v>6186</v>
      </c>
      <c r="AB464" s="80" t="s">
        <v>15510</v>
      </c>
      <c r="AC464" s="81">
        <v>33</v>
      </c>
    </row>
    <row r="465" spans="1:29" hidden="1">
      <c r="A465" s="76" t="s">
        <v>2347</v>
      </c>
      <c r="B465" s="92" t="s">
        <v>15346</v>
      </c>
      <c r="C465" s="92" t="s">
        <v>129</v>
      </c>
      <c r="D465" s="92" t="s">
        <v>15322</v>
      </c>
      <c r="E465" s="92" t="s">
        <v>15337</v>
      </c>
      <c r="F465" s="92" t="s">
        <v>15324</v>
      </c>
      <c r="G465" s="92" t="s">
        <v>16220</v>
      </c>
      <c r="H465" s="92" t="s">
        <v>15326</v>
      </c>
      <c r="I465" s="92" t="s">
        <v>15322</v>
      </c>
      <c r="J465" s="92" t="s">
        <v>15337</v>
      </c>
      <c r="K465" s="92">
        <v>0</v>
      </c>
      <c r="L465" s="92" t="s">
        <v>13433</v>
      </c>
      <c r="M465" s="93" t="s">
        <v>16221</v>
      </c>
      <c r="N465" s="86" t="str">
        <f t="shared" si="8"/>
        <v>5290261</v>
      </c>
      <c r="O465" s="94">
        <v>273000</v>
      </c>
      <c r="P465" s="95">
        <v>259350</v>
      </c>
      <c r="Q465" s="77">
        <v>259.35000000000002</v>
      </c>
      <c r="R465" s="96" t="s">
        <v>15329</v>
      </c>
      <c r="S465" s="92" t="s">
        <v>15349</v>
      </c>
      <c r="T465" s="92" t="s">
        <v>15331</v>
      </c>
      <c r="U465" s="92" t="s">
        <v>15350</v>
      </c>
      <c r="V465" s="92" t="s">
        <v>15351</v>
      </c>
      <c r="W465" s="92" t="s">
        <v>15352</v>
      </c>
      <c r="X465" s="97">
        <v>44594</v>
      </c>
      <c r="Y465" s="97">
        <v>44595</v>
      </c>
      <c r="Z465" s="97">
        <v>51893</v>
      </c>
      <c r="AA465" s="79" t="s">
        <v>15353</v>
      </c>
      <c r="AB465" s="90"/>
    </row>
    <row r="466" spans="1:29" hidden="1">
      <c r="A466" s="76" t="s">
        <v>2799</v>
      </c>
      <c r="B466" s="92" t="s">
        <v>15360</v>
      </c>
      <c r="C466" s="92" t="s">
        <v>3760</v>
      </c>
      <c r="D466" s="92" t="s">
        <v>15322</v>
      </c>
      <c r="E466" s="92" t="s">
        <v>15361</v>
      </c>
      <c r="F466" s="92" t="s">
        <v>15324</v>
      </c>
      <c r="G466" s="92" t="s">
        <v>16222</v>
      </c>
      <c r="H466" s="92" t="s">
        <v>15326</v>
      </c>
      <c r="I466" s="92" t="s">
        <v>15322</v>
      </c>
      <c r="J466" s="92" t="s">
        <v>15370</v>
      </c>
      <c r="K466" s="92">
        <v>0</v>
      </c>
      <c r="L466" s="92" t="s">
        <v>13433</v>
      </c>
      <c r="M466" s="93" t="s">
        <v>16223</v>
      </c>
      <c r="N466" s="86" t="str">
        <f t="shared" si="8"/>
        <v>5293396</v>
      </c>
      <c r="O466" s="94">
        <v>200000</v>
      </c>
      <c r="P466" s="95">
        <v>1000</v>
      </c>
      <c r="Q466" s="77">
        <v>1</v>
      </c>
      <c r="R466" s="96" t="s">
        <v>15329</v>
      </c>
      <c r="S466" s="92" t="s">
        <v>15330</v>
      </c>
      <c r="T466" s="92" t="s">
        <v>15331</v>
      </c>
      <c r="U466" s="92" t="s">
        <v>15909</v>
      </c>
      <c r="V466" s="92" t="s">
        <v>15910</v>
      </c>
      <c r="W466" s="92" t="s">
        <v>15334</v>
      </c>
      <c r="X466" s="97">
        <v>44575</v>
      </c>
      <c r="Y466" s="97">
        <v>44581</v>
      </c>
      <c r="Z466" s="97">
        <v>51879</v>
      </c>
      <c r="AA466" s="79">
        <v>6186</v>
      </c>
      <c r="AB466" s="90" t="s">
        <v>15503</v>
      </c>
    </row>
    <row r="467" spans="1:29" hidden="1">
      <c r="A467" s="76" t="s">
        <v>2799</v>
      </c>
      <c r="B467" s="92" t="s">
        <v>15358</v>
      </c>
      <c r="C467" s="92" t="s">
        <v>59</v>
      </c>
      <c r="D467" s="92" t="s">
        <v>15322</v>
      </c>
      <c r="E467" s="92" t="s">
        <v>15337</v>
      </c>
      <c r="F467" s="92" t="s">
        <v>15324</v>
      </c>
      <c r="G467" s="92" t="s">
        <v>16224</v>
      </c>
      <c r="H467" s="92" t="s">
        <v>15326</v>
      </c>
      <c r="I467" s="92" t="s">
        <v>15322</v>
      </c>
      <c r="J467" s="92" t="s">
        <v>15337</v>
      </c>
      <c r="K467" s="92">
        <v>0</v>
      </c>
      <c r="L467" s="92" t="s">
        <v>13433</v>
      </c>
      <c r="M467" s="93" t="s">
        <v>535</v>
      </c>
      <c r="N467" s="86" t="str">
        <f t="shared" si="8"/>
        <v>5293410</v>
      </c>
      <c r="O467" s="94">
        <v>307000</v>
      </c>
      <c r="P467" s="95">
        <v>307000</v>
      </c>
      <c r="Q467" s="77">
        <v>307</v>
      </c>
      <c r="R467" s="96" t="s">
        <v>15329</v>
      </c>
      <c r="S467" s="92" t="s">
        <v>15330</v>
      </c>
      <c r="T467" s="92" t="s">
        <v>15331</v>
      </c>
      <c r="U467" s="92" t="s">
        <v>15332</v>
      </c>
      <c r="V467" s="92" t="s">
        <v>15333</v>
      </c>
      <c r="W467" s="92" t="s">
        <v>15334</v>
      </c>
      <c r="X467" s="97">
        <v>44602</v>
      </c>
      <c r="Y467" s="97">
        <v>44607</v>
      </c>
      <c r="Z467" s="97">
        <v>51904</v>
      </c>
      <c r="AA467" s="79">
        <v>6186</v>
      </c>
      <c r="AB467" s="90" t="s">
        <v>15340</v>
      </c>
      <c r="AC467" s="81">
        <v>33</v>
      </c>
    </row>
    <row r="468" spans="1:29" hidden="1">
      <c r="A468" s="76" t="s">
        <v>2347</v>
      </c>
      <c r="B468" s="92" t="s">
        <v>15341</v>
      </c>
      <c r="C468" s="92" t="s">
        <v>15342</v>
      </c>
      <c r="D468" s="92" t="s">
        <v>15322</v>
      </c>
      <c r="E468" s="92" t="s">
        <v>15343</v>
      </c>
      <c r="F468" s="92" t="s">
        <v>15354</v>
      </c>
      <c r="G468" s="92" t="s">
        <v>16225</v>
      </c>
      <c r="H468" s="92" t="s">
        <v>15326</v>
      </c>
      <c r="I468" s="92" t="s">
        <v>15322</v>
      </c>
      <c r="J468" s="92" t="s">
        <v>15343</v>
      </c>
      <c r="K468" s="92">
        <v>0</v>
      </c>
      <c r="L468" s="92" t="s">
        <v>13433</v>
      </c>
      <c r="M468" s="93" t="s">
        <v>16226</v>
      </c>
      <c r="N468" s="86" t="str">
        <f t="shared" si="8"/>
        <v>5324665</v>
      </c>
      <c r="O468" s="94">
        <v>142531</v>
      </c>
      <c r="P468" s="95">
        <v>142531</v>
      </c>
      <c r="Q468" s="77">
        <v>142.53100000000001</v>
      </c>
      <c r="R468" s="96" t="s">
        <v>15329</v>
      </c>
      <c r="S468" s="92" t="s">
        <v>15349</v>
      </c>
      <c r="T468" s="92" t="s">
        <v>15331</v>
      </c>
      <c r="U468" s="92" t="s">
        <v>15356</v>
      </c>
      <c r="V468" s="92" t="s">
        <v>15357</v>
      </c>
      <c r="W468" s="92" t="s">
        <v>15352</v>
      </c>
      <c r="X468" s="97">
        <v>44602</v>
      </c>
      <c r="Y468" s="97">
        <v>44603</v>
      </c>
      <c r="Z468" s="97">
        <v>51898</v>
      </c>
      <c r="AA468" s="79" t="s">
        <v>15353</v>
      </c>
      <c r="AB468" s="90"/>
    </row>
    <row r="469" spans="1:29" hidden="1">
      <c r="A469" s="98" t="s">
        <v>2347</v>
      </c>
      <c r="B469" s="99" t="s">
        <v>15341</v>
      </c>
      <c r="C469" s="99" t="s">
        <v>15342</v>
      </c>
      <c r="D469" s="99" t="s">
        <v>15322</v>
      </c>
      <c r="E469" s="99" t="s">
        <v>15343</v>
      </c>
      <c r="F469" s="99" t="s">
        <v>15354</v>
      </c>
      <c r="G469" s="99" t="s">
        <v>16227</v>
      </c>
      <c r="H469" s="99" t="s">
        <v>15326</v>
      </c>
      <c r="I469" s="99" t="s">
        <v>15322</v>
      </c>
      <c r="J469" s="99" t="s">
        <v>15343</v>
      </c>
      <c r="K469" s="99">
        <v>0</v>
      </c>
      <c r="L469" s="99" t="s">
        <v>13433</v>
      </c>
      <c r="M469" s="100" t="s">
        <v>16228</v>
      </c>
      <c r="N469" s="86" t="str">
        <f t="shared" si="8"/>
        <v>5365760</v>
      </c>
      <c r="O469" s="104">
        <v>142003</v>
      </c>
      <c r="P469" s="101">
        <v>142003</v>
      </c>
      <c r="Q469" s="77">
        <v>142.00299999999999</v>
      </c>
      <c r="R469" s="102" t="s">
        <v>15329</v>
      </c>
      <c r="S469" s="99" t="s">
        <v>15349</v>
      </c>
      <c r="T469" s="99" t="s">
        <v>15331</v>
      </c>
      <c r="U469" s="99" t="s">
        <v>15356</v>
      </c>
      <c r="V469" s="99" t="s">
        <v>15357</v>
      </c>
      <c r="W469" s="99" t="s">
        <v>15352</v>
      </c>
      <c r="X469" s="103" t="s">
        <v>15627</v>
      </c>
      <c r="Y469" s="103">
        <v>44631</v>
      </c>
      <c r="Z469" s="103">
        <v>51928</v>
      </c>
      <c r="AA469" s="79" t="s">
        <v>15353</v>
      </c>
    </row>
    <row r="470" spans="1:29" hidden="1">
      <c r="A470" s="98" t="s">
        <v>2799</v>
      </c>
      <c r="B470" s="99" t="s">
        <v>15360</v>
      </c>
      <c r="C470" s="99" t="s">
        <v>3760</v>
      </c>
      <c r="D470" s="99" t="s">
        <v>15322</v>
      </c>
      <c r="E470" s="99" t="s">
        <v>15361</v>
      </c>
      <c r="F470" s="99" t="s">
        <v>15324</v>
      </c>
      <c r="G470" s="99" t="s">
        <v>16229</v>
      </c>
      <c r="H470" s="99" t="s">
        <v>15326</v>
      </c>
      <c r="I470" s="99" t="s">
        <v>15322</v>
      </c>
      <c r="J470" s="99" t="s">
        <v>15361</v>
      </c>
      <c r="K470" s="99">
        <v>0</v>
      </c>
      <c r="L470" s="99" t="s">
        <v>13433</v>
      </c>
      <c r="M470" s="99" t="s">
        <v>3784</v>
      </c>
      <c r="N470" s="86" t="str">
        <f t="shared" si="8"/>
        <v>5370221</v>
      </c>
      <c r="O470" s="104">
        <v>297500</v>
      </c>
      <c r="P470" s="101">
        <v>297500</v>
      </c>
      <c r="Q470" s="77">
        <v>297.5</v>
      </c>
      <c r="R470" s="102" t="s">
        <v>15329</v>
      </c>
      <c r="S470" s="99" t="s">
        <v>15330</v>
      </c>
      <c r="T470" s="99" t="s">
        <v>15331</v>
      </c>
      <c r="U470" s="99" t="s">
        <v>15332</v>
      </c>
      <c r="V470" s="99" t="s">
        <v>15333</v>
      </c>
      <c r="W470" s="99" t="s">
        <v>15345</v>
      </c>
      <c r="X470" s="103" t="s">
        <v>15366</v>
      </c>
      <c r="Y470" s="103">
        <v>44665</v>
      </c>
      <c r="Z470" s="103">
        <v>51954</v>
      </c>
      <c r="AA470" s="79">
        <v>6186</v>
      </c>
      <c r="AB470" s="80" t="s">
        <v>15340</v>
      </c>
    </row>
    <row r="471" spans="1:29" hidden="1">
      <c r="A471" s="98" t="s">
        <v>2799</v>
      </c>
      <c r="B471" s="99" t="s">
        <v>15358</v>
      </c>
      <c r="C471" s="99" t="s">
        <v>59</v>
      </c>
      <c r="D471" s="99" t="s">
        <v>15322</v>
      </c>
      <c r="E471" s="99" t="s">
        <v>15337</v>
      </c>
      <c r="F471" s="99" t="s">
        <v>15324</v>
      </c>
      <c r="G471" s="99" t="s">
        <v>16230</v>
      </c>
      <c r="H471" s="99" t="s">
        <v>15326</v>
      </c>
      <c r="I471" s="99" t="s">
        <v>15322</v>
      </c>
      <c r="J471" s="99" t="s">
        <v>15337</v>
      </c>
      <c r="K471" s="99">
        <v>0</v>
      </c>
      <c r="L471" s="99" t="s">
        <v>13433</v>
      </c>
      <c r="M471" s="100" t="s">
        <v>262</v>
      </c>
      <c r="N471" s="86" t="str">
        <f t="shared" si="8"/>
        <v>5383529</v>
      </c>
      <c r="O471" s="104">
        <v>297500</v>
      </c>
      <c r="P471" s="101">
        <v>297500</v>
      </c>
      <c r="Q471" s="77">
        <v>297.5</v>
      </c>
      <c r="R471" s="102" t="s">
        <v>15329</v>
      </c>
      <c r="S471" s="99" t="s">
        <v>15330</v>
      </c>
      <c r="T471" s="99" t="s">
        <v>15331</v>
      </c>
      <c r="U471" s="99" t="s">
        <v>15332</v>
      </c>
      <c r="V471" s="99" t="s">
        <v>15333</v>
      </c>
      <c r="W471" s="99" t="s">
        <v>15329</v>
      </c>
      <c r="X471" s="103" t="s">
        <v>15452</v>
      </c>
      <c r="Y471" s="103">
        <v>44635</v>
      </c>
      <c r="Z471" s="103">
        <v>51939</v>
      </c>
      <c r="AA471" s="79">
        <v>6186</v>
      </c>
      <c r="AB471" s="80" t="s">
        <v>15340</v>
      </c>
    </row>
    <row r="472" spans="1:29" hidden="1">
      <c r="A472" s="76" t="s">
        <v>15392</v>
      </c>
      <c r="B472" s="92" t="s">
        <v>15522</v>
      </c>
      <c r="C472" s="92" t="s">
        <v>15523</v>
      </c>
      <c r="D472" s="92" t="s">
        <v>15322</v>
      </c>
      <c r="E472" s="92" t="s">
        <v>15327</v>
      </c>
      <c r="F472" s="92" t="s">
        <v>15324</v>
      </c>
      <c r="G472" s="92" t="s">
        <v>16231</v>
      </c>
      <c r="H472" s="92" t="s">
        <v>15326</v>
      </c>
      <c r="I472" s="92" t="s">
        <v>15322</v>
      </c>
      <c r="J472" s="92" t="s">
        <v>15327</v>
      </c>
      <c r="K472" s="92">
        <v>0</v>
      </c>
      <c r="L472" s="92" t="s">
        <v>13433</v>
      </c>
      <c r="M472" s="93" t="s">
        <v>16232</v>
      </c>
      <c r="N472" s="86" t="str">
        <f t="shared" si="8"/>
        <v>5407889</v>
      </c>
      <c r="O472" s="94">
        <v>195000</v>
      </c>
      <c r="P472" s="95">
        <v>195000</v>
      </c>
      <c r="Q472" s="77">
        <v>195</v>
      </c>
      <c r="R472" s="96" t="s">
        <v>15329</v>
      </c>
      <c r="S472" s="92" t="s">
        <v>15330</v>
      </c>
      <c r="T472" s="92" t="s">
        <v>15331</v>
      </c>
      <c r="U472" s="92" t="s">
        <v>15332</v>
      </c>
      <c r="V472" s="92" t="s">
        <v>15333</v>
      </c>
      <c r="W472" s="92" t="s">
        <v>15334</v>
      </c>
      <c r="X472" s="97">
        <v>44596</v>
      </c>
      <c r="Y472" s="97">
        <v>44601</v>
      </c>
      <c r="Z472" s="97">
        <v>51901</v>
      </c>
      <c r="AA472" s="79">
        <v>6186</v>
      </c>
      <c r="AB472" s="90"/>
    </row>
    <row r="473" spans="1:29" hidden="1">
      <c r="A473" s="98" t="s">
        <v>2347</v>
      </c>
      <c r="B473" s="99" t="s">
        <v>15346</v>
      </c>
      <c r="C473" s="99" t="s">
        <v>129</v>
      </c>
      <c r="D473" s="99" t="s">
        <v>15322</v>
      </c>
      <c r="E473" s="99" t="s">
        <v>15337</v>
      </c>
      <c r="F473" s="99" t="s">
        <v>15324</v>
      </c>
      <c r="G473" s="99" t="s">
        <v>16233</v>
      </c>
      <c r="H473" s="99" t="s">
        <v>15326</v>
      </c>
      <c r="I473" s="99" t="s">
        <v>15322</v>
      </c>
      <c r="J473" s="99" t="s">
        <v>15337</v>
      </c>
      <c r="K473" s="99">
        <v>0</v>
      </c>
      <c r="L473" s="99" t="s">
        <v>13433</v>
      </c>
      <c r="M473" s="99" t="s">
        <v>16234</v>
      </c>
      <c r="N473" s="86" t="str">
        <f t="shared" si="8"/>
        <v>5426597</v>
      </c>
      <c r="O473" s="104">
        <v>150000</v>
      </c>
      <c r="P473" s="105">
        <v>150000</v>
      </c>
      <c r="Q473" s="77">
        <v>150</v>
      </c>
      <c r="R473" s="102" t="s">
        <v>15329</v>
      </c>
      <c r="S473" s="99" t="s">
        <v>15330</v>
      </c>
      <c r="T473" s="99" t="s">
        <v>15331</v>
      </c>
      <c r="U473" s="99" t="s">
        <v>15641</v>
      </c>
      <c r="V473" s="99" t="s">
        <v>15642</v>
      </c>
      <c r="W473" s="99" t="s">
        <v>15345</v>
      </c>
      <c r="X473" s="103" t="s">
        <v>15928</v>
      </c>
      <c r="Y473" s="103">
        <v>44715</v>
      </c>
      <c r="Z473" s="103">
        <v>51992</v>
      </c>
      <c r="AA473" s="79" t="s">
        <v>15374</v>
      </c>
      <c r="AB473" s="80" t="s">
        <v>15375</v>
      </c>
    </row>
    <row r="474" spans="1:29" hidden="1">
      <c r="A474" s="76" t="s">
        <v>15335</v>
      </c>
      <c r="B474" s="92" t="s">
        <v>15336</v>
      </c>
      <c r="C474" s="92" t="s">
        <v>6</v>
      </c>
      <c r="D474" s="92" t="s">
        <v>15322</v>
      </c>
      <c r="E474" s="92" t="s">
        <v>15337</v>
      </c>
      <c r="F474" s="92" t="s">
        <v>15324</v>
      </c>
      <c r="G474" s="92" t="s">
        <v>16235</v>
      </c>
      <c r="H474" s="92" t="s">
        <v>15326</v>
      </c>
      <c r="I474" s="92" t="s">
        <v>15322</v>
      </c>
      <c r="J474" s="92" t="s">
        <v>15327</v>
      </c>
      <c r="K474" s="92">
        <v>0</v>
      </c>
      <c r="L474" s="92" t="s">
        <v>13433</v>
      </c>
      <c r="M474" s="93" t="s">
        <v>16236</v>
      </c>
      <c r="N474" s="86" t="str">
        <f t="shared" si="8"/>
        <v>5441085</v>
      </c>
      <c r="O474" s="94">
        <v>141350</v>
      </c>
      <c r="P474" s="95">
        <v>120000</v>
      </c>
      <c r="Q474" s="77">
        <v>120</v>
      </c>
      <c r="R474" s="96" t="s">
        <v>15329</v>
      </c>
      <c r="S474" s="92" t="s">
        <v>15349</v>
      </c>
      <c r="T474" s="92" t="s">
        <v>15331</v>
      </c>
      <c r="U474" s="92" t="s">
        <v>15356</v>
      </c>
      <c r="V474" s="92" t="s">
        <v>15357</v>
      </c>
      <c r="W474" s="92" t="s">
        <v>15388</v>
      </c>
      <c r="X474" s="97">
        <v>44572</v>
      </c>
      <c r="Y474" s="97">
        <v>44573</v>
      </c>
      <c r="Z474" s="97">
        <v>51869</v>
      </c>
      <c r="AA474" s="79" t="s">
        <v>15353</v>
      </c>
      <c r="AB474" s="90"/>
    </row>
    <row r="475" spans="1:29" hidden="1">
      <c r="A475" s="76" t="s">
        <v>2347</v>
      </c>
      <c r="B475" s="92" t="s">
        <v>15341</v>
      </c>
      <c r="C475" s="92" t="s">
        <v>15342</v>
      </c>
      <c r="D475" s="92" t="s">
        <v>15322</v>
      </c>
      <c r="E475" s="92" t="s">
        <v>15343</v>
      </c>
      <c r="F475" s="92" t="s">
        <v>15324</v>
      </c>
      <c r="G475" s="107" t="s">
        <v>16237</v>
      </c>
      <c r="H475" s="92" t="s">
        <v>15326</v>
      </c>
      <c r="I475" s="92" t="s">
        <v>15322</v>
      </c>
      <c r="J475" s="92" t="s">
        <v>15343</v>
      </c>
      <c r="K475" s="92">
        <v>0</v>
      </c>
      <c r="L475" s="92" t="s">
        <v>13433</v>
      </c>
      <c r="M475" s="93" t="s">
        <v>2312</v>
      </c>
      <c r="N475" s="86" t="str">
        <f t="shared" si="8"/>
        <v>5442086</v>
      </c>
      <c r="O475" s="94">
        <v>179300</v>
      </c>
      <c r="P475" s="95">
        <v>179300</v>
      </c>
      <c r="Q475" s="77">
        <v>179.3</v>
      </c>
      <c r="R475" s="96" t="s">
        <v>15329</v>
      </c>
      <c r="S475" s="92" t="s">
        <v>15330</v>
      </c>
      <c r="T475" s="92" t="s">
        <v>15331</v>
      </c>
      <c r="U475" s="92" t="s">
        <v>15332</v>
      </c>
      <c r="V475" s="92" t="s">
        <v>15333</v>
      </c>
      <c r="W475" s="92" t="s">
        <v>15345</v>
      </c>
      <c r="X475" s="97">
        <v>44578</v>
      </c>
      <c r="Y475" s="97">
        <v>44581</v>
      </c>
      <c r="Z475" s="97">
        <v>51875</v>
      </c>
      <c r="AA475" s="79">
        <v>6186</v>
      </c>
      <c r="AB475" s="80" t="s">
        <v>15340</v>
      </c>
    </row>
    <row r="476" spans="1:29" hidden="1">
      <c r="A476" s="76" t="s">
        <v>15335</v>
      </c>
      <c r="B476" s="92" t="s">
        <v>15336</v>
      </c>
      <c r="C476" s="92" t="s">
        <v>6</v>
      </c>
      <c r="D476" s="92" t="s">
        <v>15322</v>
      </c>
      <c r="E476" s="92" t="s">
        <v>15337</v>
      </c>
      <c r="F476" s="92" t="s">
        <v>15324</v>
      </c>
      <c r="G476" s="92" t="s">
        <v>16238</v>
      </c>
      <c r="H476" s="92" t="s">
        <v>15326</v>
      </c>
      <c r="I476" s="92" t="s">
        <v>15322</v>
      </c>
      <c r="J476" s="92" t="s">
        <v>15337</v>
      </c>
      <c r="K476" s="92">
        <v>0</v>
      </c>
      <c r="L476" s="92" t="s">
        <v>13433</v>
      </c>
      <c r="M476" s="93" t="s">
        <v>125</v>
      </c>
      <c r="N476" s="86" t="str">
        <f t="shared" si="8"/>
        <v>5442615</v>
      </c>
      <c r="O476" s="94">
        <v>327250</v>
      </c>
      <c r="P476" s="95">
        <v>327250</v>
      </c>
      <c r="Q476" s="77">
        <v>327.25</v>
      </c>
      <c r="R476" s="96" t="s">
        <v>15329</v>
      </c>
      <c r="S476" s="92" t="s">
        <v>15330</v>
      </c>
      <c r="T476" s="92" t="s">
        <v>15331</v>
      </c>
      <c r="U476" s="92" t="s">
        <v>15332</v>
      </c>
      <c r="V476" s="92" t="s">
        <v>15333</v>
      </c>
      <c r="W476" s="92" t="s">
        <v>15339</v>
      </c>
      <c r="X476" s="97">
        <v>44592</v>
      </c>
      <c r="Y476" s="97">
        <v>44592</v>
      </c>
      <c r="Z476" s="97">
        <v>51883</v>
      </c>
      <c r="AA476" s="79">
        <v>6186</v>
      </c>
      <c r="AB476" s="90" t="s">
        <v>15340</v>
      </c>
      <c r="AC476" s="81">
        <v>33</v>
      </c>
    </row>
    <row r="477" spans="1:29" hidden="1">
      <c r="A477" s="98" t="s">
        <v>2347</v>
      </c>
      <c r="B477" s="99" t="s">
        <v>15346</v>
      </c>
      <c r="C477" s="99" t="s">
        <v>129</v>
      </c>
      <c r="D477" s="99" t="s">
        <v>15322</v>
      </c>
      <c r="E477" s="99" t="s">
        <v>15337</v>
      </c>
      <c r="F477" s="99" t="s">
        <v>15324</v>
      </c>
      <c r="G477" s="99" t="s">
        <v>16239</v>
      </c>
      <c r="H477" s="99" t="s">
        <v>15326</v>
      </c>
      <c r="I477" s="99" t="s">
        <v>15322</v>
      </c>
      <c r="J477" s="99" t="s">
        <v>15343</v>
      </c>
      <c r="K477" s="99">
        <v>0</v>
      </c>
      <c r="L477" s="99" t="s">
        <v>13433</v>
      </c>
      <c r="M477" s="100" t="s">
        <v>16240</v>
      </c>
      <c r="N477" s="86" t="str">
        <f t="shared" si="8"/>
        <v>5443930</v>
      </c>
      <c r="O477" s="104">
        <v>273000</v>
      </c>
      <c r="P477" s="101">
        <v>259350</v>
      </c>
      <c r="Q477" s="77">
        <v>259.35000000000002</v>
      </c>
      <c r="R477" s="102" t="s">
        <v>15329</v>
      </c>
      <c r="S477" s="99" t="s">
        <v>15349</v>
      </c>
      <c r="T477" s="99" t="s">
        <v>15331</v>
      </c>
      <c r="U477" s="99" t="s">
        <v>15350</v>
      </c>
      <c r="V477" s="99" t="s">
        <v>15351</v>
      </c>
      <c r="W477" s="99" t="s">
        <v>15352</v>
      </c>
      <c r="X477" s="103" t="s">
        <v>15627</v>
      </c>
      <c r="Y477" s="103">
        <v>44631</v>
      </c>
      <c r="Z477" s="103">
        <v>51928</v>
      </c>
      <c r="AA477" s="79" t="s">
        <v>15353</v>
      </c>
    </row>
    <row r="478" spans="1:29" hidden="1">
      <c r="A478" s="98" t="s">
        <v>2799</v>
      </c>
      <c r="B478" s="99" t="s">
        <v>15360</v>
      </c>
      <c r="C478" s="99" t="s">
        <v>3760</v>
      </c>
      <c r="D478" s="99" t="s">
        <v>15322</v>
      </c>
      <c r="E478" s="99" t="s">
        <v>15361</v>
      </c>
      <c r="F478" s="99" t="s">
        <v>15324</v>
      </c>
      <c r="G478" s="99" t="s">
        <v>16241</v>
      </c>
      <c r="H478" s="99" t="s">
        <v>15326</v>
      </c>
      <c r="I478" s="99" t="s">
        <v>15322</v>
      </c>
      <c r="J478" s="99" t="s">
        <v>15370</v>
      </c>
      <c r="K478" s="99">
        <v>0</v>
      </c>
      <c r="L478" s="99" t="s">
        <v>13433</v>
      </c>
      <c r="M478" s="99" t="s">
        <v>16242</v>
      </c>
      <c r="N478" s="86" t="str">
        <f t="shared" si="8"/>
        <v>5446194</v>
      </c>
      <c r="O478" s="104">
        <v>112518</v>
      </c>
      <c r="P478" s="101">
        <v>112518</v>
      </c>
      <c r="Q478" s="77">
        <v>112.518</v>
      </c>
      <c r="R478" s="102" t="s">
        <v>15329</v>
      </c>
      <c r="S478" s="99" t="s">
        <v>15349</v>
      </c>
      <c r="T478" s="99" t="s">
        <v>15331</v>
      </c>
      <c r="U478" s="99" t="s">
        <v>15356</v>
      </c>
      <c r="V478" s="99" t="s">
        <v>15357</v>
      </c>
      <c r="W478" s="99" t="s">
        <v>15352</v>
      </c>
      <c r="X478" s="103" t="s">
        <v>15583</v>
      </c>
      <c r="Y478" s="103">
        <v>44673</v>
      </c>
      <c r="Z478" s="103">
        <v>51977</v>
      </c>
      <c r="AA478" s="79" t="s">
        <v>15353</v>
      </c>
    </row>
    <row r="479" spans="1:29" hidden="1">
      <c r="A479" s="76" t="s">
        <v>15489</v>
      </c>
      <c r="B479" s="92" t="s">
        <v>15541</v>
      </c>
      <c r="C479" s="92" t="s">
        <v>73</v>
      </c>
      <c r="D479" s="92" t="s">
        <v>15322</v>
      </c>
      <c r="E479" s="92" t="s">
        <v>15337</v>
      </c>
      <c r="F479" s="92" t="s">
        <v>15324</v>
      </c>
      <c r="G479" s="92" t="s">
        <v>207</v>
      </c>
      <c r="H479" s="92" t="s">
        <v>15326</v>
      </c>
      <c r="I479" s="92" t="s">
        <v>15322</v>
      </c>
      <c r="J479" s="92" t="s">
        <v>15337</v>
      </c>
      <c r="K479" s="92">
        <v>1</v>
      </c>
      <c r="L479" s="92" t="s">
        <v>13433</v>
      </c>
      <c r="M479" s="93" t="s">
        <v>208</v>
      </c>
      <c r="N479" s="86" t="str">
        <f t="shared" si="8"/>
        <v>5446498</v>
      </c>
      <c r="O479" s="94">
        <v>297500</v>
      </c>
      <c r="P479" s="95">
        <v>297500</v>
      </c>
      <c r="Q479" s="77">
        <v>297.5</v>
      </c>
      <c r="R479" s="96" t="s">
        <v>15329</v>
      </c>
      <c r="S479" s="92" t="s">
        <v>15330</v>
      </c>
      <c r="T479" s="92" t="s">
        <v>15331</v>
      </c>
      <c r="U479" s="92" t="s">
        <v>15332</v>
      </c>
      <c r="V479" s="92" t="s">
        <v>15333</v>
      </c>
      <c r="W479" s="92" t="s">
        <v>15345</v>
      </c>
      <c r="X479" s="97">
        <v>44601</v>
      </c>
      <c r="Y479" s="97">
        <v>44607</v>
      </c>
      <c r="Z479" s="97">
        <v>51904</v>
      </c>
      <c r="AA479" s="79">
        <v>6186</v>
      </c>
      <c r="AB479" s="90" t="s">
        <v>15340</v>
      </c>
    </row>
    <row r="480" spans="1:29" hidden="1">
      <c r="A480" s="76" t="s">
        <v>15392</v>
      </c>
      <c r="B480" s="92" t="s">
        <v>15393</v>
      </c>
      <c r="C480" s="92" t="s">
        <v>539</v>
      </c>
      <c r="D480" s="92" t="s">
        <v>15322</v>
      </c>
      <c r="E480" s="92" t="s">
        <v>15337</v>
      </c>
      <c r="F480" s="92" t="s">
        <v>15324</v>
      </c>
      <c r="G480" s="92" t="s">
        <v>16243</v>
      </c>
      <c r="H480" s="92" t="s">
        <v>15326</v>
      </c>
      <c r="I480" s="92" t="s">
        <v>15322</v>
      </c>
      <c r="J480" s="92" t="s">
        <v>15337</v>
      </c>
      <c r="K480" s="92">
        <v>0</v>
      </c>
      <c r="L480" s="92" t="s">
        <v>13433</v>
      </c>
      <c r="M480" s="93" t="s">
        <v>16244</v>
      </c>
      <c r="N480" s="86" t="str">
        <f t="shared" si="8"/>
        <v>5463719</v>
      </c>
      <c r="O480" s="94">
        <v>90000</v>
      </c>
      <c r="P480" s="95">
        <v>85000</v>
      </c>
      <c r="Q480" s="77">
        <v>85</v>
      </c>
      <c r="R480" s="96" t="s">
        <v>15329</v>
      </c>
      <c r="S480" s="92" t="s">
        <v>15330</v>
      </c>
      <c r="T480" s="92" t="s">
        <v>15331</v>
      </c>
      <c r="U480" s="92" t="s">
        <v>15641</v>
      </c>
      <c r="V480" s="92" t="s">
        <v>15642</v>
      </c>
      <c r="W480" s="92" t="s">
        <v>15345</v>
      </c>
      <c r="X480" s="97">
        <v>44552</v>
      </c>
      <c r="Y480" s="97">
        <v>44567</v>
      </c>
      <c r="Z480" s="97">
        <v>51857</v>
      </c>
      <c r="AA480" s="79">
        <v>6186</v>
      </c>
      <c r="AB480" s="90"/>
    </row>
    <row r="481" spans="1:31" hidden="1">
      <c r="A481" s="76" t="s">
        <v>15320</v>
      </c>
      <c r="B481" s="92" t="s">
        <v>15416</v>
      </c>
      <c r="C481" s="92" t="s">
        <v>15417</v>
      </c>
      <c r="D481" s="92" t="s">
        <v>15322</v>
      </c>
      <c r="E481" s="92" t="s">
        <v>15418</v>
      </c>
      <c r="F481" s="92" t="s">
        <v>15324</v>
      </c>
      <c r="G481" s="92" t="s">
        <v>16245</v>
      </c>
      <c r="H481" s="92" t="s">
        <v>15326</v>
      </c>
      <c r="I481" s="92" t="s">
        <v>15322</v>
      </c>
      <c r="J481" s="92" t="s">
        <v>15418</v>
      </c>
      <c r="K481" s="92">
        <v>0</v>
      </c>
      <c r="L481" s="92" t="s">
        <v>13433</v>
      </c>
      <c r="M481" s="93" t="s">
        <v>16246</v>
      </c>
      <c r="N481" s="86" t="str">
        <f t="shared" si="8"/>
        <v>5467608</v>
      </c>
      <c r="O481" s="94">
        <v>197000</v>
      </c>
      <c r="P481" s="95">
        <v>116000</v>
      </c>
      <c r="Q481" s="77">
        <v>116</v>
      </c>
      <c r="R481" s="96" t="s">
        <v>15329</v>
      </c>
      <c r="S481" s="92" t="s">
        <v>15330</v>
      </c>
      <c r="T481" s="92" t="s">
        <v>15331</v>
      </c>
      <c r="U481" s="92" t="s">
        <v>15332</v>
      </c>
      <c r="V481" s="92" t="s">
        <v>15333</v>
      </c>
      <c r="W481" s="92" t="s">
        <v>15334</v>
      </c>
      <c r="X481" s="97">
        <v>44600</v>
      </c>
      <c r="Y481" s="97">
        <v>44607</v>
      </c>
      <c r="Z481" s="97">
        <v>51897</v>
      </c>
      <c r="AA481" s="79">
        <v>6186</v>
      </c>
      <c r="AB481" s="90"/>
    </row>
    <row r="482" spans="1:31" hidden="1">
      <c r="A482" s="98" t="s">
        <v>2799</v>
      </c>
      <c r="B482" s="99" t="s">
        <v>15424</v>
      </c>
      <c r="C482" s="99" t="s">
        <v>15425</v>
      </c>
      <c r="D482" s="99" t="s">
        <v>15322</v>
      </c>
      <c r="E482" s="99" t="s">
        <v>15418</v>
      </c>
      <c r="F482" s="99" t="s">
        <v>15324</v>
      </c>
      <c r="G482" s="99" t="s">
        <v>16247</v>
      </c>
      <c r="H482" s="99" t="s">
        <v>15326</v>
      </c>
      <c r="I482" s="99" t="s">
        <v>15322</v>
      </c>
      <c r="J482" s="99" t="s">
        <v>15418</v>
      </c>
      <c r="K482" s="99">
        <v>0</v>
      </c>
      <c r="L482" s="99" t="s">
        <v>13433</v>
      </c>
      <c r="M482" s="100" t="s">
        <v>2083</v>
      </c>
      <c r="N482" s="86" t="str">
        <f t="shared" si="8"/>
        <v>5468531</v>
      </c>
      <c r="O482" s="101">
        <v>164050</v>
      </c>
      <c r="P482" s="101">
        <v>164050</v>
      </c>
      <c r="Q482" s="77">
        <v>164.05</v>
      </c>
      <c r="R482" s="102" t="s">
        <v>15329</v>
      </c>
      <c r="S482" s="99" t="s">
        <v>15330</v>
      </c>
      <c r="T482" s="99" t="s">
        <v>15331</v>
      </c>
      <c r="U482" s="99" t="s">
        <v>15332</v>
      </c>
      <c r="V482" s="99" t="s">
        <v>15333</v>
      </c>
      <c r="W482" s="99" t="s">
        <v>15329</v>
      </c>
      <c r="X482" s="103">
        <v>44606</v>
      </c>
      <c r="Y482" s="103">
        <v>44614</v>
      </c>
      <c r="Z482" s="103">
        <v>51904</v>
      </c>
      <c r="AA482" s="79">
        <v>6186</v>
      </c>
      <c r="AB482" s="90" t="s">
        <v>15340</v>
      </c>
    </row>
    <row r="483" spans="1:31" hidden="1">
      <c r="A483" s="98" t="s">
        <v>15335</v>
      </c>
      <c r="B483" s="99" t="s">
        <v>15336</v>
      </c>
      <c r="C483" s="99" t="s">
        <v>6</v>
      </c>
      <c r="D483" s="99" t="s">
        <v>15322</v>
      </c>
      <c r="E483" s="99" t="s">
        <v>15337</v>
      </c>
      <c r="F483" s="99" t="s">
        <v>15324</v>
      </c>
      <c r="G483" s="99" t="s">
        <v>16248</v>
      </c>
      <c r="H483" s="99" t="s">
        <v>15326</v>
      </c>
      <c r="I483" s="99" t="s">
        <v>15322</v>
      </c>
      <c r="J483" s="99" t="s">
        <v>15418</v>
      </c>
      <c r="K483" s="99">
        <v>0</v>
      </c>
      <c r="L483" s="99" t="s">
        <v>13433</v>
      </c>
      <c r="M483" s="99" t="s">
        <v>2103</v>
      </c>
      <c r="N483" s="86" t="str">
        <f t="shared" si="8"/>
        <v>5469323</v>
      </c>
      <c r="O483" s="104">
        <v>297500</v>
      </c>
      <c r="P483" s="105">
        <v>297500</v>
      </c>
      <c r="Q483" s="77">
        <v>297.5</v>
      </c>
      <c r="R483" s="102" t="s">
        <v>15329</v>
      </c>
      <c r="S483" s="99" t="s">
        <v>15330</v>
      </c>
      <c r="T483" s="99" t="s">
        <v>15331</v>
      </c>
      <c r="U483" s="99" t="s">
        <v>15332</v>
      </c>
      <c r="V483" s="99" t="s">
        <v>15333</v>
      </c>
      <c r="W483" s="99" t="s">
        <v>15339</v>
      </c>
      <c r="X483" s="103" t="s">
        <v>15816</v>
      </c>
      <c r="Y483" s="103">
        <v>44736</v>
      </c>
      <c r="Z483" s="103">
        <v>52023</v>
      </c>
      <c r="AA483" s="79">
        <v>6186</v>
      </c>
      <c r="AB483" s="80" t="s">
        <v>15340</v>
      </c>
      <c r="AC483" s="81">
        <v>33</v>
      </c>
    </row>
    <row r="484" spans="1:31" hidden="1">
      <c r="A484" s="98" t="s">
        <v>15335</v>
      </c>
      <c r="B484" s="99" t="s">
        <v>15336</v>
      </c>
      <c r="C484" s="99" t="s">
        <v>6</v>
      </c>
      <c r="D484" s="99" t="s">
        <v>15322</v>
      </c>
      <c r="E484" s="99" t="s">
        <v>15337</v>
      </c>
      <c r="F484" s="99" t="s">
        <v>15324</v>
      </c>
      <c r="G484" s="99" t="s">
        <v>16249</v>
      </c>
      <c r="H484" s="99" t="s">
        <v>15326</v>
      </c>
      <c r="I484" s="99" t="s">
        <v>15322</v>
      </c>
      <c r="J484" s="99" t="s">
        <v>15337</v>
      </c>
      <c r="K484" s="99">
        <v>0</v>
      </c>
      <c r="L484" s="99" t="s">
        <v>13433</v>
      </c>
      <c r="M484" s="99" t="s">
        <v>205</v>
      </c>
      <c r="N484" s="86" t="str">
        <f t="shared" si="8"/>
        <v>5469482</v>
      </c>
      <c r="O484" s="104">
        <v>223380</v>
      </c>
      <c r="P484" s="105">
        <v>223380</v>
      </c>
      <c r="Q484" s="77">
        <v>223.38</v>
      </c>
      <c r="R484" s="102" t="s">
        <v>15329</v>
      </c>
      <c r="S484" s="99" t="s">
        <v>15330</v>
      </c>
      <c r="T484" s="99" t="s">
        <v>15331</v>
      </c>
      <c r="U484" s="99" t="s">
        <v>15332</v>
      </c>
      <c r="V484" s="99" t="s">
        <v>15333</v>
      </c>
      <c r="W484" s="99" t="s">
        <v>15339</v>
      </c>
      <c r="X484" s="103" t="s">
        <v>16250</v>
      </c>
      <c r="Y484" s="103">
        <v>44711</v>
      </c>
      <c r="Z484" s="103">
        <v>52005</v>
      </c>
      <c r="AA484" s="79">
        <v>6186</v>
      </c>
      <c r="AB484" s="80" t="s">
        <v>15340</v>
      </c>
      <c r="AC484" s="81">
        <v>33</v>
      </c>
    </row>
    <row r="485" spans="1:31" hidden="1">
      <c r="A485" s="98" t="s">
        <v>15392</v>
      </c>
      <c r="B485" s="99" t="s">
        <v>15393</v>
      </c>
      <c r="C485" s="99" t="s">
        <v>539</v>
      </c>
      <c r="D485" s="99" t="s">
        <v>15322</v>
      </c>
      <c r="E485" s="99" t="s">
        <v>15337</v>
      </c>
      <c r="F485" s="99" t="s">
        <v>15324</v>
      </c>
      <c r="G485" s="99" t="s">
        <v>16251</v>
      </c>
      <c r="H485" s="99" t="s">
        <v>15326</v>
      </c>
      <c r="I485" s="99" t="s">
        <v>15377</v>
      </c>
      <c r="J485" s="99" t="s">
        <v>16252</v>
      </c>
      <c r="K485" s="99">
        <v>0</v>
      </c>
      <c r="L485" s="99" t="s">
        <v>13433</v>
      </c>
      <c r="M485" s="99" t="s">
        <v>16253</v>
      </c>
      <c r="N485" s="86" t="str">
        <f t="shared" si="8"/>
        <v>5539748</v>
      </c>
      <c r="O485" s="104">
        <v>325000</v>
      </c>
      <c r="P485" s="101">
        <v>162500</v>
      </c>
      <c r="Q485" s="77">
        <v>162.5</v>
      </c>
      <c r="R485" s="102" t="s">
        <v>15329</v>
      </c>
      <c r="S485" s="99" t="s">
        <v>15330</v>
      </c>
      <c r="T485" s="99" t="s">
        <v>15331</v>
      </c>
      <c r="U485" s="99" t="s">
        <v>15641</v>
      </c>
      <c r="V485" s="99" t="s">
        <v>15642</v>
      </c>
      <c r="W485" s="99" t="s">
        <v>15345</v>
      </c>
      <c r="X485" s="103" t="s">
        <v>15728</v>
      </c>
      <c r="Y485" s="103">
        <v>44666</v>
      </c>
      <c r="Z485" s="103">
        <v>51957</v>
      </c>
      <c r="AA485" s="79">
        <v>6186</v>
      </c>
      <c r="AB485" s="80" t="s">
        <v>15503</v>
      </c>
      <c r="AD485" s="81">
        <v>5886</v>
      </c>
    </row>
    <row r="486" spans="1:31" hidden="1">
      <c r="A486" s="76" t="s">
        <v>15335</v>
      </c>
      <c r="B486" s="92" t="s">
        <v>15336</v>
      </c>
      <c r="C486" s="92" t="s">
        <v>6</v>
      </c>
      <c r="D486" s="92" t="s">
        <v>15322</v>
      </c>
      <c r="E486" s="92" t="s">
        <v>15337</v>
      </c>
      <c r="F486" s="92" t="s">
        <v>15324</v>
      </c>
      <c r="G486" s="92" t="s">
        <v>16254</v>
      </c>
      <c r="H486" s="92" t="s">
        <v>15326</v>
      </c>
      <c r="I486" s="92" t="s">
        <v>15322</v>
      </c>
      <c r="J486" s="92" t="s">
        <v>15364</v>
      </c>
      <c r="K486" s="92">
        <v>0</v>
      </c>
      <c r="L486" s="92" t="s">
        <v>13433</v>
      </c>
      <c r="M486" s="93" t="s">
        <v>16255</v>
      </c>
      <c r="N486" s="86" t="str">
        <f t="shared" si="8"/>
        <v>5564560</v>
      </c>
      <c r="O486" s="94">
        <v>134700</v>
      </c>
      <c r="P486" s="95">
        <v>134700</v>
      </c>
      <c r="Q486" s="77">
        <v>134.69999999999999</v>
      </c>
      <c r="R486" s="96" t="s">
        <v>15329</v>
      </c>
      <c r="S486" s="92" t="s">
        <v>15349</v>
      </c>
      <c r="T486" s="92" t="s">
        <v>15331</v>
      </c>
      <c r="U486" s="92" t="s">
        <v>15356</v>
      </c>
      <c r="V486" s="92" t="s">
        <v>15357</v>
      </c>
      <c r="W486" s="92" t="s">
        <v>15388</v>
      </c>
      <c r="X486" s="97">
        <v>44580</v>
      </c>
      <c r="Y486" s="97">
        <v>44581</v>
      </c>
      <c r="Z486" s="97">
        <v>51869</v>
      </c>
      <c r="AA486" s="79" t="s">
        <v>15353</v>
      </c>
      <c r="AB486" s="90"/>
    </row>
    <row r="487" spans="1:31" hidden="1">
      <c r="A487" s="76" t="s">
        <v>15320</v>
      </c>
      <c r="B487" s="92" t="s">
        <v>15620</v>
      </c>
      <c r="C487" s="92" t="s">
        <v>15621</v>
      </c>
      <c r="D487" s="92" t="s">
        <v>15322</v>
      </c>
      <c r="E487" s="92" t="s">
        <v>15348</v>
      </c>
      <c r="F487" s="92" t="s">
        <v>15324</v>
      </c>
      <c r="G487" s="92" t="s">
        <v>16256</v>
      </c>
      <c r="H487" s="92" t="s">
        <v>15326</v>
      </c>
      <c r="I487" s="92" t="s">
        <v>15322</v>
      </c>
      <c r="J487" s="92" t="s">
        <v>15348</v>
      </c>
      <c r="K487" s="92">
        <v>0</v>
      </c>
      <c r="L487" s="92" t="s">
        <v>13433</v>
      </c>
      <c r="M487" s="93" t="s">
        <v>16257</v>
      </c>
      <c r="N487" s="86" t="str">
        <f t="shared" si="8"/>
        <v>5564578</v>
      </c>
      <c r="O487" s="94">
        <v>127000</v>
      </c>
      <c r="P487" s="95">
        <v>127000</v>
      </c>
      <c r="Q487" s="77">
        <v>127</v>
      </c>
      <c r="R487" s="96" t="s">
        <v>15329</v>
      </c>
      <c r="S487" s="92" t="s">
        <v>15330</v>
      </c>
      <c r="T487" s="92" t="s">
        <v>15331</v>
      </c>
      <c r="U487" s="92" t="s">
        <v>15332</v>
      </c>
      <c r="V487" s="92" t="s">
        <v>15333</v>
      </c>
      <c r="W487" s="92" t="s">
        <v>15334</v>
      </c>
      <c r="X487" s="97">
        <v>44559</v>
      </c>
      <c r="Y487" s="97">
        <v>44581</v>
      </c>
      <c r="Z487" s="97">
        <v>51861</v>
      </c>
      <c r="AA487" s="79">
        <v>6186</v>
      </c>
      <c r="AB487" s="90"/>
    </row>
    <row r="488" spans="1:31" hidden="1">
      <c r="A488" s="98" t="s">
        <v>2799</v>
      </c>
      <c r="B488" s="99" t="s">
        <v>15358</v>
      </c>
      <c r="C488" s="99" t="s">
        <v>59</v>
      </c>
      <c r="D488" s="99" t="s">
        <v>15322</v>
      </c>
      <c r="E488" s="99" t="s">
        <v>15337</v>
      </c>
      <c r="F488" s="99" t="s">
        <v>15324</v>
      </c>
      <c r="G488" s="99" t="s">
        <v>16258</v>
      </c>
      <c r="H488" s="99" t="s">
        <v>15326</v>
      </c>
      <c r="I488" s="99" t="s">
        <v>15322</v>
      </c>
      <c r="J488" s="99" t="s">
        <v>15337</v>
      </c>
      <c r="K488" s="99">
        <v>0</v>
      </c>
      <c r="L488" s="99" t="s">
        <v>13433</v>
      </c>
      <c r="M488" s="100" t="s">
        <v>16259</v>
      </c>
      <c r="N488" s="86" t="str">
        <f t="shared" si="8"/>
        <v>5565455</v>
      </c>
      <c r="O488" s="104">
        <v>253701</v>
      </c>
      <c r="P488" s="101">
        <v>253701</v>
      </c>
      <c r="Q488" s="77">
        <v>253.70099999999999</v>
      </c>
      <c r="R488" s="102" t="s">
        <v>15329</v>
      </c>
      <c r="S488" s="99" t="s">
        <v>15330</v>
      </c>
      <c r="T488" s="99" t="s">
        <v>15331</v>
      </c>
      <c r="U488" s="99" t="s">
        <v>15332</v>
      </c>
      <c r="V488" s="99" t="s">
        <v>15333</v>
      </c>
      <c r="W488" s="99" t="s">
        <v>15334</v>
      </c>
      <c r="X488" s="103" t="s">
        <v>15478</v>
      </c>
      <c r="Y488" s="103">
        <v>44624</v>
      </c>
      <c r="Z488" s="103">
        <v>51926</v>
      </c>
      <c r="AA488" s="79">
        <v>6186</v>
      </c>
      <c r="AB488" s="80" t="s">
        <v>15340</v>
      </c>
    </row>
    <row r="489" spans="1:31" hidden="1">
      <c r="A489" s="98" t="s">
        <v>15392</v>
      </c>
      <c r="B489" s="99" t="s">
        <v>15393</v>
      </c>
      <c r="C489" s="99" t="s">
        <v>539</v>
      </c>
      <c r="D489" s="99" t="s">
        <v>15322</v>
      </c>
      <c r="E489" s="99" t="s">
        <v>15337</v>
      </c>
      <c r="F489" s="99" t="s">
        <v>15354</v>
      </c>
      <c r="G489" s="99" t="s">
        <v>16260</v>
      </c>
      <c r="H489" s="99" t="s">
        <v>15326</v>
      </c>
      <c r="I489" s="99" t="s">
        <v>15322</v>
      </c>
      <c r="J489" s="99" t="s">
        <v>15327</v>
      </c>
      <c r="K489" s="99">
        <v>0</v>
      </c>
      <c r="L489" s="99" t="s">
        <v>13433</v>
      </c>
      <c r="M489" s="99" t="s">
        <v>16261</v>
      </c>
      <c r="N489" s="86" t="str">
        <f t="shared" si="8"/>
        <v>5610831</v>
      </c>
      <c r="O489" s="104">
        <v>148000</v>
      </c>
      <c r="P489" s="105">
        <v>148000</v>
      </c>
      <c r="Q489" s="77">
        <v>148</v>
      </c>
      <c r="R489" s="102" t="s">
        <v>15329</v>
      </c>
      <c r="S489" s="99" t="s">
        <v>15371</v>
      </c>
      <c r="T489" s="99" t="s">
        <v>15331</v>
      </c>
      <c r="U489" s="99" t="s">
        <v>15332</v>
      </c>
      <c r="V489" s="99" t="s">
        <v>15333</v>
      </c>
      <c r="W489" s="99" t="s">
        <v>15517</v>
      </c>
      <c r="X489" s="103" t="s">
        <v>15593</v>
      </c>
      <c r="Y489" s="103">
        <v>44742</v>
      </c>
      <c r="Z489" s="103">
        <v>48385</v>
      </c>
      <c r="AA489" s="79" t="s">
        <v>15374</v>
      </c>
    </row>
    <row r="490" spans="1:31" hidden="1">
      <c r="A490" s="98" t="s">
        <v>2347</v>
      </c>
      <c r="B490" s="99" t="s">
        <v>15511</v>
      </c>
      <c r="C490" s="99" t="s">
        <v>3798</v>
      </c>
      <c r="D490" s="99" t="s">
        <v>15322</v>
      </c>
      <c r="E490" s="99" t="s">
        <v>15361</v>
      </c>
      <c r="F490" s="99" t="s">
        <v>15354</v>
      </c>
      <c r="G490" s="99" t="s">
        <v>16262</v>
      </c>
      <c r="H490" s="99" t="s">
        <v>15326</v>
      </c>
      <c r="I490" s="99" t="s">
        <v>15322</v>
      </c>
      <c r="J490" s="99" t="s">
        <v>15361</v>
      </c>
      <c r="K490" s="99">
        <v>0</v>
      </c>
      <c r="L490" s="99" t="s">
        <v>13433</v>
      </c>
      <c r="M490" s="99" t="s">
        <v>16263</v>
      </c>
      <c r="N490" s="86" t="str">
        <f t="shared" si="8"/>
        <v>5660031</v>
      </c>
      <c r="O490" s="104">
        <v>138555</v>
      </c>
      <c r="P490" s="101">
        <v>138545</v>
      </c>
      <c r="Q490" s="77">
        <v>138.54499999999999</v>
      </c>
      <c r="R490" s="102" t="s">
        <v>15329</v>
      </c>
      <c r="S490" s="99" t="s">
        <v>15349</v>
      </c>
      <c r="T490" s="99" t="s">
        <v>15331</v>
      </c>
      <c r="U490" s="99" t="s">
        <v>15356</v>
      </c>
      <c r="V490" s="99" t="s">
        <v>15357</v>
      </c>
      <c r="W490" s="99" t="s">
        <v>15352</v>
      </c>
      <c r="X490" s="103">
        <v>44697</v>
      </c>
      <c r="Y490" s="103">
        <v>44698</v>
      </c>
      <c r="Z490" s="103">
        <v>52001</v>
      </c>
      <c r="AA490" s="79" t="s">
        <v>15353</v>
      </c>
      <c r="AE490" s="81" t="s">
        <v>16011</v>
      </c>
    </row>
    <row r="491" spans="1:31" hidden="1">
      <c r="A491" s="76" t="s">
        <v>2347</v>
      </c>
      <c r="B491" s="92" t="s">
        <v>15511</v>
      </c>
      <c r="C491" s="92" t="s">
        <v>3798</v>
      </c>
      <c r="D491" s="92" t="s">
        <v>15322</v>
      </c>
      <c r="E491" s="92" t="s">
        <v>15361</v>
      </c>
      <c r="F491" s="92" t="s">
        <v>15354</v>
      </c>
      <c r="G491" s="92" t="s">
        <v>16264</v>
      </c>
      <c r="H491" s="92" t="s">
        <v>15326</v>
      </c>
      <c r="I491" s="92" t="s">
        <v>15322</v>
      </c>
      <c r="J491" s="92" t="s">
        <v>15361</v>
      </c>
      <c r="K491" s="92">
        <v>0</v>
      </c>
      <c r="L491" s="92" t="s">
        <v>13433</v>
      </c>
      <c r="M491" s="93" t="s">
        <v>16265</v>
      </c>
      <c r="N491" s="86" t="str">
        <f t="shared" si="8"/>
        <v>5660106</v>
      </c>
      <c r="O491" s="94">
        <v>141593</v>
      </c>
      <c r="P491" s="95">
        <v>141593</v>
      </c>
      <c r="Q491" s="77">
        <v>141.59299999999999</v>
      </c>
      <c r="R491" s="96" t="s">
        <v>15329</v>
      </c>
      <c r="S491" s="92" t="s">
        <v>15349</v>
      </c>
      <c r="T491" s="92" t="s">
        <v>15331</v>
      </c>
      <c r="U491" s="92" t="s">
        <v>15356</v>
      </c>
      <c r="V491" s="92" t="s">
        <v>15357</v>
      </c>
      <c r="W491" s="92" t="s">
        <v>15352</v>
      </c>
      <c r="X491" s="97">
        <v>44580</v>
      </c>
      <c r="Y491" s="97">
        <v>44581</v>
      </c>
      <c r="Z491" s="97">
        <v>51884</v>
      </c>
      <c r="AA491" s="79" t="s">
        <v>15353</v>
      </c>
      <c r="AB491" s="90"/>
    </row>
    <row r="492" spans="1:31" hidden="1">
      <c r="A492" s="98" t="s">
        <v>2799</v>
      </c>
      <c r="B492" s="99" t="s">
        <v>15360</v>
      </c>
      <c r="C492" s="99" t="s">
        <v>3760</v>
      </c>
      <c r="D492" s="99" t="s">
        <v>15322</v>
      </c>
      <c r="E492" s="99" t="s">
        <v>15361</v>
      </c>
      <c r="F492" s="99" t="s">
        <v>15324</v>
      </c>
      <c r="G492" s="99" t="s">
        <v>16266</v>
      </c>
      <c r="H492" s="99" t="s">
        <v>15326</v>
      </c>
      <c r="I492" s="99" t="s">
        <v>15322</v>
      </c>
      <c r="J492" s="99" t="s">
        <v>15361</v>
      </c>
      <c r="K492" s="99">
        <v>0</v>
      </c>
      <c r="L492" s="99" t="s">
        <v>13433</v>
      </c>
      <c r="M492" s="99" t="s">
        <v>3828</v>
      </c>
      <c r="N492" s="86" t="str">
        <f t="shared" si="8"/>
        <v>5660107</v>
      </c>
      <c r="O492" s="104">
        <v>195500</v>
      </c>
      <c r="P492" s="101">
        <v>195500</v>
      </c>
      <c r="Q492" s="77">
        <v>195.5</v>
      </c>
      <c r="R492" s="102" t="s">
        <v>15329</v>
      </c>
      <c r="S492" s="99" t="s">
        <v>15330</v>
      </c>
      <c r="T492" s="99" t="s">
        <v>15331</v>
      </c>
      <c r="U492" s="99" t="s">
        <v>15332</v>
      </c>
      <c r="V492" s="99" t="s">
        <v>15333</v>
      </c>
      <c r="W492" s="106" t="s">
        <v>16267</v>
      </c>
      <c r="X492" s="103">
        <v>44671</v>
      </c>
      <c r="Y492" s="103">
        <v>44694</v>
      </c>
      <c r="Z492" s="103">
        <v>51975</v>
      </c>
      <c r="AA492" s="79">
        <v>6186</v>
      </c>
      <c r="AB492" s="80" t="s">
        <v>15510</v>
      </c>
    </row>
    <row r="493" spans="1:31" hidden="1">
      <c r="A493" s="98" t="s">
        <v>2799</v>
      </c>
      <c r="B493" s="99" t="s">
        <v>15358</v>
      </c>
      <c r="C493" s="99" t="s">
        <v>59</v>
      </c>
      <c r="D493" s="99" t="s">
        <v>15322</v>
      </c>
      <c r="E493" s="99" t="s">
        <v>15337</v>
      </c>
      <c r="F493" s="99" t="s">
        <v>15324</v>
      </c>
      <c r="G493" s="99" t="s">
        <v>16268</v>
      </c>
      <c r="H493" s="99" t="s">
        <v>15326</v>
      </c>
      <c r="I493" s="99" t="s">
        <v>15322</v>
      </c>
      <c r="J493" s="99" t="s">
        <v>15337</v>
      </c>
      <c r="K493" s="99">
        <v>0</v>
      </c>
      <c r="L493" s="99" t="s">
        <v>13433</v>
      </c>
      <c r="M493" s="100" t="s">
        <v>623</v>
      </c>
      <c r="N493" s="86" t="str">
        <f t="shared" si="8"/>
        <v>5669965</v>
      </c>
      <c r="O493" s="104">
        <v>279285</v>
      </c>
      <c r="P493" s="101">
        <v>279285</v>
      </c>
      <c r="Q493" s="77">
        <v>279.28500000000003</v>
      </c>
      <c r="R493" s="102" t="s">
        <v>15329</v>
      </c>
      <c r="S493" s="99" t="s">
        <v>15330</v>
      </c>
      <c r="T493" s="99" t="s">
        <v>15331</v>
      </c>
      <c r="U493" s="99" t="s">
        <v>15332</v>
      </c>
      <c r="V493" s="99" t="s">
        <v>15333</v>
      </c>
      <c r="W493" s="99" t="s">
        <v>15334</v>
      </c>
      <c r="X493" s="103" t="s">
        <v>15688</v>
      </c>
      <c r="Y493" s="103">
        <v>44638</v>
      </c>
      <c r="Z493" s="103">
        <v>51942</v>
      </c>
      <c r="AA493" s="79">
        <v>6186</v>
      </c>
      <c r="AB493" s="80" t="s">
        <v>15340</v>
      </c>
      <c r="AC493" s="81">
        <v>33</v>
      </c>
    </row>
    <row r="494" spans="1:31" hidden="1">
      <c r="A494" s="98" t="s">
        <v>15392</v>
      </c>
      <c r="B494" s="99" t="s">
        <v>15435</v>
      </c>
      <c r="C494" s="99" t="s">
        <v>1049</v>
      </c>
      <c r="D494" s="99" t="s">
        <v>15322</v>
      </c>
      <c r="E494" s="99" t="s">
        <v>15337</v>
      </c>
      <c r="F494" s="99" t="s">
        <v>15324</v>
      </c>
      <c r="G494" s="99" t="s">
        <v>16269</v>
      </c>
      <c r="H494" s="99" t="s">
        <v>15326</v>
      </c>
      <c r="I494" s="99" t="s">
        <v>15322</v>
      </c>
      <c r="J494" s="99" t="s">
        <v>15395</v>
      </c>
      <c r="K494" s="99">
        <v>0</v>
      </c>
      <c r="L494" s="99" t="s">
        <v>13433</v>
      </c>
      <c r="M494" s="99" t="s">
        <v>2443</v>
      </c>
      <c r="N494" s="86" t="str">
        <f t="shared" si="8"/>
        <v>5684151</v>
      </c>
      <c r="O494" s="104">
        <v>202920</v>
      </c>
      <c r="P494" s="101">
        <v>202920</v>
      </c>
      <c r="Q494" s="77">
        <v>202.92</v>
      </c>
      <c r="R494" s="102" t="s">
        <v>15329</v>
      </c>
      <c r="S494" s="99" t="s">
        <v>15330</v>
      </c>
      <c r="T494" s="99" t="s">
        <v>15331</v>
      </c>
      <c r="U494" s="99" t="s">
        <v>15332</v>
      </c>
      <c r="V494" s="99" t="s">
        <v>15333</v>
      </c>
      <c r="W494" s="99" t="s">
        <v>15334</v>
      </c>
      <c r="X494" s="103" t="s">
        <v>15739</v>
      </c>
      <c r="Y494" s="103">
        <v>44677</v>
      </c>
      <c r="Z494" s="103">
        <v>51968</v>
      </c>
      <c r="AA494" s="79">
        <v>6186</v>
      </c>
      <c r="AB494" s="80" t="s">
        <v>15340</v>
      </c>
    </row>
    <row r="495" spans="1:31" hidden="1">
      <c r="A495" s="76" t="s">
        <v>2347</v>
      </c>
      <c r="B495" s="92" t="s">
        <v>15346</v>
      </c>
      <c r="C495" s="92" t="s">
        <v>129</v>
      </c>
      <c r="D495" s="92" t="s">
        <v>15322</v>
      </c>
      <c r="E495" s="92" t="s">
        <v>15337</v>
      </c>
      <c r="F495" s="92" t="s">
        <v>15324</v>
      </c>
      <c r="G495" s="92" t="s">
        <v>16270</v>
      </c>
      <c r="H495" s="92" t="s">
        <v>15326</v>
      </c>
      <c r="I495" s="92" t="s">
        <v>15322</v>
      </c>
      <c r="J495" s="92" t="s">
        <v>15361</v>
      </c>
      <c r="K495" s="92">
        <v>0</v>
      </c>
      <c r="L495" s="92" t="s">
        <v>13433</v>
      </c>
      <c r="M495" s="93" t="s">
        <v>3772</v>
      </c>
      <c r="N495" s="86" t="str">
        <f t="shared" si="8"/>
        <v>5684467</v>
      </c>
      <c r="O495" s="94">
        <v>309400</v>
      </c>
      <c r="P495" s="95">
        <v>309400</v>
      </c>
      <c r="Q495" s="77">
        <v>309.39999999999998</v>
      </c>
      <c r="R495" s="96" t="s">
        <v>15329</v>
      </c>
      <c r="S495" s="92" t="s">
        <v>15330</v>
      </c>
      <c r="T495" s="92" t="s">
        <v>15331</v>
      </c>
      <c r="U495" s="92" t="s">
        <v>15697</v>
      </c>
      <c r="V495" s="92" t="s">
        <v>15698</v>
      </c>
      <c r="W495" s="92" t="s">
        <v>15352</v>
      </c>
      <c r="X495" s="97">
        <v>44602</v>
      </c>
      <c r="Y495" s="97">
        <v>44603</v>
      </c>
      <c r="Z495" s="97">
        <v>51906</v>
      </c>
      <c r="AA495" s="79" t="s">
        <v>15353</v>
      </c>
      <c r="AB495" s="90"/>
    </row>
    <row r="496" spans="1:31" hidden="1">
      <c r="A496" s="76" t="s">
        <v>2347</v>
      </c>
      <c r="B496" s="92" t="s">
        <v>15511</v>
      </c>
      <c r="C496" s="92" t="s">
        <v>3798</v>
      </c>
      <c r="D496" s="92" t="s">
        <v>15322</v>
      </c>
      <c r="E496" s="92" t="s">
        <v>15361</v>
      </c>
      <c r="F496" s="92" t="s">
        <v>15354</v>
      </c>
      <c r="G496" s="92" t="s">
        <v>16271</v>
      </c>
      <c r="H496" s="92" t="s">
        <v>15326</v>
      </c>
      <c r="I496" s="92" t="s">
        <v>15322</v>
      </c>
      <c r="J496" s="92" t="s">
        <v>15361</v>
      </c>
      <c r="K496" s="92">
        <v>0</v>
      </c>
      <c r="L496" s="92" t="s">
        <v>13433</v>
      </c>
      <c r="M496" s="93" t="s">
        <v>3825</v>
      </c>
      <c r="N496" s="86" t="str">
        <f t="shared" si="8"/>
        <v>5684474</v>
      </c>
      <c r="O496" s="94">
        <v>142502</v>
      </c>
      <c r="P496" s="95">
        <v>142502</v>
      </c>
      <c r="Q496" s="77">
        <v>142.50200000000001</v>
      </c>
      <c r="R496" s="96" t="s">
        <v>15329</v>
      </c>
      <c r="S496" s="92" t="s">
        <v>15349</v>
      </c>
      <c r="T496" s="92" t="s">
        <v>15331</v>
      </c>
      <c r="U496" s="92" t="s">
        <v>15356</v>
      </c>
      <c r="V496" s="92" t="s">
        <v>15357</v>
      </c>
      <c r="W496" s="92" t="s">
        <v>15352</v>
      </c>
      <c r="X496" s="97">
        <v>44601</v>
      </c>
      <c r="Y496" s="97">
        <v>44601</v>
      </c>
      <c r="Z496" s="97">
        <v>51905</v>
      </c>
      <c r="AA496" s="79" t="s">
        <v>15353</v>
      </c>
      <c r="AB496" s="90"/>
    </row>
    <row r="497" spans="1:29" hidden="1">
      <c r="A497" s="98" t="s">
        <v>2799</v>
      </c>
      <c r="B497" s="99" t="s">
        <v>15358</v>
      </c>
      <c r="C497" s="99" t="s">
        <v>59</v>
      </c>
      <c r="D497" s="99" t="s">
        <v>15322</v>
      </c>
      <c r="E497" s="99" t="s">
        <v>15337</v>
      </c>
      <c r="F497" s="99" t="s">
        <v>15324</v>
      </c>
      <c r="G497" s="99" t="s">
        <v>16272</v>
      </c>
      <c r="H497" s="99" t="s">
        <v>15326</v>
      </c>
      <c r="I497" s="99" t="s">
        <v>15322</v>
      </c>
      <c r="J497" s="99" t="s">
        <v>15337</v>
      </c>
      <c r="K497" s="99">
        <v>0</v>
      </c>
      <c r="L497" s="99" t="s">
        <v>13433</v>
      </c>
      <c r="M497" s="99" t="s">
        <v>1231</v>
      </c>
      <c r="N497" s="86" t="str">
        <f t="shared" si="8"/>
        <v>5685239</v>
      </c>
      <c r="O497" s="104">
        <v>262967</v>
      </c>
      <c r="P497" s="101">
        <v>262967</v>
      </c>
      <c r="Q497" s="77">
        <v>262.96699999999998</v>
      </c>
      <c r="R497" s="102" t="s">
        <v>15329</v>
      </c>
      <c r="S497" s="99" t="s">
        <v>15330</v>
      </c>
      <c r="T497" s="99" t="s">
        <v>15331</v>
      </c>
      <c r="U497" s="99" t="s">
        <v>15332</v>
      </c>
      <c r="V497" s="99" t="s">
        <v>15333</v>
      </c>
      <c r="W497" s="99" t="s">
        <v>15334</v>
      </c>
      <c r="X497" s="103" t="s">
        <v>15530</v>
      </c>
      <c r="Y497" s="103">
        <v>44657</v>
      </c>
      <c r="Z497" s="103">
        <v>51959</v>
      </c>
      <c r="AA497" s="79">
        <v>6186</v>
      </c>
      <c r="AB497" s="80" t="s">
        <v>15340</v>
      </c>
    </row>
    <row r="498" spans="1:29" hidden="1">
      <c r="A498" s="76" t="s">
        <v>15335</v>
      </c>
      <c r="B498" s="92" t="s">
        <v>15336</v>
      </c>
      <c r="C498" s="92" t="s">
        <v>6</v>
      </c>
      <c r="D498" s="92" t="s">
        <v>15322</v>
      </c>
      <c r="E498" s="92" t="s">
        <v>15337</v>
      </c>
      <c r="F498" s="92" t="s">
        <v>15324</v>
      </c>
      <c r="G498" s="92" t="s">
        <v>16273</v>
      </c>
      <c r="H498" s="92" t="s">
        <v>15326</v>
      </c>
      <c r="I498" s="92" t="s">
        <v>15322</v>
      </c>
      <c r="J498" s="92" t="s">
        <v>15395</v>
      </c>
      <c r="K498" s="92">
        <v>0</v>
      </c>
      <c r="L498" s="92" t="s">
        <v>13433</v>
      </c>
      <c r="M498" s="93" t="s">
        <v>295</v>
      </c>
      <c r="N498" s="86" t="str">
        <f t="shared" si="8"/>
        <v>5685268</v>
      </c>
      <c r="O498" s="94">
        <v>208174</v>
      </c>
      <c r="P498" s="95">
        <v>208174</v>
      </c>
      <c r="Q498" s="77">
        <v>208.17400000000001</v>
      </c>
      <c r="R498" s="96" t="s">
        <v>15329</v>
      </c>
      <c r="S498" s="92" t="s">
        <v>15330</v>
      </c>
      <c r="T498" s="92" t="s">
        <v>15331</v>
      </c>
      <c r="U498" s="92" t="s">
        <v>15332</v>
      </c>
      <c r="V498" s="92" t="s">
        <v>15333</v>
      </c>
      <c r="W498" s="92" t="s">
        <v>15339</v>
      </c>
      <c r="X498" s="97">
        <v>44571</v>
      </c>
      <c r="Y498" s="97">
        <v>44572</v>
      </c>
      <c r="Z498" s="97">
        <v>51823</v>
      </c>
      <c r="AA498" s="79">
        <v>6186</v>
      </c>
      <c r="AB498" s="90" t="s">
        <v>15340</v>
      </c>
    </row>
    <row r="499" spans="1:29" hidden="1">
      <c r="A499" s="98" t="s">
        <v>2347</v>
      </c>
      <c r="B499" s="99" t="s">
        <v>15346</v>
      </c>
      <c r="C499" s="99" t="s">
        <v>129</v>
      </c>
      <c r="D499" s="99" t="s">
        <v>15322</v>
      </c>
      <c r="E499" s="99" t="s">
        <v>15337</v>
      </c>
      <c r="F499" s="99" t="s">
        <v>15354</v>
      </c>
      <c r="G499" s="99" t="s">
        <v>16274</v>
      </c>
      <c r="H499" s="99" t="s">
        <v>15326</v>
      </c>
      <c r="I499" s="99" t="s">
        <v>15322</v>
      </c>
      <c r="J499" s="99" t="s">
        <v>15323</v>
      </c>
      <c r="K499" s="99">
        <v>0</v>
      </c>
      <c r="L499" s="99" t="s">
        <v>13433</v>
      </c>
      <c r="M499" s="100" t="s">
        <v>16275</v>
      </c>
      <c r="N499" s="86" t="str">
        <f t="shared" si="8"/>
        <v>5687924</v>
      </c>
      <c r="O499" s="104">
        <v>134242</v>
      </c>
      <c r="P499" s="101">
        <v>134242</v>
      </c>
      <c r="Q499" s="77">
        <v>134.24199999999999</v>
      </c>
      <c r="R499" s="102" t="s">
        <v>15329</v>
      </c>
      <c r="S499" s="99" t="s">
        <v>15349</v>
      </c>
      <c r="T499" s="99" t="s">
        <v>15331</v>
      </c>
      <c r="U499" s="99" t="s">
        <v>15356</v>
      </c>
      <c r="V499" s="99" t="s">
        <v>15357</v>
      </c>
      <c r="W499" s="99" t="s">
        <v>15352</v>
      </c>
      <c r="X499" s="103" t="s">
        <v>15805</v>
      </c>
      <c r="Y499" s="103">
        <v>44624</v>
      </c>
      <c r="Z499" s="103">
        <v>51926</v>
      </c>
      <c r="AA499" s="79" t="s">
        <v>15353</v>
      </c>
    </row>
    <row r="500" spans="1:29" hidden="1">
      <c r="A500" s="98" t="s">
        <v>15489</v>
      </c>
      <c r="B500" s="99" t="s">
        <v>15856</v>
      </c>
      <c r="C500" s="99" t="s">
        <v>15857</v>
      </c>
      <c r="D500" s="99" t="s">
        <v>15322</v>
      </c>
      <c r="E500" s="99" t="s">
        <v>15364</v>
      </c>
      <c r="F500" s="99" t="s">
        <v>15324</v>
      </c>
      <c r="G500" s="99" t="s">
        <v>3054</v>
      </c>
      <c r="H500" s="99" t="s">
        <v>15326</v>
      </c>
      <c r="I500" s="99" t="s">
        <v>15322</v>
      </c>
      <c r="J500" s="99" t="s">
        <v>15343</v>
      </c>
      <c r="K500" s="99">
        <v>1</v>
      </c>
      <c r="L500" s="99" t="s">
        <v>13433</v>
      </c>
      <c r="M500" s="99" t="s">
        <v>3055</v>
      </c>
      <c r="N500" s="86" t="str">
        <f t="shared" si="8"/>
        <v>5689183</v>
      </c>
      <c r="O500" s="104">
        <v>267750</v>
      </c>
      <c r="P500" s="101">
        <v>267750</v>
      </c>
      <c r="Q500" s="77">
        <v>267.75</v>
      </c>
      <c r="R500" s="102" t="s">
        <v>15329</v>
      </c>
      <c r="S500" s="99" t="s">
        <v>15330</v>
      </c>
      <c r="T500" s="99" t="s">
        <v>15331</v>
      </c>
      <c r="U500" s="99" t="s">
        <v>15332</v>
      </c>
      <c r="V500" s="99" t="s">
        <v>15333</v>
      </c>
      <c r="W500" s="99" t="s">
        <v>15334</v>
      </c>
      <c r="X500" s="103">
        <v>44671</v>
      </c>
      <c r="Y500" s="103">
        <v>44700</v>
      </c>
      <c r="Z500" s="103">
        <v>51974</v>
      </c>
      <c r="AA500" s="79">
        <v>6186</v>
      </c>
      <c r="AB500" s="80" t="s">
        <v>15510</v>
      </c>
      <c r="AC500" s="81">
        <v>33</v>
      </c>
    </row>
    <row r="501" spans="1:29" hidden="1">
      <c r="A501" s="76" t="s">
        <v>2347</v>
      </c>
      <c r="B501" s="92" t="s">
        <v>15346</v>
      </c>
      <c r="C501" s="92" t="s">
        <v>129</v>
      </c>
      <c r="D501" s="92" t="s">
        <v>15322</v>
      </c>
      <c r="E501" s="92" t="s">
        <v>15337</v>
      </c>
      <c r="F501" s="92" t="s">
        <v>15324</v>
      </c>
      <c r="G501" s="92" t="s">
        <v>16276</v>
      </c>
      <c r="H501" s="92" t="s">
        <v>15326</v>
      </c>
      <c r="I501" s="92" t="s">
        <v>15322</v>
      </c>
      <c r="J501" s="92" t="s">
        <v>15343</v>
      </c>
      <c r="K501" s="92">
        <v>0</v>
      </c>
      <c r="L501" s="92" t="s">
        <v>13433</v>
      </c>
      <c r="M501" s="93" t="s">
        <v>16277</v>
      </c>
      <c r="N501" s="86" t="str">
        <f t="shared" si="8"/>
        <v>5689287</v>
      </c>
      <c r="O501" s="94">
        <v>273000</v>
      </c>
      <c r="P501" s="95">
        <v>259300</v>
      </c>
      <c r="Q501" s="77">
        <v>259.3</v>
      </c>
      <c r="R501" s="96" t="s">
        <v>15329</v>
      </c>
      <c r="S501" s="92" t="s">
        <v>15349</v>
      </c>
      <c r="T501" s="92" t="s">
        <v>15331</v>
      </c>
      <c r="U501" s="92" t="s">
        <v>15350</v>
      </c>
      <c r="V501" s="92" t="s">
        <v>15351</v>
      </c>
      <c r="W501" s="92" t="s">
        <v>15352</v>
      </c>
      <c r="X501" s="97">
        <v>44579</v>
      </c>
      <c r="Y501" s="97">
        <v>44592</v>
      </c>
      <c r="Z501" s="97">
        <v>51882</v>
      </c>
      <c r="AA501" s="79" t="s">
        <v>15353</v>
      </c>
      <c r="AB501" s="90"/>
    </row>
    <row r="502" spans="1:29" hidden="1">
      <c r="A502" s="98" t="s">
        <v>2347</v>
      </c>
      <c r="B502" s="99" t="s">
        <v>15346</v>
      </c>
      <c r="C502" s="99" t="s">
        <v>129</v>
      </c>
      <c r="D502" s="99" t="s">
        <v>15322</v>
      </c>
      <c r="E502" s="99" t="s">
        <v>15337</v>
      </c>
      <c r="F502" s="99" t="s">
        <v>15324</v>
      </c>
      <c r="G502" s="99" t="s">
        <v>16278</v>
      </c>
      <c r="H502" s="99" t="s">
        <v>15326</v>
      </c>
      <c r="I502" s="99" t="s">
        <v>15322</v>
      </c>
      <c r="J502" s="99" t="s">
        <v>15337</v>
      </c>
      <c r="K502" s="99">
        <v>0</v>
      </c>
      <c r="L502" s="99" t="s">
        <v>13433</v>
      </c>
      <c r="M502" s="100" t="s">
        <v>16279</v>
      </c>
      <c r="N502" s="86" t="str">
        <f t="shared" si="8"/>
        <v>5689509</v>
      </c>
      <c r="O502" s="101">
        <v>273000</v>
      </c>
      <c r="P502" s="101">
        <v>259350</v>
      </c>
      <c r="Q502" s="77">
        <v>259.35000000000002</v>
      </c>
      <c r="R502" s="102" t="s">
        <v>15329</v>
      </c>
      <c r="S502" s="99" t="s">
        <v>15349</v>
      </c>
      <c r="T502" s="99" t="s">
        <v>15331</v>
      </c>
      <c r="U502" s="99" t="s">
        <v>15350</v>
      </c>
      <c r="V502" s="99" t="s">
        <v>15351</v>
      </c>
      <c r="W502" s="99" t="s">
        <v>15352</v>
      </c>
      <c r="X502" s="103">
        <v>44601</v>
      </c>
      <c r="Y502" s="103">
        <v>44614</v>
      </c>
      <c r="Z502" s="103">
        <v>51899</v>
      </c>
      <c r="AA502" s="79" t="s">
        <v>15353</v>
      </c>
    </row>
    <row r="503" spans="1:29" hidden="1">
      <c r="A503" s="98" t="s">
        <v>15335</v>
      </c>
      <c r="B503" s="99" t="s">
        <v>15336</v>
      </c>
      <c r="C503" s="99" t="s">
        <v>6</v>
      </c>
      <c r="D503" s="99" t="s">
        <v>15322</v>
      </c>
      <c r="E503" s="99" t="s">
        <v>15337</v>
      </c>
      <c r="F503" s="99" t="s">
        <v>15324</v>
      </c>
      <c r="G503" s="106" t="s">
        <v>16280</v>
      </c>
      <c r="H503" s="99" t="s">
        <v>15326</v>
      </c>
      <c r="I503" s="99" t="s">
        <v>15322</v>
      </c>
      <c r="J503" s="99" t="s">
        <v>15384</v>
      </c>
      <c r="K503" s="99">
        <v>0</v>
      </c>
      <c r="L503" s="99" t="s">
        <v>13433</v>
      </c>
      <c r="M503" s="99" t="s">
        <v>1361</v>
      </c>
      <c r="N503" s="86" t="str">
        <f t="shared" si="8"/>
        <v>5690701</v>
      </c>
      <c r="O503" s="104">
        <v>286450</v>
      </c>
      <c r="P503" s="101">
        <v>286450</v>
      </c>
      <c r="Q503" s="77">
        <v>286.45</v>
      </c>
      <c r="R503" s="102" t="s">
        <v>15329</v>
      </c>
      <c r="S503" s="99" t="s">
        <v>15330</v>
      </c>
      <c r="T503" s="99" t="s">
        <v>15331</v>
      </c>
      <c r="U503" s="99" t="s">
        <v>15332</v>
      </c>
      <c r="V503" s="99" t="s">
        <v>15333</v>
      </c>
      <c r="W503" s="99" t="s">
        <v>15339</v>
      </c>
      <c r="X503" s="103" t="s">
        <v>16281</v>
      </c>
      <c r="Y503" s="103">
        <v>44670</v>
      </c>
      <c r="Z503" s="103">
        <v>51950</v>
      </c>
      <c r="AA503" s="79">
        <v>6186</v>
      </c>
      <c r="AB503" s="90" t="s">
        <v>15340</v>
      </c>
      <c r="AC503" s="81">
        <v>33</v>
      </c>
    </row>
    <row r="504" spans="1:29" hidden="1">
      <c r="A504" s="76" t="s">
        <v>15335</v>
      </c>
      <c r="B504" s="92" t="s">
        <v>15336</v>
      </c>
      <c r="C504" s="92" t="s">
        <v>6</v>
      </c>
      <c r="D504" s="92" t="s">
        <v>15322</v>
      </c>
      <c r="E504" s="92" t="s">
        <v>15337</v>
      </c>
      <c r="F504" s="92" t="s">
        <v>15324</v>
      </c>
      <c r="G504" s="92" t="s">
        <v>16282</v>
      </c>
      <c r="H504" s="92" t="s">
        <v>15326</v>
      </c>
      <c r="I504" s="92" t="s">
        <v>15322</v>
      </c>
      <c r="J504" s="92" t="s">
        <v>15327</v>
      </c>
      <c r="K504" s="92">
        <v>0</v>
      </c>
      <c r="L504" s="92" t="s">
        <v>13433</v>
      </c>
      <c r="M504" s="93" t="s">
        <v>16283</v>
      </c>
      <c r="N504" s="86" t="str">
        <f t="shared" si="8"/>
        <v>5721516</v>
      </c>
      <c r="O504" s="94">
        <v>141640</v>
      </c>
      <c r="P504" s="95">
        <v>120000</v>
      </c>
      <c r="Q504" s="77">
        <v>120</v>
      </c>
      <c r="R504" s="96" t="s">
        <v>15329</v>
      </c>
      <c r="S504" s="92" t="s">
        <v>15349</v>
      </c>
      <c r="T504" s="92" t="s">
        <v>15331</v>
      </c>
      <c r="U504" s="92" t="s">
        <v>15356</v>
      </c>
      <c r="V504" s="92" t="s">
        <v>15357</v>
      </c>
      <c r="W504" s="92" t="s">
        <v>15388</v>
      </c>
      <c r="X504" s="97">
        <v>44572</v>
      </c>
      <c r="Y504" s="97">
        <v>44573</v>
      </c>
      <c r="Z504" s="97">
        <v>51869</v>
      </c>
      <c r="AA504" s="79" t="s">
        <v>15353</v>
      </c>
      <c r="AB504" s="90"/>
    </row>
    <row r="505" spans="1:29" hidden="1">
      <c r="A505" s="98" t="s">
        <v>2799</v>
      </c>
      <c r="B505" s="99" t="s">
        <v>15358</v>
      </c>
      <c r="C505" s="99" t="s">
        <v>59</v>
      </c>
      <c r="D505" s="99" t="s">
        <v>15322</v>
      </c>
      <c r="E505" s="99" t="s">
        <v>15337</v>
      </c>
      <c r="F505" s="99" t="s">
        <v>15324</v>
      </c>
      <c r="G505" s="99" t="s">
        <v>16284</v>
      </c>
      <c r="H505" s="99" t="s">
        <v>15326</v>
      </c>
      <c r="I505" s="99" t="s">
        <v>15322</v>
      </c>
      <c r="J505" s="99" t="s">
        <v>15337</v>
      </c>
      <c r="K505" s="99">
        <v>0</v>
      </c>
      <c r="L505" s="99" t="s">
        <v>13433</v>
      </c>
      <c r="M505" s="99" t="s">
        <v>1733</v>
      </c>
      <c r="N505" s="86" t="str">
        <f t="shared" si="8"/>
        <v>5724229</v>
      </c>
      <c r="O505" s="104">
        <v>247300</v>
      </c>
      <c r="P505" s="101">
        <v>247300</v>
      </c>
      <c r="Q505" s="77">
        <v>247.3</v>
      </c>
      <c r="R505" s="102" t="s">
        <v>15329</v>
      </c>
      <c r="S505" s="99" t="s">
        <v>15330</v>
      </c>
      <c r="T505" s="99" t="s">
        <v>15331</v>
      </c>
      <c r="U505" s="99" t="s">
        <v>15332</v>
      </c>
      <c r="V505" s="99" t="s">
        <v>15333</v>
      </c>
      <c r="W505" s="99" t="s">
        <v>15334</v>
      </c>
      <c r="X505" s="103">
        <v>44687</v>
      </c>
      <c r="Y505" s="103">
        <v>44687</v>
      </c>
      <c r="Z505" s="103">
        <v>51991</v>
      </c>
      <c r="AA505" s="79">
        <v>6186</v>
      </c>
      <c r="AB505" s="80" t="s">
        <v>15340</v>
      </c>
      <c r="AC505" s="81">
        <v>33</v>
      </c>
    </row>
    <row r="506" spans="1:29" hidden="1">
      <c r="A506" s="76" t="s">
        <v>15335</v>
      </c>
      <c r="B506" s="92" t="s">
        <v>15336</v>
      </c>
      <c r="C506" s="92" t="s">
        <v>6</v>
      </c>
      <c r="D506" s="92" t="s">
        <v>15322</v>
      </c>
      <c r="E506" s="92" t="s">
        <v>15337</v>
      </c>
      <c r="F506" s="92" t="s">
        <v>15324</v>
      </c>
      <c r="G506" s="92" t="s">
        <v>16285</v>
      </c>
      <c r="H506" s="92" t="s">
        <v>15326</v>
      </c>
      <c r="I506" s="92" t="s">
        <v>15322</v>
      </c>
      <c r="J506" s="92" t="s">
        <v>15384</v>
      </c>
      <c r="K506" s="92">
        <v>0</v>
      </c>
      <c r="L506" s="92" t="s">
        <v>13433</v>
      </c>
      <c r="M506" s="93" t="s">
        <v>343</v>
      </c>
      <c r="N506" s="86" t="str">
        <f t="shared" si="8"/>
        <v>5724240</v>
      </c>
      <c r="O506" s="94">
        <v>204000</v>
      </c>
      <c r="P506" s="95">
        <v>204000</v>
      </c>
      <c r="Q506" s="77">
        <v>204</v>
      </c>
      <c r="R506" s="96" t="s">
        <v>15329</v>
      </c>
      <c r="S506" s="92" t="s">
        <v>15330</v>
      </c>
      <c r="T506" s="92" t="s">
        <v>15331</v>
      </c>
      <c r="U506" s="92" t="s">
        <v>15332</v>
      </c>
      <c r="V506" s="92" t="s">
        <v>15333</v>
      </c>
      <c r="W506" s="92" t="s">
        <v>15339</v>
      </c>
      <c r="X506" s="97">
        <v>44586</v>
      </c>
      <c r="Y506" s="97">
        <v>44586</v>
      </c>
      <c r="Z506" s="97">
        <v>51855</v>
      </c>
      <c r="AA506" s="79">
        <v>6186</v>
      </c>
      <c r="AB506" s="90" t="s">
        <v>15340</v>
      </c>
    </row>
    <row r="507" spans="1:29" hidden="1">
      <c r="A507" s="98" t="s">
        <v>15335</v>
      </c>
      <c r="B507" s="99" t="s">
        <v>15336</v>
      </c>
      <c r="C507" s="99" t="s">
        <v>6</v>
      </c>
      <c r="D507" s="99" t="s">
        <v>15322</v>
      </c>
      <c r="E507" s="99" t="s">
        <v>15337</v>
      </c>
      <c r="F507" s="99" t="s">
        <v>15324</v>
      </c>
      <c r="G507" s="99" t="s">
        <v>16286</v>
      </c>
      <c r="H507" s="99" t="s">
        <v>15326</v>
      </c>
      <c r="I507" s="99" t="s">
        <v>15322</v>
      </c>
      <c r="J507" s="99" t="s">
        <v>15337</v>
      </c>
      <c r="K507" s="99">
        <v>0</v>
      </c>
      <c r="L507" s="99" t="s">
        <v>13433</v>
      </c>
      <c r="M507" s="100" t="s">
        <v>135</v>
      </c>
      <c r="N507" s="86" t="str">
        <f t="shared" si="8"/>
        <v>5758308</v>
      </c>
      <c r="O507" s="104">
        <v>297500</v>
      </c>
      <c r="P507" s="101">
        <v>297500</v>
      </c>
      <c r="Q507" s="77">
        <v>297.5</v>
      </c>
      <c r="R507" s="102" t="s">
        <v>15329</v>
      </c>
      <c r="S507" s="99" t="s">
        <v>15330</v>
      </c>
      <c r="T507" s="99" t="s">
        <v>15331</v>
      </c>
      <c r="U507" s="99" t="s">
        <v>15332</v>
      </c>
      <c r="V507" s="99" t="s">
        <v>15333</v>
      </c>
      <c r="W507" s="99" t="s">
        <v>15339</v>
      </c>
      <c r="X507" s="103" t="s">
        <v>15688</v>
      </c>
      <c r="Y507" s="103">
        <v>44638</v>
      </c>
      <c r="Z507" s="103">
        <v>51890</v>
      </c>
      <c r="AA507" s="79">
        <v>6186</v>
      </c>
      <c r="AB507" s="90" t="s">
        <v>15340</v>
      </c>
    </row>
    <row r="508" spans="1:29" hidden="1">
      <c r="A508" s="98" t="s">
        <v>2799</v>
      </c>
      <c r="B508" s="99" t="s">
        <v>15358</v>
      </c>
      <c r="C508" s="99" t="s">
        <v>59</v>
      </c>
      <c r="D508" s="99" t="s">
        <v>15322</v>
      </c>
      <c r="E508" s="99" t="s">
        <v>15337</v>
      </c>
      <c r="F508" s="99" t="s">
        <v>15324</v>
      </c>
      <c r="G508" s="99" t="s">
        <v>16287</v>
      </c>
      <c r="H508" s="99" t="s">
        <v>15326</v>
      </c>
      <c r="I508" s="99" t="s">
        <v>15322</v>
      </c>
      <c r="J508" s="99" t="s">
        <v>15337</v>
      </c>
      <c r="K508" s="99">
        <v>0</v>
      </c>
      <c r="L508" s="99" t="s">
        <v>13433</v>
      </c>
      <c r="M508" s="100" t="s">
        <v>168</v>
      </c>
      <c r="N508" s="86" t="str">
        <f t="shared" si="8"/>
        <v>5758346</v>
      </c>
      <c r="O508" s="104">
        <v>234120</v>
      </c>
      <c r="P508" s="101">
        <v>234120</v>
      </c>
      <c r="Q508" s="77">
        <v>234.12</v>
      </c>
      <c r="R508" s="102" t="s">
        <v>15329</v>
      </c>
      <c r="S508" s="99" t="s">
        <v>15330</v>
      </c>
      <c r="T508" s="99" t="s">
        <v>15331</v>
      </c>
      <c r="U508" s="99" t="s">
        <v>15332</v>
      </c>
      <c r="V508" s="99" t="s">
        <v>15333</v>
      </c>
      <c r="W508" s="99" t="s">
        <v>15329</v>
      </c>
      <c r="X508" s="103" t="s">
        <v>15677</v>
      </c>
      <c r="Y508" s="103">
        <v>44630</v>
      </c>
      <c r="Z508" s="103">
        <v>51933</v>
      </c>
      <c r="AA508" s="79">
        <v>6186</v>
      </c>
      <c r="AB508" s="80" t="s">
        <v>15340</v>
      </c>
    </row>
    <row r="509" spans="1:29" hidden="1">
      <c r="A509" s="98" t="s">
        <v>2799</v>
      </c>
      <c r="B509" s="99" t="s">
        <v>15358</v>
      </c>
      <c r="C509" s="99" t="s">
        <v>59</v>
      </c>
      <c r="D509" s="99" t="s">
        <v>15322</v>
      </c>
      <c r="E509" s="99" t="s">
        <v>15337</v>
      </c>
      <c r="F509" s="99" t="s">
        <v>15324</v>
      </c>
      <c r="G509" s="99" t="s">
        <v>16288</v>
      </c>
      <c r="H509" s="99" t="s">
        <v>15326</v>
      </c>
      <c r="I509" s="99" t="s">
        <v>15322</v>
      </c>
      <c r="J509" s="99" t="s">
        <v>15370</v>
      </c>
      <c r="K509" s="99">
        <v>0</v>
      </c>
      <c r="L509" s="99" t="s">
        <v>13433</v>
      </c>
      <c r="M509" s="99" t="s">
        <v>2963</v>
      </c>
      <c r="N509" s="86" t="str">
        <f t="shared" si="8"/>
        <v>5798722</v>
      </c>
      <c r="O509" s="104">
        <v>219990</v>
      </c>
      <c r="P509" s="101">
        <v>219990</v>
      </c>
      <c r="Q509" s="77">
        <v>219.99</v>
      </c>
      <c r="R509" s="102" t="s">
        <v>15329</v>
      </c>
      <c r="S509" s="99" t="s">
        <v>15330</v>
      </c>
      <c r="T509" s="99" t="s">
        <v>15331</v>
      </c>
      <c r="U509" s="99" t="s">
        <v>15332</v>
      </c>
      <c r="V509" s="99" t="s">
        <v>15333</v>
      </c>
      <c r="W509" s="99" t="s">
        <v>15334</v>
      </c>
      <c r="X509" s="103" t="s">
        <v>15680</v>
      </c>
      <c r="Y509" s="103">
        <v>44677</v>
      </c>
      <c r="Z509" s="103">
        <v>51975</v>
      </c>
      <c r="AA509" s="79">
        <v>6186</v>
      </c>
      <c r="AB509" s="80" t="s">
        <v>15340</v>
      </c>
      <c r="AC509" s="81">
        <v>33</v>
      </c>
    </row>
    <row r="510" spans="1:29" hidden="1">
      <c r="A510" s="98" t="s">
        <v>2347</v>
      </c>
      <c r="B510" s="99" t="s">
        <v>15346</v>
      </c>
      <c r="C510" s="99" t="s">
        <v>129</v>
      </c>
      <c r="D510" s="99" t="s">
        <v>15322</v>
      </c>
      <c r="E510" s="99" t="s">
        <v>15337</v>
      </c>
      <c r="F510" s="99" t="s">
        <v>15324</v>
      </c>
      <c r="G510" s="99" t="s">
        <v>16289</v>
      </c>
      <c r="H510" s="99" t="s">
        <v>15326</v>
      </c>
      <c r="I510" s="99" t="s">
        <v>15322</v>
      </c>
      <c r="J510" s="99" t="s">
        <v>15323</v>
      </c>
      <c r="K510" s="99">
        <v>0</v>
      </c>
      <c r="L510" s="99" t="s">
        <v>13433</v>
      </c>
      <c r="M510" s="100" t="s">
        <v>16290</v>
      </c>
      <c r="N510" s="86" t="str">
        <f t="shared" si="8"/>
        <v>5798992</v>
      </c>
      <c r="O510" s="104">
        <v>273000</v>
      </c>
      <c r="P510" s="101">
        <v>259350</v>
      </c>
      <c r="Q510" s="77">
        <v>259.35000000000002</v>
      </c>
      <c r="R510" s="102" t="s">
        <v>15329</v>
      </c>
      <c r="S510" s="99" t="s">
        <v>15349</v>
      </c>
      <c r="T510" s="99" t="s">
        <v>15331</v>
      </c>
      <c r="U510" s="99" t="s">
        <v>15350</v>
      </c>
      <c r="V510" s="99" t="s">
        <v>15351</v>
      </c>
      <c r="W510" s="99" t="s">
        <v>15352</v>
      </c>
      <c r="X510" s="103" t="s">
        <v>15684</v>
      </c>
      <c r="Y510" s="103">
        <v>44629</v>
      </c>
      <c r="Z510" s="103">
        <v>51928</v>
      </c>
      <c r="AA510" s="79" t="s">
        <v>15353</v>
      </c>
    </row>
    <row r="511" spans="1:29" hidden="1">
      <c r="A511" s="76" t="s">
        <v>2799</v>
      </c>
      <c r="B511" s="92" t="s">
        <v>15358</v>
      </c>
      <c r="C511" s="92" t="s">
        <v>59</v>
      </c>
      <c r="D511" s="92" t="s">
        <v>15322</v>
      </c>
      <c r="E511" s="92" t="s">
        <v>15337</v>
      </c>
      <c r="F511" s="92" t="s">
        <v>15324</v>
      </c>
      <c r="G511" s="92" t="s">
        <v>16291</v>
      </c>
      <c r="H511" s="92" t="s">
        <v>15326</v>
      </c>
      <c r="I511" s="92" t="s">
        <v>15322</v>
      </c>
      <c r="J511" s="92" t="s">
        <v>15370</v>
      </c>
      <c r="K511" s="92">
        <v>0</v>
      </c>
      <c r="L511" s="92" t="s">
        <v>13433</v>
      </c>
      <c r="M511" s="93" t="s">
        <v>95</v>
      </c>
      <c r="N511" s="86" t="str">
        <f t="shared" si="8"/>
        <v>5826646</v>
      </c>
      <c r="O511" s="94">
        <v>297500</v>
      </c>
      <c r="P511" s="95">
        <v>297500</v>
      </c>
      <c r="Q511" s="77">
        <v>297.5</v>
      </c>
      <c r="R511" s="96" t="s">
        <v>15329</v>
      </c>
      <c r="S511" s="92" t="s">
        <v>15330</v>
      </c>
      <c r="T511" s="92" t="s">
        <v>15331</v>
      </c>
      <c r="U511" s="92" t="s">
        <v>15332</v>
      </c>
      <c r="V511" s="92" t="s">
        <v>15333</v>
      </c>
      <c r="W511" s="92" t="s">
        <v>15334</v>
      </c>
      <c r="X511" s="97">
        <v>44594</v>
      </c>
      <c r="Y511" s="97">
        <v>44600</v>
      </c>
      <c r="Z511" s="97">
        <v>51898</v>
      </c>
      <c r="AA511" s="79">
        <v>6186</v>
      </c>
      <c r="AB511" s="90" t="s">
        <v>15340</v>
      </c>
      <c r="AC511" s="81">
        <v>33</v>
      </c>
    </row>
    <row r="512" spans="1:29" hidden="1">
      <c r="A512" s="98" t="s">
        <v>2799</v>
      </c>
      <c r="B512" s="99" t="s">
        <v>15358</v>
      </c>
      <c r="C512" s="99" t="s">
        <v>59</v>
      </c>
      <c r="D512" s="99" t="s">
        <v>15322</v>
      </c>
      <c r="E512" s="99" t="s">
        <v>15337</v>
      </c>
      <c r="F512" s="99" t="s">
        <v>15324</v>
      </c>
      <c r="G512" s="99" t="s">
        <v>16292</v>
      </c>
      <c r="H512" s="99" t="s">
        <v>15326</v>
      </c>
      <c r="I512" s="99" t="s">
        <v>15322</v>
      </c>
      <c r="J512" s="99" t="s">
        <v>15384</v>
      </c>
      <c r="K512" s="99">
        <v>0</v>
      </c>
      <c r="L512" s="99" t="s">
        <v>13433</v>
      </c>
      <c r="M512" s="99" t="s">
        <v>2599</v>
      </c>
      <c r="N512" s="86" t="str">
        <f t="shared" si="8"/>
        <v>5854538</v>
      </c>
      <c r="O512" s="104">
        <v>205500</v>
      </c>
      <c r="P512" s="101">
        <v>205500</v>
      </c>
      <c r="Q512" s="77">
        <v>205.5</v>
      </c>
      <c r="R512" s="102" t="s">
        <v>15329</v>
      </c>
      <c r="S512" s="99" t="s">
        <v>15330</v>
      </c>
      <c r="T512" s="99" t="s">
        <v>15331</v>
      </c>
      <c r="U512" s="99" t="s">
        <v>15332</v>
      </c>
      <c r="V512" s="99" t="s">
        <v>15333</v>
      </c>
      <c r="W512" s="99" t="s">
        <v>15334</v>
      </c>
      <c r="X512" s="103" t="s">
        <v>15423</v>
      </c>
      <c r="Y512" s="103">
        <v>44664</v>
      </c>
      <c r="Z512" s="103">
        <v>51962</v>
      </c>
      <c r="AA512" s="79">
        <v>6186</v>
      </c>
      <c r="AB512" s="80" t="s">
        <v>15340</v>
      </c>
      <c r="AC512" s="81">
        <v>33</v>
      </c>
    </row>
    <row r="513" spans="1:29" hidden="1">
      <c r="A513" s="98" t="s">
        <v>2347</v>
      </c>
      <c r="B513" s="99" t="s">
        <v>15346</v>
      </c>
      <c r="C513" s="99" t="s">
        <v>129</v>
      </c>
      <c r="D513" s="99" t="s">
        <v>15322</v>
      </c>
      <c r="E513" s="99" t="s">
        <v>15337</v>
      </c>
      <c r="F513" s="99" t="s">
        <v>15324</v>
      </c>
      <c r="G513" s="99" t="s">
        <v>16293</v>
      </c>
      <c r="H513" s="99" t="s">
        <v>15326</v>
      </c>
      <c r="I513" s="99" t="s">
        <v>15322</v>
      </c>
      <c r="J513" s="99" t="s">
        <v>15361</v>
      </c>
      <c r="K513" s="99">
        <v>0</v>
      </c>
      <c r="L513" s="99" t="s">
        <v>13433</v>
      </c>
      <c r="M513" s="100" t="s">
        <v>16294</v>
      </c>
      <c r="N513" s="86" t="str">
        <f t="shared" si="8"/>
        <v>5888678</v>
      </c>
      <c r="O513" s="104">
        <v>273000</v>
      </c>
      <c r="P513" s="101">
        <v>259350</v>
      </c>
      <c r="Q513" s="77">
        <v>259.35000000000002</v>
      </c>
      <c r="R513" s="102" t="s">
        <v>15329</v>
      </c>
      <c r="S513" s="99" t="s">
        <v>15349</v>
      </c>
      <c r="T513" s="99" t="s">
        <v>15331</v>
      </c>
      <c r="U513" s="99" t="s">
        <v>15350</v>
      </c>
      <c r="V513" s="99" t="s">
        <v>15351</v>
      </c>
      <c r="W513" s="99" t="s">
        <v>15352</v>
      </c>
      <c r="X513" s="103" t="s">
        <v>15655</v>
      </c>
      <c r="Y513" s="103">
        <v>44624</v>
      </c>
      <c r="Z513" s="103">
        <v>51921</v>
      </c>
      <c r="AA513" s="79" t="s">
        <v>15353</v>
      </c>
    </row>
    <row r="514" spans="1:29" hidden="1">
      <c r="A514" s="98" t="s">
        <v>2347</v>
      </c>
      <c r="B514" s="99" t="s">
        <v>15511</v>
      </c>
      <c r="C514" s="99" t="s">
        <v>3798</v>
      </c>
      <c r="D514" s="99" t="s">
        <v>15322</v>
      </c>
      <c r="E514" s="99" t="s">
        <v>15361</v>
      </c>
      <c r="F514" s="99" t="s">
        <v>15324</v>
      </c>
      <c r="G514" s="99" t="s">
        <v>16295</v>
      </c>
      <c r="H514" s="99" t="s">
        <v>15326</v>
      </c>
      <c r="I514" s="99" t="s">
        <v>15322</v>
      </c>
      <c r="J514" s="99" t="s">
        <v>15361</v>
      </c>
      <c r="K514" s="99">
        <v>0</v>
      </c>
      <c r="L514" s="99" t="s">
        <v>13433</v>
      </c>
      <c r="M514" s="99" t="s">
        <v>16296</v>
      </c>
      <c r="N514" s="86" t="str">
        <f t="shared" si="8"/>
        <v>5891674</v>
      </c>
      <c r="O514" s="104">
        <v>130000</v>
      </c>
      <c r="P514" s="101">
        <v>52000</v>
      </c>
      <c r="Q514" s="77">
        <v>52</v>
      </c>
      <c r="R514" s="102" t="s">
        <v>15329</v>
      </c>
      <c r="S514" s="99" t="s">
        <v>15330</v>
      </c>
      <c r="T514" s="99" t="s">
        <v>15331</v>
      </c>
      <c r="U514" s="99" t="s">
        <v>15641</v>
      </c>
      <c r="V514" s="99" t="s">
        <v>15642</v>
      </c>
      <c r="W514" s="99" t="s">
        <v>15345</v>
      </c>
      <c r="X514" s="103" t="s">
        <v>15533</v>
      </c>
      <c r="Y514" s="103">
        <v>44658</v>
      </c>
      <c r="Z514" s="103">
        <v>51961</v>
      </c>
      <c r="AA514" s="79">
        <v>6186</v>
      </c>
    </row>
    <row r="515" spans="1:29" hidden="1">
      <c r="A515" s="98" t="s">
        <v>15320</v>
      </c>
      <c r="B515" s="99" t="s">
        <v>15321</v>
      </c>
      <c r="C515" s="99" t="s">
        <v>415</v>
      </c>
      <c r="D515" s="99" t="s">
        <v>15322</v>
      </c>
      <c r="E515" s="99" t="s">
        <v>15323</v>
      </c>
      <c r="F515" s="99" t="s">
        <v>15324</v>
      </c>
      <c r="G515" s="99" t="s">
        <v>16297</v>
      </c>
      <c r="H515" s="99" t="s">
        <v>15326</v>
      </c>
      <c r="I515" s="99" t="s">
        <v>15322</v>
      </c>
      <c r="J515" s="99" t="s">
        <v>15323</v>
      </c>
      <c r="K515" s="99">
        <v>0</v>
      </c>
      <c r="L515" s="99" t="s">
        <v>13433</v>
      </c>
      <c r="M515" s="100" t="s">
        <v>16298</v>
      </c>
      <c r="N515" s="86" t="str">
        <f t="shared" si="8"/>
        <v>5898135</v>
      </c>
      <c r="O515" s="104">
        <v>180000</v>
      </c>
      <c r="P515" s="101">
        <v>90000</v>
      </c>
      <c r="Q515" s="77">
        <v>90</v>
      </c>
      <c r="R515" s="102" t="s">
        <v>15329</v>
      </c>
      <c r="S515" s="99" t="s">
        <v>15330</v>
      </c>
      <c r="T515" s="99" t="s">
        <v>15331</v>
      </c>
      <c r="U515" s="99" t="s">
        <v>15332</v>
      </c>
      <c r="V515" s="99" t="s">
        <v>15333</v>
      </c>
      <c r="W515" s="99" t="s">
        <v>15334</v>
      </c>
      <c r="X515" s="103" t="s">
        <v>15677</v>
      </c>
      <c r="Y515" s="103">
        <v>44634</v>
      </c>
      <c r="Z515" s="103">
        <v>51930</v>
      </c>
      <c r="AA515" s="79">
        <v>6186</v>
      </c>
      <c r="AB515" s="80" t="s">
        <v>15503</v>
      </c>
    </row>
    <row r="516" spans="1:29" hidden="1">
      <c r="A516" s="98" t="s">
        <v>15458</v>
      </c>
      <c r="B516" s="99" t="s">
        <v>15459</v>
      </c>
      <c r="C516" s="99" t="s">
        <v>15460</v>
      </c>
      <c r="D516" s="99" t="s">
        <v>15322</v>
      </c>
      <c r="E516" s="99" t="s">
        <v>15348</v>
      </c>
      <c r="F516" s="99" t="s">
        <v>15324</v>
      </c>
      <c r="G516" s="99" t="s">
        <v>16299</v>
      </c>
      <c r="H516" s="99" t="s">
        <v>15326</v>
      </c>
      <c r="I516" s="99" t="s">
        <v>15322</v>
      </c>
      <c r="J516" s="99" t="s">
        <v>15348</v>
      </c>
      <c r="K516" s="99">
        <v>0</v>
      </c>
      <c r="L516" s="99" t="s">
        <v>13433</v>
      </c>
      <c r="M516" s="99" t="s">
        <v>16300</v>
      </c>
      <c r="N516" s="86" t="str">
        <f t="shared" si="8"/>
        <v>5906467</v>
      </c>
      <c r="O516" s="104">
        <v>270000</v>
      </c>
      <c r="P516" s="101">
        <v>108000</v>
      </c>
      <c r="Q516" s="77">
        <v>108</v>
      </c>
      <c r="R516" s="102" t="s">
        <v>15329</v>
      </c>
      <c r="S516" s="99" t="s">
        <v>15330</v>
      </c>
      <c r="T516" s="99" t="s">
        <v>15331</v>
      </c>
      <c r="U516" s="99" t="s">
        <v>15332</v>
      </c>
      <c r="V516" s="99" t="s">
        <v>15333</v>
      </c>
      <c r="W516" s="99" t="s">
        <v>15334</v>
      </c>
      <c r="X516" s="103" t="s">
        <v>15583</v>
      </c>
      <c r="Y516" s="103">
        <v>44676</v>
      </c>
      <c r="Z516" s="103">
        <v>51969</v>
      </c>
      <c r="AA516" s="79">
        <v>6186</v>
      </c>
    </row>
    <row r="517" spans="1:29" hidden="1">
      <c r="A517" s="76" t="s">
        <v>15489</v>
      </c>
      <c r="B517" s="92" t="s">
        <v>15772</v>
      </c>
      <c r="C517" s="92" t="s">
        <v>57</v>
      </c>
      <c r="D517" s="92" t="s">
        <v>15322</v>
      </c>
      <c r="E517" s="92" t="s">
        <v>15337</v>
      </c>
      <c r="F517" s="92" t="s">
        <v>15324</v>
      </c>
      <c r="G517" s="92" t="s">
        <v>16301</v>
      </c>
      <c r="H517" s="92" t="s">
        <v>15326</v>
      </c>
      <c r="I517" s="92" t="s">
        <v>15322</v>
      </c>
      <c r="J517" s="92" t="s">
        <v>15418</v>
      </c>
      <c r="K517" s="92">
        <v>1</v>
      </c>
      <c r="L517" s="92" t="s">
        <v>13433</v>
      </c>
      <c r="M517" s="93" t="s">
        <v>16302</v>
      </c>
      <c r="N517" s="86" t="str">
        <f t="shared" si="8"/>
        <v>5915362</v>
      </c>
      <c r="O517" s="94">
        <v>175000</v>
      </c>
      <c r="P517" s="95">
        <v>175000</v>
      </c>
      <c r="Q517" s="77">
        <v>175</v>
      </c>
      <c r="R517" s="96" t="s">
        <v>15329</v>
      </c>
      <c r="S517" s="92" t="s">
        <v>15330</v>
      </c>
      <c r="T517" s="92" t="s">
        <v>15331</v>
      </c>
      <c r="U517" s="92" t="s">
        <v>15332</v>
      </c>
      <c r="V517" s="92" t="s">
        <v>15333</v>
      </c>
      <c r="W517" s="92" t="s">
        <v>15334</v>
      </c>
      <c r="X517" s="97">
        <v>44569</v>
      </c>
      <c r="Y517" s="97">
        <v>44575</v>
      </c>
      <c r="Z517" s="97">
        <v>51873</v>
      </c>
      <c r="AA517" s="79">
        <v>6186</v>
      </c>
      <c r="AB517" s="90"/>
    </row>
    <row r="518" spans="1:29" hidden="1">
      <c r="A518" s="98" t="s">
        <v>15458</v>
      </c>
      <c r="B518" s="99" t="s">
        <v>16303</v>
      </c>
      <c r="C518" s="99" t="s">
        <v>16304</v>
      </c>
      <c r="D518" s="99" t="s">
        <v>15322</v>
      </c>
      <c r="E518" s="99" t="s">
        <v>15418</v>
      </c>
      <c r="F518" s="99" t="s">
        <v>15354</v>
      </c>
      <c r="G518" s="106" t="s">
        <v>16305</v>
      </c>
      <c r="H518" s="99" t="s">
        <v>15326</v>
      </c>
      <c r="I518" s="99" t="s">
        <v>15322</v>
      </c>
      <c r="J518" s="99" t="s">
        <v>15418</v>
      </c>
      <c r="K518" s="99">
        <v>0</v>
      </c>
      <c r="L518" s="99" t="s">
        <v>13433</v>
      </c>
      <c r="M518" s="99" t="s">
        <v>16306</v>
      </c>
      <c r="N518" s="86" t="str">
        <f t="shared" si="8"/>
        <v>5920691</v>
      </c>
      <c r="O518" s="104">
        <v>177600</v>
      </c>
      <c r="P518" s="105">
        <v>177600</v>
      </c>
      <c r="Q518" s="77">
        <v>177.6</v>
      </c>
      <c r="R518" s="102" t="s">
        <v>15329</v>
      </c>
      <c r="S518" s="99" t="s">
        <v>15371</v>
      </c>
      <c r="T518" s="99" t="s">
        <v>15331</v>
      </c>
      <c r="U518" s="99" t="s">
        <v>15332</v>
      </c>
      <c r="V518" s="99" t="s">
        <v>15333</v>
      </c>
      <c r="W518" s="99" t="s">
        <v>15517</v>
      </c>
      <c r="X518" s="103" t="s">
        <v>16307</v>
      </c>
      <c r="Y518" s="103">
        <v>44708</v>
      </c>
      <c r="Z518" s="103">
        <v>50172</v>
      </c>
      <c r="AA518" s="79" t="s">
        <v>15374</v>
      </c>
      <c r="AB518" s="80" t="s">
        <v>15375</v>
      </c>
    </row>
    <row r="519" spans="1:29" hidden="1">
      <c r="A519" s="98" t="s">
        <v>2347</v>
      </c>
      <c r="B519" s="99" t="s">
        <v>15346</v>
      </c>
      <c r="C519" s="99" t="s">
        <v>129</v>
      </c>
      <c r="D519" s="99" t="s">
        <v>15322</v>
      </c>
      <c r="E519" s="99" t="s">
        <v>15337</v>
      </c>
      <c r="F519" s="99" t="s">
        <v>15324</v>
      </c>
      <c r="G519" s="99" t="s">
        <v>16308</v>
      </c>
      <c r="H519" s="99" t="s">
        <v>15326</v>
      </c>
      <c r="I519" s="99" t="s">
        <v>15322</v>
      </c>
      <c r="J519" s="99" t="s">
        <v>15395</v>
      </c>
      <c r="K519" s="99">
        <v>0</v>
      </c>
      <c r="L519" s="99" t="s">
        <v>13433</v>
      </c>
      <c r="M519" s="100" t="s">
        <v>16309</v>
      </c>
      <c r="N519" s="86" t="str">
        <f t="shared" si="8"/>
        <v>5983087</v>
      </c>
      <c r="O519" s="101">
        <v>273000</v>
      </c>
      <c r="P519" s="101">
        <v>259350</v>
      </c>
      <c r="Q519" s="77">
        <v>259.35000000000002</v>
      </c>
      <c r="R519" s="102" t="s">
        <v>15329</v>
      </c>
      <c r="S519" s="99" t="s">
        <v>15349</v>
      </c>
      <c r="T519" s="99" t="s">
        <v>15331</v>
      </c>
      <c r="U519" s="99" t="s">
        <v>15350</v>
      </c>
      <c r="V519" s="99" t="s">
        <v>15351</v>
      </c>
      <c r="W519" s="99" t="s">
        <v>15352</v>
      </c>
      <c r="X519" s="103">
        <v>44601</v>
      </c>
      <c r="Y519" s="103">
        <v>44615</v>
      </c>
      <c r="Z519" s="103">
        <v>51899</v>
      </c>
      <c r="AA519" s="79" t="s">
        <v>15353</v>
      </c>
    </row>
    <row r="520" spans="1:29" hidden="1">
      <c r="A520" s="98" t="s">
        <v>2347</v>
      </c>
      <c r="B520" s="99" t="s">
        <v>15346</v>
      </c>
      <c r="C520" s="99" t="s">
        <v>129</v>
      </c>
      <c r="D520" s="99" t="s">
        <v>15322</v>
      </c>
      <c r="E520" s="99" t="s">
        <v>15337</v>
      </c>
      <c r="F520" s="99" t="s">
        <v>15324</v>
      </c>
      <c r="G520" s="99" t="s">
        <v>16310</v>
      </c>
      <c r="H520" s="99" t="s">
        <v>15326</v>
      </c>
      <c r="I520" s="99" t="s">
        <v>15322</v>
      </c>
      <c r="J520" s="99" t="s">
        <v>15364</v>
      </c>
      <c r="K520" s="99">
        <v>0</v>
      </c>
      <c r="L520" s="99" t="s">
        <v>13433</v>
      </c>
      <c r="M520" s="99" t="s">
        <v>16311</v>
      </c>
      <c r="N520" s="86" t="str">
        <f t="shared" si="8"/>
        <v>6022884</v>
      </c>
      <c r="O520" s="104">
        <v>273000</v>
      </c>
      <c r="P520" s="101">
        <v>259350</v>
      </c>
      <c r="Q520" s="77">
        <v>259.35000000000002</v>
      </c>
      <c r="R520" s="102" t="s">
        <v>15329</v>
      </c>
      <c r="S520" s="99" t="s">
        <v>15349</v>
      </c>
      <c r="T520" s="99" t="s">
        <v>15331</v>
      </c>
      <c r="U520" s="99" t="s">
        <v>15350</v>
      </c>
      <c r="V520" s="99" t="s">
        <v>15351</v>
      </c>
      <c r="W520" s="99" t="s">
        <v>15352</v>
      </c>
      <c r="X520" s="103" t="s">
        <v>15445</v>
      </c>
      <c r="Y520" s="103">
        <v>44658</v>
      </c>
      <c r="Z520" s="103">
        <v>51961</v>
      </c>
      <c r="AA520" s="79" t="s">
        <v>15353</v>
      </c>
    </row>
    <row r="521" spans="1:29" hidden="1">
      <c r="A521" s="76" t="s">
        <v>2347</v>
      </c>
      <c r="B521" s="92" t="s">
        <v>15511</v>
      </c>
      <c r="C521" s="92" t="s">
        <v>3798</v>
      </c>
      <c r="D521" s="92" t="s">
        <v>15322</v>
      </c>
      <c r="E521" s="92" t="s">
        <v>15361</v>
      </c>
      <c r="F521" s="92" t="s">
        <v>15324</v>
      </c>
      <c r="G521" s="92" t="s">
        <v>16312</v>
      </c>
      <c r="H521" s="92" t="s">
        <v>15326</v>
      </c>
      <c r="I521" s="92" t="s">
        <v>15322</v>
      </c>
      <c r="J521" s="92" t="s">
        <v>15361</v>
      </c>
      <c r="K521" s="92">
        <v>0</v>
      </c>
      <c r="L521" s="92" t="s">
        <v>13433</v>
      </c>
      <c r="M521" s="93" t="s">
        <v>3396</v>
      </c>
      <c r="N521" s="86" t="str">
        <f t="shared" ref="N521:N584" si="9">+RIGHT(M521,7)</f>
        <v>6052587</v>
      </c>
      <c r="O521" s="94">
        <v>319500</v>
      </c>
      <c r="P521" s="95">
        <v>319500</v>
      </c>
      <c r="Q521" s="77">
        <v>319.5</v>
      </c>
      <c r="R521" s="96" t="s">
        <v>15329</v>
      </c>
      <c r="S521" s="92" t="s">
        <v>15330</v>
      </c>
      <c r="T521" s="92" t="s">
        <v>15331</v>
      </c>
      <c r="U521" s="92" t="s">
        <v>15332</v>
      </c>
      <c r="V521" s="92" t="s">
        <v>15333</v>
      </c>
      <c r="W521" s="92" t="s">
        <v>15345</v>
      </c>
      <c r="X521" s="97">
        <v>44596</v>
      </c>
      <c r="Y521" s="97">
        <v>44599</v>
      </c>
      <c r="Z521" s="97">
        <v>51900</v>
      </c>
      <c r="AA521" s="79">
        <v>6186</v>
      </c>
      <c r="AB521" s="90" t="s">
        <v>15340</v>
      </c>
      <c r="AC521" s="81">
        <v>33</v>
      </c>
    </row>
    <row r="522" spans="1:29" hidden="1">
      <c r="A522" s="76" t="s">
        <v>2347</v>
      </c>
      <c r="B522" s="92" t="s">
        <v>15346</v>
      </c>
      <c r="C522" s="92" t="s">
        <v>129</v>
      </c>
      <c r="D522" s="92" t="s">
        <v>15322</v>
      </c>
      <c r="E522" s="92" t="s">
        <v>15337</v>
      </c>
      <c r="F522" s="92" t="s">
        <v>15324</v>
      </c>
      <c r="G522" s="92" t="s">
        <v>16313</v>
      </c>
      <c r="H522" s="92" t="s">
        <v>15326</v>
      </c>
      <c r="I522" s="92" t="s">
        <v>15322</v>
      </c>
      <c r="J522" s="92" t="s">
        <v>15337</v>
      </c>
      <c r="K522" s="92">
        <v>0</v>
      </c>
      <c r="L522" s="92" t="s">
        <v>13433</v>
      </c>
      <c r="M522" s="93" t="s">
        <v>341</v>
      </c>
      <c r="N522" s="86" t="str">
        <f t="shared" si="9"/>
        <v>6061235</v>
      </c>
      <c r="O522" s="94">
        <v>289117</v>
      </c>
      <c r="P522" s="95">
        <v>289117</v>
      </c>
      <c r="Q522" s="77">
        <v>289.11700000000002</v>
      </c>
      <c r="R522" s="96" t="s">
        <v>15329</v>
      </c>
      <c r="S522" s="92" t="s">
        <v>15330</v>
      </c>
      <c r="T522" s="92" t="s">
        <v>15331</v>
      </c>
      <c r="U522" s="92" t="s">
        <v>15332</v>
      </c>
      <c r="V522" s="92" t="s">
        <v>15333</v>
      </c>
      <c r="W522" s="92" t="s">
        <v>15345</v>
      </c>
      <c r="X522" s="97">
        <v>44580</v>
      </c>
      <c r="Y522" s="97">
        <v>44581</v>
      </c>
      <c r="Z522" s="97">
        <v>51884</v>
      </c>
      <c r="AA522" s="79">
        <v>6186</v>
      </c>
      <c r="AB522" s="90" t="s">
        <v>15340</v>
      </c>
    </row>
    <row r="523" spans="1:29" hidden="1">
      <c r="A523" s="98" t="s">
        <v>2799</v>
      </c>
      <c r="B523" s="99" t="s">
        <v>15358</v>
      </c>
      <c r="C523" s="99" t="s">
        <v>59</v>
      </c>
      <c r="D523" s="99" t="s">
        <v>15322</v>
      </c>
      <c r="E523" s="99" t="s">
        <v>15337</v>
      </c>
      <c r="F523" s="99" t="s">
        <v>15324</v>
      </c>
      <c r="G523" s="99" t="s">
        <v>16314</v>
      </c>
      <c r="H523" s="99" t="s">
        <v>15326</v>
      </c>
      <c r="I523" s="99" t="s">
        <v>15322</v>
      </c>
      <c r="J523" s="99" t="s">
        <v>15337</v>
      </c>
      <c r="K523" s="99">
        <v>0</v>
      </c>
      <c r="L523" s="99" t="s">
        <v>13433</v>
      </c>
      <c r="M523" s="100" t="s">
        <v>1491</v>
      </c>
      <c r="N523" s="86" t="str">
        <f t="shared" si="9"/>
        <v>6061572</v>
      </c>
      <c r="O523" s="104">
        <v>297500</v>
      </c>
      <c r="P523" s="101">
        <v>297500</v>
      </c>
      <c r="Q523" s="77">
        <v>297.5</v>
      </c>
      <c r="R523" s="102" t="s">
        <v>15329</v>
      </c>
      <c r="S523" s="99" t="s">
        <v>15330</v>
      </c>
      <c r="T523" s="99" t="s">
        <v>15331</v>
      </c>
      <c r="U523" s="99" t="s">
        <v>15332</v>
      </c>
      <c r="V523" s="99" t="s">
        <v>15333</v>
      </c>
      <c r="W523" s="99" t="s">
        <v>15334</v>
      </c>
      <c r="X523" s="103" t="s">
        <v>15688</v>
      </c>
      <c r="Y523" s="103">
        <v>44645</v>
      </c>
      <c r="Z523" s="103">
        <v>51942</v>
      </c>
      <c r="AA523" s="79">
        <v>6186</v>
      </c>
      <c r="AB523" s="80" t="s">
        <v>15340</v>
      </c>
      <c r="AC523" s="81">
        <v>33</v>
      </c>
    </row>
    <row r="524" spans="1:29" hidden="1">
      <c r="A524" s="98" t="s">
        <v>15335</v>
      </c>
      <c r="B524" s="99" t="s">
        <v>15336</v>
      </c>
      <c r="C524" s="99" t="s">
        <v>6</v>
      </c>
      <c r="D524" s="99" t="s">
        <v>15322</v>
      </c>
      <c r="E524" s="99" t="s">
        <v>15337</v>
      </c>
      <c r="F524" s="99" t="s">
        <v>15324</v>
      </c>
      <c r="G524" s="99" t="s">
        <v>16315</v>
      </c>
      <c r="H524" s="99" t="s">
        <v>15326</v>
      </c>
      <c r="I524" s="99" t="s">
        <v>15322</v>
      </c>
      <c r="J524" s="99" t="s">
        <v>15337</v>
      </c>
      <c r="K524" s="99">
        <v>0</v>
      </c>
      <c r="L524" s="99" t="s">
        <v>13433</v>
      </c>
      <c r="M524" s="100" t="s">
        <v>16316</v>
      </c>
      <c r="N524" s="86" t="str">
        <f t="shared" si="9"/>
        <v>6102360</v>
      </c>
      <c r="O524" s="104">
        <v>327250</v>
      </c>
      <c r="P524" s="101">
        <v>327250</v>
      </c>
      <c r="Q524" s="77">
        <v>327.25</v>
      </c>
      <c r="R524" s="102" t="s">
        <v>15329</v>
      </c>
      <c r="S524" s="99" t="s">
        <v>15330</v>
      </c>
      <c r="T524" s="99" t="s">
        <v>15331</v>
      </c>
      <c r="U524" s="99" t="s">
        <v>15332</v>
      </c>
      <c r="V524" s="99" t="s">
        <v>15333</v>
      </c>
      <c r="W524" s="99" t="s">
        <v>15334</v>
      </c>
      <c r="X524" s="103" t="s">
        <v>15439</v>
      </c>
      <c r="Y524" s="103">
        <v>44634</v>
      </c>
      <c r="Z524" s="103">
        <v>51922</v>
      </c>
      <c r="AA524" s="79">
        <v>6186</v>
      </c>
    </row>
    <row r="525" spans="1:29" hidden="1">
      <c r="A525" s="98" t="s">
        <v>2347</v>
      </c>
      <c r="B525" s="99" t="s">
        <v>15346</v>
      </c>
      <c r="C525" s="99" t="s">
        <v>129</v>
      </c>
      <c r="D525" s="99" t="s">
        <v>15322</v>
      </c>
      <c r="E525" s="99" t="s">
        <v>15337</v>
      </c>
      <c r="F525" s="99" t="s">
        <v>15324</v>
      </c>
      <c r="G525" s="99" t="s">
        <v>16317</v>
      </c>
      <c r="H525" s="99" t="s">
        <v>15326</v>
      </c>
      <c r="I525" s="99" t="s">
        <v>15322</v>
      </c>
      <c r="J525" s="99" t="s">
        <v>15418</v>
      </c>
      <c r="K525" s="99">
        <v>0</v>
      </c>
      <c r="L525" s="99" t="s">
        <v>13433</v>
      </c>
      <c r="M525" s="99" t="s">
        <v>16318</v>
      </c>
      <c r="N525" s="86" t="str">
        <f t="shared" si="9"/>
        <v>6110820</v>
      </c>
      <c r="O525" s="104">
        <v>273000</v>
      </c>
      <c r="P525" s="101">
        <v>259350</v>
      </c>
      <c r="Q525" s="77">
        <v>259.35000000000002</v>
      </c>
      <c r="R525" s="102" t="s">
        <v>15329</v>
      </c>
      <c r="S525" s="99" t="s">
        <v>15349</v>
      </c>
      <c r="T525" s="99" t="s">
        <v>15331</v>
      </c>
      <c r="U525" s="99" t="s">
        <v>15350</v>
      </c>
      <c r="V525" s="99" t="s">
        <v>15351</v>
      </c>
      <c r="W525" s="99" t="s">
        <v>15352</v>
      </c>
      <c r="X525" s="103" t="s">
        <v>15445</v>
      </c>
      <c r="Y525" s="103">
        <v>44658</v>
      </c>
      <c r="Z525" s="103">
        <v>51960</v>
      </c>
      <c r="AA525" s="79" t="s">
        <v>15353</v>
      </c>
    </row>
    <row r="526" spans="1:29" hidden="1">
      <c r="A526" s="76" t="s">
        <v>2347</v>
      </c>
      <c r="B526" s="92" t="s">
        <v>15346</v>
      </c>
      <c r="C526" s="92" t="s">
        <v>129</v>
      </c>
      <c r="D526" s="92" t="s">
        <v>15322</v>
      </c>
      <c r="E526" s="92" t="s">
        <v>15337</v>
      </c>
      <c r="F526" s="92" t="s">
        <v>15324</v>
      </c>
      <c r="G526" s="92" t="s">
        <v>16319</v>
      </c>
      <c r="H526" s="92" t="s">
        <v>15326</v>
      </c>
      <c r="I526" s="92" t="s">
        <v>15322</v>
      </c>
      <c r="J526" s="92" t="s">
        <v>15337</v>
      </c>
      <c r="K526" s="92">
        <v>0</v>
      </c>
      <c r="L526" s="92" t="s">
        <v>13433</v>
      </c>
      <c r="M526" s="93" t="s">
        <v>16320</v>
      </c>
      <c r="N526" s="86" t="str">
        <f t="shared" si="9"/>
        <v>6120995</v>
      </c>
      <c r="O526" s="94">
        <v>273000</v>
      </c>
      <c r="P526" s="95">
        <v>259300</v>
      </c>
      <c r="Q526" s="77">
        <v>259.3</v>
      </c>
      <c r="R526" s="96" t="s">
        <v>15329</v>
      </c>
      <c r="S526" s="92" t="s">
        <v>15349</v>
      </c>
      <c r="T526" s="92" t="s">
        <v>15331</v>
      </c>
      <c r="U526" s="92" t="s">
        <v>15350</v>
      </c>
      <c r="V526" s="92" t="s">
        <v>15351</v>
      </c>
      <c r="W526" s="92" t="s">
        <v>15352</v>
      </c>
      <c r="X526" s="97">
        <v>44579</v>
      </c>
      <c r="Y526" s="97">
        <v>44592</v>
      </c>
      <c r="Z526" s="97">
        <v>51882</v>
      </c>
      <c r="AA526" s="79" t="s">
        <v>15353</v>
      </c>
      <c r="AB526" s="90"/>
    </row>
    <row r="527" spans="1:29" hidden="1">
      <c r="A527" s="98" t="s">
        <v>2347</v>
      </c>
      <c r="B527" s="99" t="s">
        <v>15346</v>
      </c>
      <c r="C527" s="99" t="s">
        <v>129</v>
      </c>
      <c r="D527" s="99" t="s">
        <v>15322</v>
      </c>
      <c r="E527" s="99" t="s">
        <v>15337</v>
      </c>
      <c r="F527" s="99" t="s">
        <v>15324</v>
      </c>
      <c r="G527" s="99" t="s">
        <v>16321</v>
      </c>
      <c r="H527" s="99" t="s">
        <v>15326</v>
      </c>
      <c r="I527" s="99" t="s">
        <v>15322</v>
      </c>
      <c r="J527" s="99" t="s">
        <v>15418</v>
      </c>
      <c r="K527" s="99">
        <v>0</v>
      </c>
      <c r="L527" s="99" t="s">
        <v>13433</v>
      </c>
      <c r="M527" s="99" t="s">
        <v>16322</v>
      </c>
      <c r="N527" s="86" t="str">
        <f t="shared" si="9"/>
        <v>6121170</v>
      </c>
      <c r="O527" s="104">
        <v>273000</v>
      </c>
      <c r="P527" s="101">
        <v>259350</v>
      </c>
      <c r="Q527" s="77">
        <v>259.35000000000002</v>
      </c>
      <c r="R527" s="102" t="s">
        <v>15329</v>
      </c>
      <c r="S527" s="99" t="s">
        <v>15349</v>
      </c>
      <c r="T527" s="99" t="s">
        <v>15331</v>
      </c>
      <c r="U527" s="99" t="s">
        <v>15350</v>
      </c>
      <c r="V527" s="99" t="s">
        <v>15351</v>
      </c>
      <c r="W527" s="99" t="s">
        <v>15352</v>
      </c>
      <c r="X527" s="103">
        <v>44687</v>
      </c>
      <c r="Y527" s="103">
        <v>44699</v>
      </c>
      <c r="Z527" s="103">
        <v>51991</v>
      </c>
      <c r="AA527" s="79" t="s">
        <v>15353</v>
      </c>
    </row>
    <row r="528" spans="1:29" hidden="1">
      <c r="A528" s="76" t="s">
        <v>15489</v>
      </c>
      <c r="B528" s="92" t="s">
        <v>16323</v>
      </c>
      <c r="C528" s="92" t="s">
        <v>1972</v>
      </c>
      <c r="D528" s="92" t="s">
        <v>15322</v>
      </c>
      <c r="E528" s="92" t="s">
        <v>15406</v>
      </c>
      <c r="F528" s="92" t="s">
        <v>15324</v>
      </c>
      <c r="G528" s="92" t="s">
        <v>16324</v>
      </c>
      <c r="H528" s="92" t="s">
        <v>15326</v>
      </c>
      <c r="I528" s="92" t="s">
        <v>15322</v>
      </c>
      <c r="J528" s="92" t="s">
        <v>15406</v>
      </c>
      <c r="K528" s="92">
        <v>1</v>
      </c>
      <c r="L528" s="92" t="s">
        <v>13433</v>
      </c>
      <c r="M528" s="93" t="s">
        <v>16325</v>
      </c>
      <c r="N528" s="86" t="str">
        <f t="shared" si="9"/>
        <v>6121185</v>
      </c>
      <c r="O528" s="94">
        <v>212500</v>
      </c>
      <c r="P528" s="95">
        <v>134000</v>
      </c>
      <c r="Q528" s="77">
        <v>134</v>
      </c>
      <c r="R528" s="96" t="s">
        <v>15329</v>
      </c>
      <c r="S528" s="92" t="s">
        <v>15330</v>
      </c>
      <c r="T528" s="92" t="s">
        <v>15331</v>
      </c>
      <c r="U528" s="92" t="s">
        <v>15641</v>
      </c>
      <c r="V528" s="92" t="s">
        <v>15642</v>
      </c>
      <c r="W528" s="92" t="s">
        <v>15334</v>
      </c>
      <c r="X528" s="97">
        <v>44575</v>
      </c>
      <c r="Y528" s="97">
        <v>44594</v>
      </c>
      <c r="Z528" s="97">
        <v>51847</v>
      </c>
      <c r="AA528" s="79">
        <v>6186</v>
      </c>
      <c r="AB528" s="90" t="s">
        <v>15503</v>
      </c>
    </row>
    <row r="529" spans="1:30" hidden="1">
      <c r="A529" s="98" t="s">
        <v>15335</v>
      </c>
      <c r="B529" s="99" t="s">
        <v>15336</v>
      </c>
      <c r="C529" s="99" t="s">
        <v>6</v>
      </c>
      <c r="D529" s="99" t="s">
        <v>15322</v>
      </c>
      <c r="E529" s="99" t="s">
        <v>15337</v>
      </c>
      <c r="F529" s="99" t="s">
        <v>15324</v>
      </c>
      <c r="G529" s="99" t="s">
        <v>16326</v>
      </c>
      <c r="H529" s="99" t="s">
        <v>15326</v>
      </c>
      <c r="I529" s="99" t="s">
        <v>15322</v>
      </c>
      <c r="J529" s="99" t="s">
        <v>15395</v>
      </c>
      <c r="K529" s="99">
        <v>0</v>
      </c>
      <c r="L529" s="99" t="s">
        <v>13433</v>
      </c>
      <c r="M529" s="100" t="s">
        <v>16327</v>
      </c>
      <c r="N529" s="86" t="str">
        <f t="shared" si="9"/>
        <v>6125347</v>
      </c>
      <c r="O529" s="104">
        <v>190443</v>
      </c>
      <c r="P529" s="101">
        <v>190443</v>
      </c>
      <c r="Q529" s="77">
        <v>190.44300000000001</v>
      </c>
      <c r="R529" s="102" t="s">
        <v>15329</v>
      </c>
      <c r="S529" s="99" t="s">
        <v>15330</v>
      </c>
      <c r="T529" s="99" t="s">
        <v>15331</v>
      </c>
      <c r="U529" s="99" t="s">
        <v>15332</v>
      </c>
      <c r="V529" s="99" t="s">
        <v>15333</v>
      </c>
      <c r="W529" s="99" t="s">
        <v>15334</v>
      </c>
      <c r="X529" s="103" t="s">
        <v>15478</v>
      </c>
      <c r="Y529" s="103">
        <v>44622</v>
      </c>
      <c r="Z529" s="103">
        <v>51890</v>
      </c>
      <c r="AA529" s="79">
        <v>6186</v>
      </c>
    </row>
    <row r="530" spans="1:30" hidden="1">
      <c r="A530" s="98" t="s">
        <v>15392</v>
      </c>
      <c r="B530" s="99" t="s">
        <v>15393</v>
      </c>
      <c r="C530" s="99" t="s">
        <v>539</v>
      </c>
      <c r="D530" s="99" t="s">
        <v>15322</v>
      </c>
      <c r="E530" s="99" t="s">
        <v>15337</v>
      </c>
      <c r="F530" s="99" t="s">
        <v>15324</v>
      </c>
      <c r="G530" s="99" t="s">
        <v>16328</v>
      </c>
      <c r="H530" s="99" t="s">
        <v>15326</v>
      </c>
      <c r="I530" s="99" t="s">
        <v>15322</v>
      </c>
      <c r="J530" s="99" t="s">
        <v>15395</v>
      </c>
      <c r="K530" s="99">
        <v>0</v>
      </c>
      <c r="L530" s="99" t="s">
        <v>13433</v>
      </c>
      <c r="M530" s="99" t="s">
        <v>2499</v>
      </c>
      <c r="N530" s="86" t="str">
        <f t="shared" si="9"/>
        <v>6126314</v>
      </c>
      <c r="O530" s="104">
        <v>128550</v>
      </c>
      <c r="P530" s="101">
        <v>128550</v>
      </c>
      <c r="Q530" s="77">
        <v>128.55000000000001</v>
      </c>
      <c r="R530" s="102" t="s">
        <v>15329</v>
      </c>
      <c r="S530" s="99" t="s">
        <v>15330</v>
      </c>
      <c r="T530" s="99" t="s">
        <v>15331</v>
      </c>
      <c r="U530" s="99" t="s">
        <v>15332</v>
      </c>
      <c r="V530" s="99" t="s">
        <v>15333</v>
      </c>
      <c r="W530" s="99" t="s">
        <v>15334</v>
      </c>
      <c r="X530" s="103">
        <v>44679</v>
      </c>
      <c r="Y530" s="103">
        <v>44692</v>
      </c>
      <c r="Z530" s="103">
        <v>51984</v>
      </c>
      <c r="AA530" s="79">
        <v>6186</v>
      </c>
      <c r="AB530" s="80" t="s">
        <v>15340</v>
      </c>
      <c r="AC530" s="81">
        <v>33</v>
      </c>
      <c r="AD530" s="81">
        <v>5886</v>
      </c>
    </row>
    <row r="531" spans="1:30" hidden="1">
      <c r="A531" s="98" t="s">
        <v>2347</v>
      </c>
      <c r="B531" s="99" t="s">
        <v>15346</v>
      </c>
      <c r="C531" s="99" t="s">
        <v>129</v>
      </c>
      <c r="D531" s="99" t="s">
        <v>15322</v>
      </c>
      <c r="E531" s="99" t="s">
        <v>15337</v>
      </c>
      <c r="F531" s="99" t="s">
        <v>15324</v>
      </c>
      <c r="G531" s="99" t="s">
        <v>16329</v>
      </c>
      <c r="H531" s="99" t="s">
        <v>15326</v>
      </c>
      <c r="I531" s="99" t="s">
        <v>15322</v>
      </c>
      <c r="J531" s="99" t="s">
        <v>15384</v>
      </c>
      <c r="K531" s="99">
        <v>0</v>
      </c>
      <c r="L531" s="99" t="s">
        <v>13433</v>
      </c>
      <c r="M531" s="99" t="s">
        <v>16330</v>
      </c>
      <c r="N531" s="86" t="str">
        <f t="shared" si="9"/>
        <v>6153362</v>
      </c>
      <c r="O531" s="104">
        <v>273000</v>
      </c>
      <c r="P531" s="101">
        <v>259350</v>
      </c>
      <c r="Q531" s="77">
        <v>259.35000000000002</v>
      </c>
      <c r="R531" s="102" t="s">
        <v>15329</v>
      </c>
      <c r="S531" s="99" t="s">
        <v>15349</v>
      </c>
      <c r="T531" s="99" t="s">
        <v>15331</v>
      </c>
      <c r="U531" s="99" t="s">
        <v>15350</v>
      </c>
      <c r="V531" s="99" t="s">
        <v>15351</v>
      </c>
      <c r="W531" s="99" t="s">
        <v>15352</v>
      </c>
      <c r="X531" s="103">
        <v>44679</v>
      </c>
      <c r="Y531" s="103">
        <v>44699</v>
      </c>
      <c r="Z531" s="103">
        <v>51983</v>
      </c>
      <c r="AA531" s="79" t="s">
        <v>15353</v>
      </c>
    </row>
    <row r="532" spans="1:30" hidden="1">
      <c r="A532" s="98" t="s">
        <v>15335</v>
      </c>
      <c r="B532" s="99" t="s">
        <v>15336</v>
      </c>
      <c r="C532" s="99" t="s">
        <v>6</v>
      </c>
      <c r="D532" s="99" t="s">
        <v>15322</v>
      </c>
      <c r="E532" s="99" t="s">
        <v>15337</v>
      </c>
      <c r="F532" s="99" t="s">
        <v>15324</v>
      </c>
      <c r="G532" s="99" t="s">
        <v>16331</v>
      </c>
      <c r="H532" s="99" t="s">
        <v>15326</v>
      </c>
      <c r="I532" s="99" t="s">
        <v>15322</v>
      </c>
      <c r="J532" s="99" t="s">
        <v>15384</v>
      </c>
      <c r="K532" s="99">
        <v>0</v>
      </c>
      <c r="L532" s="99" t="s">
        <v>13433</v>
      </c>
      <c r="M532" s="99" t="s">
        <v>2585</v>
      </c>
      <c r="N532" s="86" t="str">
        <f t="shared" si="9"/>
        <v>6153383</v>
      </c>
      <c r="O532" s="104">
        <v>247561</v>
      </c>
      <c r="P532" s="101">
        <v>247561</v>
      </c>
      <c r="Q532" s="77">
        <v>247.56100000000001</v>
      </c>
      <c r="R532" s="102" t="s">
        <v>15329</v>
      </c>
      <c r="S532" s="99" t="s">
        <v>15330</v>
      </c>
      <c r="T532" s="99" t="s">
        <v>15331</v>
      </c>
      <c r="U532" s="99" t="s">
        <v>15332</v>
      </c>
      <c r="V532" s="99" t="s">
        <v>15333</v>
      </c>
      <c r="W532" s="99" t="s">
        <v>15339</v>
      </c>
      <c r="X532" s="103" t="s">
        <v>15429</v>
      </c>
      <c r="Y532" s="103">
        <v>44680</v>
      </c>
      <c r="Z532" s="103">
        <v>51967</v>
      </c>
      <c r="AA532" s="79">
        <v>6186</v>
      </c>
      <c r="AB532" s="80" t="s">
        <v>15340</v>
      </c>
    </row>
    <row r="533" spans="1:30" hidden="1">
      <c r="A533" s="76" t="s">
        <v>15380</v>
      </c>
      <c r="B533" s="92" t="s">
        <v>15381</v>
      </c>
      <c r="C533" s="92" t="s">
        <v>15382</v>
      </c>
      <c r="D533" s="92" t="s">
        <v>15322</v>
      </c>
      <c r="E533" s="92" t="s">
        <v>15337</v>
      </c>
      <c r="F533" s="92" t="s">
        <v>15324</v>
      </c>
      <c r="G533" s="92" t="s">
        <v>16332</v>
      </c>
      <c r="H533" s="92" t="s">
        <v>15326</v>
      </c>
      <c r="I533" s="92" t="s">
        <v>15322</v>
      </c>
      <c r="J533" s="92" t="s">
        <v>15337</v>
      </c>
      <c r="K533" s="92">
        <v>0</v>
      </c>
      <c r="L533" s="92" t="s">
        <v>13433</v>
      </c>
      <c r="M533" s="93" t="s">
        <v>335</v>
      </c>
      <c r="N533" s="86" t="str">
        <f t="shared" si="9"/>
        <v>6158268</v>
      </c>
      <c r="O533" s="94">
        <v>185253</v>
      </c>
      <c r="P533" s="95">
        <v>185253</v>
      </c>
      <c r="Q533" s="77">
        <v>185.25299999999999</v>
      </c>
      <c r="R533" s="96" t="s">
        <v>15329</v>
      </c>
      <c r="S533" s="92" t="s">
        <v>15330</v>
      </c>
      <c r="T533" s="92" t="s">
        <v>15331</v>
      </c>
      <c r="U533" s="92" t="s">
        <v>15332</v>
      </c>
      <c r="V533" s="92" t="s">
        <v>15333</v>
      </c>
      <c r="W533" s="92" t="s">
        <v>15334</v>
      </c>
      <c r="X533" s="97">
        <v>44601</v>
      </c>
      <c r="Y533" s="97">
        <v>44602</v>
      </c>
      <c r="Z533" s="97">
        <v>51891</v>
      </c>
      <c r="AA533" s="79">
        <v>6186</v>
      </c>
      <c r="AB533" s="90" t="s">
        <v>15340</v>
      </c>
    </row>
    <row r="534" spans="1:30" hidden="1">
      <c r="A534" s="76" t="s">
        <v>2347</v>
      </c>
      <c r="B534" s="92" t="s">
        <v>15511</v>
      </c>
      <c r="C534" s="92" t="s">
        <v>3798</v>
      </c>
      <c r="D534" s="92" t="s">
        <v>15322</v>
      </c>
      <c r="E534" s="92" t="s">
        <v>15361</v>
      </c>
      <c r="F534" s="92" t="s">
        <v>15354</v>
      </c>
      <c r="G534" s="92" t="s">
        <v>16333</v>
      </c>
      <c r="H534" s="92" t="s">
        <v>15326</v>
      </c>
      <c r="I534" s="92" t="s">
        <v>15322</v>
      </c>
      <c r="J534" s="92" t="s">
        <v>15361</v>
      </c>
      <c r="K534" s="92">
        <v>0</v>
      </c>
      <c r="L534" s="92" t="s">
        <v>13433</v>
      </c>
      <c r="M534" s="93" t="s">
        <v>16334</v>
      </c>
      <c r="N534" s="86" t="str">
        <f t="shared" si="9"/>
        <v>6158766</v>
      </c>
      <c r="O534" s="94">
        <v>142093</v>
      </c>
      <c r="P534" s="95">
        <v>142093</v>
      </c>
      <c r="Q534" s="77">
        <v>142.09299999999999</v>
      </c>
      <c r="R534" s="96" t="s">
        <v>15329</v>
      </c>
      <c r="S534" s="92" t="s">
        <v>15349</v>
      </c>
      <c r="T534" s="92" t="s">
        <v>15331</v>
      </c>
      <c r="U534" s="92" t="s">
        <v>15356</v>
      </c>
      <c r="V534" s="92" t="s">
        <v>15357</v>
      </c>
      <c r="W534" s="92" t="s">
        <v>15352</v>
      </c>
      <c r="X534" s="97">
        <v>44581</v>
      </c>
      <c r="Y534" s="97">
        <v>44581</v>
      </c>
      <c r="Z534" s="97">
        <v>51884</v>
      </c>
      <c r="AA534" s="79" t="s">
        <v>15353</v>
      </c>
      <c r="AB534" s="90"/>
    </row>
    <row r="535" spans="1:30" hidden="1">
      <c r="A535" s="76" t="s">
        <v>2347</v>
      </c>
      <c r="B535" s="92" t="s">
        <v>15511</v>
      </c>
      <c r="C535" s="92" t="s">
        <v>3798</v>
      </c>
      <c r="D535" s="92" t="s">
        <v>15322</v>
      </c>
      <c r="E535" s="92" t="s">
        <v>15361</v>
      </c>
      <c r="F535" s="92" t="s">
        <v>15354</v>
      </c>
      <c r="G535" s="92" t="s">
        <v>16335</v>
      </c>
      <c r="H535" s="92" t="s">
        <v>15326</v>
      </c>
      <c r="I535" s="92" t="s">
        <v>15322</v>
      </c>
      <c r="J535" s="92" t="s">
        <v>15361</v>
      </c>
      <c r="K535" s="92">
        <v>0</v>
      </c>
      <c r="L535" s="92" t="s">
        <v>13433</v>
      </c>
      <c r="M535" s="93" t="s">
        <v>16336</v>
      </c>
      <c r="N535" s="86" t="str">
        <f t="shared" si="9"/>
        <v>6163380</v>
      </c>
      <c r="O535" s="94">
        <v>171559</v>
      </c>
      <c r="P535" s="95">
        <v>171559</v>
      </c>
      <c r="Q535" s="77">
        <v>171.559</v>
      </c>
      <c r="R535" s="96" t="s">
        <v>15329</v>
      </c>
      <c r="S535" s="92" t="s">
        <v>15349</v>
      </c>
      <c r="T535" s="92" t="s">
        <v>15331</v>
      </c>
      <c r="U535" s="92" t="s">
        <v>15356</v>
      </c>
      <c r="V535" s="92" t="s">
        <v>15357</v>
      </c>
      <c r="W535" s="92" t="s">
        <v>15352</v>
      </c>
      <c r="X535" s="97">
        <v>44580</v>
      </c>
      <c r="Y535" s="97">
        <v>44581</v>
      </c>
      <c r="Z535" s="97">
        <v>51884</v>
      </c>
      <c r="AA535" s="79" t="s">
        <v>15353</v>
      </c>
      <c r="AB535" s="90"/>
    </row>
    <row r="536" spans="1:30" hidden="1">
      <c r="A536" s="98" t="s">
        <v>15380</v>
      </c>
      <c r="B536" s="99" t="s">
        <v>15381</v>
      </c>
      <c r="C536" s="99" t="s">
        <v>15382</v>
      </c>
      <c r="D536" s="99" t="s">
        <v>15322</v>
      </c>
      <c r="E536" s="99" t="s">
        <v>15337</v>
      </c>
      <c r="F536" s="99" t="s">
        <v>15324</v>
      </c>
      <c r="G536" s="99" t="s">
        <v>16337</v>
      </c>
      <c r="H536" s="99" t="s">
        <v>15326</v>
      </c>
      <c r="I536" s="99" t="s">
        <v>15322</v>
      </c>
      <c r="J536" s="99" t="s">
        <v>15337</v>
      </c>
      <c r="K536" s="99">
        <v>0</v>
      </c>
      <c r="L536" s="99" t="s">
        <v>13433</v>
      </c>
      <c r="M536" s="99" t="s">
        <v>175</v>
      </c>
      <c r="N536" s="86" t="str">
        <f t="shared" si="9"/>
        <v>6167892</v>
      </c>
      <c r="O536" s="104">
        <v>309400</v>
      </c>
      <c r="P536" s="101">
        <v>309400</v>
      </c>
      <c r="Q536" s="77">
        <v>309.39999999999998</v>
      </c>
      <c r="R536" s="102" t="s">
        <v>15329</v>
      </c>
      <c r="S536" s="99" t="s">
        <v>15330</v>
      </c>
      <c r="T536" s="99" t="s">
        <v>15331</v>
      </c>
      <c r="U536" s="99" t="s">
        <v>15332</v>
      </c>
      <c r="V536" s="99" t="s">
        <v>15333</v>
      </c>
      <c r="W536" s="99" t="s">
        <v>15334</v>
      </c>
      <c r="X536" s="103" t="s">
        <v>15739</v>
      </c>
      <c r="Y536" s="103">
        <v>44663</v>
      </c>
      <c r="Z536" s="103">
        <v>51949</v>
      </c>
      <c r="AA536" s="79">
        <v>6186</v>
      </c>
      <c r="AB536" s="80" t="s">
        <v>15340</v>
      </c>
      <c r="AC536" s="81">
        <v>33</v>
      </c>
    </row>
    <row r="537" spans="1:30" hidden="1">
      <c r="A537" s="98" t="s">
        <v>15458</v>
      </c>
      <c r="B537" s="99" t="s">
        <v>15499</v>
      </c>
      <c r="C537" s="99" t="s">
        <v>15500</v>
      </c>
      <c r="D537" s="99" t="s">
        <v>15322</v>
      </c>
      <c r="E537" s="99" t="s">
        <v>15395</v>
      </c>
      <c r="F537" s="99" t="s">
        <v>15324</v>
      </c>
      <c r="G537" s="99" t="s">
        <v>16338</v>
      </c>
      <c r="H537" s="99" t="s">
        <v>15326</v>
      </c>
      <c r="I537" s="99" t="s">
        <v>15322</v>
      </c>
      <c r="J537" s="99" t="s">
        <v>15337</v>
      </c>
      <c r="K537" s="99">
        <v>0</v>
      </c>
      <c r="L537" s="99" t="s">
        <v>13433</v>
      </c>
      <c r="M537" s="99" t="s">
        <v>16339</v>
      </c>
      <c r="N537" s="86" t="str">
        <f t="shared" si="9"/>
        <v>6171757</v>
      </c>
      <c r="O537" s="104">
        <v>210000</v>
      </c>
      <c r="P537" s="101">
        <v>63000</v>
      </c>
      <c r="Q537" s="77">
        <v>63</v>
      </c>
      <c r="R537" s="102" t="s">
        <v>15329</v>
      </c>
      <c r="S537" s="99" t="s">
        <v>15330</v>
      </c>
      <c r="T537" s="99" t="s">
        <v>15331</v>
      </c>
      <c r="U537" s="99" t="s">
        <v>15332</v>
      </c>
      <c r="V537" s="99" t="s">
        <v>15333</v>
      </c>
      <c r="W537" s="99" t="s">
        <v>15334</v>
      </c>
      <c r="X537" s="103" t="s">
        <v>15471</v>
      </c>
      <c r="Y537" s="103">
        <v>44652</v>
      </c>
      <c r="Z537" s="103">
        <v>51939</v>
      </c>
      <c r="AA537" s="79">
        <v>6186</v>
      </c>
      <c r="AB537" s="80" t="s">
        <v>15503</v>
      </c>
      <c r="AC537" s="81" t="s">
        <v>15340</v>
      </c>
    </row>
    <row r="538" spans="1:30" hidden="1">
      <c r="A538" s="98" t="s">
        <v>2799</v>
      </c>
      <c r="B538" s="99" t="s">
        <v>15358</v>
      </c>
      <c r="C538" s="99" t="s">
        <v>59</v>
      </c>
      <c r="D538" s="99" t="s">
        <v>15322</v>
      </c>
      <c r="E538" s="99" t="s">
        <v>15337</v>
      </c>
      <c r="F538" s="99" t="s">
        <v>15324</v>
      </c>
      <c r="G538" s="99" t="s">
        <v>16340</v>
      </c>
      <c r="H538" s="99" t="s">
        <v>15326</v>
      </c>
      <c r="I538" s="99" t="s">
        <v>15322</v>
      </c>
      <c r="J538" s="99" t="s">
        <v>15370</v>
      </c>
      <c r="K538" s="99">
        <v>0</v>
      </c>
      <c r="L538" s="99" t="s">
        <v>13433</v>
      </c>
      <c r="M538" s="100" t="s">
        <v>2969</v>
      </c>
      <c r="N538" s="86" t="str">
        <f t="shared" si="9"/>
        <v>6173579</v>
      </c>
      <c r="O538" s="104">
        <v>230112</v>
      </c>
      <c r="P538" s="101">
        <v>230112</v>
      </c>
      <c r="Q538" s="77">
        <v>230.11199999999999</v>
      </c>
      <c r="R538" s="102" t="s">
        <v>15329</v>
      </c>
      <c r="S538" s="99" t="s">
        <v>15330</v>
      </c>
      <c r="T538" s="99" t="s">
        <v>15331</v>
      </c>
      <c r="U538" s="99" t="s">
        <v>15332</v>
      </c>
      <c r="V538" s="99" t="s">
        <v>15333</v>
      </c>
      <c r="W538" s="99" t="s">
        <v>15334</v>
      </c>
      <c r="X538" s="103" t="s">
        <v>15686</v>
      </c>
      <c r="Y538" s="103">
        <v>44629</v>
      </c>
      <c r="Z538" s="103">
        <v>51931</v>
      </c>
      <c r="AA538" s="79">
        <v>6186</v>
      </c>
      <c r="AB538" s="80" t="s">
        <v>15340</v>
      </c>
      <c r="AC538" s="81">
        <v>33</v>
      </c>
    </row>
    <row r="539" spans="1:30" hidden="1">
      <c r="A539" s="98" t="s">
        <v>2799</v>
      </c>
      <c r="B539" s="99" t="s">
        <v>15358</v>
      </c>
      <c r="C539" s="99" t="s">
        <v>59</v>
      </c>
      <c r="D539" s="99" t="s">
        <v>15322</v>
      </c>
      <c r="E539" s="99" t="s">
        <v>15337</v>
      </c>
      <c r="F539" s="99" t="s">
        <v>15324</v>
      </c>
      <c r="G539" s="99" t="s">
        <v>16341</v>
      </c>
      <c r="H539" s="99" t="s">
        <v>15326</v>
      </c>
      <c r="I539" s="99" t="s">
        <v>15322</v>
      </c>
      <c r="J539" s="99" t="s">
        <v>15337</v>
      </c>
      <c r="K539" s="99">
        <v>0</v>
      </c>
      <c r="L539" s="99" t="s">
        <v>13433</v>
      </c>
      <c r="M539" s="99" t="s">
        <v>972</v>
      </c>
      <c r="N539" s="86" t="str">
        <f t="shared" si="9"/>
        <v>6192940</v>
      </c>
      <c r="O539" s="104">
        <v>327228</v>
      </c>
      <c r="P539" s="101">
        <v>327228</v>
      </c>
      <c r="Q539" s="77">
        <v>327.22800000000001</v>
      </c>
      <c r="R539" s="102" t="s">
        <v>15329</v>
      </c>
      <c r="S539" s="99" t="s">
        <v>15330</v>
      </c>
      <c r="T539" s="99" t="s">
        <v>15331</v>
      </c>
      <c r="U539" s="99" t="s">
        <v>15332</v>
      </c>
      <c r="V539" s="99" t="s">
        <v>15333</v>
      </c>
      <c r="W539" s="99" t="s">
        <v>15334</v>
      </c>
      <c r="X539" s="103" t="s">
        <v>15754</v>
      </c>
      <c r="Y539" s="103">
        <v>44678</v>
      </c>
      <c r="Z539" s="103">
        <v>51982</v>
      </c>
      <c r="AA539" s="79">
        <v>6186</v>
      </c>
      <c r="AB539" s="80" t="s">
        <v>15340</v>
      </c>
      <c r="AC539" s="81">
        <v>33</v>
      </c>
    </row>
    <row r="540" spans="1:30" hidden="1">
      <c r="A540" s="98" t="s">
        <v>2347</v>
      </c>
      <c r="B540" s="99" t="s">
        <v>15346</v>
      </c>
      <c r="C540" s="99" t="s">
        <v>129</v>
      </c>
      <c r="D540" s="99" t="s">
        <v>15322</v>
      </c>
      <c r="E540" s="99" t="s">
        <v>15337</v>
      </c>
      <c r="F540" s="99" t="s">
        <v>15324</v>
      </c>
      <c r="G540" s="99" t="s">
        <v>16342</v>
      </c>
      <c r="H540" s="99" t="s">
        <v>15326</v>
      </c>
      <c r="I540" s="99" t="s">
        <v>15322</v>
      </c>
      <c r="J540" s="99" t="s">
        <v>15418</v>
      </c>
      <c r="K540" s="99">
        <v>0</v>
      </c>
      <c r="L540" s="99" t="s">
        <v>13433</v>
      </c>
      <c r="M540" s="99" t="s">
        <v>16343</v>
      </c>
      <c r="N540" s="86" t="str">
        <f t="shared" si="9"/>
        <v>6193657</v>
      </c>
      <c r="O540" s="104">
        <v>273000</v>
      </c>
      <c r="P540" s="101">
        <v>259350</v>
      </c>
      <c r="Q540" s="77">
        <v>259.35000000000002</v>
      </c>
      <c r="R540" s="102" t="s">
        <v>15329</v>
      </c>
      <c r="S540" s="99" t="s">
        <v>15349</v>
      </c>
      <c r="T540" s="99" t="s">
        <v>15331</v>
      </c>
      <c r="U540" s="99" t="s">
        <v>15350</v>
      </c>
      <c r="V540" s="99" t="s">
        <v>15351</v>
      </c>
      <c r="W540" s="99" t="s">
        <v>15352</v>
      </c>
      <c r="X540" s="103">
        <v>44680</v>
      </c>
      <c r="Y540" s="103">
        <v>44699</v>
      </c>
      <c r="Z540" s="103">
        <v>51983</v>
      </c>
      <c r="AA540" s="79" t="s">
        <v>15353</v>
      </c>
    </row>
    <row r="541" spans="1:30" hidden="1">
      <c r="A541" s="76" t="s">
        <v>2347</v>
      </c>
      <c r="B541" s="92" t="s">
        <v>15511</v>
      </c>
      <c r="C541" s="92" t="s">
        <v>3798</v>
      </c>
      <c r="D541" s="92" t="s">
        <v>15322</v>
      </c>
      <c r="E541" s="92" t="s">
        <v>15361</v>
      </c>
      <c r="F541" s="92" t="s">
        <v>15354</v>
      </c>
      <c r="G541" s="92" t="s">
        <v>16344</v>
      </c>
      <c r="H541" s="92" t="s">
        <v>15326</v>
      </c>
      <c r="I541" s="92" t="s">
        <v>15322</v>
      </c>
      <c r="J541" s="92" t="s">
        <v>15361</v>
      </c>
      <c r="K541" s="92">
        <v>0</v>
      </c>
      <c r="L541" s="92" t="s">
        <v>13433</v>
      </c>
      <c r="M541" s="93" t="s">
        <v>16345</v>
      </c>
      <c r="N541" s="86" t="str">
        <f t="shared" si="9"/>
        <v>6207962</v>
      </c>
      <c r="O541" s="94">
        <v>142557</v>
      </c>
      <c r="P541" s="95">
        <v>142557</v>
      </c>
      <c r="Q541" s="77">
        <v>142.55699999999999</v>
      </c>
      <c r="R541" s="96" t="s">
        <v>15329</v>
      </c>
      <c r="S541" s="92" t="s">
        <v>15349</v>
      </c>
      <c r="T541" s="92" t="s">
        <v>15331</v>
      </c>
      <c r="U541" s="92" t="s">
        <v>15356</v>
      </c>
      <c r="V541" s="92" t="s">
        <v>15357</v>
      </c>
      <c r="W541" s="92" t="s">
        <v>15352</v>
      </c>
      <c r="X541" s="97">
        <v>44581</v>
      </c>
      <c r="Y541" s="97">
        <v>44581</v>
      </c>
      <c r="Z541" s="97">
        <v>51885</v>
      </c>
      <c r="AA541" s="79" t="s">
        <v>15353</v>
      </c>
      <c r="AB541" s="90"/>
    </row>
    <row r="542" spans="1:30" hidden="1">
      <c r="A542" s="98" t="s">
        <v>2347</v>
      </c>
      <c r="B542" s="99" t="s">
        <v>15511</v>
      </c>
      <c r="C542" s="99" t="s">
        <v>3798</v>
      </c>
      <c r="D542" s="99" t="s">
        <v>15322</v>
      </c>
      <c r="E542" s="99" t="s">
        <v>15361</v>
      </c>
      <c r="F542" s="99" t="s">
        <v>15354</v>
      </c>
      <c r="G542" s="99" t="s">
        <v>16346</v>
      </c>
      <c r="H542" s="99" t="s">
        <v>15326</v>
      </c>
      <c r="I542" s="99" t="s">
        <v>15322</v>
      </c>
      <c r="J542" s="99" t="s">
        <v>15361</v>
      </c>
      <c r="K542" s="99">
        <v>0</v>
      </c>
      <c r="L542" s="99" t="s">
        <v>13433</v>
      </c>
      <c r="M542" s="100" t="s">
        <v>16347</v>
      </c>
      <c r="N542" s="86" t="str">
        <f t="shared" si="9"/>
        <v>6207968</v>
      </c>
      <c r="O542" s="104">
        <v>142525</v>
      </c>
      <c r="P542" s="101">
        <v>142525</v>
      </c>
      <c r="Q542" s="77">
        <v>142.52500000000001</v>
      </c>
      <c r="R542" s="102" t="s">
        <v>15329</v>
      </c>
      <c r="S542" s="99" t="s">
        <v>15349</v>
      </c>
      <c r="T542" s="99" t="s">
        <v>15331</v>
      </c>
      <c r="U542" s="99" t="s">
        <v>15356</v>
      </c>
      <c r="V542" s="99" t="s">
        <v>15357</v>
      </c>
      <c r="W542" s="99" t="s">
        <v>15352</v>
      </c>
      <c r="X542" s="103" t="s">
        <v>15624</v>
      </c>
      <c r="Y542" s="103">
        <v>44637</v>
      </c>
      <c r="Z542" s="103">
        <v>51940</v>
      </c>
      <c r="AA542" s="79" t="s">
        <v>15353</v>
      </c>
    </row>
    <row r="543" spans="1:30" hidden="1">
      <c r="A543" s="98" t="s">
        <v>15335</v>
      </c>
      <c r="B543" s="99" t="s">
        <v>15336</v>
      </c>
      <c r="C543" s="99" t="s">
        <v>6</v>
      </c>
      <c r="D543" s="99" t="s">
        <v>15322</v>
      </c>
      <c r="E543" s="99" t="s">
        <v>15337</v>
      </c>
      <c r="F543" s="99" t="s">
        <v>15324</v>
      </c>
      <c r="G543" s="99" t="s">
        <v>16348</v>
      </c>
      <c r="H543" s="99" t="s">
        <v>15326</v>
      </c>
      <c r="I543" s="99" t="s">
        <v>15322</v>
      </c>
      <c r="J543" s="99" t="s">
        <v>15337</v>
      </c>
      <c r="K543" s="99">
        <v>0</v>
      </c>
      <c r="L543" s="99" t="s">
        <v>13433</v>
      </c>
      <c r="M543" s="100" t="s">
        <v>1298</v>
      </c>
      <c r="N543" s="86" t="str">
        <f t="shared" si="9"/>
        <v>6221437</v>
      </c>
      <c r="O543" s="104">
        <v>227920</v>
      </c>
      <c r="P543" s="101">
        <v>227920</v>
      </c>
      <c r="Q543" s="77">
        <v>227.92</v>
      </c>
      <c r="R543" s="102" t="s">
        <v>15329</v>
      </c>
      <c r="S543" s="99" t="s">
        <v>15330</v>
      </c>
      <c r="T543" s="99" t="s">
        <v>15331</v>
      </c>
      <c r="U543" s="99" t="s">
        <v>15332</v>
      </c>
      <c r="V543" s="99" t="s">
        <v>15333</v>
      </c>
      <c r="W543" s="99" t="s">
        <v>15339</v>
      </c>
      <c r="X543" s="103" t="s">
        <v>15452</v>
      </c>
      <c r="Y543" s="103">
        <v>44635</v>
      </c>
      <c r="Z543" s="103">
        <v>51922</v>
      </c>
      <c r="AA543" s="79">
        <v>6186</v>
      </c>
      <c r="AB543" s="90" t="s">
        <v>15340</v>
      </c>
      <c r="AC543" s="81">
        <v>33</v>
      </c>
    </row>
    <row r="544" spans="1:30" hidden="1">
      <c r="A544" s="98" t="s">
        <v>15392</v>
      </c>
      <c r="B544" s="99" t="s">
        <v>15435</v>
      </c>
      <c r="C544" s="99" t="s">
        <v>1049</v>
      </c>
      <c r="D544" s="99" t="s">
        <v>15322</v>
      </c>
      <c r="E544" s="99" t="s">
        <v>15337</v>
      </c>
      <c r="F544" s="99" t="s">
        <v>15324</v>
      </c>
      <c r="G544" s="99" t="s">
        <v>16349</v>
      </c>
      <c r="H544" s="99" t="s">
        <v>15326</v>
      </c>
      <c r="I544" s="99" t="s">
        <v>15322</v>
      </c>
      <c r="J544" s="99" t="s">
        <v>15395</v>
      </c>
      <c r="K544" s="99">
        <v>0</v>
      </c>
      <c r="L544" s="99" t="s">
        <v>13433</v>
      </c>
      <c r="M544" s="99" t="s">
        <v>2520</v>
      </c>
      <c r="N544" s="86" t="str">
        <f t="shared" si="9"/>
        <v>6222641</v>
      </c>
      <c r="O544" s="104">
        <v>180000</v>
      </c>
      <c r="P544" s="101">
        <v>180000</v>
      </c>
      <c r="Q544" s="77">
        <v>180</v>
      </c>
      <c r="R544" s="102" t="s">
        <v>15329</v>
      </c>
      <c r="S544" s="99" t="s">
        <v>15330</v>
      </c>
      <c r="T544" s="99" t="s">
        <v>15331</v>
      </c>
      <c r="U544" s="99" t="s">
        <v>15332</v>
      </c>
      <c r="V544" s="99" t="s">
        <v>15333</v>
      </c>
      <c r="W544" s="99" t="s">
        <v>15334</v>
      </c>
      <c r="X544" s="103">
        <v>44677</v>
      </c>
      <c r="Y544" s="103">
        <v>44704</v>
      </c>
      <c r="Z544" s="103">
        <v>51982</v>
      </c>
      <c r="AA544" s="79">
        <v>6186</v>
      </c>
      <c r="AB544" s="80" t="s">
        <v>15510</v>
      </c>
      <c r="AC544" s="81">
        <v>33</v>
      </c>
    </row>
    <row r="545" spans="1:29" hidden="1">
      <c r="A545" s="98" t="s">
        <v>2347</v>
      </c>
      <c r="B545" s="99" t="s">
        <v>15341</v>
      </c>
      <c r="C545" s="99" t="s">
        <v>15342</v>
      </c>
      <c r="D545" s="99" t="s">
        <v>15322</v>
      </c>
      <c r="E545" s="99" t="s">
        <v>15343</v>
      </c>
      <c r="F545" s="99" t="s">
        <v>15354</v>
      </c>
      <c r="G545" s="99" t="s">
        <v>16350</v>
      </c>
      <c r="H545" s="99" t="s">
        <v>15326</v>
      </c>
      <c r="I545" s="99" t="s">
        <v>15322</v>
      </c>
      <c r="J545" s="99" t="s">
        <v>15343</v>
      </c>
      <c r="K545" s="99">
        <v>0</v>
      </c>
      <c r="L545" s="99" t="s">
        <v>13433</v>
      </c>
      <c r="M545" s="99" t="s">
        <v>16351</v>
      </c>
      <c r="N545" s="86" t="str">
        <f t="shared" si="9"/>
        <v>6234414</v>
      </c>
      <c r="O545" s="104">
        <v>142531</v>
      </c>
      <c r="P545" s="101">
        <v>142531</v>
      </c>
      <c r="Q545" s="77">
        <v>142.53100000000001</v>
      </c>
      <c r="R545" s="102" t="s">
        <v>15329</v>
      </c>
      <c r="S545" s="99" t="s">
        <v>15349</v>
      </c>
      <c r="T545" s="99" t="s">
        <v>15331</v>
      </c>
      <c r="U545" s="99" t="s">
        <v>15356</v>
      </c>
      <c r="V545" s="99" t="s">
        <v>15357</v>
      </c>
      <c r="W545" s="99" t="s">
        <v>15352</v>
      </c>
      <c r="X545" s="103">
        <v>44688</v>
      </c>
      <c r="Y545" s="103">
        <v>44692</v>
      </c>
      <c r="Z545" s="103">
        <v>51992</v>
      </c>
      <c r="AA545" s="79" t="s">
        <v>15353</v>
      </c>
    </row>
    <row r="546" spans="1:29" hidden="1">
      <c r="A546" s="98" t="s">
        <v>15392</v>
      </c>
      <c r="B546" s="99" t="s">
        <v>15393</v>
      </c>
      <c r="C546" s="99" t="s">
        <v>539</v>
      </c>
      <c r="D546" s="99" t="s">
        <v>15322</v>
      </c>
      <c r="E546" s="99" t="s">
        <v>15337</v>
      </c>
      <c r="F546" s="99" t="s">
        <v>15354</v>
      </c>
      <c r="G546" s="99" t="s">
        <v>16352</v>
      </c>
      <c r="H546" s="99" t="s">
        <v>15326</v>
      </c>
      <c r="I546" s="99" t="s">
        <v>15322</v>
      </c>
      <c r="J546" s="99" t="s">
        <v>15406</v>
      </c>
      <c r="K546" s="99">
        <v>0</v>
      </c>
      <c r="L546" s="99" t="s">
        <v>13433</v>
      </c>
      <c r="M546" s="99" t="s">
        <v>16353</v>
      </c>
      <c r="N546" s="86" t="str">
        <f t="shared" si="9"/>
        <v>6251401</v>
      </c>
      <c r="O546" s="104">
        <v>100000</v>
      </c>
      <c r="P546" s="105">
        <v>100000</v>
      </c>
      <c r="Q546" s="77">
        <v>100</v>
      </c>
      <c r="R546" s="102" t="s">
        <v>15329</v>
      </c>
      <c r="S546" s="99" t="s">
        <v>15371</v>
      </c>
      <c r="T546" s="99" t="s">
        <v>15331</v>
      </c>
      <c r="U546" s="99" t="s">
        <v>15484</v>
      </c>
      <c r="V546" s="99" t="s">
        <v>15485</v>
      </c>
      <c r="W546" s="99" t="s">
        <v>15517</v>
      </c>
      <c r="X546" s="103" t="s">
        <v>15552</v>
      </c>
      <c r="Y546" s="103">
        <v>44729</v>
      </c>
      <c r="Z546" s="103">
        <v>48372</v>
      </c>
      <c r="AA546" s="79" t="s">
        <v>15374</v>
      </c>
    </row>
    <row r="547" spans="1:29" hidden="1">
      <c r="A547" s="98" t="s">
        <v>15397</v>
      </c>
      <c r="B547" s="99" t="s">
        <v>15398</v>
      </c>
      <c r="C547" s="99" t="s">
        <v>69</v>
      </c>
      <c r="D547" s="99" t="s">
        <v>15322</v>
      </c>
      <c r="E547" s="99" t="s">
        <v>15337</v>
      </c>
      <c r="F547" s="99" t="s">
        <v>15324</v>
      </c>
      <c r="G547" s="99" t="s">
        <v>16354</v>
      </c>
      <c r="H547" s="99" t="s">
        <v>15326</v>
      </c>
      <c r="I547" s="99" t="s">
        <v>15322</v>
      </c>
      <c r="J547" s="99" t="s">
        <v>15327</v>
      </c>
      <c r="K547" s="99">
        <v>0</v>
      </c>
      <c r="L547" s="99" t="s">
        <v>13433</v>
      </c>
      <c r="M547" s="99" t="s">
        <v>1683</v>
      </c>
      <c r="N547" s="86" t="str">
        <f t="shared" si="9"/>
        <v>6264282</v>
      </c>
      <c r="O547" s="104">
        <v>287421</v>
      </c>
      <c r="P547" s="101">
        <v>287421</v>
      </c>
      <c r="Q547" s="77">
        <v>287.42099999999999</v>
      </c>
      <c r="R547" s="102" t="s">
        <v>15329</v>
      </c>
      <c r="S547" s="99" t="s">
        <v>15330</v>
      </c>
      <c r="T547" s="99" t="s">
        <v>15331</v>
      </c>
      <c r="U547" s="99" t="s">
        <v>15332</v>
      </c>
      <c r="V547" s="99" t="s">
        <v>15333</v>
      </c>
      <c r="W547" s="99" t="s">
        <v>15339</v>
      </c>
      <c r="X547" s="103">
        <v>44705</v>
      </c>
      <c r="Y547" s="103">
        <v>44705</v>
      </c>
      <c r="Z547" s="103">
        <v>51997</v>
      </c>
      <c r="AA547" s="79">
        <v>6186</v>
      </c>
      <c r="AB547" s="80" t="s">
        <v>15510</v>
      </c>
      <c r="AC547" s="81">
        <v>33</v>
      </c>
    </row>
    <row r="548" spans="1:29" hidden="1">
      <c r="A548" s="98" t="s">
        <v>2799</v>
      </c>
      <c r="B548" s="99" t="s">
        <v>15358</v>
      </c>
      <c r="C548" s="99" t="s">
        <v>59</v>
      </c>
      <c r="D548" s="99" t="s">
        <v>15322</v>
      </c>
      <c r="E548" s="99" t="s">
        <v>15337</v>
      </c>
      <c r="F548" s="99" t="s">
        <v>15324</v>
      </c>
      <c r="G548" s="99" t="s">
        <v>16355</v>
      </c>
      <c r="H548" s="99" t="s">
        <v>15326</v>
      </c>
      <c r="I548" s="99" t="s">
        <v>15322</v>
      </c>
      <c r="J548" s="99" t="s">
        <v>15395</v>
      </c>
      <c r="K548" s="99">
        <v>0</v>
      </c>
      <c r="L548" s="99" t="s">
        <v>13433</v>
      </c>
      <c r="M548" s="99" t="s">
        <v>16356</v>
      </c>
      <c r="N548" s="86" t="str">
        <f t="shared" si="9"/>
        <v>6285263</v>
      </c>
      <c r="O548" s="104">
        <v>125042</v>
      </c>
      <c r="P548" s="101">
        <v>125042</v>
      </c>
      <c r="Q548" s="77">
        <v>125.042</v>
      </c>
      <c r="R548" s="102" t="s">
        <v>15329</v>
      </c>
      <c r="S548" s="99" t="s">
        <v>15349</v>
      </c>
      <c r="T548" s="99" t="s">
        <v>15331</v>
      </c>
      <c r="U548" s="99" t="s">
        <v>15356</v>
      </c>
      <c r="V548" s="99" t="s">
        <v>15357</v>
      </c>
      <c r="W548" s="99" t="s">
        <v>15352</v>
      </c>
      <c r="X548" s="103">
        <v>44697</v>
      </c>
      <c r="Y548" s="103">
        <v>44699</v>
      </c>
      <c r="Z548" s="103">
        <v>52001</v>
      </c>
      <c r="AA548" s="79" t="s">
        <v>15353</v>
      </c>
    </row>
    <row r="549" spans="1:29" hidden="1">
      <c r="A549" s="98" t="s">
        <v>15335</v>
      </c>
      <c r="B549" s="99" t="s">
        <v>15336</v>
      </c>
      <c r="C549" s="99" t="s">
        <v>6</v>
      </c>
      <c r="D549" s="99" t="s">
        <v>15322</v>
      </c>
      <c r="E549" s="99" t="s">
        <v>15337</v>
      </c>
      <c r="F549" s="99" t="s">
        <v>15324</v>
      </c>
      <c r="G549" s="99" t="s">
        <v>16357</v>
      </c>
      <c r="H549" s="99" t="s">
        <v>15326</v>
      </c>
      <c r="I549" s="99" t="s">
        <v>15322</v>
      </c>
      <c r="J549" s="99" t="s">
        <v>15327</v>
      </c>
      <c r="K549" s="99">
        <v>0</v>
      </c>
      <c r="L549" s="99" t="s">
        <v>13433</v>
      </c>
      <c r="M549" s="100" t="s">
        <v>16358</v>
      </c>
      <c r="N549" s="86" t="str">
        <f t="shared" si="9"/>
        <v>6335441</v>
      </c>
      <c r="O549" s="101">
        <v>141640</v>
      </c>
      <c r="P549" s="101">
        <v>120000</v>
      </c>
      <c r="Q549" s="77">
        <v>120</v>
      </c>
      <c r="R549" s="102" t="s">
        <v>15329</v>
      </c>
      <c r="S549" s="99" t="s">
        <v>15349</v>
      </c>
      <c r="T549" s="99" t="s">
        <v>15331</v>
      </c>
      <c r="U549" s="99" t="s">
        <v>15356</v>
      </c>
      <c r="V549" s="99" t="s">
        <v>15357</v>
      </c>
      <c r="W549" s="99" t="s">
        <v>15388</v>
      </c>
      <c r="X549" s="103">
        <v>44601</v>
      </c>
      <c r="Y549" s="103">
        <v>44615</v>
      </c>
      <c r="Z549" s="103">
        <v>51901</v>
      </c>
      <c r="AA549" s="79" t="s">
        <v>15353</v>
      </c>
    </row>
    <row r="550" spans="1:29" hidden="1">
      <c r="A550" s="98" t="s">
        <v>2347</v>
      </c>
      <c r="B550" s="99" t="s">
        <v>15346</v>
      </c>
      <c r="C550" s="99" t="s">
        <v>129</v>
      </c>
      <c r="D550" s="99" t="s">
        <v>15322</v>
      </c>
      <c r="E550" s="99" t="s">
        <v>15337</v>
      </c>
      <c r="F550" s="99" t="s">
        <v>15324</v>
      </c>
      <c r="G550" s="99" t="s">
        <v>16359</v>
      </c>
      <c r="H550" s="99" t="s">
        <v>15326</v>
      </c>
      <c r="I550" s="99" t="s">
        <v>15322</v>
      </c>
      <c r="J550" s="99" t="s">
        <v>15323</v>
      </c>
      <c r="K550" s="99">
        <v>0</v>
      </c>
      <c r="L550" s="99" t="s">
        <v>13433</v>
      </c>
      <c r="M550" s="99" t="s">
        <v>16360</v>
      </c>
      <c r="N550" s="86" t="str">
        <f t="shared" si="9"/>
        <v>6351060</v>
      </c>
      <c r="O550" s="104">
        <v>273000</v>
      </c>
      <c r="P550" s="101">
        <v>259350</v>
      </c>
      <c r="Q550" s="77">
        <v>259.35000000000002</v>
      </c>
      <c r="R550" s="102" t="s">
        <v>15329</v>
      </c>
      <c r="S550" s="99" t="s">
        <v>15349</v>
      </c>
      <c r="T550" s="99" t="s">
        <v>15331</v>
      </c>
      <c r="U550" s="99" t="s">
        <v>15350</v>
      </c>
      <c r="V550" s="99" t="s">
        <v>15351</v>
      </c>
      <c r="W550" s="99" t="s">
        <v>15352</v>
      </c>
      <c r="X550" s="103" t="s">
        <v>15445</v>
      </c>
      <c r="Y550" s="103">
        <v>44658</v>
      </c>
      <c r="Z550" s="103">
        <v>51961</v>
      </c>
      <c r="AA550" s="79" t="s">
        <v>15353</v>
      </c>
    </row>
    <row r="551" spans="1:29" hidden="1">
      <c r="A551" s="98" t="s">
        <v>2799</v>
      </c>
      <c r="B551" s="99" t="s">
        <v>15358</v>
      </c>
      <c r="C551" s="99" t="s">
        <v>59</v>
      </c>
      <c r="D551" s="99" t="s">
        <v>15322</v>
      </c>
      <c r="E551" s="99" t="s">
        <v>15337</v>
      </c>
      <c r="F551" s="99" t="s">
        <v>15324</v>
      </c>
      <c r="G551" s="99" t="s">
        <v>16361</v>
      </c>
      <c r="H551" s="99" t="s">
        <v>15326</v>
      </c>
      <c r="I551" s="99" t="s">
        <v>15322</v>
      </c>
      <c r="J551" s="99" t="s">
        <v>15348</v>
      </c>
      <c r="K551" s="99">
        <v>0</v>
      </c>
      <c r="L551" s="99" t="s">
        <v>13433</v>
      </c>
      <c r="M551" s="99" t="s">
        <v>8213</v>
      </c>
      <c r="N551" s="86" t="str">
        <f t="shared" si="9"/>
        <v>6354922</v>
      </c>
      <c r="O551" s="104">
        <v>297500</v>
      </c>
      <c r="P551" s="101">
        <v>297500</v>
      </c>
      <c r="Q551" s="77">
        <v>297.5</v>
      </c>
      <c r="R551" s="102" t="s">
        <v>15329</v>
      </c>
      <c r="S551" s="99" t="s">
        <v>15330</v>
      </c>
      <c r="T551" s="99" t="s">
        <v>15331</v>
      </c>
      <c r="U551" s="99" t="s">
        <v>15332</v>
      </c>
      <c r="V551" s="99" t="s">
        <v>15333</v>
      </c>
      <c r="W551" s="99" t="s">
        <v>15334</v>
      </c>
      <c r="X551" s="103" t="s">
        <v>15443</v>
      </c>
      <c r="Y551" s="103">
        <v>44670</v>
      </c>
      <c r="Z551" s="103">
        <v>51969</v>
      </c>
      <c r="AA551" s="79">
        <v>6186</v>
      </c>
      <c r="AB551" s="80" t="s">
        <v>15340</v>
      </c>
    </row>
    <row r="552" spans="1:29" hidden="1">
      <c r="A552" s="98" t="s">
        <v>15458</v>
      </c>
      <c r="B552" s="99" t="s">
        <v>15602</v>
      </c>
      <c r="C552" s="99" t="s">
        <v>3811</v>
      </c>
      <c r="D552" s="99" t="s">
        <v>15322</v>
      </c>
      <c r="E552" s="99" t="s">
        <v>15361</v>
      </c>
      <c r="F552" s="99" t="s">
        <v>15324</v>
      </c>
      <c r="G552" s="99" t="s">
        <v>16362</v>
      </c>
      <c r="H552" s="99" t="s">
        <v>15326</v>
      </c>
      <c r="I552" s="99" t="s">
        <v>15322</v>
      </c>
      <c r="J552" s="99" t="s">
        <v>15361</v>
      </c>
      <c r="K552" s="99">
        <v>0</v>
      </c>
      <c r="L552" s="99" t="s">
        <v>13433</v>
      </c>
      <c r="M552" s="99" t="s">
        <v>16363</v>
      </c>
      <c r="N552" s="86" t="str">
        <f t="shared" si="9"/>
        <v>6360186</v>
      </c>
      <c r="O552" s="104">
        <v>164000</v>
      </c>
      <c r="P552" s="105">
        <v>65600</v>
      </c>
      <c r="Q552" s="77">
        <v>65.599999999999994</v>
      </c>
      <c r="R552" s="102" t="s">
        <v>15329</v>
      </c>
      <c r="S552" s="99" t="s">
        <v>15330</v>
      </c>
      <c r="T552" s="99" t="s">
        <v>15331</v>
      </c>
      <c r="U552" s="99" t="s">
        <v>15641</v>
      </c>
      <c r="V552" s="99" t="s">
        <v>15642</v>
      </c>
      <c r="W552" s="99" t="s">
        <v>15334</v>
      </c>
      <c r="X552" s="103" t="s">
        <v>15816</v>
      </c>
      <c r="Y552" s="103">
        <v>44742</v>
      </c>
      <c r="Z552" s="103">
        <v>52026</v>
      </c>
      <c r="AA552" s="79">
        <v>6186</v>
      </c>
      <c r="AB552" s="80" t="s">
        <v>15503</v>
      </c>
    </row>
    <row r="553" spans="1:29" hidden="1">
      <c r="A553" s="98" t="s">
        <v>2799</v>
      </c>
      <c r="B553" s="99" t="s">
        <v>15358</v>
      </c>
      <c r="C553" s="99" t="s">
        <v>59</v>
      </c>
      <c r="D553" s="99" t="s">
        <v>15322</v>
      </c>
      <c r="E553" s="99" t="s">
        <v>15337</v>
      </c>
      <c r="F553" s="99" t="s">
        <v>15324</v>
      </c>
      <c r="G553" s="99" t="s">
        <v>16364</v>
      </c>
      <c r="H553" s="99" t="s">
        <v>15326</v>
      </c>
      <c r="I553" s="99" t="s">
        <v>15322</v>
      </c>
      <c r="J553" s="99" t="s">
        <v>15323</v>
      </c>
      <c r="K553" s="99">
        <v>0</v>
      </c>
      <c r="L553" s="99" t="s">
        <v>13433</v>
      </c>
      <c r="M553" s="99" t="s">
        <v>16365</v>
      </c>
      <c r="N553" s="86" t="str">
        <f t="shared" si="9"/>
        <v>6362734</v>
      </c>
      <c r="O553" s="104">
        <v>327000</v>
      </c>
      <c r="P553" s="101">
        <v>327000</v>
      </c>
      <c r="Q553" s="77">
        <v>327</v>
      </c>
      <c r="R553" s="102" t="s">
        <v>15329</v>
      </c>
      <c r="S553" s="99" t="s">
        <v>15330</v>
      </c>
      <c r="T553" s="99" t="s">
        <v>15331</v>
      </c>
      <c r="U553" s="99" t="s">
        <v>15332</v>
      </c>
      <c r="V553" s="99" t="s">
        <v>15333</v>
      </c>
      <c r="W553" s="99" t="s">
        <v>15334</v>
      </c>
      <c r="X553" s="103">
        <v>44701</v>
      </c>
      <c r="Y553" s="103">
        <v>44706</v>
      </c>
      <c r="Z553" s="103">
        <v>52005</v>
      </c>
      <c r="AA553" s="79">
        <v>6186</v>
      </c>
      <c r="AB553" s="80" t="s">
        <v>15340</v>
      </c>
      <c r="AC553" s="81">
        <v>33</v>
      </c>
    </row>
    <row r="554" spans="1:29" hidden="1">
      <c r="A554" s="98" t="s">
        <v>2799</v>
      </c>
      <c r="B554" s="99" t="s">
        <v>15360</v>
      </c>
      <c r="C554" s="99" t="s">
        <v>3760</v>
      </c>
      <c r="D554" s="99" t="s">
        <v>15322</v>
      </c>
      <c r="E554" s="99" t="s">
        <v>15361</v>
      </c>
      <c r="F554" s="99" t="s">
        <v>15324</v>
      </c>
      <c r="G554" s="99" t="s">
        <v>3801</v>
      </c>
      <c r="H554" s="99" t="s">
        <v>15326</v>
      </c>
      <c r="I554" s="99" t="s">
        <v>15322</v>
      </c>
      <c r="J554" s="99" t="s">
        <v>15361</v>
      </c>
      <c r="K554" s="99">
        <v>0</v>
      </c>
      <c r="L554" s="99" t="s">
        <v>13433</v>
      </c>
      <c r="M554" s="99" t="s">
        <v>3802</v>
      </c>
      <c r="N554" s="86" t="str">
        <f t="shared" si="9"/>
        <v>6372171</v>
      </c>
      <c r="O554" s="104">
        <v>309400</v>
      </c>
      <c r="P554" s="101">
        <v>309400</v>
      </c>
      <c r="Q554" s="77">
        <v>309.39999999999998</v>
      </c>
      <c r="R554" s="102" t="s">
        <v>15329</v>
      </c>
      <c r="S554" s="99" t="s">
        <v>15330</v>
      </c>
      <c r="T554" s="99" t="s">
        <v>15331</v>
      </c>
      <c r="U554" s="99" t="s">
        <v>15332</v>
      </c>
      <c r="V554" s="99" t="s">
        <v>15333</v>
      </c>
      <c r="W554" s="99" t="s">
        <v>15345</v>
      </c>
      <c r="X554" s="103" t="s">
        <v>15476</v>
      </c>
      <c r="Y554" s="103">
        <v>44652</v>
      </c>
      <c r="Z554" s="103">
        <v>51940</v>
      </c>
      <c r="AA554" s="79">
        <v>6186</v>
      </c>
      <c r="AB554" s="80" t="s">
        <v>15340</v>
      </c>
    </row>
    <row r="555" spans="1:29" hidden="1">
      <c r="A555" s="98" t="s">
        <v>2347</v>
      </c>
      <c r="B555" s="99" t="s">
        <v>15511</v>
      </c>
      <c r="C555" s="99" t="s">
        <v>3798</v>
      </c>
      <c r="D555" s="99" t="s">
        <v>15322</v>
      </c>
      <c r="E555" s="99" t="s">
        <v>15361</v>
      </c>
      <c r="F555" s="99" t="s">
        <v>15354</v>
      </c>
      <c r="G555" s="99" t="s">
        <v>16366</v>
      </c>
      <c r="H555" s="99" t="s">
        <v>15326</v>
      </c>
      <c r="I555" s="99" t="s">
        <v>15322</v>
      </c>
      <c r="J555" s="99" t="s">
        <v>15361</v>
      </c>
      <c r="K555" s="99">
        <v>0</v>
      </c>
      <c r="L555" s="99" t="s">
        <v>13433</v>
      </c>
      <c r="M555" s="100" t="s">
        <v>16367</v>
      </c>
      <c r="N555" s="86" t="str">
        <f t="shared" si="9"/>
        <v>6374881</v>
      </c>
      <c r="O555" s="104">
        <v>142037</v>
      </c>
      <c r="P555" s="101">
        <v>142037</v>
      </c>
      <c r="Q555" s="77">
        <v>142.03700000000001</v>
      </c>
      <c r="R555" s="102" t="s">
        <v>15329</v>
      </c>
      <c r="S555" s="99" t="s">
        <v>15349</v>
      </c>
      <c r="T555" s="99" t="s">
        <v>15331</v>
      </c>
      <c r="U555" s="99" t="s">
        <v>15356</v>
      </c>
      <c r="V555" s="99" t="s">
        <v>15357</v>
      </c>
      <c r="W555" s="99" t="s">
        <v>15352</v>
      </c>
      <c r="X555" s="103" t="s">
        <v>15624</v>
      </c>
      <c r="Y555" s="103">
        <v>44637</v>
      </c>
      <c r="Z555" s="103">
        <v>51940</v>
      </c>
      <c r="AA555" s="79" t="s">
        <v>15353</v>
      </c>
    </row>
    <row r="556" spans="1:29" hidden="1">
      <c r="A556" s="98" t="s">
        <v>15320</v>
      </c>
      <c r="B556" s="99" t="s">
        <v>15769</v>
      </c>
      <c r="C556" s="99" t="s">
        <v>15770</v>
      </c>
      <c r="D556" s="99" t="s">
        <v>15322</v>
      </c>
      <c r="E556" s="99" t="s">
        <v>15327</v>
      </c>
      <c r="F556" s="99" t="s">
        <v>15324</v>
      </c>
      <c r="G556" s="99" t="s">
        <v>16368</v>
      </c>
      <c r="H556" s="99" t="s">
        <v>15326</v>
      </c>
      <c r="I556" s="99" t="s">
        <v>15322</v>
      </c>
      <c r="J556" s="99" t="s">
        <v>15327</v>
      </c>
      <c r="K556" s="99">
        <v>0</v>
      </c>
      <c r="L556" s="99" t="s">
        <v>13433</v>
      </c>
      <c r="M556" s="100" t="s">
        <v>3643</v>
      </c>
      <c r="N556" s="86" t="str">
        <f t="shared" si="9"/>
        <v>6377555</v>
      </c>
      <c r="O556" s="104">
        <v>186500</v>
      </c>
      <c r="P556" s="101">
        <v>186500</v>
      </c>
      <c r="Q556" s="77">
        <v>186.5</v>
      </c>
      <c r="R556" s="102" t="s">
        <v>15329</v>
      </c>
      <c r="S556" s="99" t="s">
        <v>15330</v>
      </c>
      <c r="T556" s="99" t="s">
        <v>15331</v>
      </c>
      <c r="U556" s="99" t="s">
        <v>15332</v>
      </c>
      <c r="V556" s="99" t="s">
        <v>15333</v>
      </c>
      <c r="W556" s="99" t="s">
        <v>15334</v>
      </c>
      <c r="X556" s="103" t="s">
        <v>15677</v>
      </c>
      <c r="Y556" s="103">
        <v>44631</v>
      </c>
      <c r="Z556" s="103">
        <v>51902</v>
      </c>
      <c r="AA556" s="79">
        <v>6186</v>
      </c>
      <c r="AB556" s="80" t="s">
        <v>15340</v>
      </c>
      <c r="AC556" s="81">
        <v>33</v>
      </c>
    </row>
    <row r="557" spans="1:29" hidden="1">
      <c r="A557" s="98" t="s">
        <v>2347</v>
      </c>
      <c r="B557" s="99" t="s">
        <v>15511</v>
      </c>
      <c r="C557" s="99" t="s">
        <v>3798</v>
      </c>
      <c r="D557" s="99" t="s">
        <v>15322</v>
      </c>
      <c r="E557" s="99" t="s">
        <v>15361</v>
      </c>
      <c r="F557" s="99" t="s">
        <v>15354</v>
      </c>
      <c r="G557" s="99" t="s">
        <v>16369</v>
      </c>
      <c r="H557" s="99" t="s">
        <v>15326</v>
      </c>
      <c r="I557" s="99" t="s">
        <v>15322</v>
      </c>
      <c r="J557" s="99" t="s">
        <v>15361</v>
      </c>
      <c r="K557" s="99">
        <v>0</v>
      </c>
      <c r="L557" s="99" t="s">
        <v>13433</v>
      </c>
      <c r="M557" s="100" t="s">
        <v>16370</v>
      </c>
      <c r="N557" s="86" t="str">
        <f t="shared" si="9"/>
        <v>6396319</v>
      </c>
      <c r="O557" s="104">
        <v>142505</v>
      </c>
      <c r="P557" s="101">
        <v>142505</v>
      </c>
      <c r="Q557" s="77">
        <v>142.505</v>
      </c>
      <c r="R557" s="102" t="s">
        <v>15329</v>
      </c>
      <c r="S557" s="99" t="s">
        <v>15349</v>
      </c>
      <c r="T557" s="99" t="s">
        <v>15331</v>
      </c>
      <c r="U557" s="99" t="s">
        <v>15356</v>
      </c>
      <c r="V557" s="99" t="s">
        <v>15357</v>
      </c>
      <c r="W557" s="99" t="s">
        <v>15352</v>
      </c>
      <c r="X557" s="103" t="s">
        <v>15439</v>
      </c>
      <c r="Y557" s="103">
        <v>44635</v>
      </c>
      <c r="Z557" s="103">
        <v>51935</v>
      </c>
      <c r="AA557" s="79" t="s">
        <v>15353</v>
      </c>
    </row>
    <row r="558" spans="1:29" hidden="1">
      <c r="A558" s="76" t="s">
        <v>15335</v>
      </c>
      <c r="B558" s="92" t="s">
        <v>15336</v>
      </c>
      <c r="C558" s="92" t="s">
        <v>6</v>
      </c>
      <c r="D558" s="92" t="s">
        <v>15322</v>
      </c>
      <c r="E558" s="92" t="s">
        <v>15337</v>
      </c>
      <c r="F558" s="92" t="s">
        <v>15324</v>
      </c>
      <c r="G558" s="92" t="s">
        <v>16371</v>
      </c>
      <c r="H558" s="92" t="s">
        <v>15326</v>
      </c>
      <c r="I558" s="92" t="s">
        <v>15322</v>
      </c>
      <c r="J558" s="92" t="s">
        <v>15364</v>
      </c>
      <c r="K558" s="92">
        <v>0</v>
      </c>
      <c r="L558" s="92" t="s">
        <v>13433</v>
      </c>
      <c r="M558" s="93" t="s">
        <v>16372</v>
      </c>
      <c r="N558" s="86" t="str">
        <f t="shared" si="9"/>
        <v>6397425</v>
      </c>
      <c r="O558" s="94">
        <v>133200</v>
      </c>
      <c r="P558" s="95">
        <v>133200</v>
      </c>
      <c r="Q558" s="77">
        <v>133.19999999999999</v>
      </c>
      <c r="R558" s="96" t="s">
        <v>15329</v>
      </c>
      <c r="S558" s="92" t="s">
        <v>15349</v>
      </c>
      <c r="T558" s="92" t="s">
        <v>15331</v>
      </c>
      <c r="U558" s="92" t="s">
        <v>15356</v>
      </c>
      <c r="V558" s="92" t="s">
        <v>15357</v>
      </c>
      <c r="W558" s="92" t="s">
        <v>15388</v>
      </c>
      <c r="X558" s="97">
        <v>44575</v>
      </c>
      <c r="Y558" s="97">
        <v>44575</v>
      </c>
      <c r="Z558" s="97">
        <v>51869</v>
      </c>
      <c r="AA558" s="79" t="s">
        <v>15353</v>
      </c>
      <c r="AB558" s="90"/>
    </row>
    <row r="559" spans="1:29" hidden="1">
      <c r="A559" s="76" t="s">
        <v>2799</v>
      </c>
      <c r="B559" s="92" t="s">
        <v>15358</v>
      </c>
      <c r="C559" s="92" t="s">
        <v>59</v>
      </c>
      <c r="D559" s="92" t="s">
        <v>15322</v>
      </c>
      <c r="E559" s="92" t="s">
        <v>15337</v>
      </c>
      <c r="F559" s="92" t="s">
        <v>15324</v>
      </c>
      <c r="G559" s="92" t="s">
        <v>16373</v>
      </c>
      <c r="H559" s="92" t="s">
        <v>15326</v>
      </c>
      <c r="I559" s="92" t="s">
        <v>15322</v>
      </c>
      <c r="J559" s="92" t="s">
        <v>15370</v>
      </c>
      <c r="K559" s="92">
        <v>0</v>
      </c>
      <c r="L559" s="92" t="s">
        <v>13433</v>
      </c>
      <c r="M559" s="93" t="s">
        <v>2786</v>
      </c>
      <c r="N559" s="86" t="str">
        <f t="shared" si="9"/>
        <v>6405717</v>
      </c>
      <c r="O559" s="94">
        <v>255000</v>
      </c>
      <c r="P559" s="95">
        <v>255000</v>
      </c>
      <c r="Q559" s="77">
        <v>255</v>
      </c>
      <c r="R559" s="96" t="s">
        <v>15329</v>
      </c>
      <c r="S559" s="92" t="s">
        <v>15330</v>
      </c>
      <c r="T559" s="92" t="s">
        <v>15331</v>
      </c>
      <c r="U559" s="92" t="s">
        <v>15332</v>
      </c>
      <c r="V559" s="92" t="s">
        <v>15333</v>
      </c>
      <c r="W559" s="92" t="s">
        <v>15334</v>
      </c>
      <c r="X559" s="97">
        <v>44596</v>
      </c>
      <c r="Y559" s="97">
        <v>44603</v>
      </c>
      <c r="Z559" s="97">
        <v>51900</v>
      </c>
      <c r="AA559" s="79">
        <v>6186</v>
      </c>
      <c r="AB559" s="90" t="s">
        <v>15340</v>
      </c>
    </row>
    <row r="560" spans="1:29" hidden="1">
      <c r="A560" s="98" t="s">
        <v>2799</v>
      </c>
      <c r="B560" s="99" t="s">
        <v>15358</v>
      </c>
      <c r="C560" s="99" t="s">
        <v>59</v>
      </c>
      <c r="D560" s="99" t="s">
        <v>15322</v>
      </c>
      <c r="E560" s="99" t="s">
        <v>15337</v>
      </c>
      <c r="F560" s="99" t="s">
        <v>15324</v>
      </c>
      <c r="G560" s="99" t="s">
        <v>16374</v>
      </c>
      <c r="H560" s="99" t="s">
        <v>15326</v>
      </c>
      <c r="I560" s="99" t="s">
        <v>15322</v>
      </c>
      <c r="J560" s="99" t="s">
        <v>15384</v>
      </c>
      <c r="K560" s="99">
        <v>0</v>
      </c>
      <c r="L560" s="99" t="s">
        <v>13433</v>
      </c>
      <c r="M560" s="100" t="s">
        <v>238</v>
      </c>
      <c r="N560" s="86" t="str">
        <f t="shared" si="9"/>
        <v>6408995</v>
      </c>
      <c r="O560" s="104">
        <v>213818</v>
      </c>
      <c r="P560" s="101">
        <v>213818</v>
      </c>
      <c r="Q560" s="77">
        <v>213.81800000000001</v>
      </c>
      <c r="R560" s="102" t="s">
        <v>15329</v>
      </c>
      <c r="S560" s="99" t="s">
        <v>15330</v>
      </c>
      <c r="T560" s="99" t="s">
        <v>15331</v>
      </c>
      <c r="U560" s="99" t="s">
        <v>15332</v>
      </c>
      <c r="V560" s="99" t="s">
        <v>15333</v>
      </c>
      <c r="W560" s="99" t="s">
        <v>15334</v>
      </c>
      <c r="X560" s="103" t="s">
        <v>15688</v>
      </c>
      <c r="Y560" s="103">
        <v>44638</v>
      </c>
      <c r="Z560" s="103">
        <v>51926</v>
      </c>
      <c r="AA560" s="79">
        <v>6186</v>
      </c>
      <c r="AB560" s="80" t="s">
        <v>15340</v>
      </c>
    </row>
    <row r="561" spans="1:30" hidden="1">
      <c r="A561" s="98" t="s">
        <v>15489</v>
      </c>
      <c r="B561" s="99" t="s">
        <v>15813</v>
      </c>
      <c r="C561" s="99" t="s">
        <v>15814</v>
      </c>
      <c r="D561" s="99" t="s">
        <v>15322</v>
      </c>
      <c r="E561" s="99" t="s">
        <v>15327</v>
      </c>
      <c r="F561" s="99" t="s">
        <v>15324</v>
      </c>
      <c r="G561" s="99" t="s">
        <v>16375</v>
      </c>
      <c r="H561" s="99" t="s">
        <v>15326</v>
      </c>
      <c r="I561" s="99" t="s">
        <v>15322</v>
      </c>
      <c r="J561" s="99" t="s">
        <v>15327</v>
      </c>
      <c r="K561" s="99">
        <v>1</v>
      </c>
      <c r="L561" s="99" t="s">
        <v>13433</v>
      </c>
      <c r="M561" s="99" t="s">
        <v>3571</v>
      </c>
      <c r="N561" s="86" t="str">
        <f t="shared" si="9"/>
        <v>6428425</v>
      </c>
      <c r="O561" s="104">
        <v>215000</v>
      </c>
      <c r="P561" s="105">
        <v>215000</v>
      </c>
      <c r="Q561" s="77">
        <v>215</v>
      </c>
      <c r="R561" s="102" t="s">
        <v>15329</v>
      </c>
      <c r="S561" s="99" t="s">
        <v>15330</v>
      </c>
      <c r="T561" s="99" t="s">
        <v>15331</v>
      </c>
      <c r="U561" s="99" t="s">
        <v>15332</v>
      </c>
      <c r="V561" s="99" t="s">
        <v>15333</v>
      </c>
      <c r="W561" s="99" t="s">
        <v>15334</v>
      </c>
      <c r="X561" s="103" t="s">
        <v>15816</v>
      </c>
      <c r="Y561" s="103">
        <v>44742</v>
      </c>
      <c r="Z561" s="103">
        <v>52040</v>
      </c>
      <c r="AA561" s="79">
        <v>6186</v>
      </c>
      <c r="AB561" s="80" t="s">
        <v>15340</v>
      </c>
      <c r="AC561" s="81">
        <v>33</v>
      </c>
    </row>
    <row r="562" spans="1:30" hidden="1">
      <c r="A562" s="98" t="s">
        <v>2799</v>
      </c>
      <c r="B562" s="99" t="s">
        <v>15358</v>
      </c>
      <c r="C562" s="99" t="s">
        <v>59</v>
      </c>
      <c r="D562" s="99" t="s">
        <v>15322</v>
      </c>
      <c r="E562" s="99" t="s">
        <v>15337</v>
      </c>
      <c r="F562" s="99" t="s">
        <v>15324</v>
      </c>
      <c r="G562" s="99" t="s">
        <v>16376</v>
      </c>
      <c r="H562" s="99" t="s">
        <v>15326</v>
      </c>
      <c r="I562" s="99" t="s">
        <v>15322</v>
      </c>
      <c r="J562" s="99" t="s">
        <v>15337</v>
      </c>
      <c r="K562" s="99">
        <v>0</v>
      </c>
      <c r="L562" s="99" t="s">
        <v>13433</v>
      </c>
      <c r="M562" s="100" t="s">
        <v>162</v>
      </c>
      <c r="N562" s="86" t="str">
        <f t="shared" si="9"/>
        <v>6456429</v>
      </c>
      <c r="O562" s="104">
        <v>309400</v>
      </c>
      <c r="P562" s="101">
        <v>309400</v>
      </c>
      <c r="Q562" s="77">
        <v>309.39999999999998</v>
      </c>
      <c r="R562" s="102" t="s">
        <v>15329</v>
      </c>
      <c r="S562" s="99" t="s">
        <v>15330</v>
      </c>
      <c r="T562" s="99" t="s">
        <v>15331</v>
      </c>
      <c r="U562" s="99" t="s">
        <v>15332</v>
      </c>
      <c r="V562" s="99" t="s">
        <v>15333</v>
      </c>
      <c r="W562" s="99" t="s">
        <v>15329</v>
      </c>
      <c r="X562" s="103" t="s">
        <v>15452</v>
      </c>
      <c r="Y562" s="103">
        <v>44635</v>
      </c>
      <c r="Z562" s="103">
        <v>51939</v>
      </c>
      <c r="AA562" s="79">
        <v>6186</v>
      </c>
      <c r="AB562" s="80" t="s">
        <v>15340</v>
      </c>
    </row>
    <row r="563" spans="1:30" hidden="1">
      <c r="A563" s="98" t="s">
        <v>2799</v>
      </c>
      <c r="B563" s="99" t="s">
        <v>15360</v>
      </c>
      <c r="C563" s="99" t="s">
        <v>3760</v>
      </c>
      <c r="D563" s="99" t="s">
        <v>15322</v>
      </c>
      <c r="E563" s="99" t="s">
        <v>15361</v>
      </c>
      <c r="F563" s="99" t="s">
        <v>15324</v>
      </c>
      <c r="G563" s="99" t="s">
        <v>16377</v>
      </c>
      <c r="H563" s="99" t="s">
        <v>15326</v>
      </c>
      <c r="I563" s="99" t="s">
        <v>15322</v>
      </c>
      <c r="J563" s="99" t="s">
        <v>15361</v>
      </c>
      <c r="K563" s="99">
        <v>0</v>
      </c>
      <c r="L563" s="99" t="s">
        <v>13433</v>
      </c>
      <c r="M563" s="99" t="s">
        <v>3840</v>
      </c>
      <c r="N563" s="86" t="str">
        <f t="shared" si="9"/>
        <v>6457192</v>
      </c>
      <c r="O563" s="104">
        <v>255000</v>
      </c>
      <c r="P563" s="101">
        <v>255000</v>
      </c>
      <c r="Q563" s="77">
        <v>255</v>
      </c>
      <c r="R563" s="102" t="s">
        <v>15329</v>
      </c>
      <c r="S563" s="99" t="s">
        <v>15330</v>
      </c>
      <c r="T563" s="99" t="s">
        <v>15331</v>
      </c>
      <c r="U563" s="99" t="s">
        <v>15332</v>
      </c>
      <c r="V563" s="99" t="s">
        <v>15333</v>
      </c>
      <c r="W563" s="99" t="s">
        <v>15345</v>
      </c>
      <c r="X563" s="103">
        <v>44671</v>
      </c>
      <c r="Y563" s="103">
        <v>44694</v>
      </c>
      <c r="Z563" s="103">
        <v>51975</v>
      </c>
      <c r="AA563" s="79">
        <v>6186</v>
      </c>
      <c r="AB563" s="80" t="s">
        <v>15340</v>
      </c>
    </row>
    <row r="564" spans="1:30" hidden="1">
      <c r="A564" s="76" t="s">
        <v>2347</v>
      </c>
      <c r="B564" s="92" t="s">
        <v>15341</v>
      </c>
      <c r="C564" s="92" t="s">
        <v>15342</v>
      </c>
      <c r="D564" s="92" t="s">
        <v>15322</v>
      </c>
      <c r="E564" s="92" t="s">
        <v>15343</v>
      </c>
      <c r="F564" s="92" t="s">
        <v>15354</v>
      </c>
      <c r="G564" s="92" t="s">
        <v>16378</v>
      </c>
      <c r="H564" s="92" t="s">
        <v>15326</v>
      </c>
      <c r="I564" s="92" t="s">
        <v>15322</v>
      </c>
      <c r="J564" s="92" t="s">
        <v>15343</v>
      </c>
      <c r="K564" s="92">
        <v>0</v>
      </c>
      <c r="L564" s="92" t="s">
        <v>13433</v>
      </c>
      <c r="M564" s="93" t="s">
        <v>16379</v>
      </c>
      <c r="N564" s="86" t="str">
        <f t="shared" si="9"/>
        <v>6457899</v>
      </c>
      <c r="O564" s="94">
        <v>142420</v>
      </c>
      <c r="P564" s="95">
        <v>142420</v>
      </c>
      <c r="Q564" s="77">
        <v>142.41999999999999</v>
      </c>
      <c r="R564" s="96" t="s">
        <v>15329</v>
      </c>
      <c r="S564" s="92" t="s">
        <v>15349</v>
      </c>
      <c r="T564" s="92" t="s">
        <v>15331</v>
      </c>
      <c r="U564" s="92" t="s">
        <v>15356</v>
      </c>
      <c r="V564" s="92" t="s">
        <v>15357</v>
      </c>
      <c r="W564" s="92" t="s">
        <v>15352</v>
      </c>
      <c r="X564" s="97">
        <v>44553</v>
      </c>
      <c r="Y564" s="97">
        <v>44601</v>
      </c>
      <c r="Z564" s="97">
        <v>51855</v>
      </c>
      <c r="AA564" s="79" t="s">
        <v>15353</v>
      </c>
      <c r="AB564" s="90"/>
    </row>
    <row r="565" spans="1:30" hidden="1">
      <c r="A565" s="98" t="s">
        <v>2799</v>
      </c>
      <c r="B565" s="99" t="s">
        <v>15358</v>
      </c>
      <c r="C565" s="99" t="s">
        <v>59</v>
      </c>
      <c r="D565" s="99" t="s">
        <v>15322</v>
      </c>
      <c r="E565" s="99" t="s">
        <v>15337</v>
      </c>
      <c r="F565" s="99" t="s">
        <v>15324</v>
      </c>
      <c r="G565" s="99" t="s">
        <v>16380</v>
      </c>
      <c r="H565" s="99" t="s">
        <v>15326</v>
      </c>
      <c r="I565" s="99" t="s">
        <v>15322</v>
      </c>
      <c r="J565" s="99" t="s">
        <v>15384</v>
      </c>
      <c r="K565" s="99">
        <v>0</v>
      </c>
      <c r="L565" s="99" t="s">
        <v>13433</v>
      </c>
      <c r="M565" s="99" t="s">
        <v>2724</v>
      </c>
      <c r="N565" s="86" t="str">
        <f t="shared" si="9"/>
        <v>6473989</v>
      </c>
      <c r="O565" s="104">
        <v>309400</v>
      </c>
      <c r="P565" s="101">
        <v>309400</v>
      </c>
      <c r="Q565" s="77">
        <v>309.39999999999998</v>
      </c>
      <c r="R565" s="102" t="s">
        <v>15329</v>
      </c>
      <c r="S565" s="99" t="s">
        <v>15330</v>
      </c>
      <c r="T565" s="99" t="s">
        <v>15331</v>
      </c>
      <c r="U565" s="99" t="s">
        <v>15332</v>
      </c>
      <c r="V565" s="99" t="s">
        <v>15333</v>
      </c>
      <c r="W565" s="99" t="s">
        <v>15334</v>
      </c>
      <c r="X565" s="103" t="s">
        <v>15423</v>
      </c>
      <c r="Y565" s="103">
        <v>44664</v>
      </c>
      <c r="Z565" s="103">
        <v>51966</v>
      </c>
      <c r="AA565" s="79">
        <v>6186</v>
      </c>
      <c r="AB565" s="80" t="s">
        <v>15340</v>
      </c>
      <c r="AC565" s="81">
        <v>33</v>
      </c>
    </row>
    <row r="566" spans="1:30" hidden="1">
      <c r="A566" s="98" t="s">
        <v>2347</v>
      </c>
      <c r="B566" s="99" t="s">
        <v>15341</v>
      </c>
      <c r="C566" s="99" t="s">
        <v>15342</v>
      </c>
      <c r="D566" s="99" t="s">
        <v>15322</v>
      </c>
      <c r="E566" s="99" t="s">
        <v>15343</v>
      </c>
      <c r="F566" s="99" t="s">
        <v>15324</v>
      </c>
      <c r="G566" s="99" t="s">
        <v>16381</v>
      </c>
      <c r="H566" s="99" t="s">
        <v>15326</v>
      </c>
      <c r="I566" s="99" t="s">
        <v>15322</v>
      </c>
      <c r="J566" s="99" t="s">
        <v>15343</v>
      </c>
      <c r="K566" s="99">
        <v>0</v>
      </c>
      <c r="L566" s="99" t="s">
        <v>13433</v>
      </c>
      <c r="M566" s="100" t="s">
        <v>2230</v>
      </c>
      <c r="N566" s="86" t="str">
        <f t="shared" si="9"/>
        <v>6483696</v>
      </c>
      <c r="O566" s="104">
        <v>212500</v>
      </c>
      <c r="P566" s="101">
        <v>212500</v>
      </c>
      <c r="Q566" s="77">
        <v>212.5</v>
      </c>
      <c r="R566" s="102" t="s">
        <v>15329</v>
      </c>
      <c r="S566" s="99" t="s">
        <v>15330</v>
      </c>
      <c r="T566" s="99" t="s">
        <v>15331</v>
      </c>
      <c r="U566" s="99" t="s">
        <v>15332</v>
      </c>
      <c r="V566" s="99" t="s">
        <v>15333</v>
      </c>
      <c r="W566" s="99" t="s">
        <v>15345</v>
      </c>
      <c r="X566" s="103" t="s">
        <v>15627</v>
      </c>
      <c r="Y566" s="103">
        <v>44630</v>
      </c>
      <c r="Z566" s="103">
        <v>51925</v>
      </c>
      <c r="AA566" s="79">
        <v>6186</v>
      </c>
      <c r="AB566" s="80" t="s">
        <v>15340</v>
      </c>
    </row>
    <row r="567" spans="1:30" hidden="1">
      <c r="A567" s="98" t="s">
        <v>2347</v>
      </c>
      <c r="B567" s="99" t="s">
        <v>15511</v>
      </c>
      <c r="C567" s="99" t="s">
        <v>3798</v>
      </c>
      <c r="D567" s="99" t="s">
        <v>15322</v>
      </c>
      <c r="E567" s="99" t="s">
        <v>15361</v>
      </c>
      <c r="F567" s="99" t="s">
        <v>15354</v>
      </c>
      <c r="G567" s="99" t="s">
        <v>16382</v>
      </c>
      <c r="H567" s="99" t="s">
        <v>15326</v>
      </c>
      <c r="I567" s="99" t="s">
        <v>15322</v>
      </c>
      <c r="J567" s="99" t="s">
        <v>15361</v>
      </c>
      <c r="K567" s="99">
        <v>0</v>
      </c>
      <c r="L567" s="99" t="s">
        <v>13433</v>
      </c>
      <c r="M567" s="99" t="s">
        <v>16383</v>
      </c>
      <c r="N567" s="86" t="str">
        <f t="shared" si="9"/>
        <v>6486810</v>
      </c>
      <c r="O567" s="104">
        <v>142093</v>
      </c>
      <c r="P567" s="105">
        <v>142093</v>
      </c>
      <c r="Q567" s="77">
        <v>142.09299999999999</v>
      </c>
      <c r="R567" s="102" t="s">
        <v>15329</v>
      </c>
      <c r="S567" s="99" t="s">
        <v>15349</v>
      </c>
      <c r="T567" s="99" t="s">
        <v>15331</v>
      </c>
      <c r="U567" s="99" t="s">
        <v>15356</v>
      </c>
      <c r="V567" s="99" t="s">
        <v>15357</v>
      </c>
      <c r="W567" s="99" t="s">
        <v>15352</v>
      </c>
      <c r="X567" s="103" t="s">
        <v>16077</v>
      </c>
      <c r="Y567" s="103">
        <v>44733</v>
      </c>
      <c r="Z567" s="103">
        <v>52036</v>
      </c>
      <c r="AA567" s="79" t="s">
        <v>15353</v>
      </c>
    </row>
    <row r="568" spans="1:30" hidden="1">
      <c r="A568" s="98" t="s">
        <v>15335</v>
      </c>
      <c r="B568" s="99" t="s">
        <v>15336</v>
      </c>
      <c r="C568" s="99" t="s">
        <v>6</v>
      </c>
      <c r="D568" s="99" t="s">
        <v>15322</v>
      </c>
      <c r="E568" s="99" t="s">
        <v>15337</v>
      </c>
      <c r="F568" s="99" t="s">
        <v>15324</v>
      </c>
      <c r="G568" s="106" t="s">
        <v>16384</v>
      </c>
      <c r="H568" s="99" t="s">
        <v>15326</v>
      </c>
      <c r="I568" s="99" t="s">
        <v>15322</v>
      </c>
      <c r="J568" s="99" t="s">
        <v>15364</v>
      </c>
      <c r="K568" s="99">
        <v>0</v>
      </c>
      <c r="L568" s="99" t="s">
        <v>13433</v>
      </c>
      <c r="M568" s="99" t="s">
        <v>3097</v>
      </c>
      <c r="N568" s="86" t="str">
        <f t="shared" si="9"/>
        <v>6501111</v>
      </c>
      <c r="O568" s="104">
        <v>169303</v>
      </c>
      <c r="P568" s="101">
        <v>169303</v>
      </c>
      <c r="Q568" s="77">
        <v>169.303</v>
      </c>
      <c r="R568" s="102" t="s">
        <v>15329</v>
      </c>
      <c r="S568" s="99" t="s">
        <v>15330</v>
      </c>
      <c r="T568" s="99" t="s">
        <v>15331</v>
      </c>
      <c r="U568" s="99" t="s">
        <v>15332</v>
      </c>
      <c r="V568" s="99" t="s">
        <v>15333</v>
      </c>
      <c r="W568" s="99" t="s">
        <v>15339</v>
      </c>
      <c r="X568" s="103" t="s">
        <v>15429</v>
      </c>
      <c r="Y568" s="103">
        <v>44680</v>
      </c>
      <c r="Z568" s="103">
        <v>51967</v>
      </c>
      <c r="AA568" s="79">
        <v>6186</v>
      </c>
      <c r="AB568" s="80" t="s">
        <v>15340</v>
      </c>
      <c r="AC568" s="81">
        <v>33</v>
      </c>
    </row>
    <row r="569" spans="1:30" hidden="1">
      <c r="A569" s="98" t="s">
        <v>15320</v>
      </c>
      <c r="B569" s="99" t="s">
        <v>15446</v>
      </c>
      <c r="C569" s="99" t="s">
        <v>119</v>
      </c>
      <c r="D569" s="99" t="s">
        <v>15322</v>
      </c>
      <c r="E569" s="99" t="s">
        <v>15337</v>
      </c>
      <c r="F569" s="99" t="s">
        <v>15324</v>
      </c>
      <c r="G569" s="99" t="s">
        <v>16385</v>
      </c>
      <c r="H569" s="99" t="s">
        <v>15326</v>
      </c>
      <c r="I569" s="99" t="s">
        <v>15322</v>
      </c>
      <c r="J569" s="99" t="s">
        <v>15384</v>
      </c>
      <c r="K569" s="99">
        <v>0</v>
      </c>
      <c r="L569" s="99" t="s">
        <v>13433</v>
      </c>
      <c r="M569" s="100" t="s">
        <v>2770</v>
      </c>
      <c r="N569" s="86" t="str">
        <f t="shared" si="9"/>
        <v>6508307</v>
      </c>
      <c r="O569" s="104">
        <v>204000</v>
      </c>
      <c r="P569" s="101">
        <v>204000</v>
      </c>
      <c r="Q569" s="77">
        <v>204</v>
      </c>
      <c r="R569" s="102" t="s">
        <v>15329</v>
      </c>
      <c r="S569" s="99" t="s">
        <v>15330</v>
      </c>
      <c r="T569" s="99" t="s">
        <v>15331</v>
      </c>
      <c r="U569" s="99" t="s">
        <v>15332</v>
      </c>
      <c r="V569" s="99" t="s">
        <v>15333</v>
      </c>
      <c r="W569" s="99" t="s">
        <v>15334</v>
      </c>
      <c r="X569" s="103" t="s">
        <v>15677</v>
      </c>
      <c r="Y569" s="103">
        <v>44634</v>
      </c>
      <c r="Z569" s="103">
        <v>51934</v>
      </c>
      <c r="AA569" s="79">
        <v>6186</v>
      </c>
      <c r="AB569" s="80" t="s">
        <v>15340</v>
      </c>
      <c r="AC569" s="81">
        <v>33</v>
      </c>
    </row>
    <row r="570" spans="1:30" hidden="1">
      <c r="A570" s="98" t="s">
        <v>2799</v>
      </c>
      <c r="B570" s="99" t="s">
        <v>15358</v>
      </c>
      <c r="C570" s="99" t="s">
        <v>59</v>
      </c>
      <c r="D570" s="99" t="s">
        <v>15322</v>
      </c>
      <c r="E570" s="99" t="s">
        <v>15337</v>
      </c>
      <c r="F570" s="99" t="s">
        <v>15324</v>
      </c>
      <c r="G570" s="99" t="s">
        <v>16386</v>
      </c>
      <c r="H570" s="99" t="s">
        <v>15326</v>
      </c>
      <c r="I570" s="99" t="s">
        <v>15322</v>
      </c>
      <c r="J570" s="99" t="s">
        <v>15337</v>
      </c>
      <c r="K570" s="99">
        <v>0</v>
      </c>
      <c r="L570" s="99" t="s">
        <v>13433</v>
      </c>
      <c r="M570" s="99" t="s">
        <v>1791</v>
      </c>
      <c r="N570" s="86" t="str">
        <f t="shared" si="9"/>
        <v>6524784</v>
      </c>
      <c r="O570" s="104">
        <v>280925</v>
      </c>
      <c r="P570" s="101">
        <v>280925</v>
      </c>
      <c r="Q570" s="77">
        <v>280.92500000000001</v>
      </c>
      <c r="R570" s="102" t="s">
        <v>15329</v>
      </c>
      <c r="S570" s="99" t="s">
        <v>15330</v>
      </c>
      <c r="T570" s="99" t="s">
        <v>15331</v>
      </c>
      <c r="U570" s="99" t="s">
        <v>15332</v>
      </c>
      <c r="V570" s="99" t="s">
        <v>15333</v>
      </c>
      <c r="W570" s="99" t="s">
        <v>15334</v>
      </c>
      <c r="X570" s="103" t="s">
        <v>15407</v>
      </c>
      <c r="Y570" s="103">
        <v>44677</v>
      </c>
      <c r="Z570" s="103">
        <v>51962</v>
      </c>
      <c r="AA570" s="79">
        <v>6186</v>
      </c>
      <c r="AB570" s="80" t="s">
        <v>15340</v>
      </c>
      <c r="AC570" s="81">
        <v>33</v>
      </c>
    </row>
    <row r="571" spans="1:30" hidden="1">
      <c r="A571" s="98" t="s">
        <v>2347</v>
      </c>
      <c r="B571" s="99" t="s">
        <v>15346</v>
      </c>
      <c r="C571" s="99" t="s">
        <v>129</v>
      </c>
      <c r="D571" s="99" t="s">
        <v>15322</v>
      </c>
      <c r="E571" s="99" t="s">
        <v>15337</v>
      </c>
      <c r="F571" s="99" t="s">
        <v>15324</v>
      </c>
      <c r="G571" s="99" t="s">
        <v>16387</v>
      </c>
      <c r="H571" s="99" t="s">
        <v>15326</v>
      </c>
      <c r="I571" s="99" t="s">
        <v>15322</v>
      </c>
      <c r="J571" s="99" t="s">
        <v>15370</v>
      </c>
      <c r="K571" s="99">
        <v>0</v>
      </c>
      <c r="L571" s="99" t="s">
        <v>13433</v>
      </c>
      <c r="M571" s="100" t="s">
        <v>16388</v>
      </c>
      <c r="N571" s="86" t="str">
        <f t="shared" si="9"/>
        <v>6529624</v>
      </c>
      <c r="O571" s="104">
        <v>273000</v>
      </c>
      <c r="P571" s="101">
        <v>259350</v>
      </c>
      <c r="Q571" s="77">
        <v>259.35000000000002</v>
      </c>
      <c r="R571" s="102" t="s">
        <v>15329</v>
      </c>
      <c r="S571" s="99" t="s">
        <v>15349</v>
      </c>
      <c r="T571" s="99" t="s">
        <v>15331</v>
      </c>
      <c r="U571" s="99" t="s">
        <v>15350</v>
      </c>
      <c r="V571" s="99" t="s">
        <v>15351</v>
      </c>
      <c r="W571" s="99" t="s">
        <v>15352</v>
      </c>
      <c r="X571" s="103" t="s">
        <v>15684</v>
      </c>
      <c r="Y571" s="103">
        <v>44631</v>
      </c>
      <c r="Z571" s="103">
        <v>51928</v>
      </c>
      <c r="AA571" s="79" t="s">
        <v>15353</v>
      </c>
    </row>
    <row r="572" spans="1:30" hidden="1">
      <c r="A572" s="98" t="s">
        <v>15320</v>
      </c>
      <c r="B572" s="99" t="s">
        <v>15769</v>
      </c>
      <c r="C572" s="99" t="s">
        <v>15770</v>
      </c>
      <c r="D572" s="99" t="s">
        <v>15322</v>
      </c>
      <c r="E572" s="99" t="s">
        <v>15327</v>
      </c>
      <c r="F572" s="99" t="s">
        <v>15324</v>
      </c>
      <c r="G572" s="99" t="s">
        <v>16389</v>
      </c>
      <c r="H572" s="99" t="s">
        <v>15326</v>
      </c>
      <c r="I572" s="99" t="s">
        <v>15322</v>
      </c>
      <c r="J572" s="99" t="s">
        <v>15327</v>
      </c>
      <c r="K572" s="99">
        <v>0</v>
      </c>
      <c r="L572" s="99" t="s">
        <v>13433</v>
      </c>
      <c r="M572" s="99" t="s">
        <v>16390</v>
      </c>
      <c r="N572" s="86" t="str">
        <f t="shared" si="9"/>
        <v>6537659</v>
      </c>
      <c r="O572" s="104">
        <v>168470</v>
      </c>
      <c r="P572" s="101">
        <v>168470</v>
      </c>
      <c r="Q572" s="77">
        <v>168.47</v>
      </c>
      <c r="R572" s="102" t="s">
        <v>15329</v>
      </c>
      <c r="S572" s="99" t="s">
        <v>15330</v>
      </c>
      <c r="T572" s="99" t="s">
        <v>15331</v>
      </c>
      <c r="U572" s="99" t="s">
        <v>15332</v>
      </c>
      <c r="V572" s="99" t="s">
        <v>15333</v>
      </c>
      <c r="W572" s="99" t="s">
        <v>15334</v>
      </c>
      <c r="X572" s="103" t="s">
        <v>15407</v>
      </c>
      <c r="Y572" s="103">
        <v>44678</v>
      </c>
      <c r="Z572" s="103">
        <v>51981</v>
      </c>
      <c r="AA572" s="79">
        <v>6186</v>
      </c>
      <c r="AD572" s="81" t="s">
        <v>16391</v>
      </c>
    </row>
    <row r="573" spans="1:30" hidden="1">
      <c r="A573" s="98" t="s">
        <v>2347</v>
      </c>
      <c r="B573" s="99" t="s">
        <v>15346</v>
      </c>
      <c r="C573" s="99" t="s">
        <v>129</v>
      </c>
      <c r="D573" s="99" t="s">
        <v>15322</v>
      </c>
      <c r="E573" s="99" t="s">
        <v>15337</v>
      </c>
      <c r="F573" s="99" t="s">
        <v>15324</v>
      </c>
      <c r="G573" s="99" t="s">
        <v>16392</v>
      </c>
      <c r="H573" s="99" t="s">
        <v>15326</v>
      </c>
      <c r="I573" s="99" t="s">
        <v>15322</v>
      </c>
      <c r="J573" s="99" t="s">
        <v>15384</v>
      </c>
      <c r="K573" s="99">
        <v>0</v>
      </c>
      <c r="L573" s="99" t="s">
        <v>13433</v>
      </c>
      <c r="M573" s="100" t="s">
        <v>823</v>
      </c>
      <c r="N573" s="86" t="str">
        <f t="shared" si="9"/>
        <v>6539588</v>
      </c>
      <c r="O573" s="104">
        <v>309400</v>
      </c>
      <c r="P573" s="101">
        <v>309400</v>
      </c>
      <c r="Q573" s="77">
        <v>309.39999999999998</v>
      </c>
      <c r="R573" s="102" t="s">
        <v>15329</v>
      </c>
      <c r="S573" s="99" t="s">
        <v>15330</v>
      </c>
      <c r="T573" s="99" t="s">
        <v>15331</v>
      </c>
      <c r="U573" s="99" t="s">
        <v>15332</v>
      </c>
      <c r="V573" s="99" t="s">
        <v>15333</v>
      </c>
      <c r="W573" s="99" t="s">
        <v>15345</v>
      </c>
      <c r="X573" s="103" t="s">
        <v>15684</v>
      </c>
      <c r="Y573" s="103">
        <v>44627</v>
      </c>
      <c r="Z573" s="103">
        <v>51928</v>
      </c>
      <c r="AA573" s="79">
        <v>6186</v>
      </c>
      <c r="AB573" s="80" t="s">
        <v>15340</v>
      </c>
      <c r="AC573" s="81">
        <v>33</v>
      </c>
    </row>
    <row r="574" spans="1:30" hidden="1">
      <c r="A574" s="76" t="s">
        <v>15458</v>
      </c>
      <c r="B574" s="92" t="s">
        <v>15638</v>
      </c>
      <c r="C574" s="92" t="s">
        <v>2564</v>
      </c>
      <c r="D574" s="92" t="s">
        <v>15322</v>
      </c>
      <c r="E574" s="92" t="s">
        <v>15384</v>
      </c>
      <c r="F574" s="92" t="s">
        <v>15324</v>
      </c>
      <c r="G574" s="92" t="s">
        <v>16393</v>
      </c>
      <c r="H574" s="92" t="s">
        <v>15326</v>
      </c>
      <c r="I574" s="92" t="s">
        <v>15322</v>
      </c>
      <c r="J574" s="92" t="s">
        <v>15384</v>
      </c>
      <c r="K574" s="92">
        <v>0</v>
      </c>
      <c r="L574" s="92" t="s">
        <v>13433</v>
      </c>
      <c r="M574" s="93" t="s">
        <v>2572</v>
      </c>
      <c r="N574" s="86" t="str">
        <f t="shared" si="9"/>
        <v>6549398</v>
      </c>
      <c r="O574" s="94">
        <v>164252</v>
      </c>
      <c r="P574" s="95">
        <v>164252</v>
      </c>
      <c r="Q574" s="77">
        <v>164.25200000000001</v>
      </c>
      <c r="R574" s="96" t="s">
        <v>15329</v>
      </c>
      <c r="S574" s="92" t="s">
        <v>15330</v>
      </c>
      <c r="T574" s="92" t="s">
        <v>15331</v>
      </c>
      <c r="U574" s="92" t="s">
        <v>15332</v>
      </c>
      <c r="V574" s="92" t="s">
        <v>15333</v>
      </c>
      <c r="W574" s="92" t="s">
        <v>16039</v>
      </c>
      <c r="X574" s="97">
        <v>44587</v>
      </c>
      <c r="Y574" s="97">
        <v>44592</v>
      </c>
      <c r="Z574" s="97">
        <v>51851</v>
      </c>
      <c r="AA574" s="79">
        <v>6186</v>
      </c>
      <c r="AB574" s="90" t="s">
        <v>15340</v>
      </c>
    </row>
    <row r="575" spans="1:30" hidden="1">
      <c r="A575" s="76" t="s">
        <v>2347</v>
      </c>
      <c r="B575" s="92" t="s">
        <v>15511</v>
      </c>
      <c r="C575" s="92" t="s">
        <v>3798</v>
      </c>
      <c r="D575" s="92" t="s">
        <v>15322</v>
      </c>
      <c r="E575" s="92" t="s">
        <v>15361</v>
      </c>
      <c r="F575" s="92" t="s">
        <v>15354</v>
      </c>
      <c r="G575" s="92" t="s">
        <v>16394</v>
      </c>
      <c r="H575" s="92" t="s">
        <v>15326</v>
      </c>
      <c r="I575" s="92" t="s">
        <v>15322</v>
      </c>
      <c r="J575" s="92" t="s">
        <v>15361</v>
      </c>
      <c r="K575" s="92">
        <v>0</v>
      </c>
      <c r="L575" s="92" t="s">
        <v>13433</v>
      </c>
      <c r="M575" s="93" t="s">
        <v>16395</v>
      </c>
      <c r="N575" s="86" t="str">
        <f t="shared" si="9"/>
        <v>6593849</v>
      </c>
      <c r="O575" s="94">
        <v>142525</v>
      </c>
      <c r="P575" s="95">
        <v>142525</v>
      </c>
      <c r="Q575" s="77">
        <v>142.52500000000001</v>
      </c>
      <c r="R575" s="96" t="s">
        <v>15329</v>
      </c>
      <c r="S575" s="92" t="s">
        <v>15349</v>
      </c>
      <c r="T575" s="92" t="s">
        <v>15331</v>
      </c>
      <c r="U575" s="92" t="s">
        <v>15356</v>
      </c>
      <c r="V575" s="92" t="s">
        <v>15357</v>
      </c>
      <c r="W575" s="92" t="s">
        <v>15352</v>
      </c>
      <c r="X575" s="97">
        <v>44580</v>
      </c>
      <c r="Y575" s="97">
        <v>44581</v>
      </c>
      <c r="Z575" s="97">
        <v>51884</v>
      </c>
      <c r="AA575" s="79" t="s">
        <v>15353</v>
      </c>
      <c r="AB575" s="90"/>
    </row>
    <row r="576" spans="1:30" hidden="1">
      <c r="A576" s="98" t="s">
        <v>15335</v>
      </c>
      <c r="B576" s="99" t="s">
        <v>15336</v>
      </c>
      <c r="C576" s="99" t="s">
        <v>6</v>
      </c>
      <c r="D576" s="99" t="s">
        <v>15322</v>
      </c>
      <c r="E576" s="99" t="s">
        <v>15337</v>
      </c>
      <c r="F576" s="99" t="s">
        <v>15324</v>
      </c>
      <c r="G576" s="99" t="s">
        <v>16396</v>
      </c>
      <c r="H576" s="99" t="s">
        <v>15326</v>
      </c>
      <c r="I576" s="99" t="s">
        <v>15322</v>
      </c>
      <c r="J576" s="99" t="s">
        <v>15406</v>
      </c>
      <c r="K576" s="99">
        <v>0</v>
      </c>
      <c r="L576" s="99" t="s">
        <v>13433</v>
      </c>
      <c r="M576" s="99" t="s">
        <v>2062</v>
      </c>
      <c r="N576" s="86" t="str">
        <f t="shared" si="9"/>
        <v>6594993</v>
      </c>
      <c r="O576" s="104">
        <v>277368</v>
      </c>
      <c r="P576" s="101">
        <v>277368</v>
      </c>
      <c r="Q576" s="77">
        <v>277.36799999999999</v>
      </c>
      <c r="R576" s="102" t="s">
        <v>15329</v>
      </c>
      <c r="S576" s="99" t="s">
        <v>15330</v>
      </c>
      <c r="T576" s="99" t="s">
        <v>15331</v>
      </c>
      <c r="U576" s="99" t="s">
        <v>15332</v>
      </c>
      <c r="V576" s="99" t="s">
        <v>15333</v>
      </c>
      <c r="W576" s="99" t="s">
        <v>15339</v>
      </c>
      <c r="X576" s="103" t="s">
        <v>15530</v>
      </c>
      <c r="Y576" s="103">
        <v>44657</v>
      </c>
      <c r="Z576" s="103">
        <v>51939</v>
      </c>
      <c r="AA576" s="79">
        <v>6186</v>
      </c>
      <c r="AB576" s="90" t="s">
        <v>15340</v>
      </c>
      <c r="AC576" s="81">
        <v>33</v>
      </c>
    </row>
    <row r="577" spans="1:30" hidden="1">
      <c r="A577" s="98" t="s">
        <v>2799</v>
      </c>
      <c r="B577" s="99" t="s">
        <v>15358</v>
      </c>
      <c r="C577" s="99" t="s">
        <v>59</v>
      </c>
      <c r="D577" s="99" t="s">
        <v>15322</v>
      </c>
      <c r="E577" s="99" t="s">
        <v>15337</v>
      </c>
      <c r="F577" s="99" t="s">
        <v>15324</v>
      </c>
      <c r="G577" s="99" t="s">
        <v>16397</v>
      </c>
      <c r="H577" s="99" t="s">
        <v>15326</v>
      </c>
      <c r="I577" s="99" t="s">
        <v>15322</v>
      </c>
      <c r="J577" s="99" t="s">
        <v>15337</v>
      </c>
      <c r="K577" s="99">
        <v>0</v>
      </c>
      <c r="L577" s="99" t="s">
        <v>13433</v>
      </c>
      <c r="M577" s="99" t="s">
        <v>1084</v>
      </c>
      <c r="N577" s="86" t="str">
        <f t="shared" si="9"/>
        <v>6609649</v>
      </c>
      <c r="O577" s="104">
        <v>279144</v>
      </c>
      <c r="P577" s="101">
        <v>279144</v>
      </c>
      <c r="Q577" s="77">
        <v>279.14400000000001</v>
      </c>
      <c r="R577" s="102" t="s">
        <v>15329</v>
      </c>
      <c r="S577" s="99" t="s">
        <v>15330</v>
      </c>
      <c r="T577" s="99" t="s">
        <v>15331</v>
      </c>
      <c r="U577" s="99" t="s">
        <v>15332</v>
      </c>
      <c r="V577" s="99" t="s">
        <v>15333</v>
      </c>
      <c r="W577" s="99" t="s">
        <v>15334</v>
      </c>
      <c r="X577" s="103" t="s">
        <v>15673</v>
      </c>
      <c r="Y577" s="103">
        <v>44652</v>
      </c>
      <c r="Z577" s="103">
        <v>51955</v>
      </c>
      <c r="AA577" s="79">
        <v>6186</v>
      </c>
      <c r="AB577" s="80" t="s">
        <v>15340</v>
      </c>
      <c r="AC577" s="81">
        <v>33</v>
      </c>
    </row>
    <row r="578" spans="1:30" hidden="1">
      <c r="A578" s="76" t="s">
        <v>15320</v>
      </c>
      <c r="B578" s="92" t="s">
        <v>15446</v>
      </c>
      <c r="C578" s="92" t="s">
        <v>119</v>
      </c>
      <c r="D578" s="92" t="s">
        <v>15322</v>
      </c>
      <c r="E578" s="92" t="s">
        <v>15337</v>
      </c>
      <c r="F578" s="92" t="s">
        <v>15324</v>
      </c>
      <c r="G578" s="92" t="s">
        <v>16398</v>
      </c>
      <c r="H578" s="92" t="s">
        <v>15326</v>
      </c>
      <c r="I578" s="92" t="s">
        <v>15322</v>
      </c>
      <c r="J578" s="92" t="s">
        <v>15384</v>
      </c>
      <c r="K578" s="92">
        <v>0</v>
      </c>
      <c r="L578" s="92" t="s">
        <v>13433</v>
      </c>
      <c r="M578" s="93" t="s">
        <v>2570</v>
      </c>
      <c r="N578" s="86" t="str">
        <f t="shared" si="9"/>
        <v>6620315</v>
      </c>
      <c r="O578" s="94">
        <v>160276</v>
      </c>
      <c r="P578" s="95">
        <v>160276</v>
      </c>
      <c r="Q578" s="77">
        <v>160.27600000000001</v>
      </c>
      <c r="R578" s="96" t="s">
        <v>15329</v>
      </c>
      <c r="S578" s="92" t="s">
        <v>15330</v>
      </c>
      <c r="T578" s="92" t="s">
        <v>15331</v>
      </c>
      <c r="U578" s="92" t="s">
        <v>15332</v>
      </c>
      <c r="V578" s="92" t="s">
        <v>15333</v>
      </c>
      <c r="W578" s="92" t="s">
        <v>15334</v>
      </c>
      <c r="X578" s="97">
        <v>44594</v>
      </c>
      <c r="Y578" s="97">
        <v>44596</v>
      </c>
      <c r="Z578" s="97">
        <v>51875</v>
      </c>
      <c r="AA578" s="79">
        <v>6186</v>
      </c>
      <c r="AB578" s="90" t="s">
        <v>15340</v>
      </c>
    </row>
    <row r="579" spans="1:30" hidden="1">
      <c r="A579" s="98" t="s">
        <v>15392</v>
      </c>
      <c r="B579" s="99" t="s">
        <v>15393</v>
      </c>
      <c r="C579" s="99" t="s">
        <v>539</v>
      </c>
      <c r="D579" s="99" t="s">
        <v>15322</v>
      </c>
      <c r="E579" s="99" t="s">
        <v>15337</v>
      </c>
      <c r="F579" s="99" t="s">
        <v>15324</v>
      </c>
      <c r="G579" s="99" t="s">
        <v>16399</v>
      </c>
      <c r="H579" s="99" t="s">
        <v>15326</v>
      </c>
      <c r="I579" s="99" t="s">
        <v>15322</v>
      </c>
      <c r="J579" s="99" t="s">
        <v>15384</v>
      </c>
      <c r="K579" s="99">
        <v>0</v>
      </c>
      <c r="L579" s="99" t="s">
        <v>13433</v>
      </c>
      <c r="M579" s="99" t="s">
        <v>16400</v>
      </c>
      <c r="N579" s="86" t="str">
        <f t="shared" si="9"/>
        <v>6623564</v>
      </c>
      <c r="O579" s="104">
        <v>100000</v>
      </c>
      <c r="P579" s="101">
        <v>100000</v>
      </c>
      <c r="Q579" s="77">
        <v>100</v>
      </c>
      <c r="R579" s="102" t="s">
        <v>15329</v>
      </c>
      <c r="S579" s="99" t="s">
        <v>15330</v>
      </c>
      <c r="T579" s="99" t="s">
        <v>15331</v>
      </c>
      <c r="U579" s="99" t="s">
        <v>15332</v>
      </c>
      <c r="V579" s="99" t="s">
        <v>15333</v>
      </c>
      <c r="W579" s="99" t="s">
        <v>15334</v>
      </c>
      <c r="X579" s="103" t="s">
        <v>15545</v>
      </c>
      <c r="Y579" s="103">
        <v>44676</v>
      </c>
      <c r="Z579" s="103">
        <v>51969</v>
      </c>
      <c r="AA579" s="79">
        <v>6186</v>
      </c>
      <c r="AD579" s="81">
        <v>5886</v>
      </c>
    </row>
    <row r="580" spans="1:30" hidden="1">
      <c r="A580" s="98" t="s">
        <v>2347</v>
      </c>
      <c r="B580" s="99" t="s">
        <v>15341</v>
      </c>
      <c r="C580" s="99" t="s">
        <v>15342</v>
      </c>
      <c r="D580" s="99" t="s">
        <v>15322</v>
      </c>
      <c r="E580" s="99" t="s">
        <v>15343</v>
      </c>
      <c r="F580" s="99" t="s">
        <v>15354</v>
      </c>
      <c r="G580" s="99" t="s">
        <v>16401</v>
      </c>
      <c r="H580" s="99" t="s">
        <v>15326</v>
      </c>
      <c r="I580" s="99" t="s">
        <v>15322</v>
      </c>
      <c r="J580" s="99" t="s">
        <v>15343</v>
      </c>
      <c r="K580" s="99">
        <v>0</v>
      </c>
      <c r="L580" s="99" t="s">
        <v>13433</v>
      </c>
      <c r="M580" s="100" t="s">
        <v>16402</v>
      </c>
      <c r="N580" s="86" t="str">
        <f t="shared" si="9"/>
        <v>6634463</v>
      </c>
      <c r="O580" s="104">
        <v>171548</v>
      </c>
      <c r="P580" s="101">
        <v>171548</v>
      </c>
      <c r="Q580" s="77">
        <v>171.548</v>
      </c>
      <c r="R580" s="102" t="s">
        <v>15329</v>
      </c>
      <c r="S580" s="99" t="s">
        <v>15349</v>
      </c>
      <c r="T580" s="99" t="s">
        <v>15331</v>
      </c>
      <c r="U580" s="99" t="s">
        <v>15356</v>
      </c>
      <c r="V580" s="99" t="s">
        <v>15357</v>
      </c>
      <c r="W580" s="99" t="s">
        <v>15352</v>
      </c>
      <c r="X580" s="103" t="s">
        <v>16403</v>
      </c>
      <c r="Y580" s="103">
        <v>44631</v>
      </c>
      <c r="Z580" s="103">
        <v>51911</v>
      </c>
      <c r="AA580" s="79" t="s">
        <v>15353</v>
      </c>
    </row>
    <row r="581" spans="1:30" hidden="1">
      <c r="A581" s="76" t="s">
        <v>15458</v>
      </c>
      <c r="B581" s="92" t="s">
        <v>15689</v>
      </c>
      <c r="C581" s="92" t="s">
        <v>15690</v>
      </c>
      <c r="D581" s="92" t="s">
        <v>15322</v>
      </c>
      <c r="E581" s="92" t="s">
        <v>15370</v>
      </c>
      <c r="F581" s="92" t="s">
        <v>15324</v>
      </c>
      <c r="G581" s="92" t="s">
        <v>16404</v>
      </c>
      <c r="H581" s="92" t="s">
        <v>15326</v>
      </c>
      <c r="I581" s="92" t="s">
        <v>15322</v>
      </c>
      <c r="J581" s="92" t="s">
        <v>15370</v>
      </c>
      <c r="K581" s="92">
        <v>0</v>
      </c>
      <c r="L581" s="92" t="s">
        <v>13433</v>
      </c>
      <c r="M581" s="93" t="s">
        <v>2784</v>
      </c>
      <c r="N581" s="86" t="str">
        <f t="shared" si="9"/>
        <v>6686512</v>
      </c>
      <c r="O581" s="94">
        <v>153801</v>
      </c>
      <c r="P581" s="95">
        <v>153801</v>
      </c>
      <c r="Q581" s="77">
        <v>153.80099999999999</v>
      </c>
      <c r="R581" s="96" t="s">
        <v>15329</v>
      </c>
      <c r="S581" s="92" t="s">
        <v>15330</v>
      </c>
      <c r="T581" s="92" t="s">
        <v>15331</v>
      </c>
      <c r="U581" s="92" t="s">
        <v>15332</v>
      </c>
      <c r="V581" s="92" t="s">
        <v>15333</v>
      </c>
      <c r="W581" s="92" t="s">
        <v>15345</v>
      </c>
      <c r="X581" s="97">
        <v>44568</v>
      </c>
      <c r="Y581" s="97">
        <v>44568</v>
      </c>
      <c r="Z581" s="97">
        <v>51833</v>
      </c>
      <c r="AA581" s="79">
        <v>6186</v>
      </c>
      <c r="AB581" s="90" t="s">
        <v>15340</v>
      </c>
    </row>
    <row r="582" spans="1:30" hidden="1">
      <c r="A582" s="76" t="s">
        <v>15335</v>
      </c>
      <c r="B582" s="92" t="s">
        <v>15336</v>
      </c>
      <c r="C582" s="92" t="s">
        <v>6</v>
      </c>
      <c r="D582" s="92" t="s">
        <v>15322</v>
      </c>
      <c r="E582" s="92" t="s">
        <v>15337</v>
      </c>
      <c r="F582" s="92" t="s">
        <v>15324</v>
      </c>
      <c r="G582" s="92" t="s">
        <v>16405</v>
      </c>
      <c r="H582" s="92" t="s">
        <v>15326</v>
      </c>
      <c r="I582" s="92" t="s">
        <v>15322</v>
      </c>
      <c r="J582" s="92" t="s">
        <v>15337</v>
      </c>
      <c r="K582" s="92">
        <v>0</v>
      </c>
      <c r="L582" s="92" t="s">
        <v>13433</v>
      </c>
      <c r="M582" s="93" t="s">
        <v>3039</v>
      </c>
      <c r="N582" s="86" t="str">
        <f t="shared" si="9"/>
        <v>6694861</v>
      </c>
      <c r="O582" s="94">
        <v>272000</v>
      </c>
      <c r="P582" s="95">
        <v>272000</v>
      </c>
      <c r="Q582" s="77">
        <v>272</v>
      </c>
      <c r="R582" s="96" t="s">
        <v>15329</v>
      </c>
      <c r="S582" s="92" t="s">
        <v>15330</v>
      </c>
      <c r="T582" s="92" t="s">
        <v>15331</v>
      </c>
      <c r="U582" s="92" t="s">
        <v>15332</v>
      </c>
      <c r="V582" s="92" t="s">
        <v>15333</v>
      </c>
      <c r="W582" s="92" t="s">
        <v>15339</v>
      </c>
      <c r="X582" s="97">
        <v>44592</v>
      </c>
      <c r="Y582" s="97">
        <v>44596</v>
      </c>
      <c r="Z582" s="97">
        <v>51876</v>
      </c>
      <c r="AA582" s="79">
        <v>6186</v>
      </c>
      <c r="AB582" s="90" t="s">
        <v>15340</v>
      </c>
      <c r="AC582" s="81">
        <v>33</v>
      </c>
    </row>
    <row r="583" spans="1:30" hidden="1">
      <c r="A583" s="76" t="s">
        <v>15335</v>
      </c>
      <c r="B583" s="92" t="s">
        <v>15336</v>
      </c>
      <c r="C583" s="92" t="s">
        <v>6</v>
      </c>
      <c r="D583" s="92" t="s">
        <v>15322</v>
      </c>
      <c r="E583" s="92" t="s">
        <v>15337</v>
      </c>
      <c r="F583" s="92" t="s">
        <v>15324</v>
      </c>
      <c r="G583" s="92" t="s">
        <v>16406</v>
      </c>
      <c r="H583" s="92" t="s">
        <v>15326</v>
      </c>
      <c r="I583" s="92" t="s">
        <v>15322</v>
      </c>
      <c r="J583" s="92" t="s">
        <v>15337</v>
      </c>
      <c r="K583" s="92">
        <v>0</v>
      </c>
      <c r="L583" s="92" t="s">
        <v>13433</v>
      </c>
      <c r="M583" s="93" t="s">
        <v>224</v>
      </c>
      <c r="N583" s="86" t="str">
        <f t="shared" si="9"/>
        <v>6709909</v>
      </c>
      <c r="O583" s="94">
        <v>309400</v>
      </c>
      <c r="P583" s="95">
        <v>309400</v>
      </c>
      <c r="Q583" s="77">
        <v>309.39999999999998</v>
      </c>
      <c r="R583" s="96" t="s">
        <v>15329</v>
      </c>
      <c r="S583" s="92" t="s">
        <v>15330</v>
      </c>
      <c r="T583" s="92" t="s">
        <v>15331</v>
      </c>
      <c r="U583" s="92" t="s">
        <v>15332</v>
      </c>
      <c r="V583" s="92" t="s">
        <v>15333</v>
      </c>
      <c r="W583" s="92" t="s">
        <v>15339</v>
      </c>
      <c r="X583" s="97">
        <v>44594</v>
      </c>
      <c r="Y583" s="97">
        <v>44601</v>
      </c>
      <c r="Z583" s="97">
        <v>51873</v>
      </c>
      <c r="AA583" s="79">
        <v>6186</v>
      </c>
      <c r="AB583" s="90" t="s">
        <v>15340</v>
      </c>
    </row>
    <row r="584" spans="1:30" hidden="1">
      <c r="A584" s="98" t="s">
        <v>2799</v>
      </c>
      <c r="B584" s="99" t="s">
        <v>15358</v>
      </c>
      <c r="C584" s="99" t="s">
        <v>59</v>
      </c>
      <c r="D584" s="99" t="s">
        <v>15322</v>
      </c>
      <c r="E584" s="99" t="s">
        <v>15337</v>
      </c>
      <c r="F584" s="99" t="s">
        <v>15324</v>
      </c>
      <c r="G584" s="99" t="s">
        <v>16407</v>
      </c>
      <c r="H584" s="99" t="s">
        <v>15326</v>
      </c>
      <c r="I584" s="99" t="s">
        <v>15322</v>
      </c>
      <c r="J584" s="99" t="s">
        <v>15395</v>
      </c>
      <c r="K584" s="99">
        <v>0</v>
      </c>
      <c r="L584" s="99" t="s">
        <v>13433</v>
      </c>
      <c r="M584" s="99" t="s">
        <v>2432</v>
      </c>
      <c r="N584" s="86" t="str">
        <f t="shared" si="9"/>
        <v>6735007</v>
      </c>
      <c r="O584" s="104">
        <v>173400</v>
      </c>
      <c r="P584" s="101">
        <v>173400</v>
      </c>
      <c r="Q584" s="77">
        <v>173.4</v>
      </c>
      <c r="R584" s="102" t="s">
        <v>15329</v>
      </c>
      <c r="S584" s="99" t="s">
        <v>15330</v>
      </c>
      <c r="T584" s="99" t="s">
        <v>15331</v>
      </c>
      <c r="U584" s="99" t="s">
        <v>15332</v>
      </c>
      <c r="V584" s="99" t="s">
        <v>15333</v>
      </c>
      <c r="W584" s="99" t="s">
        <v>15334</v>
      </c>
      <c r="X584" s="103">
        <v>44706</v>
      </c>
      <c r="Y584" s="103">
        <v>44708</v>
      </c>
      <c r="Z584" s="103">
        <v>52010</v>
      </c>
      <c r="AA584" s="79">
        <v>6186</v>
      </c>
      <c r="AB584" s="80" t="s">
        <v>15340</v>
      </c>
      <c r="AC584" s="81">
        <v>33</v>
      </c>
    </row>
    <row r="585" spans="1:30" hidden="1">
      <c r="A585" s="98" t="s">
        <v>15392</v>
      </c>
      <c r="B585" s="99" t="s">
        <v>15522</v>
      </c>
      <c r="C585" s="99" t="s">
        <v>15523</v>
      </c>
      <c r="D585" s="99" t="s">
        <v>15322</v>
      </c>
      <c r="E585" s="99" t="s">
        <v>15327</v>
      </c>
      <c r="F585" s="99" t="s">
        <v>15324</v>
      </c>
      <c r="G585" s="99" t="s">
        <v>16408</v>
      </c>
      <c r="H585" s="99" t="s">
        <v>15326</v>
      </c>
      <c r="I585" s="99" t="s">
        <v>15322</v>
      </c>
      <c r="J585" s="99" t="s">
        <v>15327</v>
      </c>
      <c r="K585" s="99">
        <v>0</v>
      </c>
      <c r="L585" s="99" t="s">
        <v>13433</v>
      </c>
      <c r="M585" s="99" t="s">
        <v>3672</v>
      </c>
      <c r="N585" s="86" t="str">
        <f t="shared" ref="N585:N648" si="10">+RIGHT(M585,7)</f>
        <v>6750629</v>
      </c>
      <c r="O585" s="104">
        <v>196000</v>
      </c>
      <c r="P585" s="105">
        <v>196000</v>
      </c>
      <c r="Q585" s="77">
        <v>196</v>
      </c>
      <c r="R585" s="102" t="s">
        <v>15329</v>
      </c>
      <c r="S585" s="99" t="s">
        <v>15330</v>
      </c>
      <c r="T585" s="99" t="s">
        <v>15331</v>
      </c>
      <c r="U585" s="99" t="s">
        <v>15332</v>
      </c>
      <c r="V585" s="99" t="s">
        <v>15333</v>
      </c>
      <c r="W585" s="99" t="s">
        <v>15334</v>
      </c>
      <c r="X585" s="103" t="s">
        <v>15711</v>
      </c>
      <c r="Y585" s="103">
        <v>44721</v>
      </c>
      <c r="Z585" s="103">
        <v>52018</v>
      </c>
      <c r="AA585" s="79">
        <v>6186</v>
      </c>
      <c r="AB585" s="80" t="s">
        <v>15340</v>
      </c>
      <c r="AC585" s="81">
        <v>33</v>
      </c>
    </row>
    <row r="586" spans="1:30" hidden="1">
      <c r="A586" s="98" t="s">
        <v>15392</v>
      </c>
      <c r="B586" s="99" t="s">
        <v>15522</v>
      </c>
      <c r="C586" s="99" t="s">
        <v>15523</v>
      </c>
      <c r="D586" s="99" t="s">
        <v>15322</v>
      </c>
      <c r="E586" s="99" t="s">
        <v>15327</v>
      </c>
      <c r="F586" s="99" t="s">
        <v>15324</v>
      </c>
      <c r="G586" s="99" t="s">
        <v>16409</v>
      </c>
      <c r="H586" s="99" t="s">
        <v>15326</v>
      </c>
      <c r="I586" s="99" t="s">
        <v>15322</v>
      </c>
      <c r="J586" s="99" t="s">
        <v>15327</v>
      </c>
      <c r="K586" s="99">
        <v>0</v>
      </c>
      <c r="L586" s="99" t="s">
        <v>13433</v>
      </c>
      <c r="M586" s="99" t="s">
        <v>16410</v>
      </c>
      <c r="N586" s="86" t="str">
        <f t="shared" si="10"/>
        <v>6753120</v>
      </c>
      <c r="O586" s="104">
        <v>230000</v>
      </c>
      <c r="P586" s="101">
        <v>115000</v>
      </c>
      <c r="Q586" s="77">
        <v>115</v>
      </c>
      <c r="R586" s="102" t="s">
        <v>15329</v>
      </c>
      <c r="S586" s="99" t="s">
        <v>15330</v>
      </c>
      <c r="T586" s="99" t="s">
        <v>15331</v>
      </c>
      <c r="U586" s="99" t="s">
        <v>15641</v>
      </c>
      <c r="V586" s="99" t="s">
        <v>15642</v>
      </c>
      <c r="W586" s="99" t="s">
        <v>15345</v>
      </c>
      <c r="X586" s="103" t="s">
        <v>15366</v>
      </c>
      <c r="Y586" s="103">
        <v>44664</v>
      </c>
      <c r="Z586" s="103">
        <v>51955</v>
      </c>
      <c r="AA586" s="79">
        <v>6186</v>
      </c>
      <c r="AB586" s="80" t="s">
        <v>15503</v>
      </c>
    </row>
    <row r="587" spans="1:30" hidden="1">
      <c r="A587" s="98" t="s">
        <v>15335</v>
      </c>
      <c r="B587" s="99" t="s">
        <v>15336</v>
      </c>
      <c r="C587" s="99" t="s">
        <v>6</v>
      </c>
      <c r="D587" s="99" t="s">
        <v>15322</v>
      </c>
      <c r="E587" s="99" t="s">
        <v>15337</v>
      </c>
      <c r="F587" s="99" t="s">
        <v>15324</v>
      </c>
      <c r="G587" s="99" t="s">
        <v>16411</v>
      </c>
      <c r="H587" s="99" t="s">
        <v>15326</v>
      </c>
      <c r="I587" s="99" t="s">
        <v>15322</v>
      </c>
      <c r="J587" s="99" t="s">
        <v>15337</v>
      </c>
      <c r="K587" s="99">
        <v>0</v>
      </c>
      <c r="L587" s="99" t="s">
        <v>13433</v>
      </c>
      <c r="M587" s="100" t="s">
        <v>1444</v>
      </c>
      <c r="N587" s="86" t="str">
        <f t="shared" si="10"/>
        <v>6754142</v>
      </c>
      <c r="O587" s="104">
        <v>309400</v>
      </c>
      <c r="P587" s="101">
        <v>309400</v>
      </c>
      <c r="Q587" s="77">
        <v>309.39999999999998</v>
      </c>
      <c r="R587" s="102" t="s">
        <v>15329</v>
      </c>
      <c r="S587" s="99" t="s">
        <v>15330</v>
      </c>
      <c r="T587" s="99" t="s">
        <v>15331</v>
      </c>
      <c r="U587" s="99" t="s">
        <v>15332</v>
      </c>
      <c r="V587" s="99" t="s">
        <v>15333</v>
      </c>
      <c r="W587" s="99" t="s">
        <v>15339</v>
      </c>
      <c r="X587" s="103" t="s">
        <v>15413</v>
      </c>
      <c r="Y587" s="103">
        <v>44649</v>
      </c>
      <c r="Z587" s="103">
        <v>51931</v>
      </c>
      <c r="AA587" s="79">
        <v>6186</v>
      </c>
      <c r="AB587" s="90" t="s">
        <v>15340</v>
      </c>
      <c r="AC587" s="81">
        <v>33</v>
      </c>
    </row>
    <row r="588" spans="1:30" hidden="1">
      <c r="A588" s="76" t="s">
        <v>15335</v>
      </c>
      <c r="B588" s="92" t="s">
        <v>15336</v>
      </c>
      <c r="C588" s="92" t="s">
        <v>6</v>
      </c>
      <c r="D588" s="92" t="s">
        <v>15322</v>
      </c>
      <c r="E588" s="92" t="s">
        <v>15337</v>
      </c>
      <c r="F588" s="92" t="s">
        <v>15324</v>
      </c>
      <c r="G588" s="92" t="s">
        <v>16412</v>
      </c>
      <c r="H588" s="92" t="s">
        <v>15326</v>
      </c>
      <c r="I588" s="92" t="s">
        <v>15322</v>
      </c>
      <c r="J588" s="92" t="s">
        <v>15337</v>
      </c>
      <c r="K588" s="92">
        <v>0</v>
      </c>
      <c r="L588" s="92" t="s">
        <v>13433</v>
      </c>
      <c r="M588" s="93" t="s">
        <v>282</v>
      </c>
      <c r="N588" s="86" t="str">
        <f t="shared" si="10"/>
        <v>6754208</v>
      </c>
      <c r="O588" s="94">
        <v>297500</v>
      </c>
      <c r="P588" s="95">
        <v>297500</v>
      </c>
      <c r="Q588" s="77">
        <v>297.5</v>
      </c>
      <c r="R588" s="96" t="s">
        <v>15329</v>
      </c>
      <c r="S588" s="92" t="s">
        <v>15330</v>
      </c>
      <c r="T588" s="92" t="s">
        <v>15331</v>
      </c>
      <c r="U588" s="92" t="s">
        <v>15332</v>
      </c>
      <c r="V588" s="92" t="s">
        <v>15333</v>
      </c>
      <c r="W588" s="92" t="s">
        <v>15339</v>
      </c>
      <c r="X588" s="97">
        <v>44589</v>
      </c>
      <c r="Y588" s="97">
        <v>44592</v>
      </c>
      <c r="Z588" s="97">
        <v>51869</v>
      </c>
      <c r="AA588" s="79">
        <v>6186</v>
      </c>
      <c r="AB588" s="90" t="s">
        <v>15340</v>
      </c>
    </row>
    <row r="589" spans="1:30" hidden="1">
      <c r="A589" s="98" t="s">
        <v>32</v>
      </c>
      <c r="B589" s="99" t="s">
        <v>15662</v>
      </c>
      <c r="C589" s="99" t="s">
        <v>15663</v>
      </c>
      <c r="D589" s="99" t="s">
        <v>15322</v>
      </c>
      <c r="E589" s="99" t="s">
        <v>15337</v>
      </c>
      <c r="F589" s="99" t="s">
        <v>15324</v>
      </c>
      <c r="G589" s="99" t="s">
        <v>16413</v>
      </c>
      <c r="H589" s="99"/>
      <c r="I589" s="99" t="s">
        <v>15322</v>
      </c>
      <c r="J589" s="99" t="s">
        <v>15327</v>
      </c>
      <c r="K589" s="99"/>
      <c r="L589" s="99"/>
      <c r="M589" s="100" t="s">
        <v>3476</v>
      </c>
      <c r="N589" s="86" t="str">
        <f t="shared" si="10"/>
        <v>6759206</v>
      </c>
      <c r="O589" s="104">
        <v>177000</v>
      </c>
      <c r="P589" s="101">
        <v>177000</v>
      </c>
      <c r="Q589" s="77">
        <v>177</v>
      </c>
      <c r="R589" s="102"/>
      <c r="S589" s="99"/>
      <c r="T589" s="99" t="s">
        <v>15331</v>
      </c>
      <c r="U589" s="99"/>
      <c r="V589" s="99" t="s">
        <v>16414</v>
      </c>
      <c r="W589" s="99" t="s">
        <v>15334</v>
      </c>
      <c r="X589" s="103" t="s">
        <v>15859</v>
      </c>
      <c r="Y589" s="103">
        <v>44587</v>
      </c>
      <c r="Z589" s="103" t="s">
        <v>16415</v>
      </c>
      <c r="AA589" s="79">
        <v>6186</v>
      </c>
      <c r="AB589" s="80" t="s">
        <v>15340</v>
      </c>
    </row>
    <row r="590" spans="1:30" hidden="1">
      <c r="A590" s="98" t="s">
        <v>15335</v>
      </c>
      <c r="B590" s="99" t="s">
        <v>15336</v>
      </c>
      <c r="C590" s="99" t="s">
        <v>6</v>
      </c>
      <c r="D590" s="99" t="s">
        <v>15322</v>
      </c>
      <c r="E590" s="99" t="s">
        <v>15337</v>
      </c>
      <c r="F590" s="99" t="s">
        <v>15324</v>
      </c>
      <c r="G590" s="99" t="s">
        <v>16416</v>
      </c>
      <c r="H590" s="99" t="s">
        <v>15326</v>
      </c>
      <c r="I590" s="99" t="s">
        <v>15322</v>
      </c>
      <c r="J590" s="99" t="s">
        <v>15327</v>
      </c>
      <c r="K590" s="99">
        <v>0</v>
      </c>
      <c r="L590" s="99" t="s">
        <v>13433</v>
      </c>
      <c r="M590" s="100" t="s">
        <v>16417</v>
      </c>
      <c r="N590" s="86" t="str">
        <f t="shared" si="10"/>
        <v>6759309</v>
      </c>
      <c r="O590" s="101">
        <v>141350</v>
      </c>
      <c r="P590" s="101">
        <v>120000</v>
      </c>
      <c r="Q590" s="77">
        <v>120</v>
      </c>
      <c r="R590" s="102" t="s">
        <v>15329</v>
      </c>
      <c r="S590" s="99" t="s">
        <v>15349</v>
      </c>
      <c r="T590" s="99" t="s">
        <v>15331</v>
      </c>
      <c r="U590" s="99" t="s">
        <v>15356</v>
      </c>
      <c r="V590" s="99" t="s">
        <v>15357</v>
      </c>
      <c r="W590" s="99" t="s">
        <v>15388</v>
      </c>
      <c r="X590" s="103">
        <v>44572</v>
      </c>
      <c r="Y590" s="103">
        <v>44615</v>
      </c>
      <c r="Z590" s="103">
        <v>51869</v>
      </c>
      <c r="AA590" s="79" t="s">
        <v>15353</v>
      </c>
    </row>
    <row r="591" spans="1:30" hidden="1">
      <c r="A591" s="98" t="s">
        <v>2347</v>
      </c>
      <c r="B591" s="99" t="s">
        <v>15341</v>
      </c>
      <c r="C591" s="99" t="s">
        <v>15342</v>
      </c>
      <c r="D591" s="99" t="s">
        <v>15322</v>
      </c>
      <c r="E591" s="99" t="s">
        <v>15343</v>
      </c>
      <c r="F591" s="99" t="s">
        <v>15324</v>
      </c>
      <c r="G591" s="99" t="s">
        <v>16418</v>
      </c>
      <c r="H591" s="99" t="s">
        <v>15326</v>
      </c>
      <c r="I591" s="99" t="s">
        <v>15322</v>
      </c>
      <c r="J591" s="99" t="s">
        <v>15343</v>
      </c>
      <c r="K591" s="99">
        <v>0</v>
      </c>
      <c r="L591" s="99" t="s">
        <v>13433</v>
      </c>
      <c r="M591" s="100" t="s">
        <v>2350</v>
      </c>
      <c r="N591" s="86" t="str">
        <f t="shared" si="10"/>
        <v>6784812</v>
      </c>
      <c r="O591" s="104">
        <v>184000</v>
      </c>
      <c r="P591" s="101">
        <v>184000</v>
      </c>
      <c r="Q591" s="77">
        <v>184</v>
      </c>
      <c r="R591" s="102" t="s">
        <v>15329</v>
      </c>
      <c r="S591" s="99" t="s">
        <v>15330</v>
      </c>
      <c r="T591" s="99" t="s">
        <v>15331</v>
      </c>
      <c r="U591" s="99" t="s">
        <v>15332</v>
      </c>
      <c r="V591" s="99" t="s">
        <v>15333</v>
      </c>
      <c r="W591" s="99" t="s">
        <v>15345</v>
      </c>
      <c r="X591" s="103" t="s">
        <v>15627</v>
      </c>
      <c r="Y591" s="103">
        <v>44629</v>
      </c>
      <c r="Z591" s="103">
        <v>51925</v>
      </c>
      <c r="AA591" s="79">
        <v>6186</v>
      </c>
      <c r="AB591" s="80" t="s">
        <v>15340</v>
      </c>
      <c r="AC591" s="81">
        <v>33</v>
      </c>
    </row>
    <row r="592" spans="1:30" hidden="1">
      <c r="A592" s="98" t="s">
        <v>15392</v>
      </c>
      <c r="B592" s="99" t="s">
        <v>15393</v>
      </c>
      <c r="C592" s="99" t="s">
        <v>539</v>
      </c>
      <c r="D592" s="99" t="s">
        <v>15322</v>
      </c>
      <c r="E592" s="99" t="s">
        <v>15337</v>
      </c>
      <c r="F592" s="99" t="s">
        <v>15324</v>
      </c>
      <c r="G592" s="99" t="s">
        <v>16419</v>
      </c>
      <c r="H592" s="99" t="s">
        <v>15326</v>
      </c>
      <c r="I592" s="99" t="s">
        <v>15322</v>
      </c>
      <c r="J592" s="99" t="s">
        <v>15384</v>
      </c>
      <c r="K592" s="99">
        <v>0</v>
      </c>
      <c r="L592" s="99" t="s">
        <v>13433</v>
      </c>
      <c r="M592" s="100" t="s">
        <v>16420</v>
      </c>
      <c r="N592" s="86" t="str">
        <f t="shared" si="10"/>
        <v>6809674</v>
      </c>
      <c r="O592" s="101">
        <v>159800</v>
      </c>
      <c r="P592" s="101">
        <v>159800</v>
      </c>
      <c r="Q592" s="77">
        <v>159.80000000000001</v>
      </c>
      <c r="R592" s="102" t="s">
        <v>15329</v>
      </c>
      <c r="S592" s="99" t="s">
        <v>15330</v>
      </c>
      <c r="T592" s="99" t="s">
        <v>15331</v>
      </c>
      <c r="U592" s="99" t="s">
        <v>15332</v>
      </c>
      <c r="V592" s="99" t="s">
        <v>15333</v>
      </c>
      <c r="W592" s="99" t="s">
        <v>15334</v>
      </c>
      <c r="X592" s="103">
        <v>44602</v>
      </c>
      <c r="Y592" s="103">
        <v>44617</v>
      </c>
      <c r="Z592" s="103">
        <v>51907</v>
      </c>
      <c r="AA592" s="79">
        <v>6186</v>
      </c>
    </row>
    <row r="593" spans="1:29" hidden="1">
      <c r="A593" s="98" t="s">
        <v>2347</v>
      </c>
      <c r="B593" s="99" t="s">
        <v>15341</v>
      </c>
      <c r="C593" s="99" t="s">
        <v>15342</v>
      </c>
      <c r="D593" s="99" t="s">
        <v>15322</v>
      </c>
      <c r="E593" s="99" t="s">
        <v>15343</v>
      </c>
      <c r="F593" s="99" t="s">
        <v>15354</v>
      </c>
      <c r="G593" s="99" t="s">
        <v>16421</v>
      </c>
      <c r="H593" s="99" t="s">
        <v>15326</v>
      </c>
      <c r="I593" s="99" t="s">
        <v>15322</v>
      </c>
      <c r="J593" s="99" t="s">
        <v>15343</v>
      </c>
      <c r="K593" s="99">
        <v>0</v>
      </c>
      <c r="L593" s="99" t="s">
        <v>13433</v>
      </c>
      <c r="M593" s="100" t="s">
        <v>16422</v>
      </c>
      <c r="N593" s="86" t="str">
        <f t="shared" si="10"/>
        <v>6812469</v>
      </c>
      <c r="O593" s="104">
        <v>142499</v>
      </c>
      <c r="P593" s="101">
        <v>142499</v>
      </c>
      <c r="Q593" s="77">
        <v>142.499</v>
      </c>
      <c r="R593" s="102" t="s">
        <v>15329</v>
      </c>
      <c r="S593" s="99" t="s">
        <v>15349</v>
      </c>
      <c r="T593" s="99" t="s">
        <v>15331</v>
      </c>
      <c r="U593" s="99" t="s">
        <v>15356</v>
      </c>
      <c r="V593" s="99" t="s">
        <v>15357</v>
      </c>
      <c r="W593" s="99" t="s">
        <v>15352</v>
      </c>
      <c r="X593" s="103" t="s">
        <v>15627</v>
      </c>
      <c r="Y593" s="103">
        <v>44648</v>
      </c>
      <c r="Z593" s="103">
        <v>51927</v>
      </c>
      <c r="AA593" s="79" t="s">
        <v>15353</v>
      </c>
    </row>
    <row r="594" spans="1:29" hidden="1">
      <c r="A594" s="98" t="s">
        <v>2799</v>
      </c>
      <c r="B594" s="99" t="s">
        <v>15424</v>
      </c>
      <c r="C594" s="99" t="s">
        <v>15425</v>
      </c>
      <c r="D594" s="99" t="s">
        <v>15322</v>
      </c>
      <c r="E594" s="99" t="s">
        <v>15418</v>
      </c>
      <c r="F594" s="99" t="s">
        <v>15324</v>
      </c>
      <c r="G594" s="99" t="s">
        <v>16423</v>
      </c>
      <c r="H594" s="99" t="s">
        <v>15326</v>
      </c>
      <c r="I594" s="99" t="s">
        <v>15322</v>
      </c>
      <c r="J594" s="99" t="s">
        <v>15418</v>
      </c>
      <c r="K594" s="99">
        <v>0</v>
      </c>
      <c r="L594" s="99" t="s">
        <v>13433</v>
      </c>
      <c r="M594" s="100" t="s">
        <v>2118</v>
      </c>
      <c r="N594" s="86" t="str">
        <f t="shared" si="10"/>
        <v>6812926</v>
      </c>
      <c r="O594" s="104">
        <v>170350</v>
      </c>
      <c r="P594" s="101">
        <v>170350</v>
      </c>
      <c r="Q594" s="77">
        <v>170.35</v>
      </c>
      <c r="R594" s="102" t="s">
        <v>15329</v>
      </c>
      <c r="S594" s="99" t="s">
        <v>15330</v>
      </c>
      <c r="T594" s="99" t="s">
        <v>15331</v>
      </c>
      <c r="U594" s="99" t="s">
        <v>15332</v>
      </c>
      <c r="V594" s="99" t="s">
        <v>15333</v>
      </c>
      <c r="W594" s="99" t="s">
        <v>15334</v>
      </c>
      <c r="X594" s="103" t="s">
        <v>15452</v>
      </c>
      <c r="Y594" s="103">
        <v>44651</v>
      </c>
      <c r="Z594" s="103">
        <v>51921</v>
      </c>
      <c r="AA594" s="79">
        <v>6186</v>
      </c>
      <c r="AB594" s="80" t="s">
        <v>15340</v>
      </c>
      <c r="AC594" s="81">
        <v>33</v>
      </c>
    </row>
    <row r="595" spans="1:29" hidden="1">
      <c r="A595" s="98" t="s">
        <v>15489</v>
      </c>
      <c r="B595" s="99" t="s">
        <v>15772</v>
      </c>
      <c r="C595" s="99" t="s">
        <v>57</v>
      </c>
      <c r="D595" s="99" t="s">
        <v>15322</v>
      </c>
      <c r="E595" s="99" t="s">
        <v>15337</v>
      </c>
      <c r="F595" s="99" t="s">
        <v>15324</v>
      </c>
      <c r="G595" s="99" t="s">
        <v>16424</v>
      </c>
      <c r="H595" s="99" t="s">
        <v>15326</v>
      </c>
      <c r="I595" s="99" t="s">
        <v>15322</v>
      </c>
      <c r="J595" s="99" t="s">
        <v>15337</v>
      </c>
      <c r="K595" s="99">
        <v>0</v>
      </c>
      <c r="L595" s="99" t="s">
        <v>13433</v>
      </c>
      <c r="M595" s="100" t="s">
        <v>16425</v>
      </c>
      <c r="N595" s="86" t="str">
        <f t="shared" si="10"/>
        <v>6839302</v>
      </c>
      <c r="O595" s="104">
        <v>190080</v>
      </c>
      <c r="P595" s="101">
        <v>190080</v>
      </c>
      <c r="Q595" s="77">
        <v>190.08</v>
      </c>
      <c r="R595" s="102" t="s">
        <v>15329</v>
      </c>
      <c r="S595" s="99" t="s">
        <v>15330</v>
      </c>
      <c r="T595" s="99" t="s">
        <v>15331</v>
      </c>
      <c r="U595" s="99" t="s">
        <v>15332</v>
      </c>
      <c r="V595" s="99" t="s">
        <v>15333</v>
      </c>
      <c r="W595" s="99" t="s">
        <v>15345</v>
      </c>
      <c r="X595" s="103" t="s">
        <v>15413</v>
      </c>
      <c r="Y595" s="103">
        <v>44649</v>
      </c>
      <c r="Z595" s="103">
        <v>51938</v>
      </c>
      <c r="AA595" s="79">
        <v>6186</v>
      </c>
      <c r="AB595" s="80" t="s">
        <v>15340</v>
      </c>
    </row>
    <row r="596" spans="1:29" hidden="1">
      <c r="A596" s="76" t="s">
        <v>15320</v>
      </c>
      <c r="B596" s="92" t="s">
        <v>15620</v>
      </c>
      <c r="C596" s="92" t="s">
        <v>15621</v>
      </c>
      <c r="D596" s="92" t="s">
        <v>15322</v>
      </c>
      <c r="E596" s="92" t="s">
        <v>15348</v>
      </c>
      <c r="F596" s="92" t="s">
        <v>15324</v>
      </c>
      <c r="G596" s="92" t="s">
        <v>16426</v>
      </c>
      <c r="H596" s="92" t="s">
        <v>15326</v>
      </c>
      <c r="I596" s="92" t="s">
        <v>15322</v>
      </c>
      <c r="J596" s="92" t="s">
        <v>15348</v>
      </c>
      <c r="K596" s="92">
        <v>0</v>
      </c>
      <c r="L596" s="92" t="s">
        <v>13433</v>
      </c>
      <c r="M596" s="93" t="s">
        <v>9322</v>
      </c>
      <c r="N596" s="86" t="str">
        <f t="shared" si="10"/>
        <v>6878297</v>
      </c>
      <c r="O596" s="94">
        <v>170000</v>
      </c>
      <c r="P596" s="95">
        <v>170000</v>
      </c>
      <c r="Q596" s="77">
        <v>170</v>
      </c>
      <c r="R596" s="96" t="s">
        <v>15329</v>
      </c>
      <c r="S596" s="92" t="s">
        <v>15330</v>
      </c>
      <c r="T596" s="92" t="s">
        <v>15331</v>
      </c>
      <c r="U596" s="92" t="s">
        <v>15332</v>
      </c>
      <c r="V596" s="92" t="s">
        <v>15333</v>
      </c>
      <c r="W596" s="92" t="s">
        <v>15334</v>
      </c>
      <c r="X596" s="97">
        <v>44594</v>
      </c>
      <c r="Y596" s="97">
        <v>44595</v>
      </c>
      <c r="Z596" s="97">
        <v>51885</v>
      </c>
      <c r="AA596" s="79">
        <v>6186</v>
      </c>
      <c r="AB596" s="90" t="s">
        <v>15340</v>
      </c>
    </row>
    <row r="597" spans="1:29" hidden="1">
      <c r="A597" s="98" t="s">
        <v>2799</v>
      </c>
      <c r="B597" s="99" t="s">
        <v>15360</v>
      </c>
      <c r="C597" s="99" t="s">
        <v>3760</v>
      </c>
      <c r="D597" s="99" t="s">
        <v>15322</v>
      </c>
      <c r="E597" s="99" t="s">
        <v>15361</v>
      </c>
      <c r="F597" s="99" t="s">
        <v>15324</v>
      </c>
      <c r="G597" s="99" t="s">
        <v>16427</v>
      </c>
      <c r="H597" s="99" t="s">
        <v>15326</v>
      </c>
      <c r="I597" s="99" t="s">
        <v>15322</v>
      </c>
      <c r="J597" s="99" t="s">
        <v>15361</v>
      </c>
      <c r="K597" s="99">
        <v>0</v>
      </c>
      <c r="L597" s="99" t="s">
        <v>13433</v>
      </c>
      <c r="M597" s="99" t="s">
        <v>3777</v>
      </c>
      <c r="N597" s="86" t="str">
        <f t="shared" si="10"/>
        <v>6880015</v>
      </c>
      <c r="O597" s="104">
        <v>234388</v>
      </c>
      <c r="P597" s="101">
        <v>234388</v>
      </c>
      <c r="Q597" s="77">
        <v>234.38800000000001</v>
      </c>
      <c r="R597" s="102" t="s">
        <v>15329</v>
      </c>
      <c r="S597" s="99" t="s">
        <v>15330</v>
      </c>
      <c r="T597" s="99" t="s">
        <v>15331</v>
      </c>
      <c r="U597" s="99" t="s">
        <v>15332</v>
      </c>
      <c r="V597" s="99" t="s">
        <v>15333</v>
      </c>
      <c r="W597" s="99" t="s">
        <v>15345</v>
      </c>
      <c r="X597" s="103" t="s">
        <v>15728</v>
      </c>
      <c r="Y597" s="103">
        <v>44658</v>
      </c>
      <c r="Z597" s="103">
        <v>51950</v>
      </c>
      <c r="AA597" s="79">
        <v>6186</v>
      </c>
      <c r="AB597" s="80" t="s">
        <v>15340</v>
      </c>
    </row>
    <row r="598" spans="1:29" hidden="1">
      <c r="A598" s="76" t="s">
        <v>15335</v>
      </c>
      <c r="B598" s="92" t="s">
        <v>15336</v>
      </c>
      <c r="C598" s="92" t="s">
        <v>6</v>
      </c>
      <c r="D598" s="92" t="s">
        <v>15322</v>
      </c>
      <c r="E598" s="92" t="s">
        <v>15337</v>
      </c>
      <c r="F598" s="92" t="s">
        <v>15324</v>
      </c>
      <c r="G598" s="92" t="s">
        <v>16428</v>
      </c>
      <c r="H598" s="92" t="s">
        <v>15326</v>
      </c>
      <c r="I598" s="92" t="s">
        <v>15322</v>
      </c>
      <c r="J598" s="92" t="s">
        <v>15327</v>
      </c>
      <c r="K598" s="92">
        <v>0</v>
      </c>
      <c r="L598" s="92" t="s">
        <v>13433</v>
      </c>
      <c r="M598" s="93" t="s">
        <v>16429</v>
      </c>
      <c r="N598" s="86" t="str">
        <f t="shared" si="10"/>
        <v>6881114</v>
      </c>
      <c r="O598" s="94">
        <v>141690</v>
      </c>
      <c r="P598" s="95">
        <v>120000</v>
      </c>
      <c r="Q598" s="77">
        <v>120</v>
      </c>
      <c r="R598" s="96" t="s">
        <v>15329</v>
      </c>
      <c r="S598" s="92" t="s">
        <v>15349</v>
      </c>
      <c r="T598" s="92" t="s">
        <v>15331</v>
      </c>
      <c r="U598" s="92" t="s">
        <v>15356</v>
      </c>
      <c r="V598" s="92" t="s">
        <v>15357</v>
      </c>
      <c r="W598" s="92" t="s">
        <v>15388</v>
      </c>
      <c r="X598" s="97">
        <v>44572</v>
      </c>
      <c r="Y598" s="97">
        <v>44573</v>
      </c>
      <c r="Z598" s="97">
        <v>51869</v>
      </c>
      <c r="AA598" s="79" t="s">
        <v>15353</v>
      </c>
      <c r="AB598" s="90"/>
    </row>
    <row r="599" spans="1:29" hidden="1">
      <c r="A599" s="98" t="s">
        <v>15320</v>
      </c>
      <c r="B599" s="99" t="s">
        <v>15769</v>
      </c>
      <c r="C599" s="99" t="s">
        <v>15770</v>
      </c>
      <c r="D599" s="99" t="s">
        <v>15322</v>
      </c>
      <c r="E599" s="99" t="s">
        <v>15327</v>
      </c>
      <c r="F599" s="99" t="s">
        <v>15324</v>
      </c>
      <c r="G599" s="99" t="s">
        <v>16430</v>
      </c>
      <c r="H599" s="99" t="s">
        <v>15326</v>
      </c>
      <c r="I599" s="99" t="s">
        <v>15322</v>
      </c>
      <c r="J599" s="99" t="s">
        <v>15327</v>
      </c>
      <c r="K599" s="99">
        <v>0</v>
      </c>
      <c r="L599" s="99" t="s">
        <v>13433</v>
      </c>
      <c r="M599" s="99" t="s">
        <v>16431</v>
      </c>
      <c r="N599" s="86" t="str">
        <f t="shared" si="10"/>
        <v>6885794</v>
      </c>
      <c r="O599" s="104">
        <v>147220</v>
      </c>
      <c r="P599" s="101">
        <v>23000</v>
      </c>
      <c r="Q599" s="77">
        <v>23</v>
      </c>
      <c r="R599" s="102" t="s">
        <v>15329</v>
      </c>
      <c r="S599" s="99" t="s">
        <v>15330</v>
      </c>
      <c r="T599" s="99" t="s">
        <v>15331</v>
      </c>
      <c r="U599" s="99" t="s">
        <v>15332</v>
      </c>
      <c r="V599" s="99" t="s">
        <v>15333</v>
      </c>
      <c r="W599" s="99" t="s">
        <v>15334</v>
      </c>
      <c r="X599" s="103" t="s">
        <v>15411</v>
      </c>
      <c r="Y599" s="103">
        <v>44681</v>
      </c>
      <c r="Z599" s="103">
        <v>51985</v>
      </c>
      <c r="AA599" s="79">
        <v>6186</v>
      </c>
      <c r="AB599" s="80" t="s">
        <v>15340</v>
      </c>
    </row>
    <row r="600" spans="1:29" hidden="1">
      <c r="A600" s="98" t="s">
        <v>15534</v>
      </c>
      <c r="B600" s="99" t="s">
        <v>15535</v>
      </c>
      <c r="C600" s="99" t="s">
        <v>158</v>
      </c>
      <c r="D600" s="99" t="s">
        <v>15322</v>
      </c>
      <c r="E600" s="99" t="s">
        <v>15337</v>
      </c>
      <c r="F600" s="99" t="s">
        <v>15324</v>
      </c>
      <c r="G600" s="99" t="s">
        <v>16432</v>
      </c>
      <c r="H600" s="99" t="s">
        <v>15326</v>
      </c>
      <c r="I600" s="99" t="s">
        <v>15322</v>
      </c>
      <c r="J600" s="99" t="s">
        <v>15337</v>
      </c>
      <c r="K600" s="99">
        <v>0</v>
      </c>
      <c r="L600" s="99" t="s">
        <v>13433</v>
      </c>
      <c r="M600" s="99" t="s">
        <v>16433</v>
      </c>
      <c r="N600" s="86" t="str">
        <f t="shared" si="10"/>
        <v>6897587</v>
      </c>
      <c r="O600" s="104">
        <v>235000</v>
      </c>
      <c r="P600" s="101">
        <v>235000</v>
      </c>
      <c r="Q600" s="77">
        <v>235</v>
      </c>
      <c r="R600" s="102" t="s">
        <v>15329</v>
      </c>
      <c r="S600" s="99" t="s">
        <v>15330</v>
      </c>
      <c r="T600" s="99" t="s">
        <v>15331</v>
      </c>
      <c r="U600" s="99" t="s">
        <v>15332</v>
      </c>
      <c r="V600" s="99" t="s">
        <v>15333</v>
      </c>
      <c r="W600" s="99" t="s">
        <v>15345</v>
      </c>
      <c r="X600" s="103" t="s">
        <v>15445</v>
      </c>
      <c r="Y600" s="103">
        <v>44658</v>
      </c>
      <c r="Z600" s="103">
        <v>51949</v>
      </c>
      <c r="AA600" s="79">
        <v>6186</v>
      </c>
    </row>
    <row r="601" spans="1:29" hidden="1">
      <c r="A601" s="98" t="s">
        <v>2347</v>
      </c>
      <c r="B601" s="99" t="s">
        <v>15341</v>
      </c>
      <c r="C601" s="99" t="s">
        <v>15342</v>
      </c>
      <c r="D601" s="99" t="s">
        <v>15322</v>
      </c>
      <c r="E601" s="99" t="s">
        <v>15343</v>
      </c>
      <c r="F601" s="99" t="s">
        <v>15354</v>
      </c>
      <c r="G601" s="99" t="s">
        <v>16434</v>
      </c>
      <c r="H601" s="99" t="s">
        <v>15326</v>
      </c>
      <c r="I601" s="99" t="s">
        <v>15322</v>
      </c>
      <c r="J601" s="99" t="s">
        <v>15343</v>
      </c>
      <c r="K601" s="99">
        <v>0</v>
      </c>
      <c r="L601" s="99" t="s">
        <v>13433</v>
      </c>
      <c r="M601" s="100" t="s">
        <v>16435</v>
      </c>
      <c r="N601" s="86" t="str">
        <f t="shared" si="10"/>
        <v>6900147</v>
      </c>
      <c r="O601" s="104">
        <v>142499</v>
      </c>
      <c r="P601" s="101">
        <v>142499</v>
      </c>
      <c r="Q601" s="77">
        <v>142.499</v>
      </c>
      <c r="R601" s="102" t="s">
        <v>15329</v>
      </c>
      <c r="S601" s="99" t="s">
        <v>15349</v>
      </c>
      <c r="T601" s="99" t="s">
        <v>15331</v>
      </c>
      <c r="U601" s="99" t="s">
        <v>15356</v>
      </c>
      <c r="V601" s="99" t="s">
        <v>15357</v>
      </c>
      <c r="W601" s="99" t="s">
        <v>15352</v>
      </c>
      <c r="X601" s="103" t="s">
        <v>15476</v>
      </c>
      <c r="Y601" s="103">
        <v>44638</v>
      </c>
      <c r="Z601" s="103">
        <v>51941</v>
      </c>
      <c r="AA601" s="79" t="s">
        <v>15353</v>
      </c>
    </row>
    <row r="602" spans="1:29" hidden="1">
      <c r="A602" s="98" t="s">
        <v>2799</v>
      </c>
      <c r="B602" s="99" t="s">
        <v>15358</v>
      </c>
      <c r="C602" s="99" t="s">
        <v>59</v>
      </c>
      <c r="D602" s="99" t="s">
        <v>15322</v>
      </c>
      <c r="E602" s="99" t="s">
        <v>15337</v>
      </c>
      <c r="F602" s="99" t="s">
        <v>15324</v>
      </c>
      <c r="G602" s="99" t="s">
        <v>16436</v>
      </c>
      <c r="H602" s="99" t="s">
        <v>15326</v>
      </c>
      <c r="I602" s="99" t="s">
        <v>15322</v>
      </c>
      <c r="J602" s="99" t="s">
        <v>15337</v>
      </c>
      <c r="K602" s="99">
        <v>0</v>
      </c>
      <c r="L602" s="99" t="s">
        <v>13433</v>
      </c>
      <c r="M602" s="99" t="s">
        <v>1153</v>
      </c>
      <c r="N602" s="86" t="str">
        <f t="shared" si="10"/>
        <v>6910623</v>
      </c>
      <c r="O602" s="104">
        <v>327000</v>
      </c>
      <c r="P602" s="101">
        <v>327000</v>
      </c>
      <c r="Q602" s="77">
        <v>327</v>
      </c>
      <c r="R602" s="102" t="s">
        <v>15329</v>
      </c>
      <c r="S602" s="99" t="s">
        <v>15330</v>
      </c>
      <c r="T602" s="99" t="s">
        <v>15331</v>
      </c>
      <c r="U602" s="99" t="s">
        <v>15332</v>
      </c>
      <c r="V602" s="99" t="s">
        <v>15333</v>
      </c>
      <c r="W602" s="99" t="s">
        <v>15334</v>
      </c>
      <c r="X602" s="103" t="s">
        <v>15583</v>
      </c>
      <c r="Y602" s="103">
        <v>44673</v>
      </c>
      <c r="Z602" s="103">
        <v>51977</v>
      </c>
      <c r="AA602" s="79">
        <v>6186</v>
      </c>
      <c r="AB602" s="80" t="s">
        <v>15340</v>
      </c>
      <c r="AC602" s="81">
        <v>33</v>
      </c>
    </row>
    <row r="603" spans="1:29" hidden="1">
      <c r="A603" s="76" t="s">
        <v>2347</v>
      </c>
      <c r="B603" s="92" t="s">
        <v>15346</v>
      </c>
      <c r="C603" s="92" t="s">
        <v>129</v>
      </c>
      <c r="D603" s="92" t="s">
        <v>15322</v>
      </c>
      <c r="E603" s="92" t="s">
        <v>15337</v>
      </c>
      <c r="F603" s="92" t="s">
        <v>15324</v>
      </c>
      <c r="G603" s="92" t="s">
        <v>16437</v>
      </c>
      <c r="H603" s="92" t="s">
        <v>15326</v>
      </c>
      <c r="I603" s="92" t="s">
        <v>15322</v>
      </c>
      <c r="J603" s="92" t="s">
        <v>15348</v>
      </c>
      <c r="K603" s="92">
        <v>0</v>
      </c>
      <c r="L603" s="92" t="s">
        <v>13433</v>
      </c>
      <c r="M603" s="93" t="s">
        <v>16438</v>
      </c>
      <c r="N603" s="86" t="str">
        <f t="shared" si="10"/>
        <v>6913569</v>
      </c>
      <c r="O603" s="94">
        <v>273000</v>
      </c>
      <c r="P603" s="95">
        <v>259350</v>
      </c>
      <c r="Q603" s="77">
        <v>259.35000000000002</v>
      </c>
      <c r="R603" s="96" t="s">
        <v>15329</v>
      </c>
      <c r="S603" s="92" t="s">
        <v>15349</v>
      </c>
      <c r="T603" s="92" t="s">
        <v>15331</v>
      </c>
      <c r="U603" s="92" t="s">
        <v>15350</v>
      </c>
      <c r="V603" s="92" t="s">
        <v>15351</v>
      </c>
      <c r="W603" s="92" t="s">
        <v>15352</v>
      </c>
      <c r="X603" s="97">
        <v>44579</v>
      </c>
      <c r="Y603" s="97">
        <v>44592</v>
      </c>
      <c r="Z603" s="97">
        <v>51882</v>
      </c>
      <c r="AA603" s="79" t="s">
        <v>15353</v>
      </c>
      <c r="AB603" s="90"/>
    </row>
    <row r="604" spans="1:29" hidden="1">
      <c r="A604" s="98" t="s">
        <v>15392</v>
      </c>
      <c r="B604" s="99" t="s">
        <v>15393</v>
      </c>
      <c r="C604" s="99" t="s">
        <v>539</v>
      </c>
      <c r="D604" s="99" t="s">
        <v>15322</v>
      </c>
      <c r="E604" s="99" t="s">
        <v>15337</v>
      </c>
      <c r="F604" s="99" t="s">
        <v>15354</v>
      </c>
      <c r="G604" s="106" t="s">
        <v>16439</v>
      </c>
      <c r="H604" s="99" t="s">
        <v>15326</v>
      </c>
      <c r="I604" s="99" t="s">
        <v>15322</v>
      </c>
      <c r="J604" s="99" t="s">
        <v>15364</v>
      </c>
      <c r="K604" s="99">
        <v>0</v>
      </c>
      <c r="L604" s="99" t="s">
        <v>13433</v>
      </c>
      <c r="M604" s="99" t="s">
        <v>16440</v>
      </c>
      <c r="N604" s="86" t="str">
        <f t="shared" si="10"/>
        <v>6918439</v>
      </c>
      <c r="O604" s="104">
        <v>210000</v>
      </c>
      <c r="P604" s="105">
        <v>420000</v>
      </c>
      <c r="Q604" s="77">
        <v>420</v>
      </c>
      <c r="R604" s="102" t="s">
        <v>15329</v>
      </c>
      <c r="S604" s="99" t="s">
        <v>15371</v>
      </c>
      <c r="T604" s="99" t="s">
        <v>15331</v>
      </c>
      <c r="U604" s="99" t="s">
        <v>15484</v>
      </c>
      <c r="V604" s="99" t="s">
        <v>15485</v>
      </c>
      <c r="W604" s="99" t="s">
        <v>15517</v>
      </c>
      <c r="X604" s="103" t="s">
        <v>16441</v>
      </c>
      <c r="Y604" s="103">
        <v>44708</v>
      </c>
      <c r="Z604" s="103">
        <v>48358</v>
      </c>
      <c r="AA604" s="79" t="s">
        <v>15374</v>
      </c>
    </row>
    <row r="605" spans="1:29" hidden="1">
      <c r="A605" s="98" t="s">
        <v>2347</v>
      </c>
      <c r="B605" s="99" t="s">
        <v>15511</v>
      </c>
      <c r="C605" s="99" t="s">
        <v>3798</v>
      </c>
      <c r="D605" s="99" t="s">
        <v>15322</v>
      </c>
      <c r="E605" s="99" t="s">
        <v>15361</v>
      </c>
      <c r="F605" s="99" t="s">
        <v>15354</v>
      </c>
      <c r="G605" s="99" t="s">
        <v>16442</v>
      </c>
      <c r="H605" s="99" t="s">
        <v>15326</v>
      </c>
      <c r="I605" s="99" t="s">
        <v>15322</v>
      </c>
      <c r="J605" s="99" t="s">
        <v>15337</v>
      </c>
      <c r="K605" s="99">
        <v>0</v>
      </c>
      <c r="L605" s="99" t="s">
        <v>13433</v>
      </c>
      <c r="M605" s="100" t="s">
        <v>16443</v>
      </c>
      <c r="N605" s="86" t="str">
        <f t="shared" si="10"/>
        <v>6919232</v>
      </c>
      <c r="O605" s="104">
        <v>142551</v>
      </c>
      <c r="P605" s="101">
        <v>142551</v>
      </c>
      <c r="Q605" s="77">
        <v>142.55099999999999</v>
      </c>
      <c r="R605" s="102" t="s">
        <v>15329</v>
      </c>
      <c r="S605" s="99" t="s">
        <v>15349</v>
      </c>
      <c r="T605" s="99" t="s">
        <v>15331</v>
      </c>
      <c r="U605" s="99" t="s">
        <v>15356</v>
      </c>
      <c r="V605" s="99" t="s">
        <v>15357</v>
      </c>
      <c r="W605" s="99" t="s">
        <v>15352</v>
      </c>
      <c r="X605" s="103" t="s">
        <v>15677</v>
      </c>
      <c r="Y605" s="103">
        <v>44635</v>
      </c>
      <c r="Z605" s="103">
        <v>51934</v>
      </c>
      <c r="AA605" s="79" t="s">
        <v>15353</v>
      </c>
    </row>
    <row r="606" spans="1:29" hidden="1">
      <c r="A606" s="76" t="s">
        <v>2799</v>
      </c>
      <c r="B606" s="92" t="s">
        <v>15358</v>
      </c>
      <c r="C606" s="92" t="s">
        <v>59</v>
      </c>
      <c r="D606" s="92" t="s">
        <v>15322</v>
      </c>
      <c r="E606" s="92" t="s">
        <v>15337</v>
      </c>
      <c r="F606" s="92" t="s">
        <v>15324</v>
      </c>
      <c r="G606" s="92" t="s">
        <v>16444</v>
      </c>
      <c r="H606" s="92" t="s">
        <v>15326</v>
      </c>
      <c r="I606" s="92" t="s">
        <v>15322</v>
      </c>
      <c r="J606" s="92" t="s">
        <v>15406</v>
      </c>
      <c r="K606" s="92">
        <v>0</v>
      </c>
      <c r="L606" s="92" t="s">
        <v>13433</v>
      </c>
      <c r="M606" s="93" t="s">
        <v>258</v>
      </c>
      <c r="N606" s="86" t="str">
        <f t="shared" si="10"/>
        <v>6932221</v>
      </c>
      <c r="O606" s="94">
        <v>297500</v>
      </c>
      <c r="P606" s="95">
        <v>297500</v>
      </c>
      <c r="Q606" s="77">
        <v>297.5</v>
      </c>
      <c r="R606" s="96" t="s">
        <v>15329</v>
      </c>
      <c r="S606" s="92" t="s">
        <v>15330</v>
      </c>
      <c r="T606" s="92" t="s">
        <v>15331</v>
      </c>
      <c r="U606" s="92" t="s">
        <v>15332</v>
      </c>
      <c r="V606" s="92" t="s">
        <v>15333</v>
      </c>
      <c r="W606" s="92" t="s">
        <v>15334</v>
      </c>
      <c r="X606" s="97">
        <v>44566</v>
      </c>
      <c r="Y606" s="97">
        <v>44574</v>
      </c>
      <c r="Z606" s="97">
        <v>51870</v>
      </c>
      <c r="AA606" s="79">
        <v>6186</v>
      </c>
      <c r="AB606" s="90" t="s">
        <v>15340</v>
      </c>
    </row>
    <row r="607" spans="1:29" hidden="1">
      <c r="A607" s="76" t="s">
        <v>2799</v>
      </c>
      <c r="B607" s="92" t="s">
        <v>15358</v>
      </c>
      <c r="C607" s="92" t="s">
        <v>59</v>
      </c>
      <c r="D607" s="92" t="s">
        <v>15322</v>
      </c>
      <c r="E607" s="92" t="s">
        <v>15337</v>
      </c>
      <c r="F607" s="92" t="s">
        <v>15324</v>
      </c>
      <c r="G607" s="92" t="s">
        <v>16445</v>
      </c>
      <c r="H607" s="92" t="s">
        <v>15326</v>
      </c>
      <c r="I607" s="92" t="s">
        <v>15322</v>
      </c>
      <c r="J607" s="92" t="s">
        <v>15406</v>
      </c>
      <c r="K607" s="92">
        <v>0</v>
      </c>
      <c r="L607" s="92" t="s">
        <v>13433</v>
      </c>
      <c r="M607" s="93" t="s">
        <v>1945</v>
      </c>
      <c r="N607" s="86" t="str">
        <f t="shared" si="10"/>
        <v>6944652</v>
      </c>
      <c r="O607" s="94">
        <v>281388</v>
      </c>
      <c r="P607" s="95">
        <v>281388</v>
      </c>
      <c r="Q607" s="77">
        <v>281.38799999999998</v>
      </c>
      <c r="R607" s="96" t="s">
        <v>15329</v>
      </c>
      <c r="S607" s="92" t="s">
        <v>15330</v>
      </c>
      <c r="T607" s="92" t="s">
        <v>15331</v>
      </c>
      <c r="U607" s="92" t="s">
        <v>15332</v>
      </c>
      <c r="V607" s="92" t="s">
        <v>15333</v>
      </c>
      <c r="W607" s="92" t="s">
        <v>15329</v>
      </c>
      <c r="X607" s="97">
        <v>44596</v>
      </c>
      <c r="Y607" s="97">
        <v>44599</v>
      </c>
      <c r="Z607" s="97">
        <v>51900</v>
      </c>
      <c r="AA607" s="79">
        <v>6186</v>
      </c>
      <c r="AB607" s="90" t="s">
        <v>15340</v>
      </c>
    </row>
    <row r="608" spans="1:29" hidden="1">
      <c r="A608" s="76" t="s">
        <v>2347</v>
      </c>
      <c r="B608" s="92" t="s">
        <v>15341</v>
      </c>
      <c r="C608" s="92" t="s">
        <v>15342</v>
      </c>
      <c r="D608" s="92" t="s">
        <v>15322</v>
      </c>
      <c r="E608" s="92" t="s">
        <v>15343</v>
      </c>
      <c r="F608" s="92" t="s">
        <v>15354</v>
      </c>
      <c r="G608" s="92" t="s">
        <v>16446</v>
      </c>
      <c r="H608" s="92" t="s">
        <v>15326</v>
      </c>
      <c r="I608" s="92" t="s">
        <v>15322</v>
      </c>
      <c r="J608" s="92" t="s">
        <v>15343</v>
      </c>
      <c r="K608" s="92">
        <v>0</v>
      </c>
      <c r="L608" s="92" t="s">
        <v>13433</v>
      </c>
      <c r="M608" s="93" t="s">
        <v>16447</v>
      </c>
      <c r="N608" s="86" t="str">
        <f t="shared" si="10"/>
        <v>6960050</v>
      </c>
      <c r="O608" s="94">
        <v>142041</v>
      </c>
      <c r="P608" s="95">
        <v>142041</v>
      </c>
      <c r="Q608" s="77">
        <v>142.041</v>
      </c>
      <c r="R608" s="96" t="s">
        <v>15329</v>
      </c>
      <c r="S608" s="92" t="s">
        <v>15349</v>
      </c>
      <c r="T608" s="92" t="s">
        <v>15331</v>
      </c>
      <c r="U608" s="92" t="s">
        <v>15356</v>
      </c>
      <c r="V608" s="92" t="s">
        <v>15357</v>
      </c>
      <c r="W608" s="92" t="s">
        <v>15352</v>
      </c>
      <c r="X608" s="97">
        <v>44582</v>
      </c>
      <c r="Y608" s="97">
        <v>44593</v>
      </c>
      <c r="Z608" s="97">
        <v>51885</v>
      </c>
      <c r="AA608" s="79" t="s">
        <v>15353</v>
      </c>
      <c r="AB608" s="90"/>
    </row>
    <row r="609" spans="1:29" hidden="1">
      <c r="A609" s="98" t="s">
        <v>2799</v>
      </c>
      <c r="B609" s="99" t="s">
        <v>15358</v>
      </c>
      <c r="C609" s="99" t="s">
        <v>59</v>
      </c>
      <c r="D609" s="99" t="s">
        <v>15322</v>
      </c>
      <c r="E609" s="99" t="s">
        <v>15337</v>
      </c>
      <c r="F609" s="99" t="s">
        <v>15324</v>
      </c>
      <c r="G609" s="99" t="s">
        <v>16448</v>
      </c>
      <c r="H609" s="99" t="s">
        <v>15326</v>
      </c>
      <c r="I609" s="99" t="s">
        <v>15322</v>
      </c>
      <c r="J609" s="99" t="s">
        <v>15337</v>
      </c>
      <c r="K609" s="99">
        <v>0</v>
      </c>
      <c r="L609" s="99" t="s">
        <v>13433</v>
      </c>
      <c r="M609" s="100" t="s">
        <v>137</v>
      </c>
      <c r="N609" s="86" t="str">
        <f t="shared" si="10"/>
        <v>6963560</v>
      </c>
      <c r="O609" s="101">
        <v>238883</v>
      </c>
      <c r="P609" s="101">
        <v>238830</v>
      </c>
      <c r="Q609" s="77">
        <v>238.83</v>
      </c>
      <c r="R609" s="102" t="s">
        <v>15329</v>
      </c>
      <c r="S609" s="99" t="s">
        <v>15330</v>
      </c>
      <c r="T609" s="99" t="s">
        <v>15331</v>
      </c>
      <c r="U609" s="99" t="s">
        <v>15332</v>
      </c>
      <c r="V609" s="99" t="s">
        <v>15333</v>
      </c>
      <c r="W609" s="99" t="s">
        <v>15329</v>
      </c>
      <c r="X609" s="103">
        <v>44609</v>
      </c>
      <c r="Y609" s="103">
        <v>44610</v>
      </c>
      <c r="Z609" s="103">
        <v>51913</v>
      </c>
      <c r="AA609" s="79">
        <v>6186</v>
      </c>
      <c r="AB609" s="90" t="s">
        <v>15340</v>
      </c>
    </row>
    <row r="610" spans="1:29" hidden="1">
      <c r="A610" s="98" t="s">
        <v>2347</v>
      </c>
      <c r="B610" s="99" t="s">
        <v>15346</v>
      </c>
      <c r="C610" s="99" t="s">
        <v>129</v>
      </c>
      <c r="D610" s="99" t="s">
        <v>15322</v>
      </c>
      <c r="E610" s="99" t="s">
        <v>15337</v>
      </c>
      <c r="F610" s="99" t="s">
        <v>15324</v>
      </c>
      <c r="G610" s="99" t="s">
        <v>16449</v>
      </c>
      <c r="H610" s="99" t="s">
        <v>15326</v>
      </c>
      <c r="I610" s="99" t="s">
        <v>15322</v>
      </c>
      <c r="J610" s="99" t="s">
        <v>15395</v>
      </c>
      <c r="K610" s="99">
        <v>0</v>
      </c>
      <c r="L610" s="99" t="s">
        <v>13433</v>
      </c>
      <c r="M610" s="100" t="s">
        <v>16450</v>
      </c>
      <c r="N610" s="86" t="str">
        <f t="shared" si="10"/>
        <v>6985038</v>
      </c>
      <c r="O610" s="104">
        <v>273000</v>
      </c>
      <c r="P610" s="101">
        <v>259350</v>
      </c>
      <c r="Q610" s="77">
        <v>259.35000000000002</v>
      </c>
      <c r="R610" s="102" t="s">
        <v>15329</v>
      </c>
      <c r="S610" s="99" t="s">
        <v>15349</v>
      </c>
      <c r="T610" s="99" t="s">
        <v>15331</v>
      </c>
      <c r="U610" s="99" t="s">
        <v>15350</v>
      </c>
      <c r="V610" s="99" t="s">
        <v>15351</v>
      </c>
      <c r="W610" s="99" t="s">
        <v>15352</v>
      </c>
      <c r="X610" s="103" t="s">
        <v>15439</v>
      </c>
      <c r="Y610" s="103">
        <v>44635</v>
      </c>
      <c r="Z610" s="103">
        <v>51938</v>
      </c>
      <c r="AA610" s="79" t="s">
        <v>15353</v>
      </c>
    </row>
    <row r="611" spans="1:29" hidden="1">
      <c r="A611" s="76" t="s">
        <v>2347</v>
      </c>
      <c r="B611" s="92" t="s">
        <v>15341</v>
      </c>
      <c r="C611" s="92" t="s">
        <v>15342</v>
      </c>
      <c r="D611" s="92" t="s">
        <v>15322</v>
      </c>
      <c r="E611" s="92" t="s">
        <v>15343</v>
      </c>
      <c r="F611" s="92" t="s">
        <v>15354</v>
      </c>
      <c r="G611" s="92" t="s">
        <v>16451</v>
      </c>
      <c r="H611" s="92" t="s">
        <v>15326</v>
      </c>
      <c r="I611" s="92" t="s">
        <v>15322</v>
      </c>
      <c r="J611" s="92" t="s">
        <v>15343</v>
      </c>
      <c r="K611" s="92">
        <v>0</v>
      </c>
      <c r="L611" s="92" t="s">
        <v>13433</v>
      </c>
      <c r="M611" s="93" t="s">
        <v>16452</v>
      </c>
      <c r="N611" s="86" t="str">
        <f t="shared" si="10"/>
        <v>6994093</v>
      </c>
      <c r="O611" s="94">
        <v>141979</v>
      </c>
      <c r="P611" s="95">
        <v>141979</v>
      </c>
      <c r="Q611" s="77">
        <v>141.97900000000001</v>
      </c>
      <c r="R611" s="96" t="s">
        <v>15329</v>
      </c>
      <c r="S611" s="92" t="s">
        <v>15349</v>
      </c>
      <c r="T611" s="92" t="s">
        <v>15331</v>
      </c>
      <c r="U611" s="92" t="s">
        <v>15356</v>
      </c>
      <c r="V611" s="92" t="s">
        <v>15357</v>
      </c>
      <c r="W611" s="92" t="s">
        <v>15352</v>
      </c>
      <c r="X611" s="97">
        <v>44560</v>
      </c>
      <c r="Y611" s="97">
        <v>44579</v>
      </c>
      <c r="Z611" s="97">
        <v>51864</v>
      </c>
      <c r="AA611" s="79" t="s">
        <v>15353</v>
      </c>
      <c r="AB611" s="90"/>
    </row>
    <row r="612" spans="1:29" hidden="1">
      <c r="A612" s="76" t="s">
        <v>2347</v>
      </c>
      <c r="B612" s="92" t="s">
        <v>15341</v>
      </c>
      <c r="C612" s="92" t="s">
        <v>15342</v>
      </c>
      <c r="D612" s="92" t="s">
        <v>15322</v>
      </c>
      <c r="E612" s="92" t="s">
        <v>15343</v>
      </c>
      <c r="F612" s="92" t="s">
        <v>15324</v>
      </c>
      <c r="G612" s="108" t="s">
        <v>16453</v>
      </c>
      <c r="H612" s="92" t="s">
        <v>15326</v>
      </c>
      <c r="I612" s="92" t="s">
        <v>15322</v>
      </c>
      <c r="J612" s="92" t="s">
        <v>15343</v>
      </c>
      <c r="K612" s="92">
        <v>0</v>
      </c>
      <c r="L612" s="92" t="s">
        <v>13433</v>
      </c>
      <c r="M612" s="93" t="s">
        <v>16454</v>
      </c>
      <c r="N612" s="86" t="str">
        <f t="shared" si="10"/>
        <v>6996501</v>
      </c>
      <c r="O612" s="94">
        <v>100000</v>
      </c>
      <c r="P612" s="95">
        <v>100000</v>
      </c>
      <c r="Q612" s="77">
        <v>100</v>
      </c>
      <c r="R612" s="96" t="s">
        <v>15329</v>
      </c>
      <c r="S612" s="92" t="s">
        <v>15330</v>
      </c>
      <c r="T612" s="92" t="s">
        <v>15331</v>
      </c>
      <c r="U612" s="92" t="s">
        <v>15641</v>
      </c>
      <c r="V612" s="92" t="s">
        <v>15642</v>
      </c>
      <c r="W612" s="92" t="s">
        <v>15345</v>
      </c>
      <c r="X612" s="97">
        <v>44560</v>
      </c>
      <c r="Y612" s="97">
        <v>44567</v>
      </c>
      <c r="Z612" s="97">
        <v>51858</v>
      </c>
      <c r="AA612" s="79">
        <v>6186</v>
      </c>
      <c r="AB612" s="80" t="s">
        <v>15503</v>
      </c>
    </row>
    <row r="613" spans="1:29" hidden="1">
      <c r="A613" s="76" t="s">
        <v>2347</v>
      </c>
      <c r="B613" s="92" t="s">
        <v>15341</v>
      </c>
      <c r="C613" s="92" t="s">
        <v>15342</v>
      </c>
      <c r="D613" s="92" t="s">
        <v>15322</v>
      </c>
      <c r="E613" s="92" t="s">
        <v>15343</v>
      </c>
      <c r="F613" s="92" t="s">
        <v>15324</v>
      </c>
      <c r="G613" s="107" t="s">
        <v>16455</v>
      </c>
      <c r="H613" s="92" t="s">
        <v>15326</v>
      </c>
      <c r="I613" s="92" t="s">
        <v>15322</v>
      </c>
      <c r="J613" s="92" t="s">
        <v>15343</v>
      </c>
      <c r="K613" s="92">
        <v>0</v>
      </c>
      <c r="L613" s="92" t="s">
        <v>13433</v>
      </c>
      <c r="M613" s="93" t="s">
        <v>2320</v>
      </c>
      <c r="N613" s="86" t="str">
        <f t="shared" si="10"/>
        <v>7014443</v>
      </c>
      <c r="O613" s="94">
        <v>185300</v>
      </c>
      <c r="P613" s="95">
        <v>185300</v>
      </c>
      <c r="Q613" s="77">
        <v>185.3</v>
      </c>
      <c r="R613" s="96" t="s">
        <v>15329</v>
      </c>
      <c r="S613" s="92" t="s">
        <v>15330</v>
      </c>
      <c r="T613" s="92" t="s">
        <v>15331</v>
      </c>
      <c r="U613" s="92" t="s">
        <v>15332</v>
      </c>
      <c r="V613" s="92" t="s">
        <v>15333</v>
      </c>
      <c r="W613" s="92" t="s">
        <v>15345</v>
      </c>
      <c r="X613" s="97">
        <v>44578</v>
      </c>
      <c r="Y613" s="97">
        <v>44581</v>
      </c>
      <c r="Z613" s="97">
        <v>51863</v>
      </c>
      <c r="AA613" s="79">
        <v>6186</v>
      </c>
      <c r="AB613" s="80" t="s">
        <v>15340</v>
      </c>
    </row>
    <row r="614" spans="1:29" hidden="1">
      <c r="A614" s="98" t="s">
        <v>15458</v>
      </c>
      <c r="B614" s="99" t="s">
        <v>16303</v>
      </c>
      <c r="C614" s="99" t="s">
        <v>16304</v>
      </c>
      <c r="D614" s="99" t="s">
        <v>15322</v>
      </c>
      <c r="E614" s="99" t="s">
        <v>15418</v>
      </c>
      <c r="F614" s="99" t="s">
        <v>15354</v>
      </c>
      <c r="G614" s="99" t="s">
        <v>16456</v>
      </c>
      <c r="H614" s="99" t="s">
        <v>15326</v>
      </c>
      <c r="I614" s="99" t="s">
        <v>15322</v>
      </c>
      <c r="J614" s="99" t="s">
        <v>15418</v>
      </c>
      <c r="K614" s="99">
        <v>0</v>
      </c>
      <c r="L614" s="99" t="s">
        <v>13433</v>
      </c>
      <c r="M614" s="99" t="s">
        <v>16457</v>
      </c>
      <c r="N614" s="86" t="str">
        <f t="shared" si="10"/>
        <v>7014757</v>
      </c>
      <c r="O614" s="104">
        <v>355200</v>
      </c>
      <c r="P614" s="105">
        <v>355200</v>
      </c>
      <c r="Q614" s="77">
        <v>355.2</v>
      </c>
      <c r="R614" s="102" t="s">
        <v>15329</v>
      </c>
      <c r="S614" s="99" t="s">
        <v>15371</v>
      </c>
      <c r="T614" s="99" t="s">
        <v>15331</v>
      </c>
      <c r="U614" s="99" t="s">
        <v>15484</v>
      </c>
      <c r="V614" s="99" t="s">
        <v>15485</v>
      </c>
      <c r="W614" s="99" t="s">
        <v>15517</v>
      </c>
      <c r="X614" s="103" t="s">
        <v>15643</v>
      </c>
      <c r="Y614" s="103">
        <v>44741</v>
      </c>
      <c r="Z614" s="103">
        <v>50203</v>
      </c>
      <c r="AA614" s="79" t="s">
        <v>15374</v>
      </c>
      <c r="AB614" s="80" t="s">
        <v>15375</v>
      </c>
    </row>
    <row r="615" spans="1:29" hidden="1">
      <c r="A615" s="98" t="s">
        <v>2347</v>
      </c>
      <c r="B615" s="99" t="s">
        <v>15346</v>
      </c>
      <c r="C615" s="99" t="s">
        <v>129</v>
      </c>
      <c r="D615" s="99" t="s">
        <v>15322</v>
      </c>
      <c r="E615" s="99" t="s">
        <v>15337</v>
      </c>
      <c r="F615" s="99" t="s">
        <v>15324</v>
      </c>
      <c r="G615" s="99" t="s">
        <v>16458</v>
      </c>
      <c r="H615" s="99" t="s">
        <v>15326</v>
      </c>
      <c r="I615" s="99" t="s">
        <v>15322</v>
      </c>
      <c r="J615" s="99" t="s">
        <v>15348</v>
      </c>
      <c r="K615" s="99">
        <v>0</v>
      </c>
      <c r="L615" s="99" t="s">
        <v>13433</v>
      </c>
      <c r="M615" s="99" t="s">
        <v>16459</v>
      </c>
      <c r="N615" s="86" t="str">
        <f t="shared" si="10"/>
        <v>7054606</v>
      </c>
      <c r="O615" s="104">
        <v>273000</v>
      </c>
      <c r="P615" s="101">
        <v>259350</v>
      </c>
      <c r="Q615" s="77">
        <v>259.35000000000002</v>
      </c>
      <c r="R615" s="102" t="s">
        <v>15329</v>
      </c>
      <c r="S615" s="99" t="s">
        <v>15349</v>
      </c>
      <c r="T615" s="99" t="s">
        <v>15331</v>
      </c>
      <c r="U615" s="99" t="s">
        <v>15350</v>
      </c>
      <c r="V615" s="99" t="s">
        <v>15351</v>
      </c>
      <c r="W615" s="99" t="s">
        <v>15352</v>
      </c>
      <c r="X615" s="103">
        <v>44679</v>
      </c>
      <c r="Y615" s="103">
        <v>44699</v>
      </c>
      <c r="Z615" s="103">
        <v>51982</v>
      </c>
      <c r="AA615" s="79" t="s">
        <v>15353</v>
      </c>
    </row>
    <row r="616" spans="1:29" hidden="1">
      <c r="A616" s="98" t="s">
        <v>2347</v>
      </c>
      <c r="B616" s="99" t="s">
        <v>15346</v>
      </c>
      <c r="C616" s="99" t="s">
        <v>129</v>
      </c>
      <c r="D616" s="99" t="s">
        <v>15322</v>
      </c>
      <c r="E616" s="99" t="s">
        <v>15337</v>
      </c>
      <c r="F616" s="99" t="s">
        <v>15324</v>
      </c>
      <c r="G616" s="99" t="s">
        <v>16460</v>
      </c>
      <c r="H616" s="99" t="s">
        <v>15326</v>
      </c>
      <c r="I616" s="99" t="s">
        <v>15322</v>
      </c>
      <c r="J616" s="99" t="s">
        <v>15327</v>
      </c>
      <c r="K616" s="99">
        <v>0</v>
      </c>
      <c r="L616" s="99" t="s">
        <v>13433</v>
      </c>
      <c r="M616" s="99" t="s">
        <v>16461</v>
      </c>
      <c r="N616" s="86" t="str">
        <f t="shared" si="10"/>
        <v>7104797</v>
      </c>
      <c r="O616" s="104">
        <v>273000</v>
      </c>
      <c r="P616" s="101">
        <v>259350</v>
      </c>
      <c r="Q616" s="77">
        <v>259.35000000000002</v>
      </c>
      <c r="R616" s="102" t="s">
        <v>15329</v>
      </c>
      <c r="S616" s="99" t="s">
        <v>15349</v>
      </c>
      <c r="T616" s="99" t="s">
        <v>15331</v>
      </c>
      <c r="U616" s="99" t="s">
        <v>15350</v>
      </c>
      <c r="V616" s="99" t="s">
        <v>15351</v>
      </c>
      <c r="W616" s="99" t="s">
        <v>15352</v>
      </c>
      <c r="X616" s="103">
        <v>44687</v>
      </c>
      <c r="Y616" s="103">
        <v>44699</v>
      </c>
      <c r="Z616" s="103">
        <v>51991</v>
      </c>
      <c r="AA616" s="79" t="s">
        <v>15353</v>
      </c>
    </row>
    <row r="617" spans="1:29" hidden="1">
      <c r="A617" s="98" t="s">
        <v>2799</v>
      </c>
      <c r="B617" s="99" t="s">
        <v>15358</v>
      </c>
      <c r="C617" s="99" t="s">
        <v>59</v>
      </c>
      <c r="D617" s="99" t="s">
        <v>15322</v>
      </c>
      <c r="E617" s="99" t="s">
        <v>15337</v>
      </c>
      <c r="F617" s="99" t="s">
        <v>15324</v>
      </c>
      <c r="G617" s="99" t="s">
        <v>16462</v>
      </c>
      <c r="H617" s="99" t="s">
        <v>15326</v>
      </c>
      <c r="I617" s="99" t="s">
        <v>15322</v>
      </c>
      <c r="J617" s="99" t="s">
        <v>15418</v>
      </c>
      <c r="K617" s="99">
        <v>0</v>
      </c>
      <c r="L617" s="99" t="s">
        <v>13433</v>
      </c>
      <c r="M617" s="100" t="s">
        <v>64</v>
      </c>
      <c r="N617" s="86" t="str">
        <f t="shared" si="10"/>
        <v>7107550</v>
      </c>
      <c r="O617" s="101">
        <v>295596</v>
      </c>
      <c r="P617" s="101">
        <v>295596</v>
      </c>
      <c r="Q617" s="77">
        <v>295.596</v>
      </c>
      <c r="R617" s="102" t="s">
        <v>15329</v>
      </c>
      <c r="S617" s="99" t="s">
        <v>15330</v>
      </c>
      <c r="T617" s="99" t="s">
        <v>15331</v>
      </c>
      <c r="U617" s="99" t="s">
        <v>15332</v>
      </c>
      <c r="V617" s="99" t="s">
        <v>15333</v>
      </c>
      <c r="W617" s="99" t="s">
        <v>15334</v>
      </c>
      <c r="X617" s="103">
        <v>44615</v>
      </c>
      <c r="Y617" s="103">
        <v>44617</v>
      </c>
      <c r="Z617" s="103">
        <v>51905</v>
      </c>
      <c r="AA617" s="79">
        <v>6186</v>
      </c>
      <c r="AB617" s="90" t="s">
        <v>15340</v>
      </c>
      <c r="AC617" s="81">
        <v>33</v>
      </c>
    </row>
    <row r="618" spans="1:29" hidden="1">
      <c r="A618" s="98" t="s">
        <v>2799</v>
      </c>
      <c r="B618" s="99" t="s">
        <v>15358</v>
      </c>
      <c r="C618" s="99" t="s">
        <v>59</v>
      </c>
      <c r="D618" s="99" t="s">
        <v>15322</v>
      </c>
      <c r="E618" s="99" t="s">
        <v>15337</v>
      </c>
      <c r="F618" s="99" t="s">
        <v>15324</v>
      </c>
      <c r="G618" s="99" t="s">
        <v>16463</v>
      </c>
      <c r="H618" s="99" t="s">
        <v>15326</v>
      </c>
      <c r="I618" s="99" t="s">
        <v>15322</v>
      </c>
      <c r="J618" s="99" t="s">
        <v>15337</v>
      </c>
      <c r="K618" s="99">
        <v>0</v>
      </c>
      <c r="L618" s="99" t="s">
        <v>13433</v>
      </c>
      <c r="M618" s="100" t="s">
        <v>845</v>
      </c>
      <c r="N618" s="86" t="str">
        <f t="shared" si="10"/>
        <v>7127226</v>
      </c>
      <c r="O618" s="104">
        <v>263048</v>
      </c>
      <c r="P618" s="101">
        <v>263048</v>
      </c>
      <c r="Q618" s="77">
        <v>263.048</v>
      </c>
      <c r="R618" s="102" t="s">
        <v>15329</v>
      </c>
      <c r="S618" s="99" t="s">
        <v>15330</v>
      </c>
      <c r="T618" s="99" t="s">
        <v>15331</v>
      </c>
      <c r="U618" s="99" t="s">
        <v>15332</v>
      </c>
      <c r="V618" s="99" t="s">
        <v>15333</v>
      </c>
      <c r="W618" s="99" t="s">
        <v>15334</v>
      </c>
      <c r="X618" s="103" t="s">
        <v>15474</v>
      </c>
      <c r="Y618" s="103">
        <v>44644</v>
      </c>
      <c r="Z618" s="103">
        <v>51948</v>
      </c>
      <c r="AA618" s="79">
        <v>6186</v>
      </c>
      <c r="AB618" s="80" t="s">
        <v>15340</v>
      </c>
      <c r="AC618" s="81">
        <v>33</v>
      </c>
    </row>
    <row r="619" spans="1:29" hidden="1">
      <c r="A619" s="98" t="s">
        <v>2799</v>
      </c>
      <c r="B619" s="99" t="s">
        <v>15358</v>
      </c>
      <c r="C619" s="99" t="s">
        <v>59</v>
      </c>
      <c r="D619" s="99" t="s">
        <v>15322</v>
      </c>
      <c r="E619" s="99" t="s">
        <v>15337</v>
      </c>
      <c r="F619" s="99" t="s">
        <v>15324</v>
      </c>
      <c r="G619" s="99" t="s">
        <v>16464</v>
      </c>
      <c r="H619" s="99" t="s">
        <v>15326</v>
      </c>
      <c r="I619" s="99" t="s">
        <v>15322</v>
      </c>
      <c r="J619" s="99" t="s">
        <v>15337</v>
      </c>
      <c r="K619" s="99">
        <v>0</v>
      </c>
      <c r="L619" s="99" t="s">
        <v>13433</v>
      </c>
      <c r="M619" s="100" t="s">
        <v>1020</v>
      </c>
      <c r="N619" s="86" t="str">
        <f t="shared" si="10"/>
        <v>7133654</v>
      </c>
      <c r="O619" s="104">
        <v>265123</v>
      </c>
      <c r="P619" s="101">
        <v>265123</v>
      </c>
      <c r="Q619" s="77">
        <v>265.12299999999999</v>
      </c>
      <c r="R619" s="102" t="s">
        <v>15329</v>
      </c>
      <c r="S619" s="99" t="s">
        <v>15330</v>
      </c>
      <c r="T619" s="99" t="s">
        <v>15331</v>
      </c>
      <c r="U619" s="99" t="s">
        <v>15332</v>
      </c>
      <c r="V619" s="99" t="s">
        <v>15333</v>
      </c>
      <c r="W619" s="99" t="s">
        <v>15334</v>
      </c>
      <c r="X619" s="103" t="s">
        <v>15474</v>
      </c>
      <c r="Y619" s="103">
        <v>44650</v>
      </c>
      <c r="Z619" s="103">
        <v>51942</v>
      </c>
      <c r="AA619" s="79">
        <v>6186</v>
      </c>
      <c r="AB619" s="80" t="s">
        <v>15340</v>
      </c>
      <c r="AC619" s="81">
        <v>33</v>
      </c>
    </row>
    <row r="620" spans="1:29" hidden="1">
      <c r="A620" s="98" t="s">
        <v>15335</v>
      </c>
      <c r="B620" s="99" t="s">
        <v>15336</v>
      </c>
      <c r="C620" s="99" t="s">
        <v>6</v>
      </c>
      <c r="D620" s="99" t="s">
        <v>15322</v>
      </c>
      <c r="E620" s="99" t="s">
        <v>15337</v>
      </c>
      <c r="F620" s="99" t="s">
        <v>15324</v>
      </c>
      <c r="G620" s="99" t="s">
        <v>16465</v>
      </c>
      <c r="H620" s="99" t="s">
        <v>15326</v>
      </c>
      <c r="I620" s="99" t="s">
        <v>15322</v>
      </c>
      <c r="J620" s="99" t="s">
        <v>15337</v>
      </c>
      <c r="K620" s="99">
        <v>0</v>
      </c>
      <c r="L620" s="99" t="s">
        <v>13433</v>
      </c>
      <c r="M620" s="99" t="s">
        <v>222</v>
      </c>
      <c r="N620" s="86" t="str">
        <f t="shared" si="10"/>
        <v>7133747</v>
      </c>
      <c r="O620" s="104">
        <v>210175</v>
      </c>
      <c r="P620" s="101">
        <v>210175</v>
      </c>
      <c r="Q620" s="77">
        <v>210.17500000000001</v>
      </c>
      <c r="R620" s="102" t="s">
        <v>15329</v>
      </c>
      <c r="S620" s="99" t="s">
        <v>15330</v>
      </c>
      <c r="T620" s="99" t="s">
        <v>15331</v>
      </c>
      <c r="U620" s="99" t="s">
        <v>15332</v>
      </c>
      <c r="V620" s="99" t="s">
        <v>15333</v>
      </c>
      <c r="W620" s="99" t="s">
        <v>15339</v>
      </c>
      <c r="X620" s="103" t="s">
        <v>15533</v>
      </c>
      <c r="Y620" s="103">
        <v>44658</v>
      </c>
      <c r="Z620" s="103">
        <v>51950</v>
      </c>
      <c r="AA620" s="79">
        <v>6186</v>
      </c>
      <c r="AB620" s="90" t="s">
        <v>15340</v>
      </c>
    </row>
    <row r="621" spans="1:29" hidden="1">
      <c r="A621" s="76" t="s">
        <v>15335</v>
      </c>
      <c r="B621" s="92" t="s">
        <v>15336</v>
      </c>
      <c r="C621" s="92" t="s">
        <v>6</v>
      </c>
      <c r="D621" s="92" t="s">
        <v>15322</v>
      </c>
      <c r="E621" s="92" t="s">
        <v>15337</v>
      </c>
      <c r="F621" s="92" t="s">
        <v>15324</v>
      </c>
      <c r="G621" s="92" t="s">
        <v>16466</v>
      </c>
      <c r="H621" s="92" t="s">
        <v>15326</v>
      </c>
      <c r="I621" s="92" t="s">
        <v>15322</v>
      </c>
      <c r="J621" s="92" t="s">
        <v>15337</v>
      </c>
      <c r="K621" s="92">
        <v>0</v>
      </c>
      <c r="L621" s="92" t="s">
        <v>13433</v>
      </c>
      <c r="M621" s="93" t="s">
        <v>544</v>
      </c>
      <c r="N621" s="86" t="str">
        <f t="shared" si="10"/>
        <v>7137573</v>
      </c>
      <c r="O621" s="94">
        <v>270205</v>
      </c>
      <c r="P621" s="95">
        <v>270205</v>
      </c>
      <c r="Q621" s="77">
        <v>270.20499999999998</v>
      </c>
      <c r="R621" s="96" t="s">
        <v>15329</v>
      </c>
      <c r="S621" s="92" t="s">
        <v>15330</v>
      </c>
      <c r="T621" s="92" t="s">
        <v>15331</v>
      </c>
      <c r="U621" s="92" t="s">
        <v>15332</v>
      </c>
      <c r="V621" s="92" t="s">
        <v>15333</v>
      </c>
      <c r="W621" s="92" t="s">
        <v>15339</v>
      </c>
      <c r="X621" s="97">
        <v>44600</v>
      </c>
      <c r="Y621" s="97">
        <v>44600</v>
      </c>
      <c r="Z621" s="97">
        <v>51890</v>
      </c>
      <c r="AA621" s="79">
        <v>6186</v>
      </c>
      <c r="AB621" s="90" t="s">
        <v>15340</v>
      </c>
      <c r="AC621" s="81">
        <v>33</v>
      </c>
    </row>
    <row r="622" spans="1:29" hidden="1">
      <c r="A622" s="76" t="s">
        <v>2799</v>
      </c>
      <c r="B622" s="92" t="s">
        <v>15358</v>
      </c>
      <c r="C622" s="92" t="s">
        <v>59</v>
      </c>
      <c r="D622" s="92" t="s">
        <v>15322</v>
      </c>
      <c r="E622" s="92" t="s">
        <v>15337</v>
      </c>
      <c r="F622" s="92" t="s">
        <v>15324</v>
      </c>
      <c r="G622" s="92" t="s">
        <v>16467</v>
      </c>
      <c r="H622" s="92" t="s">
        <v>15326</v>
      </c>
      <c r="I622" s="92" t="s">
        <v>15322</v>
      </c>
      <c r="J622" s="92" t="s">
        <v>15395</v>
      </c>
      <c r="K622" s="92">
        <v>0</v>
      </c>
      <c r="L622" s="92" t="s">
        <v>13433</v>
      </c>
      <c r="M622" s="93" t="s">
        <v>16468</v>
      </c>
      <c r="N622" s="86" t="str">
        <f t="shared" si="10"/>
        <v>7171095</v>
      </c>
      <c r="O622" s="94">
        <v>170806</v>
      </c>
      <c r="P622" s="95">
        <v>170806</v>
      </c>
      <c r="Q622" s="77">
        <v>170.80600000000001</v>
      </c>
      <c r="R622" s="96" t="s">
        <v>15329</v>
      </c>
      <c r="S622" s="92" t="s">
        <v>15330</v>
      </c>
      <c r="T622" s="92" t="s">
        <v>15331</v>
      </c>
      <c r="U622" s="92" t="s">
        <v>15332</v>
      </c>
      <c r="V622" s="92" t="s">
        <v>15333</v>
      </c>
      <c r="W622" s="92" t="s">
        <v>15334</v>
      </c>
      <c r="X622" s="97">
        <v>44575</v>
      </c>
      <c r="Y622" s="97">
        <v>44601</v>
      </c>
      <c r="Z622" s="97">
        <v>51879</v>
      </c>
      <c r="AA622" s="79">
        <v>6186</v>
      </c>
      <c r="AB622" s="90" t="s">
        <v>15340</v>
      </c>
    </row>
    <row r="623" spans="1:29" hidden="1">
      <c r="A623" s="98" t="s">
        <v>2799</v>
      </c>
      <c r="B623" s="99" t="s">
        <v>15358</v>
      </c>
      <c r="C623" s="99" t="s">
        <v>59</v>
      </c>
      <c r="D623" s="99" t="s">
        <v>15322</v>
      </c>
      <c r="E623" s="99" t="s">
        <v>15337</v>
      </c>
      <c r="F623" s="99" t="s">
        <v>15324</v>
      </c>
      <c r="G623" s="99" t="s">
        <v>16469</v>
      </c>
      <c r="H623" s="99" t="s">
        <v>15326</v>
      </c>
      <c r="I623" s="99" t="s">
        <v>15322</v>
      </c>
      <c r="J623" s="99" t="s">
        <v>15395</v>
      </c>
      <c r="K623" s="99">
        <v>0</v>
      </c>
      <c r="L623" s="99" t="s">
        <v>13433</v>
      </c>
      <c r="M623" s="99" t="s">
        <v>2445</v>
      </c>
      <c r="N623" s="86" t="str">
        <f t="shared" si="10"/>
        <v>7171339</v>
      </c>
      <c r="O623" s="104">
        <v>236300</v>
      </c>
      <c r="P623" s="101">
        <v>236300</v>
      </c>
      <c r="Q623" s="77">
        <v>236.3</v>
      </c>
      <c r="R623" s="102" t="s">
        <v>15329</v>
      </c>
      <c r="S623" s="99" t="s">
        <v>15330</v>
      </c>
      <c r="T623" s="99" t="s">
        <v>15331</v>
      </c>
      <c r="U623" s="99" t="s">
        <v>15332</v>
      </c>
      <c r="V623" s="99" t="s">
        <v>15333</v>
      </c>
      <c r="W623" s="99" t="s">
        <v>15334</v>
      </c>
      <c r="X623" s="103">
        <v>44687</v>
      </c>
      <c r="Y623" s="103">
        <v>44693</v>
      </c>
      <c r="Z623" s="103">
        <v>51991</v>
      </c>
      <c r="AA623" s="79">
        <v>6186</v>
      </c>
      <c r="AB623" s="80" t="s">
        <v>15340</v>
      </c>
      <c r="AC623" s="81">
        <v>33</v>
      </c>
    </row>
    <row r="624" spans="1:29" hidden="1">
      <c r="A624" s="98" t="s">
        <v>2799</v>
      </c>
      <c r="B624" s="99" t="s">
        <v>15360</v>
      </c>
      <c r="C624" s="99" t="s">
        <v>3760</v>
      </c>
      <c r="D624" s="99" t="s">
        <v>15322</v>
      </c>
      <c r="E624" s="99" t="s">
        <v>15361</v>
      </c>
      <c r="F624" s="99" t="s">
        <v>15324</v>
      </c>
      <c r="G624" s="99" t="s">
        <v>16470</v>
      </c>
      <c r="H624" s="99" t="s">
        <v>15326</v>
      </c>
      <c r="I624" s="99" t="s">
        <v>15322</v>
      </c>
      <c r="J624" s="99" t="s">
        <v>15361</v>
      </c>
      <c r="K624" s="99">
        <v>0</v>
      </c>
      <c r="L624" s="99" t="s">
        <v>13433</v>
      </c>
      <c r="M624" s="99" t="s">
        <v>3813</v>
      </c>
      <c r="N624" s="86" t="str">
        <f t="shared" si="10"/>
        <v>7228619</v>
      </c>
      <c r="O624" s="104">
        <v>187000</v>
      </c>
      <c r="P624" s="101">
        <v>187000</v>
      </c>
      <c r="Q624" s="77">
        <v>187</v>
      </c>
      <c r="R624" s="102" t="s">
        <v>15329</v>
      </c>
      <c r="S624" s="99" t="s">
        <v>15330</v>
      </c>
      <c r="T624" s="99" t="s">
        <v>15331</v>
      </c>
      <c r="U624" s="99" t="s">
        <v>15332</v>
      </c>
      <c r="V624" s="99" t="s">
        <v>15333</v>
      </c>
      <c r="W624" s="99" t="s">
        <v>15345</v>
      </c>
      <c r="X624" s="103" t="s">
        <v>15423</v>
      </c>
      <c r="Y624" s="103">
        <v>44673</v>
      </c>
      <c r="Z624" s="103">
        <v>51960</v>
      </c>
      <c r="AA624" s="79">
        <v>6186</v>
      </c>
      <c r="AB624" s="80" t="s">
        <v>15340</v>
      </c>
    </row>
    <row r="625" spans="1:29" hidden="1">
      <c r="A625" s="98" t="s">
        <v>2347</v>
      </c>
      <c r="B625" s="99" t="s">
        <v>15346</v>
      </c>
      <c r="C625" s="99" t="s">
        <v>129</v>
      </c>
      <c r="D625" s="99" t="s">
        <v>15322</v>
      </c>
      <c r="E625" s="99" t="s">
        <v>15337</v>
      </c>
      <c r="F625" s="99" t="s">
        <v>15324</v>
      </c>
      <c r="G625" s="99" t="s">
        <v>16471</v>
      </c>
      <c r="H625" s="99" t="s">
        <v>15326</v>
      </c>
      <c r="I625" s="99" t="s">
        <v>15322</v>
      </c>
      <c r="J625" s="99" t="s">
        <v>15418</v>
      </c>
      <c r="K625" s="99">
        <v>0</v>
      </c>
      <c r="L625" s="99" t="s">
        <v>13433</v>
      </c>
      <c r="M625" s="99" t="s">
        <v>16472</v>
      </c>
      <c r="N625" s="86" t="str">
        <f t="shared" si="10"/>
        <v>7237085</v>
      </c>
      <c r="O625" s="104">
        <v>273000</v>
      </c>
      <c r="P625" s="101">
        <v>259350</v>
      </c>
      <c r="Q625" s="77">
        <v>259.35000000000002</v>
      </c>
      <c r="R625" s="102" t="s">
        <v>15329</v>
      </c>
      <c r="S625" s="99" t="s">
        <v>15349</v>
      </c>
      <c r="T625" s="99" t="s">
        <v>15331</v>
      </c>
      <c r="U625" s="99" t="s">
        <v>15350</v>
      </c>
      <c r="V625" s="99" t="s">
        <v>15351</v>
      </c>
      <c r="W625" s="99" t="s">
        <v>15352</v>
      </c>
      <c r="X625" s="103">
        <v>44679</v>
      </c>
      <c r="Y625" s="103">
        <v>44699</v>
      </c>
      <c r="Z625" s="103">
        <v>51983</v>
      </c>
      <c r="AA625" s="79" t="s">
        <v>15353</v>
      </c>
    </row>
    <row r="626" spans="1:29" hidden="1">
      <c r="A626" s="98" t="s">
        <v>2799</v>
      </c>
      <c r="B626" s="99" t="s">
        <v>15358</v>
      </c>
      <c r="C626" s="99" t="s">
        <v>59</v>
      </c>
      <c r="D626" s="99" t="s">
        <v>15322</v>
      </c>
      <c r="E626" s="99" t="s">
        <v>15337</v>
      </c>
      <c r="F626" s="99" t="s">
        <v>15324</v>
      </c>
      <c r="G626" s="99" t="s">
        <v>16473</v>
      </c>
      <c r="H626" s="99" t="s">
        <v>15326</v>
      </c>
      <c r="I626" s="99" t="s">
        <v>15322</v>
      </c>
      <c r="J626" s="99" t="s">
        <v>15337</v>
      </c>
      <c r="K626" s="99">
        <v>0</v>
      </c>
      <c r="L626" s="99" t="s">
        <v>13433</v>
      </c>
      <c r="M626" s="99" t="s">
        <v>78</v>
      </c>
      <c r="N626" s="86" t="str">
        <f t="shared" si="10"/>
        <v>7241272</v>
      </c>
      <c r="O626" s="104">
        <v>323000</v>
      </c>
      <c r="P626" s="101">
        <v>323000</v>
      </c>
      <c r="Q626" s="77">
        <v>323</v>
      </c>
      <c r="R626" s="102" t="s">
        <v>15329</v>
      </c>
      <c r="S626" s="99" t="s">
        <v>15330</v>
      </c>
      <c r="T626" s="99" t="s">
        <v>15331</v>
      </c>
      <c r="U626" s="99" t="s">
        <v>15332</v>
      </c>
      <c r="V626" s="99" t="s">
        <v>15333</v>
      </c>
      <c r="W626" s="99" t="s">
        <v>15334</v>
      </c>
      <c r="X626" s="103" t="s">
        <v>15427</v>
      </c>
      <c r="Y626" s="103">
        <v>44673</v>
      </c>
      <c r="Z626" s="103">
        <v>51976</v>
      </c>
      <c r="AA626" s="79">
        <v>6186</v>
      </c>
      <c r="AB626" s="80" t="s">
        <v>15340</v>
      </c>
    </row>
    <row r="627" spans="1:29" hidden="1">
      <c r="A627" s="98" t="s">
        <v>2799</v>
      </c>
      <c r="B627" s="99" t="s">
        <v>15358</v>
      </c>
      <c r="C627" s="99" t="s">
        <v>59</v>
      </c>
      <c r="D627" s="99" t="s">
        <v>15322</v>
      </c>
      <c r="E627" s="99" t="s">
        <v>15337</v>
      </c>
      <c r="F627" s="99" t="s">
        <v>15324</v>
      </c>
      <c r="G627" s="99" t="s">
        <v>16474</v>
      </c>
      <c r="H627" s="99" t="s">
        <v>15326</v>
      </c>
      <c r="I627" s="99" t="s">
        <v>15322</v>
      </c>
      <c r="J627" s="99" t="s">
        <v>15348</v>
      </c>
      <c r="K627" s="99">
        <v>0</v>
      </c>
      <c r="L627" s="99" t="s">
        <v>13433</v>
      </c>
      <c r="M627" s="99" t="s">
        <v>1889</v>
      </c>
      <c r="N627" s="86" t="str">
        <f t="shared" si="10"/>
        <v>7242011</v>
      </c>
      <c r="O627" s="104">
        <v>278440</v>
      </c>
      <c r="P627" s="101">
        <v>278440</v>
      </c>
      <c r="Q627" s="77">
        <v>278.44</v>
      </c>
      <c r="R627" s="102" t="s">
        <v>15329</v>
      </c>
      <c r="S627" s="99" t="s">
        <v>15330</v>
      </c>
      <c r="T627" s="99" t="s">
        <v>15331</v>
      </c>
      <c r="U627" s="99" t="s">
        <v>15332</v>
      </c>
      <c r="V627" s="99" t="s">
        <v>15333</v>
      </c>
      <c r="W627" s="99" t="s">
        <v>15334</v>
      </c>
      <c r="X627" s="103" t="s">
        <v>15530</v>
      </c>
      <c r="Y627" s="103">
        <v>44658</v>
      </c>
      <c r="Z627" s="103">
        <v>51959</v>
      </c>
      <c r="AA627" s="79">
        <v>6186</v>
      </c>
      <c r="AB627" s="80" t="s">
        <v>15340</v>
      </c>
      <c r="AC627" s="81">
        <v>33</v>
      </c>
    </row>
    <row r="628" spans="1:29" hidden="1">
      <c r="A628" s="98" t="s">
        <v>15392</v>
      </c>
      <c r="B628" s="99" t="s">
        <v>15393</v>
      </c>
      <c r="C628" s="99" t="s">
        <v>539</v>
      </c>
      <c r="D628" s="99" t="s">
        <v>15322</v>
      </c>
      <c r="E628" s="99" t="s">
        <v>15337</v>
      </c>
      <c r="F628" s="99" t="s">
        <v>15324</v>
      </c>
      <c r="G628" s="99" t="s">
        <v>16475</v>
      </c>
      <c r="H628" s="99" t="s">
        <v>15326</v>
      </c>
      <c r="I628" s="99" t="s">
        <v>15322</v>
      </c>
      <c r="J628" s="99" t="s">
        <v>15348</v>
      </c>
      <c r="K628" s="99">
        <v>0</v>
      </c>
      <c r="L628" s="99" t="s">
        <v>13433</v>
      </c>
      <c r="M628" s="100" t="s">
        <v>16476</v>
      </c>
      <c r="N628" s="86" t="str">
        <f t="shared" si="10"/>
        <v>7273146</v>
      </c>
      <c r="O628" s="101">
        <v>170000</v>
      </c>
      <c r="P628" s="101">
        <v>170000</v>
      </c>
      <c r="Q628" s="77">
        <v>170</v>
      </c>
      <c r="R628" s="102" t="s">
        <v>15329</v>
      </c>
      <c r="S628" s="99" t="s">
        <v>15330</v>
      </c>
      <c r="T628" s="99" t="s">
        <v>15331</v>
      </c>
      <c r="U628" s="99" t="s">
        <v>15332</v>
      </c>
      <c r="V628" s="99" t="s">
        <v>15333</v>
      </c>
      <c r="W628" s="99" t="s">
        <v>15334</v>
      </c>
      <c r="X628" s="103">
        <v>44614</v>
      </c>
      <c r="Y628" s="103">
        <v>44616</v>
      </c>
      <c r="Z628" s="103">
        <v>51919</v>
      </c>
      <c r="AA628" s="79">
        <v>6186</v>
      </c>
    </row>
    <row r="629" spans="1:29" hidden="1">
      <c r="A629" s="98" t="s">
        <v>15320</v>
      </c>
      <c r="B629" s="99" t="s">
        <v>15446</v>
      </c>
      <c r="C629" s="99" t="s">
        <v>119</v>
      </c>
      <c r="D629" s="99" t="s">
        <v>15322</v>
      </c>
      <c r="E629" s="99" t="s">
        <v>15337</v>
      </c>
      <c r="F629" s="99" t="s">
        <v>15324</v>
      </c>
      <c r="G629" s="99" t="s">
        <v>16477</v>
      </c>
      <c r="H629" s="99" t="s">
        <v>15326</v>
      </c>
      <c r="I629" s="99" t="s">
        <v>15322</v>
      </c>
      <c r="J629" s="99" t="s">
        <v>15337</v>
      </c>
      <c r="K629" s="99">
        <v>0</v>
      </c>
      <c r="L629" s="99" t="s">
        <v>13433</v>
      </c>
      <c r="M629" s="100" t="s">
        <v>16478</v>
      </c>
      <c r="N629" s="86" t="str">
        <f t="shared" si="10"/>
        <v>7280453</v>
      </c>
      <c r="O629" s="104">
        <v>187000</v>
      </c>
      <c r="P629" s="101">
        <v>187000</v>
      </c>
      <c r="Q629" s="77">
        <v>187</v>
      </c>
      <c r="R629" s="102" t="s">
        <v>15329</v>
      </c>
      <c r="S629" s="99" t="s">
        <v>15330</v>
      </c>
      <c r="T629" s="99" t="s">
        <v>15331</v>
      </c>
      <c r="U629" s="99" t="s">
        <v>15332</v>
      </c>
      <c r="V629" s="99" t="s">
        <v>15333</v>
      </c>
      <c r="W629" s="99" t="s">
        <v>15334</v>
      </c>
      <c r="X629" s="103" t="s">
        <v>15452</v>
      </c>
      <c r="Y629" s="103">
        <v>44636</v>
      </c>
      <c r="Z629" s="103">
        <v>51927</v>
      </c>
      <c r="AA629" s="79">
        <v>6186</v>
      </c>
      <c r="AB629" s="80" t="s">
        <v>15340</v>
      </c>
    </row>
    <row r="630" spans="1:29" hidden="1">
      <c r="A630" s="98" t="s">
        <v>2347</v>
      </c>
      <c r="B630" s="99" t="s">
        <v>15511</v>
      </c>
      <c r="C630" s="99" t="s">
        <v>3798</v>
      </c>
      <c r="D630" s="99" t="s">
        <v>15322</v>
      </c>
      <c r="E630" s="99" t="s">
        <v>15361</v>
      </c>
      <c r="F630" s="99" t="s">
        <v>15324</v>
      </c>
      <c r="G630" s="99" t="s">
        <v>16479</v>
      </c>
      <c r="H630" s="99" t="s">
        <v>15326</v>
      </c>
      <c r="I630" s="99" t="s">
        <v>15322</v>
      </c>
      <c r="J630" s="99" t="s">
        <v>15361</v>
      </c>
      <c r="K630" s="99">
        <v>0</v>
      </c>
      <c r="L630" s="99" t="s">
        <v>13433</v>
      </c>
      <c r="M630" s="100" t="s">
        <v>3816</v>
      </c>
      <c r="N630" s="86" t="str">
        <f t="shared" si="10"/>
        <v>7286621</v>
      </c>
      <c r="O630" s="101">
        <v>191108</v>
      </c>
      <c r="P630" s="101">
        <v>191108</v>
      </c>
      <c r="Q630" s="77">
        <v>191.108</v>
      </c>
      <c r="R630" s="102" t="s">
        <v>15329</v>
      </c>
      <c r="S630" s="99" t="s">
        <v>15330</v>
      </c>
      <c r="T630" s="99" t="s">
        <v>15331</v>
      </c>
      <c r="U630" s="99" t="s">
        <v>15332</v>
      </c>
      <c r="V630" s="99" t="s">
        <v>15333</v>
      </c>
      <c r="W630" s="99" t="s">
        <v>15345</v>
      </c>
      <c r="X630" s="103">
        <v>44615</v>
      </c>
      <c r="Y630" s="103">
        <v>44617</v>
      </c>
      <c r="Z630" s="103">
        <v>51919</v>
      </c>
      <c r="AA630" s="79">
        <v>6186</v>
      </c>
      <c r="AB630" s="90" t="s">
        <v>15340</v>
      </c>
    </row>
    <row r="631" spans="1:29" hidden="1">
      <c r="A631" s="76" t="s">
        <v>2347</v>
      </c>
      <c r="B631" s="92" t="s">
        <v>15341</v>
      </c>
      <c r="C631" s="92" t="s">
        <v>15342</v>
      </c>
      <c r="D631" s="92" t="s">
        <v>15322</v>
      </c>
      <c r="E631" s="92" t="s">
        <v>15343</v>
      </c>
      <c r="F631" s="92" t="s">
        <v>15354</v>
      </c>
      <c r="G631" s="92" t="s">
        <v>16480</v>
      </c>
      <c r="H631" s="92" t="s">
        <v>15326</v>
      </c>
      <c r="I631" s="92" t="s">
        <v>15322</v>
      </c>
      <c r="J631" s="92" t="s">
        <v>15343</v>
      </c>
      <c r="K631" s="92">
        <v>0</v>
      </c>
      <c r="L631" s="92" t="s">
        <v>13433</v>
      </c>
      <c r="M631" s="93" t="s">
        <v>16481</v>
      </c>
      <c r="N631" s="86" t="str">
        <f t="shared" si="10"/>
        <v>7303142</v>
      </c>
      <c r="O631" s="94">
        <v>171401</v>
      </c>
      <c r="P631" s="95">
        <v>171401</v>
      </c>
      <c r="Q631" s="77">
        <v>171.40100000000001</v>
      </c>
      <c r="R631" s="96" t="s">
        <v>15329</v>
      </c>
      <c r="S631" s="92" t="s">
        <v>15349</v>
      </c>
      <c r="T631" s="92" t="s">
        <v>15331</v>
      </c>
      <c r="U631" s="92" t="s">
        <v>15356</v>
      </c>
      <c r="V631" s="92" t="s">
        <v>15357</v>
      </c>
      <c r="W631" s="92" t="s">
        <v>15352</v>
      </c>
      <c r="X631" s="97">
        <v>44580</v>
      </c>
      <c r="Y631" s="97">
        <v>44582</v>
      </c>
      <c r="Z631" s="97">
        <v>51882</v>
      </c>
      <c r="AA631" s="79" t="s">
        <v>15353</v>
      </c>
      <c r="AB631" s="90"/>
    </row>
    <row r="632" spans="1:29" hidden="1">
      <c r="A632" s="98" t="s">
        <v>2799</v>
      </c>
      <c r="B632" s="99" t="s">
        <v>15358</v>
      </c>
      <c r="C632" s="99" t="s">
        <v>59</v>
      </c>
      <c r="D632" s="99" t="s">
        <v>15322</v>
      </c>
      <c r="E632" s="99" t="s">
        <v>15337</v>
      </c>
      <c r="F632" s="99" t="s">
        <v>15324</v>
      </c>
      <c r="G632" s="99" t="s">
        <v>16482</v>
      </c>
      <c r="H632" s="99" t="s">
        <v>15326</v>
      </c>
      <c r="I632" s="99" t="s">
        <v>15322</v>
      </c>
      <c r="J632" s="99" t="s">
        <v>15337</v>
      </c>
      <c r="K632" s="99">
        <v>0</v>
      </c>
      <c r="L632" s="99" t="s">
        <v>13433</v>
      </c>
      <c r="M632" s="100" t="s">
        <v>348</v>
      </c>
      <c r="N632" s="86" t="str">
        <f t="shared" si="10"/>
        <v>7308926</v>
      </c>
      <c r="O632" s="104">
        <v>309400</v>
      </c>
      <c r="P632" s="101">
        <v>309400</v>
      </c>
      <c r="Q632" s="77">
        <v>309.39999999999998</v>
      </c>
      <c r="R632" s="102" t="s">
        <v>15329</v>
      </c>
      <c r="S632" s="99" t="s">
        <v>15330</v>
      </c>
      <c r="T632" s="99" t="s">
        <v>15331</v>
      </c>
      <c r="U632" s="99" t="s">
        <v>15332</v>
      </c>
      <c r="V632" s="99" t="s">
        <v>15333</v>
      </c>
      <c r="W632" s="99" t="s">
        <v>15329</v>
      </c>
      <c r="X632" s="103" t="s">
        <v>15439</v>
      </c>
      <c r="Y632" s="103">
        <v>44634</v>
      </c>
      <c r="Z632" s="103">
        <v>51938</v>
      </c>
      <c r="AA632" s="79">
        <v>6186</v>
      </c>
      <c r="AB632" s="80" t="s">
        <v>15340</v>
      </c>
    </row>
    <row r="633" spans="1:29" hidden="1">
      <c r="A633" s="76" t="s">
        <v>15335</v>
      </c>
      <c r="B633" s="92" t="s">
        <v>15336</v>
      </c>
      <c r="C633" s="92" t="s">
        <v>6</v>
      </c>
      <c r="D633" s="92" t="s">
        <v>15322</v>
      </c>
      <c r="E633" s="92" t="s">
        <v>15337</v>
      </c>
      <c r="F633" s="92" t="s">
        <v>15324</v>
      </c>
      <c r="G633" s="92" t="s">
        <v>16483</v>
      </c>
      <c r="H633" s="92" t="s">
        <v>15326</v>
      </c>
      <c r="I633" s="92" t="s">
        <v>15322</v>
      </c>
      <c r="J633" s="92" t="s">
        <v>15395</v>
      </c>
      <c r="K633" s="92">
        <v>0</v>
      </c>
      <c r="L633" s="92" t="s">
        <v>13433</v>
      </c>
      <c r="M633" s="93" t="s">
        <v>242</v>
      </c>
      <c r="N633" s="86" t="str">
        <f t="shared" si="10"/>
        <v>7333278</v>
      </c>
      <c r="O633" s="94">
        <v>203614</v>
      </c>
      <c r="P633" s="95">
        <v>203614</v>
      </c>
      <c r="Q633" s="77">
        <v>203.614</v>
      </c>
      <c r="R633" s="96" t="s">
        <v>15329</v>
      </c>
      <c r="S633" s="92" t="s">
        <v>15330</v>
      </c>
      <c r="T633" s="92" t="s">
        <v>15331</v>
      </c>
      <c r="U633" s="92" t="s">
        <v>15332</v>
      </c>
      <c r="V633" s="92" t="s">
        <v>15333</v>
      </c>
      <c r="W633" s="92" t="s">
        <v>15339</v>
      </c>
      <c r="X633" s="97">
        <v>44571</v>
      </c>
      <c r="Y633" s="97">
        <v>44572</v>
      </c>
      <c r="Z633" s="97">
        <v>51830</v>
      </c>
      <c r="AA633" s="79">
        <v>6186</v>
      </c>
      <c r="AB633" s="90" t="s">
        <v>15340</v>
      </c>
    </row>
    <row r="634" spans="1:29" hidden="1">
      <c r="A634" s="98" t="s">
        <v>2347</v>
      </c>
      <c r="B634" s="99" t="s">
        <v>15346</v>
      </c>
      <c r="C634" s="99" t="s">
        <v>129</v>
      </c>
      <c r="D634" s="99" t="s">
        <v>15322</v>
      </c>
      <c r="E634" s="99" t="s">
        <v>15337</v>
      </c>
      <c r="F634" s="99" t="s">
        <v>15354</v>
      </c>
      <c r="G634" s="99" t="s">
        <v>16484</v>
      </c>
      <c r="H634" s="99" t="s">
        <v>15326</v>
      </c>
      <c r="I634" s="99" t="s">
        <v>15322</v>
      </c>
      <c r="J634" s="99" t="s">
        <v>15395</v>
      </c>
      <c r="K634" s="99">
        <v>0</v>
      </c>
      <c r="L634" s="99" t="s">
        <v>13433</v>
      </c>
      <c r="M634" s="99" t="s">
        <v>16485</v>
      </c>
      <c r="N634" s="86" t="str">
        <f t="shared" si="10"/>
        <v>7333442</v>
      </c>
      <c r="O634" s="104">
        <v>273600</v>
      </c>
      <c r="P634" s="105">
        <v>273600</v>
      </c>
      <c r="Q634" s="77">
        <v>273.60000000000002</v>
      </c>
      <c r="R634" s="102" t="s">
        <v>15329</v>
      </c>
      <c r="S634" s="99" t="s">
        <v>15371</v>
      </c>
      <c r="T634" s="99" t="s">
        <v>15331</v>
      </c>
      <c r="U634" s="99" t="s">
        <v>15332</v>
      </c>
      <c r="V634" s="99" t="s">
        <v>15333</v>
      </c>
      <c r="W634" s="99" t="s">
        <v>15372</v>
      </c>
      <c r="X634" s="103" t="s">
        <v>15711</v>
      </c>
      <c r="Y634" s="103">
        <v>44713</v>
      </c>
      <c r="Z634" s="103">
        <v>48364</v>
      </c>
      <c r="AA634" s="79" t="s">
        <v>15374</v>
      </c>
      <c r="AB634" s="80" t="s">
        <v>15375</v>
      </c>
    </row>
    <row r="635" spans="1:29" hidden="1">
      <c r="A635" s="98" t="s">
        <v>2799</v>
      </c>
      <c r="B635" s="99" t="s">
        <v>15360</v>
      </c>
      <c r="C635" s="99" t="s">
        <v>3760</v>
      </c>
      <c r="D635" s="99" t="s">
        <v>15322</v>
      </c>
      <c r="E635" s="99" t="s">
        <v>15361</v>
      </c>
      <c r="F635" s="99" t="s">
        <v>15324</v>
      </c>
      <c r="G635" s="99" t="s">
        <v>16486</v>
      </c>
      <c r="H635" s="99" t="s">
        <v>15326</v>
      </c>
      <c r="I635" s="99" t="s">
        <v>15322</v>
      </c>
      <c r="J635" s="99" t="s">
        <v>15370</v>
      </c>
      <c r="K635" s="99">
        <v>0</v>
      </c>
      <c r="L635" s="99" t="s">
        <v>13433</v>
      </c>
      <c r="M635" s="99" t="s">
        <v>16487</v>
      </c>
      <c r="N635" s="86" t="str">
        <f t="shared" si="10"/>
        <v>7349737</v>
      </c>
      <c r="O635" s="104">
        <v>112518</v>
      </c>
      <c r="P635" s="101">
        <v>112518</v>
      </c>
      <c r="Q635" s="77">
        <v>112.518</v>
      </c>
      <c r="R635" s="102" t="s">
        <v>15329</v>
      </c>
      <c r="S635" s="99" t="s">
        <v>15349</v>
      </c>
      <c r="T635" s="99" t="s">
        <v>15331</v>
      </c>
      <c r="U635" s="99" t="s">
        <v>15356</v>
      </c>
      <c r="V635" s="99" t="s">
        <v>15357</v>
      </c>
      <c r="W635" s="99" t="s">
        <v>15352</v>
      </c>
      <c r="X635" s="103">
        <v>44676</v>
      </c>
      <c r="Y635" s="103">
        <v>44706</v>
      </c>
      <c r="Z635" s="103">
        <v>51980</v>
      </c>
      <c r="AA635" s="79" t="s">
        <v>15353</v>
      </c>
    </row>
    <row r="636" spans="1:29" hidden="1">
      <c r="A636" s="98" t="s">
        <v>2799</v>
      </c>
      <c r="B636" s="99" t="s">
        <v>15360</v>
      </c>
      <c r="C636" s="99" t="s">
        <v>3760</v>
      </c>
      <c r="D636" s="99" t="s">
        <v>15322</v>
      </c>
      <c r="E636" s="99" t="s">
        <v>15361</v>
      </c>
      <c r="F636" s="99" t="s">
        <v>15324</v>
      </c>
      <c r="G636" s="99" t="s">
        <v>16488</v>
      </c>
      <c r="H636" s="99" t="s">
        <v>15326</v>
      </c>
      <c r="I636" s="99" t="s">
        <v>15322</v>
      </c>
      <c r="J636" s="99" t="s">
        <v>15361</v>
      </c>
      <c r="K636" s="99">
        <v>0</v>
      </c>
      <c r="L636" s="99" t="s">
        <v>13433</v>
      </c>
      <c r="M636" s="100" t="s">
        <v>3329</v>
      </c>
      <c r="N636" s="86" t="str">
        <f t="shared" si="10"/>
        <v>7357921</v>
      </c>
      <c r="O636" s="104">
        <v>229500</v>
      </c>
      <c r="P636" s="101">
        <v>229500</v>
      </c>
      <c r="Q636" s="77">
        <v>229.5</v>
      </c>
      <c r="R636" s="102" t="s">
        <v>15329</v>
      </c>
      <c r="S636" s="99" t="s">
        <v>15330</v>
      </c>
      <c r="T636" s="99" t="s">
        <v>15331</v>
      </c>
      <c r="U636" s="99" t="s">
        <v>15332</v>
      </c>
      <c r="V636" s="99" t="s">
        <v>15333</v>
      </c>
      <c r="W636" s="99" t="s">
        <v>15345</v>
      </c>
      <c r="X636" s="103" t="s">
        <v>15684</v>
      </c>
      <c r="Y636" s="103">
        <v>44651</v>
      </c>
      <c r="Z636" s="103">
        <v>51928</v>
      </c>
      <c r="AA636" s="79">
        <v>6186</v>
      </c>
      <c r="AB636" s="80" t="s">
        <v>15340</v>
      </c>
      <c r="AC636" s="81">
        <v>33</v>
      </c>
    </row>
    <row r="637" spans="1:29" hidden="1">
      <c r="A637" s="98" t="s">
        <v>2799</v>
      </c>
      <c r="B637" s="99" t="s">
        <v>15358</v>
      </c>
      <c r="C637" s="99" t="s">
        <v>59</v>
      </c>
      <c r="D637" s="99" t="s">
        <v>15322</v>
      </c>
      <c r="E637" s="99" t="s">
        <v>15337</v>
      </c>
      <c r="F637" s="99" t="s">
        <v>15324</v>
      </c>
      <c r="G637" s="99" t="s">
        <v>16489</v>
      </c>
      <c r="H637" s="99" t="s">
        <v>15326</v>
      </c>
      <c r="I637" s="99" t="s">
        <v>15322</v>
      </c>
      <c r="J637" s="99" t="s">
        <v>15406</v>
      </c>
      <c r="K637" s="99">
        <v>0</v>
      </c>
      <c r="L637" s="99" t="s">
        <v>13433</v>
      </c>
      <c r="M637" s="99" t="s">
        <v>2008</v>
      </c>
      <c r="N637" s="86" t="str">
        <f t="shared" si="10"/>
        <v>7367010</v>
      </c>
      <c r="O637" s="104">
        <v>229672</v>
      </c>
      <c r="P637" s="101">
        <v>229642</v>
      </c>
      <c r="Q637" s="77">
        <v>229.642</v>
      </c>
      <c r="R637" s="102" t="s">
        <v>15329</v>
      </c>
      <c r="S637" s="99" t="s">
        <v>15330</v>
      </c>
      <c r="T637" s="99" t="s">
        <v>15331</v>
      </c>
      <c r="U637" s="99" t="s">
        <v>15332</v>
      </c>
      <c r="V637" s="99" t="s">
        <v>15333</v>
      </c>
      <c r="W637" s="99" t="s">
        <v>15334</v>
      </c>
      <c r="X637" s="103">
        <v>44706</v>
      </c>
      <c r="Y637" s="103">
        <v>44706</v>
      </c>
      <c r="Z637" s="103">
        <v>52010</v>
      </c>
      <c r="AA637" s="79">
        <v>6186</v>
      </c>
      <c r="AB637" s="80" t="s">
        <v>15340</v>
      </c>
      <c r="AC637" s="81">
        <v>33</v>
      </c>
    </row>
    <row r="638" spans="1:29" hidden="1">
      <c r="A638" s="98" t="s">
        <v>15380</v>
      </c>
      <c r="B638" s="99" t="s">
        <v>15381</v>
      </c>
      <c r="C638" s="99" t="s">
        <v>15382</v>
      </c>
      <c r="D638" s="99" t="s">
        <v>15322</v>
      </c>
      <c r="E638" s="99" t="s">
        <v>15337</v>
      </c>
      <c r="F638" s="99" t="s">
        <v>15324</v>
      </c>
      <c r="G638" s="99" t="s">
        <v>16490</v>
      </c>
      <c r="H638" s="99" t="s">
        <v>15326</v>
      </c>
      <c r="I638" s="99" t="s">
        <v>15322</v>
      </c>
      <c r="J638" s="99" t="s">
        <v>15384</v>
      </c>
      <c r="K638" s="99">
        <v>0</v>
      </c>
      <c r="L638" s="99" t="s">
        <v>13433</v>
      </c>
      <c r="M638" s="99" t="s">
        <v>16491</v>
      </c>
      <c r="N638" s="86" t="str">
        <f t="shared" si="10"/>
        <v>7373998</v>
      </c>
      <c r="O638" s="104">
        <v>207233</v>
      </c>
      <c r="P638" s="105">
        <v>207233</v>
      </c>
      <c r="Q638" s="77">
        <v>207.233</v>
      </c>
      <c r="R638" s="102" t="s">
        <v>15329</v>
      </c>
      <c r="S638" s="99" t="s">
        <v>15349</v>
      </c>
      <c r="T638" s="99" t="s">
        <v>15331</v>
      </c>
      <c r="U638" s="99" t="s">
        <v>15350</v>
      </c>
      <c r="V638" s="99" t="s">
        <v>15351</v>
      </c>
      <c r="W638" s="99" t="s">
        <v>16492</v>
      </c>
      <c r="X638" s="103" t="s">
        <v>15379</v>
      </c>
      <c r="Y638" s="103">
        <v>44735</v>
      </c>
      <c r="Z638" s="103">
        <v>52015</v>
      </c>
      <c r="AA638" s="79">
        <v>6186</v>
      </c>
    </row>
    <row r="639" spans="1:29" hidden="1">
      <c r="A639" s="98" t="s">
        <v>15458</v>
      </c>
      <c r="B639" s="99" t="s">
        <v>15602</v>
      </c>
      <c r="C639" s="99" t="s">
        <v>3811</v>
      </c>
      <c r="D639" s="99" t="s">
        <v>15322</v>
      </c>
      <c r="E639" s="99" t="s">
        <v>15361</v>
      </c>
      <c r="F639" s="99" t="s">
        <v>15324</v>
      </c>
      <c r="G639" s="99" t="s">
        <v>16493</v>
      </c>
      <c r="H639" s="99" t="s">
        <v>15326</v>
      </c>
      <c r="I639" s="99" t="s">
        <v>15322</v>
      </c>
      <c r="J639" s="99" t="s">
        <v>15361</v>
      </c>
      <c r="K639" s="99">
        <v>0</v>
      </c>
      <c r="L639" s="99" t="s">
        <v>13433</v>
      </c>
      <c r="M639" s="99" t="s">
        <v>16494</v>
      </c>
      <c r="N639" s="86" t="str">
        <f t="shared" si="10"/>
        <v>7396951</v>
      </c>
      <c r="O639" s="104">
        <v>120000</v>
      </c>
      <c r="P639" s="101">
        <v>48000</v>
      </c>
      <c r="Q639" s="77">
        <v>48</v>
      </c>
      <c r="R639" s="102" t="s">
        <v>15329</v>
      </c>
      <c r="S639" s="99" t="s">
        <v>15330</v>
      </c>
      <c r="T639" s="99" t="s">
        <v>15331</v>
      </c>
      <c r="U639" s="99" t="s">
        <v>15332</v>
      </c>
      <c r="V639" s="99" t="s">
        <v>15333</v>
      </c>
      <c r="W639" s="99" t="s">
        <v>15334</v>
      </c>
      <c r="X639" s="103">
        <v>44705</v>
      </c>
      <c r="Y639" s="103">
        <v>44706</v>
      </c>
      <c r="Z639" s="103">
        <v>51920</v>
      </c>
      <c r="AA639" s="79">
        <v>6186</v>
      </c>
      <c r="AB639" s="80" t="s">
        <v>15503</v>
      </c>
    </row>
    <row r="640" spans="1:29" hidden="1">
      <c r="A640" s="98" t="s">
        <v>2347</v>
      </c>
      <c r="B640" s="99" t="s">
        <v>15346</v>
      </c>
      <c r="C640" s="99" t="s">
        <v>129</v>
      </c>
      <c r="D640" s="99" t="s">
        <v>15322</v>
      </c>
      <c r="E640" s="99" t="s">
        <v>15337</v>
      </c>
      <c r="F640" s="99" t="s">
        <v>15324</v>
      </c>
      <c r="G640" s="99" t="s">
        <v>16495</v>
      </c>
      <c r="H640" s="99" t="s">
        <v>15326</v>
      </c>
      <c r="I640" s="99" t="s">
        <v>15322</v>
      </c>
      <c r="J640" s="99" t="s">
        <v>15323</v>
      </c>
      <c r="K640" s="99">
        <v>0</v>
      </c>
      <c r="L640" s="99" t="s">
        <v>13433</v>
      </c>
      <c r="M640" s="100" t="s">
        <v>16496</v>
      </c>
      <c r="N640" s="86" t="str">
        <f t="shared" si="10"/>
        <v>7397195</v>
      </c>
      <c r="O640" s="104">
        <v>273000</v>
      </c>
      <c r="P640" s="101">
        <v>259350</v>
      </c>
      <c r="Q640" s="77">
        <v>259.35000000000002</v>
      </c>
      <c r="R640" s="102" t="s">
        <v>15329</v>
      </c>
      <c r="S640" s="99" t="s">
        <v>15349</v>
      </c>
      <c r="T640" s="99" t="s">
        <v>15331</v>
      </c>
      <c r="U640" s="99" t="s">
        <v>15350</v>
      </c>
      <c r="V640" s="99" t="s">
        <v>15351</v>
      </c>
      <c r="W640" s="99" t="s">
        <v>15352</v>
      </c>
      <c r="X640" s="103" t="s">
        <v>15684</v>
      </c>
      <c r="Y640" s="103">
        <v>44629</v>
      </c>
      <c r="Z640" s="103">
        <v>51928</v>
      </c>
      <c r="AA640" s="79" t="s">
        <v>15353</v>
      </c>
    </row>
    <row r="641" spans="1:29" hidden="1">
      <c r="A641" s="76" t="s">
        <v>2799</v>
      </c>
      <c r="B641" s="92" t="s">
        <v>15358</v>
      </c>
      <c r="C641" s="92" t="s">
        <v>59</v>
      </c>
      <c r="D641" s="92" t="s">
        <v>15322</v>
      </c>
      <c r="E641" s="92" t="s">
        <v>15337</v>
      </c>
      <c r="F641" s="92" t="s">
        <v>15324</v>
      </c>
      <c r="G641" s="92" t="s">
        <v>16497</v>
      </c>
      <c r="H641" s="92" t="s">
        <v>15326</v>
      </c>
      <c r="I641" s="92" t="s">
        <v>15322</v>
      </c>
      <c r="J641" s="92" t="s">
        <v>15348</v>
      </c>
      <c r="K641" s="92">
        <v>0</v>
      </c>
      <c r="L641" s="92" t="s">
        <v>13433</v>
      </c>
      <c r="M641" s="93" t="s">
        <v>1892</v>
      </c>
      <c r="N641" s="86" t="str">
        <f t="shared" si="10"/>
        <v>7423902</v>
      </c>
      <c r="O641" s="94">
        <v>234000</v>
      </c>
      <c r="P641" s="95">
        <v>234000</v>
      </c>
      <c r="Q641" s="77">
        <v>234</v>
      </c>
      <c r="R641" s="96" t="s">
        <v>15329</v>
      </c>
      <c r="S641" s="92" t="s">
        <v>15330</v>
      </c>
      <c r="T641" s="92" t="s">
        <v>15331</v>
      </c>
      <c r="U641" s="92" t="s">
        <v>15332</v>
      </c>
      <c r="V641" s="92" t="s">
        <v>15333</v>
      </c>
      <c r="W641" s="92" t="s">
        <v>15329</v>
      </c>
      <c r="X641" s="97">
        <v>44594</v>
      </c>
      <c r="Y641" s="97">
        <v>44595</v>
      </c>
      <c r="Z641" s="97">
        <v>51898</v>
      </c>
      <c r="AA641" s="79">
        <v>6186</v>
      </c>
      <c r="AB641" s="90" t="s">
        <v>15340</v>
      </c>
      <c r="AC641" s="81">
        <v>33</v>
      </c>
    </row>
    <row r="642" spans="1:29" hidden="1">
      <c r="A642" s="76" t="s">
        <v>2799</v>
      </c>
      <c r="B642" s="92" t="s">
        <v>15360</v>
      </c>
      <c r="C642" s="92" t="s">
        <v>3760</v>
      </c>
      <c r="D642" s="92" t="s">
        <v>15322</v>
      </c>
      <c r="E642" s="92" t="s">
        <v>15361</v>
      </c>
      <c r="F642" s="92" t="s">
        <v>15324</v>
      </c>
      <c r="G642" s="92" t="s">
        <v>16498</v>
      </c>
      <c r="H642" s="92" t="s">
        <v>15326</v>
      </c>
      <c r="I642" s="92" t="s">
        <v>15322</v>
      </c>
      <c r="J642" s="92" t="s">
        <v>15361</v>
      </c>
      <c r="K642" s="92">
        <v>0</v>
      </c>
      <c r="L642" s="92" t="s">
        <v>13433</v>
      </c>
      <c r="M642" s="93" t="s">
        <v>16499</v>
      </c>
      <c r="N642" s="86" t="str">
        <f t="shared" si="10"/>
        <v>7444102</v>
      </c>
      <c r="O642" s="94">
        <v>250000</v>
      </c>
      <c r="P642" s="95">
        <v>70000</v>
      </c>
      <c r="Q642" s="77">
        <v>70</v>
      </c>
      <c r="R642" s="96" t="s">
        <v>15329</v>
      </c>
      <c r="S642" s="92" t="s">
        <v>15330</v>
      </c>
      <c r="T642" s="92" t="s">
        <v>15331</v>
      </c>
      <c r="U642" s="92" t="s">
        <v>15909</v>
      </c>
      <c r="V642" s="92" t="s">
        <v>15910</v>
      </c>
      <c r="W642" s="92" t="s">
        <v>15334</v>
      </c>
      <c r="X642" s="97">
        <v>44567</v>
      </c>
      <c r="Y642" s="97">
        <v>44578</v>
      </c>
      <c r="Z642" s="97">
        <v>51871</v>
      </c>
      <c r="AA642" s="79">
        <v>6186</v>
      </c>
      <c r="AB642" s="90" t="s">
        <v>15503</v>
      </c>
    </row>
    <row r="643" spans="1:29" hidden="1">
      <c r="A643" s="98" t="s">
        <v>2347</v>
      </c>
      <c r="B643" s="99" t="s">
        <v>15346</v>
      </c>
      <c r="C643" s="99" t="s">
        <v>129</v>
      </c>
      <c r="D643" s="99" t="s">
        <v>15322</v>
      </c>
      <c r="E643" s="99" t="s">
        <v>15337</v>
      </c>
      <c r="F643" s="99" t="s">
        <v>15324</v>
      </c>
      <c r="G643" s="99" t="s">
        <v>16500</v>
      </c>
      <c r="H643" s="99" t="s">
        <v>15326</v>
      </c>
      <c r="I643" s="99" t="s">
        <v>16501</v>
      </c>
      <c r="J643" s="99" t="s">
        <v>16502</v>
      </c>
      <c r="K643" s="99">
        <v>0</v>
      </c>
      <c r="L643" s="99" t="s">
        <v>13433</v>
      </c>
      <c r="M643" s="100" t="s">
        <v>16503</v>
      </c>
      <c r="N643" s="86" t="str">
        <f t="shared" si="10"/>
        <v>7445759</v>
      </c>
      <c r="O643" s="104">
        <v>273000</v>
      </c>
      <c r="P643" s="101">
        <v>259350</v>
      </c>
      <c r="Q643" s="77">
        <v>259.35000000000002</v>
      </c>
      <c r="R643" s="102" t="s">
        <v>15329</v>
      </c>
      <c r="S643" s="99" t="s">
        <v>15349</v>
      </c>
      <c r="T643" s="99" t="s">
        <v>15331</v>
      </c>
      <c r="U643" s="99" t="s">
        <v>15350</v>
      </c>
      <c r="V643" s="99" t="s">
        <v>15351</v>
      </c>
      <c r="W643" s="99" t="s">
        <v>15352</v>
      </c>
      <c r="X643" s="103" t="s">
        <v>15439</v>
      </c>
      <c r="Y643" s="103">
        <v>44635</v>
      </c>
      <c r="Z643" s="103">
        <v>51938</v>
      </c>
      <c r="AA643" s="79" t="s">
        <v>15353</v>
      </c>
    </row>
    <row r="644" spans="1:29" hidden="1">
      <c r="A644" s="98" t="s">
        <v>2347</v>
      </c>
      <c r="B644" s="99" t="s">
        <v>15511</v>
      </c>
      <c r="C644" s="99" t="s">
        <v>3798</v>
      </c>
      <c r="D644" s="99" t="s">
        <v>15322</v>
      </c>
      <c r="E644" s="99" t="s">
        <v>15361</v>
      </c>
      <c r="F644" s="99" t="s">
        <v>15354</v>
      </c>
      <c r="G644" s="99" t="s">
        <v>16504</v>
      </c>
      <c r="H644" s="99" t="s">
        <v>15326</v>
      </c>
      <c r="I644" s="99" t="s">
        <v>15322</v>
      </c>
      <c r="J644" s="99" t="s">
        <v>15361</v>
      </c>
      <c r="K644" s="99">
        <v>0</v>
      </c>
      <c r="L644" s="99" t="s">
        <v>13433</v>
      </c>
      <c r="M644" s="100" t="s">
        <v>3780</v>
      </c>
      <c r="N644" s="86" t="str">
        <f t="shared" si="10"/>
        <v>7449767</v>
      </c>
      <c r="O644" s="101">
        <v>142525</v>
      </c>
      <c r="P644" s="101">
        <v>142525</v>
      </c>
      <c r="Q644" s="77">
        <v>142.52500000000001</v>
      </c>
      <c r="R644" s="102" t="s">
        <v>15329</v>
      </c>
      <c r="S644" s="99" t="s">
        <v>15349</v>
      </c>
      <c r="T644" s="99" t="s">
        <v>15331</v>
      </c>
      <c r="U644" s="99" t="s">
        <v>15356</v>
      </c>
      <c r="V644" s="99" t="s">
        <v>15357</v>
      </c>
      <c r="W644" s="99" t="s">
        <v>15352</v>
      </c>
      <c r="X644" s="103">
        <v>44609</v>
      </c>
      <c r="Y644" s="103">
        <v>44610</v>
      </c>
      <c r="Z644" s="103">
        <v>51913</v>
      </c>
      <c r="AA644" s="79" t="s">
        <v>15353</v>
      </c>
    </row>
    <row r="645" spans="1:29" hidden="1">
      <c r="A645" s="76" t="s">
        <v>15392</v>
      </c>
      <c r="B645" s="92" t="s">
        <v>15393</v>
      </c>
      <c r="C645" s="92" t="s">
        <v>539</v>
      </c>
      <c r="D645" s="92" t="s">
        <v>15322</v>
      </c>
      <c r="E645" s="92" t="s">
        <v>15337</v>
      </c>
      <c r="F645" s="92" t="s">
        <v>15324</v>
      </c>
      <c r="G645" s="92" t="s">
        <v>16505</v>
      </c>
      <c r="H645" s="92" t="s">
        <v>15326</v>
      </c>
      <c r="I645" s="92" t="s">
        <v>15322</v>
      </c>
      <c r="J645" s="92" t="s">
        <v>15384</v>
      </c>
      <c r="K645" s="92">
        <v>0</v>
      </c>
      <c r="L645" s="92" t="s">
        <v>13433</v>
      </c>
      <c r="M645" s="93" t="s">
        <v>16506</v>
      </c>
      <c r="N645" s="86" t="str">
        <f t="shared" si="10"/>
        <v>7483742</v>
      </c>
      <c r="O645" s="94">
        <v>136000</v>
      </c>
      <c r="P645" s="95">
        <v>136000</v>
      </c>
      <c r="Q645" s="77">
        <v>136</v>
      </c>
      <c r="R645" s="96" t="s">
        <v>15329</v>
      </c>
      <c r="S645" s="92" t="s">
        <v>15330</v>
      </c>
      <c r="T645" s="92" t="s">
        <v>15331</v>
      </c>
      <c r="U645" s="92" t="s">
        <v>15332</v>
      </c>
      <c r="V645" s="92" t="s">
        <v>15333</v>
      </c>
      <c r="W645" s="92" t="s">
        <v>15334</v>
      </c>
      <c r="X645" s="97">
        <v>44579</v>
      </c>
      <c r="Y645" s="97">
        <v>44587</v>
      </c>
      <c r="Z645" s="97">
        <v>51884</v>
      </c>
      <c r="AA645" s="79">
        <v>6186</v>
      </c>
      <c r="AB645" s="90"/>
    </row>
    <row r="646" spans="1:29" hidden="1">
      <c r="A646" s="98" t="s">
        <v>2347</v>
      </c>
      <c r="B646" s="99" t="s">
        <v>15511</v>
      </c>
      <c r="C646" s="99" t="s">
        <v>3798</v>
      </c>
      <c r="D646" s="99" t="s">
        <v>15322</v>
      </c>
      <c r="E646" s="99" t="s">
        <v>15361</v>
      </c>
      <c r="F646" s="99" t="s">
        <v>15354</v>
      </c>
      <c r="G646" s="99" t="s">
        <v>16507</v>
      </c>
      <c r="H646" s="99" t="s">
        <v>15326</v>
      </c>
      <c r="I646" s="99" t="s">
        <v>15322</v>
      </c>
      <c r="J646" s="99" t="s">
        <v>15361</v>
      </c>
      <c r="K646" s="99">
        <v>0</v>
      </c>
      <c r="L646" s="99" t="s">
        <v>13433</v>
      </c>
      <c r="M646" s="99" t="s">
        <v>16508</v>
      </c>
      <c r="N646" s="86" t="str">
        <f t="shared" si="10"/>
        <v>7512614</v>
      </c>
      <c r="O646" s="104">
        <v>142525</v>
      </c>
      <c r="P646" s="105">
        <v>142525</v>
      </c>
      <c r="Q646" s="77">
        <v>142.52500000000001</v>
      </c>
      <c r="R646" s="102" t="s">
        <v>15329</v>
      </c>
      <c r="S646" s="99" t="s">
        <v>15349</v>
      </c>
      <c r="T646" s="99" t="s">
        <v>15331</v>
      </c>
      <c r="U646" s="99" t="s">
        <v>15356</v>
      </c>
      <c r="V646" s="99" t="s">
        <v>15357</v>
      </c>
      <c r="W646" s="99" t="s">
        <v>15352</v>
      </c>
      <c r="X646" s="103" t="s">
        <v>15852</v>
      </c>
      <c r="Y646" s="103">
        <v>44734</v>
      </c>
      <c r="Z646" s="103">
        <v>52010</v>
      </c>
      <c r="AA646" s="79" t="s">
        <v>15353</v>
      </c>
    </row>
    <row r="647" spans="1:29" hidden="1">
      <c r="A647" s="98" t="s">
        <v>2347</v>
      </c>
      <c r="B647" s="99" t="s">
        <v>15346</v>
      </c>
      <c r="C647" s="99" t="s">
        <v>129</v>
      </c>
      <c r="D647" s="99" t="s">
        <v>15322</v>
      </c>
      <c r="E647" s="99" t="s">
        <v>15337</v>
      </c>
      <c r="F647" s="99" t="s">
        <v>15324</v>
      </c>
      <c r="G647" s="99" t="s">
        <v>16509</v>
      </c>
      <c r="H647" s="99" t="s">
        <v>15326</v>
      </c>
      <c r="I647" s="99" t="s">
        <v>15322</v>
      </c>
      <c r="J647" s="99" t="s">
        <v>15343</v>
      </c>
      <c r="K647" s="99">
        <v>0</v>
      </c>
      <c r="L647" s="99" t="s">
        <v>13433</v>
      </c>
      <c r="M647" s="100" t="s">
        <v>16510</v>
      </c>
      <c r="N647" s="86" t="str">
        <f t="shared" si="10"/>
        <v>7561399</v>
      </c>
      <c r="O647" s="104">
        <v>273000</v>
      </c>
      <c r="P647" s="101">
        <v>259350</v>
      </c>
      <c r="Q647" s="77">
        <v>259.35000000000002</v>
      </c>
      <c r="R647" s="102" t="s">
        <v>15329</v>
      </c>
      <c r="S647" s="99" t="s">
        <v>15349</v>
      </c>
      <c r="T647" s="99" t="s">
        <v>15331</v>
      </c>
      <c r="U647" s="99" t="s">
        <v>15350</v>
      </c>
      <c r="V647" s="99" t="s">
        <v>15351</v>
      </c>
      <c r="W647" s="99" t="s">
        <v>15352</v>
      </c>
      <c r="X647" s="103" t="s">
        <v>15684</v>
      </c>
      <c r="Y647" s="103">
        <v>44629</v>
      </c>
      <c r="Z647" s="103">
        <v>51928</v>
      </c>
      <c r="AA647" s="79" t="s">
        <v>15353</v>
      </c>
    </row>
    <row r="648" spans="1:29" hidden="1">
      <c r="A648" s="76" t="s">
        <v>2347</v>
      </c>
      <c r="B648" s="92" t="s">
        <v>15341</v>
      </c>
      <c r="C648" s="92" t="s">
        <v>15342</v>
      </c>
      <c r="D648" s="92" t="s">
        <v>15322</v>
      </c>
      <c r="E648" s="92" t="s">
        <v>15343</v>
      </c>
      <c r="F648" s="92" t="s">
        <v>15324</v>
      </c>
      <c r="G648" s="107" t="s">
        <v>16511</v>
      </c>
      <c r="H648" s="92" t="s">
        <v>15326</v>
      </c>
      <c r="I648" s="92" t="s">
        <v>15322</v>
      </c>
      <c r="J648" s="92" t="s">
        <v>15343</v>
      </c>
      <c r="K648" s="92">
        <v>0</v>
      </c>
      <c r="L648" s="92" t="s">
        <v>13433</v>
      </c>
      <c r="M648" s="93" t="s">
        <v>2246</v>
      </c>
      <c r="N648" s="86" t="str">
        <f t="shared" si="10"/>
        <v>7561642</v>
      </c>
      <c r="O648" s="94">
        <v>212500</v>
      </c>
      <c r="P648" s="95">
        <v>212500</v>
      </c>
      <c r="Q648" s="77">
        <v>212.5</v>
      </c>
      <c r="R648" s="96" t="s">
        <v>15329</v>
      </c>
      <c r="S648" s="92" t="s">
        <v>15330</v>
      </c>
      <c r="T648" s="92" t="s">
        <v>15331</v>
      </c>
      <c r="U648" s="92" t="s">
        <v>15332</v>
      </c>
      <c r="V648" s="92" t="s">
        <v>15333</v>
      </c>
      <c r="W648" s="92" t="s">
        <v>15345</v>
      </c>
      <c r="X648" s="97">
        <v>44602</v>
      </c>
      <c r="Y648" s="97">
        <v>44606</v>
      </c>
      <c r="Z648" s="97">
        <v>51883</v>
      </c>
      <c r="AA648" s="79">
        <v>6186</v>
      </c>
      <c r="AB648" s="80" t="s">
        <v>15340</v>
      </c>
    </row>
    <row r="649" spans="1:29" hidden="1">
      <c r="A649" s="98" t="s">
        <v>2799</v>
      </c>
      <c r="B649" s="99" t="s">
        <v>15424</v>
      </c>
      <c r="C649" s="99" t="s">
        <v>15425</v>
      </c>
      <c r="D649" s="99" t="s">
        <v>15322</v>
      </c>
      <c r="E649" s="99" t="s">
        <v>15418</v>
      </c>
      <c r="F649" s="99" t="s">
        <v>15324</v>
      </c>
      <c r="G649" s="99" t="s">
        <v>16512</v>
      </c>
      <c r="H649" s="99" t="s">
        <v>15326</v>
      </c>
      <c r="I649" s="99" t="s">
        <v>15322</v>
      </c>
      <c r="J649" s="99" t="s">
        <v>15327</v>
      </c>
      <c r="K649" s="99">
        <v>0</v>
      </c>
      <c r="L649" s="99" t="s">
        <v>13433</v>
      </c>
      <c r="M649" s="99" t="s">
        <v>16513</v>
      </c>
      <c r="N649" s="86" t="str">
        <f t="shared" ref="N649:N712" si="11">+RIGHT(M649,7)</f>
        <v>7565933</v>
      </c>
      <c r="O649" s="104">
        <v>187000</v>
      </c>
      <c r="P649" s="101">
        <v>187000</v>
      </c>
      <c r="Q649" s="77">
        <v>187</v>
      </c>
      <c r="R649" s="102" t="s">
        <v>15329</v>
      </c>
      <c r="S649" s="99" t="s">
        <v>15330</v>
      </c>
      <c r="T649" s="99" t="s">
        <v>15331</v>
      </c>
      <c r="U649" s="99" t="s">
        <v>15332</v>
      </c>
      <c r="V649" s="99" t="s">
        <v>15333</v>
      </c>
      <c r="W649" s="99" t="s">
        <v>15345</v>
      </c>
      <c r="X649" s="103" t="s">
        <v>15488</v>
      </c>
      <c r="Y649" s="103">
        <v>44663</v>
      </c>
      <c r="Z649" s="103">
        <v>51949</v>
      </c>
      <c r="AA649" s="79">
        <v>6186</v>
      </c>
    </row>
    <row r="650" spans="1:29" hidden="1">
      <c r="A650" s="98" t="s">
        <v>2799</v>
      </c>
      <c r="B650" s="99" t="s">
        <v>15360</v>
      </c>
      <c r="C650" s="99" t="s">
        <v>3760</v>
      </c>
      <c r="D650" s="99" t="s">
        <v>15322</v>
      </c>
      <c r="E650" s="99" t="s">
        <v>15361</v>
      </c>
      <c r="F650" s="99" t="s">
        <v>15324</v>
      </c>
      <c r="G650" s="99" t="s">
        <v>16514</v>
      </c>
      <c r="H650" s="99" t="s">
        <v>15326</v>
      </c>
      <c r="I650" s="99" t="s">
        <v>15322</v>
      </c>
      <c r="J650" s="99" t="s">
        <v>15370</v>
      </c>
      <c r="K650" s="99">
        <v>0</v>
      </c>
      <c r="L650" s="99" t="s">
        <v>13433</v>
      </c>
      <c r="M650" s="99" t="s">
        <v>16515</v>
      </c>
      <c r="N650" s="86" t="str">
        <f t="shared" si="11"/>
        <v>7585406</v>
      </c>
      <c r="O650" s="104">
        <v>140427</v>
      </c>
      <c r="P650" s="101">
        <v>140427</v>
      </c>
      <c r="Q650" s="77">
        <v>140.42699999999999</v>
      </c>
      <c r="R650" s="102" t="s">
        <v>15329</v>
      </c>
      <c r="S650" s="99" t="s">
        <v>15349</v>
      </c>
      <c r="T650" s="99" t="s">
        <v>15331</v>
      </c>
      <c r="U650" s="99" t="s">
        <v>15356</v>
      </c>
      <c r="V650" s="99" t="s">
        <v>15357</v>
      </c>
      <c r="W650" s="99" t="s">
        <v>15352</v>
      </c>
      <c r="X650" s="103">
        <v>44693</v>
      </c>
      <c r="Y650" s="103">
        <v>44706</v>
      </c>
      <c r="Z650" s="103">
        <v>51997</v>
      </c>
      <c r="AA650" s="79" t="s">
        <v>15353</v>
      </c>
    </row>
    <row r="651" spans="1:29" hidden="1">
      <c r="A651" s="98" t="s">
        <v>2347</v>
      </c>
      <c r="B651" s="99" t="s">
        <v>15346</v>
      </c>
      <c r="C651" s="99" t="s">
        <v>129</v>
      </c>
      <c r="D651" s="99" t="s">
        <v>15322</v>
      </c>
      <c r="E651" s="99" t="s">
        <v>15337</v>
      </c>
      <c r="F651" s="99" t="s">
        <v>15324</v>
      </c>
      <c r="G651" s="99" t="s">
        <v>16516</v>
      </c>
      <c r="H651" s="99" t="s">
        <v>15326</v>
      </c>
      <c r="I651" s="99" t="s">
        <v>15322</v>
      </c>
      <c r="J651" s="99" t="s">
        <v>15361</v>
      </c>
      <c r="K651" s="99">
        <v>0</v>
      </c>
      <c r="L651" s="99" t="s">
        <v>13433</v>
      </c>
      <c r="M651" s="99" t="s">
        <v>16517</v>
      </c>
      <c r="N651" s="86" t="str">
        <f t="shared" si="11"/>
        <v>7597745</v>
      </c>
      <c r="O651" s="104">
        <v>273000</v>
      </c>
      <c r="P651" s="101">
        <v>259350</v>
      </c>
      <c r="Q651" s="77">
        <v>259.35000000000002</v>
      </c>
      <c r="R651" s="102" t="s">
        <v>15329</v>
      </c>
      <c r="S651" s="99" t="s">
        <v>15349</v>
      </c>
      <c r="T651" s="99" t="s">
        <v>15331</v>
      </c>
      <c r="U651" s="99" t="s">
        <v>15350</v>
      </c>
      <c r="V651" s="99" t="s">
        <v>15351</v>
      </c>
      <c r="W651" s="99" t="s">
        <v>15352</v>
      </c>
      <c r="X651" s="103" t="s">
        <v>15686</v>
      </c>
      <c r="Y651" s="103">
        <v>44664</v>
      </c>
      <c r="Z651" s="103">
        <v>51928</v>
      </c>
      <c r="AA651" s="79" t="s">
        <v>15353</v>
      </c>
    </row>
    <row r="652" spans="1:29" hidden="1">
      <c r="A652" s="98" t="s">
        <v>15392</v>
      </c>
      <c r="B652" s="99" t="s">
        <v>15522</v>
      </c>
      <c r="C652" s="99" t="s">
        <v>15523</v>
      </c>
      <c r="D652" s="99" t="s">
        <v>15322</v>
      </c>
      <c r="E652" s="99" t="s">
        <v>15327</v>
      </c>
      <c r="F652" s="99" t="s">
        <v>15354</v>
      </c>
      <c r="G652" s="106" t="s">
        <v>16518</v>
      </c>
      <c r="H652" s="99" t="s">
        <v>15326</v>
      </c>
      <c r="I652" s="99" t="s">
        <v>15322</v>
      </c>
      <c r="J652" s="99" t="s">
        <v>15327</v>
      </c>
      <c r="K652" s="99">
        <v>0</v>
      </c>
      <c r="L652" s="99" t="s">
        <v>13433</v>
      </c>
      <c r="M652" s="99" t="s">
        <v>16519</v>
      </c>
      <c r="N652" s="86" t="str">
        <f t="shared" si="11"/>
        <v>7606524</v>
      </c>
      <c r="O652" s="104">
        <v>80000</v>
      </c>
      <c r="P652" s="105">
        <v>40000</v>
      </c>
      <c r="Q652" s="77">
        <v>40</v>
      </c>
      <c r="R652" s="102" t="s">
        <v>15329</v>
      </c>
      <c r="S652" s="99" t="s">
        <v>15401</v>
      </c>
      <c r="T652" s="99" t="s">
        <v>15331</v>
      </c>
      <c r="U652" s="99" t="s">
        <v>15641</v>
      </c>
      <c r="V652" s="99" t="s">
        <v>15642</v>
      </c>
      <c r="W652" s="99" t="s">
        <v>16520</v>
      </c>
      <c r="X652" s="103" t="s">
        <v>16521</v>
      </c>
      <c r="Y652" s="103">
        <v>44708</v>
      </c>
      <c r="Z652" s="103">
        <v>48354</v>
      </c>
      <c r="AA652" s="79" t="s">
        <v>15731</v>
      </c>
      <c r="AB652" s="80" t="s">
        <v>15503</v>
      </c>
    </row>
    <row r="653" spans="1:29" hidden="1">
      <c r="A653" s="98" t="s">
        <v>15392</v>
      </c>
      <c r="B653" s="99" t="s">
        <v>15522</v>
      </c>
      <c r="C653" s="99" t="s">
        <v>15523</v>
      </c>
      <c r="D653" s="99" t="s">
        <v>15322</v>
      </c>
      <c r="E653" s="99" t="s">
        <v>15327</v>
      </c>
      <c r="F653" s="99" t="s">
        <v>15324</v>
      </c>
      <c r="G653" s="99" t="s">
        <v>16522</v>
      </c>
      <c r="H653" s="99" t="s">
        <v>15326</v>
      </c>
      <c r="I653" s="99" t="s">
        <v>15322</v>
      </c>
      <c r="J653" s="99" t="s">
        <v>15327</v>
      </c>
      <c r="K653" s="99">
        <v>0</v>
      </c>
      <c r="L653" s="99" t="s">
        <v>13433</v>
      </c>
      <c r="M653" s="99" t="s">
        <v>3431</v>
      </c>
      <c r="N653" s="86" t="str">
        <f t="shared" si="11"/>
        <v>7606795</v>
      </c>
      <c r="O653" s="104">
        <v>178000</v>
      </c>
      <c r="P653" s="105">
        <v>178000</v>
      </c>
      <c r="Q653" s="77">
        <v>178</v>
      </c>
      <c r="R653" s="102" t="s">
        <v>15329</v>
      </c>
      <c r="S653" s="99" t="s">
        <v>15330</v>
      </c>
      <c r="T653" s="99" t="s">
        <v>15331</v>
      </c>
      <c r="U653" s="99" t="s">
        <v>15332</v>
      </c>
      <c r="V653" s="99" t="s">
        <v>15333</v>
      </c>
      <c r="W653" s="99" t="s">
        <v>15334</v>
      </c>
      <c r="X653" s="103" t="s">
        <v>16307</v>
      </c>
      <c r="Y653" s="103">
        <v>44720</v>
      </c>
      <c r="Z653" s="103">
        <v>52003</v>
      </c>
      <c r="AA653" s="79">
        <v>6186</v>
      </c>
      <c r="AB653" s="80" t="s">
        <v>15340</v>
      </c>
      <c r="AC653" s="81">
        <v>33</v>
      </c>
    </row>
    <row r="654" spans="1:29" hidden="1">
      <c r="A654" s="98" t="s">
        <v>2799</v>
      </c>
      <c r="B654" s="99" t="s">
        <v>15358</v>
      </c>
      <c r="C654" s="99" t="s">
        <v>59</v>
      </c>
      <c r="D654" s="99" t="s">
        <v>15322</v>
      </c>
      <c r="E654" s="99" t="s">
        <v>15337</v>
      </c>
      <c r="F654" s="99" t="s">
        <v>15324</v>
      </c>
      <c r="G654" s="99" t="s">
        <v>16523</v>
      </c>
      <c r="H654" s="99" t="s">
        <v>15326</v>
      </c>
      <c r="I654" s="99" t="s">
        <v>15322</v>
      </c>
      <c r="J654" s="99" t="s">
        <v>15384</v>
      </c>
      <c r="K654" s="99">
        <v>0</v>
      </c>
      <c r="L654" s="99" t="s">
        <v>13433</v>
      </c>
      <c r="M654" s="100" t="s">
        <v>2580</v>
      </c>
      <c r="N654" s="86" t="str">
        <f t="shared" si="11"/>
        <v>7607125</v>
      </c>
      <c r="O654" s="104">
        <v>167620</v>
      </c>
      <c r="P654" s="101">
        <v>167620</v>
      </c>
      <c r="Q654" s="77">
        <v>167.62</v>
      </c>
      <c r="R654" s="102" t="s">
        <v>15329</v>
      </c>
      <c r="S654" s="99" t="s">
        <v>15330</v>
      </c>
      <c r="T654" s="99" t="s">
        <v>15331</v>
      </c>
      <c r="U654" s="99" t="s">
        <v>15332</v>
      </c>
      <c r="V654" s="99" t="s">
        <v>15333</v>
      </c>
      <c r="W654" s="99" t="s">
        <v>15334</v>
      </c>
      <c r="X654" s="103" t="s">
        <v>16524</v>
      </c>
      <c r="Y654" s="103">
        <v>44622</v>
      </c>
      <c r="Z654" s="103">
        <v>51913</v>
      </c>
      <c r="AA654" s="79">
        <v>6186</v>
      </c>
      <c r="AB654" s="80" t="s">
        <v>15340</v>
      </c>
    </row>
    <row r="655" spans="1:29" hidden="1">
      <c r="A655" s="98" t="s">
        <v>2799</v>
      </c>
      <c r="B655" s="99" t="s">
        <v>15358</v>
      </c>
      <c r="C655" s="99" t="s">
        <v>59</v>
      </c>
      <c r="D655" s="99" t="s">
        <v>15322</v>
      </c>
      <c r="E655" s="99" t="s">
        <v>15337</v>
      </c>
      <c r="F655" s="99" t="s">
        <v>15324</v>
      </c>
      <c r="G655" s="99" t="s">
        <v>16525</v>
      </c>
      <c r="H655" s="99" t="s">
        <v>15326</v>
      </c>
      <c r="I655" s="99" t="s">
        <v>15322</v>
      </c>
      <c r="J655" s="99" t="s">
        <v>15337</v>
      </c>
      <c r="K655" s="99">
        <v>0</v>
      </c>
      <c r="L655" s="99" t="s">
        <v>13433</v>
      </c>
      <c r="M655" s="100" t="s">
        <v>16526</v>
      </c>
      <c r="N655" s="86" t="str">
        <f t="shared" si="11"/>
        <v>7609804</v>
      </c>
      <c r="O655" s="104">
        <v>160000</v>
      </c>
      <c r="P655" s="101">
        <v>1000</v>
      </c>
      <c r="Q655" s="77">
        <v>1</v>
      </c>
      <c r="R655" s="102" t="s">
        <v>15329</v>
      </c>
      <c r="S655" s="99" t="s">
        <v>15330</v>
      </c>
      <c r="T655" s="99" t="s">
        <v>15331</v>
      </c>
      <c r="U655" s="99" t="s">
        <v>15909</v>
      </c>
      <c r="V655" s="99" t="s">
        <v>15910</v>
      </c>
      <c r="W655" s="99" t="s">
        <v>15334</v>
      </c>
      <c r="X655" s="103" t="s">
        <v>15805</v>
      </c>
      <c r="Y655" s="103">
        <v>44623</v>
      </c>
      <c r="Z655" s="103">
        <v>51927</v>
      </c>
      <c r="AA655" s="79">
        <v>6186</v>
      </c>
      <c r="AB655" s="80" t="s">
        <v>15503</v>
      </c>
    </row>
    <row r="656" spans="1:29" hidden="1">
      <c r="A656" s="98" t="s">
        <v>2799</v>
      </c>
      <c r="B656" s="99" t="s">
        <v>15358</v>
      </c>
      <c r="C656" s="99" t="s">
        <v>59</v>
      </c>
      <c r="D656" s="99" t="s">
        <v>15322</v>
      </c>
      <c r="E656" s="99" t="s">
        <v>15337</v>
      </c>
      <c r="F656" s="99" t="s">
        <v>15324</v>
      </c>
      <c r="G656" s="99" t="s">
        <v>16527</v>
      </c>
      <c r="H656" s="99" t="s">
        <v>15326</v>
      </c>
      <c r="I656" s="99" t="s">
        <v>15322</v>
      </c>
      <c r="J656" s="99" t="s">
        <v>15384</v>
      </c>
      <c r="K656" s="99">
        <v>0</v>
      </c>
      <c r="L656" s="99" t="s">
        <v>13433</v>
      </c>
      <c r="M656" s="99" t="s">
        <v>2686</v>
      </c>
      <c r="N656" s="86" t="str">
        <f t="shared" si="11"/>
        <v>7612706</v>
      </c>
      <c r="O656" s="104">
        <v>253000</v>
      </c>
      <c r="P656" s="101">
        <v>253000</v>
      </c>
      <c r="Q656" s="77">
        <v>253</v>
      </c>
      <c r="R656" s="102" t="s">
        <v>15329</v>
      </c>
      <c r="S656" s="99" t="s">
        <v>15330</v>
      </c>
      <c r="T656" s="99" t="s">
        <v>15331</v>
      </c>
      <c r="U656" s="99" t="s">
        <v>15332</v>
      </c>
      <c r="V656" s="99" t="s">
        <v>15333</v>
      </c>
      <c r="W656" s="99" t="s">
        <v>15334</v>
      </c>
      <c r="X656" s="103">
        <v>44692</v>
      </c>
      <c r="Y656" s="103">
        <v>44692</v>
      </c>
      <c r="Z656" s="103">
        <v>51995</v>
      </c>
      <c r="AA656" s="79">
        <v>6186</v>
      </c>
      <c r="AB656" s="80" t="s">
        <v>15340</v>
      </c>
      <c r="AC656" s="81">
        <v>33</v>
      </c>
    </row>
    <row r="657" spans="1:29" hidden="1">
      <c r="A657" s="98" t="s">
        <v>15392</v>
      </c>
      <c r="B657" s="99" t="s">
        <v>15522</v>
      </c>
      <c r="C657" s="99" t="s">
        <v>15523</v>
      </c>
      <c r="D657" s="99" t="s">
        <v>15322</v>
      </c>
      <c r="E657" s="99" t="s">
        <v>15327</v>
      </c>
      <c r="F657" s="99" t="s">
        <v>15324</v>
      </c>
      <c r="G657" s="99" t="s">
        <v>16528</v>
      </c>
      <c r="H657" s="99" t="s">
        <v>15326</v>
      </c>
      <c r="I657" s="99" t="s">
        <v>15322</v>
      </c>
      <c r="J657" s="99" t="s">
        <v>15418</v>
      </c>
      <c r="K657" s="99">
        <v>0</v>
      </c>
      <c r="L657" s="99" t="s">
        <v>13433</v>
      </c>
      <c r="M657" s="99" t="s">
        <v>2113</v>
      </c>
      <c r="N657" s="86" t="str">
        <f t="shared" si="11"/>
        <v>7625007</v>
      </c>
      <c r="O657" s="104">
        <v>205000</v>
      </c>
      <c r="P657" s="101">
        <v>205000</v>
      </c>
      <c r="Q657" s="77">
        <v>205</v>
      </c>
      <c r="R657" s="102" t="s">
        <v>15329</v>
      </c>
      <c r="S657" s="99" t="s">
        <v>15330</v>
      </c>
      <c r="T657" s="99" t="s">
        <v>15331</v>
      </c>
      <c r="U657" s="99" t="s">
        <v>15332</v>
      </c>
      <c r="V657" s="99" t="s">
        <v>15333</v>
      </c>
      <c r="W657" s="99" t="s">
        <v>15334</v>
      </c>
      <c r="X657" s="103" t="s">
        <v>15476</v>
      </c>
      <c r="Y657" s="103">
        <v>44655</v>
      </c>
      <c r="Z657" s="103">
        <v>51942</v>
      </c>
      <c r="AA657" s="79">
        <v>6186</v>
      </c>
      <c r="AB657" s="80" t="s">
        <v>15340</v>
      </c>
      <c r="AC657" s="81">
        <v>33</v>
      </c>
    </row>
    <row r="658" spans="1:29" hidden="1">
      <c r="A658" s="98" t="s">
        <v>2799</v>
      </c>
      <c r="B658" s="99" t="s">
        <v>15358</v>
      </c>
      <c r="C658" s="99" t="s">
        <v>59</v>
      </c>
      <c r="D658" s="99" t="s">
        <v>15322</v>
      </c>
      <c r="E658" s="99" t="s">
        <v>15337</v>
      </c>
      <c r="F658" s="99" t="s">
        <v>15324</v>
      </c>
      <c r="G658" s="99" t="s">
        <v>16529</v>
      </c>
      <c r="H658" s="99" t="s">
        <v>15326</v>
      </c>
      <c r="I658" s="99" t="s">
        <v>15322</v>
      </c>
      <c r="J658" s="99" t="s">
        <v>15337</v>
      </c>
      <c r="K658" s="99">
        <v>0</v>
      </c>
      <c r="L658" s="99" t="s">
        <v>13433</v>
      </c>
      <c r="M658" s="99" t="s">
        <v>906</v>
      </c>
      <c r="N658" s="86" t="str">
        <f t="shared" si="11"/>
        <v>7641622</v>
      </c>
      <c r="O658" s="104">
        <v>249200</v>
      </c>
      <c r="P658" s="101">
        <v>249200</v>
      </c>
      <c r="Q658" s="77">
        <v>249.2</v>
      </c>
      <c r="R658" s="102" t="s">
        <v>15329</v>
      </c>
      <c r="S658" s="99" t="s">
        <v>15330</v>
      </c>
      <c r="T658" s="99" t="s">
        <v>15331</v>
      </c>
      <c r="U658" s="99" t="s">
        <v>15332</v>
      </c>
      <c r="V658" s="99" t="s">
        <v>15333</v>
      </c>
      <c r="W658" s="99" t="s">
        <v>15334</v>
      </c>
      <c r="X658" s="103">
        <v>44708</v>
      </c>
      <c r="Y658" s="103">
        <v>44708</v>
      </c>
      <c r="Z658" s="103">
        <v>52012</v>
      </c>
      <c r="AA658" s="79">
        <v>6186</v>
      </c>
      <c r="AB658" s="80" t="s">
        <v>15340</v>
      </c>
      <c r="AC658" s="81">
        <v>33</v>
      </c>
    </row>
    <row r="659" spans="1:29" hidden="1">
      <c r="A659" s="98" t="s">
        <v>15392</v>
      </c>
      <c r="B659" s="99" t="s">
        <v>15435</v>
      </c>
      <c r="C659" s="99" t="s">
        <v>1049</v>
      </c>
      <c r="D659" s="99" t="s">
        <v>15322</v>
      </c>
      <c r="E659" s="99" t="s">
        <v>15337</v>
      </c>
      <c r="F659" s="99" t="s">
        <v>15324</v>
      </c>
      <c r="G659" s="99" t="s">
        <v>16530</v>
      </c>
      <c r="H659" s="99" t="s">
        <v>15326</v>
      </c>
      <c r="I659" s="99" t="s">
        <v>15322</v>
      </c>
      <c r="J659" s="99" t="s">
        <v>15337</v>
      </c>
      <c r="K659" s="99">
        <v>0</v>
      </c>
      <c r="L659" s="99" t="s">
        <v>13433</v>
      </c>
      <c r="M659" s="100" t="s">
        <v>764</v>
      </c>
      <c r="N659" s="86" t="str">
        <f t="shared" si="11"/>
        <v>7656021</v>
      </c>
      <c r="O659" s="101">
        <v>297500</v>
      </c>
      <c r="P659" s="101">
        <v>297500</v>
      </c>
      <c r="Q659" s="77">
        <v>297.5</v>
      </c>
      <c r="R659" s="102" t="s">
        <v>15329</v>
      </c>
      <c r="S659" s="99" t="s">
        <v>15330</v>
      </c>
      <c r="T659" s="99" t="s">
        <v>15331</v>
      </c>
      <c r="U659" s="99" t="s">
        <v>15332</v>
      </c>
      <c r="V659" s="99" t="s">
        <v>15333</v>
      </c>
      <c r="W659" s="99" t="s">
        <v>15339</v>
      </c>
      <c r="X659" s="103">
        <v>44607</v>
      </c>
      <c r="Y659" s="103">
        <v>44620</v>
      </c>
      <c r="Z659" s="103">
        <v>51912</v>
      </c>
      <c r="AA659" s="79">
        <v>6186</v>
      </c>
      <c r="AB659" s="80" t="s">
        <v>15340</v>
      </c>
      <c r="AC659" s="81">
        <v>33</v>
      </c>
    </row>
    <row r="660" spans="1:29" hidden="1">
      <c r="A660" s="76" t="s">
        <v>2347</v>
      </c>
      <c r="B660" s="92" t="s">
        <v>15341</v>
      </c>
      <c r="C660" s="92" t="s">
        <v>15342</v>
      </c>
      <c r="D660" s="92" t="s">
        <v>15322</v>
      </c>
      <c r="E660" s="92" t="s">
        <v>15343</v>
      </c>
      <c r="F660" s="92" t="s">
        <v>15354</v>
      </c>
      <c r="G660" s="92" t="s">
        <v>16531</v>
      </c>
      <c r="H660" s="92" t="s">
        <v>15326</v>
      </c>
      <c r="I660" s="92" t="s">
        <v>15322</v>
      </c>
      <c r="J660" s="92" t="s">
        <v>15343</v>
      </c>
      <c r="K660" s="92">
        <v>0</v>
      </c>
      <c r="L660" s="92" t="s">
        <v>13433</v>
      </c>
      <c r="M660" s="93" t="s">
        <v>16532</v>
      </c>
      <c r="N660" s="86" t="str">
        <f t="shared" si="11"/>
        <v>7704482</v>
      </c>
      <c r="O660" s="94">
        <v>142503</v>
      </c>
      <c r="P660" s="95">
        <v>142503</v>
      </c>
      <c r="Q660" s="77">
        <v>142.50299999999999</v>
      </c>
      <c r="R660" s="96" t="s">
        <v>15329</v>
      </c>
      <c r="S660" s="92" t="s">
        <v>15349</v>
      </c>
      <c r="T660" s="92" t="s">
        <v>15331</v>
      </c>
      <c r="U660" s="92" t="s">
        <v>15356</v>
      </c>
      <c r="V660" s="92" t="s">
        <v>15357</v>
      </c>
      <c r="W660" s="92" t="s">
        <v>15352</v>
      </c>
      <c r="X660" s="97">
        <v>44578</v>
      </c>
      <c r="Y660" s="97">
        <v>44595</v>
      </c>
      <c r="Z660" s="97">
        <v>51877</v>
      </c>
      <c r="AA660" s="79" t="s">
        <v>15353</v>
      </c>
      <c r="AB660" s="90"/>
    </row>
    <row r="661" spans="1:29" hidden="1">
      <c r="A661" s="98" t="s">
        <v>32</v>
      </c>
      <c r="B661" s="99" t="s">
        <v>15662</v>
      </c>
      <c r="C661" s="99" t="s">
        <v>15663</v>
      </c>
      <c r="D661" s="99" t="s">
        <v>15322</v>
      </c>
      <c r="E661" s="99" t="s">
        <v>15337</v>
      </c>
      <c r="F661" s="99" t="s">
        <v>15324</v>
      </c>
      <c r="G661" s="99" t="s">
        <v>16533</v>
      </c>
      <c r="H661" s="99"/>
      <c r="I661" s="99" t="s">
        <v>15322</v>
      </c>
      <c r="J661" s="99" t="s">
        <v>15337</v>
      </c>
      <c r="K661" s="99"/>
      <c r="L661" s="99"/>
      <c r="M661" s="100" t="s">
        <v>16534</v>
      </c>
      <c r="N661" s="86" t="str">
        <f t="shared" si="11"/>
        <v>7708740</v>
      </c>
      <c r="O661" s="104">
        <v>193900</v>
      </c>
      <c r="P661" s="101">
        <v>87648.173999999999</v>
      </c>
      <c r="Q661" s="77">
        <v>87.648173999999997</v>
      </c>
      <c r="R661" s="102"/>
      <c r="S661" s="99"/>
      <c r="T661" s="99" t="s">
        <v>15331</v>
      </c>
      <c r="U661" s="99"/>
      <c r="V661" s="99" t="s">
        <v>16535</v>
      </c>
      <c r="W661" s="99" t="s">
        <v>15334</v>
      </c>
      <c r="X661" s="103" t="s">
        <v>16536</v>
      </c>
      <c r="Y661" s="103">
        <v>44568</v>
      </c>
      <c r="Z661" s="103" t="s">
        <v>16537</v>
      </c>
      <c r="AA661" s="79">
        <v>6186</v>
      </c>
      <c r="AB661" s="80" t="s">
        <v>15503</v>
      </c>
    </row>
    <row r="662" spans="1:29" hidden="1">
      <c r="A662" s="76" t="s">
        <v>2347</v>
      </c>
      <c r="B662" s="92" t="s">
        <v>15346</v>
      </c>
      <c r="C662" s="92" t="s">
        <v>129</v>
      </c>
      <c r="D662" s="92" t="s">
        <v>15322</v>
      </c>
      <c r="E662" s="92" t="s">
        <v>15337</v>
      </c>
      <c r="F662" s="92" t="s">
        <v>15324</v>
      </c>
      <c r="G662" s="92" t="s">
        <v>16538</v>
      </c>
      <c r="H662" s="92" t="s">
        <v>15326</v>
      </c>
      <c r="I662" s="92" t="s">
        <v>15322</v>
      </c>
      <c r="J662" s="92" t="s">
        <v>15323</v>
      </c>
      <c r="K662" s="92">
        <v>0</v>
      </c>
      <c r="L662" s="92" t="s">
        <v>13433</v>
      </c>
      <c r="M662" s="93" t="s">
        <v>16539</v>
      </c>
      <c r="N662" s="86" t="str">
        <f t="shared" si="11"/>
        <v>7744977</v>
      </c>
      <c r="O662" s="94">
        <v>309400</v>
      </c>
      <c r="P662" s="95">
        <v>309400</v>
      </c>
      <c r="Q662" s="77">
        <v>309.39999999999998</v>
      </c>
      <c r="R662" s="96" t="s">
        <v>15329</v>
      </c>
      <c r="S662" s="92" t="s">
        <v>15330</v>
      </c>
      <c r="T662" s="92" t="s">
        <v>15331</v>
      </c>
      <c r="U662" s="92" t="s">
        <v>15697</v>
      </c>
      <c r="V662" s="92" t="s">
        <v>15698</v>
      </c>
      <c r="W662" s="92" t="s">
        <v>15352</v>
      </c>
      <c r="X662" s="97">
        <v>44602</v>
      </c>
      <c r="Y662" s="97">
        <v>44603</v>
      </c>
      <c r="Z662" s="97">
        <v>51906</v>
      </c>
      <c r="AA662" s="79" t="s">
        <v>15353</v>
      </c>
      <c r="AB662" s="90"/>
    </row>
    <row r="663" spans="1:29" hidden="1">
      <c r="A663" s="98" t="s">
        <v>2799</v>
      </c>
      <c r="B663" s="99" t="s">
        <v>15360</v>
      </c>
      <c r="C663" s="99" t="s">
        <v>3760</v>
      </c>
      <c r="D663" s="99" t="s">
        <v>15322</v>
      </c>
      <c r="E663" s="99" t="s">
        <v>15361</v>
      </c>
      <c r="F663" s="99" t="s">
        <v>15324</v>
      </c>
      <c r="G663" s="99" t="s">
        <v>16540</v>
      </c>
      <c r="H663" s="99" t="s">
        <v>15326</v>
      </c>
      <c r="I663" s="99" t="s">
        <v>15322</v>
      </c>
      <c r="J663" s="99" t="s">
        <v>15361</v>
      </c>
      <c r="K663" s="99">
        <v>0</v>
      </c>
      <c r="L663" s="99" t="s">
        <v>13433</v>
      </c>
      <c r="M663" s="99" t="s">
        <v>16541</v>
      </c>
      <c r="N663" s="86" t="str">
        <f t="shared" si="11"/>
        <v>7748116</v>
      </c>
      <c r="O663" s="104">
        <v>236000</v>
      </c>
      <c r="P663" s="101">
        <v>137700</v>
      </c>
      <c r="Q663" s="77">
        <v>137.69999999999999</v>
      </c>
      <c r="R663" s="102" t="s">
        <v>15329</v>
      </c>
      <c r="S663" s="99" t="s">
        <v>15330</v>
      </c>
      <c r="T663" s="99" t="s">
        <v>15331</v>
      </c>
      <c r="U663" s="99" t="s">
        <v>15909</v>
      </c>
      <c r="V663" s="99" t="s">
        <v>15910</v>
      </c>
      <c r="W663" s="99" t="s">
        <v>15334</v>
      </c>
      <c r="X663" s="103" t="s">
        <v>15413</v>
      </c>
      <c r="Y663" s="103">
        <v>44657</v>
      </c>
      <c r="Z663" s="103">
        <v>51953</v>
      </c>
      <c r="AA663" s="79">
        <v>6186</v>
      </c>
      <c r="AB663" s="80" t="s">
        <v>15503</v>
      </c>
    </row>
    <row r="664" spans="1:29" hidden="1">
      <c r="A664" s="98" t="s">
        <v>2799</v>
      </c>
      <c r="B664" s="99" t="s">
        <v>15358</v>
      </c>
      <c r="C664" s="99" t="s">
        <v>59</v>
      </c>
      <c r="D664" s="99" t="s">
        <v>15322</v>
      </c>
      <c r="E664" s="99" t="s">
        <v>15337</v>
      </c>
      <c r="F664" s="99" t="s">
        <v>15324</v>
      </c>
      <c r="G664" s="99" t="s">
        <v>16542</v>
      </c>
      <c r="H664" s="99" t="s">
        <v>15326</v>
      </c>
      <c r="I664" s="99" t="s">
        <v>15322</v>
      </c>
      <c r="J664" s="99" t="s">
        <v>15323</v>
      </c>
      <c r="K664" s="99">
        <v>0</v>
      </c>
      <c r="L664" s="99" t="s">
        <v>13433</v>
      </c>
      <c r="M664" s="99" t="s">
        <v>1825</v>
      </c>
      <c r="N664" s="86" t="str">
        <f t="shared" si="11"/>
        <v>7750537</v>
      </c>
      <c r="O664" s="104">
        <v>279144</v>
      </c>
      <c r="P664" s="101">
        <v>279144</v>
      </c>
      <c r="Q664" s="77">
        <v>279.14400000000001</v>
      </c>
      <c r="R664" s="102" t="s">
        <v>15329</v>
      </c>
      <c r="S664" s="99" t="s">
        <v>15330</v>
      </c>
      <c r="T664" s="99" t="s">
        <v>15331</v>
      </c>
      <c r="U664" s="99" t="s">
        <v>15332</v>
      </c>
      <c r="V664" s="99" t="s">
        <v>15333</v>
      </c>
      <c r="W664" s="99" t="s">
        <v>15329</v>
      </c>
      <c r="X664" s="103" t="s">
        <v>15673</v>
      </c>
      <c r="Y664" s="103">
        <v>44652</v>
      </c>
      <c r="Z664" s="103">
        <v>51955</v>
      </c>
      <c r="AA664" s="79">
        <v>6186</v>
      </c>
      <c r="AB664" s="80" t="s">
        <v>15340</v>
      </c>
      <c r="AC664" s="81">
        <v>33</v>
      </c>
    </row>
    <row r="665" spans="1:29" hidden="1">
      <c r="A665" s="98" t="s">
        <v>15320</v>
      </c>
      <c r="B665" s="99" t="s">
        <v>15769</v>
      </c>
      <c r="C665" s="99" t="s">
        <v>15770</v>
      </c>
      <c r="D665" s="99" t="s">
        <v>15322</v>
      </c>
      <c r="E665" s="99" t="s">
        <v>15327</v>
      </c>
      <c r="F665" s="99" t="s">
        <v>15324</v>
      </c>
      <c r="G665" s="99" t="s">
        <v>16543</v>
      </c>
      <c r="H665" s="99" t="s">
        <v>15326</v>
      </c>
      <c r="I665" s="99" t="s">
        <v>15322</v>
      </c>
      <c r="J665" s="99" t="s">
        <v>15327</v>
      </c>
      <c r="K665" s="99">
        <v>0</v>
      </c>
      <c r="L665" s="99" t="s">
        <v>13433</v>
      </c>
      <c r="M665" s="99" t="s">
        <v>3710</v>
      </c>
      <c r="N665" s="86" t="str">
        <f t="shared" si="11"/>
        <v>7779714</v>
      </c>
      <c r="O665" s="104">
        <v>186500</v>
      </c>
      <c r="P665" s="105">
        <v>186500</v>
      </c>
      <c r="Q665" s="77">
        <v>186.5</v>
      </c>
      <c r="R665" s="102" t="s">
        <v>15329</v>
      </c>
      <c r="S665" s="99" t="s">
        <v>15330</v>
      </c>
      <c r="T665" s="99" t="s">
        <v>15331</v>
      </c>
      <c r="U665" s="99" t="s">
        <v>15332</v>
      </c>
      <c r="V665" s="99" t="s">
        <v>15333</v>
      </c>
      <c r="W665" s="99" t="s">
        <v>15334</v>
      </c>
      <c r="X665" s="103" t="s">
        <v>15488</v>
      </c>
      <c r="Y665" s="103">
        <v>44715</v>
      </c>
      <c r="Z665" s="103">
        <v>51959</v>
      </c>
      <c r="AA665" s="79">
        <v>6186</v>
      </c>
      <c r="AB665" s="80" t="s">
        <v>15340</v>
      </c>
      <c r="AC665" s="81">
        <v>33</v>
      </c>
    </row>
    <row r="666" spans="1:29" hidden="1">
      <c r="A666" s="98" t="s">
        <v>15458</v>
      </c>
      <c r="B666" s="99" t="s">
        <v>15689</v>
      </c>
      <c r="C666" s="99" t="s">
        <v>15690</v>
      </c>
      <c r="D666" s="99" t="s">
        <v>15322</v>
      </c>
      <c r="E666" s="99" t="s">
        <v>15370</v>
      </c>
      <c r="F666" s="99" t="s">
        <v>15324</v>
      </c>
      <c r="G666" s="99" t="s">
        <v>16544</v>
      </c>
      <c r="H666" s="99" t="s">
        <v>15326</v>
      </c>
      <c r="I666" s="99" t="s">
        <v>15322</v>
      </c>
      <c r="J666" s="99" t="s">
        <v>15370</v>
      </c>
      <c r="K666" s="99">
        <v>0</v>
      </c>
      <c r="L666" s="99" t="s">
        <v>13433</v>
      </c>
      <c r="M666" s="99" t="s">
        <v>16545</v>
      </c>
      <c r="N666" s="86" t="str">
        <f t="shared" si="11"/>
        <v>7850087</v>
      </c>
      <c r="O666" s="104">
        <v>120000</v>
      </c>
      <c r="P666" s="101">
        <v>48000</v>
      </c>
      <c r="Q666" s="77">
        <v>48</v>
      </c>
      <c r="R666" s="102" t="s">
        <v>15329</v>
      </c>
      <c r="S666" s="99" t="s">
        <v>15330</v>
      </c>
      <c r="T666" s="99" t="s">
        <v>15331</v>
      </c>
      <c r="U666" s="99" t="s">
        <v>15332</v>
      </c>
      <c r="V666" s="99" t="s">
        <v>15333</v>
      </c>
      <c r="W666" s="99" t="s">
        <v>15334</v>
      </c>
      <c r="X666" s="103">
        <v>44677</v>
      </c>
      <c r="Y666" s="103">
        <v>44698</v>
      </c>
      <c r="Z666" s="103">
        <v>51974</v>
      </c>
      <c r="AA666" s="79">
        <v>6186</v>
      </c>
      <c r="AB666" s="80" t="s">
        <v>15503</v>
      </c>
    </row>
    <row r="667" spans="1:29" hidden="1">
      <c r="A667" s="76" t="s">
        <v>15335</v>
      </c>
      <c r="B667" s="92" t="s">
        <v>15336</v>
      </c>
      <c r="C667" s="92" t="s">
        <v>6</v>
      </c>
      <c r="D667" s="92" t="s">
        <v>15322</v>
      </c>
      <c r="E667" s="92" t="s">
        <v>15337</v>
      </c>
      <c r="F667" s="92" t="s">
        <v>15324</v>
      </c>
      <c r="G667" s="92" t="s">
        <v>16546</v>
      </c>
      <c r="H667" s="92" t="s">
        <v>15326</v>
      </c>
      <c r="I667" s="92" t="s">
        <v>15322</v>
      </c>
      <c r="J667" s="92" t="s">
        <v>15327</v>
      </c>
      <c r="K667" s="92">
        <v>0</v>
      </c>
      <c r="L667" s="92" t="s">
        <v>13433</v>
      </c>
      <c r="M667" s="93" t="s">
        <v>16547</v>
      </c>
      <c r="N667" s="86" t="str">
        <f t="shared" si="11"/>
        <v>7850436</v>
      </c>
      <c r="O667" s="94">
        <v>141690</v>
      </c>
      <c r="P667" s="95">
        <v>120000</v>
      </c>
      <c r="Q667" s="77">
        <v>120</v>
      </c>
      <c r="R667" s="96" t="s">
        <v>15329</v>
      </c>
      <c r="S667" s="92" t="s">
        <v>15349</v>
      </c>
      <c r="T667" s="92" t="s">
        <v>15331</v>
      </c>
      <c r="U667" s="92" t="s">
        <v>15356</v>
      </c>
      <c r="V667" s="92" t="s">
        <v>15357</v>
      </c>
      <c r="W667" s="92" t="s">
        <v>15388</v>
      </c>
      <c r="X667" s="97">
        <v>44572</v>
      </c>
      <c r="Y667" s="97">
        <v>44572</v>
      </c>
      <c r="Z667" s="97">
        <v>51869</v>
      </c>
      <c r="AA667" s="79" t="s">
        <v>15353</v>
      </c>
      <c r="AB667" s="90"/>
    </row>
    <row r="668" spans="1:29" hidden="1">
      <c r="A668" s="98" t="s">
        <v>2799</v>
      </c>
      <c r="B668" s="99" t="s">
        <v>15358</v>
      </c>
      <c r="C668" s="99" t="s">
        <v>59</v>
      </c>
      <c r="D668" s="99" t="s">
        <v>15322</v>
      </c>
      <c r="E668" s="99" t="s">
        <v>15337</v>
      </c>
      <c r="F668" s="99" t="s">
        <v>15324</v>
      </c>
      <c r="G668" s="99" t="s">
        <v>16548</v>
      </c>
      <c r="H668" s="99" t="s">
        <v>15326</v>
      </c>
      <c r="I668" s="99" t="s">
        <v>15322</v>
      </c>
      <c r="J668" s="99" t="s">
        <v>15364</v>
      </c>
      <c r="K668" s="99">
        <v>0</v>
      </c>
      <c r="L668" s="99" t="s">
        <v>13433</v>
      </c>
      <c r="M668" s="100" t="s">
        <v>3234</v>
      </c>
      <c r="N668" s="86" t="str">
        <f t="shared" si="11"/>
        <v>7850673</v>
      </c>
      <c r="O668" s="104">
        <v>279070</v>
      </c>
      <c r="P668" s="101">
        <v>279070</v>
      </c>
      <c r="Q668" s="77">
        <v>279.07</v>
      </c>
      <c r="R668" s="102" t="s">
        <v>15329</v>
      </c>
      <c r="S668" s="99" t="s">
        <v>15330</v>
      </c>
      <c r="T668" s="99" t="s">
        <v>15331</v>
      </c>
      <c r="U668" s="99" t="s">
        <v>15332</v>
      </c>
      <c r="V668" s="99" t="s">
        <v>15333</v>
      </c>
      <c r="W668" s="99" t="s">
        <v>15334</v>
      </c>
      <c r="X668" s="103" t="s">
        <v>15688</v>
      </c>
      <c r="Y668" s="103">
        <v>44638</v>
      </c>
      <c r="Z668" s="103">
        <v>51942</v>
      </c>
      <c r="AA668" s="79">
        <v>6186</v>
      </c>
      <c r="AB668" s="80" t="s">
        <v>15340</v>
      </c>
      <c r="AC668" s="81">
        <v>33</v>
      </c>
    </row>
    <row r="669" spans="1:29" hidden="1">
      <c r="A669" s="76" t="s">
        <v>2347</v>
      </c>
      <c r="B669" s="92" t="s">
        <v>15511</v>
      </c>
      <c r="C669" s="92" t="s">
        <v>3798</v>
      </c>
      <c r="D669" s="92" t="s">
        <v>15322</v>
      </c>
      <c r="E669" s="92" t="s">
        <v>15361</v>
      </c>
      <c r="F669" s="92" t="s">
        <v>15354</v>
      </c>
      <c r="G669" s="92" t="s">
        <v>16549</v>
      </c>
      <c r="H669" s="92" t="s">
        <v>15326</v>
      </c>
      <c r="I669" s="92" t="s">
        <v>15322</v>
      </c>
      <c r="J669" s="92" t="s">
        <v>15361</v>
      </c>
      <c r="K669" s="92">
        <v>0</v>
      </c>
      <c r="L669" s="92" t="s">
        <v>13433</v>
      </c>
      <c r="M669" s="93" t="s">
        <v>16550</v>
      </c>
      <c r="N669" s="86" t="str">
        <f t="shared" si="11"/>
        <v>7852992</v>
      </c>
      <c r="O669" s="94">
        <v>142563</v>
      </c>
      <c r="P669" s="95">
        <v>142563</v>
      </c>
      <c r="Q669" s="77">
        <v>142.56299999999999</v>
      </c>
      <c r="R669" s="96" t="s">
        <v>15329</v>
      </c>
      <c r="S669" s="92" t="s">
        <v>15349</v>
      </c>
      <c r="T669" s="92" t="s">
        <v>15331</v>
      </c>
      <c r="U669" s="92" t="s">
        <v>15356</v>
      </c>
      <c r="V669" s="92" t="s">
        <v>15357</v>
      </c>
      <c r="W669" s="92" t="s">
        <v>15352</v>
      </c>
      <c r="X669" s="97">
        <v>44580</v>
      </c>
      <c r="Y669" s="97">
        <v>44581</v>
      </c>
      <c r="Z669" s="97">
        <v>51884</v>
      </c>
      <c r="AA669" s="79" t="s">
        <v>15353</v>
      </c>
      <c r="AB669" s="90"/>
    </row>
    <row r="670" spans="1:29" hidden="1">
      <c r="A670" s="98" t="s">
        <v>2799</v>
      </c>
      <c r="B670" s="99" t="s">
        <v>15358</v>
      </c>
      <c r="C670" s="99" t="s">
        <v>59</v>
      </c>
      <c r="D670" s="99" t="s">
        <v>15322</v>
      </c>
      <c r="E670" s="99" t="s">
        <v>15337</v>
      </c>
      <c r="F670" s="99" t="s">
        <v>15324</v>
      </c>
      <c r="G670" s="99" t="s">
        <v>16551</v>
      </c>
      <c r="H670" s="99" t="s">
        <v>15326</v>
      </c>
      <c r="I670" s="99" t="s">
        <v>15322</v>
      </c>
      <c r="J670" s="99" t="s">
        <v>15337</v>
      </c>
      <c r="K670" s="99">
        <v>0</v>
      </c>
      <c r="L670" s="99" t="s">
        <v>13433</v>
      </c>
      <c r="M670" s="99" t="s">
        <v>1176</v>
      </c>
      <c r="N670" s="86" t="str">
        <f t="shared" si="11"/>
        <v>7882200</v>
      </c>
      <c r="O670" s="104">
        <v>253000</v>
      </c>
      <c r="P670" s="101">
        <v>253000</v>
      </c>
      <c r="Q670" s="77">
        <v>253</v>
      </c>
      <c r="R670" s="102" t="s">
        <v>15329</v>
      </c>
      <c r="S670" s="99" t="s">
        <v>15330</v>
      </c>
      <c r="T670" s="99" t="s">
        <v>15331</v>
      </c>
      <c r="U670" s="99" t="s">
        <v>15332</v>
      </c>
      <c r="V670" s="99" t="s">
        <v>15333</v>
      </c>
      <c r="W670" s="99" t="s">
        <v>15334</v>
      </c>
      <c r="X670" s="103" t="s">
        <v>15445</v>
      </c>
      <c r="Y670" s="103">
        <v>44659</v>
      </c>
      <c r="Z670" s="103">
        <v>51961</v>
      </c>
      <c r="AA670" s="79">
        <v>6186</v>
      </c>
      <c r="AB670" s="80" t="s">
        <v>15340</v>
      </c>
      <c r="AC670" s="81">
        <v>33</v>
      </c>
    </row>
    <row r="671" spans="1:29" hidden="1">
      <c r="A671" s="98" t="s">
        <v>15335</v>
      </c>
      <c r="B671" s="99" t="s">
        <v>15336</v>
      </c>
      <c r="C671" s="99" t="s">
        <v>6</v>
      </c>
      <c r="D671" s="99" t="s">
        <v>15322</v>
      </c>
      <c r="E671" s="99" t="s">
        <v>15337</v>
      </c>
      <c r="F671" s="99" t="s">
        <v>15324</v>
      </c>
      <c r="G671" s="99" t="s">
        <v>16552</v>
      </c>
      <c r="H671" s="99" t="s">
        <v>15326</v>
      </c>
      <c r="I671" s="99" t="s">
        <v>15322</v>
      </c>
      <c r="J671" s="99" t="s">
        <v>15337</v>
      </c>
      <c r="K671" s="99">
        <v>0</v>
      </c>
      <c r="L671" s="99" t="s">
        <v>13433</v>
      </c>
      <c r="M671" s="99" t="s">
        <v>353</v>
      </c>
      <c r="N671" s="86" t="str">
        <f t="shared" si="11"/>
        <v>7999693</v>
      </c>
      <c r="O671" s="104">
        <v>297500</v>
      </c>
      <c r="P671" s="105">
        <v>297500</v>
      </c>
      <c r="Q671" s="77">
        <v>297.5</v>
      </c>
      <c r="R671" s="102" t="s">
        <v>15329</v>
      </c>
      <c r="S671" s="99" t="s">
        <v>15330</v>
      </c>
      <c r="T671" s="99" t="s">
        <v>15331</v>
      </c>
      <c r="U671" s="99" t="s">
        <v>15332</v>
      </c>
      <c r="V671" s="99" t="s">
        <v>15333</v>
      </c>
      <c r="W671" s="99" t="s">
        <v>15339</v>
      </c>
      <c r="X671" s="103" t="s">
        <v>15852</v>
      </c>
      <c r="Y671" s="103">
        <v>44739</v>
      </c>
      <c r="Z671" s="103">
        <v>52019</v>
      </c>
      <c r="AA671" s="79">
        <v>6186</v>
      </c>
      <c r="AB671" s="80" t="s">
        <v>15340</v>
      </c>
      <c r="AC671" s="81">
        <v>33</v>
      </c>
    </row>
    <row r="672" spans="1:29" hidden="1">
      <c r="A672" s="76" t="s">
        <v>15335</v>
      </c>
      <c r="B672" s="92" t="s">
        <v>15336</v>
      </c>
      <c r="C672" s="92" t="s">
        <v>6</v>
      </c>
      <c r="D672" s="92" t="s">
        <v>15322</v>
      </c>
      <c r="E672" s="92" t="s">
        <v>15337</v>
      </c>
      <c r="F672" s="92" t="s">
        <v>15324</v>
      </c>
      <c r="G672" s="92" t="s">
        <v>16553</v>
      </c>
      <c r="H672" s="92" t="s">
        <v>15326</v>
      </c>
      <c r="I672" s="92" t="s">
        <v>15322</v>
      </c>
      <c r="J672" s="92" t="s">
        <v>15327</v>
      </c>
      <c r="K672" s="92">
        <v>0</v>
      </c>
      <c r="L672" s="92" t="s">
        <v>13433</v>
      </c>
      <c r="M672" s="93" t="s">
        <v>16554</v>
      </c>
      <c r="N672" s="86" t="str">
        <f t="shared" si="11"/>
        <v>8000956</v>
      </c>
      <c r="O672" s="94">
        <v>141640</v>
      </c>
      <c r="P672" s="95">
        <v>120000</v>
      </c>
      <c r="Q672" s="77">
        <v>120</v>
      </c>
      <c r="R672" s="96" t="s">
        <v>15329</v>
      </c>
      <c r="S672" s="92" t="s">
        <v>15349</v>
      </c>
      <c r="T672" s="92" t="s">
        <v>15331</v>
      </c>
      <c r="U672" s="92" t="s">
        <v>15356</v>
      </c>
      <c r="V672" s="92" t="s">
        <v>15357</v>
      </c>
      <c r="W672" s="92" t="s">
        <v>15388</v>
      </c>
      <c r="X672" s="97">
        <v>44573</v>
      </c>
      <c r="Y672" s="97">
        <v>44573</v>
      </c>
      <c r="Z672" s="97">
        <v>51869</v>
      </c>
      <c r="AA672" s="79" t="s">
        <v>15353</v>
      </c>
      <c r="AB672" s="90"/>
    </row>
    <row r="673" spans="1:29" hidden="1">
      <c r="A673" s="98" t="s">
        <v>2799</v>
      </c>
      <c r="B673" s="99" t="s">
        <v>15358</v>
      </c>
      <c r="C673" s="99" t="s">
        <v>59</v>
      </c>
      <c r="D673" s="99" t="s">
        <v>15322</v>
      </c>
      <c r="E673" s="99" t="s">
        <v>15337</v>
      </c>
      <c r="F673" s="99" t="s">
        <v>15324</v>
      </c>
      <c r="G673" s="99" t="s">
        <v>16555</v>
      </c>
      <c r="H673" s="99" t="s">
        <v>15326</v>
      </c>
      <c r="I673" s="99" t="s">
        <v>15322</v>
      </c>
      <c r="J673" s="99" t="s">
        <v>15337</v>
      </c>
      <c r="K673" s="99">
        <v>0</v>
      </c>
      <c r="L673" s="99" t="s">
        <v>13433</v>
      </c>
      <c r="M673" s="100" t="s">
        <v>364</v>
      </c>
      <c r="N673" s="86" t="str">
        <f t="shared" si="11"/>
        <v>8018022</v>
      </c>
      <c r="O673" s="101">
        <v>263918</v>
      </c>
      <c r="P673" s="101">
        <v>263918</v>
      </c>
      <c r="Q673" s="77">
        <v>263.91800000000001</v>
      </c>
      <c r="R673" s="102" t="s">
        <v>15329</v>
      </c>
      <c r="S673" s="99" t="s">
        <v>15330</v>
      </c>
      <c r="T673" s="99" t="s">
        <v>15331</v>
      </c>
      <c r="U673" s="99" t="s">
        <v>15332</v>
      </c>
      <c r="V673" s="99" t="s">
        <v>15333</v>
      </c>
      <c r="W673" s="99" t="s">
        <v>15329</v>
      </c>
      <c r="X673" s="103">
        <v>44614</v>
      </c>
      <c r="Y673" s="103">
        <v>44615</v>
      </c>
      <c r="Z673" s="103">
        <v>51918</v>
      </c>
      <c r="AA673" s="79">
        <v>6186</v>
      </c>
      <c r="AB673" s="90" t="s">
        <v>15340</v>
      </c>
    </row>
    <row r="674" spans="1:29" hidden="1">
      <c r="A674" s="98" t="s">
        <v>15392</v>
      </c>
      <c r="B674" s="99" t="s">
        <v>15522</v>
      </c>
      <c r="C674" s="99" t="s">
        <v>15523</v>
      </c>
      <c r="D674" s="99" t="s">
        <v>15322</v>
      </c>
      <c r="E674" s="99" t="s">
        <v>15327</v>
      </c>
      <c r="F674" s="99" t="s">
        <v>15324</v>
      </c>
      <c r="G674" s="99" t="s">
        <v>16556</v>
      </c>
      <c r="H674" s="99" t="s">
        <v>15326</v>
      </c>
      <c r="I674" s="99" t="s">
        <v>15322</v>
      </c>
      <c r="J674" s="99" t="s">
        <v>15327</v>
      </c>
      <c r="K674" s="99">
        <v>0</v>
      </c>
      <c r="L674" s="99" t="s">
        <v>13433</v>
      </c>
      <c r="M674" s="100" t="s">
        <v>3590</v>
      </c>
      <c r="N674" s="86" t="str">
        <f t="shared" si="11"/>
        <v>8029570</v>
      </c>
      <c r="O674" s="104">
        <v>253000</v>
      </c>
      <c r="P674" s="101">
        <v>253000</v>
      </c>
      <c r="Q674" s="77">
        <v>253</v>
      </c>
      <c r="R674" s="102" t="s">
        <v>15329</v>
      </c>
      <c r="S674" s="99" t="s">
        <v>15330</v>
      </c>
      <c r="T674" s="99" t="s">
        <v>15331</v>
      </c>
      <c r="U674" s="99" t="s">
        <v>15332</v>
      </c>
      <c r="V674" s="99" t="s">
        <v>15333</v>
      </c>
      <c r="W674" s="99" t="s">
        <v>15334</v>
      </c>
      <c r="X674" s="103" t="s">
        <v>15452</v>
      </c>
      <c r="Y674" s="103">
        <v>44649</v>
      </c>
      <c r="Z674" s="103">
        <v>51940</v>
      </c>
      <c r="AA674" s="79">
        <v>6186</v>
      </c>
      <c r="AB674" s="80" t="s">
        <v>15340</v>
      </c>
      <c r="AC674" s="81">
        <v>33</v>
      </c>
    </row>
    <row r="675" spans="1:29" hidden="1">
      <c r="A675" s="98" t="s">
        <v>2799</v>
      </c>
      <c r="B675" s="99" t="s">
        <v>15424</v>
      </c>
      <c r="C675" s="99" t="s">
        <v>15425</v>
      </c>
      <c r="D675" s="99" t="s">
        <v>15322</v>
      </c>
      <c r="E675" s="99" t="s">
        <v>15418</v>
      </c>
      <c r="F675" s="99" t="s">
        <v>15324</v>
      </c>
      <c r="G675" s="99" t="s">
        <v>16557</v>
      </c>
      <c r="H675" s="99" t="s">
        <v>15326</v>
      </c>
      <c r="I675" s="99" t="s">
        <v>15322</v>
      </c>
      <c r="J675" s="99" t="s">
        <v>15327</v>
      </c>
      <c r="K675" s="99">
        <v>0</v>
      </c>
      <c r="L675" s="99" t="s">
        <v>13433</v>
      </c>
      <c r="M675" s="99" t="s">
        <v>3626</v>
      </c>
      <c r="N675" s="86" t="str">
        <f t="shared" si="11"/>
        <v>8041829</v>
      </c>
      <c r="O675" s="104">
        <v>191440</v>
      </c>
      <c r="P675" s="101">
        <v>191440</v>
      </c>
      <c r="Q675" s="77">
        <v>191.44</v>
      </c>
      <c r="R675" s="102" t="s">
        <v>15329</v>
      </c>
      <c r="S675" s="99" t="s">
        <v>15330</v>
      </c>
      <c r="T675" s="99" t="s">
        <v>15331</v>
      </c>
      <c r="U675" s="99" t="s">
        <v>15332</v>
      </c>
      <c r="V675" s="99" t="s">
        <v>15333</v>
      </c>
      <c r="W675" s="99" t="s">
        <v>15345</v>
      </c>
      <c r="X675" s="103">
        <v>44693</v>
      </c>
      <c r="Y675" s="103">
        <v>44698</v>
      </c>
      <c r="Z675" s="103">
        <v>51966</v>
      </c>
      <c r="AA675" s="79">
        <v>6186</v>
      </c>
      <c r="AB675" s="80" t="s">
        <v>15510</v>
      </c>
    </row>
    <row r="676" spans="1:29" hidden="1">
      <c r="A676" s="98" t="s">
        <v>2347</v>
      </c>
      <c r="B676" s="99" t="s">
        <v>15341</v>
      </c>
      <c r="C676" s="99" t="s">
        <v>15342</v>
      </c>
      <c r="D676" s="99" t="s">
        <v>15322</v>
      </c>
      <c r="E676" s="99" t="s">
        <v>15343</v>
      </c>
      <c r="F676" s="99" t="s">
        <v>15354</v>
      </c>
      <c r="G676" s="99" t="s">
        <v>16558</v>
      </c>
      <c r="H676" s="99" t="s">
        <v>15326</v>
      </c>
      <c r="I676" s="99" t="s">
        <v>15322</v>
      </c>
      <c r="J676" s="99" t="s">
        <v>15343</v>
      </c>
      <c r="K676" s="99">
        <v>0</v>
      </c>
      <c r="L676" s="99" t="s">
        <v>13433</v>
      </c>
      <c r="M676" s="100" t="s">
        <v>16559</v>
      </c>
      <c r="N676" s="86" t="str">
        <f t="shared" si="11"/>
        <v>8042775</v>
      </c>
      <c r="O676" s="104">
        <v>142549</v>
      </c>
      <c r="P676" s="101">
        <v>142549</v>
      </c>
      <c r="Q676" s="77">
        <v>142.54900000000001</v>
      </c>
      <c r="R676" s="102" t="s">
        <v>15329</v>
      </c>
      <c r="S676" s="99" t="s">
        <v>15349</v>
      </c>
      <c r="T676" s="99" t="s">
        <v>15331</v>
      </c>
      <c r="U676" s="99" t="s">
        <v>15356</v>
      </c>
      <c r="V676" s="99" t="s">
        <v>15357</v>
      </c>
      <c r="W676" s="99" t="s">
        <v>15352</v>
      </c>
      <c r="X676" s="103" t="s">
        <v>15437</v>
      </c>
      <c r="Y676" s="103">
        <v>44631</v>
      </c>
      <c r="Z676" s="103">
        <v>51934</v>
      </c>
      <c r="AA676" s="79" t="s">
        <v>15353</v>
      </c>
    </row>
    <row r="677" spans="1:29" hidden="1">
      <c r="A677" s="76" t="s">
        <v>2347</v>
      </c>
      <c r="B677" s="92" t="s">
        <v>15341</v>
      </c>
      <c r="C677" s="92" t="s">
        <v>15342</v>
      </c>
      <c r="D677" s="92" t="s">
        <v>15322</v>
      </c>
      <c r="E677" s="92" t="s">
        <v>15343</v>
      </c>
      <c r="F677" s="92" t="s">
        <v>15324</v>
      </c>
      <c r="G677" s="107" t="s">
        <v>16560</v>
      </c>
      <c r="H677" s="92" t="s">
        <v>15326</v>
      </c>
      <c r="I677" s="92" t="s">
        <v>15322</v>
      </c>
      <c r="J677" s="92" t="s">
        <v>15343</v>
      </c>
      <c r="K677" s="92">
        <v>0</v>
      </c>
      <c r="L677" s="92" t="s">
        <v>13433</v>
      </c>
      <c r="M677" s="93" t="s">
        <v>2222</v>
      </c>
      <c r="N677" s="86" t="str">
        <f t="shared" si="11"/>
        <v>8043574</v>
      </c>
      <c r="O677" s="94">
        <v>177900</v>
      </c>
      <c r="P677" s="95">
        <v>177900</v>
      </c>
      <c r="Q677" s="77">
        <v>177.9</v>
      </c>
      <c r="R677" s="96" t="s">
        <v>15329</v>
      </c>
      <c r="S677" s="92" t="s">
        <v>15330</v>
      </c>
      <c r="T677" s="92" t="s">
        <v>15331</v>
      </c>
      <c r="U677" s="92" t="s">
        <v>15332</v>
      </c>
      <c r="V677" s="92" t="s">
        <v>15333</v>
      </c>
      <c r="W677" s="92" t="s">
        <v>16267</v>
      </c>
      <c r="X677" s="97">
        <v>44602</v>
      </c>
      <c r="Y677" s="97">
        <v>44602</v>
      </c>
      <c r="Z677" s="97">
        <v>51893</v>
      </c>
      <c r="AA677" s="79">
        <v>6186</v>
      </c>
      <c r="AB677" s="80" t="s">
        <v>15340</v>
      </c>
    </row>
    <row r="678" spans="1:29" hidden="1">
      <c r="A678" s="98" t="s">
        <v>2347</v>
      </c>
      <c r="B678" s="99" t="s">
        <v>15346</v>
      </c>
      <c r="C678" s="99" t="s">
        <v>129</v>
      </c>
      <c r="D678" s="99" t="s">
        <v>15322</v>
      </c>
      <c r="E678" s="99" t="s">
        <v>15337</v>
      </c>
      <c r="F678" s="99" t="s">
        <v>15324</v>
      </c>
      <c r="G678" s="99" t="s">
        <v>16561</v>
      </c>
      <c r="H678" s="99" t="s">
        <v>15326</v>
      </c>
      <c r="I678" s="99" t="s">
        <v>15322</v>
      </c>
      <c r="J678" s="99" t="s">
        <v>15348</v>
      </c>
      <c r="K678" s="99">
        <v>0</v>
      </c>
      <c r="L678" s="99" t="s">
        <v>13433</v>
      </c>
      <c r="M678" s="99" t="s">
        <v>16562</v>
      </c>
      <c r="N678" s="86" t="str">
        <f t="shared" si="11"/>
        <v>8043975</v>
      </c>
      <c r="O678" s="104">
        <v>273000</v>
      </c>
      <c r="P678" s="101">
        <v>259350</v>
      </c>
      <c r="Q678" s="77">
        <v>259.35000000000002</v>
      </c>
      <c r="R678" s="102" t="s">
        <v>15329</v>
      </c>
      <c r="S678" s="99" t="s">
        <v>15349</v>
      </c>
      <c r="T678" s="99" t="s">
        <v>15331</v>
      </c>
      <c r="U678" s="99" t="s">
        <v>15350</v>
      </c>
      <c r="V678" s="99" t="s">
        <v>15351</v>
      </c>
      <c r="W678" s="99" t="s">
        <v>15352</v>
      </c>
      <c r="X678" s="103" t="s">
        <v>15688</v>
      </c>
      <c r="Y678" s="103">
        <v>44658</v>
      </c>
      <c r="Z678" s="103">
        <v>51942</v>
      </c>
      <c r="AA678" s="79" t="s">
        <v>15353</v>
      </c>
    </row>
    <row r="679" spans="1:29" hidden="1">
      <c r="A679" s="98" t="s">
        <v>2347</v>
      </c>
      <c r="B679" s="99" t="s">
        <v>15346</v>
      </c>
      <c r="C679" s="99" t="s">
        <v>129</v>
      </c>
      <c r="D679" s="99" t="s">
        <v>15322</v>
      </c>
      <c r="E679" s="99" t="s">
        <v>15337</v>
      </c>
      <c r="F679" s="99" t="s">
        <v>15324</v>
      </c>
      <c r="G679" s="99" t="s">
        <v>16563</v>
      </c>
      <c r="H679" s="99" t="s">
        <v>15326</v>
      </c>
      <c r="I679" s="99" t="s">
        <v>15505</v>
      </c>
      <c r="J679" s="99" t="s">
        <v>16564</v>
      </c>
      <c r="K679" s="99">
        <v>0</v>
      </c>
      <c r="L679" s="99" t="s">
        <v>13433</v>
      </c>
      <c r="M679" s="99" t="s">
        <v>132</v>
      </c>
      <c r="N679" s="86" t="str">
        <f t="shared" si="11"/>
        <v>8055737</v>
      </c>
      <c r="O679" s="104">
        <v>255289</v>
      </c>
      <c r="P679" s="105">
        <v>255289</v>
      </c>
      <c r="Q679" s="77">
        <v>255.28899999999999</v>
      </c>
      <c r="R679" s="102" t="s">
        <v>15329</v>
      </c>
      <c r="S679" s="99" t="s">
        <v>15330</v>
      </c>
      <c r="T679" s="99" t="s">
        <v>15331</v>
      </c>
      <c r="U679" s="99" t="s">
        <v>15332</v>
      </c>
      <c r="V679" s="99" t="s">
        <v>15333</v>
      </c>
      <c r="W679" s="99" t="s">
        <v>15345</v>
      </c>
      <c r="X679" s="103" t="s">
        <v>15373</v>
      </c>
      <c r="Y679" s="103">
        <v>44711</v>
      </c>
      <c r="Z679" s="103">
        <v>52012</v>
      </c>
      <c r="AA679" s="79">
        <v>6186</v>
      </c>
      <c r="AB679" s="80" t="s">
        <v>15340</v>
      </c>
      <c r="AC679" s="81">
        <v>33</v>
      </c>
    </row>
    <row r="680" spans="1:29" hidden="1">
      <c r="A680" s="98" t="s">
        <v>2799</v>
      </c>
      <c r="B680" s="99" t="s">
        <v>15358</v>
      </c>
      <c r="C680" s="99" t="s">
        <v>59</v>
      </c>
      <c r="D680" s="99" t="s">
        <v>15322</v>
      </c>
      <c r="E680" s="99" t="s">
        <v>15337</v>
      </c>
      <c r="F680" s="99" t="s">
        <v>15324</v>
      </c>
      <c r="G680" s="99" t="s">
        <v>16565</v>
      </c>
      <c r="H680" s="99" t="s">
        <v>15326</v>
      </c>
      <c r="I680" s="99" t="s">
        <v>15322</v>
      </c>
      <c r="J680" s="99" t="s">
        <v>15395</v>
      </c>
      <c r="K680" s="99">
        <v>0</v>
      </c>
      <c r="L680" s="99" t="s">
        <v>13433</v>
      </c>
      <c r="M680" s="100" t="s">
        <v>2439</v>
      </c>
      <c r="N680" s="86" t="str">
        <f t="shared" si="11"/>
        <v>8077409</v>
      </c>
      <c r="O680" s="101">
        <v>170855</v>
      </c>
      <c r="P680" s="101">
        <v>170855</v>
      </c>
      <c r="Q680" s="77">
        <v>170.85499999999999</v>
      </c>
      <c r="R680" s="102" t="s">
        <v>15329</v>
      </c>
      <c r="S680" s="99" t="s">
        <v>15330</v>
      </c>
      <c r="T680" s="99" t="s">
        <v>15331</v>
      </c>
      <c r="U680" s="99" t="s">
        <v>15332</v>
      </c>
      <c r="V680" s="99" t="s">
        <v>15333</v>
      </c>
      <c r="W680" s="99" t="s">
        <v>15329</v>
      </c>
      <c r="X680" s="103">
        <v>44587</v>
      </c>
      <c r="Y680" s="103">
        <v>44616</v>
      </c>
      <c r="Z680" s="103">
        <v>51905</v>
      </c>
      <c r="AA680" s="79">
        <v>6186</v>
      </c>
      <c r="AB680" s="90" t="s">
        <v>15340</v>
      </c>
    </row>
    <row r="681" spans="1:29" hidden="1">
      <c r="A681" s="98" t="s">
        <v>2347</v>
      </c>
      <c r="B681" s="99" t="s">
        <v>15346</v>
      </c>
      <c r="C681" s="99" t="s">
        <v>129</v>
      </c>
      <c r="D681" s="99" t="s">
        <v>15322</v>
      </c>
      <c r="E681" s="99" t="s">
        <v>15337</v>
      </c>
      <c r="F681" s="99" t="s">
        <v>15324</v>
      </c>
      <c r="G681" s="99" t="s">
        <v>16566</v>
      </c>
      <c r="H681" s="99" t="s">
        <v>15326</v>
      </c>
      <c r="I681" s="99" t="s">
        <v>15322</v>
      </c>
      <c r="J681" s="99" t="s">
        <v>15384</v>
      </c>
      <c r="K681" s="99">
        <v>0</v>
      </c>
      <c r="L681" s="99" t="s">
        <v>13433</v>
      </c>
      <c r="M681" s="100" t="s">
        <v>16567</v>
      </c>
      <c r="N681" s="86" t="str">
        <f t="shared" si="11"/>
        <v>8080740</v>
      </c>
      <c r="O681" s="104">
        <v>273000</v>
      </c>
      <c r="P681" s="101">
        <v>259350</v>
      </c>
      <c r="Q681" s="77">
        <v>259.35000000000002</v>
      </c>
      <c r="R681" s="102" t="s">
        <v>15329</v>
      </c>
      <c r="S681" s="99" t="s">
        <v>15349</v>
      </c>
      <c r="T681" s="99" t="s">
        <v>15331</v>
      </c>
      <c r="U681" s="99" t="s">
        <v>15350</v>
      </c>
      <c r="V681" s="99" t="s">
        <v>15351</v>
      </c>
      <c r="W681" s="99" t="s">
        <v>15352</v>
      </c>
      <c r="X681" s="103" t="s">
        <v>16568</v>
      </c>
      <c r="Y681" s="103">
        <v>44624</v>
      </c>
      <c r="Z681" s="103">
        <v>51905</v>
      </c>
      <c r="AA681" s="79" t="s">
        <v>15353</v>
      </c>
    </row>
    <row r="682" spans="1:29" hidden="1">
      <c r="A682" s="98" t="s">
        <v>2799</v>
      </c>
      <c r="B682" s="99" t="s">
        <v>15358</v>
      </c>
      <c r="C682" s="99" t="s">
        <v>59</v>
      </c>
      <c r="D682" s="99" t="s">
        <v>15322</v>
      </c>
      <c r="E682" s="99" t="s">
        <v>15337</v>
      </c>
      <c r="F682" s="99" t="s">
        <v>15324</v>
      </c>
      <c r="G682" s="99" t="s">
        <v>16569</v>
      </c>
      <c r="H682" s="99" t="s">
        <v>15326</v>
      </c>
      <c r="I682" s="99" t="s">
        <v>15322</v>
      </c>
      <c r="J682" s="99" t="s">
        <v>15323</v>
      </c>
      <c r="K682" s="99">
        <v>0</v>
      </c>
      <c r="L682" s="99" t="s">
        <v>13433</v>
      </c>
      <c r="M682" s="100" t="s">
        <v>419</v>
      </c>
      <c r="N682" s="86" t="str">
        <f t="shared" si="11"/>
        <v>8081874</v>
      </c>
      <c r="O682" s="104">
        <v>309166</v>
      </c>
      <c r="P682" s="101">
        <v>309166</v>
      </c>
      <c r="Q682" s="77">
        <v>309.166</v>
      </c>
      <c r="R682" s="102" t="s">
        <v>15329</v>
      </c>
      <c r="S682" s="99" t="s">
        <v>15330</v>
      </c>
      <c r="T682" s="99" t="s">
        <v>15331</v>
      </c>
      <c r="U682" s="99" t="s">
        <v>15332</v>
      </c>
      <c r="V682" s="99" t="s">
        <v>15333</v>
      </c>
      <c r="W682" s="99" t="s">
        <v>15334</v>
      </c>
      <c r="X682" s="103" t="s">
        <v>15439</v>
      </c>
      <c r="Y682" s="103">
        <v>44634</v>
      </c>
      <c r="Z682" s="103">
        <v>51938</v>
      </c>
      <c r="AA682" s="79">
        <v>6186</v>
      </c>
      <c r="AB682" s="80" t="s">
        <v>15340</v>
      </c>
    </row>
    <row r="683" spans="1:29" hidden="1">
      <c r="A683" s="98" t="s">
        <v>15320</v>
      </c>
      <c r="B683" s="99" t="s">
        <v>15446</v>
      </c>
      <c r="C683" s="99" t="s">
        <v>119</v>
      </c>
      <c r="D683" s="99" t="s">
        <v>15322</v>
      </c>
      <c r="E683" s="99" t="s">
        <v>15337</v>
      </c>
      <c r="F683" s="99" t="s">
        <v>15324</v>
      </c>
      <c r="G683" s="99" t="s">
        <v>16570</v>
      </c>
      <c r="H683" s="99" t="s">
        <v>15326</v>
      </c>
      <c r="I683" s="99" t="s">
        <v>15322</v>
      </c>
      <c r="J683" s="99" t="s">
        <v>15395</v>
      </c>
      <c r="K683" s="99">
        <v>0</v>
      </c>
      <c r="L683" s="99" t="s">
        <v>13433</v>
      </c>
      <c r="M683" s="99" t="s">
        <v>16571</v>
      </c>
      <c r="N683" s="86" t="str">
        <f t="shared" si="11"/>
        <v>8081934</v>
      </c>
      <c r="O683" s="104">
        <v>220000</v>
      </c>
      <c r="P683" s="101">
        <v>50000</v>
      </c>
      <c r="Q683" s="77">
        <v>50</v>
      </c>
      <c r="R683" s="102" t="s">
        <v>15329</v>
      </c>
      <c r="S683" s="99" t="s">
        <v>15330</v>
      </c>
      <c r="T683" s="99" t="s">
        <v>15331</v>
      </c>
      <c r="U683" s="99" t="s">
        <v>15332</v>
      </c>
      <c r="V683" s="99" t="s">
        <v>15333</v>
      </c>
      <c r="W683" s="99" t="s">
        <v>15334</v>
      </c>
      <c r="X683" s="103">
        <v>44678</v>
      </c>
      <c r="Y683" s="103">
        <v>44707</v>
      </c>
      <c r="Z683" s="103">
        <v>51976</v>
      </c>
      <c r="AA683" s="79">
        <v>6186</v>
      </c>
      <c r="AB683" s="80" t="s">
        <v>15503</v>
      </c>
    </row>
    <row r="684" spans="1:29" hidden="1">
      <c r="A684" s="98" t="s">
        <v>2347</v>
      </c>
      <c r="B684" s="99" t="s">
        <v>15346</v>
      </c>
      <c r="C684" s="99" t="s">
        <v>129</v>
      </c>
      <c r="D684" s="99" t="s">
        <v>15322</v>
      </c>
      <c r="E684" s="99" t="s">
        <v>15337</v>
      </c>
      <c r="F684" s="99" t="s">
        <v>15324</v>
      </c>
      <c r="G684" s="99" t="s">
        <v>16572</v>
      </c>
      <c r="H684" s="99" t="s">
        <v>15326</v>
      </c>
      <c r="I684" s="99" t="s">
        <v>15322</v>
      </c>
      <c r="J684" s="99" t="s">
        <v>15418</v>
      </c>
      <c r="K684" s="99">
        <v>0</v>
      </c>
      <c r="L684" s="99" t="s">
        <v>13433</v>
      </c>
      <c r="M684" s="100" t="s">
        <v>16573</v>
      </c>
      <c r="N684" s="86" t="str">
        <f t="shared" si="11"/>
        <v>8098731</v>
      </c>
      <c r="O684" s="104">
        <v>273000</v>
      </c>
      <c r="P684" s="101">
        <v>259350</v>
      </c>
      <c r="Q684" s="77">
        <v>259.35000000000002</v>
      </c>
      <c r="R684" s="102" t="s">
        <v>15329</v>
      </c>
      <c r="S684" s="99" t="s">
        <v>15349</v>
      </c>
      <c r="T684" s="99" t="s">
        <v>15331</v>
      </c>
      <c r="U684" s="99" t="s">
        <v>15350</v>
      </c>
      <c r="V684" s="99" t="s">
        <v>15351</v>
      </c>
      <c r="W684" s="99" t="s">
        <v>15352</v>
      </c>
      <c r="X684" s="103" t="s">
        <v>15686</v>
      </c>
      <c r="Y684" s="103">
        <v>44629</v>
      </c>
      <c r="Z684" s="103">
        <v>51931</v>
      </c>
      <c r="AA684" s="79" t="s">
        <v>15353</v>
      </c>
    </row>
    <row r="685" spans="1:29" hidden="1">
      <c r="A685" s="98" t="s">
        <v>15380</v>
      </c>
      <c r="B685" s="99" t="s">
        <v>15381</v>
      </c>
      <c r="C685" s="99" t="s">
        <v>15382</v>
      </c>
      <c r="D685" s="99" t="s">
        <v>15322</v>
      </c>
      <c r="E685" s="99" t="s">
        <v>15337</v>
      </c>
      <c r="F685" s="99" t="s">
        <v>15324</v>
      </c>
      <c r="G685" s="99" t="s">
        <v>16574</v>
      </c>
      <c r="H685" s="99" t="s">
        <v>15326</v>
      </c>
      <c r="I685" s="99" t="s">
        <v>15322</v>
      </c>
      <c r="J685" s="99" t="s">
        <v>15337</v>
      </c>
      <c r="K685" s="99">
        <v>0</v>
      </c>
      <c r="L685" s="99" t="s">
        <v>13433</v>
      </c>
      <c r="M685" s="100" t="s">
        <v>442</v>
      </c>
      <c r="N685" s="86" t="str">
        <f t="shared" si="11"/>
        <v>8120434</v>
      </c>
      <c r="O685" s="104">
        <v>296162</v>
      </c>
      <c r="P685" s="101">
        <v>296162</v>
      </c>
      <c r="Q685" s="77">
        <v>296.16199999999998</v>
      </c>
      <c r="R685" s="102" t="s">
        <v>15329</v>
      </c>
      <c r="S685" s="99" t="s">
        <v>15330</v>
      </c>
      <c r="T685" s="99" t="s">
        <v>15331</v>
      </c>
      <c r="U685" s="99" t="s">
        <v>15332</v>
      </c>
      <c r="V685" s="99" t="s">
        <v>15333</v>
      </c>
      <c r="W685" s="99" t="s">
        <v>15334</v>
      </c>
      <c r="X685" s="103" t="s">
        <v>15677</v>
      </c>
      <c r="Y685" s="103">
        <v>44630</v>
      </c>
      <c r="Z685" s="103">
        <v>51934</v>
      </c>
      <c r="AA685" s="79">
        <v>6186</v>
      </c>
      <c r="AB685" s="80" t="s">
        <v>15340</v>
      </c>
      <c r="AC685" s="81">
        <v>33</v>
      </c>
    </row>
    <row r="686" spans="1:29" hidden="1">
      <c r="A686" s="98" t="s">
        <v>15320</v>
      </c>
      <c r="B686" s="99" t="s">
        <v>15446</v>
      </c>
      <c r="C686" s="99" t="s">
        <v>119</v>
      </c>
      <c r="D686" s="99" t="s">
        <v>15322</v>
      </c>
      <c r="E686" s="99" t="s">
        <v>15337</v>
      </c>
      <c r="F686" s="99" t="s">
        <v>15324</v>
      </c>
      <c r="G686" s="99" t="s">
        <v>16575</v>
      </c>
      <c r="H686" s="99" t="s">
        <v>15326</v>
      </c>
      <c r="I686" s="99" t="s">
        <v>15322</v>
      </c>
      <c r="J686" s="99" t="s">
        <v>15361</v>
      </c>
      <c r="K686" s="99">
        <v>0</v>
      </c>
      <c r="L686" s="99" t="s">
        <v>13433</v>
      </c>
      <c r="M686" s="99" t="s">
        <v>3301</v>
      </c>
      <c r="N686" s="86" t="str">
        <f t="shared" si="11"/>
        <v>8147125</v>
      </c>
      <c r="O686" s="104">
        <v>323000</v>
      </c>
      <c r="P686" s="105">
        <v>323000</v>
      </c>
      <c r="Q686" s="77">
        <v>323</v>
      </c>
      <c r="R686" s="102" t="s">
        <v>15329</v>
      </c>
      <c r="S686" s="99" t="s">
        <v>15330</v>
      </c>
      <c r="T686" s="99" t="s">
        <v>15331</v>
      </c>
      <c r="U686" s="99" t="s">
        <v>15332</v>
      </c>
      <c r="V686" s="99" t="s">
        <v>15333</v>
      </c>
      <c r="W686" s="99" t="s">
        <v>15334</v>
      </c>
      <c r="X686" s="103" t="s">
        <v>16077</v>
      </c>
      <c r="Y686" s="103">
        <v>44733</v>
      </c>
      <c r="Z686" s="103">
        <v>52033</v>
      </c>
      <c r="AA686" s="79">
        <v>6186</v>
      </c>
      <c r="AB686" s="80" t="s">
        <v>15340</v>
      </c>
    </row>
    <row r="687" spans="1:29" hidden="1">
      <c r="A687" s="98" t="s">
        <v>15335</v>
      </c>
      <c r="B687" s="99" t="s">
        <v>15336</v>
      </c>
      <c r="C687" s="99" t="s">
        <v>6</v>
      </c>
      <c r="D687" s="99" t="s">
        <v>15322</v>
      </c>
      <c r="E687" s="99" t="s">
        <v>15337</v>
      </c>
      <c r="F687" s="99" t="s">
        <v>15324</v>
      </c>
      <c r="G687" s="106" t="s">
        <v>16576</v>
      </c>
      <c r="H687" s="99" t="s">
        <v>15326</v>
      </c>
      <c r="I687" s="99" t="s">
        <v>15322</v>
      </c>
      <c r="J687" s="99" t="s">
        <v>15337</v>
      </c>
      <c r="K687" s="99">
        <v>0</v>
      </c>
      <c r="L687" s="99" t="s">
        <v>13433</v>
      </c>
      <c r="M687" s="99" t="s">
        <v>1383</v>
      </c>
      <c r="N687" s="86" t="str">
        <f t="shared" si="11"/>
        <v>8147571</v>
      </c>
      <c r="O687" s="104">
        <v>278652</v>
      </c>
      <c r="P687" s="101">
        <v>278652</v>
      </c>
      <c r="Q687" s="77">
        <v>278.65199999999999</v>
      </c>
      <c r="R687" s="102" t="s">
        <v>15329</v>
      </c>
      <c r="S687" s="99" t="s">
        <v>15330</v>
      </c>
      <c r="T687" s="99" t="s">
        <v>15331</v>
      </c>
      <c r="U687" s="99" t="s">
        <v>15332</v>
      </c>
      <c r="V687" s="99" t="s">
        <v>15333</v>
      </c>
      <c r="W687" s="99" t="s">
        <v>15339</v>
      </c>
      <c r="X687" s="103" t="s">
        <v>15427</v>
      </c>
      <c r="Y687" s="103">
        <v>44672</v>
      </c>
      <c r="Z687" s="103">
        <v>51960</v>
      </c>
      <c r="AA687" s="79">
        <v>6186</v>
      </c>
      <c r="AB687" s="90" t="s">
        <v>15340</v>
      </c>
      <c r="AC687" s="81">
        <v>33</v>
      </c>
    </row>
    <row r="688" spans="1:29" hidden="1">
      <c r="A688" s="76" t="s">
        <v>2347</v>
      </c>
      <c r="B688" s="92" t="s">
        <v>15341</v>
      </c>
      <c r="C688" s="92" t="s">
        <v>15342</v>
      </c>
      <c r="D688" s="92" t="s">
        <v>15322</v>
      </c>
      <c r="E688" s="92" t="s">
        <v>15343</v>
      </c>
      <c r="F688" s="92" t="s">
        <v>15354</v>
      </c>
      <c r="G688" s="92" t="s">
        <v>16577</v>
      </c>
      <c r="H688" s="92" t="s">
        <v>15326</v>
      </c>
      <c r="I688" s="92" t="s">
        <v>15322</v>
      </c>
      <c r="J688" s="92" t="s">
        <v>15343</v>
      </c>
      <c r="K688" s="92">
        <v>0</v>
      </c>
      <c r="L688" s="92" t="s">
        <v>13433</v>
      </c>
      <c r="M688" s="93" t="s">
        <v>16578</v>
      </c>
      <c r="N688" s="86" t="str">
        <f t="shared" si="11"/>
        <v>8156057</v>
      </c>
      <c r="O688" s="94">
        <v>171502</v>
      </c>
      <c r="P688" s="95">
        <v>171502</v>
      </c>
      <c r="Q688" s="77">
        <v>171.50200000000001</v>
      </c>
      <c r="R688" s="96" t="s">
        <v>15329</v>
      </c>
      <c r="S688" s="92" t="s">
        <v>15349</v>
      </c>
      <c r="T688" s="92" t="s">
        <v>15331</v>
      </c>
      <c r="U688" s="92" t="s">
        <v>15356</v>
      </c>
      <c r="V688" s="92" t="s">
        <v>15357</v>
      </c>
      <c r="W688" s="92" t="s">
        <v>15352</v>
      </c>
      <c r="X688" s="97">
        <v>44578</v>
      </c>
      <c r="Y688" s="97">
        <v>44579</v>
      </c>
      <c r="Z688" s="97">
        <v>51877</v>
      </c>
      <c r="AA688" s="79" t="s">
        <v>15353</v>
      </c>
      <c r="AB688" s="90"/>
    </row>
    <row r="689" spans="1:29" hidden="1">
      <c r="A689" s="98" t="s">
        <v>2799</v>
      </c>
      <c r="B689" s="99" t="s">
        <v>15358</v>
      </c>
      <c r="C689" s="99" t="s">
        <v>59</v>
      </c>
      <c r="D689" s="99" t="s">
        <v>15322</v>
      </c>
      <c r="E689" s="99" t="s">
        <v>15337</v>
      </c>
      <c r="F689" s="99" t="s">
        <v>15324</v>
      </c>
      <c r="G689" s="99" t="s">
        <v>16579</v>
      </c>
      <c r="H689" s="99" t="s">
        <v>15326</v>
      </c>
      <c r="I689" s="99" t="s">
        <v>15322</v>
      </c>
      <c r="J689" s="99" t="s">
        <v>15337</v>
      </c>
      <c r="K689" s="99">
        <v>0</v>
      </c>
      <c r="L689" s="99" t="s">
        <v>13433</v>
      </c>
      <c r="M689" s="99" t="s">
        <v>16580</v>
      </c>
      <c r="N689" s="86" t="str">
        <f t="shared" si="11"/>
        <v>8187074</v>
      </c>
      <c r="O689" s="104">
        <v>327250</v>
      </c>
      <c r="P689" s="101">
        <v>327250</v>
      </c>
      <c r="Q689" s="77">
        <v>327.25</v>
      </c>
      <c r="R689" s="102" t="s">
        <v>15329</v>
      </c>
      <c r="S689" s="99" t="s">
        <v>15330</v>
      </c>
      <c r="T689" s="99" t="s">
        <v>15331</v>
      </c>
      <c r="U689" s="99" t="s">
        <v>15332</v>
      </c>
      <c r="V689" s="99" t="s">
        <v>15333</v>
      </c>
      <c r="W689" s="99" t="s">
        <v>15334</v>
      </c>
      <c r="X689" s="103" t="s">
        <v>15583</v>
      </c>
      <c r="Y689" s="103">
        <v>44673</v>
      </c>
      <c r="Z689" s="103">
        <v>51962</v>
      </c>
      <c r="AA689" s="79">
        <v>6186</v>
      </c>
    </row>
    <row r="690" spans="1:29" hidden="1">
      <c r="A690" s="98" t="s">
        <v>15320</v>
      </c>
      <c r="B690" s="99" t="s">
        <v>15321</v>
      </c>
      <c r="C690" s="99" t="s">
        <v>415</v>
      </c>
      <c r="D690" s="99" t="s">
        <v>15322</v>
      </c>
      <c r="E690" s="99" t="s">
        <v>15323</v>
      </c>
      <c r="F690" s="99" t="s">
        <v>15324</v>
      </c>
      <c r="G690" s="99" t="s">
        <v>16581</v>
      </c>
      <c r="H690" s="99" t="s">
        <v>15326</v>
      </c>
      <c r="I690" s="99" t="s">
        <v>15322</v>
      </c>
      <c r="J690" s="99" t="s">
        <v>15323</v>
      </c>
      <c r="K690" s="99">
        <v>0</v>
      </c>
      <c r="L690" s="99" t="s">
        <v>13433</v>
      </c>
      <c r="M690" s="99" t="s">
        <v>16582</v>
      </c>
      <c r="N690" s="86" t="str">
        <f t="shared" si="11"/>
        <v>8197887</v>
      </c>
      <c r="O690" s="104">
        <v>210000</v>
      </c>
      <c r="P690" s="101">
        <v>105000</v>
      </c>
      <c r="Q690" s="77">
        <v>105</v>
      </c>
      <c r="R690" s="102" t="s">
        <v>15329</v>
      </c>
      <c r="S690" s="99" t="s">
        <v>15330</v>
      </c>
      <c r="T690" s="99" t="s">
        <v>15331</v>
      </c>
      <c r="U690" s="99" t="s">
        <v>15332</v>
      </c>
      <c r="V690" s="99" t="s">
        <v>15333</v>
      </c>
      <c r="W690" s="99" t="s">
        <v>15334</v>
      </c>
      <c r="X690" s="103">
        <v>44673</v>
      </c>
      <c r="Y690" s="103">
        <v>44687</v>
      </c>
      <c r="Z690" s="103">
        <v>51976</v>
      </c>
      <c r="AA690" s="79">
        <v>6186</v>
      </c>
      <c r="AB690" s="80" t="s">
        <v>15503</v>
      </c>
    </row>
    <row r="691" spans="1:29" hidden="1">
      <c r="A691" s="98" t="s">
        <v>2347</v>
      </c>
      <c r="B691" s="99" t="s">
        <v>15346</v>
      </c>
      <c r="C691" s="99" t="s">
        <v>129</v>
      </c>
      <c r="D691" s="99" t="s">
        <v>15322</v>
      </c>
      <c r="E691" s="99" t="s">
        <v>15337</v>
      </c>
      <c r="F691" s="99" t="s">
        <v>15324</v>
      </c>
      <c r="G691" s="99" t="s">
        <v>16583</v>
      </c>
      <c r="H691" s="99" t="s">
        <v>15326</v>
      </c>
      <c r="I691" s="99" t="s">
        <v>15322</v>
      </c>
      <c r="J691" s="99" t="s">
        <v>15327</v>
      </c>
      <c r="K691" s="99">
        <v>0</v>
      </c>
      <c r="L691" s="99" t="s">
        <v>13433</v>
      </c>
      <c r="M691" s="100" t="s">
        <v>16584</v>
      </c>
      <c r="N691" s="86" t="str">
        <f t="shared" si="11"/>
        <v>8217245</v>
      </c>
      <c r="O691" s="101">
        <v>273000</v>
      </c>
      <c r="P691" s="101">
        <v>259350</v>
      </c>
      <c r="Q691" s="77">
        <v>259.35000000000002</v>
      </c>
      <c r="R691" s="102" t="s">
        <v>15329</v>
      </c>
      <c r="S691" s="99" t="s">
        <v>15349</v>
      </c>
      <c r="T691" s="99" t="s">
        <v>15331</v>
      </c>
      <c r="U691" s="99" t="s">
        <v>15350</v>
      </c>
      <c r="V691" s="99" t="s">
        <v>15351</v>
      </c>
      <c r="W691" s="99" t="s">
        <v>15352</v>
      </c>
      <c r="X691" s="103">
        <v>44601</v>
      </c>
      <c r="Y691" s="103">
        <v>44614</v>
      </c>
      <c r="Z691" s="103">
        <v>51899</v>
      </c>
      <c r="AA691" s="79" t="s">
        <v>15353</v>
      </c>
    </row>
    <row r="692" spans="1:29" hidden="1">
      <c r="A692" s="98" t="s">
        <v>2799</v>
      </c>
      <c r="B692" s="99" t="s">
        <v>15424</v>
      </c>
      <c r="C692" s="99" t="s">
        <v>15425</v>
      </c>
      <c r="D692" s="99" t="s">
        <v>15322</v>
      </c>
      <c r="E692" s="99" t="s">
        <v>15418</v>
      </c>
      <c r="F692" s="99" t="s">
        <v>15324</v>
      </c>
      <c r="G692" s="99" t="s">
        <v>16585</v>
      </c>
      <c r="H692" s="99" t="s">
        <v>15326</v>
      </c>
      <c r="I692" s="99" t="s">
        <v>15322</v>
      </c>
      <c r="J692" s="99" t="s">
        <v>15327</v>
      </c>
      <c r="K692" s="99">
        <v>0</v>
      </c>
      <c r="L692" s="99" t="s">
        <v>13433</v>
      </c>
      <c r="M692" s="99" t="s">
        <v>3481</v>
      </c>
      <c r="N692" s="86" t="str">
        <f t="shared" si="11"/>
        <v>8217373</v>
      </c>
      <c r="O692" s="104">
        <v>170000</v>
      </c>
      <c r="P692" s="101">
        <v>170000</v>
      </c>
      <c r="Q692" s="77">
        <v>170</v>
      </c>
      <c r="R692" s="102" t="s">
        <v>15329</v>
      </c>
      <c r="S692" s="99" t="s">
        <v>15330</v>
      </c>
      <c r="T692" s="99" t="s">
        <v>15331</v>
      </c>
      <c r="U692" s="99" t="s">
        <v>15332</v>
      </c>
      <c r="V692" s="99" t="s">
        <v>15333</v>
      </c>
      <c r="W692" s="99" t="s">
        <v>15345</v>
      </c>
      <c r="X692" s="103" t="s">
        <v>15680</v>
      </c>
      <c r="Y692" s="103">
        <v>44679</v>
      </c>
      <c r="Z692" s="103">
        <v>51961</v>
      </c>
      <c r="AA692" s="79">
        <v>6186</v>
      </c>
      <c r="AB692" s="80" t="s">
        <v>15340</v>
      </c>
    </row>
    <row r="693" spans="1:29" hidden="1">
      <c r="A693" s="98" t="s">
        <v>2799</v>
      </c>
      <c r="B693" s="99" t="s">
        <v>15360</v>
      </c>
      <c r="C693" s="99" t="s">
        <v>3760</v>
      </c>
      <c r="D693" s="99" t="s">
        <v>15322</v>
      </c>
      <c r="E693" s="99" t="s">
        <v>15361</v>
      </c>
      <c r="F693" s="99" t="s">
        <v>15324</v>
      </c>
      <c r="G693" s="99" t="s">
        <v>16586</v>
      </c>
      <c r="H693" s="99" t="s">
        <v>15326</v>
      </c>
      <c r="I693" s="99" t="s">
        <v>15322</v>
      </c>
      <c r="J693" s="99" t="s">
        <v>15361</v>
      </c>
      <c r="K693" s="99">
        <v>0</v>
      </c>
      <c r="L693" s="99" t="s">
        <v>13433</v>
      </c>
      <c r="M693" s="100" t="s">
        <v>3770</v>
      </c>
      <c r="N693" s="86" t="str">
        <f t="shared" si="11"/>
        <v>8225752</v>
      </c>
      <c r="O693" s="104">
        <v>229500</v>
      </c>
      <c r="P693" s="101">
        <v>229500</v>
      </c>
      <c r="Q693" s="77">
        <v>229.5</v>
      </c>
      <c r="R693" s="102" t="s">
        <v>15329</v>
      </c>
      <c r="S693" s="99" t="s">
        <v>15330</v>
      </c>
      <c r="T693" s="99" t="s">
        <v>15331</v>
      </c>
      <c r="U693" s="99" t="s">
        <v>15332</v>
      </c>
      <c r="V693" s="99" t="s">
        <v>15333</v>
      </c>
      <c r="W693" s="99" t="s">
        <v>16267</v>
      </c>
      <c r="X693" s="103" t="s">
        <v>15478</v>
      </c>
      <c r="Y693" s="103">
        <v>44634</v>
      </c>
      <c r="Z693" s="103">
        <v>51926</v>
      </c>
      <c r="AA693" s="79">
        <v>6186</v>
      </c>
      <c r="AB693" s="80" t="s">
        <v>15340</v>
      </c>
    </row>
    <row r="694" spans="1:29" hidden="1">
      <c r="A694" s="76" t="s">
        <v>15392</v>
      </c>
      <c r="B694" s="92" t="s">
        <v>15393</v>
      </c>
      <c r="C694" s="92" t="s">
        <v>539</v>
      </c>
      <c r="D694" s="92" t="s">
        <v>15322</v>
      </c>
      <c r="E694" s="92" t="s">
        <v>15337</v>
      </c>
      <c r="F694" s="92" t="s">
        <v>15324</v>
      </c>
      <c r="G694" s="92" t="s">
        <v>16587</v>
      </c>
      <c r="H694" s="92" t="s">
        <v>15326</v>
      </c>
      <c r="I694" s="92" t="s">
        <v>15322</v>
      </c>
      <c r="J694" s="92" t="s">
        <v>15384</v>
      </c>
      <c r="K694" s="92">
        <v>0</v>
      </c>
      <c r="L694" s="92" t="s">
        <v>13433</v>
      </c>
      <c r="M694" s="93" t="s">
        <v>16588</v>
      </c>
      <c r="N694" s="86" t="str">
        <f t="shared" si="11"/>
        <v>8232353</v>
      </c>
      <c r="O694" s="94">
        <v>87990</v>
      </c>
      <c r="P694" s="95">
        <v>87990</v>
      </c>
      <c r="Q694" s="77">
        <v>87.99</v>
      </c>
      <c r="R694" s="96" t="s">
        <v>15329</v>
      </c>
      <c r="S694" s="92" t="s">
        <v>15330</v>
      </c>
      <c r="T694" s="92" t="s">
        <v>15331</v>
      </c>
      <c r="U694" s="92" t="s">
        <v>15332</v>
      </c>
      <c r="V694" s="92" t="s">
        <v>15333</v>
      </c>
      <c r="W694" s="92" t="s">
        <v>15334</v>
      </c>
      <c r="X694" s="97">
        <v>44589</v>
      </c>
      <c r="Y694" s="97">
        <v>44608</v>
      </c>
      <c r="Z694" s="97">
        <v>51894</v>
      </c>
      <c r="AA694" s="79">
        <v>6186</v>
      </c>
      <c r="AB694" s="90"/>
    </row>
    <row r="695" spans="1:29" hidden="1">
      <c r="A695" s="98" t="s">
        <v>15320</v>
      </c>
      <c r="B695" s="99" t="s">
        <v>15446</v>
      </c>
      <c r="C695" s="99" t="s">
        <v>119</v>
      </c>
      <c r="D695" s="99" t="s">
        <v>15322</v>
      </c>
      <c r="E695" s="99" t="s">
        <v>15337</v>
      </c>
      <c r="F695" s="99" t="s">
        <v>15324</v>
      </c>
      <c r="G695" s="99" t="s">
        <v>16589</v>
      </c>
      <c r="H695" s="99" t="s">
        <v>15326</v>
      </c>
      <c r="I695" s="99" t="s">
        <v>15322</v>
      </c>
      <c r="J695" s="99" t="s">
        <v>15384</v>
      </c>
      <c r="K695" s="99">
        <v>0</v>
      </c>
      <c r="L695" s="99" t="s">
        <v>13433</v>
      </c>
      <c r="M695" s="100" t="s">
        <v>2594</v>
      </c>
      <c r="N695" s="86" t="str">
        <f t="shared" si="11"/>
        <v>8232860</v>
      </c>
      <c r="O695" s="104">
        <v>272000</v>
      </c>
      <c r="P695" s="101">
        <v>272000</v>
      </c>
      <c r="Q695" s="77">
        <v>272</v>
      </c>
      <c r="R695" s="102" t="s">
        <v>15329</v>
      </c>
      <c r="S695" s="99" t="s">
        <v>15330</v>
      </c>
      <c r="T695" s="99" t="s">
        <v>15331</v>
      </c>
      <c r="U695" s="99" t="s">
        <v>15332</v>
      </c>
      <c r="V695" s="99" t="s">
        <v>15333</v>
      </c>
      <c r="W695" s="99" t="s">
        <v>15334</v>
      </c>
      <c r="X695" s="103" t="s">
        <v>15677</v>
      </c>
      <c r="Y695" s="103">
        <v>44634</v>
      </c>
      <c r="Z695" s="103">
        <v>51927</v>
      </c>
      <c r="AA695" s="79">
        <v>6186</v>
      </c>
      <c r="AB695" s="80" t="s">
        <v>15340</v>
      </c>
      <c r="AC695" s="81">
        <v>33</v>
      </c>
    </row>
    <row r="696" spans="1:29" hidden="1">
      <c r="A696" s="76" t="s">
        <v>15320</v>
      </c>
      <c r="B696" s="92" t="s">
        <v>15769</v>
      </c>
      <c r="C696" s="92" t="s">
        <v>15770</v>
      </c>
      <c r="D696" s="92" t="s">
        <v>15322</v>
      </c>
      <c r="E696" s="92" t="s">
        <v>15327</v>
      </c>
      <c r="F696" s="92" t="s">
        <v>15324</v>
      </c>
      <c r="G696" s="92" t="s">
        <v>16590</v>
      </c>
      <c r="H696" s="92" t="s">
        <v>15326</v>
      </c>
      <c r="I696" s="92" t="s">
        <v>15322</v>
      </c>
      <c r="J696" s="92" t="s">
        <v>15327</v>
      </c>
      <c r="K696" s="92">
        <v>0</v>
      </c>
      <c r="L696" s="92" t="s">
        <v>13433</v>
      </c>
      <c r="M696" s="93" t="s">
        <v>16591</v>
      </c>
      <c r="N696" s="86" t="str">
        <f t="shared" si="11"/>
        <v>8290773</v>
      </c>
      <c r="O696" s="94">
        <v>147220</v>
      </c>
      <c r="P696" s="95">
        <v>147220</v>
      </c>
      <c r="Q696" s="77">
        <v>147.22</v>
      </c>
      <c r="R696" s="96" t="s">
        <v>15329</v>
      </c>
      <c r="S696" s="92" t="s">
        <v>15330</v>
      </c>
      <c r="T696" s="92" t="s">
        <v>15331</v>
      </c>
      <c r="U696" s="92" t="s">
        <v>15332</v>
      </c>
      <c r="V696" s="92" t="s">
        <v>15333</v>
      </c>
      <c r="W696" s="92" t="s">
        <v>15334</v>
      </c>
      <c r="X696" s="97">
        <v>44566</v>
      </c>
      <c r="Y696" s="97">
        <v>44580</v>
      </c>
      <c r="Z696" s="97">
        <v>51840</v>
      </c>
      <c r="AA696" s="79">
        <v>6186</v>
      </c>
      <c r="AB696" s="90"/>
    </row>
    <row r="697" spans="1:29" hidden="1">
      <c r="A697" s="98" t="s">
        <v>2347</v>
      </c>
      <c r="B697" s="99" t="s">
        <v>15346</v>
      </c>
      <c r="C697" s="99" t="s">
        <v>129</v>
      </c>
      <c r="D697" s="99" t="s">
        <v>15322</v>
      </c>
      <c r="E697" s="99" t="s">
        <v>15337</v>
      </c>
      <c r="F697" s="99" t="s">
        <v>15324</v>
      </c>
      <c r="G697" s="99" t="s">
        <v>16592</v>
      </c>
      <c r="H697" s="99" t="s">
        <v>15326</v>
      </c>
      <c r="I697" s="99" t="s">
        <v>15322</v>
      </c>
      <c r="J697" s="99" t="s">
        <v>15337</v>
      </c>
      <c r="K697" s="99">
        <v>0</v>
      </c>
      <c r="L697" s="99" t="s">
        <v>13433</v>
      </c>
      <c r="M697" s="99" t="s">
        <v>16593</v>
      </c>
      <c r="N697" s="86" t="str">
        <f t="shared" si="11"/>
        <v>8291688</v>
      </c>
      <c r="O697" s="104">
        <v>250000</v>
      </c>
      <c r="P697" s="101">
        <v>250000</v>
      </c>
      <c r="Q697" s="77">
        <v>250</v>
      </c>
      <c r="R697" s="102" t="s">
        <v>15329</v>
      </c>
      <c r="S697" s="99" t="s">
        <v>15330</v>
      </c>
      <c r="T697" s="99" t="s">
        <v>15331</v>
      </c>
      <c r="U697" s="99" t="s">
        <v>15641</v>
      </c>
      <c r="V697" s="99" t="s">
        <v>15642</v>
      </c>
      <c r="W697" s="99" t="s">
        <v>15345</v>
      </c>
      <c r="X697" s="103">
        <v>44701</v>
      </c>
      <c r="Y697" s="103">
        <v>44704</v>
      </c>
      <c r="Z697" s="103">
        <v>51962</v>
      </c>
      <c r="AA697" s="79">
        <v>6186</v>
      </c>
      <c r="AB697" s="80" t="s">
        <v>15503</v>
      </c>
    </row>
    <row r="698" spans="1:29" hidden="1">
      <c r="A698" s="98" t="s">
        <v>2799</v>
      </c>
      <c r="B698" s="99" t="s">
        <v>15358</v>
      </c>
      <c r="C698" s="99" t="s">
        <v>59</v>
      </c>
      <c r="D698" s="99" t="s">
        <v>15322</v>
      </c>
      <c r="E698" s="99" t="s">
        <v>15337</v>
      </c>
      <c r="F698" s="99" t="s">
        <v>15324</v>
      </c>
      <c r="G698" s="99" t="s">
        <v>16594</v>
      </c>
      <c r="H698" s="99" t="s">
        <v>15326</v>
      </c>
      <c r="I698" s="99" t="s">
        <v>15322</v>
      </c>
      <c r="J698" s="99" t="s">
        <v>15337</v>
      </c>
      <c r="K698" s="99">
        <v>0</v>
      </c>
      <c r="L698" s="99" t="s">
        <v>13433</v>
      </c>
      <c r="M698" s="100" t="s">
        <v>181</v>
      </c>
      <c r="N698" s="86" t="str">
        <f t="shared" si="11"/>
        <v>8300898</v>
      </c>
      <c r="O698" s="101">
        <v>247635</v>
      </c>
      <c r="P698" s="101">
        <v>247635</v>
      </c>
      <c r="Q698" s="77">
        <v>247.63499999999999</v>
      </c>
      <c r="R698" s="102" t="s">
        <v>15329</v>
      </c>
      <c r="S698" s="99" t="s">
        <v>15330</v>
      </c>
      <c r="T698" s="99" t="s">
        <v>15331</v>
      </c>
      <c r="U698" s="99" t="s">
        <v>15332</v>
      </c>
      <c r="V698" s="99" t="s">
        <v>15333</v>
      </c>
      <c r="W698" s="99" t="s">
        <v>15329</v>
      </c>
      <c r="X698" s="103">
        <v>44608</v>
      </c>
      <c r="Y698" s="103">
        <v>44615</v>
      </c>
      <c r="Z698" s="103">
        <v>51912</v>
      </c>
      <c r="AA698" s="79">
        <v>6186</v>
      </c>
      <c r="AB698" s="90" t="s">
        <v>15340</v>
      </c>
    </row>
    <row r="699" spans="1:29" hidden="1">
      <c r="A699" s="98" t="s">
        <v>2799</v>
      </c>
      <c r="B699" s="99" t="s">
        <v>15358</v>
      </c>
      <c r="C699" s="99" t="s">
        <v>59</v>
      </c>
      <c r="D699" s="99" t="s">
        <v>15322</v>
      </c>
      <c r="E699" s="99" t="s">
        <v>15337</v>
      </c>
      <c r="F699" s="99" t="s">
        <v>15324</v>
      </c>
      <c r="G699" s="99" t="s">
        <v>16595</v>
      </c>
      <c r="H699" s="99" t="s">
        <v>15326</v>
      </c>
      <c r="I699" s="99" t="s">
        <v>15322</v>
      </c>
      <c r="J699" s="99" t="s">
        <v>15395</v>
      </c>
      <c r="K699" s="99">
        <v>0</v>
      </c>
      <c r="L699" s="99" t="s">
        <v>13433</v>
      </c>
      <c r="M699" s="99" t="s">
        <v>16596</v>
      </c>
      <c r="N699" s="86" t="str">
        <f t="shared" si="11"/>
        <v>8302092</v>
      </c>
      <c r="O699" s="104">
        <v>123717</v>
      </c>
      <c r="P699" s="101">
        <v>123717</v>
      </c>
      <c r="Q699" s="77">
        <v>123.717</v>
      </c>
      <c r="R699" s="102" t="s">
        <v>15329</v>
      </c>
      <c r="S699" s="99" t="s">
        <v>15330</v>
      </c>
      <c r="T699" s="99" t="s">
        <v>15331</v>
      </c>
      <c r="U699" s="99" t="s">
        <v>15332</v>
      </c>
      <c r="V699" s="99" t="s">
        <v>15333</v>
      </c>
      <c r="W699" s="99" t="s">
        <v>15334</v>
      </c>
      <c r="X699" s="103">
        <v>44706</v>
      </c>
      <c r="Y699" s="103">
        <v>44708</v>
      </c>
      <c r="Z699" s="103">
        <v>52010</v>
      </c>
      <c r="AA699" s="79" t="s">
        <v>15353</v>
      </c>
    </row>
    <row r="700" spans="1:29" hidden="1">
      <c r="A700" s="98" t="s">
        <v>2799</v>
      </c>
      <c r="B700" s="99" t="s">
        <v>15358</v>
      </c>
      <c r="C700" s="99" t="s">
        <v>59</v>
      </c>
      <c r="D700" s="99" t="s">
        <v>15322</v>
      </c>
      <c r="E700" s="99" t="s">
        <v>15337</v>
      </c>
      <c r="F700" s="99" t="s">
        <v>15324</v>
      </c>
      <c r="G700" s="99" t="s">
        <v>16597</v>
      </c>
      <c r="H700" s="99" t="s">
        <v>15326</v>
      </c>
      <c r="I700" s="99" t="s">
        <v>15322</v>
      </c>
      <c r="J700" s="99" t="s">
        <v>15395</v>
      </c>
      <c r="K700" s="99">
        <v>0</v>
      </c>
      <c r="L700" s="99" t="s">
        <v>13433</v>
      </c>
      <c r="M700" s="99" t="s">
        <v>16598</v>
      </c>
      <c r="N700" s="86" t="str">
        <f t="shared" si="11"/>
        <v>8304013</v>
      </c>
      <c r="O700" s="104">
        <v>138027</v>
      </c>
      <c r="P700" s="101">
        <v>138027</v>
      </c>
      <c r="Q700" s="77">
        <v>138.02699999999999</v>
      </c>
      <c r="R700" s="102" t="s">
        <v>15329</v>
      </c>
      <c r="S700" s="99" t="s">
        <v>15330</v>
      </c>
      <c r="T700" s="99" t="s">
        <v>15331</v>
      </c>
      <c r="U700" s="99" t="s">
        <v>15332</v>
      </c>
      <c r="V700" s="99" t="s">
        <v>15333</v>
      </c>
      <c r="W700" s="99" t="s">
        <v>15334</v>
      </c>
      <c r="X700" s="103" t="s">
        <v>15533</v>
      </c>
      <c r="Y700" s="103">
        <v>44666</v>
      </c>
      <c r="Z700" s="103">
        <v>51962</v>
      </c>
      <c r="AA700" s="79">
        <v>6186</v>
      </c>
      <c r="AB700" s="80" t="s">
        <v>15340</v>
      </c>
    </row>
    <row r="701" spans="1:29" hidden="1">
      <c r="A701" s="98" t="s">
        <v>15489</v>
      </c>
      <c r="B701" s="99" t="s">
        <v>15490</v>
      </c>
      <c r="C701" s="99" t="s">
        <v>15491</v>
      </c>
      <c r="D701" s="99" t="s">
        <v>15322</v>
      </c>
      <c r="E701" s="99" t="s">
        <v>15343</v>
      </c>
      <c r="F701" s="99" t="s">
        <v>15324</v>
      </c>
      <c r="G701" s="99" t="s">
        <v>2271</v>
      </c>
      <c r="H701" s="99" t="s">
        <v>15326</v>
      </c>
      <c r="I701" s="99" t="s">
        <v>15322</v>
      </c>
      <c r="J701" s="99" t="s">
        <v>15343</v>
      </c>
      <c r="K701" s="99">
        <v>1</v>
      </c>
      <c r="L701" s="99" t="s">
        <v>13433</v>
      </c>
      <c r="M701" s="99" t="s">
        <v>2272</v>
      </c>
      <c r="N701" s="86" t="str">
        <f t="shared" si="11"/>
        <v>8309307</v>
      </c>
      <c r="O701" s="104">
        <v>113900</v>
      </c>
      <c r="P701" s="101">
        <v>113900</v>
      </c>
      <c r="Q701" s="77">
        <v>113.9</v>
      </c>
      <c r="R701" s="102" t="s">
        <v>15329</v>
      </c>
      <c r="S701" s="99" t="s">
        <v>15330</v>
      </c>
      <c r="T701" s="99" t="s">
        <v>15331</v>
      </c>
      <c r="U701" s="99" t="s">
        <v>15332</v>
      </c>
      <c r="V701" s="99" t="s">
        <v>15333</v>
      </c>
      <c r="W701" s="99" t="s">
        <v>15334</v>
      </c>
      <c r="X701" s="103" t="s">
        <v>16008</v>
      </c>
      <c r="Y701" s="103">
        <v>44670</v>
      </c>
      <c r="Z701" s="103">
        <v>51907</v>
      </c>
      <c r="AA701" s="79">
        <v>6186</v>
      </c>
      <c r="AB701" s="80" t="s">
        <v>15340</v>
      </c>
    </row>
    <row r="702" spans="1:29" hidden="1">
      <c r="A702" s="76" t="s">
        <v>2347</v>
      </c>
      <c r="B702" s="92" t="s">
        <v>15511</v>
      </c>
      <c r="C702" s="92" t="s">
        <v>3798</v>
      </c>
      <c r="D702" s="92" t="s">
        <v>15322</v>
      </c>
      <c r="E702" s="92" t="s">
        <v>15361</v>
      </c>
      <c r="F702" s="92" t="s">
        <v>15354</v>
      </c>
      <c r="G702" s="92" t="s">
        <v>16599</v>
      </c>
      <c r="H702" s="92" t="s">
        <v>15326</v>
      </c>
      <c r="I702" s="92" t="s">
        <v>15322</v>
      </c>
      <c r="J702" s="92" t="s">
        <v>15361</v>
      </c>
      <c r="K702" s="92">
        <v>0</v>
      </c>
      <c r="L702" s="92" t="s">
        <v>13433</v>
      </c>
      <c r="M702" s="93" t="s">
        <v>16600</v>
      </c>
      <c r="N702" s="86" t="str">
        <f t="shared" si="11"/>
        <v>8330500</v>
      </c>
      <c r="O702" s="94">
        <v>171005</v>
      </c>
      <c r="P702" s="95">
        <v>171005</v>
      </c>
      <c r="Q702" s="77">
        <v>171.005</v>
      </c>
      <c r="R702" s="96" t="s">
        <v>15329</v>
      </c>
      <c r="S702" s="92" t="s">
        <v>15349</v>
      </c>
      <c r="T702" s="92" t="s">
        <v>15331</v>
      </c>
      <c r="U702" s="92" t="s">
        <v>15356</v>
      </c>
      <c r="V702" s="92" t="s">
        <v>15357</v>
      </c>
      <c r="W702" s="92" t="s">
        <v>15352</v>
      </c>
      <c r="X702" s="97">
        <v>44596</v>
      </c>
      <c r="Y702" s="97">
        <v>44601</v>
      </c>
      <c r="Z702" s="97">
        <v>51900</v>
      </c>
      <c r="AA702" s="79" t="s">
        <v>15353</v>
      </c>
      <c r="AB702" s="90"/>
    </row>
    <row r="703" spans="1:29" hidden="1">
      <c r="A703" s="98" t="s">
        <v>15392</v>
      </c>
      <c r="B703" s="99" t="s">
        <v>15435</v>
      </c>
      <c r="C703" s="99" t="s">
        <v>1049</v>
      </c>
      <c r="D703" s="99" t="s">
        <v>15322</v>
      </c>
      <c r="E703" s="99" t="s">
        <v>15337</v>
      </c>
      <c r="F703" s="99" t="s">
        <v>15324</v>
      </c>
      <c r="G703" s="99" t="s">
        <v>16601</v>
      </c>
      <c r="H703" s="99" t="s">
        <v>15326</v>
      </c>
      <c r="I703" s="99" t="s">
        <v>15322</v>
      </c>
      <c r="J703" s="99" t="s">
        <v>15395</v>
      </c>
      <c r="K703" s="99">
        <v>0</v>
      </c>
      <c r="L703" s="99" t="s">
        <v>13433</v>
      </c>
      <c r="M703" s="99" t="s">
        <v>2503</v>
      </c>
      <c r="N703" s="86" t="str">
        <f t="shared" si="11"/>
        <v>8343017</v>
      </c>
      <c r="O703" s="104">
        <v>158000</v>
      </c>
      <c r="P703" s="101">
        <v>158000</v>
      </c>
      <c r="Q703" s="77">
        <v>158</v>
      </c>
      <c r="R703" s="102" t="s">
        <v>15329</v>
      </c>
      <c r="S703" s="99" t="s">
        <v>15330</v>
      </c>
      <c r="T703" s="99" t="s">
        <v>15331</v>
      </c>
      <c r="U703" s="99" t="s">
        <v>15332</v>
      </c>
      <c r="V703" s="99" t="s">
        <v>15333</v>
      </c>
      <c r="W703" s="99" t="s">
        <v>15334</v>
      </c>
      <c r="X703" s="103">
        <v>44677</v>
      </c>
      <c r="Y703" s="103">
        <v>44692</v>
      </c>
      <c r="Z703" s="103">
        <v>51982</v>
      </c>
      <c r="AA703" s="79">
        <v>6186</v>
      </c>
      <c r="AB703" s="80" t="s">
        <v>15340</v>
      </c>
      <c r="AC703" s="81">
        <v>33</v>
      </c>
    </row>
    <row r="704" spans="1:29" hidden="1">
      <c r="A704" s="98" t="s">
        <v>2799</v>
      </c>
      <c r="B704" s="99" t="s">
        <v>15358</v>
      </c>
      <c r="C704" s="99" t="s">
        <v>59</v>
      </c>
      <c r="D704" s="99" t="s">
        <v>15322</v>
      </c>
      <c r="E704" s="99" t="s">
        <v>15337</v>
      </c>
      <c r="F704" s="99" t="s">
        <v>15324</v>
      </c>
      <c r="G704" s="99" t="s">
        <v>16602</v>
      </c>
      <c r="H704" s="99" t="s">
        <v>15326</v>
      </c>
      <c r="I704" s="99" t="s">
        <v>15322</v>
      </c>
      <c r="J704" s="99" t="s">
        <v>15364</v>
      </c>
      <c r="K704" s="99">
        <v>0</v>
      </c>
      <c r="L704" s="99" t="s">
        <v>13433</v>
      </c>
      <c r="M704" s="100" t="s">
        <v>3050</v>
      </c>
      <c r="N704" s="86" t="str">
        <f t="shared" si="11"/>
        <v>8415186</v>
      </c>
      <c r="O704" s="104">
        <v>263034</v>
      </c>
      <c r="P704" s="101">
        <v>263034</v>
      </c>
      <c r="Q704" s="77">
        <v>263.03399999999999</v>
      </c>
      <c r="R704" s="102" t="s">
        <v>15329</v>
      </c>
      <c r="S704" s="99" t="s">
        <v>15330</v>
      </c>
      <c r="T704" s="99" t="s">
        <v>15331</v>
      </c>
      <c r="U704" s="99" t="s">
        <v>15332</v>
      </c>
      <c r="V704" s="99" t="s">
        <v>15333</v>
      </c>
      <c r="W704" s="99" t="s">
        <v>15329</v>
      </c>
      <c r="X704" s="103" t="s">
        <v>15655</v>
      </c>
      <c r="Y704" s="103">
        <v>44630</v>
      </c>
      <c r="Z704" s="103">
        <v>51921</v>
      </c>
      <c r="AA704" s="79">
        <v>6186</v>
      </c>
      <c r="AB704" s="80" t="s">
        <v>15340</v>
      </c>
    </row>
    <row r="705" spans="1:29" hidden="1">
      <c r="A705" s="98" t="s">
        <v>15458</v>
      </c>
      <c r="B705" s="99" t="s">
        <v>15602</v>
      </c>
      <c r="C705" s="99" t="s">
        <v>3811</v>
      </c>
      <c r="D705" s="99" t="s">
        <v>15322</v>
      </c>
      <c r="E705" s="99" t="s">
        <v>15361</v>
      </c>
      <c r="F705" s="99" t="s">
        <v>15324</v>
      </c>
      <c r="G705" s="99" t="s">
        <v>16603</v>
      </c>
      <c r="H705" s="99" t="s">
        <v>15326</v>
      </c>
      <c r="I705" s="99" t="s">
        <v>15322</v>
      </c>
      <c r="J705" s="99" t="s">
        <v>15361</v>
      </c>
      <c r="K705" s="99">
        <v>0</v>
      </c>
      <c r="L705" s="99" t="s">
        <v>13433</v>
      </c>
      <c r="M705" s="99" t="s">
        <v>16604</v>
      </c>
      <c r="N705" s="86" t="str">
        <f t="shared" si="11"/>
        <v>8447151</v>
      </c>
      <c r="O705" s="104">
        <v>190000</v>
      </c>
      <c r="P705" s="105">
        <v>114000</v>
      </c>
      <c r="Q705" s="77">
        <v>114</v>
      </c>
      <c r="R705" s="102" t="s">
        <v>15329</v>
      </c>
      <c r="S705" s="99" t="s">
        <v>15330</v>
      </c>
      <c r="T705" s="99" t="s">
        <v>15331</v>
      </c>
      <c r="U705" s="99" t="s">
        <v>15332</v>
      </c>
      <c r="V705" s="99" t="s">
        <v>15333</v>
      </c>
      <c r="W705" s="99" t="s">
        <v>15345</v>
      </c>
      <c r="X705" s="103" t="s">
        <v>16403</v>
      </c>
      <c r="Y705" s="103">
        <v>44712</v>
      </c>
      <c r="Z705" s="103">
        <v>51856</v>
      </c>
      <c r="AA705" s="79">
        <v>6186</v>
      </c>
    </row>
    <row r="706" spans="1:29" hidden="1">
      <c r="A706" s="98" t="s">
        <v>2799</v>
      </c>
      <c r="B706" s="99" t="s">
        <v>15358</v>
      </c>
      <c r="C706" s="99" t="s">
        <v>59</v>
      </c>
      <c r="D706" s="99" t="s">
        <v>15322</v>
      </c>
      <c r="E706" s="99" t="s">
        <v>15337</v>
      </c>
      <c r="F706" s="99" t="s">
        <v>15324</v>
      </c>
      <c r="G706" s="99" t="s">
        <v>16605</v>
      </c>
      <c r="H706" s="99" t="s">
        <v>15326</v>
      </c>
      <c r="I706" s="99" t="s">
        <v>15322</v>
      </c>
      <c r="J706" s="99" t="s">
        <v>15395</v>
      </c>
      <c r="K706" s="99">
        <v>0</v>
      </c>
      <c r="L706" s="99" t="s">
        <v>13433</v>
      </c>
      <c r="M706" s="100" t="s">
        <v>2467</v>
      </c>
      <c r="N706" s="86" t="str">
        <f t="shared" si="11"/>
        <v>8460319</v>
      </c>
      <c r="O706" s="104">
        <v>305949</v>
      </c>
      <c r="P706" s="101">
        <v>305949</v>
      </c>
      <c r="Q706" s="77">
        <v>305.94900000000001</v>
      </c>
      <c r="R706" s="102" t="s">
        <v>15329</v>
      </c>
      <c r="S706" s="99" t="s">
        <v>15330</v>
      </c>
      <c r="T706" s="99" t="s">
        <v>15331</v>
      </c>
      <c r="U706" s="99" t="s">
        <v>15332</v>
      </c>
      <c r="V706" s="99" t="s">
        <v>15333</v>
      </c>
      <c r="W706" s="99" t="s">
        <v>15334</v>
      </c>
      <c r="X706" s="103" t="s">
        <v>15686</v>
      </c>
      <c r="Y706" s="103">
        <v>44630</v>
      </c>
      <c r="Z706" s="103">
        <v>51931</v>
      </c>
      <c r="AA706" s="79">
        <v>6186</v>
      </c>
      <c r="AB706" s="80" t="s">
        <v>15340</v>
      </c>
    </row>
    <row r="707" spans="1:29" hidden="1">
      <c r="A707" s="98" t="s">
        <v>15458</v>
      </c>
      <c r="B707" s="99" t="s">
        <v>15689</v>
      </c>
      <c r="C707" s="99" t="s">
        <v>15690</v>
      </c>
      <c r="D707" s="99" t="s">
        <v>15322</v>
      </c>
      <c r="E707" s="99" t="s">
        <v>15370</v>
      </c>
      <c r="F707" s="99" t="s">
        <v>15324</v>
      </c>
      <c r="G707" s="99" t="s">
        <v>16606</v>
      </c>
      <c r="H707" s="99" t="s">
        <v>15326</v>
      </c>
      <c r="I707" s="99" t="s">
        <v>15322</v>
      </c>
      <c r="J707" s="99" t="s">
        <v>15370</v>
      </c>
      <c r="K707" s="99">
        <v>0</v>
      </c>
      <c r="L707" s="99" t="s">
        <v>13433</v>
      </c>
      <c r="M707" s="99" t="s">
        <v>16607</v>
      </c>
      <c r="N707" s="86" t="str">
        <f t="shared" si="11"/>
        <v>8462787</v>
      </c>
      <c r="O707" s="104">
        <v>173781</v>
      </c>
      <c r="P707" s="101">
        <v>173781</v>
      </c>
      <c r="Q707" s="77">
        <v>173.78100000000001</v>
      </c>
      <c r="R707" s="102" t="s">
        <v>15329</v>
      </c>
      <c r="S707" s="99" t="s">
        <v>15330</v>
      </c>
      <c r="T707" s="99" t="s">
        <v>15331</v>
      </c>
      <c r="U707" s="99" t="s">
        <v>15332</v>
      </c>
      <c r="V707" s="99" t="s">
        <v>15333</v>
      </c>
      <c r="W707" s="99" t="s">
        <v>15334</v>
      </c>
      <c r="X707" s="103" t="s">
        <v>15452</v>
      </c>
      <c r="Y707" s="103">
        <v>44677</v>
      </c>
      <c r="Z707" s="103">
        <v>51935</v>
      </c>
      <c r="AA707" s="79">
        <v>6186</v>
      </c>
      <c r="AB707" s="81"/>
    </row>
    <row r="708" spans="1:29" hidden="1">
      <c r="A708" s="98" t="s">
        <v>2799</v>
      </c>
      <c r="B708" s="99" t="s">
        <v>15358</v>
      </c>
      <c r="C708" s="99" t="s">
        <v>59</v>
      </c>
      <c r="D708" s="99" t="s">
        <v>15322</v>
      </c>
      <c r="E708" s="99" t="s">
        <v>15337</v>
      </c>
      <c r="F708" s="99" t="s">
        <v>15324</v>
      </c>
      <c r="G708" s="99" t="s">
        <v>16608</v>
      </c>
      <c r="H708" s="99" t="s">
        <v>15326</v>
      </c>
      <c r="I708" s="99" t="s">
        <v>15322</v>
      </c>
      <c r="J708" s="99" t="s">
        <v>15337</v>
      </c>
      <c r="K708" s="99">
        <v>0</v>
      </c>
      <c r="L708" s="99" t="s">
        <v>13433</v>
      </c>
      <c r="M708" s="100" t="s">
        <v>1853</v>
      </c>
      <c r="N708" s="86" t="str">
        <f t="shared" si="11"/>
        <v>8502684</v>
      </c>
      <c r="O708" s="104">
        <v>247635</v>
      </c>
      <c r="P708" s="101">
        <v>247635</v>
      </c>
      <c r="Q708" s="77">
        <v>247.63499999999999</v>
      </c>
      <c r="R708" s="102" t="s">
        <v>15329</v>
      </c>
      <c r="S708" s="99" t="s">
        <v>15330</v>
      </c>
      <c r="T708" s="99" t="s">
        <v>15331</v>
      </c>
      <c r="U708" s="99" t="s">
        <v>15332</v>
      </c>
      <c r="V708" s="99" t="s">
        <v>15333</v>
      </c>
      <c r="W708" s="99" t="s">
        <v>15334</v>
      </c>
      <c r="X708" s="103" t="s">
        <v>15688</v>
      </c>
      <c r="Y708" s="103">
        <v>44638</v>
      </c>
      <c r="Z708" s="103">
        <v>51942</v>
      </c>
      <c r="AA708" s="79">
        <v>6186</v>
      </c>
      <c r="AB708" s="80" t="s">
        <v>15340</v>
      </c>
    </row>
    <row r="709" spans="1:29" hidden="1">
      <c r="A709" s="98" t="s">
        <v>2799</v>
      </c>
      <c r="B709" s="99" t="s">
        <v>15360</v>
      </c>
      <c r="C709" s="99" t="s">
        <v>3760</v>
      </c>
      <c r="D709" s="99" t="s">
        <v>15322</v>
      </c>
      <c r="E709" s="99" t="s">
        <v>15361</v>
      </c>
      <c r="F709" s="99" t="s">
        <v>15324</v>
      </c>
      <c r="G709" s="99" t="s">
        <v>16609</v>
      </c>
      <c r="H709" s="99" t="s">
        <v>15326</v>
      </c>
      <c r="I709" s="99" t="s">
        <v>15322</v>
      </c>
      <c r="J709" s="99" t="s">
        <v>15370</v>
      </c>
      <c r="K709" s="99">
        <v>0</v>
      </c>
      <c r="L709" s="99" t="s">
        <v>13433</v>
      </c>
      <c r="M709" s="99" t="s">
        <v>16610</v>
      </c>
      <c r="N709" s="86" t="str">
        <f t="shared" si="11"/>
        <v>8514556</v>
      </c>
      <c r="O709" s="104">
        <v>142242</v>
      </c>
      <c r="P709" s="101">
        <v>142242</v>
      </c>
      <c r="Q709" s="77">
        <v>142.24199999999999</v>
      </c>
      <c r="R709" s="102" t="s">
        <v>15329</v>
      </c>
      <c r="S709" s="99" t="s">
        <v>15349</v>
      </c>
      <c r="T709" s="99" t="s">
        <v>15331</v>
      </c>
      <c r="U709" s="99" t="s">
        <v>15356</v>
      </c>
      <c r="V709" s="99" t="s">
        <v>15357</v>
      </c>
      <c r="W709" s="99" t="s">
        <v>15352</v>
      </c>
      <c r="X709" s="103" t="s">
        <v>15521</v>
      </c>
      <c r="Y709" s="103">
        <v>44671</v>
      </c>
      <c r="Z709" s="103">
        <v>51850</v>
      </c>
      <c r="AA709" s="79" t="s">
        <v>15353</v>
      </c>
    </row>
    <row r="710" spans="1:29" hidden="1">
      <c r="A710" s="76" t="s">
        <v>15335</v>
      </c>
      <c r="B710" s="92" t="s">
        <v>15336</v>
      </c>
      <c r="C710" s="92" t="s">
        <v>6</v>
      </c>
      <c r="D710" s="92" t="s">
        <v>15322</v>
      </c>
      <c r="E710" s="92" t="s">
        <v>15337</v>
      </c>
      <c r="F710" s="92" t="s">
        <v>15324</v>
      </c>
      <c r="G710" s="92" t="s">
        <v>16611</v>
      </c>
      <c r="H710" s="92" t="s">
        <v>15326</v>
      </c>
      <c r="I710" s="92" t="s">
        <v>15322</v>
      </c>
      <c r="J710" s="92" t="s">
        <v>15323</v>
      </c>
      <c r="K710" s="92">
        <v>0</v>
      </c>
      <c r="L710" s="92" t="s">
        <v>13433</v>
      </c>
      <c r="M710" s="93" t="s">
        <v>16612</v>
      </c>
      <c r="N710" s="86" t="str">
        <f t="shared" si="11"/>
        <v>8544249</v>
      </c>
      <c r="O710" s="94">
        <v>141410</v>
      </c>
      <c r="P710" s="95">
        <v>120000</v>
      </c>
      <c r="Q710" s="77">
        <v>120</v>
      </c>
      <c r="R710" s="96" t="s">
        <v>15329</v>
      </c>
      <c r="S710" s="92" t="s">
        <v>15349</v>
      </c>
      <c r="T710" s="92" t="s">
        <v>15331</v>
      </c>
      <c r="U710" s="92" t="s">
        <v>15356</v>
      </c>
      <c r="V710" s="92" t="s">
        <v>15357</v>
      </c>
      <c r="W710" s="92" t="s">
        <v>15388</v>
      </c>
      <c r="X710" s="97">
        <v>44572</v>
      </c>
      <c r="Y710" s="97">
        <v>44573</v>
      </c>
      <c r="Z710" s="97">
        <v>51874</v>
      </c>
      <c r="AA710" s="79" t="s">
        <v>15353</v>
      </c>
      <c r="AB710" s="90"/>
    </row>
    <row r="711" spans="1:29" hidden="1">
      <c r="A711" s="98" t="s">
        <v>2347</v>
      </c>
      <c r="B711" s="99" t="s">
        <v>15341</v>
      </c>
      <c r="C711" s="99" t="s">
        <v>15342</v>
      </c>
      <c r="D711" s="99" t="s">
        <v>15322</v>
      </c>
      <c r="E711" s="99" t="s">
        <v>15343</v>
      </c>
      <c r="F711" s="99" t="s">
        <v>15324</v>
      </c>
      <c r="G711" s="99" t="s">
        <v>16613</v>
      </c>
      <c r="H711" s="99" t="s">
        <v>15326</v>
      </c>
      <c r="I711" s="99" t="s">
        <v>15322</v>
      </c>
      <c r="J711" s="99" t="s">
        <v>15343</v>
      </c>
      <c r="K711" s="99">
        <v>0</v>
      </c>
      <c r="L711" s="99" t="s">
        <v>13433</v>
      </c>
      <c r="M711" s="100" t="s">
        <v>2239</v>
      </c>
      <c r="N711" s="86" t="str">
        <f t="shared" si="11"/>
        <v>8587206</v>
      </c>
      <c r="O711" s="104">
        <v>212500</v>
      </c>
      <c r="P711" s="101">
        <v>212500</v>
      </c>
      <c r="Q711" s="77">
        <v>212.5</v>
      </c>
      <c r="R711" s="102" t="s">
        <v>15329</v>
      </c>
      <c r="S711" s="99" t="s">
        <v>15330</v>
      </c>
      <c r="T711" s="99" t="s">
        <v>15331</v>
      </c>
      <c r="U711" s="99" t="s">
        <v>15332</v>
      </c>
      <c r="V711" s="99" t="s">
        <v>15333</v>
      </c>
      <c r="W711" s="99" t="s">
        <v>15345</v>
      </c>
      <c r="X711" s="103" t="s">
        <v>15366</v>
      </c>
      <c r="Y711" s="103">
        <v>44651</v>
      </c>
      <c r="Z711" s="103">
        <v>51952</v>
      </c>
      <c r="AA711" s="79">
        <v>6186</v>
      </c>
      <c r="AB711" s="80" t="s">
        <v>15340</v>
      </c>
    </row>
    <row r="712" spans="1:29" hidden="1">
      <c r="A712" s="98" t="s">
        <v>15380</v>
      </c>
      <c r="B712" s="99" t="s">
        <v>15381</v>
      </c>
      <c r="C712" s="99" t="s">
        <v>15382</v>
      </c>
      <c r="D712" s="99" t="s">
        <v>15322</v>
      </c>
      <c r="E712" s="99" t="s">
        <v>15337</v>
      </c>
      <c r="F712" s="99" t="s">
        <v>15324</v>
      </c>
      <c r="G712" s="99" t="s">
        <v>16614</v>
      </c>
      <c r="H712" s="99" t="s">
        <v>15326</v>
      </c>
      <c r="I712" s="99" t="s">
        <v>15322</v>
      </c>
      <c r="J712" s="99" t="s">
        <v>15395</v>
      </c>
      <c r="K712" s="99">
        <v>0</v>
      </c>
      <c r="L712" s="99" t="s">
        <v>13433</v>
      </c>
      <c r="M712" s="100" t="s">
        <v>16615</v>
      </c>
      <c r="N712" s="86" t="str">
        <f t="shared" si="11"/>
        <v>8642450</v>
      </c>
      <c r="O712" s="104">
        <v>234750</v>
      </c>
      <c r="P712" s="101">
        <v>234750</v>
      </c>
      <c r="Q712" s="77">
        <v>234.75</v>
      </c>
      <c r="R712" s="102" t="s">
        <v>15329</v>
      </c>
      <c r="S712" s="99" t="s">
        <v>15349</v>
      </c>
      <c r="T712" s="99" t="s">
        <v>15331</v>
      </c>
      <c r="U712" s="99" t="s">
        <v>15350</v>
      </c>
      <c r="V712" s="99" t="s">
        <v>15351</v>
      </c>
      <c r="W712" s="99" t="s">
        <v>15352</v>
      </c>
      <c r="X712" s="103" t="s">
        <v>15684</v>
      </c>
      <c r="Y712" s="103">
        <v>44627</v>
      </c>
      <c r="Z712" s="103">
        <v>51899</v>
      </c>
      <c r="AA712" s="79" t="s">
        <v>15353</v>
      </c>
    </row>
    <row r="713" spans="1:29" hidden="1">
      <c r="A713" s="98" t="s">
        <v>2347</v>
      </c>
      <c r="B713" s="99" t="s">
        <v>15367</v>
      </c>
      <c r="C713" s="99" t="s">
        <v>15368</v>
      </c>
      <c r="D713" s="99" t="s">
        <v>15322</v>
      </c>
      <c r="E713" s="99" t="s">
        <v>15364</v>
      </c>
      <c r="F713" s="99" t="s">
        <v>15324</v>
      </c>
      <c r="G713" s="99" t="s">
        <v>16616</v>
      </c>
      <c r="H713" s="99" t="s">
        <v>15326</v>
      </c>
      <c r="I713" s="99" t="s">
        <v>15322</v>
      </c>
      <c r="J713" s="99" t="s">
        <v>15364</v>
      </c>
      <c r="K713" s="99">
        <v>0</v>
      </c>
      <c r="L713" s="99" t="s">
        <v>13433</v>
      </c>
      <c r="M713" s="100" t="s">
        <v>3052</v>
      </c>
      <c r="N713" s="86" t="str">
        <f t="shared" ref="N713:N776" si="12">+RIGHT(M713,7)</f>
        <v>8643467</v>
      </c>
      <c r="O713" s="101">
        <v>270000</v>
      </c>
      <c r="P713" s="101">
        <v>270000</v>
      </c>
      <c r="Q713" s="77">
        <v>270</v>
      </c>
      <c r="R713" s="102" t="s">
        <v>15329</v>
      </c>
      <c r="S713" s="99" t="s">
        <v>15330</v>
      </c>
      <c r="T713" s="99" t="s">
        <v>15331</v>
      </c>
      <c r="U713" s="99" t="s">
        <v>15332</v>
      </c>
      <c r="V713" s="99" t="s">
        <v>15333</v>
      </c>
      <c r="W713" s="99" t="s">
        <v>15345</v>
      </c>
      <c r="X713" s="103">
        <v>44610</v>
      </c>
      <c r="Y713" s="103">
        <v>44613</v>
      </c>
      <c r="Z713" s="103">
        <v>51907</v>
      </c>
      <c r="AA713" s="79">
        <v>6186</v>
      </c>
      <c r="AB713" s="80" t="s">
        <v>15340</v>
      </c>
    </row>
    <row r="714" spans="1:29" hidden="1">
      <c r="A714" s="98" t="s">
        <v>15335</v>
      </c>
      <c r="B714" s="99" t="s">
        <v>15336</v>
      </c>
      <c r="C714" s="99" t="s">
        <v>6</v>
      </c>
      <c r="D714" s="99" t="s">
        <v>15322</v>
      </c>
      <c r="E714" s="99" t="s">
        <v>15337</v>
      </c>
      <c r="F714" s="99" t="s">
        <v>15324</v>
      </c>
      <c r="G714" s="99" t="s">
        <v>16617</v>
      </c>
      <c r="H714" s="99" t="s">
        <v>15326</v>
      </c>
      <c r="I714" s="99" t="s">
        <v>15322</v>
      </c>
      <c r="J714" s="99" t="s">
        <v>15406</v>
      </c>
      <c r="K714" s="99">
        <v>0</v>
      </c>
      <c r="L714" s="99" t="s">
        <v>13433</v>
      </c>
      <c r="M714" s="100" t="s">
        <v>1976</v>
      </c>
      <c r="N714" s="86" t="str">
        <f t="shared" si="12"/>
        <v>8644525</v>
      </c>
      <c r="O714" s="101">
        <v>263115</v>
      </c>
      <c r="P714" s="101">
        <v>263115</v>
      </c>
      <c r="Q714" s="77">
        <v>263.11500000000001</v>
      </c>
      <c r="R714" s="102" t="s">
        <v>15329</v>
      </c>
      <c r="S714" s="99" t="s">
        <v>15330</v>
      </c>
      <c r="T714" s="99" t="s">
        <v>15331</v>
      </c>
      <c r="U714" s="99" t="s">
        <v>15332</v>
      </c>
      <c r="V714" s="99" t="s">
        <v>15333</v>
      </c>
      <c r="W714" s="99" t="s">
        <v>15339</v>
      </c>
      <c r="X714" s="103">
        <v>44609</v>
      </c>
      <c r="Y714" s="103">
        <v>44609</v>
      </c>
      <c r="Z714" s="103">
        <v>51890</v>
      </c>
      <c r="AA714" s="79">
        <v>6186</v>
      </c>
      <c r="AB714" s="90" t="s">
        <v>15340</v>
      </c>
      <c r="AC714" s="81">
        <v>33</v>
      </c>
    </row>
    <row r="715" spans="1:29" hidden="1">
      <c r="A715" s="76" t="s">
        <v>15489</v>
      </c>
      <c r="B715" s="92" t="s">
        <v>15772</v>
      </c>
      <c r="C715" s="92" t="s">
        <v>57</v>
      </c>
      <c r="D715" s="92" t="s">
        <v>15322</v>
      </c>
      <c r="E715" s="92" t="s">
        <v>15337</v>
      </c>
      <c r="F715" s="92" t="s">
        <v>15324</v>
      </c>
      <c r="G715" s="92" t="s">
        <v>16618</v>
      </c>
      <c r="H715" s="92" t="s">
        <v>15326</v>
      </c>
      <c r="I715" s="92" t="s">
        <v>15322</v>
      </c>
      <c r="J715" s="92" t="s">
        <v>15337</v>
      </c>
      <c r="K715" s="92">
        <v>0</v>
      </c>
      <c r="L715" s="92" t="s">
        <v>13433</v>
      </c>
      <c r="M715" s="93" t="s">
        <v>397</v>
      </c>
      <c r="N715" s="86" t="str">
        <f t="shared" si="12"/>
        <v>8690853</v>
      </c>
      <c r="O715" s="94">
        <v>277100</v>
      </c>
      <c r="P715" s="95">
        <v>277100</v>
      </c>
      <c r="Q715" s="77">
        <v>277.10000000000002</v>
      </c>
      <c r="R715" s="96" t="s">
        <v>15329</v>
      </c>
      <c r="S715" s="92" t="s">
        <v>15330</v>
      </c>
      <c r="T715" s="92" t="s">
        <v>15331</v>
      </c>
      <c r="U715" s="92" t="s">
        <v>15332</v>
      </c>
      <c r="V715" s="92" t="s">
        <v>15333</v>
      </c>
      <c r="W715" s="92" t="s">
        <v>15345</v>
      </c>
      <c r="X715" s="97">
        <v>44568</v>
      </c>
      <c r="Y715" s="97">
        <v>44569</v>
      </c>
      <c r="Z715" s="97">
        <v>51879</v>
      </c>
      <c r="AA715" s="79">
        <v>6186</v>
      </c>
      <c r="AB715" s="90" t="s">
        <v>15340</v>
      </c>
    </row>
    <row r="716" spans="1:29" hidden="1">
      <c r="A716" s="98" t="s">
        <v>2799</v>
      </c>
      <c r="B716" s="99" t="s">
        <v>15358</v>
      </c>
      <c r="C716" s="99" t="s">
        <v>59</v>
      </c>
      <c r="D716" s="99" t="s">
        <v>15322</v>
      </c>
      <c r="E716" s="99" t="s">
        <v>15337</v>
      </c>
      <c r="F716" s="99" t="s">
        <v>15324</v>
      </c>
      <c r="G716" s="99" t="s">
        <v>16619</v>
      </c>
      <c r="H716" s="99" t="s">
        <v>15326</v>
      </c>
      <c r="I716" s="99" t="s">
        <v>15322</v>
      </c>
      <c r="J716" s="99" t="s">
        <v>15337</v>
      </c>
      <c r="K716" s="99">
        <v>0</v>
      </c>
      <c r="L716" s="99" t="s">
        <v>13433</v>
      </c>
      <c r="M716" s="100" t="s">
        <v>160</v>
      </c>
      <c r="N716" s="86" t="str">
        <f t="shared" si="12"/>
        <v>8736996</v>
      </c>
      <c r="O716" s="104">
        <v>263913</v>
      </c>
      <c r="P716" s="101">
        <v>263913</v>
      </c>
      <c r="Q716" s="77">
        <v>263.91300000000001</v>
      </c>
      <c r="R716" s="102" t="s">
        <v>15329</v>
      </c>
      <c r="S716" s="99" t="s">
        <v>15330</v>
      </c>
      <c r="T716" s="99" t="s">
        <v>15331</v>
      </c>
      <c r="U716" s="99" t="s">
        <v>15332</v>
      </c>
      <c r="V716" s="99" t="s">
        <v>15333</v>
      </c>
      <c r="W716" s="99" t="s">
        <v>15334</v>
      </c>
      <c r="X716" s="103" t="s">
        <v>15627</v>
      </c>
      <c r="Y716" s="103">
        <v>44630</v>
      </c>
      <c r="Z716" s="103">
        <v>51933</v>
      </c>
      <c r="AA716" s="79">
        <v>6186</v>
      </c>
      <c r="AB716" s="80" t="s">
        <v>15340</v>
      </c>
    </row>
    <row r="717" spans="1:29" hidden="1">
      <c r="A717" s="98" t="s">
        <v>2347</v>
      </c>
      <c r="B717" s="99" t="s">
        <v>15346</v>
      </c>
      <c r="C717" s="99" t="s">
        <v>129</v>
      </c>
      <c r="D717" s="99" t="s">
        <v>15322</v>
      </c>
      <c r="E717" s="99" t="s">
        <v>15337</v>
      </c>
      <c r="F717" s="99" t="s">
        <v>15324</v>
      </c>
      <c r="G717" s="99" t="s">
        <v>16620</v>
      </c>
      <c r="H717" s="99" t="s">
        <v>15326</v>
      </c>
      <c r="I717" s="99" t="s">
        <v>15322</v>
      </c>
      <c r="J717" s="99" t="s">
        <v>15384</v>
      </c>
      <c r="K717" s="99">
        <v>0</v>
      </c>
      <c r="L717" s="99" t="s">
        <v>13433</v>
      </c>
      <c r="M717" s="100" t="s">
        <v>16621</v>
      </c>
      <c r="N717" s="86" t="str">
        <f t="shared" si="12"/>
        <v>8748803</v>
      </c>
      <c r="O717" s="101">
        <v>273000</v>
      </c>
      <c r="P717" s="101">
        <v>259350</v>
      </c>
      <c r="Q717" s="77">
        <v>259.35000000000002</v>
      </c>
      <c r="R717" s="102" t="s">
        <v>15329</v>
      </c>
      <c r="S717" s="99" t="s">
        <v>15349</v>
      </c>
      <c r="T717" s="99" t="s">
        <v>15331</v>
      </c>
      <c r="U717" s="99" t="s">
        <v>15350</v>
      </c>
      <c r="V717" s="99" t="s">
        <v>15351</v>
      </c>
      <c r="W717" s="99" t="s">
        <v>15352</v>
      </c>
      <c r="X717" s="103">
        <v>44601</v>
      </c>
      <c r="Y717" s="103">
        <v>44615</v>
      </c>
      <c r="Z717" s="103">
        <v>51899</v>
      </c>
      <c r="AA717" s="79" t="s">
        <v>15353</v>
      </c>
    </row>
    <row r="718" spans="1:29" hidden="1">
      <c r="A718" s="98" t="s">
        <v>2799</v>
      </c>
      <c r="B718" s="99" t="s">
        <v>15358</v>
      </c>
      <c r="C718" s="99" t="s">
        <v>59</v>
      </c>
      <c r="D718" s="99" t="s">
        <v>15322</v>
      </c>
      <c r="E718" s="99" t="s">
        <v>15337</v>
      </c>
      <c r="F718" s="99" t="s">
        <v>15324</v>
      </c>
      <c r="G718" s="99" t="s">
        <v>16622</v>
      </c>
      <c r="H718" s="99" t="s">
        <v>15326</v>
      </c>
      <c r="I718" s="99" t="s">
        <v>15322</v>
      </c>
      <c r="J718" s="99" t="s">
        <v>15343</v>
      </c>
      <c r="K718" s="99">
        <v>0</v>
      </c>
      <c r="L718" s="99" t="s">
        <v>13433</v>
      </c>
      <c r="M718" s="99" t="s">
        <v>1580</v>
      </c>
      <c r="N718" s="86" t="str">
        <f t="shared" si="12"/>
        <v>8769206</v>
      </c>
      <c r="O718" s="104">
        <v>309400</v>
      </c>
      <c r="P718" s="101">
        <v>309400</v>
      </c>
      <c r="Q718" s="77">
        <v>309.39999999999998</v>
      </c>
      <c r="R718" s="102" t="s">
        <v>15329</v>
      </c>
      <c r="S718" s="99" t="s">
        <v>15330</v>
      </c>
      <c r="T718" s="99" t="s">
        <v>15331</v>
      </c>
      <c r="U718" s="99" t="s">
        <v>15332</v>
      </c>
      <c r="V718" s="99" t="s">
        <v>15333</v>
      </c>
      <c r="W718" s="99" t="s">
        <v>15329</v>
      </c>
      <c r="X718" s="103" t="s">
        <v>15673</v>
      </c>
      <c r="Y718" s="103">
        <v>44652</v>
      </c>
      <c r="Z718" s="103">
        <v>51955</v>
      </c>
      <c r="AA718" s="79">
        <v>6186</v>
      </c>
      <c r="AB718" s="80" t="s">
        <v>15340</v>
      </c>
      <c r="AC718" s="81">
        <v>33</v>
      </c>
    </row>
    <row r="719" spans="1:29" hidden="1">
      <c r="A719" s="76" t="s">
        <v>2799</v>
      </c>
      <c r="B719" s="92" t="s">
        <v>15424</v>
      </c>
      <c r="C719" s="92" t="s">
        <v>15425</v>
      </c>
      <c r="D719" s="92" t="s">
        <v>15322</v>
      </c>
      <c r="E719" s="92" t="s">
        <v>15418</v>
      </c>
      <c r="F719" s="92" t="s">
        <v>15324</v>
      </c>
      <c r="G719" s="92" t="s">
        <v>16623</v>
      </c>
      <c r="H719" s="92" t="s">
        <v>15326</v>
      </c>
      <c r="I719" s="92" t="s">
        <v>15322</v>
      </c>
      <c r="J719" s="92" t="s">
        <v>15418</v>
      </c>
      <c r="K719" s="92">
        <v>0</v>
      </c>
      <c r="L719" s="92" t="s">
        <v>13433</v>
      </c>
      <c r="M719" s="93" t="s">
        <v>2080</v>
      </c>
      <c r="N719" s="86" t="str">
        <f t="shared" si="12"/>
        <v>8777667</v>
      </c>
      <c r="O719" s="94">
        <v>146200</v>
      </c>
      <c r="P719" s="95">
        <v>146200</v>
      </c>
      <c r="Q719" s="77">
        <v>146.19999999999999</v>
      </c>
      <c r="R719" s="96" t="s">
        <v>15329</v>
      </c>
      <c r="S719" s="92" t="s">
        <v>15330</v>
      </c>
      <c r="T719" s="92" t="s">
        <v>15331</v>
      </c>
      <c r="U719" s="92" t="s">
        <v>15332</v>
      </c>
      <c r="V719" s="92" t="s">
        <v>15333</v>
      </c>
      <c r="W719" s="92" t="s">
        <v>15334</v>
      </c>
      <c r="X719" s="97">
        <v>44606</v>
      </c>
      <c r="Y719" s="97">
        <v>44609</v>
      </c>
      <c r="Z719" s="97">
        <v>51904</v>
      </c>
      <c r="AA719" s="79">
        <v>6186</v>
      </c>
      <c r="AB719" s="90" t="s">
        <v>15340</v>
      </c>
    </row>
    <row r="720" spans="1:29" hidden="1">
      <c r="A720" s="98" t="s">
        <v>2347</v>
      </c>
      <c r="B720" s="99" t="s">
        <v>15346</v>
      </c>
      <c r="C720" s="99" t="s">
        <v>129</v>
      </c>
      <c r="D720" s="99" t="s">
        <v>15322</v>
      </c>
      <c r="E720" s="99" t="s">
        <v>15337</v>
      </c>
      <c r="F720" s="99" t="s">
        <v>15324</v>
      </c>
      <c r="G720" s="99" t="s">
        <v>16624</v>
      </c>
      <c r="H720" s="99" t="s">
        <v>15326</v>
      </c>
      <c r="I720" s="99" t="s">
        <v>15322</v>
      </c>
      <c r="J720" s="99" t="s">
        <v>15406</v>
      </c>
      <c r="K720" s="99">
        <v>0</v>
      </c>
      <c r="L720" s="99" t="s">
        <v>13433</v>
      </c>
      <c r="M720" s="100" t="s">
        <v>16625</v>
      </c>
      <c r="N720" s="86" t="str">
        <f t="shared" si="12"/>
        <v>8784337</v>
      </c>
      <c r="O720" s="101">
        <v>273000</v>
      </c>
      <c r="P720" s="101">
        <v>259350</v>
      </c>
      <c r="Q720" s="77">
        <v>259.35000000000002</v>
      </c>
      <c r="R720" s="102" t="s">
        <v>15329</v>
      </c>
      <c r="S720" s="99" t="s">
        <v>15349</v>
      </c>
      <c r="T720" s="99" t="s">
        <v>15331</v>
      </c>
      <c r="U720" s="99" t="s">
        <v>15350</v>
      </c>
      <c r="V720" s="99" t="s">
        <v>15351</v>
      </c>
      <c r="W720" s="99" t="s">
        <v>15352</v>
      </c>
      <c r="X720" s="103">
        <v>44601</v>
      </c>
      <c r="Y720" s="103">
        <v>44615</v>
      </c>
      <c r="Z720" s="103">
        <v>51905</v>
      </c>
      <c r="AA720" s="79" t="s">
        <v>15353</v>
      </c>
    </row>
    <row r="721" spans="1:29" hidden="1">
      <c r="A721" s="76" t="s">
        <v>2347</v>
      </c>
      <c r="B721" s="92" t="s">
        <v>15511</v>
      </c>
      <c r="C721" s="92" t="s">
        <v>3798</v>
      </c>
      <c r="D721" s="92" t="s">
        <v>15322</v>
      </c>
      <c r="E721" s="92" t="s">
        <v>15361</v>
      </c>
      <c r="F721" s="92" t="s">
        <v>15354</v>
      </c>
      <c r="G721" s="92" t="s">
        <v>16626</v>
      </c>
      <c r="H721" s="92" t="s">
        <v>15326</v>
      </c>
      <c r="I721" s="92" t="s">
        <v>15322</v>
      </c>
      <c r="J721" s="92" t="s">
        <v>15361</v>
      </c>
      <c r="K721" s="92">
        <v>0</v>
      </c>
      <c r="L721" s="92" t="s">
        <v>13433</v>
      </c>
      <c r="M721" s="93" t="s">
        <v>16627</v>
      </c>
      <c r="N721" s="86" t="str">
        <f t="shared" si="12"/>
        <v>8830386</v>
      </c>
      <c r="O721" s="94">
        <v>142002</v>
      </c>
      <c r="P721" s="95">
        <v>142002</v>
      </c>
      <c r="Q721" s="77">
        <v>142.00200000000001</v>
      </c>
      <c r="R721" s="96" t="s">
        <v>15329</v>
      </c>
      <c r="S721" s="92" t="s">
        <v>15349</v>
      </c>
      <c r="T721" s="92" t="s">
        <v>15331</v>
      </c>
      <c r="U721" s="92" t="s">
        <v>15356</v>
      </c>
      <c r="V721" s="92" t="s">
        <v>15357</v>
      </c>
      <c r="W721" s="92" t="s">
        <v>15352</v>
      </c>
      <c r="X721" s="97">
        <v>44581</v>
      </c>
      <c r="Y721" s="97">
        <v>44585</v>
      </c>
      <c r="Z721" s="97">
        <v>51885</v>
      </c>
      <c r="AA721" s="79" t="s">
        <v>15353</v>
      </c>
      <c r="AB721" s="90"/>
    </row>
    <row r="722" spans="1:29" hidden="1">
      <c r="A722" s="98" t="s">
        <v>2799</v>
      </c>
      <c r="B722" s="99" t="s">
        <v>15358</v>
      </c>
      <c r="C722" s="99" t="s">
        <v>59</v>
      </c>
      <c r="D722" s="99" t="s">
        <v>15322</v>
      </c>
      <c r="E722" s="99" t="s">
        <v>15337</v>
      </c>
      <c r="F722" s="99" t="s">
        <v>15324</v>
      </c>
      <c r="G722" s="99" t="s">
        <v>16628</v>
      </c>
      <c r="H722" s="99" t="s">
        <v>15326</v>
      </c>
      <c r="I722" s="99" t="s">
        <v>15322</v>
      </c>
      <c r="J722" s="99" t="s">
        <v>15337</v>
      </c>
      <c r="K722" s="99">
        <v>0</v>
      </c>
      <c r="L722" s="99" t="s">
        <v>13433</v>
      </c>
      <c r="M722" s="99" t="s">
        <v>328</v>
      </c>
      <c r="N722" s="86" t="str">
        <f t="shared" si="12"/>
        <v>8831094</v>
      </c>
      <c r="O722" s="104">
        <v>266900</v>
      </c>
      <c r="P722" s="101">
        <v>266900</v>
      </c>
      <c r="Q722" s="77">
        <v>266.89999999999998</v>
      </c>
      <c r="R722" s="102" t="s">
        <v>15329</v>
      </c>
      <c r="S722" s="99" t="s">
        <v>15330</v>
      </c>
      <c r="T722" s="99" t="s">
        <v>15331</v>
      </c>
      <c r="U722" s="99" t="s">
        <v>15332</v>
      </c>
      <c r="V722" s="99" t="s">
        <v>15333</v>
      </c>
      <c r="W722" s="99" t="s">
        <v>15334</v>
      </c>
      <c r="X722" s="103">
        <v>44694</v>
      </c>
      <c r="Y722" s="103">
        <v>44698</v>
      </c>
      <c r="Z722" s="103">
        <v>51996</v>
      </c>
      <c r="AA722" s="79">
        <v>6186</v>
      </c>
      <c r="AB722" s="80" t="s">
        <v>15340</v>
      </c>
      <c r="AC722" s="81">
        <v>33</v>
      </c>
    </row>
    <row r="723" spans="1:29" hidden="1">
      <c r="A723" s="76" t="s">
        <v>2347</v>
      </c>
      <c r="B723" s="92" t="s">
        <v>15511</v>
      </c>
      <c r="C723" s="92" t="s">
        <v>3798</v>
      </c>
      <c r="D723" s="92" t="s">
        <v>15322</v>
      </c>
      <c r="E723" s="92" t="s">
        <v>15361</v>
      </c>
      <c r="F723" s="92" t="s">
        <v>15354</v>
      </c>
      <c r="G723" s="92" t="s">
        <v>16629</v>
      </c>
      <c r="H723" s="92" t="s">
        <v>15326</v>
      </c>
      <c r="I723" s="92" t="s">
        <v>15322</v>
      </c>
      <c r="J723" s="92" t="s">
        <v>15361</v>
      </c>
      <c r="K723" s="92">
        <v>0</v>
      </c>
      <c r="L723" s="92" t="s">
        <v>13433</v>
      </c>
      <c r="M723" s="93" t="s">
        <v>16630</v>
      </c>
      <c r="N723" s="86" t="str">
        <f t="shared" si="12"/>
        <v>8845980</v>
      </c>
      <c r="O723" s="94">
        <v>142563</v>
      </c>
      <c r="P723" s="95">
        <v>142563</v>
      </c>
      <c r="Q723" s="77">
        <v>142.56299999999999</v>
      </c>
      <c r="R723" s="96" t="s">
        <v>15329</v>
      </c>
      <c r="S723" s="92" t="s">
        <v>15349</v>
      </c>
      <c r="T723" s="92" t="s">
        <v>15331</v>
      </c>
      <c r="U723" s="92" t="s">
        <v>15356</v>
      </c>
      <c r="V723" s="92" t="s">
        <v>15357</v>
      </c>
      <c r="W723" s="92" t="s">
        <v>15352</v>
      </c>
      <c r="X723" s="97">
        <v>44594</v>
      </c>
      <c r="Y723" s="97">
        <v>44595</v>
      </c>
      <c r="Z723" s="97">
        <v>51898</v>
      </c>
      <c r="AA723" s="79" t="s">
        <v>15353</v>
      </c>
      <c r="AB723" s="90"/>
    </row>
    <row r="724" spans="1:29" hidden="1">
      <c r="A724" s="76" t="s">
        <v>2347</v>
      </c>
      <c r="B724" s="92" t="s">
        <v>15511</v>
      </c>
      <c r="C724" s="92" t="s">
        <v>3798</v>
      </c>
      <c r="D724" s="92" t="s">
        <v>15322</v>
      </c>
      <c r="E724" s="92" t="s">
        <v>15361</v>
      </c>
      <c r="F724" s="92" t="s">
        <v>15354</v>
      </c>
      <c r="G724" s="92" t="s">
        <v>16631</v>
      </c>
      <c r="H724" s="92" t="s">
        <v>15326</v>
      </c>
      <c r="I724" s="92" t="s">
        <v>15322</v>
      </c>
      <c r="J724" s="92" t="s">
        <v>15361</v>
      </c>
      <c r="K724" s="92">
        <v>0</v>
      </c>
      <c r="L724" s="92" t="s">
        <v>13433</v>
      </c>
      <c r="M724" s="93" t="s">
        <v>16632</v>
      </c>
      <c r="N724" s="86" t="str">
        <f t="shared" si="12"/>
        <v>8845988</v>
      </c>
      <c r="O724" s="94">
        <v>142563</v>
      </c>
      <c r="P724" s="95">
        <v>142563</v>
      </c>
      <c r="Q724" s="77">
        <v>142.56299999999999</v>
      </c>
      <c r="R724" s="96" t="s">
        <v>15329</v>
      </c>
      <c r="S724" s="92" t="s">
        <v>15349</v>
      </c>
      <c r="T724" s="92" t="s">
        <v>15331</v>
      </c>
      <c r="U724" s="92" t="s">
        <v>15356</v>
      </c>
      <c r="V724" s="92" t="s">
        <v>15357</v>
      </c>
      <c r="W724" s="92" t="s">
        <v>15352</v>
      </c>
      <c r="X724" s="97">
        <v>44580</v>
      </c>
      <c r="Y724" s="97">
        <v>44581</v>
      </c>
      <c r="Z724" s="97">
        <v>51884</v>
      </c>
      <c r="AA724" s="79" t="s">
        <v>15353</v>
      </c>
      <c r="AB724" s="90"/>
    </row>
    <row r="725" spans="1:29" hidden="1">
      <c r="A725" s="76" t="s">
        <v>15335</v>
      </c>
      <c r="B725" s="92" t="s">
        <v>15336</v>
      </c>
      <c r="C725" s="92" t="s">
        <v>6</v>
      </c>
      <c r="D725" s="92" t="s">
        <v>15322</v>
      </c>
      <c r="E725" s="92" t="s">
        <v>15337</v>
      </c>
      <c r="F725" s="92" t="s">
        <v>15324</v>
      </c>
      <c r="G725" s="92" t="s">
        <v>16633</v>
      </c>
      <c r="H725" s="92" t="s">
        <v>15326</v>
      </c>
      <c r="I725" s="92" t="s">
        <v>15322</v>
      </c>
      <c r="J725" s="92" t="s">
        <v>15337</v>
      </c>
      <c r="K725" s="92">
        <v>0</v>
      </c>
      <c r="L725" s="92" t="s">
        <v>13433</v>
      </c>
      <c r="M725" s="93" t="s">
        <v>450</v>
      </c>
      <c r="N725" s="86" t="str">
        <f t="shared" si="12"/>
        <v>8852680</v>
      </c>
      <c r="O725" s="94">
        <v>327250</v>
      </c>
      <c r="P725" s="95">
        <v>327250</v>
      </c>
      <c r="Q725" s="77">
        <v>327.25</v>
      </c>
      <c r="R725" s="96" t="s">
        <v>15329</v>
      </c>
      <c r="S725" s="92" t="s">
        <v>15330</v>
      </c>
      <c r="T725" s="92" t="s">
        <v>15331</v>
      </c>
      <c r="U725" s="92" t="s">
        <v>15332</v>
      </c>
      <c r="V725" s="92" t="s">
        <v>15333</v>
      </c>
      <c r="W725" s="92" t="s">
        <v>15339</v>
      </c>
      <c r="X725" s="97">
        <v>44600</v>
      </c>
      <c r="Y725" s="97">
        <v>44600</v>
      </c>
      <c r="Z725" s="97">
        <v>51889</v>
      </c>
      <c r="AA725" s="79">
        <v>6186</v>
      </c>
      <c r="AB725" s="90" t="s">
        <v>15340</v>
      </c>
      <c r="AC725" s="81">
        <v>33</v>
      </c>
    </row>
    <row r="726" spans="1:29" hidden="1">
      <c r="A726" s="98" t="s">
        <v>15392</v>
      </c>
      <c r="B726" s="99" t="s">
        <v>15522</v>
      </c>
      <c r="C726" s="99" t="s">
        <v>15523</v>
      </c>
      <c r="D726" s="99" t="s">
        <v>15322</v>
      </c>
      <c r="E726" s="99" t="s">
        <v>15327</v>
      </c>
      <c r="F726" s="99" t="s">
        <v>15324</v>
      </c>
      <c r="G726" s="99" t="s">
        <v>16634</v>
      </c>
      <c r="H726" s="99" t="s">
        <v>15326</v>
      </c>
      <c r="I726" s="99" t="s">
        <v>15322</v>
      </c>
      <c r="J726" s="99" t="s">
        <v>15327</v>
      </c>
      <c r="K726" s="99">
        <v>0</v>
      </c>
      <c r="L726" s="99" t="s">
        <v>13433</v>
      </c>
      <c r="M726" s="99" t="s">
        <v>16635</v>
      </c>
      <c r="N726" s="86" t="str">
        <f t="shared" si="12"/>
        <v>8853978</v>
      </c>
      <c r="O726" s="104">
        <v>168600</v>
      </c>
      <c r="P726" s="105">
        <v>168600</v>
      </c>
      <c r="Q726" s="77">
        <v>168.6</v>
      </c>
      <c r="R726" s="102" t="s">
        <v>15329</v>
      </c>
      <c r="S726" s="99" t="s">
        <v>15330</v>
      </c>
      <c r="T726" s="99" t="s">
        <v>15331</v>
      </c>
      <c r="U726" s="99" t="s">
        <v>15332</v>
      </c>
      <c r="V726" s="99" t="s">
        <v>15333</v>
      </c>
      <c r="W726" s="99" t="s">
        <v>15334</v>
      </c>
      <c r="X726" s="103" t="s">
        <v>15816</v>
      </c>
      <c r="Y726" s="103">
        <v>44742</v>
      </c>
      <c r="Z726" s="103">
        <v>52041</v>
      </c>
      <c r="AA726" s="79">
        <v>6186</v>
      </c>
    </row>
    <row r="727" spans="1:29" hidden="1">
      <c r="A727" s="98" t="s">
        <v>2799</v>
      </c>
      <c r="B727" s="99" t="s">
        <v>15358</v>
      </c>
      <c r="C727" s="99" t="s">
        <v>59</v>
      </c>
      <c r="D727" s="99" t="s">
        <v>15322</v>
      </c>
      <c r="E727" s="99" t="s">
        <v>15337</v>
      </c>
      <c r="F727" s="99" t="s">
        <v>15324</v>
      </c>
      <c r="G727" s="99" t="s">
        <v>16636</v>
      </c>
      <c r="H727" s="99" t="s">
        <v>15326</v>
      </c>
      <c r="I727" s="99" t="s">
        <v>15322</v>
      </c>
      <c r="J727" s="99" t="s">
        <v>15327</v>
      </c>
      <c r="K727" s="99">
        <v>0</v>
      </c>
      <c r="L727" s="99" t="s">
        <v>13433</v>
      </c>
      <c r="M727" s="100" t="s">
        <v>675</v>
      </c>
      <c r="N727" s="86" t="str">
        <f t="shared" si="12"/>
        <v>8923772</v>
      </c>
      <c r="O727" s="104">
        <v>262648</v>
      </c>
      <c r="P727" s="101">
        <v>262648</v>
      </c>
      <c r="Q727" s="77">
        <v>262.64800000000002</v>
      </c>
      <c r="R727" s="102" t="s">
        <v>15329</v>
      </c>
      <c r="S727" s="99" t="s">
        <v>15330</v>
      </c>
      <c r="T727" s="99" t="s">
        <v>15331</v>
      </c>
      <c r="U727" s="99" t="s">
        <v>15332</v>
      </c>
      <c r="V727" s="99" t="s">
        <v>15333</v>
      </c>
      <c r="W727" s="99" t="s">
        <v>15334</v>
      </c>
      <c r="X727" s="103" t="s">
        <v>15684</v>
      </c>
      <c r="Y727" s="103">
        <v>44624</v>
      </c>
      <c r="Z727" s="103">
        <v>51899</v>
      </c>
      <c r="AA727" s="79">
        <v>6186</v>
      </c>
      <c r="AB727" s="80" t="s">
        <v>15340</v>
      </c>
      <c r="AC727" s="81">
        <v>33</v>
      </c>
    </row>
    <row r="728" spans="1:29" hidden="1">
      <c r="A728" s="98" t="s">
        <v>15335</v>
      </c>
      <c r="B728" s="99" t="s">
        <v>15336</v>
      </c>
      <c r="C728" s="99" t="s">
        <v>6</v>
      </c>
      <c r="D728" s="99" t="s">
        <v>15322</v>
      </c>
      <c r="E728" s="99" t="s">
        <v>15337</v>
      </c>
      <c r="F728" s="99" t="s">
        <v>15324</v>
      </c>
      <c r="G728" s="106" t="s">
        <v>16637</v>
      </c>
      <c r="H728" s="99" t="s">
        <v>15326</v>
      </c>
      <c r="I728" s="99" t="s">
        <v>15322</v>
      </c>
      <c r="J728" s="99" t="s">
        <v>15337</v>
      </c>
      <c r="K728" s="99">
        <v>0</v>
      </c>
      <c r="L728" s="99" t="s">
        <v>13433</v>
      </c>
      <c r="M728" s="99" t="s">
        <v>1577</v>
      </c>
      <c r="N728" s="86" t="str">
        <f t="shared" si="12"/>
        <v>8942786</v>
      </c>
      <c r="O728" s="104">
        <v>279090</v>
      </c>
      <c r="P728" s="101">
        <v>279090</v>
      </c>
      <c r="Q728" s="77">
        <v>279.08999999999997</v>
      </c>
      <c r="R728" s="102" t="s">
        <v>15329</v>
      </c>
      <c r="S728" s="99" t="s">
        <v>15330</v>
      </c>
      <c r="T728" s="99" t="s">
        <v>15331</v>
      </c>
      <c r="U728" s="99" t="s">
        <v>15332</v>
      </c>
      <c r="V728" s="99" t="s">
        <v>15333</v>
      </c>
      <c r="W728" s="99" t="s">
        <v>15339</v>
      </c>
      <c r="X728" s="103" t="s">
        <v>15754</v>
      </c>
      <c r="Y728" s="103">
        <v>44678</v>
      </c>
      <c r="Z728" s="103">
        <v>51963</v>
      </c>
      <c r="AA728" s="79">
        <v>6186</v>
      </c>
      <c r="AB728" s="80" t="s">
        <v>15340</v>
      </c>
      <c r="AC728" s="81">
        <v>33</v>
      </c>
    </row>
    <row r="729" spans="1:29" hidden="1">
      <c r="A729" s="98" t="s">
        <v>15392</v>
      </c>
      <c r="B729" s="99" t="s">
        <v>15435</v>
      </c>
      <c r="C729" s="99" t="s">
        <v>1049</v>
      </c>
      <c r="D729" s="99" t="s">
        <v>15322</v>
      </c>
      <c r="E729" s="99" t="s">
        <v>15337</v>
      </c>
      <c r="F729" s="99" t="s">
        <v>15324</v>
      </c>
      <c r="G729" s="99" t="s">
        <v>16638</v>
      </c>
      <c r="H729" s="99" t="s">
        <v>15326</v>
      </c>
      <c r="I729" s="99" t="s">
        <v>15322</v>
      </c>
      <c r="J729" s="99" t="s">
        <v>15395</v>
      </c>
      <c r="K729" s="99">
        <v>0</v>
      </c>
      <c r="L729" s="99" t="s">
        <v>13433</v>
      </c>
      <c r="M729" s="99" t="s">
        <v>2446</v>
      </c>
      <c r="N729" s="86" t="str">
        <f t="shared" si="12"/>
        <v>8949162</v>
      </c>
      <c r="O729" s="104">
        <v>229500</v>
      </c>
      <c r="P729" s="101">
        <v>229500</v>
      </c>
      <c r="Q729" s="77">
        <v>229.5</v>
      </c>
      <c r="R729" s="102" t="s">
        <v>15329</v>
      </c>
      <c r="S729" s="99" t="s">
        <v>15330</v>
      </c>
      <c r="T729" s="99" t="s">
        <v>15331</v>
      </c>
      <c r="U729" s="99" t="s">
        <v>15332</v>
      </c>
      <c r="V729" s="99" t="s">
        <v>15333</v>
      </c>
      <c r="W729" s="99" t="s">
        <v>15334</v>
      </c>
      <c r="X729" s="103">
        <v>44698</v>
      </c>
      <c r="Y729" s="103">
        <v>44706</v>
      </c>
      <c r="Z729" s="103">
        <v>52003</v>
      </c>
      <c r="AA729" s="79">
        <v>6186</v>
      </c>
      <c r="AB729" s="80" t="s">
        <v>15510</v>
      </c>
    </row>
    <row r="730" spans="1:29" hidden="1">
      <c r="A730" s="98" t="s">
        <v>2347</v>
      </c>
      <c r="B730" s="99" t="s">
        <v>15346</v>
      </c>
      <c r="C730" s="99" t="s">
        <v>129</v>
      </c>
      <c r="D730" s="99" t="s">
        <v>15322</v>
      </c>
      <c r="E730" s="99" t="s">
        <v>15337</v>
      </c>
      <c r="F730" s="99" t="s">
        <v>15324</v>
      </c>
      <c r="G730" s="99" t="s">
        <v>16639</v>
      </c>
      <c r="H730" s="99" t="s">
        <v>15326</v>
      </c>
      <c r="I730" s="99" t="s">
        <v>15322</v>
      </c>
      <c r="J730" s="99" t="s">
        <v>15337</v>
      </c>
      <c r="K730" s="99">
        <v>0</v>
      </c>
      <c r="L730" s="99" t="s">
        <v>13433</v>
      </c>
      <c r="M730" s="99" t="s">
        <v>16640</v>
      </c>
      <c r="N730" s="86" t="str">
        <f t="shared" si="12"/>
        <v>8954117</v>
      </c>
      <c r="O730" s="104">
        <v>273000</v>
      </c>
      <c r="P730" s="101">
        <v>259350</v>
      </c>
      <c r="Q730" s="77">
        <v>259.35000000000002</v>
      </c>
      <c r="R730" s="102" t="s">
        <v>15329</v>
      </c>
      <c r="S730" s="99" t="s">
        <v>15349</v>
      </c>
      <c r="T730" s="99" t="s">
        <v>15331</v>
      </c>
      <c r="U730" s="99" t="s">
        <v>15350</v>
      </c>
      <c r="V730" s="99" t="s">
        <v>15351</v>
      </c>
      <c r="W730" s="99" t="s">
        <v>15352</v>
      </c>
      <c r="X730" s="103" t="s">
        <v>15688</v>
      </c>
      <c r="Y730" s="103">
        <v>44658</v>
      </c>
      <c r="Z730" s="103">
        <v>51942</v>
      </c>
      <c r="AA730" s="79" t="s">
        <v>15353</v>
      </c>
    </row>
    <row r="731" spans="1:29" hidden="1">
      <c r="A731" s="98" t="s">
        <v>15392</v>
      </c>
      <c r="B731" s="99" t="s">
        <v>15435</v>
      </c>
      <c r="C731" s="99" t="s">
        <v>1049</v>
      </c>
      <c r="D731" s="99" t="s">
        <v>15322</v>
      </c>
      <c r="E731" s="99" t="s">
        <v>15337</v>
      </c>
      <c r="F731" s="99" t="s">
        <v>15324</v>
      </c>
      <c r="G731" s="99" t="s">
        <v>16641</v>
      </c>
      <c r="H731" s="99" t="s">
        <v>15326</v>
      </c>
      <c r="I731" s="99" t="s">
        <v>15322</v>
      </c>
      <c r="J731" s="99" t="s">
        <v>15327</v>
      </c>
      <c r="K731" s="99">
        <v>0</v>
      </c>
      <c r="L731" s="99" t="s">
        <v>13433</v>
      </c>
      <c r="M731" s="99" t="s">
        <v>959</v>
      </c>
      <c r="N731" s="86" t="str">
        <f t="shared" si="12"/>
        <v>8980752</v>
      </c>
      <c r="O731" s="104">
        <v>327000</v>
      </c>
      <c r="P731" s="105">
        <v>327000</v>
      </c>
      <c r="Q731" s="77">
        <v>327</v>
      </c>
      <c r="R731" s="102" t="s">
        <v>15329</v>
      </c>
      <c r="S731" s="99" t="s">
        <v>15330</v>
      </c>
      <c r="T731" s="99" t="s">
        <v>15331</v>
      </c>
      <c r="U731" s="99" t="s">
        <v>15332</v>
      </c>
      <c r="V731" s="99" t="s">
        <v>15333</v>
      </c>
      <c r="W731" s="99" t="s">
        <v>15334</v>
      </c>
      <c r="X731" s="103" t="s">
        <v>16642</v>
      </c>
      <c r="Y731" s="103">
        <v>44713</v>
      </c>
      <c r="Z731" s="103">
        <v>52011</v>
      </c>
      <c r="AA731" s="79">
        <v>6186</v>
      </c>
      <c r="AB731" s="80" t="s">
        <v>15340</v>
      </c>
      <c r="AC731" s="81">
        <v>33</v>
      </c>
    </row>
    <row r="732" spans="1:29" hidden="1">
      <c r="A732" s="98" t="s">
        <v>2347</v>
      </c>
      <c r="B732" s="99" t="s">
        <v>15341</v>
      </c>
      <c r="C732" s="99" t="s">
        <v>15342</v>
      </c>
      <c r="D732" s="99" t="s">
        <v>15322</v>
      </c>
      <c r="E732" s="99" t="s">
        <v>15343</v>
      </c>
      <c r="F732" s="99" t="s">
        <v>15354</v>
      </c>
      <c r="G732" s="99" t="s">
        <v>16643</v>
      </c>
      <c r="H732" s="99" t="s">
        <v>15326</v>
      </c>
      <c r="I732" s="99" t="s">
        <v>15322</v>
      </c>
      <c r="J732" s="99" t="s">
        <v>15343</v>
      </c>
      <c r="K732" s="99">
        <v>0</v>
      </c>
      <c r="L732" s="99" t="s">
        <v>13433</v>
      </c>
      <c r="M732" s="99" t="s">
        <v>16644</v>
      </c>
      <c r="N732" s="86" t="str">
        <f t="shared" si="12"/>
        <v>9010354</v>
      </c>
      <c r="O732" s="104">
        <v>170589</v>
      </c>
      <c r="P732" s="101">
        <v>170589</v>
      </c>
      <c r="Q732" s="77">
        <v>170.589</v>
      </c>
      <c r="R732" s="102" t="s">
        <v>15329</v>
      </c>
      <c r="S732" s="99" t="s">
        <v>15349</v>
      </c>
      <c r="T732" s="99" t="s">
        <v>15331</v>
      </c>
      <c r="U732" s="99" t="s">
        <v>15356</v>
      </c>
      <c r="V732" s="99" t="s">
        <v>15357</v>
      </c>
      <c r="W732" s="99" t="s">
        <v>15352</v>
      </c>
      <c r="X732" s="103">
        <v>44697</v>
      </c>
      <c r="Y732" s="103">
        <v>44698</v>
      </c>
      <c r="Z732" s="103">
        <v>51992</v>
      </c>
      <c r="AA732" s="79" t="s">
        <v>15353</v>
      </c>
    </row>
    <row r="733" spans="1:29" hidden="1">
      <c r="A733" s="98" t="s">
        <v>2347</v>
      </c>
      <c r="B733" s="99" t="s">
        <v>15341</v>
      </c>
      <c r="C733" s="99" t="s">
        <v>15342</v>
      </c>
      <c r="D733" s="99" t="s">
        <v>15322</v>
      </c>
      <c r="E733" s="99" t="s">
        <v>15343</v>
      </c>
      <c r="F733" s="99" t="s">
        <v>15324</v>
      </c>
      <c r="G733" s="99" t="s">
        <v>16645</v>
      </c>
      <c r="H733" s="99" t="s">
        <v>15326</v>
      </c>
      <c r="I733" s="99" t="s">
        <v>15322</v>
      </c>
      <c r="J733" s="99" t="s">
        <v>15343</v>
      </c>
      <c r="K733" s="99">
        <v>0</v>
      </c>
      <c r="L733" s="99" t="s">
        <v>13433</v>
      </c>
      <c r="M733" s="100" t="s">
        <v>2237</v>
      </c>
      <c r="N733" s="86" t="str">
        <f t="shared" si="12"/>
        <v>9024944</v>
      </c>
      <c r="O733" s="101">
        <v>141100</v>
      </c>
      <c r="P733" s="101">
        <v>141100</v>
      </c>
      <c r="Q733" s="77">
        <v>141.1</v>
      </c>
      <c r="R733" s="102" t="s">
        <v>15329</v>
      </c>
      <c r="S733" s="99" t="s">
        <v>15330</v>
      </c>
      <c r="T733" s="99" t="s">
        <v>15331</v>
      </c>
      <c r="U733" s="99" t="s">
        <v>15332</v>
      </c>
      <c r="V733" s="99" t="s">
        <v>15333</v>
      </c>
      <c r="W733" s="99" t="s">
        <v>15345</v>
      </c>
      <c r="X733" s="103">
        <v>44610</v>
      </c>
      <c r="Y733" s="103">
        <v>44614</v>
      </c>
      <c r="Z733" s="103">
        <v>51911</v>
      </c>
      <c r="AA733" s="79">
        <v>6186</v>
      </c>
      <c r="AB733" s="80" t="s">
        <v>15340</v>
      </c>
    </row>
    <row r="734" spans="1:29" hidden="1">
      <c r="A734" s="98" t="s">
        <v>2799</v>
      </c>
      <c r="B734" s="99" t="s">
        <v>15424</v>
      </c>
      <c r="C734" s="99" t="s">
        <v>15425</v>
      </c>
      <c r="D734" s="99" t="s">
        <v>15322</v>
      </c>
      <c r="E734" s="99" t="s">
        <v>15418</v>
      </c>
      <c r="F734" s="99" t="s">
        <v>15324</v>
      </c>
      <c r="G734" s="99" t="s">
        <v>16646</v>
      </c>
      <c r="H734" s="99" t="s">
        <v>15326</v>
      </c>
      <c r="I734" s="99" t="s">
        <v>15322</v>
      </c>
      <c r="J734" s="99" t="s">
        <v>15327</v>
      </c>
      <c r="K734" s="99">
        <v>0</v>
      </c>
      <c r="L734" s="99" t="s">
        <v>13433</v>
      </c>
      <c r="M734" s="99" t="s">
        <v>3587</v>
      </c>
      <c r="N734" s="86" t="str">
        <f t="shared" si="12"/>
        <v>9029191</v>
      </c>
      <c r="O734" s="104">
        <v>205500</v>
      </c>
      <c r="P734" s="101">
        <v>205500</v>
      </c>
      <c r="Q734" s="77">
        <v>205.5</v>
      </c>
      <c r="R734" s="102" t="s">
        <v>15329</v>
      </c>
      <c r="S734" s="99" t="s">
        <v>15330</v>
      </c>
      <c r="T734" s="99" t="s">
        <v>15331</v>
      </c>
      <c r="U734" s="99" t="s">
        <v>15332</v>
      </c>
      <c r="V734" s="99" t="s">
        <v>15333</v>
      </c>
      <c r="W734" s="99" t="s">
        <v>15345</v>
      </c>
      <c r="X734" s="103" t="s">
        <v>15680</v>
      </c>
      <c r="Y734" s="103">
        <v>44679</v>
      </c>
      <c r="Z734" s="103">
        <v>51966</v>
      </c>
      <c r="AA734" s="79">
        <v>6186</v>
      </c>
      <c r="AB734" s="80" t="s">
        <v>15340</v>
      </c>
      <c r="AC734" s="81">
        <v>33</v>
      </c>
    </row>
    <row r="735" spans="1:29" hidden="1">
      <c r="A735" s="98" t="s">
        <v>2347</v>
      </c>
      <c r="B735" s="99" t="s">
        <v>15511</v>
      </c>
      <c r="C735" s="99" t="s">
        <v>3798</v>
      </c>
      <c r="D735" s="99" t="s">
        <v>15322</v>
      </c>
      <c r="E735" s="99" t="s">
        <v>15361</v>
      </c>
      <c r="F735" s="99" t="s">
        <v>15354</v>
      </c>
      <c r="G735" s="99" t="s">
        <v>16647</v>
      </c>
      <c r="H735" s="99" t="s">
        <v>15326</v>
      </c>
      <c r="I735" s="99" t="s">
        <v>15322</v>
      </c>
      <c r="J735" s="99" t="s">
        <v>15361</v>
      </c>
      <c r="K735" s="99">
        <v>0</v>
      </c>
      <c r="L735" s="99" t="s">
        <v>13433</v>
      </c>
      <c r="M735" s="100" t="s">
        <v>16648</v>
      </c>
      <c r="N735" s="86" t="str">
        <f t="shared" si="12"/>
        <v>9044405</v>
      </c>
      <c r="O735" s="104">
        <v>141693</v>
      </c>
      <c r="P735" s="101">
        <v>141693</v>
      </c>
      <c r="Q735" s="77">
        <v>141.69300000000001</v>
      </c>
      <c r="R735" s="102" t="s">
        <v>15329</v>
      </c>
      <c r="S735" s="99" t="s">
        <v>15349</v>
      </c>
      <c r="T735" s="99" t="s">
        <v>15331</v>
      </c>
      <c r="U735" s="99" t="s">
        <v>15356</v>
      </c>
      <c r="V735" s="99" t="s">
        <v>15357</v>
      </c>
      <c r="W735" s="99" t="s">
        <v>15352</v>
      </c>
      <c r="X735" s="103" t="s">
        <v>15624</v>
      </c>
      <c r="Y735" s="103">
        <v>44638</v>
      </c>
      <c r="Z735" s="103">
        <v>51939</v>
      </c>
      <c r="AA735" s="79" t="s">
        <v>15353</v>
      </c>
    </row>
    <row r="736" spans="1:29" hidden="1">
      <c r="A736" s="98" t="s">
        <v>15392</v>
      </c>
      <c r="B736" s="99" t="s">
        <v>15522</v>
      </c>
      <c r="C736" s="99" t="s">
        <v>15523</v>
      </c>
      <c r="D736" s="99" t="s">
        <v>15322</v>
      </c>
      <c r="E736" s="99" t="s">
        <v>15327</v>
      </c>
      <c r="F736" s="99" t="s">
        <v>15324</v>
      </c>
      <c r="G736" s="99" t="s">
        <v>16649</v>
      </c>
      <c r="H736" s="99" t="s">
        <v>15326</v>
      </c>
      <c r="I736" s="99" t="s">
        <v>15322</v>
      </c>
      <c r="J736" s="99" t="s">
        <v>15327</v>
      </c>
      <c r="K736" s="99">
        <v>0</v>
      </c>
      <c r="L736" s="99" t="s">
        <v>13433</v>
      </c>
      <c r="M736" s="99" t="s">
        <v>16650</v>
      </c>
      <c r="N736" s="86" t="str">
        <f t="shared" si="12"/>
        <v>9066182</v>
      </c>
      <c r="O736" s="104">
        <v>221000</v>
      </c>
      <c r="P736" s="101">
        <v>221000</v>
      </c>
      <c r="Q736" s="77">
        <v>221</v>
      </c>
      <c r="R736" s="102" t="s">
        <v>15329</v>
      </c>
      <c r="S736" s="99" t="s">
        <v>15330</v>
      </c>
      <c r="T736" s="99" t="s">
        <v>15331</v>
      </c>
      <c r="U736" s="99" t="s">
        <v>15332</v>
      </c>
      <c r="V736" s="99" t="s">
        <v>15333</v>
      </c>
      <c r="W736" s="99" t="s">
        <v>15334</v>
      </c>
      <c r="X736" s="103" t="s">
        <v>15540</v>
      </c>
      <c r="Y736" s="103">
        <v>44673</v>
      </c>
      <c r="Z736" s="103">
        <v>51975</v>
      </c>
      <c r="AA736" s="79">
        <v>6186</v>
      </c>
    </row>
    <row r="737" spans="1:29" hidden="1">
      <c r="A737" s="98" t="s">
        <v>15392</v>
      </c>
      <c r="B737" s="99" t="s">
        <v>15522</v>
      </c>
      <c r="C737" s="99" t="s">
        <v>15523</v>
      </c>
      <c r="D737" s="99" t="s">
        <v>15322</v>
      </c>
      <c r="E737" s="99" t="s">
        <v>15327</v>
      </c>
      <c r="F737" s="99" t="s">
        <v>15324</v>
      </c>
      <c r="G737" s="99" t="s">
        <v>16651</v>
      </c>
      <c r="H737" s="99" t="s">
        <v>15326</v>
      </c>
      <c r="I737" s="99" t="s">
        <v>15322</v>
      </c>
      <c r="J737" s="99" t="s">
        <v>15327</v>
      </c>
      <c r="K737" s="99">
        <v>0</v>
      </c>
      <c r="L737" s="99" t="s">
        <v>13433</v>
      </c>
      <c r="M737" s="99" t="s">
        <v>3557</v>
      </c>
      <c r="N737" s="86" t="str">
        <f t="shared" si="12"/>
        <v>9066194</v>
      </c>
      <c r="O737" s="104">
        <v>197000</v>
      </c>
      <c r="P737" s="105">
        <v>197000</v>
      </c>
      <c r="Q737" s="77">
        <v>197</v>
      </c>
      <c r="R737" s="102" t="s">
        <v>15329</v>
      </c>
      <c r="S737" s="99" t="s">
        <v>15330</v>
      </c>
      <c r="T737" s="99" t="s">
        <v>15331</v>
      </c>
      <c r="U737" s="99" t="s">
        <v>15332</v>
      </c>
      <c r="V737" s="99" t="s">
        <v>15333</v>
      </c>
      <c r="W737" s="99" t="s">
        <v>15334</v>
      </c>
      <c r="X737" s="103" t="s">
        <v>15704</v>
      </c>
      <c r="Y737" s="103">
        <v>44729</v>
      </c>
      <c r="Z737" s="103">
        <v>52009</v>
      </c>
      <c r="AA737" s="79">
        <v>6186</v>
      </c>
      <c r="AB737" s="80" t="s">
        <v>15340</v>
      </c>
      <c r="AC737" s="81">
        <v>33</v>
      </c>
    </row>
    <row r="738" spans="1:29" hidden="1">
      <c r="A738" s="98" t="s">
        <v>15534</v>
      </c>
      <c r="B738" s="99" t="s">
        <v>15535</v>
      </c>
      <c r="C738" s="99" t="s">
        <v>158</v>
      </c>
      <c r="D738" s="99" t="s">
        <v>15322</v>
      </c>
      <c r="E738" s="99" t="s">
        <v>15337</v>
      </c>
      <c r="F738" s="99" t="s">
        <v>15324</v>
      </c>
      <c r="G738" s="99" t="s">
        <v>16652</v>
      </c>
      <c r="H738" s="99" t="s">
        <v>15326</v>
      </c>
      <c r="I738" s="99" t="s">
        <v>15322</v>
      </c>
      <c r="J738" s="99" t="s">
        <v>15337</v>
      </c>
      <c r="K738" s="99">
        <v>0</v>
      </c>
      <c r="L738" s="99" t="s">
        <v>13433</v>
      </c>
      <c r="M738" s="99" t="s">
        <v>1158</v>
      </c>
      <c r="N738" s="86" t="str">
        <f t="shared" si="12"/>
        <v>9066197</v>
      </c>
      <c r="O738" s="104">
        <v>327000</v>
      </c>
      <c r="P738" s="101">
        <v>327000</v>
      </c>
      <c r="Q738" s="77">
        <v>327</v>
      </c>
      <c r="R738" s="102" t="s">
        <v>15329</v>
      </c>
      <c r="S738" s="99" t="s">
        <v>15330</v>
      </c>
      <c r="T738" s="99" t="s">
        <v>15331</v>
      </c>
      <c r="U738" s="99" t="s">
        <v>15332</v>
      </c>
      <c r="V738" s="99" t="s">
        <v>15333</v>
      </c>
      <c r="W738" s="99" t="s">
        <v>15345</v>
      </c>
      <c r="X738" s="103" t="s">
        <v>15728</v>
      </c>
      <c r="Y738" s="103">
        <v>44665</v>
      </c>
      <c r="Z738" s="103">
        <v>51952</v>
      </c>
      <c r="AA738" s="79">
        <v>6186</v>
      </c>
      <c r="AB738" s="80" t="s">
        <v>15340</v>
      </c>
      <c r="AC738" s="81">
        <v>33</v>
      </c>
    </row>
    <row r="739" spans="1:29" hidden="1">
      <c r="A739" s="98" t="s">
        <v>2799</v>
      </c>
      <c r="B739" s="99" t="s">
        <v>15358</v>
      </c>
      <c r="C739" s="99" t="s">
        <v>59</v>
      </c>
      <c r="D739" s="99" t="s">
        <v>15322</v>
      </c>
      <c r="E739" s="99" t="s">
        <v>15337</v>
      </c>
      <c r="F739" s="99" t="s">
        <v>15324</v>
      </c>
      <c r="G739" s="99" t="s">
        <v>16653</v>
      </c>
      <c r="H739" s="99" t="s">
        <v>15326</v>
      </c>
      <c r="I739" s="99" t="s">
        <v>15322</v>
      </c>
      <c r="J739" s="99" t="s">
        <v>15327</v>
      </c>
      <c r="K739" s="99">
        <v>0</v>
      </c>
      <c r="L739" s="99" t="s">
        <v>13433</v>
      </c>
      <c r="M739" s="100" t="s">
        <v>3443</v>
      </c>
      <c r="N739" s="86" t="str">
        <f t="shared" si="12"/>
        <v>9066489</v>
      </c>
      <c r="O739" s="101">
        <v>263741</v>
      </c>
      <c r="P739" s="101">
        <v>263741</v>
      </c>
      <c r="Q739" s="77">
        <v>263.74099999999999</v>
      </c>
      <c r="R739" s="102" t="s">
        <v>15329</v>
      </c>
      <c r="S739" s="99" t="s">
        <v>15330</v>
      </c>
      <c r="T739" s="99" t="s">
        <v>15331</v>
      </c>
      <c r="U739" s="99" t="s">
        <v>15332</v>
      </c>
      <c r="V739" s="99" t="s">
        <v>15333</v>
      </c>
      <c r="W739" s="99" t="s">
        <v>15329</v>
      </c>
      <c r="X739" s="103">
        <v>44606</v>
      </c>
      <c r="Y739" s="103">
        <v>44610</v>
      </c>
      <c r="Z739" s="103">
        <v>51910</v>
      </c>
      <c r="AA739" s="79">
        <v>6186</v>
      </c>
      <c r="AB739" s="90" t="s">
        <v>15340</v>
      </c>
    </row>
    <row r="740" spans="1:29" hidden="1">
      <c r="A740" s="98" t="s">
        <v>15534</v>
      </c>
      <c r="B740" s="99" t="s">
        <v>15535</v>
      </c>
      <c r="C740" s="99" t="s">
        <v>158</v>
      </c>
      <c r="D740" s="99" t="s">
        <v>15322</v>
      </c>
      <c r="E740" s="99" t="s">
        <v>15337</v>
      </c>
      <c r="F740" s="99" t="s">
        <v>15324</v>
      </c>
      <c r="G740" s="99" t="s">
        <v>16654</v>
      </c>
      <c r="H740" s="99" t="s">
        <v>15326</v>
      </c>
      <c r="I740" s="99" t="s">
        <v>15322</v>
      </c>
      <c r="J740" s="99" t="s">
        <v>15337</v>
      </c>
      <c r="K740" s="99">
        <v>0</v>
      </c>
      <c r="L740" s="99" t="s">
        <v>13433</v>
      </c>
      <c r="M740" s="100" t="s">
        <v>16655</v>
      </c>
      <c r="N740" s="86" t="str">
        <f t="shared" si="12"/>
        <v>9094462</v>
      </c>
      <c r="O740" s="104">
        <v>182800</v>
      </c>
      <c r="P740" s="101">
        <v>182800</v>
      </c>
      <c r="Q740" s="77">
        <v>182.8</v>
      </c>
      <c r="R740" s="102" t="s">
        <v>15329</v>
      </c>
      <c r="S740" s="99" t="s">
        <v>15401</v>
      </c>
      <c r="T740" s="99" t="s">
        <v>15331</v>
      </c>
      <c r="U740" s="99" t="s">
        <v>15641</v>
      </c>
      <c r="V740" s="99" t="s">
        <v>15642</v>
      </c>
      <c r="W740" s="99" t="s">
        <v>15402</v>
      </c>
      <c r="X740" s="103" t="s">
        <v>16656</v>
      </c>
      <c r="Y740" s="103">
        <v>44644</v>
      </c>
      <c r="Z740" s="103">
        <v>51836</v>
      </c>
      <c r="AA740" s="79" t="s">
        <v>15731</v>
      </c>
      <c r="AB740" s="90" t="s">
        <v>15375</v>
      </c>
    </row>
    <row r="741" spans="1:29" hidden="1">
      <c r="A741" s="98" t="s">
        <v>2347</v>
      </c>
      <c r="B741" s="99" t="s">
        <v>15346</v>
      </c>
      <c r="C741" s="99" t="s">
        <v>129</v>
      </c>
      <c r="D741" s="99" t="s">
        <v>15322</v>
      </c>
      <c r="E741" s="99" t="s">
        <v>15337</v>
      </c>
      <c r="F741" s="99" t="s">
        <v>15354</v>
      </c>
      <c r="G741" s="99" t="s">
        <v>16657</v>
      </c>
      <c r="H741" s="99" t="s">
        <v>15326</v>
      </c>
      <c r="I741" s="99" t="s">
        <v>15322</v>
      </c>
      <c r="J741" s="99" t="s">
        <v>15364</v>
      </c>
      <c r="K741" s="99">
        <v>0</v>
      </c>
      <c r="L741" s="99" t="s">
        <v>13433</v>
      </c>
      <c r="M741" s="99" t="s">
        <v>16658</v>
      </c>
      <c r="N741" s="86" t="str">
        <f t="shared" si="12"/>
        <v>9108071</v>
      </c>
      <c r="O741" s="104">
        <v>100000</v>
      </c>
      <c r="P741" s="105">
        <v>70000</v>
      </c>
      <c r="Q741" s="77">
        <v>70</v>
      </c>
      <c r="R741" s="102" t="s">
        <v>15329</v>
      </c>
      <c r="S741" s="99" t="s">
        <v>15371</v>
      </c>
      <c r="T741" s="99" t="s">
        <v>15331</v>
      </c>
      <c r="U741" s="99" t="s">
        <v>16659</v>
      </c>
      <c r="V741" s="99" t="s">
        <v>16660</v>
      </c>
      <c r="W741" s="99" t="s">
        <v>15329</v>
      </c>
      <c r="X741" s="103" t="s">
        <v>16661</v>
      </c>
      <c r="Y741" s="103">
        <v>44732</v>
      </c>
      <c r="Z741" s="103">
        <v>48377</v>
      </c>
      <c r="AA741" s="79" t="s">
        <v>15374</v>
      </c>
      <c r="AB741" s="80" t="s">
        <v>15503</v>
      </c>
    </row>
    <row r="742" spans="1:29" hidden="1">
      <c r="A742" s="98" t="s">
        <v>2347</v>
      </c>
      <c r="B742" s="99" t="s">
        <v>15511</v>
      </c>
      <c r="C742" s="99" t="s">
        <v>3798</v>
      </c>
      <c r="D742" s="99" t="s">
        <v>15322</v>
      </c>
      <c r="E742" s="99" t="s">
        <v>15361</v>
      </c>
      <c r="F742" s="99" t="s">
        <v>15354</v>
      </c>
      <c r="G742" s="99" t="s">
        <v>16662</v>
      </c>
      <c r="H742" s="99" t="s">
        <v>15326</v>
      </c>
      <c r="I742" s="99" t="s">
        <v>15322</v>
      </c>
      <c r="J742" s="99" t="s">
        <v>15361</v>
      </c>
      <c r="K742" s="99">
        <v>0</v>
      </c>
      <c r="L742" s="99" t="s">
        <v>13433</v>
      </c>
      <c r="M742" s="100" t="s">
        <v>16663</v>
      </c>
      <c r="N742" s="86" t="str">
        <f t="shared" si="12"/>
        <v>9113765</v>
      </c>
      <c r="O742" s="104">
        <v>142563</v>
      </c>
      <c r="P742" s="101">
        <v>142563</v>
      </c>
      <c r="Q742" s="77">
        <v>142.56299999999999</v>
      </c>
      <c r="R742" s="102" t="s">
        <v>15329</v>
      </c>
      <c r="S742" s="99" t="s">
        <v>15349</v>
      </c>
      <c r="T742" s="99" t="s">
        <v>15331</v>
      </c>
      <c r="U742" s="99" t="s">
        <v>15356</v>
      </c>
      <c r="V742" s="99" t="s">
        <v>15357</v>
      </c>
      <c r="W742" s="99" t="s">
        <v>15352</v>
      </c>
      <c r="X742" s="103" t="s">
        <v>15677</v>
      </c>
      <c r="Y742" s="103">
        <v>44630</v>
      </c>
      <c r="Z742" s="103">
        <v>51934</v>
      </c>
      <c r="AA742" s="79" t="s">
        <v>15353</v>
      </c>
    </row>
    <row r="743" spans="1:29" hidden="1">
      <c r="A743" s="98" t="s">
        <v>2799</v>
      </c>
      <c r="B743" s="99" t="s">
        <v>15358</v>
      </c>
      <c r="C743" s="99" t="s">
        <v>59</v>
      </c>
      <c r="D743" s="99" t="s">
        <v>15322</v>
      </c>
      <c r="E743" s="99" t="s">
        <v>15337</v>
      </c>
      <c r="F743" s="99" t="s">
        <v>15324</v>
      </c>
      <c r="G743" s="99" t="s">
        <v>16664</v>
      </c>
      <c r="H743" s="99" t="s">
        <v>15326</v>
      </c>
      <c r="I743" s="99" t="s">
        <v>15322</v>
      </c>
      <c r="J743" s="99" t="s">
        <v>15337</v>
      </c>
      <c r="K743" s="99">
        <v>0</v>
      </c>
      <c r="L743" s="99" t="s">
        <v>13433</v>
      </c>
      <c r="M743" s="99" t="s">
        <v>390</v>
      </c>
      <c r="N743" s="86" t="str">
        <f t="shared" si="12"/>
        <v>9132007</v>
      </c>
      <c r="O743" s="104">
        <v>278213</v>
      </c>
      <c r="P743" s="101">
        <v>278213</v>
      </c>
      <c r="Q743" s="77">
        <v>278.21300000000002</v>
      </c>
      <c r="R743" s="102" t="s">
        <v>15329</v>
      </c>
      <c r="S743" s="99" t="s">
        <v>15330</v>
      </c>
      <c r="T743" s="99" t="s">
        <v>15331</v>
      </c>
      <c r="U743" s="99" t="s">
        <v>15332</v>
      </c>
      <c r="V743" s="99" t="s">
        <v>15333</v>
      </c>
      <c r="W743" s="99" t="s">
        <v>15334</v>
      </c>
      <c r="X743" s="103" t="s">
        <v>15445</v>
      </c>
      <c r="Y743" s="103">
        <v>44659</v>
      </c>
      <c r="Z743" s="103">
        <v>51960</v>
      </c>
      <c r="AA743" s="79">
        <v>6186</v>
      </c>
      <c r="AB743" s="80" t="s">
        <v>15340</v>
      </c>
    </row>
    <row r="744" spans="1:29" hidden="1">
      <c r="A744" s="76" t="s">
        <v>2799</v>
      </c>
      <c r="B744" s="92" t="s">
        <v>15360</v>
      </c>
      <c r="C744" s="92" t="s">
        <v>3760</v>
      </c>
      <c r="D744" s="92" t="s">
        <v>15322</v>
      </c>
      <c r="E744" s="92" t="s">
        <v>15361</v>
      </c>
      <c r="F744" s="92" t="s">
        <v>15324</v>
      </c>
      <c r="G744" s="92" t="s">
        <v>16665</v>
      </c>
      <c r="H744" s="92" t="s">
        <v>15326</v>
      </c>
      <c r="I744" s="92" t="s">
        <v>15322</v>
      </c>
      <c r="J744" s="92" t="s">
        <v>15361</v>
      </c>
      <c r="K744" s="92">
        <v>0</v>
      </c>
      <c r="L744" s="92" t="s">
        <v>13433</v>
      </c>
      <c r="M744" s="93" t="s">
        <v>3788</v>
      </c>
      <c r="N744" s="86" t="str">
        <f t="shared" si="12"/>
        <v>9149821</v>
      </c>
      <c r="O744" s="94">
        <v>297500</v>
      </c>
      <c r="P744" s="95">
        <v>297500</v>
      </c>
      <c r="Q744" s="77">
        <v>297.5</v>
      </c>
      <c r="R744" s="96" t="s">
        <v>15329</v>
      </c>
      <c r="S744" s="92" t="s">
        <v>15330</v>
      </c>
      <c r="T744" s="92" t="s">
        <v>15331</v>
      </c>
      <c r="U744" s="92" t="s">
        <v>15332</v>
      </c>
      <c r="V744" s="92" t="s">
        <v>15333</v>
      </c>
      <c r="W744" s="92" t="s">
        <v>15345</v>
      </c>
      <c r="X744" s="97">
        <v>44575</v>
      </c>
      <c r="Y744" s="97">
        <v>44596</v>
      </c>
      <c r="Z744" s="97">
        <v>51861</v>
      </c>
      <c r="AA744" s="79">
        <v>6186</v>
      </c>
      <c r="AB744" s="90" t="s">
        <v>15340</v>
      </c>
    </row>
    <row r="745" spans="1:29" hidden="1">
      <c r="A745" s="98" t="s">
        <v>2347</v>
      </c>
      <c r="B745" s="99" t="s">
        <v>15511</v>
      </c>
      <c r="C745" s="99" t="s">
        <v>3798</v>
      </c>
      <c r="D745" s="99" t="s">
        <v>15322</v>
      </c>
      <c r="E745" s="99" t="s">
        <v>15361</v>
      </c>
      <c r="F745" s="99" t="s">
        <v>15354</v>
      </c>
      <c r="G745" s="99" t="s">
        <v>16666</v>
      </c>
      <c r="H745" s="99" t="s">
        <v>15326</v>
      </c>
      <c r="I745" s="99" t="s">
        <v>15322</v>
      </c>
      <c r="J745" s="99" t="s">
        <v>15361</v>
      </c>
      <c r="K745" s="99">
        <v>0</v>
      </c>
      <c r="L745" s="99" t="s">
        <v>13433</v>
      </c>
      <c r="M745" s="99" t="s">
        <v>16667</v>
      </c>
      <c r="N745" s="86" t="str">
        <f t="shared" si="12"/>
        <v>9149826</v>
      </c>
      <c r="O745" s="104">
        <v>142093</v>
      </c>
      <c r="P745" s="105">
        <v>142093</v>
      </c>
      <c r="Q745" s="77">
        <v>142.09299999999999</v>
      </c>
      <c r="R745" s="102" t="s">
        <v>15329</v>
      </c>
      <c r="S745" s="99" t="s">
        <v>15349</v>
      </c>
      <c r="T745" s="99" t="s">
        <v>15331</v>
      </c>
      <c r="U745" s="99" t="s">
        <v>15356</v>
      </c>
      <c r="V745" s="99" t="s">
        <v>15357</v>
      </c>
      <c r="W745" s="99" t="s">
        <v>15352</v>
      </c>
      <c r="X745" s="103" t="s">
        <v>16077</v>
      </c>
      <c r="Y745" s="103">
        <v>44733</v>
      </c>
      <c r="Z745" s="103">
        <v>52036</v>
      </c>
      <c r="AA745" s="79" t="s">
        <v>15353</v>
      </c>
    </row>
    <row r="746" spans="1:29" hidden="1">
      <c r="A746" s="76" t="s">
        <v>2347</v>
      </c>
      <c r="B746" s="92" t="s">
        <v>15346</v>
      </c>
      <c r="C746" s="92" t="s">
        <v>129</v>
      </c>
      <c r="D746" s="92" t="s">
        <v>15322</v>
      </c>
      <c r="E746" s="92" t="s">
        <v>15337</v>
      </c>
      <c r="F746" s="92" t="s">
        <v>15324</v>
      </c>
      <c r="G746" s="92" t="s">
        <v>16668</v>
      </c>
      <c r="H746" s="92" t="s">
        <v>15326</v>
      </c>
      <c r="I746" s="92" t="s">
        <v>15322</v>
      </c>
      <c r="J746" s="92" t="s">
        <v>15384</v>
      </c>
      <c r="K746" s="92">
        <v>0</v>
      </c>
      <c r="L746" s="92" t="s">
        <v>13433</v>
      </c>
      <c r="M746" s="93" t="s">
        <v>16669</v>
      </c>
      <c r="N746" s="86" t="str">
        <f t="shared" si="12"/>
        <v>9169288</v>
      </c>
      <c r="O746" s="94">
        <v>273000</v>
      </c>
      <c r="P746" s="95">
        <v>259350</v>
      </c>
      <c r="Q746" s="77">
        <v>259.35000000000002</v>
      </c>
      <c r="R746" s="96" t="s">
        <v>15329</v>
      </c>
      <c r="S746" s="92" t="s">
        <v>15349</v>
      </c>
      <c r="T746" s="92" t="s">
        <v>15331</v>
      </c>
      <c r="U746" s="92" t="s">
        <v>15350</v>
      </c>
      <c r="V746" s="92" t="s">
        <v>15351</v>
      </c>
      <c r="W746" s="92" t="s">
        <v>15352</v>
      </c>
      <c r="X746" s="97">
        <v>44594</v>
      </c>
      <c r="Y746" s="97">
        <v>44595</v>
      </c>
      <c r="Z746" s="97">
        <v>51893</v>
      </c>
      <c r="AA746" s="79" t="s">
        <v>15353</v>
      </c>
      <c r="AB746" s="90"/>
    </row>
    <row r="747" spans="1:29" hidden="1">
      <c r="A747" s="98" t="s">
        <v>2799</v>
      </c>
      <c r="B747" s="99" t="s">
        <v>15358</v>
      </c>
      <c r="C747" s="99" t="s">
        <v>59</v>
      </c>
      <c r="D747" s="99" t="s">
        <v>15322</v>
      </c>
      <c r="E747" s="99" t="s">
        <v>15337</v>
      </c>
      <c r="F747" s="99" t="s">
        <v>15324</v>
      </c>
      <c r="G747" s="99" t="s">
        <v>16670</v>
      </c>
      <c r="H747" s="99" t="s">
        <v>15326</v>
      </c>
      <c r="I747" s="99" t="s">
        <v>15322</v>
      </c>
      <c r="J747" s="99" t="s">
        <v>15361</v>
      </c>
      <c r="K747" s="99">
        <v>0</v>
      </c>
      <c r="L747" s="99" t="s">
        <v>13433</v>
      </c>
      <c r="M747" s="99" t="s">
        <v>229</v>
      </c>
      <c r="N747" s="86" t="str">
        <f t="shared" si="12"/>
        <v>9186458</v>
      </c>
      <c r="O747" s="104">
        <v>272000</v>
      </c>
      <c r="P747" s="101">
        <v>272000</v>
      </c>
      <c r="Q747" s="77">
        <v>272</v>
      </c>
      <c r="R747" s="102" t="s">
        <v>15329</v>
      </c>
      <c r="S747" s="99" t="s">
        <v>15330</v>
      </c>
      <c r="T747" s="99" t="s">
        <v>15331</v>
      </c>
      <c r="U747" s="99" t="s">
        <v>15332</v>
      </c>
      <c r="V747" s="99" t="s">
        <v>15333</v>
      </c>
      <c r="W747" s="99" t="s">
        <v>15334</v>
      </c>
      <c r="X747" s="103">
        <v>44694</v>
      </c>
      <c r="Y747" s="103">
        <v>44694</v>
      </c>
      <c r="Z747" s="103">
        <v>51998</v>
      </c>
      <c r="AA747" s="79">
        <v>6186</v>
      </c>
      <c r="AB747" s="80" t="s">
        <v>15340</v>
      </c>
      <c r="AC747" s="81">
        <v>33</v>
      </c>
    </row>
    <row r="748" spans="1:29" hidden="1">
      <c r="A748" s="76" t="s">
        <v>15335</v>
      </c>
      <c r="B748" s="92" t="s">
        <v>15336</v>
      </c>
      <c r="C748" s="92" t="s">
        <v>6</v>
      </c>
      <c r="D748" s="92" t="s">
        <v>15322</v>
      </c>
      <c r="E748" s="92" t="s">
        <v>15337</v>
      </c>
      <c r="F748" s="92" t="s">
        <v>15324</v>
      </c>
      <c r="G748" s="92" t="s">
        <v>16671</v>
      </c>
      <c r="H748" s="92" t="s">
        <v>15326</v>
      </c>
      <c r="I748" s="92" t="s">
        <v>15322</v>
      </c>
      <c r="J748" s="92" t="s">
        <v>15327</v>
      </c>
      <c r="K748" s="92">
        <v>0</v>
      </c>
      <c r="L748" s="92" t="s">
        <v>13433</v>
      </c>
      <c r="M748" s="93" t="s">
        <v>16672</v>
      </c>
      <c r="N748" s="86" t="str">
        <f t="shared" si="12"/>
        <v>9227429</v>
      </c>
      <c r="O748" s="94">
        <v>141650</v>
      </c>
      <c r="P748" s="95">
        <v>120000</v>
      </c>
      <c r="Q748" s="77">
        <v>120</v>
      </c>
      <c r="R748" s="96" t="s">
        <v>15329</v>
      </c>
      <c r="S748" s="92" t="s">
        <v>15349</v>
      </c>
      <c r="T748" s="92" t="s">
        <v>15331</v>
      </c>
      <c r="U748" s="92" t="s">
        <v>15356</v>
      </c>
      <c r="V748" s="92" t="s">
        <v>15357</v>
      </c>
      <c r="W748" s="92" t="s">
        <v>15388</v>
      </c>
      <c r="X748" s="97">
        <v>44573</v>
      </c>
      <c r="Y748" s="97">
        <v>44573</v>
      </c>
      <c r="Z748" s="97">
        <v>51839</v>
      </c>
      <c r="AA748" s="79" t="s">
        <v>15353</v>
      </c>
      <c r="AB748" s="90"/>
    </row>
    <row r="749" spans="1:29" hidden="1">
      <c r="A749" s="98" t="s">
        <v>2799</v>
      </c>
      <c r="B749" s="99" t="s">
        <v>15358</v>
      </c>
      <c r="C749" s="99" t="s">
        <v>59</v>
      </c>
      <c r="D749" s="99" t="s">
        <v>15322</v>
      </c>
      <c r="E749" s="99" t="s">
        <v>15337</v>
      </c>
      <c r="F749" s="99" t="s">
        <v>15324</v>
      </c>
      <c r="G749" s="99" t="s">
        <v>16673</v>
      </c>
      <c r="H749" s="99" t="s">
        <v>15326</v>
      </c>
      <c r="I749" s="99" t="s">
        <v>15322</v>
      </c>
      <c r="J749" s="99" t="s">
        <v>15337</v>
      </c>
      <c r="K749" s="99">
        <v>0</v>
      </c>
      <c r="L749" s="99" t="s">
        <v>13433</v>
      </c>
      <c r="M749" s="100" t="s">
        <v>164</v>
      </c>
      <c r="N749" s="86" t="str">
        <f t="shared" si="12"/>
        <v>9229137</v>
      </c>
      <c r="O749" s="104">
        <v>259030</v>
      </c>
      <c r="P749" s="101">
        <v>259030</v>
      </c>
      <c r="Q749" s="77">
        <v>259.02999999999997</v>
      </c>
      <c r="R749" s="102" t="s">
        <v>15329</v>
      </c>
      <c r="S749" s="99" t="s">
        <v>15330</v>
      </c>
      <c r="T749" s="99" t="s">
        <v>15331</v>
      </c>
      <c r="U749" s="99" t="s">
        <v>15332</v>
      </c>
      <c r="V749" s="99" t="s">
        <v>15333</v>
      </c>
      <c r="W749" s="99" t="s">
        <v>15329</v>
      </c>
      <c r="X749" s="103" t="s">
        <v>15688</v>
      </c>
      <c r="Y749" s="103">
        <v>44638</v>
      </c>
      <c r="Z749" s="103">
        <v>51942</v>
      </c>
      <c r="AA749" s="79">
        <v>6186</v>
      </c>
      <c r="AB749" s="80" t="s">
        <v>15340</v>
      </c>
    </row>
    <row r="750" spans="1:29" hidden="1">
      <c r="A750" s="98" t="s">
        <v>15335</v>
      </c>
      <c r="B750" s="99" t="s">
        <v>15336</v>
      </c>
      <c r="C750" s="99" t="s">
        <v>6</v>
      </c>
      <c r="D750" s="99" t="s">
        <v>15322</v>
      </c>
      <c r="E750" s="99" t="s">
        <v>15337</v>
      </c>
      <c r="F750" s="99" t="s">
        <v>15324</v>
      </c>
      <c r="G750" s="99" t="s">
        <v>16674</v>
      </c>
      <c r="H750" s="99" t="s">
        <v>15326</v>
      </c>
      <c r="I750" s="99" t="s">
        <v>15322</v>
      </c>
      <c r="J750" s="99" t="s">
        <v>15406</v>
      </c>
      <c r="K750" s="99">
        <v>0</v>
      </c>
      <c r="L750" s="99" t="s">
        <v>13433</v>
      </c>
      <c r="M750" s="99" t="s">
        <v>732</v>
      </c>
      <c r="N750" s="86" t="str">
        <f t="shared" si="12"/>
        <v>9229142</v>
      </c>
      <c r="O750" s="104">
        <v>226448</v>
      </c>
      <c r="P750" s="101">
        <v>226448</v>
      </c>
      <c r="Q750" s="77">
        <v>226.44800000000001</v>
      </c>
      <c r="R750" s="102" t="s">
        <v>15329</v>
      </c>
      <c r="S750" s="99" t="s">
        <v>15330</v>
      </c>
      <c r="T750" s="99" t="s">
        <v>15331</v>
      </c>
      <c r="U750" s="99" t="s">
        <v>15332</v>
      </c>
      <c r="V750" s="99" t="s">
        <v>15333</v>
      </c>
      <c r="W750" s="99" t="s">
        <v>15339</v>
      </c>
      <c r="X750" s="103" t="s">
        <v>15673</v>
      </c>
      <c r="Y750" s="103">
        <v>44652</v>
      </c>
      <c r="Z750" s="103">
        <v>51939</v>
      </c>
      <c r="AA750" s="79">
        <v>6186</v>
      </c>
      <c r="AB750" s="90" t="s">
        <v>15340</v>
      </c>
      <c r="AC750" s="81">
        <v>33</v>
      </c>
    </row>
    <row r="751" spans="1:29" hidden="1">
      <c r="A751" s="98" t="s">
        <v>2799</v>
      </c>
      <c r="B751" s="99" t="s">
        <v>15358</v>
      </c>
      <c r="C751" s="99" t="s">
        <v>59</v>
      </c>
      <c r="D751" s="99" t="s">
        <v>15322</v>
      </c>
      <c r="E751" s="99" t="s">
        <v>15337</v>
      </c>
      <c r="F751" s="99" t="s">
        <v>15324</v>
      </c>
      <c r="G751" s="99" t="s">
        <v>16675</v>
      </c>
      <c r="H751" s="99" t="s">
        <v>15326</v>
      </c>
      <c r="I751" s="99" t="s">
        <v>15322</v>
      </c>
      <c r="J751" s="99" t="s">
        <v>15361</v>
      </c>
      <c r="K751" s="99">
        <v>0</v>
      </c>
      <c r="L751" s="99" t="s">
        <v>13433</v>
      </c>
      <c r="M751" s="99" t="s">
        <v>3839</v>
      </c>
      <c r="N751" s="86" t="str">
        <f t="shared" si="12"/>
        <v>9232325</v>
      </c>
      <c r="O751" s="104">
        <v>281588</v>
      </c>
      <c r="P751" s="101">
        <v>281588</v>
      </c>
      <c r="Q751" s="77">
        <v>281.58800000000002</v>
      </c>
      <c r="R751" s="102" t="s">
        <v>15329</v>
      </c>
      <c r="S751" s="99" t="s">
        <v>15330</v>
      </c>
      <c r="T751" s="99" t="s">
        <v>15331</v>
      </c>
      <c r="U751" s="99" t="s">
        <v>15332</v>
      </c>
      <c r="V751" s="99" t="s">
        <v>15333</v>
      </c>
      <c r="W751" s="99" t="s">
        <v>15334</v>
      </c>
      <c r="X751" s="103" t="s">
        <v>15407</v>
      </c>
      <c r="Y751" s="103">
        <v>44678</v>
      </c>
      <c r="Z751" s="103">
        <v>51980</v>
      </c>
      <c r="AA751" s="79">
        <v>6186</v>
      </c>
      <c r="AB751" s="80" t="s">
        <v>15340</v>
      </c>
    </row>
    <row r="752" spans="1:29" hidden="1">
      <c r="A752" s="98" t="s">
        <v>15392</v>
      </c>
      <c r="B752" s="99" t="s">
        <v>15435</v>
      </c>
      <c r="C752" s="99" t="s">
        <v>1049</v>
      </c>
      <c r="D752" s="99" t="s">
        <v>15322</v>
      </c>
      <c r="E752" s="99" t="s">
        <v>15337</v>
      </c>
      <c r="F752" s="99" t="s">
        <v>15324</v>
      </c>
      <c r="G752" s="99" t="s">
        <v>16676</v>
      </c>
      <c r="H752" s="99" t="s">
        <v>15326</v>
      </c>
      <c r="I752" s="99" t="s">
        <v>15322</v>
      </c>
      <c r="J752" s="99" t="s">
        <v>15370</v>
      </c>
      <c r="K752" s="99">
        <v>0</v>
      </c>
      <c r="L752" s="99" t="s">
        <v>13433</v>
      </c>
      <c r="M752" s="99" t="s">
        <v>16677</v>
      </c>
      <c r="N752" s="86" t="str">
        <f t="shared" si="12"/>
        <v>9286295</v>
      </c>
      <c r="O752" s="104">
        <v>255000</v>
      </c>
      <c r="P752" s="101">
        <v>255000</v>
      </c>
      <c r="Q752" s="77">
        <v>255</v>
      </c>
      <c r="R752" s="102" t="s">
        <v>15329</v>
      </c>
      <c r="S752" s="99" t="s">
        <v>15330</v>
      </c>
      <c r="T752" s="99" t="s">
        <v>15331</v>
      </c>
      <c r="U752" s="99" t="s">
        <v>15332</v>
      </c>
      <c r="V752" s="99" t="s">
        <v>15333</v>
      </c>
      <c r="W752" s="99" t="s">
        <v>15334</v>
      </c>
      <c r="X752" s="103" t="s">
        <v>15760</v>
      </c>
      <c r="Y752" s="103">
        <v>44679</v>
      </c>
      <c r="Z752" s="103">
        <v>51964</v>
      </c>
      <c r="AA752" s="79">
        <v>6186</v>
      </c>
      <c r="AB752" s="80" t="s">
        <v>15340</v>
      </c>
    </row>
    <row r="753" spans="1:29" hidden="1">
      <c r="A753" s="98" t="s">
        <v>2799</v>
      </c>
      <c r="B753" s="99" t="s">
        <v>15360</v>
      </c>
      <c r="C753" s="99" t="s">
        <v>3760</v>
      </c>
      <c r="D753" s="99" t="s">
        <v>15322</v>
      </c>
      <c r="E753" s="99" t="s">
        <v>15361</v>
      </c>
      <c r="F753" s="99" t="s">
        <v>15324</v>
      </c>
      <c r="G753" s="99" t="s">
        <v>16678</v>
      </c>
      <c r="H753" s="99" t="s">
        <v>15326</v>
      </c>
      <c r="I753" s="99" t="s">
        <v>15322</v>
      </c>
      <c r="J753" s="99" t="s">
        <v>15370</v>
      </c>
      <c r="K753" s="99">
        <v>0</v>
      </c>
      <c r="L753" s="99" t="s">
        <v>13433</v>
      </c>
      <c r="M753" s="99" t="s">
        <v>16679</v>
      </c>
      <c r="N753" s="86" t="str">
        <f t="shared" si="12"/>
        <v>9286325</v>
      </c>
      <c r="O753" s="104">
        <v>116206</v>
      </c>
      <c r="P753" s="101">
        <v>116206</v>
      </c>
      <c r="Q753" s="77">
        <v>116.206</v>
      </c>
      <c r="R753" s="102" t="s">
        <v>15329</v>
      </c>
      <c r="S753" s="99" t="s">
        <v>15349</v>
      </c>
      <c r="T753" s="99" t="s">
        <v>15331</v>
      </c>
      <c r="U753" s="99" t="s">
        <v>15356</v>
      </c>
      <c r="V753" s="99" t="s">
        <v>15357</v>
      </c>
      <c r="W753" s="99" t="s">
        <v>15352</v>
      </c>
      <c r="X753" s="103" t="s">
        <v>15583</v>
      </c>
      <c r="Y753" s="103">
        <v>44673</v>
      </c>
      <c r="Z753" s="103">
        <v>51977</v>
      </c>
      <c r="AA753" s="79" t="s">
        <v>15353</v>
      </c>
    </row>
    <row r="754" spans="1:29" hidden="1">
      <c r="A754" s="98" t="s">
        <v>2799</v>
      </c>
      <c r="B754" s="99" t="s">
        <v>15360</v>
      </c>
      <c r="C754" s="99" t="s">
        <v>3760</v>
      </c>
      <c r="D754" s="99" t="s">
        <v>15322</v>
      </c>
      <c r="E754" s="99" t="s">
        <v>15361</v>
      </c>
      <c r="F754" s="99" t="s">
        <v>15324</v>
      </c>
      <c r="G754" s="99" t="s">
        <v>16680</v>
      </c>
      <c r="H754" s="99" t="s">
        <v>15326</v>
      </c>
      <c r="I754" s="99" t="s">
        <v>15322</v>
      </c>
      <c r="J754" s="99" t="s">
        <v>15370</v>
      </c>
      <c r="K754" s="99">
        <v>0</v>
      </c>
      <c r="L754" s="99" t="s">
        <v>13433</v>
      </c>
      <c r="M754" s="99" t="s">
        <v>16681</v>
      </c>
      <c r="N754" s="86" t="str">
        <f t="shared" si="12"/>
        <v>9287716</v>
      </c>
      <c r="O754" s="104">
        <v>140427</v>
      </c>
      <c r="P754" s="101">
        <v>140427</v>
      </c>
      <c r="Q754" s="77">
        <v>140.42699999999999</v>
      </c>
      <c r="R754" s="102" t="s">
        <v>15329</v>
      </c>
      <c r="S754" s="99" t="s">
        <v>15349</v>
      </c>
      <c r="T754" s="99" t="s">
        <v>15331</v>
      </c>
      <c r="U754" s="99" t="s">
        <v>15356</v>
      </c>
      <c r="V754" s="99" t="s">
        <v>15357</v>
      </c>
      <c r="W754" s="99" t="s">
        <v>15352</v>
      </c>
      <c r="X754" s="103" t="s">
        <v>15583</v>
      </c>
      <c r="Y754" s="103">
        <v>44673</v>
      </c>
      <c r="Z754" s="103">
        <v>51977</v>
      </c>
      <c r="AA754" s="79" t="s">
        <v>15353</v>
      </c>
    </row>
    <row r="755" spans="1:29" hidden="1">
      <c r="A755" s="98" t="s">
        <v>15479</v>
      </c>
      <c r="B755" s="99" t="s">
        <v>15480</v>
      </c>
      <c r="C755" s="99" t="s">
        <v>15481</v>
      </c>
      <c r="D755" s="99" t="s">
        <v>15322</v>
      </c>
      <c r="E755" s="99" t="s">
        <v>15337</v>
      </c>
      <c r="F755" s="99" t="s">
        <v>15354</v>
      </c>
      <c r="G755" s="99" t="s">
        <v>16682</v>
      </c>
      <c r="H755" s="99" t="s">
        <v>15326</v>
      </c>
      <c r="I755" s="99" t="s">
        <v>15322</v>
      </c>
      <c r="J755" s="99" t="s">
        <v>15361</v>
      </c>
      <c r="K755" s="99">
        <v>0</v>
      </c>
      <c r="L755" s="99" t="s">
        <v>13433</v>
      </c>
      <c r="M755" s="99" t="s">
        <v>16683</v>
      </c>
      <c r="N755" s="86" t="str">
        <f t="shared" si="12"/>
        <v>9298462</v>
      </c>
      <c r="O755" s="104">
        <v>57500</v>
      </c>
      <c r="P755" s="105">
        <v>57500</v>
      </c>
      <c r="Q755" s="77">
        <v>57.5</v>
      </c>
      <c r="R755" s="102" t="s">
        <v>15329</v>
      </c>
      <c r="S755" s="99" t="s">
        <v>15371</v>
      </c>
      <c r="T755" s="99" t="s">
        <v>15331</v>
      </c>
      <c r="U755" s="99" t="s">
        <v>15332</v>
      </c>
      <c r="V755" s="99" t="s">
        <v>15333</v>
      </c>
      <c r="W755" s="99" t="s">
        <v>15486</v>
      </c>
      <c r="X755" s="103" t="s">
        <v>16160</v>
      </c>
      <c r="Y755" s="103">
        <v>44712</v>
      </c>
      <c r="Z755" s="103">
        <v>48344</v>
      </c>
      <c r="AA755" s="79" t="s">
        <v>15374</v>
      </c>
    </row>
    <row r="756" spans="1:29" hidden="1">
      <c r="A756" s="98" t="s">
        <v>15392</v>
      </c>
      <c r="B756" s="99" t="s">
        <v>15522</v>
      </c>
      <c r="C756" s="99" t="s">
        <v>15523</v>
      </c>
      <c r="D756" s="99" t="s">
        <v>15322</v>
      </c>
      <c r="E756" s="99" t="s">
        <v>15327</v>
      </c>
      <c r="F756" s="99" t="s">
        <v>15324</v>
      </c>
      <c r="G756" s="99" t="s">
        <v>16684</v>
      </c>
      <c r="H756" s="99" t="s">
        <v>15326</v>
      </c>
      <c r="I756" s="99" t="s">
        <v>15322</v>
      </c>
      <c r="J756" s="99" t="s">
        <v>15327</v>
      </c>
      <c r="K756" s="99">
        <v>0</v>
      </c>
      <c r="L756" s="99" t="s">
        <v>13433</v>
      </c>
      <c r="M756" s="99" t="s">
        <v>3484</v>
      </c>
      <c r="N756" s="86" t="str">
        <f t="shared" si="12"/>
        <v>9315176</v>
      </c>
      <c r="O756" s="104">
        <v>142000</v>
      </c>
      <c r="P756" s="105">
        <v>142000</v>
      </c>
      <c r="Q756" s="77">
        <v>142</v>
      </c>
      <c r="R756" s="102" t="s">
        <v>15329</v>
      </c>
      <c r="S756" s="99" t="s">
        <v>15330</v>
      </c>
      <c r="T756" s="99" t="s">
        <v>15331</v>
      </c>
      <c r="U756" s="99" t="s">
        <v>15332</v>
      </c>
      <c r="V756" s="99" t="s">
        <v>15333</v>
      </c>
      <c r="W756" s="99" t="s">
        <v>15334</v>
      </c>
      <c r="X756" s="103" t="s">
        <v>15711</v>
      </c>
      <c r="Y756" s="103">
        <v>44721</v>
      </c>
      <c r="Z756" s="103">
        <v>52018</v>
      </c>
      <c r="AA756" s="79">
        <v>6186</v>
      </c>
      <c r="AB756" s="80" t="s">
        <v>15340</v>
      </c>
    </row>
    <row r="757" spans="1:29" hidden="1">
      <c r="A757" s="76" t="s">
        <v>15335</v>
      </c>
      <c r="B757" s="92" t="s">
        <v>15336</v>
      </c>
      <c r="C757" s="92" t="s">
        <v>6</v>
      </c>
      <c r="D757" s="92" t="s">
        <v>15322</v>
      </c>
      <c r="E757" s="92" t="s">
        <v>15337</v>
      </c>
      <c r="F757" s="92" t="s">
        <v>15324</v>
      </c>
      <c r="G757" s="92" t="s">
        <v>16685</v>
      </c>
      <c r="H757" s="92" t="s">
        <v>15326</v>
      </c>
      <c r="I757" s="92" t="s">
        <v>15322</v>
      </c>
      <c r="J757" s="92" t="s">
        <v>15337</v>
      </c>
      <c r="K757" s="92">
        <v>0</v>
      </c>
      <c r="L757" s="92" t="s">
        <v>13433</v>
      </c>
      <c r="M757" s="93" t="s">
        <v>2451</v>
      </c>
      <c r="N757" s="86" t="str">
        <f t="shared" si="12"/>
        <v>9339201</v>
      </c>
      <c r="O757" s="94">
        <v>170000</v>
      </c>
      <c r="P757" s="95">
        <v>170000</v>
      </c>
      <c r="Q757" s="77">
        <v>170</v>
      </c>
      <c r="R757" s="96" t="s">
        <v>15329</v>
      </c>
      <c r="S757" s="92" t="s">
        <v>15330</v>
      </c>
      <c r="T757" s="92" t="s">
        <v>15331</v>
      </c>
      <c r="U757" s="92" t="s">
        <v>15332</v>
      </c>
      <c r="V757" s="92" t="s">
        <v>15333</v>
      </c>
      <c r="W757" s="92" t="s">
        <v>15339</v>
      </c>
      <c r="X757" s="97">
        <v>44585</v>
      </c>
      <c r="Y757" s="97">
        <v>44586</v>
      </c>
      <c r="Z757" s="97">
        <v>51855</v>
      </c>
      <c r="AA757" s="79">
        <v>6186</v>
      </c>
      <c r="AB757" s="90" t="s">
        <v>15340</v>
      </c>
    </row>
    <row r="758" spans="1:29" hidden="1">
      <c r="A758" s="98" t="s">
        <v>2799</v>
      </c>
      <c r="B758" s="99" t="s">
        <v>15358</v>
      </c>
      <c r="C758" s="99" t="s">
        <v>59</v>
      </c>
      <c r="D758" s="99" t="s">
        <v>15322</v>
      </c>
      <c r="E758" s="99" t="s">
        <v>15337</v>
      </c>
      <c r="F758" s="99" t="s">
        <v>15324</v>
      </c>
      <c r="G758" s="99" t="s">
        <v>16686</v>
      </c>
      <c r="H758" s="99" t="s">
        <v>15326</v>
      </c>
      <c r="I758" s="99" t="s">
        <v>15322</v>
      </c>
      <c r="J758" s="99" t="s">
        <v>15395</v>
      </c>
      <c r="K758" s="99">
        <v>0</v>
      </c>
      <c r="L758" s="99" t="s">
        <v>13433</v>
      </c>
      <c r="M758" s="100" t="s">
        <v>2464</v>
      </c>
      <c r="N758" s="86" t="str">
        <f t="shared" si="12"/>
        <v>9339230</v>
      </c>
      <c r="O758" s="104">
        <v>138077</v>
      </c>
      <c r="P758" s="101">
        <v>138077</v>
      </c>
      <c r="Q758" s="77">
        <v>138.077</v>
      </c>
      <c r="R758" s="102" t="s">
        <v>15329</v>
      </c>
      <c r="S758" s="99" t="s">
        <v>15330</v>
      </c>
      <c r="T758" s="99" t="s">
        <v>15331</v>
      </c>
      <c r="U758" s="99" t="s">
        <v>15332</v>
      </c>
      <c r="V758" s="99" t="s">
        <v>15333</v>
      </c>
      <c r="W758" s="99" t="s">
        <v>15329</v>
      </c>
      <c r="X758" s="103" t="s">
        <v>15627</v>
      </c>
      <c r="Y758" s="103">
        <v>44636</v>
      </c>
      <c r="Z758" s="103">
        <v>51933</v>
      </c>
      <c r="AA758" s="79">
        <v>6186</v>
      </c>
      <c r="AB758" s="80" t="s">
        <v>15340</v>
      </c>
    </row>
    <row r="759" spans="1:29" hidden="1">
      <c r="A759" s="98" t="s">
        <v>2347</v>
      </c>
      <c r="B759" s="99" t="s">
        <v>15511</v>
      </c>
      <c r="C759" s="99" t="s">
        <v>3798</v>
      </c>
      <c r="D759" s="99" t="s">
        <v>15322</v>
      </c>
      <c r="E759" s="99" t="s">
        <v>15361</v>
      </c>
      <c r="F759" s="99" t="s">
        <v>15324</v>
      </c>
      <c r="G759" s="99" t="s">
        <v>16687</v>
      </c>
      <c r="H759" s="99" t="s">
        <v>15326</v>
      </c>
      <c r="I759" s="99" t="s">
        <v>15322</v>
      </c>
      <c r="J759" s="99" t="s">
        <v>15361</v>
      </c>
      <c r="K759" s="99">
        <v>0</v>
      </c>
      <c r="L759" s="99" t="s">
        <v>13433</v>
      </c>
      <c r="M759" s="99" t="s">
        <v>3761</v>
      </c>
      <c r="N759" s="86" t="str">
        <f t="shared" si="12"/>
        <v>9339675</v>
      </c>
      <c r="O759" s="104">
        <v>260677</v>
      </c>
      <c r="P759" s="105">
        <v>260677</v>
      </c>
      <c r="Q759" s="77">
        <v>260.67700000000002</v>
      </c>
      <c r="R759" s="102" t="s">
        <v>15329</v>
      </c>
      <c r="S759" s="99" t="s">
        <v>15330</v>
      </c>
      <c r="T759" s="99" t="s">
        <v>15331</v>
      </c>
      <c r="U759" s="99" t="s">
        <v>15697</v>
      </c>
      <c r="V759" s="99" t="s">
        <v>15698</v>
      </c>
      <c r="W759" s="99" t="s">
        <v>15345</v>
      </c>
      <c r="X759" s="103" t="s">
        <v>15385</v>
      </c>
      <c r="Y759" s="103">
        <v>44742</v>
      </c>
      <c r="Z759" s="103">
        <v>52031</v>
      </c>
      <c r="AA759" s="79">
        <v>6186</v>
      </c>
      <c r="AB759" s="80" t="s">
        <v>15340</v>
      </c>
      <c r="AC759" s="81">
        <v>33</v>
      </c>
    </row>
    <row r="760" spans="1:29" hidden="1">
      <c r="A760" s="76" t="s">
        <v>15335</v>
      </c>
      <c r="B760" s="92" t="s">
        <v>15336</v>
      </c>
      <c r="C760" s="92" t="s">
        <v>6</v>
      </c>
      <c r="D760" s="92" t="s">
        <v>15322</v>
      </c>
      <c r="E760" s="92" t="s">
        <v>15337</v>
      </c>
      <c r="F760" s="92" t="s">
        <v>15324</v>
      </c>
      <c r="G760" s="92" t="s">
        <v>16688</v>
      </c>
      <c r="H760" s="92" t="s">
        <v>15326</v>
      </c>
      <c r="I760" s="92" t="s">
        <v>15322</v>
      </c>
      <c r="J760" s="92" t="s">
        <v>15364</v>
      </c>
      <c r="K760" s="92">
        <v>0</v>
      </c>
      <c r="L760" s="92" t="s">
        <v>13433</v>
      </c>
      <c r="M760" s="93" t="s">
        <v>16689</v>
      </c>
      <c r="N760" s="86" t="str">
        <f t="shared" si="12"/>
        <v>9357912</v>
      </c>
      <c r="O760" s="94">
        <v>133200</v>
      </c>
      <c r="P760" s="95">
        <v>133200</v>
      </c>
      <c r="Q760" s="77">
        <v>133.19999999999999</v>
      </c>
      <c r="R760" s="96" t="s">
        <v>15329</v>
      </c>
      <c r="S760" s="92" t="s">
        <v>15349</v>
      </c>
      <c r="T760" s="92" t="s">
        <v>15331</v>
      </c>
      <c r="U760" s="92" t="s">
        <v>15356</v>
      </c>
      <c r="V760" s="92" t="s">
        <v>15357</v>
      </c>
      <c r="W760" s="92" t="s">
        <v>15388</v>
      </c>
      <c r="X760" s="97">
        <v>44580</v>
      </c>
      <c r="Y760" s="97">
        <v>44581</v>
      </c>
      <c r="Z760" s="97">
        <v>51869</v>
      </c>
      <c r="AA760" s="79" t="s">
        <v>15353</v>
      </c>
      <c r="AB760" s="90"/>
    </row>
    <row r="761" spans="1:29" hidden="1">
      <c r="A761" s="98" t="s">
        <v>2347</v>
      </c>
      <c r="B761" s="99" t="s">
        <v>15346</v>
      </c>
      <c r="C761" s="99" t="s">
        <v>129</v>
      </c>
      <c r="D761" s="99" t="s">
        <v>15322</v>
      </c>
      <c r="E761" s="99" t="s">
        <v>15337</v>
      </c>
      <c r="F761" s="99" t="s">
        <v>15324</v>
      </c>
      <c r="G761" s="99" t="s">
        <v>16690</v>
      </c>
      <c r="H761" s="99" t="s">
        <v>15326</v>
      </c>
      <c r="I761" s="99" t="s">
        <v>15322</v>
      </c>
      <c r="J761" s="99" t="s">
        <v>15364</v>
      </c>
      <c r="K761" s="99">
        <v>0</v>
      </c>
      <c r="L761" s="99" t="s">
        <v>13433</v>
      </c>
      <c r="M761" s="100" t="s">
        <v>16691</v>
      </c>
      <c r="N761" s="86" t="str">
        <f t="shared" si="12"/>
        <v>9359757</v>
      </c>
      <c r="O761" s="101">
        <v>273000</v>
      </c>
      <c r="P761" s="101">
        <v>259300</v>
      </c>
      <c r="Q761" s="77">
        <v>259.3</v>
      </c>
      <c r="R761" s="102" t="s">
        <v>15329</v>
      </c>
      <c r="S761" s="99" t="s">
        <v>15349</v>
      </c>
      <c r="T761" s="99" t="s">
        <v>15331</v>
      </c>
      <c r="U761" s="99" t="s">
        <v>15350</v>
      </c>
      <c r="V761" s="99" t="s">
        <v>15351</v>
      </c>
      <c r="W761" s="99" t="s">
        <v>15352</v>
      </c>
      <c r="X761" s="103">
        <v>44601</v>
      </c>
      <c r="Y761" s="103">
        <v>44615</v>
      </c>
      <c r="Z761" s="103">
        <v>51899</v>
      </c>
      <c r="AA761" s="79" t="s">
        <v>15353</v>
      </c>
    </row>
    <row r="762" spans="1:29" hidden="1">
      <c r="A762" s="98" t="s">
        <v>2799</v>
      </c>
      <c r="B762" s="99" t="s">
        <v>15358</v>
      </c>
      <c r="C762" s="99" t="s">
        <v>59</v>
      </c>
      <c r="D762" s="99" t="s">
        <v>15322</v>
      </c>
      <c r="E762" s="99" t="s">
        <v>15337</v>
      </c>
      <c r="F762" s="99" t="s">
        <v>15324</v>
      </c>
      <c r="G762" s="99" t="s">
        <v>16692</v>
      </c>
      <c r="H762" s="99" t="s">
        <v>15326</v>
      </c>
      <c r="I762" s="99" t="s">
        <v>15322</v>
      </c>
      <c r="J762" s="99" t="s">
        <v>15337</v>
      </c>
      <c r="K762" s="99">
        <v>0</v>
      </c>
      <c r="L762" s="99" t="s">
        <v>13433</v>
      </c>
      <c r="M762" s="99" t="s">
        <v>1435</v>
      </c>
      <c r="N762" s="86" t="str">
        <f t="shared" si="12"/>
        <v>9370850</v>
      </c>
      <c r="O762" s="104">
        <v>227144</v>
      </c>
      <c r="P762" s="101">
        <v>227144</v>
      </c>
      <c r="Q762" s="77">
        <v>227.14400000000001</v>
      </c>
      <c r="R762" s="102" t="s">
        <v>15329</v>
      </c>
      <c r="S762" s="99" t="s">
        <v>15330</v>
      </c>
      <c r="T762" s="99" t="s">
        <v>15331</v>
      </c>
      <c r="U762" s="99" t="s">
        <v>15332</v>
      </c>
      <c r="V762" s="99" t="s">
        <v>15333</v>
      </c>
      <c r="W762" s="99" t="s">
        <v>15334</v>
      </c>
      <c r="X762" s="103">
        <v>44694</v>
      </c>
      <c r="Y762" s="103">
        <v>44698</v>
      </c>
      <c r="Z762" s="103">
        <v>51998</v>
      </c>
      <c r="AA762" s="79">
        <v>6186</v>
      </c>
      <c r="AB762" s="80" t="s">
        <v>15340</v>
      </c>
      <c r="AC762" s="81">
        <v>33</v>
      </c>
    </row>
    <row r="763" spans="1:29" hidden="1">
      <c r="A763" s="76" t="s">
        <v>15458</v>
      </c>
      <c r="B763" s="92" t="s">
        <v>15689</v>
      </c>
      <c r="C763" s="92" t="s">
        <v>15690</v>
      </c>
      <c r="D763" s="92" t="s">
        <v>15322</v>
      </c>
      <c r="E763" s="92" t="s">
        <v>15370</v>
      </c>
      <c r="F763" s="92" t="s">
        <v>15324</v>
      </c>
      <c r="G763" s="92" t="s">
        <v>16693</v>
      </c>
      <c r="H763" s="92" t="s">
        <v>15326</v>
      </c>
      <c r="I763" s="92" t="s">
        <v>15322</v>
      </c>
      <c r="J763" s="92" t="s">
        <v>15370</v>
      </c>
      <c r="K763" s="92">
        <v>0</v>
      </c>
      <c r="L763" s="92" t="s">
        <v>13433</v>
      </c>
      <c r="M763" s="93" t="s">
        <v>16694</v>
      </c>
      <c r="N763" s="86" t="str">
        <f t="shared" si="12"/>
        <v>9376739</v>
      </c>
      <c r="O763" s="94">
        <v>239645</v>
      </c>
      <c r="P763" s="95">
        <v>239645</v>
      </c>
      <c r="Q763" s="77">
        <v>239.64500000000001</v>
      </c>
      <c r="R763" s="96" t="s">
        <v>15329</v>
      </c>
      <c r="S763" s="92" t="s">
        <v>15330</v>
      </c>
      <c r="T763" s="92" t="s">
        <v>15331</v>
      </c>
      <c r="U763" s="92" t="s">
        <v>15332</v>
      </c>
      <c r="V763" s="92" t="s">
        <v>15333</v>
      </c>
      <c r="W763" s="92" t="s">
        <v>15345</v>
      </c>
      <c r="X763" s="97">
        <v>44600</v>
      </c>
      <c r="Y763" s="97">
        <v>44602</v>
      </c>
      <c r="Z763" s="97">
        <v>51879</v>
      </c>
      <c r="AA763" s="79">
        <v>6186</v>
      </c>
      <c r="AB763" s="90" t="s">
        <v>15340</v>
      </c>
    </row>
    <row r="764" spans="1:29" hidden="1">
      <c r="A764" s="76" t="s">
        <v>2347</v>
      </c>
      <c r="B764" s="92" t="s">
        <v>15346</v>
      </c>
      <c r="C764" s="92" t="s">
        <v>129</v>
      </c>
      <c r="D764" s="92" t="s">
        <v>15322</v>
      </c>
      <c r="E764" s="92" t="s">
        <v>15337</v>
      </c>
      <c r="F764" s="92" t="s">
        <v>15324</v>
      </c>
      <c r="G764" s="92" t="s">
        <v>16695</v>
      </c>
      <c r="H764" s="92" t="s">
        <v>15326</v>
      </c>
      <c r="I764" s="92" t="s">
        <v>15322</v>
      </c>
      <c r="J764" s="92" t="s">
        <v>15384</v>
      </c>
      <c r="K764" s="92">
        <v>0</v>
      </c>
      <c r="L764" s="92" t="s">
        <v>13433</v>
      </c>
      <c r="M764" s="93" t="s">
        <v>16696</v>
      </c>
      <c r="N764" s="86" t="str">
        <f t="shared" si="12"/>
        <v>9385898</v>
      </c>
      <c r="O764" s="94">
        <v>273000</v>
      </c>
      <c r="P764" s="95">
        <v>259350</v>
      </c>
      <c r="Q764" s="77">
        <v>259.35000000000002</v>
      </c>
      <c r="R764" s="96" t="s">
        <v>15329</v>
      </c>
      <c r="S764" s="92" t="s">
        <v>15349</v>
      </c>
      <c r="T764" s="92" t="s">
        <v>15331</v>
      </c>
      <c r="U764" s="92" t="s">
        <v>15350</v>
      </c>
      <c r="V764" s="92" t="s">
        <v>15351</v>
      </c>
      <c r="W764" s="92" t="s">
        <v>15352</v>
      </c>
      <c r="X764" s="97">
        <v>44594</v>
      </c>
      <c r="Y764" s="97">
        <v>44595</v>
      </c>
      <c r="Z764" s="97">
        <v>51893</v>
      </c>
      <c r="AA764" s="79" t="s">
        <v>15353</v>
      </c>
      <c r="AB764" s="90"/>
    </row>
    <row r="765" spans="1:29" hidden="1">
      <c r="A765" s="76" t="s">
        <v>2347</v>
      </c>
      <c r="B765" s="92" t="s">
        <v>15346</v>
      </c>
      <c r="C765" s="92" t="s">
        <v>129</v>
      </c>
      <c r="D765" s="92" t="s">
        <v>15322</v>
      </c>
      <c r="E765" s="92" t="s">
        <v>15337</v>
      </c>
      <c r="F765" s="92" t="s">
        <v>15324</v>
      </c>
      <c r="G765" s="92" t="s">
        <v>16697</v>
      </c>
      <c r="H765" s="92" t="s">
        <v>15326</v>
      </c>
      <c r="I765" s="92" t="s">
        <v>15948</v>
      </c>
      <c r="J765" s="92" t="s">
        <v>15949</v>
      </c>
      <c r="K765" s="92">
        <v>0</v>
      </c>
      <c r="L765" s="92" t="s">
        <v>13433</v>
      </c>
      <c r="M765" s="93" t="s">
        <v>16698</v>
      </c>
      <c r="N765" s="86" t="str">
        <f t="shared" si="12"/>
        <v>9421262</v>
      </c>
      <c r="O765" s="94">
        <v>273000</v>
      </c>
      <c r="P765" s="95">
        <v>259300</v>
      </c>
      <c r="Q765" s="77">
        <v>259.3</v>
      </c>
      <c r="R765" s="96" t="s">
        <v>15329</v>
      </c>
      <c r="S765" s="92" t="s">
        <v>15349</v>
      </c>
      <c r="T765" s="92" t="s">
        <v>15331</v>
      </c>
      <c r="U765" s="92" t="s">
        <v>15350</v>
      </c>
      <c r="V765" s="92" t="s">
        <v>15351</v>
      </c>
      <c r="W765" s="92" t="s">
        <v>15352</v>
      </c>
      <c r="X765" s="97">
        <v>44579</v>
      </c>
      <c r="Y765" s="97">
        <v>44592</v>
      </c>
      <c r="Z765" s="97">
        <v>51882</v>
      </c>
      <c r="AA765" s="79" t="s">
        <v>15353</v>
      </c>
      <c r="AB765" s="90"/>
    </row>
    <row r="766" spans="1:29" hidden="1">
      <c r="A766" s="76" t="s">
        <v>2347</v>
      </c>
      <c r="B766" s="92" t="s">
        <v>15346</v>
      </c>
      <c r="C766" s="92" t="s">
        <v>129</v>
      </c>
      <c r="D766" s="92" t="s">
        <v>15322</v>
      </c>
      <c r="E766" s="92" t="s">
        <v>15337</v>
      </c>
      <c r="F766" s="92" t="s">
        <v>15324</v>
      </c>
      <c r="G766" s="92" t="s">
        <v>16699</v>
      </c>
      <c r="H766" s="92" t="s">
        <v>15326</v>
      </c>
      <c r="I766" s="92" t="s">
        <v>15322</v>
      </c>
      <c r="J766" s="92" t="s">
        <v>15337</v>
      </c>
      <c r="K766" s="92">
        <v>0</v>
      </c>
      <c r="L766" s="92" t="s">
        <v>13433</v>
      </c>
      <c r="M766" s="93" t="s">
        <v>16700</v>
      </c>
      <c r="N766" s="86" t="str">
        <f t="shared" si="12"/>
        <v>9436611</v>
      </c>
      <c r="O766" s="94">
        <v>273000</v>
      </c>
      <c r="P766" s="95">
        <v>259350</v>
      </c>
      <c r="Q766" s="77">
        <v>259.35000000000002</v>
      </c>
      <c r="R766" s="96" t="s">
        <v>15329</v>
      </c>
      <c r="S766" s="92" t="s">
        <v>15349</v>
      </c>
      <c r="T766" s="92" t="s">
        <v>15331</v>
      </c>
      <c r="U766" s="92" t="s">
        <v>15350</v>
      </c>
      <c r="V766" s="92" t="s">
        <v>15351</v>
      </c>
      <c r="W766" s="92" t="s">
        <v>15352</v>
      </c>
      <c r="X766" s="97">
        <v>44594</v>
      </c>
      <c r="Y766" s="97">
        <v>44595</v>
      </c>
      <c r="Z766" s="97">
        <v>51893</v>
      </c>
      <c r="AA766" s="79" t="s">
        <v>15353</v>
      </c>
      <c r="AB766" s="90"/>
    </row>
    <row r="767" spans="1:29" hidden="1">
      <c r="A767" s="76" t="s">
        <v>2799</v>
      </c>
      <c r="B767" s="92" t="s">
        <v>15358</v>
      </c>
      <c r="C767" s="92" t="s">
        <v>59</v>
      </c>
      <c r="D767" s="92" t="s">
        <v>15322</v>
      </c>
      <c r="E767" s="92" t="s">
        <v>15337</v>
      </c>
      <c r="F767" s="92" t="s">
        <v>15324</v>
      </c>
      <c r="G767" s="92" t="s">
        <v>16701</v>
      </c>
      <c r="H767" s="92" t="s">
        <v>15326</v>
      </c>
      <c r="I767" s="92" t="s">
        <v>15322</v>
      </c>
      <c r="J767" s="92" t="s">
        <v>15395</v>
      </c>
      <c r="K767" s="92">
        <v>0</v>
      </c>
      <c r="L767" s="92" t="s">
        <v>13433</v>
      </c>
      <c r="M767" s="93" t="s">
        <v>2455</v>
      </c>
      <c r="N767" s="86" t="str">
        <f t="shared" si="12"/>
        <v>9441151</v>
      </c>
      <c r="O767" s="94">
        <v>148750</v>
      </c>
      <c r="P767" s="95">
        <v>148750</v>
      </c>
      <c r="Q767" s="77">
        <v>148.75</v>
      </c>
      <c r="R767" s="96" t="s">
        <v>15329</v>
      </c>
      <c r="S767" s="92" t="s">
        <v>15330</v>
      </c>
      <c r="T767" s="92" t="s">
        <v>15331</v>
      </c>
      <c r="U767" s="92" t="s">
        <v>15332</v>
      </c>
      <c r="V767" s="92" t="s">
        <v>15333</v>
      </c>
      <c r="W767" s="92" t="s">
        <v>15334</v>
      </c>
      <c r="X767" s="97">
        <v>44602</v>
      </c>
      <c r="Y767" s="97">
        <v>44607</v>
      </c>
      <c r="Z767" s="97">
        <v>51902</v>
      </c>
      <c r="AA767" s="79">
        <v>6186</v>
      </c>
      <c r="AB767" s="90" t="s">
        <v>15340</v>
      </c>
    </row>
    <row r="768" spans="1:29" hidden="1">
      <c r="A768" s="76" t="s">
        <v>2347</v>
      </c>
      <c r="B768" s="92" t="s">
        <v>15346</v>
      </c>
      <c r="C768" s="92" t="s">
        <v>129</v>
      </c>
      <c r="D768" s="92" t="s">
        <v>15322</v>
      </c>
      <c r="E768" s="92" t="s">
        <v>15337</v>
      </c>
      <c r="F768" s="92" t="s">
        <v>15324</v>
      </c>
      <c r="G768" s="92" t="s">
        <v>16702</v>
      </c>
      <c r="H768" s="92" t="s">
        <v>15326</v>
      </c>
      <c r="I768" s="92" t="s">
        <v>15322</v>
      </c>
      <c r="J768" s="92" t="s">
        <v>15337</v>
      </c>
      <c r="K768" s="92">
        <v>0</v>
      </c>
      <c r="L768" s="92" t="s">
        <v>13433</v>
      </c>
      <c r="M768" s="93" t="s">
        <v>16703</v>
      </c>
      <c r="N768" s="86" t="str">
        <f t="shared" si="12"/>
        <v>9461752</v>
      </c>
      <c r="O768" s="94">
        <v>273000</v>
      </c>
      <c r="P768" s="95">
        <v>259350</v>
      </c>
      <c r="Q768" s="77">
        <v>259.35000000000002</v>
      </c>
      <c r="R768" s="96" t="s">
        <v>15329</v>
      </c>
      <c r="S768" s="92" t="s">
        <v>15349</v>
      </c>
      <c r="T768" s="92" t="s">
        <v>15331</v>
      </c>
      <c r="U768" s="92" t="s">
        <v>15350</v>
      </c>
      <c r="V768" s="92" t="s">
        <v>15351</v>
      </c>
      <c r="W768" s="92" t="s">
        <v>15352</v>
      </c>
      <c r="X768" s="97">
        <v>44594</v>
      </c>
      <c r="Y768" s="97">
        <v>44595</v>
      </c>
      <c r="Z768" s="97">
        <v>51893</v>
      </c>
      <c r="AA768" s="79" t="s">
        <v>15353</v>
      </c>
      <c r="AB768" s="90"/>
    </row>
    <row r="769" spans="1:29" hidden="1">
      <c r="A769" s="98" t="s">
        <v>15320</v>
      </c>
      <c r="B769" s="99" t="s">
        <v>15446</v>
      </c>
      <c r="C769" s="99" t="s">
        <v>119</v>
      </c>
      <c r="D769" s="99" t="s">
        <v>15322</v>
      </c>
      <c r="E769" s="99" t="s">
        <v>15337</v>
      </c>
      <c r="F769" s="99" t="s">
        <v>15324</v>
      </c>
      <c r="G769" s="99" t="s">
        <v>16704</v>
      </c>
      <c r="H769" s="99" t="s">
        <v>15326</v>
      </c>
      <c r="I769" s="99" t="s">
        <v>15322</v>
      </c>
      <c r="J769" s="99" t="s">
        <v>15364</v>
      </c>
      <c r="K769" s="99">
        <v>0</v>
      </c>
      <c r="L769" s="99" t="s">
        <v>13433</v>
      </c>
      <c r="M769" s="99" t="s">
        <v>16705</v>
      </c>
      <c r="N769" s="86" t="str">
        <f t="shared" si="12"/>
        <v>9465177</v>
      </c>
      <c r="O769" s="104">
        <v>170000</v>
      </c>
      <c r="P769" s="105">
        <v>50000</v>
      </c>
      <c r="Q769" s="77">
        <v>50</v>
      </c>
      <c r="R769" s="102" t="s">
        <v>15329</v>
      </c>
      <c r="S769" s="99" t="s">
        <v>15330</v>
      </c>
      <c r="T769" s="99" t="s">
        <v>15331</v>
      </c>
      <c r="U769" s="99" t="s">
        <v>15332</v>
      </c>
      <c r="V769" s="99" t="s">
        <v>15333</v>
      </c>
      <c r="W769" s="99" t="s">
        <v>15334</v>
      </c>
      <c r="X769" s="103" t="s">
        <v>15987</v>
      </c>
      <c r="Y769" s="103">
        <v>44729</v>
      </c>
      <c r="Z769" s="103">
        <v>51970</v>
      </c>
      <c r="AA769" s="79">
        <v>6186</v>
      </c>
    </row>
    <row r="770" spans="1:29" hidden="1">
      <c r="A770" s="98" t="s">
        <v>15335</v>
      </c>
      <c r="B770" s="99" t="s">
        <v>15336</v>
      </c>
      <c r="C770" s="99" t="s">
        <v>6</v>
      </c>
      <c r="D770" s="99" t="s">
        <v>15322</v>
      </c>
      <c r="E770" s="99" t="s">
        <v>15337</v>
      </c>
      <c r="F770" s="99" t="s">
        <v>15324</v>
      </c>
      <c r="G770" s="99" t="s">
        <v>16706</v>
      </c>
      <c r="H770" s="99" t="s">
        <v>15326</v>
      </c>
      <c r="I770" s="99" t="s">
        <v>15322</v>
      </c>
      <c r="J770" s="99" t="s">
        <v>15337</v>
      </c>
      <c r="K770" s="99">
        <v>0</v>
      </c>
      <c r="L770" s="99" t="s">
        <v>13433</v>
      </c>
      <c r="M770" s="100" t="s">
        <v>232</v>
      </c>
      <c r="N770" s="86" t="str">
        <f t="shared" si="12"/>
        <v>9484984</v>
      </c>
      <c r="O770" s="104">
        <v>272000</v>
      </c>
      <c r="P770" s="101">
        <v>272000</v>
      </c>
      <c r="Q770" s="77">
        <v>272</v>
      </c>
      <c r="R770" s="102" t="s">
        <v>15329</v>
      </c>
      <c r="S770" s="99" t="s">
        <v>15330</v>
      </c>
      <c r="T770" s="99" t="s">
        <v>15331</v>
      </c>
      <c r="U770" s="99" t="s">
        <v>15332</v>
      </c>
      <c r="V770" s="99" t="s">
        <v>15333</v>
      </c>
      <c r="W770" s="99" t="s">
        <v>15339</v>
      </c>
      <c r="X770" s="103" t="s">
        <v>15688</v>
      </c>
      <c r="Y770" s="103">
        <v>44638</v>
      </c>
      <c r="Z770" s="103">
        <v>51932</v>
      </c>
      <c r="AA770" s="79">
        <v>6186</v>
      </c>
      <c r="AB770" s="90" t="s">
        <v>15340</v>
      </c>
      <c r="AC770" s="81">
        <v>33</v>
      </c>
    </row>
    <row r="771" spans="1:29" hidden="1">
      <c r="A771" s="76" t="s">
        <v>2347</v>
      </c>
      <c r="B771" s="92" t="s">
        <v>15346</v>
      </c>
      <c r="C771" s="92" t="s">
        <v>129</v>
      </c>
      <c r="D771" s="92" t="s">
        <v>15322</v>
      </c>
      <c r="E771" s="92" t="s">
        <v>15337</v>
      </c>
      <c r="F771" s="92" t="s">
        <v>15324</v>
      </c>
      <c r="G771" s="92" t="s">
        <v>16707</v>
      </c>
      <c r="H771" s="92" t="s">
        <v>15326</v>
      </c>
      <c r="I771" s="92" t="s">
        <v>15322</v>
      </c>
      <c r="J771" s="92" t="s">
        <v>15323</v>
      </c>
      <c r="K771" s="92">
        <v>0</v>
      </c>
      <c r="L771" s="92" t="s">
        <v>13433</v>
      </c>
      <c r="M771" s="93" t="s">
        <v>16708</v>
      </c>
      <c r="N771" s="86" t="str">
        <f t="shared" si="12"/>
        <v>9495607</v>
      </c>
      <c r="O771" s="94">
        <v>273000</v>
      </c>
      <c r="P771" s="95">
        <v>259350</v>
      </c>
      <c r="Q771" s="77">
        <v>259.35000000000002</v>
      </c>
      <c r="R771" s="96" t="s">
        <v>15329</v>
      </c>
      <c r="S771" s="92" t="s">
        <v>15349</v>
      </c>
      <c r="T771" s="92" t="s">
        <v>15331</v>
      </c>
      <c r="U771" s="92" t="s">
        <v>15350</v>
      </c>
      <c r="V771" s="92" t="s">
        <v>15351</v>
      </c>
      <c r="W771" s="92" t="s">
        <v>15352</v>
      </c>
      <c r="X771" s="97">
        <v>44594</v>
      </c>
      <c r="Y771" s="97">
        <v>44595</v>
      </c>
      <c r="Z771" s="97">
        <v>51893</v>
      </c>
      <c r="AA771" s="79" t="s">
        <v>15353</v>
      </c>
      <c r="AB771" s="90"/>
    </row>
    <row r="772" spans="1:29" hidden="1">
      <c r="A772" s="98" t="s">
        <v>2799</v>
      </c>
      <c r="B772" s="99" t="s">
        <v>15358</v>
      </c>
      <c r="C772" s="99" t="s">
        <v>59</v>
      </c>
      <c r="D772" s="99" t="s">
        <v>15322</v>
      </c>
      <c r="E772" s="99" t="s">
        <v>15337</v>
      </c>
      <c r="F772" s="99" t="s">
        <v>15324</v>
      </c>
      <c r="G772" s="99" t="s">
        <v>16709</v>
      </c>
      <c r="H772" s="99" t="s">
        <v>15326</v>
      </c>
      <c r="I772" s="99" t="s">
        <v>15322</v>
      </c>
      <c r="J772" s="99" t="s">
        <v>15337</v>
      </c>
      <c r="K772" s="99">
        <v>0</v>
      </c>
      <c r="L772" s="99" t="s">
        <v>13433</v>
      </c>
      <c r="M772" s="100" t="s">
        <v>126</v>
      </c>
      <c r="N772" s="86" t="str">
        <f t="shared" si="12"/>
        <v>9502049</v>
      </c>
      <c r="O772" s="101">
        <v>309400</v>
      </c>
      <c r="P772" s="101">
        <v>309400</v>
      </c>
      <c r="Q772" s="77">
        <v>309.39999999999998</v>
      </c>
      <c r="R772" s="102" t="s">
        <v>15329</v>
      </c>
      <c r="S772" s="99" t="s">
        <v>15330</v>
      </c>
      <c r="T772" s="99" t="s">
        <v>15331</v>
      </c>
      <c r="U772" s="99" t="s">
        <v>15332</v>
      </c>
      <c r="V772" s="99" t="s">
        <v>15333</v>
      </c>
      <c r="W772" s="99" t="s">
        <v>15329</v>
      </c>
      <c r="X772" s="103">
        <v>44606</v>
      </c>
      <c r="Y772" s="103">
        <v>44610</v>
      </c>
      <c r="Z772" s="103">
        <v>51910</v>
      </c>
      <c r="AA772" s="79">
        <v>6186</v>
      </c>
      <c r="AB772" s="90" t="s">
        <v>15340</v>
      </c>
    </row>
    <row r="773" spans="1:29" hidden="1">
      <c r="A773" s="76" t="s">
        <v>15489</v>
      </c>
      <c r="B773" s="92" t="s">
        <v>15772</v>
      </c>
      <c r="C773" s="92" t="s">
        <v>57</v>
      </c>
      <c r="D773" s="92" t="s">
        <v>15322</v>
      </c>
      <c r="E773" s="92" t="s">
        <v>15337</v>
      </c>
      <c r="F773" s="92" t="s">
        <v>15324</v>
      </c>
      <c r="G773" s="92" t="s">
        <v>324</v>
      </c>
      <c r="H773" s="92" t="s">
        <v>15326</v>
      </c>
      <c r="I773" s="92" t="s">
        <v>15322</v>
      </c>
      <c r="J773" s="92" t="s">
        <v>15337</v>
      </c>
      <c r="K773" s="92">
        <v>0</v>
      </c>
      <c r="L773" s="92" t="s">
        <v>13433</v>
      </c>
      <c r="M773" s="93" t="s">
        <v>325</v>
      </c>
      <c r="N773" s="86" t="str">
        <f t="shared" si="12"/>
        <v>9502713</v>
      </c>
      <c r="O773" s="94">
        <v>297500</v>
      </c>
      <c r="P773" s="95">
        <v>297500</v>
      </c>
      <c r="Q773" s="77">
        <v>297.5</v>
      </c>
      <c r="R773" s="96" t="s">
        <v>15329</v>
      </c>
      <c r="S773" s="92" t="s">
        <v>15330</v>
      </c>
      <c r="T773" s="92" t="s">
        <v>15331</v>
      </c>
      <c r="U773" s="92" t="s">
        <v>15332</v>
      </c>
      <c r="V773" s="92" t="s">
        <v>15333</v>
      </c>
      <c r="W773" s="92" t="s">
        <v>15345</v>
      </c>
      <c r="X773" s="97">
        <v>44575</v>
      </c>
      <c r="Y773" s="97">
        <v>44575</v>
      </c>
      <c r="Z773" s="97">
        <v>51820</v>
      </c>
      <c r="AA773" s="79">
        <v>6186</v>
      </c>
      <c r="AB773" s="90" t="s">
        <v>15340</v>
      </c>
    </row>
    <row r="774" spans="1:29" hidden="1">
      <c r="A774" s="98" t="s">
        <v>2799</v>
      </c>
      <c r="B774" s="99" t="s">
        <v>15358</v>
      </c>
      <c r="C774" s="99" t="s">
        <v>59</v>
      </c>
      <c r="D774" s="99" t="s">
        <v>15322</v>
      </c>
      <c r="E774" s="99" t="s">
        <v>15337</v>
      </c>
      <c r="F774" s="99" t="s">
        <v>15324</v>
      </c>
      <c r="G774" s="99" t="s">
        <v>16710</v>
      </c>
      <c r="H774" s="99" t="s">
        <v>15326</v>
      </c>
      <c r="I774" s="99" t="s">
        <v>15322</v>
      </c>
      <c r="J774" s="99" t="s">
        <v>15395</v>
      </c>
      <c r="K774" s="99">
        <v>0</v>
      </c>
      <c r="L774" s="99" t="s">
        <v>13433</v>
      </c>
      <c r="M774" s="99" t="s">
        <v>219</v>
      </c>
      <c r="N774" s="86" t="str">
        <f t="shared" si="12"/>
        <v>9562075</v>
      </c>
      <c r="O774" s="104">
        <v>272000</v>
      </c>
      <c r="P774" s="101">
        <v>272000</v>
      </c>
      <c r="Q774" s="77">
        <v>272</v>
      </c>
      <c r="R774" s="102" t="s">
        <v>15329</v>
      </c>
      <c r="S774" s="99" t="s">
        <v>15330</v>
      </c>
      <c r="T774" s="99" t="s">
        <v>15331</v>
      </c>
      <c r="U774" s="99" t="s">
        <v>15332</v>
      </c>
      <c r="V774" s="99" t="s">
        <v>15333</v>
      </c>
      <c r="W774" s="99" t="s">
        <v>15334</v>
      </c>
      <c r="X774" s="103" t="s">
        <v>15423</v>
      </c>
      <c r="Y774" s="103">
        <v>44665</v>
      </c>
      <c r="Z774" s="103">
        <v>51966</v>
      </c>
      <c r="AA774" s="79">
        <v>6186</v>
      </c>
      <c r="AB774" s="80" t="s">
        <v>15340</v>
      </c>
      <c r="AC774" s="81">
        <v>33</v>
      </c>
    </row>
    <row r="775" spans="1:29" hidden="1">
      <c r="A775" s="76" t="s">
        <v>2347</v>
      </c>
      <c r="B775" s="92" t="s">
        <v>15341</v>
      </c>
      <c r="C775" s="92" t="s">
        <v>15342</v>
      </c>
      <c r="D775" s="92" t="s">
        <v>15322</v>
      </c>
      <c r="E775" s="92" t="s">
        <v>15343</v>
      </c>
      <c r="F775" s="92" t="s">
        <v>15354</v>
      </c>
      <c r="G775" s="92" t="s">
        <v>16711</v>
      </c>
      <c r="H775" s="92" t="s">
        <v>15326</v>
      </c>
      <c r="I775" s="92" t="s">
        <v>15322</v>
      </c>
      <c r="J775" s="92" t="s">
        <v>15343</v>
      </c>
      <c r="K775" s="92">
        <v>0</v>
      </c>
      <c r="L775" s="92" t="s">
        <v>13433</v>
      </c>
      <c r="M775" s="93" t="s">
        <v>16712</v>
      </c>
      <c r="N775" s="86" t="str">
        <f t="shared" si="12"/>
        <v>9572037</v>
      </c>
      <c r="O775" s="94">
        <v>171157</v>
      </c>
      <c r="P775" s="95">
        <v>171157</v>
      </c>
      <c r="Q775" s="77">
        <v>171.15700000000001</v>
      </c>
      <c r="R775" s="96" t="s">
        <v>15329</v>
      </c>
      <c r="S775" s="92" t="s">
        <v>15349</v>
      </c>
      <c r="T775" s="92" t="s">
        <v>15331</v>
      </c>
      <c r="U775" s="92" t="s">
        <v>15356</v>
      </c>
      <c r="V775" s="92" t="s">
        <v>15357</v>
      </c>
      <c r="W775" s="92" t="s">
        <v>15352</v>
      </c>
      <c r="X775" s="97">
        <v>44602</v>
      </c>
      <c r="Y775" s="97">
        <v>44603</v>
      </c>
      <c r="Z775" s="97">
        <v>51898</v>
      </c>
      <c r="AA775" s="79" t="s">
        <v>15353</v>
      </c>
      <c r="AB775" s="90"/>
    </row>
    <row r="776" spans="1:29" hidden="1">
      <c r="A776" s="98" t="s">
        <v>15489</v>
      </c>
      <c r="B776" s="99" t="s">
        <v>15772</v>
      </c>
      <c r="C776" s="99" t="s">
        <v>57</v>
      </c>
      <c r="D776" s="99" t="s">
        <v>15322</v>
      </c>
      <c r="E776" s="99" t="s">
        <v>15337</v>
      </c>
      <c r="F776" s="99" t="s">
        <v>15324</v>
      </c>
      <c r="G776" s="99" t="s">
        <v>16713</v>
      </c>
      <c r="H776" s="99" t="s">
        <v>15326</v>
      </c>
      <c r="I776" s="99" t="s">
        <v>15322</v>
      </c>
      <c r="J776" s="99" t="s">
        <v>15370</v>
      </c>
      <c r="K776" s="99">
        <v>0</v>
      </c>
      <c r="L776" s="99" t="s">
        <v>13433</v>
      </c>
      <c r="M776" s="100" t="s">
        <v>16714</v>
      </c>
      <c r="N776" s="86" t="str">
        <f t="shared" si="12"/>
        <v>9616284</v>
      </c>
      <c r="O776" s="104">
        <v>208560</v>
      </c>
      <c r="P776" s="101">
        <v>208560</v>
      </c>
      <c r="Q776" s="77">
        <v>208.56</v>
      </c>
      <c r="R776" s="102" t="s">
        <v>15329</v>
      </c>
      <c r="S776" s="99" t="s">
        <v>15330</v>
      </c>
      <c r="T776" s="99" t="s">
        <v>15331</v>
      </c>
      <c r="U776" s="99" t="s">
        <v>15332</v>
      </c>
      <c r="V776" s="99" t="s">
        <v>15333</v>
      </c>
      <c r="W776" s="99" t="s">
        <v>15345</v>
      </c>
      <c r="X776" s="103" t="s">
        <v>15413</v>
      </c>
      <c r="Y776" s="103">
        <v>44650</v>
      </c>
      <c r="Z776" s="103">
        <v>51939</v>
      </c>
      <c r="AA776" s="79">
        <v>6186</v>
      </c>
      <c r="AB776" s="80" t="s">
        <v>15340</v>
      </c>
    </row>
    <row r="777" spans="1:29" hidden="1">
      <c r="A777" s="98" t="s">
        <v>15392</v>
      </c>
      <c r="B777" s="99" t="s">
        <v>15435</v>
      </c>
      <c r="C777" s="99" t="s">
        <v>1049</v>
      </c>
      <c r="D777" s="99" t="s">
        <v>15322</v>
      </c>
      <c r="E777" s="99" t="s">
        <v>15337</v>
      </c>
      <c r="F777" s="99" t="s">
        <v>15324</v>
      </c>
      <c r="G777" s="99" t="s">
        <v>16715</v>
      </c>
      <c r="H777" s="99" t="s">
        <v>15326</v>
      </c>
      <c r="I777" s="99" t="s">
        <v>15322</v>
      </c>
      <c r="J777" s="99" t="s">
        <v>15395</v>
      </c>
      <c r="K777" s="99">
        <v>0</v>
      </c>
      <c r="L777" s="99" t="s">
        <v>13433</v>
      </c>
      <c r="M777" s="99" t="s">
        <v>16716</v>
      </c>
      <c r="N777" s="86" t="str">
        <f t="shared" ref="N777:N840" si="13">+RIGHT(M777,7)</f>
        <v>9625571</v>
      </c>
      <c r="O777" s="104">
        <v>85000</v>
      </c>
      <c r="P777" s="101">
        <v>85000</v>
      </c>
      <c r="Q777" s="77">
        <v>85</v>
      </c>
      <c r="R777" s="102" t="s">
        <v>15329</v>
      </c>
      <c r="S777" s="99" t="s">
        <v>15330</v>
      </c>
      <c r="T777" s="99" t="s">
        <v>15331</v>
      </c>
      <c r="U777" s="99" t="s">
        <v>15332</v>
      </c>
      <c r="V777" s="99" t="s">
        <v>15333</v>
      </c>
      <c r="W777" s="99" t="s">
        <v>15334</v>
      </c>
      <c r="X777" s="103">
        <v>44678</v>
      </c>
      <c r="Y777" s="103">
        <v>44688</v>
      </c>
      <c r="Z777" s="103">
        <v>51983</v>
      </c>
      <c r="AA777" s="79">
        <v>6186</v>
      </c>
    </row>
    <row r="778" spans="1:29" hidden="1">
      <c r="A778" s="76" t="s">
        <v>15335</v>
      </c>
      <c r="B778" s="92" t="s">
        <v>15336</v>
      </c>
      <c r="C778" s="92" t="s">
        <v>6</v>
      </c>
      <c r="D778" s="92" t="s">
        <v>15322</v>
      </c>
      <c r="E778" s="92" t="s">
        <v>15337</v>
      </c>
      <c r="F778" s="92" t="s">
        <v>15324</v>
      </c>
      <c r="G778" s="92" t="s">
        <v>16717</v>
      </c>
      <c r="H778" s="92" t="s">
        <v>15326</v>
      </c>
      <c r="I778" s="92" t="s">
        <v>15322</v>
      </c>
      <c r="J778" s="92" t="s">
        <v>15337</v>
      </c>
      <c r="K778" s="92">
        <v>0</v>
      </c>
      <c r="L778" s="92" t="s">
        <v>13433</v>
      </c>
      <c r="M778" s="93" t="s">
        <v>16718</v>
      </c>
      <c r="N778" s="86" t="str">
        <f t="shared" si="13"/>
        <v>9670248</v>
      </c>
      <c r="O778" s="94">
        <v>132615</v>
      </c>
      <c r="P778" s="95">
        <v>132615</v>
      </c>
      <c r="Q778" s="77">
        <v>132.61500000000001</v>
      </c>
      <c r="R778" s="96" t="s">
        <v>15329</v>
      </c>
      <c r="S778" s="92" t="s">
        <v>15330</v>
      </c>
      <c r="T778" s="92" t="s">
        <v>15331</v>
      </c>
      <c r="U778" s="92" t="s">
        <v>15332</v>
      </c>
      <c r="V778" s="92" t="s">
        <v>15333</v>
      </c>
      <c r="W778" s="92" t="s">
        <v>15334</v>
      </c>
      <c r="X778" s="97">
        <v>44603</v>
      </c>
      <c r="Y778" s="97">
        <v>44606</v>
      </c>
      <c r="Z778" s="97">
        <v>51890</v>
      </c>
      <c r="AA778" s="79">
        <v>6186</v>
      </c>
      <c r="AB778" s="90"/>
    </row>
    <row r="779" spans="1:29" hidden="1">
      <c r="A779" s="98" t="s">
        <v>2799</v>
      </c>
      <c r="B779" s="99" t="s">
        <v>15358</v>
      </c>
      <c r="C779" s="99" t="s">
        <v>59</v>
      </c>
      <c r="D779" s="99" t="s">
        <v>15322</v>
      </c>
      <c r="E779" s="99" t="s">
        <v>15337</v>
      </c>
      <c r="F779" s="99" t="s">
        <v>15324</v>
      </c>
      <c r="G779" s="99" t="s">
        <v>16719</v>
      </c>
      <c r="H779" s="99" t="s">
        <v>15326</v>
      </c>
      <c r="I779" s="99" t="s">
        <v>15322</v>
      </c>
      <c r="J779" s="99" t="s">
        <v>15337</v>
      </c>
      <c r="K779" s="99">
        <v>0</v>
      </c>
      <c r="L779" s="99" t="s">
        <v>13433</v>
      </c>
      <c r="M779" s="99" t="s">
        <v>409</v>
      </c>
      <c r="N779" s="86" t="str">
        <f t="shared" si="13"/>
        <v>9703989</v>
      </c>
      <c r="O779" s="104">
        <v>229500</v>
      </c>
      <c r="P779" s="101">
        <v>229500</v>
      </c>
      <c r="Q779" s="77">
        <v>229.5</v>
      </c>
      <c r="R779" s="102" t="s">
        <v>15329</v>
      </c>
      <c r="S779" s="99" t="s">
        <v>15330</v>
      </c>
      <c r="T779" s="99" t="s">
        <v>15331</v>
      </c>
      <c r="U779" s="99" t="s">
        <v>15332</v>
      </c>
      <c r="V779" s="99" t="s">
        <v>15333</v>
      </c>
      <c r="W779" s="99" t="s">
        <v>15334</v>
      </c>
      <c r="X779" s="103">
        <v>44693</v>
      </c>
      <c r="Y779" s="103">
        <v>44693</v>
      </c>
      <c r="Z779" s="103">
        <v>51997</v>
      </c>
      <c r="AA779" s="79">
        <v>6186</v>
      </c>
      <c r="AB779" s="80" t="s">
        <v>15340</v>
      </c>
      <c r="AC779" s="81">
        <v>33</v>
      </c>
    </row>
    <row r="780" spans="1:29" hidden="1">
      <c r="A780" s="98" t="s">
        <v>15392</v>
      </c>
      <c r="B780" s="99" t="s">
        <v>15522</v>
      </c>
      <c r="C780" s="99" t="s">
        <v>15523</v>
      </c>
      <c r="D780" s="99" t="s">
        <v>15322</v>
      </c>
      <c r="E780" s="99" t="s">
        <v>15327</v>
      </c>
      <c r="F780" s="99" t="s">
        <v>15324</v>
      </c>
      <c r="G780" s="99" t="s">
        <v>16720</v>
      </c>
      <c r="H780" s="99" t="s">
        <v>15326</v>
      </c>
      <c r="I780" s="99" t="s">
        <v>15322</v>
      </c>
      <c r="J780" s="99" t="s">
        <v>15361</v>
      </c>
      <c r="K780" s="99">
        <v>0</v>
      </c>
      <c r="L780" s="99" t="s">
        <v>13433</v>
      </c>
      <c r="M780" s="100" t="s">
        <v>16721</v>
      </c>
      <c r="N780" s="86" t="str">
        <f t="shared" si="13"/>
        <v>9704348</v>
      </c>
      <c r="O780" s="104">
        <v>250000</v>
      </c>
      <c r="P780" s="101">
        <v>125000</v>
      </c>
      <c r="Q780" s="77">
        <v>125</v>
      </c>
      <c r="R780" s="102" t="s">
        <v>15329</v>
      </c>
      <c r="S780" s="99" t="s">
        <v>15330</v>
      </c>
      <c r="T780" s="99" t="s">
        <v>15331</v>
      </c>
      <c r="U780" s="99" t="s">
        <v>15641</v>
      </c>
      <c r="V780" s="99" t="s">
        <v>15642</v>
      </c>
      <c r="W780" s="99" t="s">
        <v>15345</v>
      </c>
      <c r="X780" s="103" t="s">
        <v>15624</v>
      </c>
      <c r="Y780" s="103">
        <v>44638</v>
      </c>
      <c r="Z780" s="103">
        <v>51941</v>
      </c>
      <c r="AA780" s="79">
        <v>6186</v>
      </c>
      <c r="AB780" s="80" t="s">
        <v>15503</v>
      </c>
    </row>
    <row r="781" spans="1:29" hidden="1">
      <c r="A781" s="98" t="s">
        <v>2347</v>
      </c>
      <c r="B781" s="99" t="s">
        <v>15346</v>
      </c>
      <c r="C781" s="99" t="s">
        <v>129</v>
      </c>
      <c r="D781" s="99" t="s">
        <v>15322</v>
      </c>
      <c r="E781" s="99" t="s">
        <v>15337</v>
      </c>
      <c r="F781" s="99" t="s">
        <v>15324</v>
      </c>
      <c r="G781" s="99" t="s">
        <v>16722</v>
      </c>
      <c r="H781" s="99" t="s">
        <v>15326</v>
      </c>
      <c r="I781" s="99" t="s">
        <v>15322</v>
      </c>
      <c r="J781" s="99" t="s">
        <v>15418</v>
      </c>
      <c r="K781" s="99">
        <v>0</v>
      </c>
      <c r="L781" s="99" t="s">
        <v>13433</v>
      </c>
      <c r="M781" s="99" t="s">
        <v>16723</v>
      </c>
      <c r="N781" s="86" t="str">
        <f t="shared" si="13"/>
        <v>9704836</v>
      </c>
      <c r="O781" s="104">
        <v>273000</v>
      </c>
      <c r="P781" s="101">
        <v>259350</v>
      </c>
      <c r="Q781" s="77">
        <v>259.35000000000002</v>
      </c>
      <c r="R781" s="102" t="s">
        <v>15329</v>
      </c>
      <c r="S781" s="99" t="s">
        <v>15349</v>
      </c>
      <c r="T781" s="99" t="s">
        <v>15331</v>
      </c>
      <c r="U781" s="99" t="s">
        <v>15350</v>
      </c>
      <c r="V781" s="99" t="s">
        <v>15351</v>
      </c>
      <c r="W781" s="99" t="s">
        <v>15352</v>
      </c>
      <c r="X781" s="103" t="s">
        <v>15686</v>
      </c>
      <c r="Y781" s="103">
        <v>44664</v>
      </c>
      <c r="Z781" s="103">
        <v>51928</v>
      </c>
      <c r="AA781" s="79" t="s">
        <v>15353</v>
      </c>
    </row>
    <row r="782" spans="1:29" hidden="1">
      <c r="A782" s="98" t="s">
        <v>2799</v>
      </c>
      <c r="B782" s="99" t="s">
        <v>15358</v>
      </c>
      <c r="C782" s="99" t="s">
        <v>59</v>
      </c>
      <c r="D782" s="99" t="s">
        <v>15322</v>
      </c>
      <c r="E782" s="99" t="s">
        <v>15337</v>
      </c>
      <c r="F782" s="99" t="s">
        <v>15324</v>
      </c>
      <c r="G782" s="99" t="s">
        <v>16724</v>
      </c>
      <c r="H782" s="99" t="s">
        <v>15326</v>
      </c>
      <c r="I782" s="99" t="s">
        <v>15322</v>
      </c>
      <c r="J782" s="99" t="s">
        <v>15370</v>
      </c>
      <c r="K782" s="99">
        <v>0</v>
      </c>
      <c r="L782" s="99" t="s">
        <v>13433</v>
      </c>
      <c r="M782" s="100" t="s">
        <v>2908</v>
      </c>
      <c r="N782" s="86" t="str">
        <f t="shared" si="13"/>
        <v>9735074</v>
      </c>
      <c r="O782" s="104">
        <v>229624</v>
      </c>
      <c r="P782" s="101">
        <v>229624</v>
      </c>
      <c r="Q782" s="77">
        <v>229.624</v>
      </c>
      <c r="R782" s="102" t="s">
        <v>15329</v>
      </c>
      <c r="S782" s="99" t="s">
        <v>15330</v>
      </c>
      <c r="T782" s="99" t="s">
        <v>15331</v>
      </c>
      <c r="U782" s="99" t="s">
        <v>15332</v>
      </c>
      <c r="V782" s="99" t="s">
        <v>15333</v>
      </c>
      <c r="W782" s="99" t="s">
        <v>15334</v>
      </c>
      <c r="X782" s="103" t="s">
        <v>15686</v>
      </c>
      <c r="Y782" s="103">
        <v>44629</v>
      </c>
      <c r="Z782" s="103">
        <v>51931</v>
      </c>
      <c r="AA782" s="79">
        <v>6186</v>
      </c>
      <c r="AB782" s="80" t="s">
        <v>15340</v>
      </c>
      <c r="AC782" s="81">
        <v>33</v>
      </c>
    </row>
    <row r="783" spans="1:29" hidden="1">
      <c r="A783" s="98" t="s">
        <v>2799</v>
      </c>
      <c r="B783" s="99" t="s">
        <v>15358</v>
      </c>
      <c r="C783" s="99" t="s">
        <v>59</v>
      </c>
      <c r="D783" s="99" t="s">
        <v>15322</v>
      </c>
      <c r="E783" s="99" t="s">
        <v>15337</v>
      </c>
      <c r="F783" s="99" t="s">
        <v>15324</v>
      </c>
      <c r="G783" s="99" t="s">
        <v>16725</v>
      </c>
      <c r="H783" s="99" t="s">
        <v>15326</v>
      </c>
      <c r="I783" s="99" t="s">
        <v>15322</v>
      </c>
      <c r="J783" s="99" t="s">
        <v>15323</v>
      </c>
      <c r="K783" s="99">
        <v>0</v>
      </c>
      <c r="L783" s="99" t="s">
        <v>13433</v>
      </c>
      <c r="M783" s="99" t="s">
        <v>591</v>
      </c>
      <c r="N783" s="86" t="str">
        <f t="shared" si="13"/>
        <v>9748819</v>
      </c>
      <c r="O783" s="104">
        <v>242051</v>
      </c>
      <c r="P783" s="101">
        <v>242051</v>
      </c>
      <c r="Q783" s="77">
        <v>242.05099999999999</v>
      </c>
      <c r="R783" s="102" t="s">
        <v>15329</v>
      </c>
      <c r="S783" s="99" t="s">
        <v>15330</v>
      </c>
      <c r="T783" s="99" t="s">
        <v>15331</v>
      </c>
      <c r="U783" s="99" t="s">
        <v>15332</v>
      </c>
      <c r="V783" s="99" t="s">
        <v>15333</v>
      </c>
      <c r="W783" s="99" t="s">
        <v>15334</v>
      </c>
      <c r="X783" s="103" t="s">
        <v>15987</v>
      </c>
      <c r="Y783" s="103">
        <v>44680</v>
      </c>
      <c r="Z783" s="103">
        <v>51983</v>
      </c>
      <c r="AA783" s="79">
        <v>6186</v>
      </c>
      <c r="AB783" s="80" t="s">
        <v>15340</v>
      </c>
      <c r="AC783" s="81">
        <v>33</v>
      </c>
    </row>
    <row r="784" spans="1:29" hidden="1">
      <c r="A784" s="98" t="s">
        <v>2799</v>
      </c>
      <c r="B784" s="99" t="s">
        <v>15358</v>
      </c>
      <c r="C784" s="99" t="s">
        <v>59</v>
      </c>
      <c r="D784" s="99" t="s">
        <v>15322</v>
      </c>
      <c r="E784" s="99" t="s">
        <v>15337</v>
      </c>
      <c r="F784" s="99" t="s">
        <v>15324</v>
      </c>
      <c r="G784" s="99" t="s">
        <v>16726</v>
      </c>
      <c r="H784" s="99" t="s">
        <v>15326</v>
      </c>
      <c r="I784" s="99" t="s">
        <v>15322</v>
      </c>
      <c r="J784" s="99" t="s">
        <v>15337</v>
      </c>
      <c r="K784" s="99">
        <v>0</v>
      </c>
      <c r="L784" s="99" t="s">
        <v>13433</v>
      </c>
      <c r="M784" s="99" t="s">
        <v>94</v>
      </c>
      <c r="N784" s="86" t="str">
        <f t="shared" si="13"/>
        <v>9767609</v>
      </c>
      <c r="O784" s="104">
        <v>309400</v>
      </c>
      <c r="P784" s="101">
        <v>309400</v>
      </c>
      <c r="Q784" s="77">
        <v>309.39999999999998</v>
      </c>
      <c r="R784" s="102" t="s">
        <v>15329</v>
      </c>
      <c r="S784" s="99" t="s">
        <v>15330</v>
      </c>
      <c r="T784" s="99" t="s">
        <v>15331</v>
      </c>
      <c r="U784" s="99" t="s">
        <v>15332</v>
      </c>
      <c r="V784" s="99" t="s">
        <v>15333</v>
      </c>
      <c r="W784" s="99" t="s">
        <v>15334</v>
      </c>
      <c r="X784" s="103" t="s">
        <v>15540</v>
      </c>
      <c r="Y784" s="103">
        <v>44670</v>
      </c>
      <c r="Z784" s="103">
        <v>51974</v>
      </c>
      <c r="AA784" s="79">
        <v>6186</v>
      </c>
      <c r="AB784" s="80" t="s">
        <v>15340</v>
      </c>
    </row>
    <row r="785" spans="1:29" hidden="1">
      <c r="A785" s="98" t="s">
        <v>15320</v>
      </c>
      <c r="B785" s="99" t="s">
        <v>15416</v>
      </c>
      <c r="C785" s="99" t="s">
        <v>15417</v>
      </c>
      <c r="D785" s="99" t="s">
        <v>15322</v>
      </c>
      <c r="E785" s="99" t="s">
        <v>15418</v>
      </c>
      <c r="F785" s="99" t="s">
        <v>15324</v>
      </c>
      <c r="G785" s="99" t="s">
        <v>16727</v>
      </c>
      <c r="H785" s="99" t="s">
        <v>15326</v>
      </c>
      <c r="I785" s="99" t="s">
        <v>15322</v>
      </c>
      <c r="J785" s="99" t="s">
        <v>15418</v>
      </c>
      <c r="K785" s="99">
        <v>0</v>
      </c>
      <c r="L785" s="99" t="s">
        <v>13433</v>
      </c>
      <c r="M785" s="99" t="s">
        <v>2094</v>
      </c>
      <c r="N785" s="86" t="str">
        <f t="shared" si="13"/>
        <v>9815544</v>
      </c>
      <c r="O785" s="104">
        <v>198000</v>
      </c>
      <c r="P785" s="105">
        <v>198000</v>
      </c>
      <c r="Q785" s="77">
        <v>198</v>
      </c>
      <c r="R785" s="102" t="s">
        <v>15329</v>
      </c>
      <c r="S785" s="99" t="s">
        <v>15330</v>
      </c>
      <c r="T785" s="99" t="s">
        <v>15331</v>
      </c>
      <c r="U785" s="99" t="s">
        <v>15332</v>
      </c>
      <c r="V785" s="99" t="s">
        <v>15333</v>
      </c>
      <c r="W785" s="99" t="s">
        <v>15334</v>
      </c>
      <c r="X785" s="103" t="s">
        <v>15888</v>
      </c>
      <c r="Y785" s="103">
        <v>44725</v>
      </c>
      <c r="Z785" s="103">
        <v>52025</v>
      </c>
      <c r="AA785" s="79">
        <v>6186</v>
      </c>
      <c r="AB785" s="80" t="s">
        <v>15340</v>
      </c>
    </row>
    <row r="786" spans="1:29" hidden="1">
      <c r="A786" s="98" t="s">
        <v>15392</v>
      </c>
      <c r="B786" s="99" t="s">
        <v>15435</v>
      </c>
      <c r="C786" s="99" t="s">
        <v>1049</v>
      </c>
      <c r="D786" s="99" t="s">
        <v>15322</v>
      </c>
      <c r="E786" s="99" t="s">
        <v>15337</v>
      </c>
      <c r="F786" s="99" t="s">
        <v>15324</v>
      </c>
      <c r="G786" s="99" t="s">
        <v>16728</v>
      </c>
      <c r="H786" s="99" t="s">
        <v>15326</v>
      </c>
      <c r="I786" s="99" t="s">
        <v>15322</v>
      </c>
      <c r="J786" s="99" t="s">
        <v>15395</v>
      </c>
      <c r="K786" s="99">
        <v>0</v>
      </c>
      <c r="L786" s="99" t="s">
        <v>13433</v>
      </c>
      <c r="M786" s="99" t="s">
        <v>16729</v>
      </c>
      <c r="N786" s="86" t="str">
        <f t="shared" si="13"/>
        <v>9842656</v>
      </c>
      <c r="O786" s="104">
        <v>150400</v>
      </c>
      <c r="P786" s="101">
        <v>150400</v>
      </c>
      <c r="Q786" s="77">
        <v>150.4</v>
      </c>
      <c r="R786" s="102" t="s">
        <v>15329</v>
      </c>
      <c r="S786" s="99" t="s">
        <v>15330</v>
      </c>
      <c r="T786" s="99" t="s">
        <v>15331</v>
      </c>
      <c r="U786" s="99" t="s">
        <v>15332</v>
      </c>
      <c r="V786" s="99" t="s">
        <v>15333</v>
      </c>
      <c r="W786" s="99" t="s">
        <v>15334</v>
      </c>
      <c r="X786" s="103" t="s">
        <v>16106</v>
      </c>
      <c r="Y786" s="103">
        <v>44670</v>
      </c>
      <c r="Z786" s="103">
        <v>51971</v>
      </c>
      <c r="AA786" s="79">
        <v>6186</v>
      </c>
    </row>
    <row r="787" spans="1:29" hidden="1">
      <c r="A787" s="98" t="s">
        <v>15392</v>
      </c>
      <c r="B787" s="99" t="s">
        <v>15435</v>
      </c>
      <c r="C787" s="99" t="s">
        <v>1049</v>
      </c>
      <c r="D787" s="99" t="s">
        <v>15322</v>
      </c>
      <c r="E787" s="99" t="s">
        <v>15337</v>
      </c>
      <c r="F787" s="99" t="s">
        <v>15324</v>
      </c>
      <c r="G787" s="99" t="s">
        <v>16730</v>
      </c>
      <c r="H787" s="99" t="s">
        <v>15326</v>
      </c>
      <c r="I787" s="99" t="s">
        <v>15322</v>
      </c>
      <c r="J787" s="99" t="s">
        <v>15384</v>
      </c>
      <c r="K787" s="99">
        <v>0</v>
      </c>
      <c r="L787" s="99" t="s">
        <v>13433</v>
      </c>
      <c r="M787" s="100" t="s">
        <v>16731</v>
      </c>
      <c r="N787" s="86" t="str">
        <f t="shared" si="13"/>
        <v>9890523</v>
      </c>
      <c r="O787" s="104">
        <v>153000</v>
      </c>
      <c r="P787" s="101">
        <v>153000</v>
      </c>
      <c r="Q787" s="77">
        <v>153</v>
      </c>
      <c r="R787" s="102" t="s">
        <v>15329</v>
      </c>
      <c r="S787" s="99" t="s">
        <v>15330</v>
      </c>
      <c r="T787" s="99" t="s">
        <v>15331</v>
      </c>
      <c r="U787" s="99" t="s">
        <v>15332</v>
      </c>
      <c r="V787" s="99" t="s">
        <v>15333</v>
      </c>
      <c r="W787" s="99" t="s">
        <v>15334</v>
      </c>
      <c r="X787" s="103" t="s">
        <v>15686</v>
      </c>
      <c r="Y787" s="103">
        <v>44649</v>
      </c>
      <c r="Z787" s="103">
        <v>51932</v>
      </c>
      <c r="AA787" s="79">
        <v>6186</v>
      </c>
    </row>
    <row r="788" spans="1:29" hidden="1">
      <c r="A788" s="98" t="s">
        <v>15380</v>
      </c>
      <c r="B788" s="99" t="s">
        <v>15381</v>
      </c>
      <c r="C788" s="99" t="s">
        <v>15382</v>
      </c>
      <c r="D788" s="99" t="s">
        <v>15322</v>
      </c>
      <c r="E788" s="99" t="s">
        <v>15337</v>
      </c>
      <c r="F788" s="99" t="s">
        <v>15324</v>
      </c>
      <c r="G788" s="99" t="s">
        <v>16732</v>
      </c>
      <c r="H788" s="99" t="s">
        <v>15326</v>
      </c>
      <c r="I788" s="99" t="s">
        <v>15322</v>
      </c>
      <c r="J788" s="99" t="s">
        <v>15418</v>
      </c>
      <c r="K788" s="99">
        <v>0</v>
      </c>
      <c r="L788" s="99" t="s">
        <v>13433</v>
      </c>
      <c r="M788" s="99" t="s">
        <v>103</v>
      </c>
      <c r="N788" s="86" t="str">
        <f t="shared" si="13"/>
        <v>9904710</v>
      </c>
      <c r="O788" s="104">
        <v>203459</v>
      </c>
      <c r="P788" s="105">
        <v>203459</v>
      </c>
      <c r="Q788" s="77">
        <v>203.459</v>
      </c>
      <c r="R788" s="102" t="s">
        <v>15329</v>
      </c>
      <c r="S788" s="99" t="s">
        <v>15330</v>
      </c>
      <c r="T788" s="99" t="s">
        <v>15331</v>
      </c>
      <c r="U788" s="99" t="s">
        <v>15332</v>
      </c>
      <c r="V788" s="99" t="s">
        <v>15333</v>
      </c>
      <c r="W788" s="99" t="s">
        <v>15334</v>
      </c>
      <c r="X788" s="103" t="s">
        <v>16077</v>
      </c>
      <c r="Y788" s="103">
        <v>44733</v>
      </c>
      <c r="Z788" s="103">
        <v>52029</v>
      </c>
      <c r="AA788" s="79">
        <v>6186</v>
      </c>
      <c r="AB788" s="80" t="s">
        <v>15340</v>
      </c>
      <c r="AC788" s="81">
        <v>33</v>
      </c>
    </row>
    <row r="789" spans="1:29" hidden="1">
      <c r="A789" s="98" t="s">
        <v>2347</v>
      </c>
      <c r="B789" s="99" t="s">
        <v>15346</v>
      </c>
      <c r="C789" s="99" t="s">
        <v>129</v>
      </c>
      <c r="D789" s="99" t="s">
        <v>15322</v>
      </c>
      <c r="E789" s="99" t="s">
        <v>15337</v>
      </c>
      <c r="F789" s="99" t="s">
        <v>15324</v>
      </c>
      <c r="G789" s="99" t="s">
        <v>16733</v>
      </c>
      <c r="H789" s="99" t="s">
        <v>15326</v>
      </c>
      <c r="I789" s="99" t="s">
        <v>15322</v>
      </c>
      <c r="J789" s="99" t="s">
        <v>15406</v>
      </c>
      <c r="K789" s="99">
        <v>0</v>
      </c>
      <c r="L789" s="99" t="s">
        <v>13433</v>
      </c>
      <c r="M789" s="100" t="s">
        <v>16734</v>
      </c>
      <c r="N789" s="86" t="str">
        <f t="shared" si="13"/>
        <v>9923176</v>
      </c>
      <c r="O789" s="101">
        <v>273000</v>
      </c>
      <c r="P789" s="101">
        <v>259350</v>
      </c>
      <c r="Q789" s="77">
        <v>259.35000000000002</v>
      </c>
      <c r="R789" s="102" t="s">
        <v>15329</v>
      </c>
      <c r="S789" s="99" t="s">
        <v>15349</v>
      </c>
      <c r="T789" s="99" t="s">
        <v>15331</v>
      </c>
      <c r="U789" s="99" t="s">
        <v>15350</v>
      </c>
      <c r="V789" s="99" t="s">
        <v>15351</v>
      </c>
      <c r="W789" s="99" t="s">
        <v>15352</v>
      </c>
      <c r="X789" s="103">
        <v>44601</v>
      </c>
      <c r="Y789" s="103">
        <v>44615</v>
      </c>
      <c r="Z789" s="103">
        <v>51899</v>
      </c>
      <c r="AA789" s="79" t="s">
        <v>15353</v>
      </c>
    </row>
    <row r="790" spans="1:29" hidden="1">
      <c r="A790" s="98" t="s">
        <v>15392</v>
      </c>
      <c r="B790" s="99" t="s">
        <v>15435</v>
      </c>
      <c r="C790" s="99" t="s">
        <v>1049</v>
      </c>
      <c r="D790" s="99" t="s">
        <v>15322</v>
      </c>
      <c r="E790" s="99" t="s">
        <v>15337</v>
      </c>
      <c r="F790" s="99" t="s">
        <v>15324</v>
      </c>
      <c r="G790" s="99" t="s">
        <v>16735</v>
      </c>
      <c r="H790" s="99" t="s">
        <v>15326</v>
      </c>
      <c r="I790" s="99" t="s">
        <v>15322</v>
      </c>
      <c r="J790" s="99" t="s">
        <v>15395</v>
      </c>
      <c r="K790" s="99">
        <v>0</v>
      </c>
      <c r="L790" s="99" t="s">
        <v>13433</v>
      </c>
      <c r="M790" s="99" t="s">
        <v>2550</v>
      </c>
      <c r="N790" s="86" t="str">
        <f t="shared" si="13"/>
        <v>9926507</v>
      </c>
      <c r="O790" s="104">
        <v>234000</v>
      </c>
      <c r="P790" s="101">
        <v>234000</v>
      </c>
      <c r="Q790" s="77">
        <v>234</v>
      </c>
      <c r="R790" s="102" t="s">
        <v>15329</v>
      </c>
      <c r="S790" s="99" t="s">
        <v>15330</v>
      </c>
      <c r="T790" s="99" t="s">
        <v>15331</v>
      </c>
      <c r="U790" s="99" t="s">
        <v>15332</v>
      </c>
      <c r="V790" s="99" t="s">
        <v>15333</v>
      </c>
      <c r="W790" s="99" t="s">
        <v>15334</v>
      </c>
      <c r="X790" s="103" t="s">
        <v>15728</v>
      </c>
      <c r="Y790" s="103">
        <v>44659</v>
      </c>
      <c r="Z790" s="103">
        <v>51957</v>
      </c>
      <c r="AA790" s="79">
        <v>6186</v>
      </c>
      <c r="AB790" s="80" t="s">
        <v>15340</v>
      </c>
      <c r="AC790" s="81">
        <v>33</v>
      </c>
    </row>
    <row r="791" spans="1:29" hidden="1">
      <c r="A791" s="98" t="s">
        <v>2799</v>
      </c>
      <c r="B791" s="99" t="s">
        <v>15358</v>
      </c>
      <c r="C791" s="99" t="s">
        <v>59</v>
      </c>
      <c r="D791" s="99" t="s">
        <v>15322</v>
      </c>
      <c r="E791" s="99" t="s">
        <v>15337</v>
      </c>
      <c r="F791" s="99" t="s">
        <v>15324</v>
      </c>
      <c r="G791" s="99" t="s">
        <v>16736</v>
      </c>
      <c r="H791" s="99" t="s">
        <v>15326</v>
      </c>
      <c r="I791" s="99" t="s">
        <v>15322</v>
      </c>
      <c r="J791" s="99" t="s">
        <v>15337</v>
      </c>
      <c r="K791" s="99">
        <v>0</v>
      </c>
      <c r="L791" s="99" t="s">
        <v>13433</v>
      </c>
      <c r="M791" s="99" t="s">
        <v>1374</v>
      </c>
      <c r="N791" s="86" t="str">
        <f t="shared" si="13"/>
        <v>9941378</v>
      </c>
      <c r="O791" s="104">
        <v>327250</v>
      </c>
      <c r="P791" s="101">
        <v>327250</v>
      </c>
      <c r="Q791" s="77">
        <v>327.25</v>
      </c>
      <c r="R791" s="102" t="s">
        <v>15329</v>
      </c>
      <c r="S791" s="99" t="s">
        <v>15330</v>
      </c>
      <c r="T791" s="99" t="s">
        <v>15331</v>
      </c>
      <c r="U791" s="99" t="s">
        <v>15332</v>
      </c>
      <c r="V791" s="99" t="s">
        <v>15333</v>
      </c>
      <c r="W791" s="99" t="s">
        <v>15334</v>
      </c>
      <c r="X791" s="103" t="s">
        <v>15488</v>
      </c>
      <c r="Y791" s="103">
        <v>44659</v>
      </c>
      <c r="Z791" s="103">
        <v>51960</v>
      </c>
      <c r="AA791" s="79">
        <v>6186</v>
      </c>
      <c r="AB791" s="80" t="s">
        <v>15340</v>
      </c>
      <c r="AC791" s="81">
        <v>33</v>
      </c>
    </row>
    <row r="792" spans="1:29" hidden="1">
      <c r="A792" s="98" t="s">
        <v>2799</v>
      </c>
      <c r="B792" s="99" t="s">
        <v>15358</v>
      </c>
      <c r="C792" s="99" t="s">
        <v>59</v>
      </c>
      <c r="D792" s="99" t="s">
        <v>15322</v>
      </c>
      <c r="E792" s="99" t="s">
        <v>15337</v>
      </c>
      <c r="F792" s="99" t="s">
        <v>15324</v>
      </c>
      <c r="G792" s="99" t="s">
        <v>16737</v>
      </c>
      <c r="H792" s="99" t="s">
        <v>15326</v>
      </c>
      <c r="I792" s="99" t="s">
        <v>15322</v>
      </c>
      <c r="J792" s="99" t="s">
        <v>15337</v>
      </c>
      <c r="K792" s="99">
        <v>0</v>
      </c>
      <c r="L792" s="99" t="s">
        <v>13433</v>
      </c>
      <c r="M792" s="99" t="s">
        <v>154</v>
      </c>
      <c r="N792" s="86" t="str">
        <f t="shared" si="13"/>
        <v>9941461</v>
      </c>
      <c r="O792" s="104">
        <v>283270</v>
      </c>
      <c r="P792" s="101">
        <v>283270</v>
      </c>
      <c r="Q792" s="77">
        <v>283.27</v>
      </c>
      <c r="R792" s="102" t="s">
        <v>15329</v>
      </c>
      <c r="S792" s="99" t="s">
        <v>15330</v>
      </c>
      <c r="T792" s="99" t="s">
        <v>15331</v>
      </c>
      <c r="U792" s="99" t="s">
        <v>15332</v>
      </c>
      <c r="V792" s="99" t="s">
        <v>15333</v>
      </c>
      <c r="W792" s="99" t="s">
        <v>15334</v>
      </c>
      <c r="X792" s="103" t="s">
        <v>15530</v>
      </c>
      <c r="Y792" s="103">
        <v>44659</v>
      </c>
      <c r="Z792" s="103">
        <v>51959</v>
      </c>
      <c r="AA792" s="79">
        <v>6186</v>
      </c>
      <c r="AB792" s="80" t="s">
        <v>15340</v>
      </c>
    </row>
    <row r="793" spans="1:29" hidden="1">
      <c r="A793" s="98" t="s">
        <v>2799</v>
      </c>
      <c r="B793" s="99" t="s">
        <v>15358</v>
      </c>
      <c r="C793" s="99" t="s">
        <v>59</v>
      </c>
      <c r="D793" s="99" t="s">
        <v>15322</v>
      </c>
      <c r="E793" s="99" t="s">
        <v>15337</v>
      </c>
      <c r="F793" s="99" t="s">
        <v>15324</v>
      </c>
      <c r="G793" s="99" t="s">
        <v>16738</v>
      </c>
      <c r="H793" s="99" t="s">
        <v>15326</v>
      </c>
      <c r="I793" s="99" t="s">
        <v>15322</v>
      </c>
      <c r="J793" s="99" t="s">
        <v>15337</v>
      </c>
      <c r="K793" s="99">
        <v>0</v>
      </c>
      <c r="L793" s="99" t="s">
        <v>13433</v>
      </c>
      <c r="M793" s="99" t="s">
        <v>1376</v>
      </c>
      <c r="N793" s="86" t="str">
        <f t="shared" si="13"/>
        <v>9941978</v>
      </c>
      <c r="O793" s="104">
        <v>327250</v>
      </c>
      <c r="P793" s="101">
        <v>327250</v>
      </c>
      <c r="Q793" s="77">
        <v>327.25</v>
      </c>
      <c r="R793" s="102" t="s">
        <v>15329</v>
      </c>
      <c r="S793" s="99" t="s">
        <v>15330</v>
      </c>
      <c r="T793" s="99" t="s">
        <v>15331</v>
      </c>
      <c r="U793" s="99" t="s">
        <v>15332</v>
      </c>
      <c r="V793" s="99" t="s">
        <v>15333</v>
      </c>
      <c r="W793" s="99" t="s">
        <v>15334</v>
      </c>
      <c r="X793" s="103" t="s">
        <v>15488</v>
      </c>
      <c r="Y793" s="103">
        <v>44659</v>
      </c>
      <c r="Z793" s="103">
        <v>51960</v>
      </c>
      <c r="AA793" s="79">
        <v>6186</v>
      </c>
      <c r="AB793" s="80" t="s">
        <v>15340</v>
      </c>
      <c r="AC793" s="81">
        <v>33</v>
      </c>
    </row>
    <row r="794" spans="1:29" hidden="1">
      <c r="A794" s="98" t="s">
        <v>15392</v>
      </c>
      <c r="B794" s="99" t="s">
        <v>15522</v>
      </c>
      <c r="C794" s="99" t="s">
        <v>15523</v>
      </c>
      <c r="D794" s="99" t="s">
        <v>15322</v>
      </c>
      <c r="E794" s="99" t="s">
        <v>15327</v>
      </c>
      <c r="F794" s="99" t="s">
        <v>15324</v>
      </c>
      <c r="G794" s="99" t="s">
        <v>16739</v>
      </c>
      <c r="H794" s="99" t="s">
        <v>15326</v>
      </c>
      <c r="I794" s="99" t="s">
        <v>15322</v>
      </c>
      <c r="J794" s="99" t="s">
        <v>15327</v>
      </c>
      <c r="K794" s="99">
        <v>0</v>
      </c>
      <c r="L794" s="99" t="s">
        <v>13433</v>
      </c>
      <c r="M794" s="100" t="s">
        <v>3646</v>
      </c>
      <c r="N794" s="86" t="str">
        <f t="shared" si="13"/>
        <v>9967516</v>
      </c>
      <c r="O794" s="101">
        <v>186500</v>
      </c>
      <c r="P794" s="101">
        <v>186500</v>
      </c>
      <c r="Q794" s="77">
        <v>186.5</v>
      </c>
      <c r="R794" s="102" t="s">
        <v>15329</v>
      </c>
      <c r="S794" s="99" t="s">
        <v>15330</v>
      </c>
      <c r="T794" s="99" t="s">
        <v>15331</v>
      </c>
      <c r="U794" s="99" t="s">
        <v>15332</v>
      </c>
      <c r="V794" s="99" t="s">
        <v>15333</v>
      </c>
      <c r="W794" s="99" t="s">
        <v>15334</v>
      </c>
      <c r="X794" s="103">
        <v>44610</v>
      </c>
      <c r="Y794" s="103">
        <v>44620</v>
      </c>
      <c r="Z794" s="103">
        <v>51915</v>
      </c>
      <c r="AA794" s="79">
        <v>6186</v>
      </c>
      <c r="AB794" s="90" t="s">
        <v>15340</v>
      </c>
      <c r="AC794" s="81">
        <v>33</v>
      </c>
    </row>
    <row r="795" spans="1:29" hidden="1">
      <c r="A795" s="98" t="s">
        <v>2799</v>
      </c>
      <c r="B795" s="99" t="s">
        <v>15358</v>
      </c>
      <c r="C795" s="99" t="s">
        <v>59</v>
      </c>
      <c r="D795" s="99" t="s">
        <v>15322</v>
      </c>
      <c r="E795" s="99" t="s">
        <v>15337</v>
      </c>
      <c r="F795" s="99" t="s">
        <v>15324</v>
      </c>
      <c r="G795" s="99" t="s">
        <v>16740</v>
      </c>
      <c r="H795" s="99" t="s">
        <v>15326</v>
      </c>
      <c r="I795" s="99" t="s">
        <v>15322</v>
      </c>
      <c r="J795" s="99" t="s">
        <v>15337</v>
      </c>
      <c r="K795" s="99">
        <v>0</v>
      </c>
      <c r="L795" s="99" t="s">
        <v>13433</v>
      </c>
      <c r="M795" s="100" t="s">
        <v>1574</v>
      </c>
      <c r="N795" s="86" t="str">
        <f t="shared" si="13"/>
        <v>9993749</v>
      </c>
      <c r="O795" s="104">
        <v>253000</v>
      </c>
      <c r="P795" s="101">
        <v>253000</v>
      </c>
      <c r="Q795" s="77">
        <v>253</v>
      </c>
      <c r="R795" s="102" t="s">
        <v>15329</v>
      </c>
      <c r="S795" s="99" t="s">
        <v>15330</v>
      </c>
      <c r="T795" s="99" t="s">
        <v>15331</v>
      </c>
      <c r="U795" s="99" t="s">
        <v>15332</v>
      </c>
      <c r="V795" s="99" t="s">
        <v>15333</v>
      </c>
      <c r="W795" s="99" t="s">
        <v>15334</v>
      </c>
      <c r="X795" s="103" t="s">
        <v>15805</v>
      </c>
      <c r="Y795" s="103">
        <v>44624</v>
      </c>
      <c r="Z795" s="103">
        <v>51927</v>
      </c>
      <c r="AA795" s="79">
        <v>6186</v>
      </c>
      <c r="AB795" s="80" t="s">
        <v>15340</v>
      </c>
      <c r="AC795" s="81">
        <v>33</v>
      </c>
    </row>
    <row r="796" spans="1:29" hidden="1">
      <c r="A796" s="98" t="s">
        <v>2799</v>
      </c>
      <c r="B796" s="99" t="s">
        <v>15358</v>
      </c>
      <c r="C796" s="99" t="s">
        <v>59</v>
      </c>
      <c r="D796" s="99" t="s">
        <v>15322</v>
      </c>
      <c r="E796" s="99" t="s">
        <v>15337</v>
      </c>
      <c r="F796" s="99" t="s">
        <v>15324</v>
      </c>
      <c r="G796" s="99" t="s">
        <v>16741</v>
      </c>
      <c r="H796" s="99" t="s">
        <v>15326</v>
      </c>
      <c r="I796" s="99" t="s">
        <v>15322</v>
      </c>
      <c r="J796" s="99" t="s">
        <v>15337</v>
      </c>
      <c r="K796" s="99">
        <v>0</v>
      </c>
      <c r="L796" s="99" t="s">
        <v>13433</v>
      </c>
      <c r="M796" s="100" t="s">
        <v>167</v>
      </c>
      <c r="N796" s="86" t="str">
        <f t="shared" si="13"/>
        <v>0006728</v>
      </c>
      <c r="O796" s="104">
        <v>309400</v>
      </c>
      <c r="P796" s="101">
        <v>309400</v>
      </c>
      <c r="Q796" s="77">
        <v>309.39999999999998</v>
      </c>
      <c r="R796" s="102" t="s">
        <v>15329</v>
      </c>
      <c r="S796" s="99" t="s">
        <v>15330</v>
      </c>
      <c r="T796" s="99" t="s">
        <v>15331</v>
      </c>
      <c r="U796" s="99" t="s">
        <v>15332</v>
      </c>
      <c r="V796" s="99" t="s">
        <v>15333</v>
      </c>
      <c r="W796" s="99" t="s">
        <v>15334</v>
      </c>
      <c r="X796" s="103" t="s">
        <v>15805</v>
      </c>
      <c r="Y796" s="103">
        <v>44624</v>
      </c>
      <c r="Z796" s="103">
        <v>51927</v>
      </c>
      <c r="AA796" s="79">
        <v>6186</v>
      </c>
      <c r="AB796" s="80" t="s">
        <v>15340</v>
      </c>
    </row>
    <row r="797" spans="1:29" hidden="1">
      <c r="A797" s="98" t="s">
        <v>2799</v>
      </c>
      <c r="B797" s="99" t="s">
        <v>15358</v>
      </c>
      <c r="C797" s="99" t="s">
        <v>59</v>
      </c>
      <c r="D797" s="99" t="s">
        <v>15322</v>
      </c>
      <c r="E797" s="99" t="s">
        <v>15337</v>
      </c>
      <c r="F797" s="99" t="s">
        <v>15324</v>
      </c>
      <c r="G797" s="99" t="s">
        <v>16742</v>
      </c>
      <c r="H797" s="99" t="s">
        <v>15326</v>
      </c>
      <c r="I797" s="99" t="s">
        <v>15377</v>
      </c>
      <c r="J797" s="99" t="s">
        <v>15378</v>
      </c>
      <c r="K797" s="99">
        <v>0</v>
      </c>
      <c r="L797" s="99" t="s">
        <v>13433</v>
      </c>
      <c r="M797" s="100" t="s">
        <v>16743</v>
      </c>
      <c r="N797" s="86" t="str">
        <f t="shared" si="13"/>
        <v>0017796</v>
      </c>
      <c r="O797" s="104">
        <v>253300</v>
      </c>
      <c r="P797" s="101">
        <v>253300</v>
      </c>
      <c r="Q797" s="77">
        <v>253.3</v>
      </c>
      <c r="R797" s="102" t="s">
        <v>15329</v>
      </c>
      <c r="S797" s="99" t="s">
        <v>15330</v>
      </c>
      <c r="T797" s="99" t="s">
        <v>15331</v>
      </c>
      <c r="U797" s="99" t="s">
        <v>15332</v>
      </c>
      <c r="V797" s="99" t="s">
        <v>15333</v>
      </c>
      <c r="W797" s="99" t="s">
        <v>15334</v>
      </c>
      <c r="X797" s="103" t="s">
        <v>15688</v>
      </c>
      <c r="Y797" s="103">
        <v>44638</v>
      </c>
      <c r="Z797" s="103">
        <v>51942</v>
      </c>
      <c r="AA797" s="79">
        <v>6186</v>
      </c>
      <c r="AB797" s="80" t="s">
        <v>15340</v>
      </c>
    </row>
    <row r="798" spans="1:29" hidden="1">
      <c r="A798" s="76" t="s">
        <v>15335</v>
      </c>
      <c r="B798" s="92" t="s">
        <v>15336</v>
      </c>
      <c r="C798" s="92" t="s">
        <v>6</v>
      </c>
      <c r="D798" s="92" t="s">
        <v>15322</v>
      </c>
      <c r="E798" s="92" t="s">
        <v>15337</v>
      </c>
      <c r="F798" s="92" t="s">
        <v>15324</v>
      </c>
      <c r="G798" s="92" t="s">
        <v>16744</v>
      </c>
      <c r="H798" s="92" t="s">
        <v>15326</v>
      </c>
      <c r="I798" s="92" t="s">
        <v>15322</v>
      </c>
      <c r="J798" s="92" t="s">
        <v>15327</v>
      </c>
      <c r="K798" s="92">
        <v>0</v>
      </c>
      <c r="L798" s="92" t="s">
        <v>13433</v>
      </c>
      <c r="M798" s="93" t="s">
        <v>16745</v>
      </c>
      <c r="N798" s="86" t="str">
        <f t="shared" si="13"/>
        <v>0018952</v>
      </c>
      <c r="O798" s="94">
        <v>141540</v>
      </c>
      <c r="P798" s="95">
        <v>120000</v>
      </c>
      <c r="Q798" s="77">
        <v>120</v>
      </c>
      <c r="R798" s="96" t="s">
        <v>15329</v>
      </c>
      <c r="S798" s="92" t="s">
        <v>15349</v>
      </c>
      <c r="T798" s="92" t="s">
        <v>15331</v>
      </c>
      <c r="U798" s="92" t="s">
        <v>15356</v>
      </c>
      <c r="V798" s="92" t="s">
        <v>15357</v>
      </c>
      <c r="W798" s="92" t="s">
        <v>15388</v>
      </c>
      <c r="X798" s="97">
        <v>44578</v>
      </c>
      <c r="Y798" s="97">
        <v>44578</v>
      </c>
      <c r="Z798" s="97">
        <v>51869</v>
      </c>
      <c r="AA798" s="79" t="s">
        <v>15353</v>
      </c>
      <c r="AB798" s="90"/>
    </row>
    <row r="799" spans="1:29" hidden="1">
      <c r="A799" s="76" t="s">
        <v>15335</v>
      </c>
      <c r="B799" s="92" t="s">
        <v>15336</v>
      </c>
      <c r="C799" s="92" t="s">
        <v>6</v>
      </c>
      <c r="D799" s="92" t="s">
        <v>15322</v>
      </c>
      <c r="E799" s="92" t="s">
        <v>15337</v>
      </c>
      <c r="F799" s="92" t="s">
        <v>15324</v>
      </c>
      <c r="G799" s="92" t="s">
        <v>16746</v>
      </c>
      <c r="H799" s="92" t="s">
        <v>15326</v>
      </c>
      <c r="I799" s="92" t="s">
        <v>15322</v>
      </c>
      <c r="J799" s="92" t="s">
        <v>15327</v>
      </c>
      <c r="K799" s="92">
        <v>0</v>
      </c>
      <c r="L799" s="92" t="s">
        <v>13433</v>
      </c>
      <c r="M799" s="93" t="s">
        <v>3483</v>
      </c>
      <c r="N799" s="86" t="str">
        <f t="shared" si="13"/>
        <v>0029767</v>
      </c>
      <c r="O799" s="94">
        <v>285388</v>
      </c>
      <c r="P799" s="95">
        <v>285388</v>
      </c>
      <c r="Q799" s="77">
        <v>285.38799999999998</v>
      </c>
      <c r="R799" s="96" t="s">
        <v>15329</v>
      </c>
      <c r="S799" s="92" t="s">
        <v>15330</v>
      </c>
      <c r="T799" s="92" t="s">
        <v>15331</v>
      </c>
      <c r="U799" s="92" t="s">
        <v>15332</v>
      </c>
      <c r="V799" s="92" t="s">
        <v>15333</v>
      </c>
      <c r="W799" s="92" t="s">
        <v>15339</v>
      </c>
      <c r="X799" s="97">
        <v>44592</v>
      </c>
      <c r="Y799" s="97">
        <v>44592</v>
      </c>
      <c r="Z799" s="97">
        <v>51861</v>
      </c>
      <c r="AA799" s="79">
        <v>6186</v>
      </c>
      <c r="AB799" s="90" t="s">
        <v>15340</v>
      </c>
    </row>
    <row r="800" spans="1:29" hidden="1">
      <c r="A800" s="98" t="s">
        <v>15534</v>
      </c>
      <c r="B800" s="99" t="s">
        <v>15535</v>
      </c>
      <c r="C800" s="99" t="s">
        <v>158</v>
      </c>
      <c r="D800" s="99" t="s">
        <v>15322</v>
      </c>
      <c r="E800" s="99" t="s">
        <v>15337</v>
      </c>
      <c r="F800" s="99" t="s">
        <v>15324</v>
      </c>
      <c r="G800" s="99" t="s">
        <v>16747</v>
      </c>
      <c r="H800" s="99" t="s">
        <v>15326</v>
      </c>
      <c r="I800" s="99" t="s">
        <v>15322</v>
      </c>
      <c r="J800" s="99" t="s">
        <v>15337</v>
      </c>
      <c r="K800" s="99">
        <v>0</v>
      </c>
      <c r="L800" s="99" t="s">
        <v>13433</v>
      </c>
      <c r="M800" s="99" t="s">
        <v>16748</v>
      </c>
      <c r="N800" s="86" t="str">
        <f t="shared" si="13"/>
        <v>0031245</v>
      </c>
      <c r="O800" s="104">
        <v>135000</v>
      </c>
      <c r="P800" s="101">
        <v>135000</v>
      </c>
      <c r="Q800" s="77">
        <v>135</v>
      </c>
      <c r="R800" s="102" t="s">
        <v>15329</v>
      </c>
      <c r="S800" s="99" t="s">
        <v>15401</v>
      </c>
      <c r="T800" s="99" t="s">
        <v>15331</v>
      </c>
      <c r="U800" s="99" t="s">
        <v>15641</v>
      </c>
      <c r="V800" s="99" t="s">
        <v>15642</v>
      </c>
      <c r="W800" s="99" t="s">
        <v>15402</v>
      </c>
      <c r="X800" s="103" t="s">
        <v>15680</v>
      </c>
      <c r="Y800" s="103">
        <v>44678</v>
      </c>
      <c r="Z800" s="103">
        <v>51961</v>
      </c>
      <c r="AA800" s="79" t="s">
        <v>15731</v>
      </c>
    </row>
    <row r="801" spans="1:29" hidden="1">
      <c r="A801" s="98" t="s">
        <v>2799</v>
      </c>
      <c r="B801" s="99" t="s">
        <v>15360</v>
      </c>
      <c r="C801" s="99" t="s">
        <v>3760</v>
      </c>
      <c r="D801" s="99" t="s">
        <v>15322</v>
      </c>
      <c r="E801" s="99" t="s">
        <v>15361</v>
      </c>
      <c r="F801" s="99" t="s">
        <v>15324</v>
      </c>
      <c r="G801" s="99" t="s">
        <v>16749</v>
      </c>
      <c r="H801" s="99" t="s">
        <v>15326</v>
      </c>
      <c r="I801" s="99" t="s">
        <v>15322</v>
      </c>
      <c r="J801" s="99" t="s">
        <v>15361</v>
      </c>
      <c r="K801" s="99">
        <v>0</v>
      </c>
      <c r="L801" s="99" t="s">
        <v>13433</v>
      </c>
      <c r="M801" s="100" t="s">
        <v>16750</v>
      </c>
      <c r="N801" s="86" t="str">
        <f t="shared" si="13"/>
        <v>0048409</v>
      </c>
      <c r="O801" s="101">
        <v>100076</v>
      </c>
      <c r="P801" s="101">
        <v>100076</v>
      </c>
      <c r="Q801" s="77">
        <v>100.07599999999999</v>
      </c>
      <c r="R801" s="102" t="s">
        <v>15329</v>
      </c>
      <c r="S801" s="99" t="s">
        <v>15349</v>
      </c>
      <c r="T801" s="99" t="s">
        <v>15331</v>
      </c>
      <c r="U801" s="99" t="s">
        <v>15356</v>
      </c>
      <c r="V801" s="99" t="s">
        <v>15357</v>
      </c>
      <c r="W801" s="99" t="s">
        <v>15352</v>
      </c>
      <c r="X801" s="103">
        <v>44607</v>
      </c>
      <c r="Y801" s="103">
        <v>44613</v>
      </c>
      <c r="Z801" s="103">
        <v>51911</v>
      </c>
      <c r="AA801" s="79" t="s">
        <v>15353</v>
      </c>
    </row>
    <row r="802" spans="1:29" hidden="1">
      <c r="A802" s="98" t="s">
        <v>2799</v>
      </c>
      <c r="B802" s="99" t="s">
        <v>15358</v>
      </c>
      <c r="C802" s="99" t="s">
        <v>59</v>
      </c>
      <c r="D802" s="99" t="s">
        <v>15322</v>
      </c>
      <c r="E802" s="99" t="s">
        <v>15337</v>
      </c>
      <c r="F802" s="99" t="s">
        <v>15324</v>
      </c>
      <c r="G802" s="99" t="s">
        <v>16751</v>
      </c>
      <c r="H802" s="99" t="s">
        <v>15326</v>
      </c>
      <c r="I802" s="99" t="s">
        <v>15322</v>
      </c>
      <c r="J802" s="99" t="s">
        <v>15337</v>
      </c>
      <c r="K802" s="99">
        <v>0</v>
      </c>
      <c r="L802" s="99" t="s">
        <v>13433</v>
      </c>
      <c r="M802" s="99" t="s">
        <v>1476</v>
      </c>
      <c r="N802" s="86" t="str">
        <f t="shared" si="13"/>
        <v>0068741</v>
      </c>
      <c r="O802" s="104">
        <v>279735</v>
      </c>
      <c r="P802" s="101">
        <v>279735</v>
      </c>
      <c r="Q802" s="77">
        <v>279.73500000000001</v>
      </c>
      <c r="R802" s="102" t="s">
        <v>15329</v>
      </c>
      <c r="S802" s="99" t="s">
        <v>15330</v>
      </c>
      <c r="T802" s="99" t="s">
        <v>15331</v>
      </c>
      <c r="U802" s="99" t="s">
        <v>15332</v>
      </c>
      <c r="V802" s="99" t="s">
        <v>15333</v>
      </c>
      <c r="W802" s="99" t="s">
        <v>15334</v>
      </c>
      <c r="X802" s="103" t="s">
        <v>15530</v>
      </c>
      <c r="Y802" s="103">
        <v>44659</v>
      </c>
      <c r="Z802" s="103">
        <v>51959</v>
      </c>
      <c r="AA802" s="79">
        <v>6186</v>
      </c>
      <c r="AB802" s="80" t="s">
        <v>15340</v>
      </c>
      <c r="AC802" s="81">
        <v>33</v>
      </c>
    </row>
    <row r="803" spans="1:29" hidden="1">
      <c r="A803" s="76" t="s">
        <v>2799</v>
      </c>
      <c r="B803" s="92" t="s">
        <v>15358</v>
      </c>
      <c r="C803" s="92" t="s">
        <v>59</v>
      </c>
      <c r="D803" s="92" t="s">
        <v>15322</v>
      </c>
      <c r="E803" s="92" t="s">
        <v>15337</v>
      </c>
      <c r="F803" s="92" t="s">
        <v>15324</v>
      </c>
      <c r="G803" s="92" t="s">
        <v>16752</v>
      </c>
      <c r="H803" s="92" t="s">
        <v>15326</v>
      </c>
      <c r="I803" s="92" t="s">
        <v>15322</v>
      </c>
      <c r="J803" s="92" t="s">
        <v>15337</v>
      </c>
      <c r="K803" s="92">
        <v>0</v>
      </c>
      <c r="L803" s="92" t="s">
        <v>13433</v>
      </c>
      <c r="M803" s="93" t="s">
        <v>142</v>
      </c>
      <c r="N803" s="86" t="str">
        <f t="shared" si="13"/>
        <v>0069408</v>
      </c>
      <c r="O803" s="94">
        <v>274890</v>
      </c>
      <c r="P803" s="95">
        <v>274890</v>
      </c>
      <c r="Q803" s="77">
        <v>274.89</v>
      </c>
      <c r="R803" s="96" t="s">
        <v>15329</v>
      </c>
      <c r="S803" s="92" t="s">
        <v>15330</v>
      </c>
      <c r="T803" s="92" t="s">
        <v>15331</v>
      </c>
      <c r="U803" s="92" t="s">
        <v>15332</v>
      </c>
      <c r="V803" s="92" t="s">
        <v>15333</v>
      </c>
      <c r="W803" s="92" t="s">
        <v>15329</v>
      </c>
      <c r="X803" s="97">
        <v>44606</v>
      </c>
      <c r="Y803" s="97">
        <v>44609</v>
      </c>
      <c r="Z803" s="97">
        <v>51910</v>
      </c>
      <c r="AA803" s="79">
        <v>6186</v>
      </c>
      <c r="AB803" s="90" t="s">
        <v>15340</v>
      </c>
    </row>
    <row r="804" spans="1:29" hidden="1">
      <c r="A804" s="98" t="s">
        <v>2799</v>
      </c>
      <c r="B804" s="99" t="s">
        <v>15358</v>
      </c>
      <c r="C804" s="99" t="s">
        <v>59</v>
      </c>
      <c r="D804" s="99" t="s">
        <v>15322</v>
      </c>
      <c r="E804" s="99" t="s">
        <v>15337</v>
      </c>
      <c r="F804" s="99" t="s">
        <v>15324</v>
      </c>
      <c r="G804" s="99" t="s">
        <v>16753</v>
      </c>
      <c r="H804" s="99" t="s">
        <v>15326</v>
      </c>
      <c r="I804" s="99" t="s">
        <v>15322</v>
      </c>
      <c r="J804" s="99" t="s">
        <v>15364</v>
      </c>
      <c r="K804" s="99">
        <v>0</v>
      </c>
      <c r="L804" s="99" t="s">
        <v>13433</v>
      </c>
      <c r="M804" s="99" t="s">
        <v>499</v>
      </c>
      <c r="N804" s="86" t="str">
        <f t="shared" si="13"/>
        <v>0117602</v>
      </c>
      <c r="O804" s="104">
        <v>282101</v>
      </c>
      <c r="P804" s="101">
        <v>282101</v>
      </c>
      <c r="Q804" s="77">
        <v>282.101</v>
      </c>
      <c r="R804" s="102" t="s">
        <v>15329</v>
      </c>
      <c r="S804" s="99" t="s">
        <v>15330</v>
      </c>
      <c r="T804" s="99" t="s">
        <v>15331</v>
      </c>
      <c r="U804" s="99" t="s">
        <v>15332</v>
      </c>
      <c r="V804" s="99" t="s">
        <v>15333</v>
      </c>
      <c r="W804" s="99" t="s">
        <v>15334</v>
      </c>
      <c r="X804" s="103">
        <v>44701</v>
      </c>
      <c r="Y804" s="103">
        <v>44701</v>
      </c>
      <c r="Z804" s="103">
        <v>52005</v>
      </c>
      <c r="AA804" s="79">
        <v>6186</v>
      </c>
      <c r="AB804" s="80" t="s">
        <v>15340</v>
      </c>
      <c r="AC804" s="81">
        <v>33</v>
      </c>
    </row>
    <row r="805" spans="1:29" hidden="1">
      <c r="A805" s="98" t="s">
        <v>2799</v>
      </c>
      <c r="B805" s="99" t="s">
        <v>15358</v>
      </c>
      <c r="C805" s="99" t="s">
        <v>59</v>
      </c>
      <c r="D805" s="99" t="s">
        <v>15322</v>
      </c>
      <c r="E805" s="99" t="s">
        <v>15337</v>
      </c>
      <c r="F805" s="99" t="s">
        <v>15324</v>
      </c>
      <c r="G805" s="99" t="s">
        <v>16754</v>
      </c>
      <c r="H805" s="99" t="s">
        <v>15326</v>
      </c>
      <c r="I805" s="99" t="s">
        <v>15322</v>
      </c>
      <c r="J805" s="99" t="s">
        <v>15337</v>
      </c>
      <c r="K805" s="99">
        <v>0</v>
      </c>
      <c r="L805" s="99" t="s">
        <v>13433</v>
      </c>
      <c r="M805" s="100" t="s">
        <v>851</v>
      </c>
      <c r="N805" s="86" t="str">
        <f t="shared" si="13"/>
        <v>0124739</v>
      </c>
      <c r="O805" s="104">
        <v>230758</v>
      </c>
      <c r="P805" s="101">
        <v>230758</v>
      </c>
      <c r="Q805" s="77">
        <v>230.75800000000001</v>
      </c>
      <c r="R805" s="102" t="s">
        <v>15329</v>
      </c>
      <c r="S805" s="99" t="s">
        <v>15330</v>
      </c>
      <c r="T805" s="99" t="s">
        <v>15331</v>
      </c>
      <c r="U805" s="99" t="s">
        <v>15332</v>
      </c>
      <c r="V805" s="99" t="s">
        <v>15333</v>
      </c>
      <c r="W805" s="99" t="s">
        <v>15334</v>
      </c>
      <c r="X805" s="103" t="s">
        <v>15688</v>
      </c>
      <c r="Y805" s="103">
        <v>44638</v>
      </c>
      <c r="Z805" s="103">
        <v>51942</v>
      </c>
      <c r="AA805" s="79">
        <v>6186</v>
      </c>
      <c r="AB805" s="80" t="s">
        <v>15340</v>
      </c>
      <c r="AC805" s="81">
        <v>33</v>
      </c>
    </row>
    <row r="806" spans="1:29" hidden="1">
      <c r="A806" s="98" t="s">
        <v>15479</v>
      </c>
      <c r="B806" s="99" t="s">
        <v>15480</v>
      </c>
      <c r="C806" s="99" t="s">
        <v>15481</v>
      </c>
      <c r="D806" s="99" t="s">
        <v>15322</v>
      </c>
      <c r="E806" s="99" t="s">
        <v>15337</v>
      </c>
      <c r="F806" s="99" t="s">
        <v>15354</v>
      </c>
      <c r="G806" s="99" t="s">
        <v>16755</v>
      </c>
      <c r="H806" s="99" t="s">
        <v>15326</v>
      </c>
      <c r="I806" s="99" t="s">
        <v>15322</v>
      </c>
      <c r="J806" s="99" t="s">
        <v>15337</v>
      </c>
      <c r="K806" s="99">
        <v>0</v>
      </c>
      <c r="L806" s="99" t="s">
        <v>13433</v>
      </c>
      <c r="M806" s="99" t="s">
        <v>16756</v>
      </c>
      <c r="N806" s="86" t="str">
        <f t="shared" si="13"/>
        <v>0166601</v>
      </c>
      <c r="O806" s="104">
        <v>214600</v>
      </c>
      <c r="P806" s="105">
        <v>214600</v>
      </c>
      <c r="Q806" s="77">
        <v>214.6</v>
      </c>
      <c r="R806" s="102" t="s">
        <v>15329</v>
      </c>
      <c r="S806" s="99" t="s">
        <v>15371</v>
      </c>
      <c r="T806" s="99" t="s">
        <v>15331</v>
      </c>
      <c r="U806" s="99" t="s">
        <v>15332</v>
      </c>
      <c r="V806" s="99" t="s">
        <v>15333</v>
      </c>
      <c r="W806" s="99" t="s">
        <v>15486</v>
      </c>
      <c r="X806" s="103" t="s">
        <v>15593</v>
      </c>
      <c r="Y806" s="103">
        <v>44733</v>
      </c>
      <c r="Z806" s="103">
        <v>48375</v>
      </c>
      <c r="AA806" s="79" t="s">
        <v>15374</v>
      </c>
    </row>
    <row r="807" spans="1:29" hidden="1">
      <c r="A807" s="98" t="s">
        <v>15320</v>
      </c>
      <c r="B807" s="99" t="s">
        <v>15446</v>
      </c>
      <c r="C807" s="99" t="s">
        <v>119</v>
      </c>
      <c r="D807" s="99" t="s">
        <v>15322</v>
      </c>
      <c r="E807" s="99" t="s">
        <v>15337</v>
      </c>
      <c r="F807" s="99" t="s">
        <v>15324</v>
      </c>
      <c r="G807" s="99" t="s">
        <v>16757</v>
      </c>
      <c r="H807" s="99" t="s">
        <v>15326</v>
      </c>
      <c r="I807" s="99" t="s">
        <v>15322</v>
      </c>
      <c r="J807" s="99" t="s">
        <v>15361</v>
      </c>
      <c r="K807" s="99">
        <v>0</v>
      </c>
      <c r="L807" s="99" t="s">
        <v>13433</v>
      </c>
      <c r="M807" s="100" t="s">
        <v>277</v>
      </c>
      <c r="N807" s="86" t="str">
        <f t="shared" si="13"/>
        <v>0167079</v>
      </c>
      <c r="O807" s="104">
        <v>229500</v>
      </c>
      <c r="P807" s="101">
        <v>229500</v>
      </c>
      <c r="Q807" s="77">
        <v>229.5</v>
      </c>
      <c r="R807" s="102" t="s">
        <v>15329</v>
      </c>
      <c r="S807" s="99" t="s">
        <v>15330</v>
      </c>
      <c r="T807" s="99" t="s">
        <v>15331</v>
      </c>
      <c r="U807" s="99" t="s">
        <v>15332</v>
      </c>
      <c r="V807" s="99" t="s">
        <v>15333</v>
      </c>
      <c r="W807" s="99" t="s">
        <v>15334</v>
      </c>
      <c r="X807" s="103" t="s">
        <v>15805</v>
      </c>
      <c r="Y807" s="103">
        <v>44623</v>
      </c>
      <c r="Z807" s="103">
        <v>51921</v>
      </c>
      <c r="AA807" s="79">
        <v>6186</v>
      </c>
      <c r="AB807" s="80" t="s">
        <v>15340</v>
      </c>
    </row>
    <row r="808" spans="1:29" hidden="1">
      <c r="A808" s="76" t="s">
        <v>2347</v>
      </c>
      <c r="B808" s="92" t="s">
        <v>15341</v>
      </c>
      <c r="C808" s="92" t="s">
        <v>15342</v>
      </c>
      <c r="D808" s="92" t="s">
        <v>15322</v>
      </c>
      <c r="E808" s="92" t="s">
        <v>15343</v>
      </c>
      <c r="F808" s="92" t="s">
        <v>15354</v>
      </c>
      <c r="G808" s="92" t="s">
        <v>16758</v>
      </c>
      <c r="H808" s="92" t="s">
        <v>15326</v>
      </c>
      <c r="I808" s="92" t="s">
        <v>15322</v>
      </c>
      <c r="J808" s="92" t="s">
        <v>15343</v>
      </c>
      <c r="K808" s="92">
        <v>0</v>
      </c>
      <c r="L808" s="92" t="s">
        <v>13433</v>
      </c>
      <c r="M808" s="93" t="s">
        <v>16759</v>
      </c>
      <c r="N808" s="86" t="str">
        <f t="shared" si="13"/>
        <v>0173385</v>
      </c>
      <c r="O808" s="94">
        <v>142420</v>
      </c>
      <c r="P808" s="95">
        <v>142420</v>
      </c>
      <c r="Q808" s="77">
        <v>142.41999999999999</v>
      </c>
      <c r="R808" s="96" t="s">
        <v>15329</v>
      </c>
      <c r="S808" s="92" t="s">
        <v>15349</v>
      </c>
      <c r="T808" s="92" t="s">
        <v>15331</v>
      </c>
      <c r="U808" s="92" t="s">
        <v>15356</v>
      </c>
      <c r="V808" s="92" t="s">
        <v>15357</v>
      </c>
      <c r="W808" s="92" t="s">
        <v>15352</v>
      </c>
      <c r="X808" s="97">
        <v>44581</v>
      </c>
      <c r="Y808" s="97">
        <v>44581</v>
      </c>
      <c r="Z808" s="97">
        <v>51884</v>
      </c>
      <c r="AA808" s="79" t="s">
        <v>15353</v>
      </c>
      <c r="AB808" s="90"/>
    </row>
    <row r="809" spans="1:29" hidden="1">
      <c r="A809" s="76" t="s">
        <v>2347</v>
      </c>
      <c r="B809" s="92" t="s">
        <v>15511</v>
      </c>
      <c r="C809" s="92" t="s">
        <v>3798</v>
      </c>
      <c r="D809" s="92" t="s">
        <v>15322</v>
      </c>
      <c r="E809" s="92" t="s">
        <v>15361</v>
      </c>
      <c r="F809" s="92" t="s">
        <v>15354</v>
      </c>
      <c r="G809" s="92" t="s">
        <v>16760</v>
      </c>
      <c r="H809" s="92" t="s">
        <v>15326</v>
      </c>
      <c r="I809" s="92" t="s">
        <v>15322</v>
      </c>
      <c r="J809" s="92" t="s">
        <v>15361</v>
      </c>
      <c r="K809" s="92">
        <v>0</v>
      </c>
      <c r="L809" s="92" t="s">
        <v>13433</v>
      </c>
      <c r="M809" s="93" t="s">
        <v>16761</v>
      </c>
      <c r="N809" s="86" t="str">
        <f t="shared" si="13"/>
        <v>0194467</v>
      </c>
      <c r="O809" s="94">
        <v>142551</v>
      </c>
      <c r="P809" s="95">
        <v>142551</v>
      </c>
      <c r="Q809" s="77">
        <v>142.55099999999999</v>
      </c>
      <c r="R809" s="96" t="s">
        <v>15329</v>
      </c>
      <c r="S809" s="92" t="s">
        <v>15349</v>
      </c>
      <c r="T809" s="92" t="s">
        <v>15331</v>
      </c>
      <c r="U809" s="92" t="s">
        <v>15356</v>
      </c>
      <c r="V809" s="92" t="s">
        <v>15357</v>
      </c>
      <c r="W809" s="92" t="s">
        <v>15352</v>
      </c>
      <c r="X809" s="97">
        <v>44581</v>
      </c>
      <c r="Y809" s="97">
        <v>44593</v>
      </c>
      <c r="Z809" s="97">
        <v>51885</v>
      </c>
      <c r="AA809" s="79" t="s">
        <v>15353</v>
      </c>
      <c r="AB809" s="90"/>
    </row>
    <row r="810" spans="1:29" hidden="1">
      <c r="A810" s="76" t="s">
        <v>15489</v>
      </c>
      <c r="B810" s="92" t="s">
        <v>15541</v>
      </c>
      <c r="C810" s="92" t="s">
        <v>73</v>
      </c>
      <c r="D810" s="92" t="s">
        <v>15322</v>
      </c>
      <c r="E810" s="92" t="s">
        <v>15337</v>
      </c>
      <c r="F810" s="92" t="s">
        <v>15324</v>
      </c>
      <c r="G810" s="92" t="s">
        <v>316</v>
      </c>
      <c r="H810" s="92" t="s">
        <v>15326</v>
      </c>
      <c r="I810" s="92" t="s">
        <v>15322</v>
      </c>
      <c r="J810" s="92" t="s">
        <v>15406</v>
      </c>
      <c r="K810" s="92">
        <v>1</v>
      </c>
      <c r="L810" s="92" t="s">
        <v>13433</v>
      </c>
      <c r="M810" s="93" t="s">
        <v>317</v>
      </c>
      <c r="N810" s="86" t="str">
        <f t="shared" si="13"/>
        <v>0201719</v>
      </c>
      <c r="O810" s="94">
        <v>235100</v>
      </c>
      <c r="P810" s="95">
        <v>235100</v>
      </c>
      <c r="Q810" s="77">
        <v>235.1</v>
      </c>
      <c r="R810" s="96" t="s">
        <v>15329</v>
      </c>
      <c r="S810" s="92" t="s">
        <v>15330</v>
      </c>
      <c r="T810" s="92" t="s">
        <v>15331</v>
      </c>
      <c r="U810" s="92" t="s">
        <v>15332</v>
      </c>
      <c r="V810" s="92" t="s">
        <v>15333</v>
      </c>
      <c r="W810" s="92" t="s">
        <v>15345</v>
      </c>
      <c r="X810" s="97">
        <v>44554</v>
      </c>
      <c r="Y810" s="97">
        <v>44594</v>
      </c>
      <c r="Z810" s="97">
        <v>51858</v>
      </c>
      <c r="AA810" s="79">
        <v>6186</v>
      </c>
      <c r="AB810" s="90" t="s">
        <v>15340</v>
      </c>
    </row>
    <row r="811" spans="1:29" hidden="1">
      <c r="A811" s="98" t="s">
        <v>15320</v>
      </c>
      <c r="B811" s="99" t="s">
        <v>15620</v>
      </c>
      <c r="C811" s="99" t="s">
        <v>15621</v>
      </c>
      <c r="D811" s="99" t="s">
        <v>15322</v>
      </c>
      <c r="E811" s="99" t="s">
        <v>15348</v>
      </c>
      <c r="F811" s="99" t="s">
        <v>15324</v>
      </c>
      <c r="G811" s="99" t="s">
        <v>16762</v>
      </c>
      <c r="H811" s="99" t="s">
        <v>15326</v>
      </c>
      <c r="I811" s="99" t="s">
        <v>15322</v>
      </c>
      <c r="J811" s="99" t="s">
        <v>15348</v>
      </c>
      <c r="K811" s="99">
        <v>0</v>
      </c>
      <c r="L811" s="99" t="s">
        <v>13433</v>
      </c>
      <c r="M811" s="99" t="s">
        <v>1895</v>
      </c>
      <c r="N811" s="86" t="str">
        <f t="shared" si="13"/>
        <v>0205284</v>
      </c>
      <c r="O811" s="104">
        <v>327000</v>
      </c>
      <c r="P811" s="101">
        <v>327000</v>
      </c>
      <c r="Q811" s="77">
        <v>327</v>
      </c>
      <c r="R811" s="102" t="s">
        <v>15329</v>
      </c>
      <c r="S811" s="99" t="s">
        <v>15330</v>
      </c>
      <c r="T811" s="99" t="s">
        <v>15331</v>
      </c>
      <c r="U811" s="99" t="s">
        <v>15332</v>
      </c>
      <c r="V811" s="99" t="s">
        <v>15333</v>
      </c>
      <c r="W811" s="99" t="s">
        <v>15334</v>
      </c>
      <c r="X811" s="103">
        <v>44680</v>
      </c>
      <c r="Y811" s="103">
        <v>44699</v>
      </c>
      <c r="Z811" s="103">
        <v>51984</v>
      </c>
      <c r="AA811" s="79">
        <v>6186</v>
      </c>
      <c r="AB811" s="80" t="s">
        <v>15510</v>
      </c>
      <c r="AC811" s="81">
        <v>33</v>
      </c>
    </row>
    <row r="812" spans="1:29" hidden="1">
      <c r="A812" s="76" t="s">
        <v>2799</v>
      </c>
      <c r="B812" s="92" t="s">
        <v>15358</v>
      </c>
      <c r="C812" s="92" t="s">
        <v>59</v>
      </c>
      <c r="D812" s="92" t="s">
        <v>15322</v>
      </c>
      <c r="E812" s="92" t="s">
        <v>15337</v>
      </c>
      <c r="F812" s="92" t="s">
        <v>15324</v>
      </c>
      <c r="G812" s="92" t="s">
        <v>16763</v>
      </c>
      <c r="H812" s="92" t="s">
        <v>15326</v>
      </c>
      <c r="I812" s="92" t="s">
        <v>15322</v>
      </c>
      <c r="J812" s="92" t="s">
        <v>15406</v>
      </c>
      <c r="K812" s="92">
        <v>0</v>
      </c>
      <c r="L812" s="92" t="s">
        <v>13433</v>
      </c>
      <c r="M812" s="93" t="s">
        <v>1940</v>
      </c>
      <c r="N812" s="86" t="str">
        <f t="shared" si="13"/>
        <v>0241364</v>
      </c>
      <c r="O812" s="94">
        <v>153000</v>
      </c>
      <c r="P812" s="95">
        <v>153000</v>
      </c>
      <c r="Q812" s="77">
        <v>153</v>
      </c>
      <c r="R812" s="96" t="s">
        <v>15329</v>
      </c>
      <c r="S812" s="92" t="s">
        <v>15330</v>
      </c>
      <c r="T812" s="92" t="s">
        <v>15331</v>
      </c>
      <c r="U812" s="92" t="s">
        <v>15332</v>
      </c>
      <c r="V812" s="92" t="s">
        <v>15333</v>
      </c>
      <c r="W812" s="92" t="s">
        <v>15329</v>
      </c>
      <c r="X812" s="97">
        <v>44554</v>
      </c>
      <c r="Y812" s="97">
        <v>44588</v>
      </c>
      <c r="Z812" s="97">
        <v>51858</v>
      </c>
      <c r="AA812" s="79">
        <v>6186</v>
      </c>
      <c r="AB812" s="90" t="s">
        <v>15340</v>
      </c>
    </row>
    <row r="813" spans="1:29" hidden="1">
      <c r="A813" s="98" t="s">
        <v>15335</v>
      </c>
      <c r="B813" s="99" t="s">
        <v>15336</v>
      </c>
      <c r="C813" s="99" t="s">
        <v>6</v>
      </c>
      <c r="D813" s="99" t="s">
        <v>15322</v>
      </c>
      <c r="E813" s="99" t="s">
        <v>15337</v>
      </c>
      <c r="F813" s="99" t="s">
        <v>15324</v>
      </c>
      <c r="G813" s="99" t="s">
        <v>16764</v>
      </c>
      <c r="H813" s="99" t="s">
        <v>15326</v>
      </c>
      <c r="I813" s="99" t="s">
        <v>15322</v>
      </c>
      <c r="J813" s="99" t="s">
        <v>15327</v>
      </c>
      <c r="K813" s="99">
        <v>0</v>
      </c>
      <c r="L813" s="99" t="s">
        <v>13433</v>
      </c>
      <c r="M813" s="100" t="s">
        <v>16765</v>
      </c>
      <c r="N813" s="86" t="str">
        <f t="shared" si="13"/>
        <v>0241541</v>
      </c>
      <c r="O813" s="101">
        <v>141640</v>
      </c>
      <c r="P813" s="101">
        <v>120000</v>
      </c>
      <c r="Q813" s="77">
        <v>120</v>
      </c>
      <c r="R813" s="102" t="s">
        <v>15329</v>
      </c>
      <c r="S813" s="99" t="s">
        <v>15349</v>
      </c>
      <c r="T813" s="99" t="s">
        <v>15331</v>
      </c>
      <c r="U813" s="99" t="s">
        <v>15356</v>
      </c>
      <c r="V813" s="99" t="s">
        <v>15357</v>
      </c>
      <c r="W813" s="99" t="s">
        <v>15388</v>
      </c>
      <c r="X813" s="103">
        <v>44599</v>
      </c>
      <c r="Y813" s="103">
        <v>44615</v>
      </c>
      <c r="Z813" s="103">
        <v>51903</v>
      </c>
      <c r="AA813" s="79" t="s">
        <v>15353</v>
      </c>
    </row>
    <row r="814" spans="1:29" hidden="1">
      <c r="A814" s="98" t="s">
        <v>15489</v>
      </c>
      <c r="B814" s="99" t="s">
        <v>15772</v>
      </c>
      <c r="C814" s="99" t="s">
        <v>57</v>
      </c>
      <c r="D814" s="99" t="s">
        <v>15322</v>
      </c>
      <c r="E814" s="99" t="s">
        <v>15337</v>
      </c>
      <c r="F814" s="99" t="s">
        <v>15324</v>
      </c>
      <c r="G814" s="99" t="s">
        <v>16766</v>
      </c>
      <c r="H814" s="99" t="s">
        <v>15326</v>
      </c>
      <c r="I814" s="99" t="s">
        <v>15322</v>
      </c>
      <c r="J814" s="99" t="s">
        <v>15395</v>
      </c>
      <c r="K814" s="99">
        <v>0</v>
      </c>
      <c r="L814" s="99" t="s">
        <v>13433</v>
      </c>
      <c r="M814" s="100" t="s">
        <v>250</v>
      </c>
      <c r="N814" s="86" t="str">
        <f t="shared" si="13"/>
        <v>0263288</v>
      </c>
      <c r="O814" s="104">
        <v>212808</v>
      </c>
      <c r="P814" s="101">
        <v>212808</v>
      </c>
      <c r="Q814" s="77">
        <v>212.80799999999999</v>
      </c>
      <c r="R814" s="102" t="s">
        <v>15329</v>
      </c>
      <c r="S814" s="99" t="s">
        <v>15330</v>
      </c>
      <c r="T814" s="99" t="s">
        <v>15331</v>
      </c>
      <c r="U814" s="99" t="s">
        <v>15332</v>
      </c>
      <c r="V814" s="99" t="s">
        <v>15333</v>
      </c>
      <c r="W814" s="99" t="s">
        <v>15345</v>
      </c>
      <c r="X814" s="103" t="s">
        <v>15437</v>
      </c>
      <c r="Y814" s="103">
        <v>44634</v>
      </c>
      <c r="Z814" s="103">
        <v>51911</v>
      </c>
      <c r="AA814" s="79">
        <v>6186</v>
      </c>
      <c r="AB814" s="80" t="s">
        <v>15340</v>
      </c>
    </row>
    <row r="815" spans="1:29" hidden="1">
      <c r="A815" s="98" t="s">
        <v>2799</v>
      </c>
      <c r="B815" s="99" t="s">
        <v>15358</v>
      </c>
      <c r="C815" s="99" t="s">
        <v>59</v>
      </c>
      <c r="D815" s="99" t="s">
        <v>15322</v>
      </c>
      <c r="E815" s="99" t="s">
        <v>15337</v>
      </c>
      <c r="F815" s="99" t="s">
        <v>15324</v>
      </c>
      <c r="G815" s="99" t="s">
        <v>16767</v>
      </c>
      <c r="H815" s="99" t="s">
        <v>15326</v>
      </c>
      <c r="I815" s="99" t="s">
        <v>15322</v>
      </c>
      <c r="J815" s="99" t="s">
        <v>15337</v>
      </c>
      <c r="K815" s="99">
        <v>0</v>
      </c>
      <c r="L815" s="99" t="s">
        <v>13433</v>
      </c>
      <c r="M815" s="99" t="s">
        <v>211</v>
      </c>
      <c r="N815" s="86" t="str">
        <f t="shared" si="13"/>
        <v>0304108</v>
      </c>
      <c r="O815" s="104">
        <v>264043</v>
      </c>
      <c r="P815" s="101">
        <v>264043</v>
      </c>
      <c r="Q815" s="77">
        <v>264.04300000000001</v>
      </c>
      <c r="R815" s="102" t="s">
        <v>15329</v>
      </c>
      <c r="S815" s="99" t="s">
        <v>15330</v>
      </c>
      <c r="T815" s="99" t="s">
        <v>15331</v>
      </c>
      <c r="U815" s="99" t="s">
        <v>15332</v>
      </c>
      <c r="V815" s="99" t="s">
        <v>15333</v>
      </c>
      <c r="W815" s="99" t="s">
        <v>15334</v>
      </c>
      <c r="X815" s="103" t="s">
        <v>15540</v>
      </c>
      <c r="Y815" s="103">
        <v>44670</v>
      </c>
      <c r="Z815" s="103">
        <v>51970</v>
      </c>
      <c r="AA815" s="79">
        <v>6186</v>
      </c>
      <c r="AB815" s="80" t="s">
        <v>15340</v>
      </c>
    </row>
    <row r="816" spans="1:29" hidden="1">
      <c r="A816" s="98" t="s">
        <v>2347</v>
      </c>
      <c r="B816" s="99" t="s">
        <v>15346</v>
      </c>
      <c r="C816" s="99" t="s">
        <v>129</v>
      </c>
      <c r="D816" s="99" t="s">
        <v>15322</v>
      </c>
      <c r="E816" s="99" t="s">
        <v>15337</v>
      </c>
      <c r="F816" s="99" t="s">
        <v>15324</v>
      </c>
      <c r="G816" s="99" t="s">
        <v>16768</v>
      </c>
      <c r="H816" s="99" t="s">
        <v>15326</v>
      </c>
      <c r="I816" s="99" t="s">
        <v>15322</v>
      </c>
      <c r="J816" s="99" t="s">
        <v>15343</v>
      </c>
      <c r="K816" s="99">
        <v>0</v>
      </c>
      <c r="L816" s="99" t="s">
        <v>13433</v>
      </c>
      <c r="M816" s="99" t="s">
        <v>16769</v>
      </c>
      <c r="N816" s="86" t="str">
        <f t="shared" si="13"/>
        <v>0306111</v>
      </c>
      <c r="O816" s="104">
        <v>273000</v>
      </c>
      <c r="P816" s="101">
        <v>259350</v>
      </c>
      <c r="Q816" s="77">
        <v>259.35000000000002</v>
      </c>
      <c r="R816" s="102" t="s">
        <v>15329</v>
      </c>
      <c r="S816" s="99" t="s">
        <v>15349</v>
      </c>
      <c r="T816" s="99" t="s">
        <v>15331</v>
      </c>
      <c r="U816" s="99" t="s">
        <v>15350</v>
      </c>
      <c r="V816" s="99" t="s">
        <v>15351</v>
      </c>
      <c r="W816" s="99" t="s">
        <v>15352</v>
      </c>
      <c r="X816" s="103" t="s">
        <v>15476</v>
      </c>
      <c r="Y816" s="103">
        <v>44664</v>
      </c>
      <c r="Z816" s="103">
        <v>51941</v>
      </c>
      <c r="AA816" s="79" t="s">
        <v>15353</v>
      </c>
    </row>
    <row r="817" spans="1:29" hidden="1">
      <c r="A817" s="98" t="s">
        <v>2799</v>
      </c>
      <c r="B817" s="99" t="s">
        <v>15358</v>
      </c>
      <c r="C817" s="99" t="s">
        <v>59</v>
      </c>
      <c r="D817" s="99" t="s">
        <v>15322</v>
      </c>
      <c r="E817" s="99" t="s">
        <v>15337</v>
      </c>
      <c r="F817" s="99" t="s">
        <v>15324</v>
      </c>
      <c r="G817" s="99" t="s">
        <v>16770</v>
      </c>
      <c r="H817" s="99" t="s">
        <v>15326</v>
      </c>
      <c r="I817" s="99" t="s">
        <v>15322</v>
      </c>
      <c r="J817" s="99" t="s">
        <v>15348</v>
      </c>
      <c r="K817" s="99">
        <v>0</v>
      </c>
      <c r="L817" s="99" t="s">
        <v>13433</v>
      </c>
      <c r="M817" s="99" t="s">
        <v>8958</v>
      </c>
      <c r="N817" s="86" t="str">
        <f t="shared" si="13"/>
        <v>0306166</v>
      </c>
      <c r="O817" s="104">
        <v>297500</v>
      </c>
      <c r="P817" s="101">
        <v>297500</v>
      </c>
      <c r="Q817" s="77">
        <v>297.5</v>
      </c>
      <c r="R817" s="102" t="s">
        <v>15329</v>
      </c>
      <c r="S817" s="99" t="s">
        <v>15330</v>
      </c>
      <c r="T817" s="99" t="s">
        <v>15331</v>
      </c>
      <c r="U817" s="99" t="s">
        <v>15332</v>
      </c>
      <c r="V817" s="99" t="s">
        <v>15333</v>
      </c>
      <c r="W817" s="99" t="s">
        <v>15334</v>
      </c>
      <c r="X817" s="103">
        <v>44707</v>
      </c>
      <c r="Y817" s="103">
        <v>44708</v>
      </c>
      <c r="Z817" s="103">
        <v>52011</v>
      </c>
      <c r="AA817" s="79">
        <v>6186</v>
      </c>
      <c r="AB817" s="80" t="s">
        <v>15340</v>
      </c>
      <c r="AC817" s="81">
        <v>33</v>
      </c>
    </row>
    <row r="818" spans="1:29" hidden="1">
      <c r="A818" s="98" t="s">
        <v>2347</v>
      </c>
      <c r="B818" s="99" t="s">
        <v>15346</v>
      </c>
      <c r="C818" s="99" t="s">
        <v>129</v>
      </c>
      <c r="D818" s="99" t="s">
        <v>15322</v>
      </c>
      <c r="E818" s="99" t="s">
        <v>15337</v>
      </c>
      <c r="F818" s="99" t="s">
        <v>15324</v>
      </c>
      <c r="G818" s="99" t="s">
        <v>16771</v>
      </c>
      <c r="H818" s="99" t="s">
        <v>15326</v>
      </c>
      <c r="I818" s="99" t="s">
        <v>15322</v>
      </c>
      <c r="J818" s="99" t="s">
        <v>15364</v>
      </c>
      <c r="K818" s="99">
        <v>0</v>
      </c>
      <c r="L818" s="99" t="s">
        <v>13433</v>
      </c>
      <c r="M818" s="99" t="s">
        <v>16772</v>
      </c>
      <c r="N818" s="86" t="str">
        <f t="shared" si="13"/>
        <v>0328428</v>
      </c>
      <c r="O818" s="104">
        <v>273000</v>
      </c>
      <c r="P818" s="101">
        <v>259350</v>
      </c>
      <c r="Q818" s="77">
        <v>259.35000000000002</v>
      </c>
      <c r="R818" s="102" t="s">
        <v>15329</v>
      </c>
      <c r="S818" s="99" t="s">
        <v>15349</v>
      </c>
      <c r="T818" s="99" t="s">
        <v>15331</v>
      </c>
      <c r="U818" s="99" t="s">
        <v>15350</v>
      </c>
      <c r="V818" s="99" t="s">
        <v>15351</v>
      </c>
      <c r="W818" s="99" t="s">
        <v>15352</v>
      </c>
      <c r="X818" s="103">
        <v>44687</v>
      </c>
      <c r="Y818" s="103">
        <v>44699</v>
      </c>
      <c r="Z818" s="103">
        <v>51991</v>
      </c>
      <c r="AA818" s="79" t="s">
        <v>15353</v>
      </c>
    </row>
    <row r="819" spans="1:29" hidden="1">
      <c r="A819" s="98" t="s">
        <v>15320</v>
      </c>
      <c r="B819" s="99" t="s">
        <v>15321</v>
      </c>
      <c r="C819" s="99" t="s">
        <v>415</v>
      </c>
      <c r="D819" s="99" t="s">
        <v>15322</v>
      </c>
      <c r="E819" s="99" t="s">
        <v>15323</v>
      </c>
      <c r="F819" s="99" t="s">
        <v>15324</v>
      </c>
      <c r="G819" s="99" t="s">
        <v>16773</v>
      </c>
      <c r="H819" s="99" t="s">
        <v>15326</v>
      </c>
      <c r="I819" s="99" t="s">
        <v>15322</v>
      </c>
      <c r="J819" s="99" t="s">
        <v>15323</v>
      </c>
      <c r="K819" s="99">
        <v>0</v>
      </c>
      <c r="L819" s="99" t="s">
        <v>13433</v>
      </c>
      <c r="M819" s="99" t="s">
        <v>16774</v>
      </c>
      <c r="N819" s="86" t="str">
        <f t="shared" si="13"/>
        <v>0336438</v>
      </c>
      <c r="O819" s="104">
        <v>113400</v>
      </c>
      <c r="P819" s="105">
        <v>113400</v>
      </c>
      <c r="Q819" s="77">
        <v>113.4</v>
      </c>
      <c r="R819" s="102" t="s">
        <v>15329</v>
      </c>
      <c r="S819" s="99" t="s">
        <v>15330</v>
      </c>
      <c r="T819" s="99" t="s">
        <v>15331</v>
      </c>
      <c r="U819" s="99" t="s">
        <v>15332</v>
      </c>
      <c r="V819" s="99" t="s">
        <v>15333</v>
      </c>
      <c r="W819" s="99" t="s">
        <v>15334</v>
      </c>
      <c r="X819" s="103" t="s">
        <v>15680</v>
      </c>
      <c r="Y819" s="103">
        <v>44719</v>
      </c>
      <c r="Z819" s="103">
        <v>51977</v>
      </c>
      <c r="AA819" s="79">
        <v>6186</v>
      </c>
    </row>
    <row r="820" spans="1:29" hidden="1">
      <c r="A820" s="98" t="s">
        <v>15458</v>
      </c>
      <c r="B820" s="99" t="s">
        <v>15689</v>
      </c>
      <c r="C820" s="99" t="s">
        <v>15690</v>
      </c>
      <c r="D820" s="99" t="s">
        <v>15322</v>
      </c>
      <c r="E820" s="99" t="s">
        <v>15370</v>
      </c>
      <c r="F820" s="99" t="s">
        <v>15324</v>
      </c>
      <c r="G820" s="99" t="s">
        <v>16775</v>
      </c>
      <c r="H820" s="99" t="s">
        <v>15326</v>
      </c>
      <c r="I820" s="99" t="s">
        <v>15322</v>
      </c>
      <c r="J820" s="99" t="s">
        <v>15370</v>
      </c>
      <c r="K820" s="99">
        <v>0</v>
      </c>
      <c r="L820" s="99" t="s">
        <v>13433</v>
      </c>
      <c r="M820" s="99" t="s">
        <v>16776</v>
      </c>
      <c r="N820" s="86" t="str">
        <f t="shared" si="13"/>
        <v>0337825</v>
      </c>
      <c r="O820" s="104">
        <v>173781</v>
      </c>
      <c r="P820" s="101">
        <v>173781</v>
      </c>
      <c r="Q820" s="77">
        <v>173.78100000000001</v>
      </c>
      <c r="R820" s="102" t="s">
        <v>15329</v>
      </c>
      <c r="S820" s="99" t="s">
        <v>15330</v>
      </c>
      <c r="T820" s="99" t="s">
        <v>15331</v>
      </c>
      <c r="U820" s="99" t="s">
        <v>15332</v>
      </c>
      <c r="V820" s="99" t="s">
        <v>15333</v>
      </c>
      <c r="W820" s="99" t="s">
        <v>15345</v>
      </c>
      <c r="X820" s="103" t="s">
        <v>15478</v>
      </c>
      <c r="Y820" s="103">
        <v>44669</v>
      </c>
      <c r="Z820" s="103">
        <v>51891</v>
      </c>
      <c r="AA820" s="79">
        <v>6186</v>
      </c>
    </row>
    <row r="821" spans="1:29" hidden="1">
      <c r="A821" s="98" t="s">
        <v>2799</v>
      </c>
      <c r="B821" s="99" t="s">
        <v>15358</v>
      </c>
      <c r="C821" s="99" t="s">
        <v>59</v>
      </c>
      <c r="D821" s="99" t="s">
        <v>15322</v>
      </c>
      <c r="E821" s="99" t="s">
        <v>15337</v>
      </c>
      <c r="F821" s="99" t="s">
        <v>15324</v>
      </c>
      <c r="G821" s="99" t="s">
        <v>16777</v>
      </c>
      <c r="H821" s="99" t="s">
        <v>15326</v>
      </c>
      <c r="I821" s="99" t="s">
        <v>15322</v>
      </c>
      <c r="J821" s="99" t="s">
        <v>15395</v>
      </c>
      <c r="K821" s="99">
        <v>0</v>
      </c>
      <c r="L821" s="99" t="s">
        <v>13433</v>
      </c>
      <c r="M821" s="99" t="s">
        <v>2540</v>
      </c>
      <c r="N821" s="86" t="str">
        <f t="shared" si="13"/>
        <v>0353635</v>
      </c>
      <c r="O821" s="104">
        <v>278022</v>
      </c>
      <c r="P821" s="101">
        <v>278022</v>
      </c>
      <c r="Q821" s="77">
        <v>278.02199999999999</v>
      </c>
      <c r="R821" s="102" t="s">
        <v>15329</v>
      </c>
      <c r="S821" s="99" t="s">
        <v>15330</v>
      </c>
      <c r="T821" s="99" t="s">
        <v>15331</v>
      </c>
      <c r="U821" s="99" t="s">
        <v>15332</v>
      </c>
      <c r="V821" s="99" t="s">
        <v>15333</v>
      </c>
      <c r="W821" s="99" t="s">
        <v>15334</v>
      </c>
      <c r="X821" s="103" t="s">
        <v>15540</v>
      </c>
      <c r="Y821" s="103">
        <v>44670</v>
      </c>
      <c r="Z821" s="103">
        <v>51962</v>
      </c>
      <c r="AA821" s="79">
        <v>6186</v>
      </c>
      <c r="AB821" s="80" t="s">
        <v>15340</v>
      </c>
      <c r="AC821" s="81">
        <v>33</v>
      </c>
    </row>
    <row r="822" spans="1:29" hidden="1">
      <c r="A822" s="98" t="s">
        <v>15335</v>
      </c>
      <c r="B822" s="99" t="s">
        <v>15336</v>
      </c>
      <c r="C822" s="99" t="s">
        <v>6</v>
      </c>
      <c r="D822" s="99" t="s">
        <v>15322</v>
      </c>
      <c r="E822" s="99" t="s">
        <v>15337</v>
      </c>
      <c r="F822" s="99" t="s">
        <v>15324</v>
      </c>
      <c r="G822" s="99" t="s">
        <v>16778</v>
      </c>
      <c r="H822" s="99" t="s">
        <v>15326</v>
      </c>
      <c r="I822" s="99" t="s">
        <v>15322</v>
      </c>
      <c r="J822" s="99" t="s">
        <v>15370</v>
      </c>
      <c r="K822" s="99">
        <v>0</v>
      </c>
      <c r="L822" s="99" t="s">
        <v>13433</v>
      </c>
      <c r="M822" s="99" t="s">
        <v>1161</v>
      </c>
      <c r="N822" s="86" t="str">
        <f t="shared" si="13"/>
        <v>0353837</v>
      </c>
      <c r="O822" s="104">
        <v>243462</v>
      </c>
      <c r="P822" s="101">
        <v>243462</v>
      </c>
      <c r="Q822" s="77">
        <v>243.46199999999999</v>
      </c>
      <c r="R822" s="102" t="s">
        <v>15329</v>
      </c>
      <c r="S822" s="99" t="s">
        <v>15330</v>
      </c>
      <c r="T822" s="99" t="s">
        <v>15331</v>
      </c>
      <c r="U822" s="99" t="s">
        <v>15332</v>
      </c>
      <c r="V822" s="99" t="s">
        <v>15333</v>
      </c>
      <c r="W822" s="99" t="s">
        <v>15339</v>
      </c>
      <c r="X822" s="103" t="s">
        <v>15530</v>
      </c>
      <c r="Y822" s="103">
        <v>44657</v>
      </c>
      <c r="Z822" s="103">
        <v>51939</v>
      </c>
      <c r="AA822" s="79">
        <v>6186</v>
      </c>
      <c r="AB822" s="90" t="s">
        <v>15340</v>
      </c>
      <c r="AC822" s="81">
        <v>33</v>
      </c>
    </row>
    <row r="823" spans="1:29" hidden="1">
      <c r="A823" s="76" t="s">
        <v>2347</v>
      </c>
      <c r="B823" s="92" t="s">
        <v>15341</v>
      </c>
      <c r="C823" s="92" t="s">
        <v>15342</v>
      </c>
      <c r="D823" s="92" t="s">
        <v>15322</v>
      </c>
      <c r="E823" s="92" t="s">
        <v>15343</v>
      </c>
      <c r="F823" s="92" t="s">
        <v>15354</v>
      </c>
      <c r="G823" s="92" t="s">
        <v>16779</v>
      </c>
      <c r="H823" s="92" t="s">
        <v>15326</v>
      </c>
      <c r="I823" s="92" t="s">
        <v>15322</v>
      </c>
      <c r="J823" s="92" t="s">
        <v>15343</v>
      </c>
      <c r="K823" s="92">
        <v>0</v>
      </c>
      <c r="L823" s="92" t="s">
        <v>13433</v>
      </c>
      <c r="M823" s="93" t="s">
        <v>16780</v>
      </c>
      <c r="N823" s="86" t="str">
        <f t="shared" si="13"/>
        <v>0361666</v>
      </c>
      <c r="O823" s="94">
        <v>171489</v>
      </c>
      <c r="P823" s="95">
        <v>171489</v>
      </c>
      <c r="Q823" s="77">
        <v>171.489</v>
      </c>
      <c r="R823" s="96" t="s">
        <v>15329</v>
      </c>
      <c r="S823" s="92" t="s">
        <v>15349</v>
      </c>
      <c r="T823" s="92" t="s">
        <v>15331</v>
      </c>
      <c r="U823" s="92" t="s">
        <v>15356</v>
      </c>
      <c r="V823" s="92" t="s">
        <v>15357</v>
      </c>
      <c r="W823" s="92" t="s">
        <v>15352</v>
      </c>
      <c r="X823" s="97">
        <v>44580</v>
      </c>
      <c r="Y823" s="97">
        <v>44580</v>
      </c>
      <c r="Z823" s="97">
        <v>51882</v>
      </c>
      <c r="AA823" s="79" t="s">
        <v>15353</v>
      </c>
      <c r="AB823" s="90"/>
    </row>
    <row r="824" spans="1:29" hidden="1">
      <c r="A824" s="76" t="s">
        <v>15335</v>
      </c>
      <c r="B824" s="92" t="s">
        <v>15336</v>
      </c>
      <c r="C824" s="92" t="s">
        <v>6</v>
      </c>
      <c r="D824" s="92" t="s">
        <v>15322</v>
      </c>
      <c r="E824" s="92" t="s">
        <v>15337</v>
      </c>
      <c r="F824" s="92" t="s">
        <v>15324</v>
      </c>
      <c r="G824" s="92" t="s">
        <v>16781</v>
      </c>
      <c r="H824" s="92" t="s">
        <v>15326</v>
      </c>
      <c r="I824" s="92" t="s">
        <v>15322</v>
      </c>
      <c r="J824" s="92" t="s">
        <v>15327</v>
      </c>
      <c r="K824" s="92">
        <v>0</v>
      </c>
      <c r="L824" s="92" t="s">
        <v>13433</v>
      </c>
      <c r="M824" s="93" t="s">
        <v>16782</v>
      </c>
      <c r="N824" s="86" t="str">
        <f t="shared" si="13"/>
        <v>0366594</v>
      </c>
      <c r="O824" s="94">
        <v>141350</v>
      </c>
      <c r="P824" s="95">
        <v>120000</v>
      </c>
      <c r="Q824" s="77">
        <v>120</v>
      </c>
      <c r="R824" s="96" t="s">
        <v>15329</v>
      </c>
      <c r="S824" s="92" t="s">
        <v>15349</v>
      </c>
      <c r="T824" s="92" t="s">
        <v>15331</v>
      </c>
      <c r="U824" s="92" t="s">
        <v>15356</v>
      </c>
      <c r="V824" s="92" t="s">
        <v>15357</v>
      </c>
      <c r="W824" s="92" t="s">
        <v>15388</v>
      </c>
      <c r="X824" s="97">
        <v>44573</v>
      </c>
      <c r="Y824" s="97">
        <v>44573</v>
      </c>
      <c r="Z824" s="97">
        <v>51869</v>
      </c>
      <c r="AA824" s="79" t="s">
        <v>15353</v>
      </c>
      <c r="AB824" s="90"/>
    </row>
    <row r="825" spans="1:29" hidden="1">
      <c r="A825" s="98" t="s">
        <v>2799</v>
      </c>
      <c r="B825" s="99" t="s">
        <v>15358</v>
      </c>
      <c r="C825" s="99" t="s">
        <v>59</v>
      </c>
      <c r="D825" s="99" t="s">
        <v>15322</v>
      </c>
      <c r="E825" s="99" t="s">
        <v>15337</v>
      </c>
      <c r="F825" s="99" t="s">
        <v>15324</v>
      </c>
      <c r="G825" s="99" t="s">
        <v>16783</v>
      </c>
      <c r="H825" s="99" t="s">
        <v>15326</v>
      </c>
      <c r="I825" s="99" t="s">
        <v>15322</v>
      </c>
      <c r="J825" s="99" t="s">
        <v>15384</v>
      </c>
      <c r="K825" s="99">
        <v>0</v>
      </c>
      <c r="L825" s="99" t="s">
        <v>13433</v>
      </c>
      <c r="M825" s="100" t="s">
        <v>60</v>
      </c>
      <c r="N825" s="86" t="str">
        <f t="shared" si="13"/>
        <v>0390737</v>
      </c>
      <c r="O825" s="104">
        <v>264048</v>
      </c>
      <c r="P825" s="101">
        <v>264048</v>
      </c>
      <c r="Q825" s="77">
        <v>264.048</v>
      </c>
      <c r="R825" s="102" t="s">
        <v>15329</v>
      </c>
      <c r="S825" s="99" t="s">
        <v>15330</v>
      </c>
      <c r="T825" s="99" t="s">
        <v>15331</v>
      </c>
      <c r="U825" s="99" t="s">
        <v>15332</v>
      </c>
      <c r="V825" s="99" t="s">
        <v>15333</v>
      </c>
      <c r="W825" s="99" t="s">
        <v>15329</v>
      </c>
      <c r="X825" s="103" t="s">
        <v>15627</v>
      </c>
      <c r="Y825" s="103">
        <v>44630</v>
      </c>
      <c r="Z825" s="103">
        <v>51933</v>
      </c>
      <c r="AA825" s="79">
        <v>6186</v>
      </c>
      <c r="AB825" s="80" t="s">
        <v>15340</v>
      </c>
    </row>
    <row r="826" spans="1:29" hidden="1">
      <c r="A826" s="98" t="s">
        <v>15320</v>
      </c>
      <c r="B826" s="99" t="s">
        <v>15620</v>
      </c>
      <c r="C826" s="99" t="s">
        <v>15621</v>
      </c>
      <c r="D826" s="99" t="s">
        <v>15322</v>
      </c>
      <c r="E826" s="99" t="s">
        <v>15348</v>
      </c>
      <c r="F826" s="99" t="s">
        <v>15324</v>
      </c>
      <c r="G826" s="99" t="s">
        <v>16784</v>
      </c>
      <c r="H826" s="99" t="s">
        <v>15326</v>
      </c>
      <c r="I826" s="99" t="s">
        <v>15322</v>
      </c>
      <c r="J826" s="99" t="s">
        <v>15348</v>
      </c>
      <c r="K826" s="99">
        <v>0</v>
      </c>
      <c r="L826" s="99" t="s">
        <v>13433</v>
      </c>
      <c r="M826" s="100" t="s">
        <v>16785</v>
      </c>
      <c r="N826" s="86" t="str">
        <f t="shared" si="13"/>
        <v>0396271</v>
      </c>
      <c r="O826" s="101">
        <v>306000</v>
      </c>
      <c r="P826" s="101">
        <v>306000</v>
      </c>
      <c r="Q826" s="77">
        <v>306</v>
      </c>
      <c r="R826" s="102" t="s">
        <v>15329</v>
      </c>
      <c r="S826" s="99" t="s">
        <v>15330</v>
      </c>
      <c r="T826" s="99" t="s">
        <v>15331</v>
      </c>
      <c r="U826" s="99" t="s">
        <v>15332</v>
      </c>
      <c r="V826" s="99" t="s">
        <v>15333</v>
      </c>
      <c r="W826" s="99" t="s">
        <v>15334</v>
      </c>
      <c r="X826" s="103">
        <v>44617</v>
      </c>
      <c r="Y826" s="103">
        <v>44617</v>
      </c>
      <c r="Z826" s="103">
        <v>51919</v>
      </c>
      <c r="AA826" s="79">
        <v>6186</v>
      </c>
    </row>
    <row r="827" spans="1:29" hidden="1">
      <c r="A827" s="76" t="s">
        <v>15335</v>
      </c>
      <c r="B827" s="92" t="s">
        <v>15336</v>
      </c>
      <c r="C827" s="92" t="s">
        <v>6</v>
      </c>
      <c r="D827" s="92" t="s">
        <v>15322</v>
      </c>
      <c r="E827" s="92" t="s">
        <v>15337</v>
      </c>
      <c r="F827" s="92" t="s">
        <v>15324</v>
      </c>
      <c r="G827" s="92" t="s">
        <v>16786</v>
      </c>
      <c r="H827" s="92" t="s">
        <v>15326</v>
      </c>
      <c r="I827" s="92" t="s">
        <v>15322</v>
      </c>
      <c r="J827" s="92" t="s">
        <v>15370</v>
      </c>
      <c r="K827" s="92">
        <v>0</v>
      </c>
      <c r="L827" s="92" t="s">
        <v>13433</v>
      </c>
      <c r="M827" s="93" t="s">
        <v>113</v>
      </c>
      <c r="N827" s="86" t="str">
        <f t="shared" si="13"/>
        <v>0396672</v>
      </c>
      <c r="O827" s="94">
        <v>272000</v>
      </c>
      <c r="P827" s="95">
        <v>272000</v>
      </c>
      <c r="Q827" s="77">
        <v>272</v>
      </c>
      <c r="R827" s="96" t="s">
        <v>15329</v>
      </c>
      <c r="S827" s="92" t="s">
        <v>15330</v>
      </c>
      <c r="T827" s="92" t="s">
        <v>15331</v>
      </c>
      <c r="U827" s="92" t="s">
        <v>15332</v>
      </c>
      <c r="V827" s="92" t="s">
        <v>15333</v>
      </c>
      <c r="W827" s="92" t="s">
        <v>15339</v>
      </c>
      <c r="X827" s="97">
        <v>44601</v>
      </c>
      <c r="Y827" s="97">
        <v>44601</v>
      </c>
      <c r="Z827" s="97">
        <v>51886</v>
      </c>
      <c r="AA827" s="79">
        <v>6186</v>
      </c>
      <c r="AB827" s="90" t="s">
        <v>15340</v>
      </c>
      <c r="AC827" s="81">
        <v>33</v>
      </c>
    </row>
    <row r="828" spans="1:29" hidden="1">
      <c r="A828" s="98" t="s">
        <v>15489</v>
      </c>
      <c r="B828" s="99" t="s">
        <v>15772</v>
      </c>
      <c r="C828" s="99" t="s">
        <v>57</v>
      </c>
      <c r="D828" s="99" t="s">
        <v>15322</v>
      </c>
      <c r="E828" s="99" t="s">
        <v>15337</v>
      </c>
      <c r="F828" s="99" t="s">
        <v>15324</v>
      </c>
      <c r="G828" s="99" t="s">
        <v>16787</v>
      </c>
      <c r="H828" s="99" t="s">
        <v>15326</v>
      </c>
      <c r="I828" s="99" t="s">
        <v>15322</v>
      </c>
      <c r="J828" s="99" t="s">
        <v>15337</v>
      </c>
      <c r="K828" s="99">
        <v>0</v>
      </c>
      <c r="L828" s="99" t="s">
        <v>13433</v>
      </c>
      <c r="M828" s="100" t="s">
        <v>368</v>
      </c>
      <c r="N828" s="86" t="str">
        <f t="shared" si="13"/>
        <v>0397902</v>
      </c>
      <c r="O828" s="101">
        <v>235544</v>
      </c>
      <c r="P828" s="101">
        <v>235544</v>
      </c>
      <c r="Q828" s="77">
        <v>235.54400000000001</v>
      </c>
      <c r="R828" s="102" t="s">
        <v>15329</v>
      </c>
      <c r="S828" s="99" t="s">
        <v>15330</v>
      </c>
      <c r="T828" s="99" t="s">
        <v>15331</v>
      </c>
      <c r="U828" s="99" t="s">
        <v>15332</v>
      </c>
      <c r="V828" s="99" t="s">
        <v>15333</v>
      </c>
      <c r="W828" s="99" t="s">
        <v>15345</v>
      </c>
      <c r="X828" s="103">
        <v>44615</v>
      </c>
      <c r="Y828" s="103">
        <v>44615</v>
      </c>
      <c r="Z828" s="103">
        <v>51914</v>
      </c>
      <c r="AA828" s="79">
        <v>6186</v>
      </c>
      <c r="AB828" s="80" t="s">
        <v>15340</v>
      </c>
    </row>
    <row r="829" spans="1:29" hidden="1">
      <c r="A829" s="98" t="s">
        <v>2799</v>
      </c>
      <c r="B829" s="99" t="s">
        <v>15358</v>
      </c>
      <c r="C829" s="99" t="s">
        <v>59</v>
      </c>
      <c r="D829" s="99" t="s">
        <v>15322</v>
      </c>
      <c r="E829" s="99" t="s">
        <v>15337</v>
      </c>
      <c r="F829" s="99" t="s">
        <v>15324</v>
      </c>
      <c r="G829" s="99" t="s">
        <v>16788</v>
      </c>
      <c r="H829" s="99" t="s">
        <v>15326</v>
      </c>
      <c r="I829" s="99" t="s">
        <v>15322</v>
      </c>
      <c r="J829" s="99" t="s">
        <v>15337</v>
      </c>
      <c r="K829" s="99">
        <v>0</v>
      </c>
      <c r="L829" s="99" t="s">
        <v>13433</v>
      </c>
      <c r="M829" s="99" t="s">
        <v>410</v>
      </c>
      <c r="N829" s="86" t="str">
        <f t="shared" si="13"/>
        <v>0399794</v>
      </c>
      <c r="O829" s="104">
        <v>221000</v>
      </c>
      <c r="P829" s="101">
        <v>221000</v>
      </c>
      <c r="Q829" s="77">
        <v>221</v>
      </c>
      <c r="R829" s="102" t="s">
        <v>15329</v>
      </c>
      <c r="S829" s="99" t="s">
        <v>15330</v>
      </c>
      <c r="T829" s="99" t="s">
        <v>15331</v>
      </c>
      <c r="U829" s="99" t="s">
        <v>15332</v>
      </c>
      <c r="V829" s="99" t="s">
        <v>15333</v>
      </c>
      <c r="W829" s="99" t="s">
        <v>15334</v>
      </c>
      <c r="X829" s="103">
        <v>44700</v>
      </c>
      <c r="Y829" s="103">
        <v>44701</v>
      </c>
      <c r="Z829" s="103">
        <v>52004</v>
      </c>
      <c r="AA829" s="79">
        <v>6186</v>
      </c>
      <c r="AB829" s="80" t="s">
        <v>15340</v>
      </c>
      <c r="AC829" s="81">
        <v>33</v>
      </c>
    </row>
    <row r="830" spans="1:29" hidden="1">
      <c r="A830" s="76" t="s">
        <v>15335</v>
      </c>
      <c r="B830" s="92" t="s">
        <v>15336</v>
      </c>
      <c r="C830" s="92" t="s">
        <v>6</v>
      </c>
      <c r="D830" s="92" t="s">
        <v>15322</v>
      </c>
      <c r="E830" s="92" t="s">
        <v>15337</v>
      </c>
      <c r="F830" s="92" t="s">
        <v>15324</v>
      </c>
      <c r="G830" s="92" t="s">
        <v>16789</v>
      </c>
      <c r="H830" s="92" t="s">
        <v>15326</v>
      </c>
      <c r="I830" s="92" t="s">
        <v>15322</v>
      </c>
      <c r="J830" s="92" t="s">
        <v>15384</v>
      </c>
      <c r="K830" s="92">
        <v>0</v>
      </c>
      <c r="L830" s="92" t="s">
        <v>13433</v>
      </c>
      <c r="M830" s="93" t="s">
        <v>2565</v>
      </c>
      <c r="N830" s="86" t="str">
        <f t="shared" si="13"/>
        <v>0407223</v>
      </c>
      <c r="O830" s="94">
        <v>206750</v>
      </c>
      <c r="P830" s="95">
        <v>206750</v>
      </c>
      <c r="Q830" s="77">
        <v>206.75</v>
      </c>
      <c r="R830" s="96" t="s">
        <v>15329</v>
      </c>
      <c r="S830" s="92" t="s">
        <v>15330</v>
      </c>
      <c r="T830" s="92" t="s">
        <v>15331</v>
      </c>
      <c r="U830" s="92" t="s">
        <v>15332</v>
      </c>
      <c r="V830" s="92" t="s">
        <v>15333</v>
      </c>
      <c r="W830" s="92" t="s">
        <v>15339</v>
      </c>
      <c r="X830" s="97">
        <v>44572</v>
      </c>
      <c r="Y830" s="97">
        <v>44572</v>
      </c>
      <c r="Z830" s="97">
        <v>51851</v>
      </c>
      <c r="AA830" s="79">
        <v>6186</v>
      </c>
      <c r="AB830" s="90" t="s">
        <v>15340</v>
      </c>
    </row>
    <row r="831" spans="1:29" hidden="1">
      <c r="A831" s="98" t="s">
        <v>2347</v>
      </c>
      <c r="B831" s="99" t="s">
        <v>15346</v>
      </c>
      <c r="C831" s="99" t="s">
        <v>129</v>
      </c>
      <c r="D831" s="99" t="s">
        <v>15322</v>
      </c>
      <c r="E831" s="99" t="s">
        <v>15337</v>
      </c>
      <c r="F831" s="99" t="s">
        <v>15324</v>
      </c>
      <c r="G831" s="99" t="s">
        <v>16790</v>
      </c>
      <c r="H831" s="99" t="s">
        <v>15326</v>
      </c>
      <c r="I831" s="99" t="s">
        <v>15322</v>
      </c>
      <c r="J831" s="99" t="s">
        <v>15384</v>
      </c>
      <c r="K831" s="99">
        <v>0</v>
      </c>
      <c r="L831" s="99" t="s">
        <v>13433</v>
      </c>
      <c r="M831" s="100" t="s">
        <v>16791</v>
      </c>
      <c r="N831" s="86" t="str">
        <f t="shared" si="13"/>
        <v>0410082</v>
      </c>
      <c r="O831" s="104">
        <v>273000</v>
      </c>
      <c r="P831" s="101">
        <v>259350</v>
      </c>
      <c r="Q831" s="77">
        <v>259.35000000000002</v>
      </c>
      <c r="R831" s="102" t="s">
        <v>15329</v>
      </c>
      <c r="S831" s="99" t="s">
        <v>15349</v>
      </c>
      <c r="T831" s="99" t="s">
        <v>15331</v>
      </c>
      <c r="U831" s="99" t="s">
        <v>15350</v>
      </c>
      <c r="V831" s="99" t="s">
        <v>15351</v>
      </c>
      <c r="W831" s="99" t="s">
        <v>15352</v>
      </c>
      <c r="X831" s="103" t="s">
        <v>15686</v>
      </c>
      <c r="Y831" s="103">
        <v>44631</v>
      </c>
      <c r="Z831" s="103">
        <v>51931</v>
      </c>
      <c r="AA831" s="79" t="s">
        <v>15353</v>
      </c>
    </row>
    <row r="832" spans="1:29" hidden="1">
      <c r="A832" s="98" t="s">
        <v>2799</v>
      </c>
      <c r="B832" s="99" t="s">
        <v>15360</v>
      </c>
      <c r="C832" s="99" t="s">
        <v>3760</v>
      </c>
      <c r="D832" s="99" t="s">
        <v>15322</v>
      </c>
      <c r="E832" s="99" t="s">
        <v>15361</v>
      </c>
      <c r="F832" s="99" t="s">
        <v>15324</v>
      </c>
      <c r="G832" s="99" t="s">
        <v>16792</v>
      </c>
      <c r="H832" s="99" t="s">
        <v>15326</v>
      </c>
      <c r="I832" s="99" t="s">
        <v>15322</v>
      </c>
      <c r="J832" s="99" t="s">
        <v>15370</v>
      </c>
      <c r="K832" s="99">
        <v>0</v>
      </c>
      <c r="L832" s="99" t="s">
        <v>13433</v>
      </c>
      <c r="M832" s="99" t="s">
        <v>16793</v>
      </c>
      <c r="N832" s="86" t="str">
        <f t="shared" si="13"/>
        <v>0410132</v>
      </c>
      <c r="O832" s="104">
        <v>140936</v>
      </c>
      <c r="P832" s="101">
        <v>140936</v>
      </c>
      <c r="Q832" s="77">
        <v>140.93600000000001</v>
      </c>
      <c r="R832" s="102" t="s">
        <v>15329</v>
      </c>
      <c r="S832" s="99" t="s">
        <v>15349</v>
      </c>
      <c r="T832" s="99" t="s">
        <v>15331</v>
      </c>
      <c r="U832" s="99" t="s">
        <v>15356</v>
      </c>
      <c r="V832" s="99" t="s">
        <v>15357</v>
      </c>
      <c r="W832" s="99" t="s">
        <v>15352</v>
      </c>
      <c r="X832" s="103" t="s">
        <v>15521</v>
      </c>
      <c r="Y832" s="103">
        <v>44671</v>
      </c>
      <c r="Z832" s="103">
        <v>51850</v>
      </c>
      <c r="AA832" s="79" t="s">
        <v>15353</v>
      </c>
    </row>
    <row r="833" spans="1:29" hidden="1">
      <c r="A833" s="98" t="s">
        <v>15335</v>
      </c>
      <c r="B833" s="99" t="s">
        <v>15336</v>
      </c>
      <c r="C833" s="99" t="s">
        <v>6</v>
      </c>
      <c r="D833" s="99" t="s">
        <v>15322</v>
      </c>
      <c r="E833" s="99" t="s">
        <v>15337</v>
      </c>
      <c r="F833" s="99" t="s">
        <v>15324</v>
      </c>
      <c r="G833" s="99" t="s">
        <v>16794</v>
      </c>
      <c r="H833" s="99" t="s">
        <v>15326</v>
      </c>
      <c r="I833" s="99" t="s">
        <v>15322</v>
      </c>
      <c r="J833" s="99" t="s">
        <v>15395</v>
      </c>
      <c r="K833" s="99">
        <v>0</v>
      </c>
      <c r="L833" s="99" t="s">
        <v>13433</v>
      </c>
      <c r="M833" s="99" t="s">
        <v>16795</v>
      </c>
      <c r="N833" s="86" t="str">
        <f t="shared" si="13"/>
        <v>0411231</v>
      </c>
      <c r="O833" s="104">
        <v>306000</v>
      </c>
      <c r="P833" s="101">
        <v>306000</v>
      </c>
      <c r="Q833" s="77">
        <v>306</v>
      </c>
      <c r="R833" s="102" t="s">
        <v>15329</v>
      </c>
      <c r="S833" s="99" t="s">
        <v>15330</v>
      </c>
      <c r="T833" s="99" t="s">
        <v>15331</v>
      </c>
      <c r="U833" s="99" t="s">
        <v>15332</v>
      </c>
      <c r="V833" s="99" t="s">
        <v>15333</v>
      </c>
      <c r="W833" s="99" t="s">
        <v>15334</v>
      </c>
      <c r="X833" s="103">
        <v>44700</v>
      </c>
      <c r="Y833" s="103">
        <v>44700</v>
      </c>
      <c r="Z833" s="103">
        <v>51934</v>
      </c>
      <c r="AA833" s="79">
        <v>6186</v>
      </c>
    </row>
    <row r="834" spans="1:29" hidden="1">
      <c r="A834" s="76" t="s">
        <v>2347</v>
      </c>
      <c r="B834" s="92" t="s">
        <v>15346</v>
      </c>
      <c r="C834" s="92" t="s">
        <v>129</v>
      </c>
      <c r="D834" s="92" t="s">
        <v>15322</v>
      </c>
      <c r="E834" s="92" t="s">
        <v>15337</v>
      </c>
      <c r="F834" s="92" t="s">
        <v>15324</v>
      </c>
      <c r="G834" s="92" t="s">
        <v>16796</v>
      </c>
      <c r="H834" s="92" t="s">
        <v>15326</v>
      </c>
      <c r="I834" s="92" t="s">
        <v>15322</v>
      </c>
      <c r="J834" s="92" t="s">
        <v>15418</v>
      </c>
      <c r="K834" s="92">
        <v>0</v>
      </c>
      <c r="L834" s="92" t="s">
        <v>13433</v>
      </c>
      <c r="M834" s="93" t="s">
        <v>16797</v>
      </c>
      <c r="N834" s="86" t="str">
        <f t="shared" si="13"/>
        <v>0451201</v>
      </c>
      <c r="O834" s="94">
        <v>273000</v>
      </c>
      <c r="P834" s="95">
        <v>259300</v>
      </c>
      <c r="Q834" s="77">
        <v>259.3</v>
      </c>
      <c r="R834" s="96" t="s">
        <v>15329</v>
      </c>
      <c r="S834" s="92" t="s">
        <v>15349</v>
      </c>
      <c r="T834" s="92" t="s">
        <v>15331</v>
      </c>
      <c r="U834" s="92" t="s">
        <v>15350</v>
      </c>
      <c r="V834" s="92" t="s">
        <v>15351</v>
      </c>
      <c r="W834" s="92" t="s">
        <v>15352</v>
      </c>
      <c r="X834" s="97">
        <v>44579</v>
      </c>
      <c r="Y834" s="97">
        <v>44592</v>
      </c>
      <c r="Z834" s="97">
        <v>51882</v>
      </c>
      <c r="AA834" s="79" t="s">
        <v>15353</v>
      </c>
      <c r="AB834" s="90"/>
    </row>
    <row r="835" spans="1:29" hidden="1">
      <c r="A835" s="98" t="s">
        <v>2799</v>
      </c>
      <c r="B835" s="99" t="s">
        <v>15358</v>
      </c>
      <c r="C835" s="99" t="s">
        <v>59</v>
      </c>
      <c r="D835" s="99" t="s">
        <v>15322</v>
      </c>
      <c r="E835" s="99" t="s">
        <v>15337</v>
      </c>
      <c r="F835" s="99" t="s">
        <v>15324</v>
      </c>
      <c r="G835" s="99" t="s">
        <v>16798</v>
      </c>
      <c r="H835" s="99" t="s">
        <v>15326</v>
      </c>
      <c r="I835" s="99" t="s">
        <v>15322</v>
      </c>
      <c r="J835" s="99" t="s">
        <v>15337</v>
      </c>
      <c r="K835" s="99">
        <v>0</v>
      </c>
      <c r="L835" s="99" t="s">
        <v>13433</v>
      </c>
      <c r="M835" s="100" t="s">
        <v>165</v>
      </c>
      <c r="N835" s="86" t="str">
        <f t="shared" si="13"/>
        <v>0453885</v>
      </c>
      <c r="O835" s="104">
        <v>309400</v>
      </c>
      <c r="P835" s="101">
        <v>309400</v>
      </c>
      <c r="Q835" s="77">
        <v>309.39999999999998</v>
      </c>
      <c r="R835" s="102" t="s">
        <v>15329</v>
      </c>
      <c r="S835" s="99" t="s">
        <v>15330</v>
      </c>
      <c r="T835" s="99" t="s">
        <v>15331</v>
      </c>
      <c r="U835" s="99" t="s">
        <v>15332</v>
      </c>
      <c r="V835" s="99" t="s">
        <v>15333</v>
      </c>
      <c r="W835" s="99" t="s">
        <v>15334</v>
      </c>
      <c r="X835" s="103" t="s">
        <v>15627</v>
      </c>
      <c r="Y835" s="103">
        <v>44630</v>
      </c>
      <c r="Z835" s="103">
        <v>51933</v>
      </c>
      <c r="AA835" s="79">
        <v>6186</v>
      </c>
      <c r="AB835" s="80" t="s">
        <v>15340</v>
      </c>
    </row>
    <row r="836" spans="1:29" hidden="1">
      <c r="A836" s="76" t="s">
        <v>2347</v>
      </c>
      <c r="B836" s="92" t="s">
        <v>15346</v>
      </c>
      <c r="C836" s="92" t="s">
        <v>129</v>
      </c>
      <c r="D836" s="92" t="s">
        <v>15322</v>
      </c>
      <c r="E836" s="92" t="s">
        <v>15337</v>
      </c>
      <c r="F836" s="92" t="s">
        <v>15324</v>
      </c>
      <c r="G836" s="92" t="s">
        <v>16799</v>
      </c>
      <c r="H836" s="92" t="s">
        <v>15326</v>
      </c>
      <c r="I836" s="92" t="s">
        <v>15322</v>
      </c>
      <c r="J836" s="92" t="s">
        <v>15343</v>
      </c>
      <c r="K836" s="92">
        <v>0</v>
      </c>
      <c r="L836" s="92" t="s">
        <v>13433</v>
      </c>
      <c r="M836" s="93" t="s">
        <v>16800</v>
      </c>
      <c r="N836" s="86" t="str">
        <f t="shared" si="13"/>
        <v>0457833</v>
      </c>
      <c r="O836" s="94">
        <v>273000</v>
      </c>
      <c r="P836" s="95">
        <v>259300</v>
      </c>
      <c r="Q836" s="77">
        <v>259.3</v>
      </c>
      <c r="R836" s="96" t="s">
        <v>15329</v>
      </c>
      <c r="S836" s="92" t="s">
        <v>15349</v>
      </c>
      <c r="T836" s="92" t="s">
        <v>15331</v>
      </c>
      <c r="U836" s="92" t="s">
        <v>15350</v>
      </c>
      <c r="V836" s="92" t="s">
        <v>15351</v>
      </c>
      <c r="W836" s="92" t="s">
        <v>15352</v>
      </c>
      <c r="X836" s="97">
        <v>44579</v>
      </c>
      <c r="Y836" s="97">
        <v>44592</v>
      </c>
      <c r="Z836" s="97">
        <v>51882</v>
      </c>
      <c r="AA836" s="79" t="s">
        <v>15353</v>
      </c>
      <c r="AB836" s="90"/>
    </row>
    <row r="837" spans="1:29" hidden="1">
      <c r="A837" s="98" t="s">
        <v>15335</v>
      </c>
      <c r="B837" s="99" t="s">
        <v>15336</v>
      </c>
      <c r="C837" s="99" t="s">
        <v>6</v>
      </c>
      <c r="D837" s="99" t="s">
        <v>15322</v>
      </c>
      <c r="E837" s="99" t="s">
        <v>15337</v>
      </c>
      <c r="F837" s="99" t="s">
        <v>15324</v>
      </c>
      <c r="G837" s="99" t="s">
        <v>16801</v>
      </c>
      <c r="H837" s="99" t="s">
        <v>15326</v>
      </c>
      <c r="I837" s="99" t="s">
        <v>15322</v>
      </c>
      <c r="J837" s="99" t="s">
        <v>15327</v>
      </c>
      <c r="K837" s="99">
        <v>0</v>
      </c>
      <c r="L837" s="99" t="s">
        <v>13433</v>
      </c>
      <c r="M837" s="100" t="s">
        <v>16802</v>
      </c>
      <c r="N837" s="86" t="str">
        <f t="shared" si="13"/>
        <v>0480069</v>
      </c>
      <c r="O837" s="101">
        <v>141410</v>
      </c>
      <c r="P837" s="101">
        <v>120000</v>
      </c>
      <c r="Q837" s="77">
        <v>120</v>
      </c>
      <c r="R837" s="102" t="s">
        <v>15329</v>
      </c>
      <c r="S837" s="99" t="s">
        <v>15349</v>
      </c>
      <c r="T837" s="99" t="s">
        <v>15331</v>
      </c>
      <c r="U837" s="99" t="s">
        <v>15356</v>
      </c>
      <c r="V837" s="99" t="s">
        <v>15357</v>
      </c>
      <c r="W837" s="99" t="s">
        <v>15388</v>
      </c>
      <c r="X837" s="103">
        <v>44589</v>
      </c>
      <c r="Y837" s="103">
        <v>44615</v>
      </c>
      <c r="Z837" s="103">
        <v>51869</v>
      </c>
      <c r="AA837" s="79" t="s">
        <v>15353</v>
      </c>
    </row>
    <row r="838" spans="1:29" hidden="1">
      <c r="A838" s="98" t="s">
        <v>2347</v>
      </c>
      <c r="B838" s="99" t="s">
        <v>15346</v>
      </c>
      <c r="C838" s="99" t="s">
        <v>129</v>
      </c>
      <c r="D838" s="99" t="s">
        <v>15322</v>
      </c>
      <c r="E838" s="99" t="s">
        <v>15337</v>
      </c>
      <c r="F838" s="99" t="s">
        <v>15324</v>
      </c>
      <c r="G838" s="99" t="s">
        <v>16803</v>
      </c>
      <c r="H838" s="99" t="s">
        <v>15326</v>
      </c>
      <c r="I838" s="99" t="s">
        <v>15322</v>
      </c>
      <c r="J838" s="99" t="s">
        <v>15384</v>
      </c>
      <c r="K838" s="99">
        <v>0</v>
      </c>
      <c r="L838" s="99" t="s">
        <v>13433</v>
      </c>
      <c r="M838" s="100" t="s">
        <v>16804</v>
      </c>
      <c r="N838" s="86" t="str">
        <f t="shared" si="13"/>
        <v>0529642</v>
      </c>
      <c r="O838" s="101">
        <v>273000</v>
      </c>
      <c r="P838" s="101">
        <v>259350</v>
      </c>
      <c r="Q838" s="77">
        <v>259.35000000000002</v>
      </c>
      <c r="R838" s="102" t="s">
        <v>15329</v>
      </c>
      <c r="S838" s="99" t="s">
        <v>15349</v>
      </c>
      <c r="T838" s="99" t="s">
        <v>15331</v>
      </c>
      <c r="U838" s="99" t="s">
        <v>15350</v>
      </c>
      <c r="V838" s="99" t="s">
        <v>15351</v>
      </c>
      <c r="W838" s="99" t="s">
        <v>15352</v>
      </c>
      <c r="X838" s="103">
        <v>44601</v>
      </c>
      <c r="Y838" s="103">
        <v>44616</v>
      </c>
      <c r="Z838" s="103">
        <v>51899</v>
      </c>
      <c r="AA838" s="79" t="s">
        <v>15353</v>
      </c>
    </row>
    <row r="839" spans="1:29" hidden="1">
      <c r="A839" s="98" t="s">
        <v>2347</v>
      </c>
      <c r="B839" s="99" t="s">
        <v>15511</v>
      </c>
      <c r="C839" s="99" t="s">
        <v>3798</v>
      </c>
      <c r="D839" s="99" t="s">
        <v>15322</v>
      </c>
      <c r="E839" s="99" t="s">
        <v>15361</v>
      </c>
      <c r="F839" s="99" t="s">
        <v>15324</v>
      </c>
      <c r="G839" s="99" t="s">
        <v>16805</v>
      </c>
      <c r="H839" s="99" t="s">
        <v>15326</v>
      </c>
      <c r="I839" s="99" t="s">
        <v>15322</v>
      </c>
      <c r="J839" s="99" t="s">
        <v>15361</v>
      </c>
      <c r="K839" s="99">
        <v>0</v>
      </c>
      <c r="L839" s="99" t="s">
        <v>13433</v>
      </c>
      <c r="M839" s="99" t="s">
        <v>3766</v>
      </c>
      <c r="N839" s="86" t="str">
        <f t="shared" si="13"/>
        <v>0529651</v>
      </c>
      <c r="O839" s="104">
        <v>309400</v>
      </c>
      <c r="P839" s="101">
        <v>309400</v>
      </c>
      <c r="Q839" s="77">
        <v>309.39999999999998</v>
      </c>
      <c r="R839" s="102" t="s">
        <v>15329</v>
      </c>
      <c r="S839" s="99" t="s">
        <v>15330</v>
      </c>
      <c r="T839" s="99" t="s">
        <v>15331</v>
      </c>
      <c r="U839" s="99" t="s">
        <v>15332</v>
      </c>
      <c r="V839" s="99" t="s">
        <v>15333</v>
      </c>
      <c r="W839" s="99" t="s">
        <v>16267</v>
      </c>
      <c r="X839" s="103" t="s">
        <v>15987</v>
      </c>
      <c r="Y839" s="103">
        <v>44679</v>
      </c>
      <c r="Z839" s="103">
        <v>51983</v>
      </c>
      <c r="AA839" s="79">
        <v>6186</v>
      </c>
      <c r="AB839" s="80" t="s">
        <v>15340</v>
      </c>
    </row>
    <row r="840" spans="1:29" hidden="1">
      <c r="A840" s="98" t="s">
        <v>2347</v>
      </c>
      <c r="B840" s="99" t="s">
        <v>15346</v>
      </c>
      <c r="C840" s="99" t="s">
        <v>129</v>
      </c>
      <c r="D840" s="99" t="s">
        <v>15322</v>
      </c>
      <c r="E840" s="99" t="s">
        <v>15337</v>
      </c>
      <c r="F840" s="99" t="s">
        <v>15324</v>
      </c>
      <c r="G840" s="99" t="s">
        <v>16806</v>
      </c>
      <c r="H840" s="99" t="s">
        <v>15326</v>
      </c>
      <c r="I840" s="99" t="s">
        <v>15322</v>
      </c>
      <c r="J840" s="99" t="s">
        <v>15343</v>
      </c>
      <c r="K840" s="99">
        <v>0</v>
      </c>
      <c r="L840" s="99" t="s">
        <v>13433</v>
      </c>
      <c r="M840" s="99" t="s">
        <v>16807</v>
      </c>
      <c r="N840" s="86" t="str">
        <f t="shared" si="13"/>
        <v>0531740</v>
      </c>
      <c r="O840" s="104">
        <v>273000</v>
      </c>
      <c r="P840" s="101">
        <v>259350</v>
      </c>
      <c r="Q840" s="77">
        <v>259.35000000000002</v>
      </c>
      <c r="R840" s="102" t="s">
        <v>15329</v>
      </c>
      <c r="S840" s="99" t="s">
        <v>15349</v>
      </c>
      <c r="T840" s="99" t="s">
        <v>15331</v>
      </c>
      <c r="U840" s="99" t="s">
        <v>15350</v>
      </c>
      <c r="V840" s="99" t="s">
        <v>15351</v>
      </c>
      <c r="W840" s="99" t="s">
        <v>15352</v>
      </c>
      <c r="X840" s="103" t="s">
        <v>15476</v>
      </c>
      <c r="Y840" s="103">
        <v>44664</v>
      </c>
      <c r="Z840" s="103">
        <v>51940</v>
      </c>
      <c r="AA840" s="79" t="s">
        <v>15353</v>
      </c>
    </row>
    <row r="841" spans="1:29" hidden="1">
      <c r="A841" s="98" t="s">
        <v>15335</v>
      </c>
      <c r="B841" s="99" t="s">
        <v>15336</v>
      </c>
      <c r="C841" s="99" t="s">
        <v>6</v>
      </c>
      <c r="D841" s="99" t="s">
        <v>15322</v>
      </c>
      <c r="E841" s="99" t="s">
        <v>15337</v>
      </c>
      <c r="F841" s="99" t="s">
        <v>15324</v>
      </c>
      <c r="G841" s="99" t="s">
        <v>16808</v>
      </c>
      <c r="H841" s="99" t="s">
        <v>15326</v>
      </c>
      <c r="I841" s="99" t="s">
        <v>15322</v>
      </c>
      <c r="J841" s="99" t="s">
        <v>15337</v>
      </c>
      <c r="K841" s="99">
        <v>0</v>
      </c>
      <c r="L841" s="99" t="s">
        <v>13433</v>
      </c>
      <c r="M841" s="100" t="s">
        <v>1114</v>
      </c>
      <c r="N841" s="86" t="str">
        <f t="shared" ref="N841:N904" si="14">+RIGHT(M841,7)</f>
        <v>0532605</v>
      </c>
      <c r="O841" s="104">
        <v>297500</v>
      </c>
      <c r="P841" s="101">
        <v>297500</v>
      </c>
      <c r="Q841" s="77">
        <v>297.5</v>
      </c>
      <c r="R841" s="102" t="s">
        <v>15329</v>
      </c>
      <c r="S841" s="99" t="s">
        <v>15330</v>
      </c>
      <c r="T841" s="99" t="s">
        <v>15331</v>
      </c>
      <c r="U841" s="99" t="s">
        <v>15332</v>
      </c>
      <c r="V841" s="99" t="s">
        <v>15333</v>
      </c>
      <c r="W841" s="99" t="s">
        <v>15339</v>
      </c>
      <c r="X841" s="103" t="s">
        <v>15686</v>
      </c>
      <c r="Y841" s="103">
        <v>44627</v>
      </c>
      <c r="Z841" s="103">
        <v>51917</v>
      </c>
      <c r="AA841" s="79">
        <v>6186</v>
      </c>
      <c r="AB841" s="90" t="s">
        <v>15340</v>
      </c>
      <c r="AC841" s="81">
        <v>33</v>
      </c>
    </row>
    <row r="842" spans="1:29" hidden="1">
      <c r="A842" s="98" t="s">
        <v>2799</v>
      </c>
      <c r="B842" s="99" t="s">
        <v>15358</v>
      </c>
      <c r="C842" s="99" t="s">
        <v>59</v>
      </c>
      <c r="D842" s="99" t="s">
        <v>15322</v>
      </c>
      <c r="E842" s="99" t="s">
        <v>15337</v>
      </c>
      <c r="F842" s="99" t="s">
        <v>15324</v>
      </c>
      <c r="G842" s="99" t="s">
        <v>16809</v>
      </c>
      <c r="H842" s="99" t="s">
        <v>15326</v>
      </c>
      <c r="I842" s="99" t="s">
        <v>15322</v>
      </c>
      <c r="J842" s="99" t="s">
        <v>15337</v>
      </c>
      <c r="K842" s="99">
        <v>0</v>
      </c>
      <c r="L842" s="99" t="s">
        <v>13433</v>
      </c>
      <c r="M842" s="100" t="s">
        <v>131</v>
      </c>
      <c r="N842" s="86" t="str">
        <f t="shared" si="14"/>
        <v>0534497</v>
      </c>
      <c r="O842" s="104">
        <v>309400</v>
      </c>
      <c r="P842" s="101">
        <v>309400</v>
      </c>
      <c r="Q842" s="77">
        <v>309.39999999999998</v>
      </c>
      <c r="R842" s="102" t="s">
        <v>15329</v>
      </c>
      <c r="S842" s="99" t="s">
        <v>15330</v>
      </c>
      <c r="T842" s="99" t="s">
        <v>15331</v>
      </c>
      <c r="U842" s="99" t="s">
        <v>15332</v>
      </c>
      <c r="V842" s="99" t="s">
        <v>15333</v>
      </c>
      <c r="W842" s="99" t="s">
        <v>15334</v>
      </c>
      <c r="X842" s="103" t="s">
        <v>15688</v>
      </c>
      <c r="Y842" s="103">
        <v>44638</v>
      </c>
      <c r="Z842" s="103">
        <v>51942</v>
      </c>
      <c r="AA842" s="79">
        <v>6186</v>
      </c>
      <c r="AB842" s="80" t="s">
        <v>15340</v>
      </c>
    </row>
    <row r="843" spans="1:29" hidden="1">
      <c r="A843" s="98" t="s">
        <v>2347</v>
      </c>
      <c r="B843" s="99" t="s">
        <v>15346</v>
      </c>
      <c r="C843" s="99" t="s">
        <v>129</v>
      </c>
      <c r="D843" s="99" t="s">
        <v>15322</v>
      </c>
      <c r="E843" s="99" t="s">
        <v>15337</v>
      </c>
      <c r="F843" s="99" t="s">
        <v>15324</v>
      </c>
      <c r="G843" s="99" t="s">
        <v>16810</v>
      </c>
      <c r="H843" s="99" t="s">
        <v>15326</v>
      </c>
      <c r="I843" s="99" t="s">
        <v>15322</v>
      </c>
      <c r="J843" s="99" t="s">
        <v>15364</v>
      </c>
      <c r="K843" s="99">
        <v>0</v>
      </c>
      <c r="L843" s="99" t="s">
        <v>13433</v>
      </c>
      <c r="M843" s="100" t="s">
        <v>16811</v>
      </c>
      <c r="N843" s="86" t="str">
        <f t="shared" si="14"/>
        <v>0570049</v>
      </c>
      <c r="O843" s="101">
        <v>273000</v>
      </c>
      <c r="P843" s="101">
        <v>259350</v>
      </c>
      <c r="Q843" s="77">
        <v>259.35000000000002</v>
      </c>
      <c r="R843" s="102" t="s">
        <v>15329</v>
      </c>
      <c r="S843" s="99" t="s">
        <v>15349</v>
      </c>
      <c r="T843" s="99" t="s">
        <v>15331</v>
      </c>
      <c r="U843" s="99" t="s">
        <v>15350</v>
      </c>
      <c r="V843" s="99" t="s">
        <v>15351</v>
      </c>
      <c r="W843" s="99" t="s">
        <v>15352</v>
      </c>
      <c r="X843" s="103">
        <v>44601</v>
      </c>
      <c r="Y843" s="103">
        <v>44615</v>
      </c>
      <c r="Z843" s="103">
        <v>51899</v>
      </c>
      <c r="AA843" s="79" t="s">
        <v>15353</v>
      </c>
    </row>
    <row r="844" spans="1:29" hidden="1">
      <c r="A844" s="98" t="s">
        <v>2799</v>
      </c>
      <c r="B844" s="99" t="s">
        <v>15358</v>
      </c>
      <c r="C844" s="99" t="s">
        <v>59</v>
      </c>
      <c r="D844" s="99" t="s">
        <v>15322</v>
      </c>
      <c r="E844" s="99" t="s">
        <v>15337</v>
      </c>
      <c r="F844" s="99" t="s">
        <v>15324</v>
      </c>
      <c r="G844" s="99" t="s">
        <v>16812</v>
      </c>
      <c r="H844" s="99" t="s">
        <v>15326</v>
      </c>
      <c r="I844" s="99" t="s">
        <v>15322</v>
      </c>
      <c r="J844" s="99" t="s">
        <v>15337</v>
      </c>
      <c r="K844" s="99">
        <v>0</v>
      </c>
      <c r="L844" s="99" t="s">
        <v>13433</v>
      </c>
      <c r="M844" s="99" t="s">
        <v>136</v>
      </c>
      <c r="N844" s="86" t="str">
        <f t="shared" si="14"/>
        <v>0576590</v>
      </c>
      <c r="O844" s="104">
        <v>303875</v>
      </c>
      <c r="P844" s="101">
        <v>303875</v>
      </c>
      <c r="Q844" s="77">
        <v>303.875</v>
      </c>
      <c r="R844" s="102" t="s">
        <v>15329</v>
      </c>
      <c r="S844" s="99" t="s">
        <v>15330</v>
      </c>
      <c r="T844" s="99" t="s">
        <v>15331</v>
      </c>
      <c r="U844" s="99" t="s">
        <v>15332</v>
      </c>
      <c r="V844" s="99" t="s">
        <v>15333</v>
      </c>
      <c r="W844" s="99" t="s">
        <v>15334</v>
      </c>
      <c r="X844" s="103">
        <v>44708</v>
      </c>
      <c r="Y844" s="103">
        <v>44708</v>
      </c>
      <c r="Z844" s="103">
        <v>52012</v>
      </c>
      <c r="AA844" s="79">
        <v>6186</v>
      </c>
      <c r="AB844" s="80" t="s">
        <v>15340</v>
      </c>
      <c r="AC844" s="81">
        <v>33</v>
      </c>
    </row>
    <row r="845" spans="1:29" hidden="1">
      <c r="A845" s="76" t="s">
        <v>2347</v>
      </c>
      <c r="B845" s="92" t="s">
        <v>15346</v>
      </c>
      <c r="C845" s="92" t="s">
        <v>129</v>
      </c>
      <c r="D845" s="92" t="s">
        <v>15322</v>
      </c>
      <c r="E845" s="92" t="s">
        <v>15337</v>
      </c>
      <c r="F845" s="92" t="s">
        <v>15324</v>
      </c>
      <c r="G845" s="92" t="s">
        <v>16813</v>
      </c>
      <c r="H845" s="92" t="s">
        <v>15326</v>
      </c>
      <c r="I845" s="92" t="s">
        <v>15322</v>
      </c>
      <c r="J845" s="92" t="s">
        <v>15384</v>
      </c>
      <c r="K845" s="92">
        <v>0</v>
      </c>
      <c r="L845" s="92" t="s">
        <v>13433</v>
      </c>
      <c r="M845" s="93" t="s">
        <v>16814</v>
      </c>
      <c r="N845" s="86" t="str">
        <f t="shared" si="14"/>
        <v>0591854</v>
      </c>
      <c r="O845" s="94">
        <v>273000</v>
      </c>
      <c r="P845" s="95">
        <v>259350</v>
      </c>
      <c r="Q845" s="77">
        <v>259.35000000000002</v>
      </c>
      <c r="R845" s="96" t="s">
        <v>15329</v>
      </c>
      <c r="S845" s="92" t="s">
        <v>15349</v>
      </c>
      <c r="T845" s="92" t="s">
        <v>15331</v>
      </c>
      <c r="U845" s="92" t="s">
        <v>15350</v>
      </c>
      <c r="V845" s="92" t="s">
        <v>15351</v>
      </c>
      <c r="W845" s="92" t="s">
        <v>15352</v>
      </c>
      <c r="X845" s="97">
        <v>44594</v>
      </c>
      <c r="Y845" s="97">
        <v>44595</v>
      </c>
      <c r="Z845" s="97">
        <v>51893</v>
      </c>
      <c r="AA845" s="79" t="s">
        <v>15353</v>
      </c>
      <c r="AB845" s="90"/>
    </row>
    <row r="846" spans="1:29" hidden="1">
      <c r="A846" s="98" t="s">
        <v>15335</v>
      </c>
      <c r="B846" s="99" t="s">
        <v>15336</v>
      </c>
      <c r="C846" s="99" t="s">
        <v>6</v>
      </c>
      <c r="D846" s="99" t="s">
        <v>15322</v>
      </c>
      <c r="E846" s="99" t="s">
        <v>15337</v>
      </c>
      <c r="F846" s="99" t="s">
        <v>15324</v>
      </c>
      <c r="G846" s="99" t="s">
        <v>16815</v>
      </c>
      <c r="H846" s="99" t="s">
        <v>15326</v>
      </c>
      <c r="I846" s="99" t="s">
        <v>15322</v>
      </c>
      <c r="J846" s="99" t="s">
        <v>15327</v>
      </c>
      <c r="K846" s="99">
        <v>0</v>
      </c>
      <c r="L846" s="99" t="s">
        <v>13433</v>
      </c>
      <c r="M846" s="100" t="s">
        <v>16816</v>
      </c>
      <c r="N846" s="86" t="str">
        <f t="shared" si="14"/>
        <v>0609939</v>
      </c>
      <c r="O846" s="101">
        <v>141540</v>
      </c>
      <c r="P846" s="101">
        <v>120000</v>
      </c>
      <c r="Q846" s="77">
        <v>120</v>
      </c>
      <c r="R846" s="102" t="s">
        <v>15329</v>
      </c>
      <c r="S846" s="99" t="s">
        <v>15349</v>
      </c>
      <c r="T846" s="99" t="s">
        <v>15331</v>
      </c>
      <c r="U846" s="99" t="s">
        <v>15356</v>
      </c>
      <c r="V846" s="99" t="s">
        <v>15357</v>
      </c>
      <c r="W846" s="99" t="s">
        <v>15388</v>
      </c>
      <c r="X846" s="103">
        <v>44582</v>
      </c>
      <c r="Y846" s="103">
        <v>44615</v>
      </c>
      <c r="Z846" s="103">
        <v>51869</v>
      </c>
      <c r="AA846" s="79" t="s">
        <v>15353</v>
      </c>
    </row>
    <row r="847" spans="1:29" hidden="1">
      <c r="A847" s="98" t="s">
        <v>15458</v>
      </c>
      <c r="B847" s="99" t="s">
        <v>15514</v>
      </c>
      <c r="C847" s="99" t="s">
        <v>283</v>
      </c>
      <c r="D847" s="99" t="s">
        <v>15322</v>
      </c>
      <c r="E847" s="99" t="s">
        <v>15337</v>
      </c>
      <c r="F847" s="99" t="s">
        <v>15354</v>
      </c>
      <c r="G847" s="99" t="s">
        <v>16817</v>
      </c>
      <c r="H847" s="99" t="s">
        <v>15326</v>
      </c>
      <c r="I847" s="99" t="s">
        <v>15322</v>
      </c>
      <c r="J847" s="99" t="s">
        <v>15395</v>
      </c>
      <c r="K847" s="99">
        <v>0</v>
      </c>
      <c r="L847" s="99" t="s">
        <v>13433</v>
      </c>
      <c r="M847" s="99" t="s">
        <v>16818</v>
      </c>
      <c r="N847" s="86" t="str">
        <f t="shared" si="14"/>
        <v>0619644</v>
      </c>
      <c r="O847" s="104">
        <v>340000</v>
      </c>
      <c r="P847" s="105">
        <v>340000</v>
      </c>
      <c r="Q847" s="77">
        <v>340</v>
      </c>
      <c r="R847" s="102" t="s">
        <v>15329</v>
      </c>
      <c r="S847" s="99" t="s">
        <v>15371</v>
      </c>
      <c r="T847" s="99" t="s">
        <v>15331</v>
      </c>
      <c r="U847" s="99" t="s">
        <v>15332</v>
      </c>
      <c r="V847" s="99" t="s">
        <v>15333</v>
      </c>
      <c r="W847" s="99" t="s">
        <v>15517</v>
      </c>
      <c r="X847" s="103" t="s">
        <v>15928</v>
      </c>
      <c r="Y847" s="103">
        <v>44721</v>
      </c>
      <c r="Z847" s="103">
        <v>50159</v>
      </c>
      <c r="AA847" s="79" t="s">
        <v>15374</v>
      </c>
      <c r="AB847" s="80" t="s">
        <v>15375</v>
      </c>
    </row>
    <row r="848" spans="1:29" hidden="1">
      <c r="A848" s="98" t="s">
        <v>2347</v>
      </c>
      <c r="B848" s="99" t="s">
        <v>15341</v>
      </c>
      <c r="C848" s="99" t="s">
        <v>15342</v>
      </c>
      <c r="D848" s="99" t="s">
        <v>15322</v>
      </c>
      <c r="E848" s="99" t="s">
        <v>15343</v>
      </c>
      <c r="F848" s="99" t="s">
        <v>15324</v>
      </c>
      <c r="G848" s="99" t="s">
        <v>16819</v>
      </c>
      <c r="H848" s="99" t="s">
        <v>15326</v>
      </c>
      <c r="I848" s="99" t="s">
        <v>15322</v>
      </c>
      <c r="J848" s="99" t="s">
        <v>15343</v>
      </c>
      <c r="K848" s="99">
        <v>0</v>
      </c>
      <c r="L848" s="99" t="s">
        <v>13433</v>
      </c>
      <c r="M848" s="99" t="s">
        <v>2238</v>
      </c>
      <c r="N848" s="86" t="str">
        <f t="shared" si="14"/>
        <v>0649158</v>
      </c>
      <c r="O848" s="104">
        <v>212500</v>
      </c>
      <c r="P848" s="105">
        <v>212500</v>
      </c>
      <c r="Q848" s="77">
        <v>212.5</v>
      </c>
      <c r="R848" s="102" t="s">
        <v>15329</v>
      </c>
      <c r="S848" s="99" t="s">
        <v>15330</v>
      </c>
      <c r="T848" s="99" t="s">
        <v>15331</v>
      </c>
      <c r="U848" s="99" t="s">
        <v>15332</v>
      </c>
      <c r="V848" s="99" t="s">
        <v>15333</v>
      </c>
      <c r="W848" s="99" t="s">
        <v>15345</v>
      </c>
      <c r="X848" s="103" t="s">
        <v>15605</v>
      </c>
      <c r="Y848" s="103">
        <v>44711</v>
      </c>
      <c r="Z848" s="103">
        <v>51997</v>
      </c>
      <c r="AA848" s="79">
        <v>6186</v>
      </c>
      <c r="AB848" s="80" t="s">
        <v>15340</v>
      </c>
      <c r="AC848" s="81">
        <v>33</v>
      </c>
    </row>
    <row r="849" spans="1:29" hidden="1">
      <c r="A849" s="98" t="s">
        <v>15392</v>
      </c>
      <c r="B849" s="99" t="s">
        <v>15522</v>
      </c>
      <c r="C849" s="99" t="s">
        <v>15523</v>
      </c>
      <c r="D849" s="99" t="s">
        <v>15322</v>
      </c>
      <c r="E849" s="99" t="s">
        <v>15327</v>
      </c>
      <c r="F849" s="99" t="s">
        <v>15324</v>
      </c>
      <c r="G849" s="99" t="s">
        <v>16820</v>
      </c>
      <c r="H849" s="99" t="s">
        <v>15326</v>
      </c>
      <c r="I849" s="99" t="s">
        <v>15322</v>
      </c>
      <c r="J849" s="99" t="s">
        <v>15327</v>
      </c>
      <c r="K849" s="99">
        <v>0</v>
      </c>
      <c r="L849" s="99" t="s">
        <v>13433</v>
      </c>
      <c r="M849" s="100" t="s">
        <v>3428</v>
      </c>
      <c r="N849" s="86" t="str">
        <f t="shared" si="14"/>
        <v>0649551</v>
      </c>
      <c r="O849" s="104">
        <v>195500</v>
      </c>
      <c r="P849" s="101">
        <v>195500</v>
      </c>
      <c r="Q849" s="77">
        <v>195.5</v>
      </c>
      <c r="R849" s="102" t="s">
        <v>15329</v>
      </c>
      <c r="S849" s="99" t="s">
        <v>15330</v>
      </c>
      <c r="T849" s="99" t="s">
        <v>15331</v>
      </c>
      <c r="U849" s="99" t="s">
        <v>15332</v>
      </c>
      <c r="V849" s="99" t="s">
        <v>15333</v>
      </c>
      <c r="W849" s="99" t="s">
        <v>15334</v>
      </c>
      <c r="X849" s="103" t="s">
        <v>16403</v>
      </c>
      <c r="Y849" s="103">
        <v>44630</v>
      </c>
      <c r="Z849" s="103">
        <v>51913</v>
      </c>
      <c r="AA849" s="79">
        <v>6186</v>
      </c>
      <c r="AB849" s="80" t="s">
        <v>15340</v>
      </c>
    </row>
    <row r="850" spans="1:29" hidden="1">
      <c r="A850" s="98" t="s">
        <v>2799</v>
      </c>
      <c r="B850" s="99" t="s">
        <v>15358</v>
      </c>
      <c r="C850" s="99" t="s">
        <v>59</v>
      </c>
      <c r="D850" s="99" t="s">
        <v>15322</v>
      </c>
      <c r="E850" s="99" t="s">
        <v>15337</v>
      </c>
      <c r="F850" s="99" t="s">
        <v>15324</v>
      </c>
      <c r="G850" s="99" t="s">
        <v>16821</v>
      </c>
      <c r="H850" s="99" t="s">
        <v>15326</v>
      </c>
      <c r="I850" s="99" t="s">
        <v>15322</v>
      </c>
      <c r="J850" s="99" t="s">
        <v>15337</v>
      </c>
      <c r="K850" s="99">
        <v>0</v>
      </c>
      <c r="L850" s="99" t="s">
        <v>13433</v>
      </c>
      <c r="M850" s="99" t="s">
        <v>1197</v>
      </c>
      <c r="N850" s="86" t="str">
        <f t="shared" si="14"/>
        <v>0698903</v>
      </c>
      <c r="O850" s="104">
        <v>230112</v>
      </c>
      <c r="P850" s="101">
        <v>230112</v>
      </c>
      <c r="Q850" s="77">
        <v>230.11199999999999</v>
      </c>
      <c r="R850" s="102" t="s">
        <v>15329</v>
      </c>
      <c r="S850" s="99" t="s">
        <v>15330</v>
      </c>
      <c r="T850" s="99" t="s">
        <v>15331</v>
      </c>
      <c r="U850" s="99" t="s">
        <v>15332</v>
      </c>
      <c r="V850" s="99" t="s">
        <v>15333</v>
      </c>
      <c r="W850" s="99" t="s">
        <v>15334</v>
      </c>
      <c r="X850" s="103" t="s">
        <v>15760</v>
      </c>
      <c r="Y850" s="103">
        <v>44664</v>
      </c>
      <c r="Z850" s="103">
        <v>51963</v>
      </c>
      <c r="AA850" s="79">
        <v>6186</v>
      </c>
      <c r="AB850" s="80" t="s">
        <v>15340</v>
      </c>
      <c r="AC850" s="81">
        <v>33</v>
      </c>
    </row>
    <row r="851" spans="1:29" hidden="1">
      <c r="A851" s="98" t="s">
        <v>2347</v>
      </c>
      <c r="B851" s="99" t="s">
        <v>15346</v>
      </c>
      <c r="C851" s="99" t="s">
        <v>129</v>
      </c>
      <c r="D851" s="99" t="s">
        <v>15322</v>
      </c>
      <c r="E851" s="99" t="s">
        <v>15337</v>
      </c>
      <c r="F851" s="99" t="s">
        <v>15324</v>
      </c>
      <c r="G851" s="99" t="s">
        <v>16822</v>
      </c>
      <c r="H851" s="99" t="s">
        <v>15326</v>
      </c>
      <c r="I851" s="99" t="s">
        <v>15322</v>
      </c>
      <c r="J851" s="99" t="s">
        <v>15395</v>
      </c>
      <c r="K851" s="99">
        <v>0</v>
      </c>
      <c r="L851" s="99" t="s">
        <v>13433</v>
      </c>
      <c r="M851" s="100" t="s">
        <v>16823</v>
      </c>
      <c r="N851" s="86" t="str">
        <f t="shared" si="14"/>
        <v>0702373</v>
      </c>
      <c r="O851" s="104">
        <v>273000</v>
      </c>
      <c r="P851" s="101">
        <v>259350</v>
      </c>
      <c r="Q851" s="77">
        <v>259.35000000000002</v>
      </c>
      <c r="R851" s="102" t="s">
        <v>15329</v>
      </c>
      <c r="S851" s="99" t="s">
        <v>15349</v>
      </c>
      <c r="T851" s="99" t="s">
        <v>15331</v>
      </c>
      <c r="U851" s="99" t="s">
        <v>15350</v>
      </c>
      <c r="V851" s="99" t="s">
        <v>15351</v>
      </c>
      <c r="W851" s="99" t="s">
        <v>15352</v>
      </c>
      <c r="X851" s="103" t="s">
        <v>15627</v>
      </c>
      <c r="Y851" s="103">
        <v>44631</v>
      </c>
      <c r="Z851" s="103">
        <v>51928</v>
      </c>
      <c r="AA851" s="79" t="s">
        <v>15353</v>
      </c>
    </row>
    <row r="852" spans="1:29" hidden="1">
      <c r="A852" s="76" t="s">
        <v>2799</v>
      </c>
      <c r="B852" s="92" t="s">
        <v>15358</v>
      </c>
      <c r="C852" s="92" t="s">
        <v>59</v>
      </c>
      <c r="D852" s="92" t="s">
        <v>15322</v>
      </c>
      <c r="E852" s="92" t="s">
        <v>15337</v>
      </c>
      <c r="F852" s="92" t="s">
        <v>15324</v>
      </c>
      <c r="G852" s="92" t="s">
        <v>16824</v>
      </c>
      <c r="H852" s="92" t="s">
        <v>15326</v>
      </c>
      <c r="I852" s="92" t="s">
        <v>15322</v>
      </c>
      <c r="J852" s="92" t="s">
        <v>15348</v>
      </c>
      <c r="K852" s="92">
        <v>0</v>
      </c>
      <c r="L852" s="92" t="s">
        <v>13433</v>
      </c>
      <c r="M852" s="93" t="s">
        <v>16825</v>
      </c>
      <c r="N852" s="86" t="str">
        <f t="shared" si="14"/>
        <v>0720989</v>
      </c>
      <c r="O852" s="94">
        <v>227375</v>
      </c>
      <c r="P852" s="95">
        <v>227375</v>
      </c>
      <c r="Q852" s="77">
        <v>227.375</v>
      </c>
      <c r="R852" s="96" t="s">
        <v>15329</v>
      </c>
      <c r="S852" s="92" t="s">
        <v>15330</v>
      </c>
      <c r="T852" s="92" t="s">
        <v>15331</v>
      </c>
      <c r="U852" s="92" t="s">
        <v>15332</v>
      </c>
      <c r="V852" s="92" t="s">
        <v>15333</v>
      </c>
      <c r="W852" s="92" t="s">
        <v>15334</v>
      </c>
      <c r="X852" s="97">
        <v>44579</v>
      </c>
      <c r="Y852" s="97">
        <v>44582</v>
      </c>
      <c r="Z852" s="97">
        <v>51883</v>
      </c>
      <c r="AA852" s="79">
        <v>6186</v>
      </c>
      <c r="AB852" s="90" t="s">
        <v>15340</v>
      </c>
    </row>
    <row r="853" spans="1:29" hidden="1">
      <c r="A853" s="98" t="s">
        <v>15392</v>
      </c>
      <c r="B853" s="99" t="s">
        <v>15435</v>
      </c>
      <c r="C853" s="99" t="s">
        <v>1049</v>
      </c>
      <c r="D853" s="99" t="s">
        <v>15322</v>
      </c>
      <c r="E853" s="99" t="s">
        <v>15337</v>
      </c>
      <c r="F853" s="99" t="s">
        <v>15324</v>
      </c>
      <c r="G853" s="99" t="s">
        <v>16826</v>
      </c>
      <c r="H853" s="99" t="s">
        <v>15326</v>
      </c>
      <c r="I853" s="99" t="s">
        <v>15322</v>
      </c>
      <c r="J853" s="99" t="s">
        <v>15337</v>
      </c>
      <c r="K853" s="99">
        <v>0</v>
      </c>
      <c r="L853" s="99" t="s">
        <v>13433</v>
      </c>
      <c r="M853" s="99" t="s">
        <v>1470</v>
      </c>
      <c r="N853" s="86" t="str">
        <f t="shared" si="14"/>
        <v>0723242</v>
      </c>
      <c r="O853" s="104">
        <v>276250</v>
      </c>
      <c r="P853" s="101">
        <v>276250</v>
      </c>
      <c r="Q853" s="77">
        <v>276.25</v>
      </c>
      <c r="R853" s="102" t="s">
        <v>15329</v>
      </c>
      <c r="S853" s="99" t="s">
        <v>15330</v>
      </c>
      <c r="T853" s="99" t="s">
        <v>15331</v>
      </c>
      <c r="U853" s="99" t="s">
        <v>15332</v>
      </c>
      <c r="V853" s="99" t="s">
        <v>15333</v>
      </c>
      <c r="W853" s="99" t="s">
        <v>15334</v>
      </c>
      <c r="X853" s="103">
        <v>44692</v>
      </c>
      <c r="Y853" s="103">
        <v>44705</v>
      </c>
      <c r="Z853" s="103">
        <v>51997</v>
      </c>
      <c r="AA853" s="79">
        <v>6186</v>
      </c>
      <c r="AB853" s="80" t="s">
        <v>15510</v>
      </c>
      <c r="AC853" s="81">
        <v>33</v>
      </c>
    </row>
    <row r="854" spans="1:29" hidden="1">
      <c r="A854" s="76" t="s">
        <v>15335</v>
      </c>
      <c r="B854" s="92" t="s">
        <v>15336</v>
      </c>
      <c r="C854" s="92" t="s">
        <v>6</v>
      </c>
      <c r="D854" s="92" t="s">
        <v>15322</v>
      </c>
      <c r="E854" s="92" t="s">
        <v>15337</v>
      </c>
      <c r="F854" s="92" t="s">
        <v>15324</v>
      </c>
      <c r="G854" s="92" t="s">
        <v>16827</v>
      </c>
      <c r="H854" s="92" t="s">
        <v>15326</v>
      </c>
      <c r="I854" s="92" t="s">
        <v>15322</v>
      </c>
      <c r="J854" s="92" t="s">
        <v>15348</v>
      </c>
      <c r="K854" s="92">
        <v>0</v>
      </c>
      <c r="L854" s="92" t="s">
        <v>13433</v>
      </c>
      <c r="M854" s="93" t="s">
        <v>16828</v>
      </c>
      <c r="N854" s="86" t="str">
        <f t="shared" si="14"/>
        <v>0723601</v>
      </c>
      <c r="O854" s="94">
        <v>266017</v>
      </c>
      <c r="P854" s="95">
        <v>266017</v>
      </c>
      <c r="Q854" s="77">
        <v>266.017</v>
      </c>
      <c r="R854" s="96" t="s">
        <v>15329</v>
      </c>
      <c r="S854" s="92" t="s">
        <v>15330</v>
      </c>
      <c r="T854" s="92" t="s">
        <v>15331</v>
      </c>
      <c r="U854" s="92" t="s">
        <v>15332</v>
      </c>
      <c r="V854" s="92" t="s">
        <v>15333</v>
      </c>
      <c r="W854" s="92" t="s">
        <v>15339</v>
      </c>
      <c r="X854" s="97">
        <v>44594</v>
      </c>
      <c r="Y854" s="97">
        <v>44594</v>
      </c>
      <c r="Z854" s="97">
        <v>51883</v>
      </c>
      <c r="AA854" s="79">
        <v>6186</v>
      </c>
      <c r="AB854" s="90" t="s">
        <v>15340</v>
      </c>
    </row>
    <row r="855" spans="1:29" hidden="1">
      <c r="A855" s="98" t="s">
        <v>15335</v>
      </c>
      <c r="B855" s="99" t="s">
        <v>15336</v>
      </c>
      <c r="C855" s="99" t="s">
        <v>6</v>
      </c>
      <c r="D855" s="99" t="s">
        <v>15322</v>
      </c>
      <c r="E855" s="99" t="s">
        <v>15337</v>
      </c>
      <c r="F855" s="99" t="s">
        <v>15324</v>
      </c>
      <c r="G855" s="99" t="s">
        <v>16829</v>
      </c>
      <c r="H855" s="99" t="s">
        <v>15326</v>
      </c>
      <c r="I855" s="99" t="s">
        <v>15322</v>
      </c>
      <c r="J855" s="99" t="s">
        <v>15348</v>
      </c>
      <c r="K855" s="99">
        <v>0</v>
      </c>
      <c r="L855" s="99" t="s">
        <v>13433</v>
      </c>
      <c r="M855" s="100" t="s">
        <v>616</v>
      </c>
      <c r="N855" s="86" t="str">
        <f t="shared" si="14"/>
        <v>0723936</v>
      </c>
      <c r="O855" s="104">
        <v>279144</v>
      </c>
      <c r="P855" s="101">
        <v>279144</v>
      </c>
      <c r="Q855" s="77">
        <v>279.14400000000001</v>
      </c>
      <c r="R855" s="102" t="s">
        <v>15329</v>
      </c>
      <c r="S855" s="99" t="s">
        <v>15330</v>
      </c>
      <c r="T855" s="99" t="s">
        <v>15331</v>
      </c>
      <c r="U855" s="99" t="s">
        <v>15332</v>
      </c>
      <c r="V855" s="99" t="s">
        <v>15333</v>
      </c>
      <c r="W855" s="99" t="s">
        <v>15339</v>
      </c>
      <c r="X855" s="103" t="s">
        <v>15474</v>
      </c>
      <c r="Y855" s="103">
        <v>44645</v>
      </c>
      <c r="Z855" s="103">
        <v>51928</v>
      </c>
      <c r="AA855" s="79">
        <v>6186</v>
      </c>
      <c r="AB855" s="90" t="s">
        <v>15340</v>
      </c>
      <c r="AC855" s="81">
        <v>33</v>
      </c>
    </row>
    <row r="856" spans="1:29" hidden="1">
      <c r="A856" s="98" t="s">
        <v>15392</v>
      </c>
      <c r="B856" s="99" t="s">
        <v>15435</v>
      </c>
      <c r="C856" s="99" t="s">
        <v>1049</v>
      </c>
      <c r="D856" s="99" t="s">
        <v>15322</v>
      </c>
      <c r="E856" s="99" t="s">
        <v>15337</v>
      </c>
      <c r="F856" s="99" t="s">
        <v>15324</v>
      </c>
      <c r="G856" s="99" t="s">
        <v>16830</v>
      </c>
      <c r="H856" s="99" t="s">
        <v>15326</v>
      </c>
      <c r="I856" s="99" t="s">
        <v>15322</v>
      </c>
      <c r="J856" s="99" t="s">
        <v>15384</v>
      </c>
      <c r="K856" s="99">
        <v>0</v>
      </c>
      <c r="L856" s="99" t="s">
        <v>13433</v>
      </c>
      <c r="M856" s="99" t="s">
        <v>2642</v>
      </c>
      <c r="N856" s="86" t="str">
        <f t="shared" si="14"/>
        <v>0740372</v>
      </c>
      <c r="O856" s="104">
        <v>193000</v>
      </c>
      <c r="P856" s="101">
        <v>193000</v>
      </c>
      <c r="Q856" s="77">
        <v>193</v>
      </c>
      <c r="R856" s="102" t="s">
        <v>15329</v>
      </c>
      <c r="S856" s="99" t="s">
        <v>15330</v>
      </c>
      <c r="T856" s="99" t="s">
        <v>15331</v>
      </c>
      <c r="U856" s="99" t="s">
        <v>15332</v>
      </c>
      <c r="V856" s="99" t="s">
        <v>15333</v>
      </c>
      <c r="W856" s="99" t="s">
        <v>15334</v>
      </c>
      <c r="X856" s="103" t="s">
        <v>15530</v>
      </c>
      <c r="Y856" s="103">
        <v>44666</v>
      </c>
      <c r="Z856" s="103">
        <v>51960</v>
      </c>
      <c r="AA856" s="79">
        <v>6186</v>
      </c>
      <c r="AB856" s="80" t="s">
        <v>15340</v>
      </c>
      <c r="AC856" s="81">
        <v>33</v>
      </c>
    </row>
    <row r="857" spans="1:29" hidden="1">
      <c r="A857" s="76" t="s">
        <v>2347</v>
      </c>
      <c r="B857" s="92" t="s">
        <v>15511</v>
      </c>
      <c r="C857" s="92" t="s">
        <v>3798</v>
      </c>
      <c r="D857" s="92" t="s">
        <v>15322</v>
      </c>
      <c r="E857" s="92" t="s">
        <v>15361</v>
      </c>
      <c r="F857" s="92" t="s">
        <v>15354</v>
      </c>
      <c r="G857" s="92" t="s">
        <v>16831</v>
      </c>
      <c r="H857" s="92" t="s">
        <v>15326</v>
      </c>
      <c r="I857" s="92" t="s">
        <v>15322</v>
      </c>
      <c r="J857" s="92" t="s">
        <v>15361</v>
      </c>
      <c r="K857" s="92">
        <v>0</v>
      </c>
      <c r="L857" s="92" t="s">
        <v>13433</v>
      </c>
      <c r="M857" s="93" t="s">
        <v>16832</v>
      </c>
      <c r="N857" s="86" t="str">
        <f t="shared" si="14"/>
        <v>0755659</v>
      </c>
      <c r="O857" s="94">
        <v>142557</v>
      </c>
      <c r="P857" s="95">
        <v>142557</v>
      </c>
      <c r="Q857" s="77">
        <v>142.55699999999999</v>
      </c>
      <c r="R857" s="96" t="s">
        <v>15329</v>
      </c>
      <c r="S857" s="92" t="s">
        <v>15349</v>
      </c>
      <c r="T857" s="92" t="s">
        <v>15331</v>
      </c>
      <c r="U857" s="92" t="s">
        <v>15356</v>
      </c>
      <c r="V857" s="92" t="s">
        <v>15357</v>
      </c>
      <c r="W857" s="92" t="s">
        <v>15352</v>
      </c>
      <c r="X857" s="97">
        <v>44592</v>
      </c>
      <c r="Y857" s="97">
        <v>44593</v>
      </c>
      <c r="Z857" s="97">
        <v>51896</v>
      </c>
      <c r="AA857" s="79" t="s">
        <v>15353</v>
      </c>
      <c r="AB857" s="90"/>
    </row>
    <row r="858" spans="1:29" hidden="1">
      <c r="A858" s="76" t="s">
        <v>15392</v>
      </c>
      <c r="B858" s="92" t="s">
        <v>15522</v>
      </c>
      <c r="C858" s="92" t="s">
        <v>15523</v>
      </c>
      <c r="D858" s="92" t="s">
        <v>15322</v>
      </c>
      <c r="E858" s="92" t="s">
        <v>15327</v>
      </c>
      <c r="F858" s="92" t="s">
        <v>15324</v>
      </c>
      <c r="G858" s="92" t="s">
        <v>16833</v>
      </c>
      <c r="H858" s="92" t="s">
        <v>15326</v>
      </c>
      <c r="I858" s="92" t="s">
        <v>15322</v>
      </c>
      <c r="J858" s="92" t="s">
        <v>15327</v>
      </c>
      <c r="K858" s="92">
        <v>0</v>
      </c>
      <c r="L858" s="92" t="s">
        <v>13433</v>
      </c>
      <c r="M858" s="93" t="s">
        <v>3482</v>
      </c>
      <c r="N858" s="86" t="str">
        <f t="shared" si="14"/>
        <v>0757280</v>
      </c>
      <c r="O858" s="94">
        <v>187000</v>
      </c>
      <c r="P858" s="95">
        <v>187000</v>
      </c>
      <c r="Q858" s="77">
        <v>187</v>
      </c>
      <c r="R858" s="96" t="s">
        <v>15329</v>
      </c>
      <c r="S858" s="92" t="s">
        <v>15330</v>
      </c>
      <c r="T858" s="92" t="s">
        <v>15331</v>
      </c>
      <c r="U858" s="92" t="s">
        <v>15332</v>
      </c>
      <c r="V858" s="92" t="s">
        <v>15333</v>
      </c>
      <c r="W858" s="92" t="s">
        <v>15334</v>
      </c>
      <c r="X858" s="97">
        <v>44578</v>
      </c>
      <c r="Y858" s="97">
        <v>44588</v>
      </c>
      <c r="Z858" s="97">
        <v>51883</v>
      </c>
      <c r="AA858" s="79">
        <v>6186</v>
      </c>
      <c r="AB858" s="90" t="s">
        <v>15340</v>
      </c>
    </row>
    <row r="859" spans="1:29" hidden="1">
      <c r="A859" s="76" t="s">
        <v>15335</v>
      </c>
      <c r="B859" s="92" t="s">
        <v>15336</v>
      </c>
      <c r="C859" s="92" t="s">
        <v>6</v>
      </c>
      <c r="D859" s="92" t="s">
        <v>15322</v>
      </c>
      <c r="E859" s="92" t="s">
        <v>15337</v>
      </c>
      <c r="F859" s="92" t="s">
        <v>15324</v>
      </c>
      <c r="G859" s="92" t="s">
        <v>16834</v>
      </c>
      <c r="H859" s="92" t="s">
        <v>15326</v>
      </c>
      <c r="I859" s="92" t="s">
        <v>15322</v>
      </c>
      <c r="J859" s="92" t="s">
        <v>15406</v>
      </c>
      <c r="K859" s="92">
        <v>0</v>
      </c>
      <c r="L859" s="92" t="s">
        <v>13433</v>
      </c>
      <c r="M859" s="93" t="s">
        <v>100</v>
      </c>
      <c r="N859" s="86" t="str">
        <f t="shared" si="14"/>
        <v>0795594</v>
      </c>
      <c r="O859" s="94">
        <v>309400</v>
      </c>
      <c r="P859" s="95">
        <v>309400</v>
      </c>
      <c r="Q859" s="77">
        <v>309.39999999999998</v>
      </c>
      <c r="R859" s="96" t="s">
        <v>15329</v>
      </c>
      <c r="S859" s="92" t="s">
        <v>15330</v>
      </c>
      <c r="T859" s="92" t="s">
        <v>15331</v>
      </c>
      <c r="U859" s="92" t="s">
        <v>15332</v>
      </c>
      <c r="V859" s="92" t="s">
        <v>15333</v>
      </c>
      <c r="W859" s="92" t="s">
        <v>15339</v>
      </c>
      <c r="X859" s="97">
        <v>44600</v>
      </c>
      <c r="Y859" s="97">
        <v>44600</v>
      </c>
      <c r="Z859" s="97">
        <v>51886</v>
      </c>
      <c r="AA859" s="79">
        <v>6186</v>
      </c>
      <c r="AB859" s="90" t="s">
        <v>15340</v>
      </c>
    </row>
    <row r="860" spans="1:29" hidden="1">
      <c r="A860" s="76" t="s">
        <v>15335</v>
      </c>
      <c r="B860" s="92" t="s">
        <v>15336</v>
      </c>
      <c r="C860" s="92" t="s">
        <v>6</v>
      </c>
      <c r="D860" s="92" t="s">
        <v>15322</v>
      </c>
      <c r="E860" s="92" t="s">
        <v>15337</v>
      </c>
      <c r="F860" s="92" t="s">
        <v>15324</v>
      </c>
      <c r="G860" s="92" t="s">
        <v>16835</v>
      </c>
      <c r="H860" s="92" t="s">
        <v>15326</v>
      </c>
      <c r="I860" s="92" t="s">
        <v>15322</v>
      </c>
      <c r="J860" s="92" t="s">
        <v>15327</v>
      </c>
      <c r="K860" s="92">
        <v>0</v>
      </c>
      <c r="L860" s="92" t="s">
        <v>13433</v>
      </c>
      <c r="M860" s="93" t="s">
        <v>16836</v>
      </c>
      <c r="N860" s="86" t="str">
        <f t="shared" si="14"/>
        <v>0813522</v>
      </c>
      <c r="O860" s="94">
        <v>141650</v>
      </c>
      <c r="P860" s="95">
        <v>120000</v>
      </c>
      <c r="Q860" s="77">
        <v>120</v>
      </c>
      <c r="R860" s="96" t="s">
        <v>15329</v>
      </c>
      <c r="S860" s="92" t="s">
        <v>15349</v>
      </c>
      <c r="T860" s="92" t="s">
        <v>15331</v>
      </c>
      <c r="U860" s="92" t="s">
        <v>15356</v>
      </c>
      <c r="V860" s="92" t="s">
        <v>15357</v>
      </c>
      <c r="W860" s="92" t="s">
        <v>15388</v>
      </c>
      <c r="X860" s="97">
        <v>44572</v>
      </c>
      <c r="Y860" s="97">
        <v>44573</v>
      </c>
      <c r="Z860" s="97">
        <v>51869</v>
      </c>
      <c r="AA860" s="79" t="s">
        <v>15353</v>
      </c>
      <c r="AB860" s="90"/>
    </row>
    <row r="861" spans="1:29" hidden="1">
      <c r="A861" s="98" t="s">
        <v>2347</v>
      </c>
      <c r="B861" s="99" t="s">
        <v>15346</v>
      </c>
      <c r="C861" s="99" t="s">
        <v>129</v>
      </c>
      <c r="D861" s="99" t="s">
        <v>15322</v>
      </c>
      <c r="E861" s="99" t="s">
        <v>15337</v>
      </c>
      <c r="F861" s="99" t="s">
        <v>15324</v>
      </c>
      <c r="G861" s="99" t="s">
        <v>16837</v>
      </c>
      <c r="H861" s="99" t="s">
        <v>15326</v>
      </c>
      <c r="I861" s="99" t="s">
        <v>15322</v>
      </c>
      <c r="J861" s="99" t="s">
        <v>15348</v>
      </c>
      <c r="K861" s="99">
        <v>0</v>
      </c>
      <c r="L861" s="99" t="s">
        <v>13433</v>
      </c>
      <c r="M861" s="100" t="s">
        <v>16838</v>
      </c>
      <c r="N861" s="86" t="str">
        <f t="shared" si="14"/>
        <v>0828969</v>
      </c>
      <c r="O861" s="104">
        <v>205275</v>
      </c>
      <c r="P861" s="101">
        <v>205275</v>
      </c>
      <c r="Q861" s="77">
        <v>205.27500000000001</v>
      </c>
      <c r="R861" s="102" t="s">
        <v>15329</v>
      </c>
      <c r="S861" s="99" t="s">
        <v>15330</v>
      </c>
      <c r="T861" s="99" t="s">
        <v>15331</v>
      </c>
      <c r="U861" s="99" t="s">
        <v>15332</v>
      </c>
      <c r="V861" s="99" t="s">
        <v>15333</v>
      </c>
      <c r="W861" s="99" t="s">
        <v>15345</v>
      </c>
      <c r="X861" s="103" t="s">
        <v>16054</v>
      </c>
      <c r="Y861" s="103">
        <v>44649</v>
      </c>
      <c r="Z861" s="103">
        <v>51949</v>
      </c>
      <c r="AA861" s="79">
        <v>6186</v>
      </c>
    </row>
    <row r="862" spans="1:29" hidden="1">
      <c r="A862" s="76" t="s">
        <v>15392</v>
      </c>
      <c r="B862" s="92" t="s">
        <v>15435</v>
      </c>
      <c r="C862" s="92" t="s">
        <v>1049</v>
      </c>
      <c r="D862" s="92" t="s">
        <v>15322</v>
      </c>
      <c r="E862" s="92" t="s">
        <v>15337</v>
      </c>
      <c r="F862" s="92" t="s">
        <v>15324</v>
      </c>
      <c r="G862" s="92" t="s">
        <v>16839</v>
      </c>
      <c r="H862" s="92" t="s">
        <v>15326</v>
      </c>
      <c r="I862" s="92" t="s">
        <v>15322</v>
      </c>
      <c r="J862" s="92" t="s">
        <v>15384</v>
      </c>
      <c r="K862" s="92">
        <v>0</v>
      </c>
      <c r="L862" s="92" t="s">
        <v>13433</v>
      </c>
      <c r="M862" s="93" t="s">
        <v>16840</v>
      </c>
      <c r="N862" s="86" t="str">
        <f t="shared" si="14"/>
        <v>0830597</v>
      </c>
      <c r="O862" s="94">
        <v>135592</v>
      </c>
      <c r="P862" s="95">
        <v>135592</v>
      </c>
      <c r="Q862" s="77">
        <v>135.59200000000001</v>
      </c>
      <c r="R862" s="96" t="s">
        <v>15329</v>
      </c>
      <c r="S862" s="92" t="s">
        <v>15330</v>
      </c>
      <c r="T862" s="92" t="s">
        <v>15331</v>
      </c>
      <c r="U862" s="92" t="s">
        <v>15332</v>
      </c>
      <c r="V862" s="92" t="s">
        <v>15333</v>
      </c>
      <c r="W862" s="92" t="s">
        <v>15334</v>
      </c>
      <c r="X862" s="97">
        <v>44593</v>
      </c>
      <c r="Y862" s="97">
        <v>44608</v>
      </c>
      <c r="Z862" s="97">
        <v>51898</v>
      </c>
      <c r="AA862" s="79">
        <v>6186</v>
      </c>
      <c r="AB862" s="90"/>
    </row>
    <row r="863" spans="1:29" hidden="1">
      <c r="A863" s="98" t="s">
        <v>15335</v>
      </c>
      <c r="B863" s="99" t="s">
        <v>15336</v>
      </c>
      <c r="C863" s="99" t="s">
        <v>6</v>
      </c>
      <c r="D863" s="99" t="s">
        <v>15322</v>
      </c>
      <c r="E863" s="99" t="s">
        <v>15337</v>
      </c>
      <c r="F863" s="99" t="s">
        <v>15324</v>
      </c>
      <c r="G863" s="99" t="s">
        <v>16841</v>
      </c>
      <c r="H863" s="99" t="s">
        <v>15326</v>
      </c>
      <c r="I863" s="99" t="s">
        <v>15322</v>
      </c>
      <c r="J863" s="99" t="s">
        <v>15406</v>
      </c>
      <c r="K863" s="99">
        <v>0</v>
      </c>
      <c r="L863" s="99" t="s">
        <v>13433</v>
      </c>
      <c r="M863" s="99" t="s">
        <v>198</v>
      </c>
      <c r="N863" s="86" t="str">
        <f t="shared" si="14"/>
        <v>0830829</v>
      </c>
      <c r="O863" s="104">
        <v>309400</v>
      </c>
      <c r="P863" s="105">
        <v>309400</v>
      </c>
      <c r="Q863" s="77">
        <v>309.39999999999998</v>
      </c>
      <c r="R863" s="102" t="s">
        <v>15329</v>
      </c>
      <c r="S863" s="99" t="s">
        <v>15330</v>
      </c>
      <c r="T863" s="99" t="s">
        <v>15331</v>
      </c>
      <c r="U863" s="99" t="s">
        <v>15332</v>
      </c>
      <c r="V863" s="99" t="s">
        <v>15333</v>
      </c>
      <c r="W863" s="99" t="s">
        <v>15339</v>
      </c>
      <c r="X863" s="103" t="s">
        <v>15928</v>
      </c>
      <c r="Y863" s="103">
        <v>44715</v>
      </c>
      <c r="Z863" s="103">
        <v>52011</v>
      </c>
      <c r="AA863" s="79">
        <v>6186</v>
      </c>
      <c r="AB863" s="80" t="s">
        <v>15340</v>
      </c>
      <c r="AC863" s="81">
        <v>33</v>
      </c>
    </row>
    <row r="864" spans="1:29" hidden="1">
      <c r="A864" s="98" t="s">
        <v>2347</v>
      </c>
      <c r="B864" s="99" t="s">
        <v>15346</v>
      </c>
      <c r="C864" s="99" t="s">
        <v>129</v>
      </c>
      <c r="D864" s="99" t="s">
        <v>15322</v>
      </c>
      <c r="E864" s="99" t="s">
        <v>15337</v>
      </c>
      <c r="F864" s="99" t="s">
        <v>15324</v>
      </c>
      <c r="G864" s="99" t="s">
        <v>16842</v>
      </c>
      <c r="H864" s="99" t="s">
        <v>15326</v>
      </c>
      <c r="I864" s="99" t="s">
        <v>15322</v>
      </c>
      <c r="J864" s="99" t="s">
        <v>15337</v>
      </c>
      <c r="K864" s="99">
        <v>0</v>
      </c>
      <c r="L864" s="99" t="s">
        <v>13433</v>
      </c>
      <c r="M864" s="99" t="s">
        <v>16843</v>
      </c>
      <c r="N864" s="86" t="str">
        <f t="shared" si="14"/>
        <v>0833079</v>
      </c>
      <c r="O864" s="104">
        <v>273000</v>
      </c>
      <c r="P864" s="101">
        <v>259350</v>
      </c>
      <c r="Q864" s="77">
        <v>259.35000000000002</v>
      </c>
      <c r="R864" s="102" t="s">
        <v>15329</v>
      </c>
      <c r="S864" s="99" t="s">
        <v>15349</v>
      </c>
      <c r="T864" s="99" t="s">
        <v>15331</v>
      </c>
      <c r="U864" s="99" t="s">
        <v>15350</v>
      </c>
      <c r="V864" s="99" t="s">
        <v>15351</v>
      </c>
      <c r="W864" s="99" t="s">
        <v>15352</v>
      </c>
      <c r="X864" s="103">
        <v>44680</v>
      </c>
      <c r="Y864" s="103">
        <v>44699</v>
      </c>
      <c r="Z864" s="103">
        <v>51983</v>
      </c>
      <c r="AA864" s="79" t="s">
        <v>15353</v>
      </c>
    </row>
    <row r="865" spans="1:29" hidden="1">
      <c r="A865" s="98" t="s">
        <v>2799</v>
      </c>
      <c r="B865" s="99" t="s">
        <v>15358</v>
      </c>
      <c r="C865" s="99" t="s">
        <v>59</v>
      </c>
      <c r="D865" s="99" t="s">
        <v>15322</v>
      </c>
      <c r="E865" s="99" t="s">
        <v>15337</v>
      </c>
      <c r="F865" s="99" t="s">
        <v>15324</v>
      </c>
      <c r="G865" s="99" t="s">
        <v>16844</v>
      </c>
      <c r="H865" s="99" t="s">
        <v>15326</v>
      </c>
      <c r="I865" s="99" t="s">
        <v>15322</v>
      </c>
      <c r="J865" s="99" t="s">
        <v>15348</v>
      </c>
      <c r="K865" s="99">
        <v>0</v>
      </c>
      <c r="L865" s="99" t="s">
        <v>13433</v>
      </c>
      <c r="M865" s="99" t="s">
        <v>1460</v>
      </c>
      <c r="N865" s="86" t="str">
        <f t="shared" si="14"/>
        <v>0833720</v>
      </c>
      <c r="O865" s="104">
        <v>228144</v>
      </c>
      <c r="P865" s="101">
        <v>228144</v>
      </c>
      <c r="Q865" s="77">
        <v>228.14400000000001</v>
      </c>
      <c r="R865" s="102" t="s">
        <v>15329</v>
      </c>
      <c r="S865" s="99" t="s">
        <v>15330</v>
      </c>
      <c r="T865" s="99" t="s">
        <v>15331</v>
      </c>
      <c r="U865" s="99" t="s">
        <v>15332</v>
      </c>
      <c r="V865" s="99" t="s">
        <v>15333</v>
      </c>
      <c r="W865" s="99" t="s">
        <v>15334</v>
      </c>
      <c r="X865" s="103">
        <v>44694</v>
      </c>
      <c r="Y865" s="103">
        <v>44694</v>
      </c>
      <c r="Z865" s="103">
        <v>51996</v>
      </c>
      <c r="AA865" s="79">
        <v>6186</v>
      </c>
      <c r="AB865" s="80" t="s">
        <v>15340</v>
      </c>
      <c r="AC865" s="81">
        <v>33</v>
      </c>
    </row>
    <row r="866" spans="1:29" hidden="1">
      <c r="A866" s="98" t="s">
        <v>2347</v>
      </c>
      <c r="B866" s="99" t="s">
        <v>15346</v>
      </c>
      <c r="C866" s="99" t="s">
        <v>129</v>
      </c>
      <c r="D866" s="99" t="s">
        <v>15322</v>
      </c>
      <c r="E866" s="99" t="s">
        <v>15337</v>
      </c>
      <c r="F866" s="99" t="s">
        <v>15324</v>
      </c>
      <c r="G866" s="99" t="s">
        <v>16845</v>
      </c>
      <c r="H866" s="99" t="s">
        <v>15326</v>
      </c>
      <c r="I866" s="99" t="s">
        <v>15322</v>
      </c>
      <c r="J866" s="99" t="s">
        <v>15327</v>
      </c>
      <c r="K866" s="99">
        <v>0</v>
      </c>
      <c r="L866" s="99" t="s">
        <v>13433</v>
      </c>
      <c r="M866" s="99" t="s">
        <v>16846</v>
      </c>
      <c r="N866" s="86" t="str">
        <f t="shared" si="14"/>
        <v>0864120</v>
      </c>
      <c r="O866" s="104">
        <v>273000</v>
      </c>
      <c r="P866" s="101">
        <v>259350</v>
      </c>
      <c r="Q866" s="77">
        <v>259.35000000000002</v>
      </c>
      <c r="R866" s="102" t="s">
        <v>15329</v>
      </c>
      <c r="S866" s="99" t="s">
        <v>15349</v>
      </c>
      <c r="T866" s="99" t="s">
        <v>15331</v>
      </c>
      <c r="U866" s="99" t="s">
        <v>15350</v>
      </c>
      <c r="V866" s="99" t="s">
        <v>15351</v>
      </c>
      <c r="W866" s="99" t="s">
        <v>15352</v>
      </c>
      <c r="X866" s="103" t="s">
        <v>15476</v>
      </c>
      <c r="Y866" s="103">
        <v>44658</v>
      </c>
      <c r="Z866" s="103">
        <v>51941</v>
      </c>
      <c r="AA866" s="79" t="s">
        <v>15353</v>
      </c>
    </row>
    <row r="867" spans="1:29" hidden="1">
      <c r="A867" s="98" t="s">
        <v>15335</v>
      </c>
      <c r="B867" s="99" t="s">
        <v>15336</v>
      </c>
      <c r="C867" s="99" t="s">
        <v>6</v>
      </c>
      <c r="D867" s="99" t="s">
        <v>15322</v>
      </c>
      <c r="E867" s="99" t="s">
        <v>15337</v>
      </c>
      <c r="F867" s="99" t="s">
        <v>15324</v>
      </c>
      <c r="G867" s="99" t="s">
        <v>16847</v>
      </c>
      <c r="H867" s="99" t="s">
        <v>15326</v>
      </c>
      <c r="I867" s="99" t="s">
        <v>15322</v>
      </c>
      <c r="J867" s="99" t="s">
        <v>15337</v>
      </c>
      <c r="K867" s="99">
        <v>0</v>
      </c>
      <c r="L867" s="99" t="s">
        <v>13433</v>
      </c>
      <c r="M867" s="100" t="s">
        <v>107</v>
      </c>
      <c r="N867" s="86" t="str">
        <f t="shared" si="14"/>
        <v>0870711</v>
      </c>
      <c r="O867" s="104">
        <v>263113</v>
      </c>
      <c r="P867" s="101">
        <v>263113</v>
      </c>
      <c r="Q867" s="77">
        <v>263.113</v>
      </c>
      <c r="R867" s="102" t="s">
        <v>15329</v>
      </c>
      <c r="S867" s="99" t="s">
        <v>15330</v>
      </c>
      <c r="T867" s="99" t="s">
        <v>15331</v>
      </c>
      <c r="U867" s="99" t="s">
        <v>15332</v>
      </c>
      <c r="V867" s="99" t="s">
        <v>15333</v>
      </c>
      <c r="W867" s="99" t="s">
        <v>15339</v>
      </c>
      <c r="X867" s="103" t="s">
        <v>15494</v>
      </c>
      <c r="Y867" s="103">
        <v>44621</v>
      </c>
      <c r="Z867" s="103">
        <v>51884</v>
      </c>
      <c r="AA867" s="79">
        <v>6186</v>
      </c>
      <c r="AB867" s="90" t="s">
        <v>15340</v>
      </c>
    </row>
    <row r="868" spans="1:29" hidden="1">
      <c r="A868" s="98" t="s">
        <v>2799</v>
      </c>
      <c r="B868" s="99" t="s">
        <v>15358</v>
      </c>
      <c r="C868" s="99" t="s">
        <v>59</v>
      </c>
      <c r="D868" s="99" t="s">
        <v>15322</v>
      </c>
      <c r="E868" s="99" t="s">
        <v>15337</v>
      </c>
      <c r="F868" s="99" t="s">
        <v>15324</v>
      </c>
      <c r="G868" s="99" t="s">
        <v>16848</v>
      </c>
      <c r="H868" s="99" t="s">
        <v>15326</v>
      </c>
      <c r="I868" s="99" t="s">
        <v>15322</v>
      </c>
      <c r="J868" s="99" t="s">
        <v>15337</v>
      </c>
      <c r="K868" s="99">
        <v>0</v>
      </c>
      <c r="L868" s="99" t="s">
        <v>13433</v>
      </c>
      <c r="M868" s="99" t="s">
        <v>97</v>
      </c>
      <c r="N868" s="86" t="str">
        <f t="shared" si="14"/>
        <v>0870787</v>
      </c>
      <c r="O868" s="104">
        <v>309400</v>
      </c>
      <c r="P868" s="101">
        <v>309400</v>
      </c>
      <c r="Q868" s="77">
        <v>309.39999999999998</v>
      </c>
      <c r="R868" s="102" t="s">
        <v>15329</v>
      </c>
      <c r="S868" s="99" t="s">
        <v>15330</v>
      </c>
      <c r="T868" s="99" t="s">
        <v>15331</v>
      </c>
      <c r="U868" s="99" t="s">
        <v>15332</v>
      </c>
      <c r="V868" s="99" t="s">
        <v>15333</v>
      </c>
      <c r="W868" s="99" t="s">
        <v>15334</v>
      </c>
      <c r="X868" s="103" t="s">
        <v>15540</v>
      </c>
      <c r="Y868" s="103">
        <v>44671</v>
      </c>
      <c r="Z868" s="103">
        <v>51974</v>
      </c>
      <c r="AA868" s="79">
        <v>6186</v>
      </c>
      <c r="AB868" s="80" t="s">
        <v>15340</v>
      </c>
    </row>
    <row r="869" spans="1:29" hidden="1">
      <c r="A869" s="98" t="s">
        <v>15335</v>
      </c>
      <c r="B869" s="99" t="s">
        <v>15336</v>
      </c>
      <c r="C869" s="99" t="s">
        <v>6</v>
      </c>
      <c r="D869" s="99" t="s">
        <v>15322</v>
      </c>
      <c r="E869" s="99" t="s">
        <v>15337</v>
      </c>
      <c r="F869" s="99" t="s">
        <v>15324</v>
      </c>
      <c r="G869" s="99" t="s">
        <v>16849</v>
      </c>
      <c r="H869" s="99" t="s">
        <v>15326</v>
      </c>
      <c r="I869" s="99" t="s">
        <v>15322</v>
      </c>
      <c r="J869" s="99" t="s">
        <v>15370</v>
      </c>
      <c r="K869" s="99">
        <v>0</v>
      </c>
      <c r="L869" s="99" t="s">
        <v>13433</v>
      </c>
      <c r="M869" s="99" t="s">
        <v>2842</v>
      </c>
      <c r="N869" s="86" t="str">
        <f t="shared" si="14"/>
        <v>0900293</v>
      </c>
      <c r="O869" s="104">
        <v>306000</v>
      </c>
      <c r="P869" s="105">
        <v>306000</v>
      </c>
      <c r="Q869" s="77">
        <v>306</v>
      </c>
      <c r="R869" s="102" t="s">
        <v>15329</v>
      </c>
      <c r="S869" s="99" t="s">
        <v>15330</v>
      </c>
      <c r="T869" s="99" t="s">
        <v>15331</v>
      </c>
      <c r="U869" s="99" t="s">
        <v>15332</v>
      </c>
      <c r="V869" s="99" t="s">
        <v>15333</v>
      </c>
      <c r="W869" s="99" t="s">
        <v>15339</v>
      </c>
      <c r="X869" s="103" t="s">
        <v>15711</v>
      </c>
      <c r="Y869" s="103">
        <v>44713</v>
      </c>
      <c r="Z869" s="103">
        <v>51994</v>
      </c>
      <c r="AA869" s="79">
        <v>6186</v>
      </c>
      <c r="AB869" s="80" t="s">
        <v>15340</v>
      </c>
      <c r="AC869" s="81">
        <v>33</v>
      </c>
    </row>
    <row r="870" spans="1:29" hidden="1">
      <c r="A870" s="98" t="s">
        <v>15335</v>
      </c>
      <c r="B870" s="99" t="s">
        <v>15336</v>
      </c>
      <c r="C870" s="99" t="s">
        <v>6</v>
      </c>
      <c r="D870" s="99" t="s">
        <v>15322</v>
      </c>
      <c r="E870" s="99" t="s">
        <v>15337</v>
      </c>
      <c r="F870" s="99" t="s">
        <v>15324</v>
      </c>
      <c r="G870" s="106" t="s">
        <v>16850</v>
      </c>
      <c r="H870" s="99" t="s">
        <v>15326</v>
      </c>
      <c r="I870" s="99" t="s">
        <v>15322</v>
      </c>
      <c r="J870" s="99" t="s">
        <v>15337</v>
      </c>
      <c r="K870" s="99">
        <v>0</v>
      </c>
      <c r="L870" s="99" t="s">
        <v>13433</v>
      </c>
      <c r="M870" s="99" t="s">
        <v>998</v>
      </c>
      <c r="N870" s="86" t="str">
        <f t="shared" si="14"/>
        <v>0916187</v>
      </c>
      <c r="O870" s="104">
        <v>323000</v>
      </c>
      <c r="P870" s="101">
        <v>323000</v>
      </c>
      <c r="Q870" s="77">
        <v>323</v>
      </c>
      <c r="R870" s="102" t="s">
        <v>15329</v>
      </c>
      <c r="S870" s="99" t="s">
        <v>15330</v>
      </c>
      <c r="T870" s="99" t="s">
        <v>15331</v>
      </c>
      <c r="U870" s="99" t="s">
        <v>15332</v>
      </c>
      <c r="V870" s="99" t="s">
        <v>15333</v>
      </c>
      <c r="W870" s="99" t="s">
        <v>15339</v>
      </c>
      <c r="X870" s="103" t="s">
        <v>15423</v>
      </c>
      <c r="Y870" s="103">
        <v>44663</v>
      </c>
      <c r="Z870" s="103">
        <v>51932</v>
      </c>
      <c r="AA870" s="79">
        <v>6186</v>
      </c>
      <c r="AB870" s="90" t="s">
        <v>15340</v>
      </c>
      <c r="AC870" s="81">
        <v>33</v>
      </c>
    </row>
    <row r="871" spans="1:29" hidden="1">
      <c r="A871" s="98" t="s">
        <v>2347</v>
      </c>
      <c r="B871" s="99" t="s">
        <v>15346</v>
      </c>
      <c r="C871" s="99" t="s">
        <v>129</v>
      </c>
      <c r="D871" s="99" t="s">
        <v>15322</v>
      </c>
      <c r="E871" s="99" t="s">
        <v>15337</v>
      </c>
      <c r="F871" s="99" t="s">
        <v>15354</v>
      </c>
      <c r="G871" s="99" t="s">
        <v>16851</v>
      </c>
      <c r="H871" s="99" t="s">
        <v>15326</v>
      </c>
      <c r="I871" s="99" t="s">
        <v>15322</v>
      </c>
      <c r="J871" s="99" t="s">
        <v>15323</v>
      </c>
      <c r="K871" s="99">
        <v>0</v>
      </c>
      <c r="L871" s="99" t="s">
        <v>13433</v>
      </c>
      <c r="M871" s="100" t="s">
        <v>16852</v>
      </c>
      <c r="N871" s="86" t="str">
        <f t="shared" si="14"/>
        <v>0946383</v>
      </c>
      <c r="O871" s="104">
        <v>133942</v>
      </c>
      <c r="P871" s="101">
        <v>133942</v>
      </c>
      <c r="Q871" s="77">
        <v>133.94200000000001</v>
      </c>
      <c r="R871" s="102" t="s">
        <v>15329</v>
      </c>
      <c r="S871" s="99" t="s">
        <v>15349</v>
      </c>
      <c r="T871" s="99" t="s">
        <v>15331</v>
      </c>
      <c r="U871" s="99" t="s">
        <v>15356</v>
      </c>
      <c r="V871" s="99" t="s">
        <v>15357</v>
      </c>
      <c r="W871" s="99" t="s">
        <v>15352</v>
      </c>
      <c r="X871" s="103" t="s">
        <v>15677</v>
      </c>
      <c r="Y871" s="103">
        <v>44631</v>
      </c>
      <c r="Z871" s="103">
        <v>51933</v>
      </c>
      <c r="AA871" s="79" t="s">
        <v>15353</v>
      </c>
    </row>
    <row r="872" spans="1:29" hidden="1">
      <c r="A872" s="76" t="s">
        <v>2799</v>
      </c>
      <c r="B872" s="92" t="s">
        <v>15358</v>
      </c>
      <c r="C872" s="92" t="s">
        <v>59</v>
      </c>
      <c r="D872" s="92" t="s">
        <v>15322</v>
      </c>
      <c r="E872" s="92" t="s">
        <v>15337</v>
      </c>
      <c r="F872" s="92" t="s">
        <v>15324</v>
      </c>
      <c r="G872" s="92" t="s">
        <v>16853</v>
      </c>
      <c r="H872" s="92" t="s">
        <v>15326</v>
      </c>
      <c r="I872" s="92" t="s">
        <v>15322</v>
      </c>
      <c r="J872" s="92" t="s">
        <v>15337</v>
      </c>
      <c r="K872" s="92">
        <v>0</v>
      </c>
      <c r="L872" s="92" t="s">
        <v>13433</v>
      </c>
      <c r="M872" s="93" t="s">
        <v>16854</v>
      </c>
      <c r="N872" s="86" t="str">
        <f t="shared" si="14"/>
        <v>0955112</v>
      </c>
      <c r="O872" s="94">
        <v>240000</v>
      </c>
      <c r="P872" s="95">
        <v>240000</v>
      </c>
      <c r="Q872" s="77">
        <v>240</v>
      </c>
      <c r="R872" s="96" t="s">
        <v>15329</v>
      </c>
      <c r="S872" s="92" t="s">
        <v>15330</v>
      </c>
      <c r="T872" s="92" t="s">
        <v>15331</v>
      </c>
      <c r="U872" s="92" t="s">
        <v>15332</v>
      </c>
      <c r="V872" s="92" t="s">
        <v>15333</v>
      </c>
      <c r="W872" s="92" t="s">
        <v>15329</v>
      </c>
      <c r="X872" s="97">
        <v>44554</v>
      </c>
      <c r="Y872" s="97">
        <v>44581</v>
      </c>
      <c r="Z872" s="97">
        <v>51858</v>
      </c>
      <c r="AA872" s="79">
        <v>6186</v>
      </c>
      <c r="AB872" s="90" t="s">
        <v>15340</v>
      </c>
    </row>
    <row r="873" spans="1:29" hidden="1">
      <c r="A873" s="76" t="s">
        <v>2347</v>
      </c>
      <c r="B873" s="92" t="s">
        <v>15511</v>
      </c>
      <c r="C873" s="92" t="s">
        <v>3798</v>
      </c>
      <c r="D873" s="92" t="s">
        <v>15322</v>
      </c>
      <c r="E873" s="92" t="s">
        <v>15361</v>
      </c>
      <c r="F873" s="92" t="s">
        <v>15354</v>
      </c>
      <c r="G873" s="92" t="s">
        <v>16855</v>
      </c>
      <c r="H873" s="92" t="s">
        <v>15326</v>
      </c>
      <c r="I873" s="92" t="s">
        <v>15322</v>
      </c>
      <c r="J873" s="92" t="s">
        <v>15370</v>
      </c>
      <c r="K873" s="92">
        <v>0</v>
      </c>
      <c r="L873" s="92" t="s">
        <v>13433</v>
      </c>
      <c r="M873" s="93" t="s">
        <v>16856</v>
      </c>
      <c r="N873" s="86" t="str">
        <f t="shared" si="14"/>
        <v>0986626</v>
      </c>
      <c r="O873" s="94">
        <v>142525</v>
      </c>
      <c r="P873" s="95">
        <v>142525</v>
      </c>
      <c r="Q873" s="77">
        <v>142.52500000000001</v>
      </c>
      <c r="R873" s="96" t="s">
        <v>15329</v>
      </c>
      <c r="S873" s="92" t="s">
        <v>15349</v>
      </c>
      <c r="T873" s="92" t="s">
        <v>15331</v>
      </c>
      <c r="U873" s="92" t="s">
        <v>15356</v>
      </c>
      <c r="V873" s="92" t="s">
        <v>15357</v>
      </c>
      <c r="W873" s="92" t="s">
        <v>15352</v>
      </c>
      <c r="X873" s="97">
        <v>44580</v>
      </c>
      <c r="Y873" s="97">
        <v>44581</v>
      </c>
      <c r="Z873" s="97">
        <v>51884</v>
      </c>
      <c r="AA873" s="79" t="s">
        <v>15353</v>
      </c>
      <c r="AB873" s="90"/>
    </row>
    <row r="874" spans="1:29" hidden="1">
      <c r="A874" s="98" t="s">
        <v>2799</v>
      </c>
      <c r="B874" s="99" t="s">
        <v>15358</v>
      </c>
      <c r="C874" s="99" t="s">
        <v>59</v>
      </c>
      <c r="D874" s="99" t="s">
        <v>15322</v>
      </c>
      <c r="E874" s="99" t="s">
        <v>15337</v>
      </c>
      <c r="F874" s="99" t="s">
        <v>15324</v>
      </c>
      <c r="G874" s="99" t="s">
        <v>16857</v>
      </c>
      <c r="H874" s="99" t="s">
        <v>15326</v>
      </c>
      <c r="I874" s="99" t="s">
        <v>15322</v>
      </c>
      <c r="J874" s="99" t="s">
        <v>15406</v>
      </c>
      <c r="K874" s="99">
        <v>0</v>
      </c>
      <c r="L874" s="99" t="s">
        <v>13433</v>
      </c>
      <c r="M874" s="100" t="s">
        <v>1967</v>
      </c>
      <c r="N874" s="86" t="str">
        <f t="shared" si="14"/>
        <v>0987588</v>
      </c>
      <c r="O874" s="101">
        <v>271971</v>
      </c>
      <c r="P874" s="101">
        <v>271971</v>
      </c>
      <c r="Q874" s="77">
        <v>271.971</v>
      </c>
      <c r="R874" s="102" t="s">
        <v>15329</v>
      </c>
      <c r="S874" s="99" t="s">
        <v>15330</v>
      </c>
      <c r="T874" s="99" t="s">
        <v>15331</v>
      </c>
      <c r="U874" s="99" t="s">
        <v>15332</v>
      </c>
      <c r="V874" s="99" t="s">
        <v>15333</v>
      </c>
      <c r="W874" s="99" t="s">
        <v>15329</v>
      </c>
      <c r="X874" s="103">
        <v>44616</v>
      </c>
      <c r="Y874" s="103">
        <v>44620</v>
      </c>
      <c r="Z874" s="103">
        <v>51920</v>
      </c>
      <c r="AA874" s="79">
        <v>6186</v>
      </c>
      <c r="AB874" s="90" t="s">
        <v>15340</v>
      </c>
    </row>
    <row r="875" spans="1:29" hidden="1">
      <c r="A875" s="98" t="s">
        <v>15534</v>
      </c>
      <c r="B875" s="99" t="s">
        <v>15535</v>
      </c>
      <c r="C875" s="99" t="s">
        <v>158</v>
      </c>
      <c r="D875" s="99" t="s">
        <v>15322</v>
      </c>
      <c r="E875" s="99" t="s">
        <v>15337</v>
      </c>
      <c r="F875" s="99" t="s">
        <v>15324</v>
      </c>
      <c r="G875" s="99" t="s">
        <v>16858</v>
      </c>
      <c r="H875" s="99" t="s">
        <v>15326</v>
      </c>
      <c r="I875" s="99" t="s">
        <v>15322</v>
      </c>
      <c r="J875" s="99" t="s">
        <v>15337</v>
      </c>
      <c r="K875" s="99">
        <v>0</v>
      </c>
      <c r="L875" s="99" t="s">
        <v>13433</v>
      </c>
      <c r="M875" s="99" t="s">
        <v>194</v>
      </c>
      <c r="N875" s="86" t="str">
        <f t="shared" si="14"/>
        <v>0988391</v>
      </c>
      <c r="O875" s="104">
        <v>297500</v>
      </c>
      <c r="P875" s="105">
        <v>297500</v>
      </c>
      <c r="Q875" s="77">
        <v>297.5</v>
      </c>
      <c r="R875" s="102" t="s">
        <v>15329</v>
      </c>
      <c r="S875" s="99" t="s">
        <v>15330</v>
      </c>
      <c r="T875" s="99" t="s">
        <v>15331</v>
      </c>
      <c r="U875" s="99" t="s">
        <v>15332</v>
      </c>
      <c r="V875" s="99" t="s">
        <v>15333</v>
      </c>
      <c r="W875" s="99" t="s">
        <v>15345</v>
      </c>
      <c r="X875" s="103" t="s">
        <v>15568</v>
      </c>
      <c r="Y875" s="103">
        <v>44722</v>
      </c>
      <c r="Z875" s="103">
        <v>52010</v>
      </c>
      <c r="AA875" s="79">
        <v>6186</v>
      </c>
      <c r="AB875" s="80" t="s">
        <v>15340</v>
      </c>
      <c r="AC875" s="81">
        <v>33</v>
      </c>
    </row>
    <row r="876" spans="1:29" hidden="1">
      <c r="A876" s="76" t="s">
        <v>2347</v>
      </c>
      <c r="B876" s="92" t="s">
        <v>15511</v>
      </c>
      <c r="C876" s="92" t="s">
        <v>3798</v>
      </c>
      <c r="D876" s="92" t="s">
        <v>15322</v>
      </c>
      <c r="E876" s="92" t="s">
        <v>15361</v>
      </c>
      <c r="F876" s="92" t="s">
        <v>15354</v>
      </c>
      <c r="G876" s="92" t="s">
        <v>16859</v>
      </c>
      <c r="H876" s="92" t="s">
        <v>15326</v>
      </c>
      <c r="I876" s="92" t="s">
        <v>15322</v>
      </c>
      <c r="J876" s="92" t="s">
        <v>15361</v>
      </c>
      <c r="K876" s="92">
        <v>0</v>
      </c>
      <c r="L876" s="92" t="s">
        <v>13433</v>
      </c>
      <c r="M876" s="93" t="s">
        <v>16860</v>
      </c>
      <c r="N876" s="86" t="str">
        <f t="shared" si="14"/>
        <v>0997499</v>
      </c>
      <c r="O876" s="94">
        <v>142337</v>
      </c>
      <c r="P876" s="95">
        <v>142337</v>
      </c>
      <c r="Q876" s="77">
        <v>142.33699999999999</v>
      </c>
      <c r="R876" s="96" t="s">
        <v>15329</v>
      </c>
      <c r="S876" s="92" t="s">
        <v>15349</v>
      </c>
      <c r="T876" s="92" t="s">
        <v>15331</v>
      </c>
      <c r="U876" s="92" t="s">
        <v>15356</v>
      </c>
      <c r="V876" s="92" t="s">
        <v>15357</v>
      </c>
      <c r="W876" s="92" t="s">
        <v>15352</v>
      </c>
      <c r="X876" s="97">
        <v>44581</v>
      </c>
      <c r="Y876" s="97">
        <v>44581</v>
      </c>
      <c r="Z876" s="97">
        <v>51885</v>
      </c>
      <c r="AA876" s="79" t="s">
        <v>15353</v>
      </c>
      <c r="AB876" s="90"/>
    </row>
    <row r="877" spans="1:29" hidden="1">
      <c r="A877" s="98" t="s">
        <v>2799</v>
      </c>
      <c r="B877" s="99" t="s">
        <v>15360</v>
      </c>
      <c r="C877" s="99" t="s">
        <v>3760</v>
      </c>
      <c r="D877" s="99" t="s">
        <v>15322</v>
      </c>
      <c r="E877" s="99" t="s">
        <v>15361</v>
      </c>
      <c r="F877" s="99" t="s">
        <v>15324</v>
      </c>
      <c r="G877" s="99" t="s">
        <v>16861</v>
      </c>
      <c r="H877" s="99" t="s">
        <v>15326</v>
      </c>
      <c r="I877" s="99" t="s">
        <v>15322</v>
      </c>
      <c r="J877" s="99" t="s">
        <v>15361</v>
      </c>
      <c r="K877" s="99">
        <v>0</v>
      </c>
      <c r="L877" s="99" t="s">
        <v>13433</v>
      </c>
      <c r="M877" s="99" t="s">
        <v>3812</v>
      </c>
      <c r="N877" s="86" t="str">
        <f t="shared" si="14"/>
        <v>0999760</v>
      </c>
      <c r="O877" s="104">
        <v>233750</v>
      </c>
      <c r="P877" s="101">
        <v>233750</v>
      </c>
      <c r="Q877" s="77">
        <v>233.75</v>
      </c>
      <c r="R877" s="102" t="s">
        <v>15329</v>
      </c>
      <c r="S877" s="99" t="s">
        <v>15330</v>
      </c>
      <c r="T877" s="99" t="s">
        <v>15331</v>
      </c>
      <c r="U877" s="99" t="s">
        <v>15332</v>
      </c>
      <c r="V877" s="99" t="s">
        <v>15333</v>
      </c>
      <c r="W877" s="99" t="s">
        <v>15345</v>
      </c>
      <c r="X877" s="103">
        <v>44678</v>
      </c>
      <c r="Y877" s="103">
        <v>44700</v>
      </c>
      <c r="Z877" s="103">
        <v>51982</v>
      </c>
      <c r="AA877" s="79">
        <v>6186</v>
      </c>
      <c r="AB877" s="80" t="s">
        <v>15340</v>
      </c>
    </row>
    <row r="878" spans="1:29" hidden="1">
      <c r="A878" s="98" t="s">
        <v>2799</v>
      </c>
      <c r="B878" s="99" t="s">
        <v>15360</v>
      </c>
      <c r="C878" s="99" t="s">
        <v>3760</v>
      </c>
      <c r="D878" s="99" t="s">
        <v>15322</v>
      </c>
      <c r="E878" s="99" t="s">
        <v>15361</v>
      </c>
      <c r="F878" s="99" t="s">
        <v>15324</v>
      </c>
      <c r="G878" s="99" t="s">
        <v>16862</v>
      </c>
      <c r="H878" s="99" t="s">
        <v>15326</v>
      </c>
      <c r="I878" s="99" t="s">
        <v>15322</v>
      </c>
      <c r="J878" s="99" t="s">
        <v>15361</v>
      </c>
      <c r="K878" s="99">
        <v>0</v>
      </c>
      <c r="L878" s="99" t="s">
        <v>13433</v>
      </c>
      <c r="M878" s="100" t="s">
        <v>3803</v>
      </c>
      <c r="N878" s="86" t="str">
        <f t="shared" si="14"/>
        <v>1020584</v>
      </c>
      <c r="O878" s="101">
        <v>265847</v>
      </c>
      <c r="P878" s="101">
        <v>265847</v>
      </c>
      <c r="Q878" s="77">
        <v>265.84699999999998</v>
      </c>
      <c r="R878" s="102" t="s">
        <v>15329</v>
      </c>
      <c r="S878" s="99" t="s">
        <v>15330</v>
      </c>
      <c r="T878" s="99" t="s">
        <v>15331</v>
      </c>
      <c r="U878" s="99" t="s">
        <v>15332</v>
      </c>
      <c r="V878" s="99" t="s">
        <v>15333</v>
      </c>
      <c r="W878" s="99" t="s">
        <v>15345</v>
      </c>
      <c r="X878" s="103">
        <v>44601</v>
      </c>
      <c r="Y878" s="103">
        <v>44610</v>
      </c>
      <c r="Z878" s="103">
        <v>51893</v>
      </c>
      <c r="AA878" s="79">
        <v>6186</v>
      </c>
      <c r="AB878" s="90" t="s">
        <v>15340</v>
      </c>
    </row>
    <row r="879" spans="1:29" hidden="1">
      <c r="A879" s="98" t="s">
        <v>2799</v>
      </c>
      <c r="B879" s="99" t="s">
        <v>15358</v>
      </c>
      <c r="C879" s="99" t="s">
        <v>59</v>
      </c>
      <c r="D879" s="99" t="s">
        <v>15322</v>
      </c>
      <c r="E879" s="99" t="s">
        <v>15337</v>
      </c>
      <c r="F879" s="99" t="s">
        <v>15324</v>
      </c>
      <c r="G879" s="99" t="s">
        <v>16863</v>
      </c>
      <c r="H879" s="99" t="s">
        <v>15326</v>
      </c>
      <c r="I879" s="99" t="s">
        <v>15322</v>
      </c>
      <c r="J879" s="99" t="s">
        <v>15327</v>
      </c>
      <c r="K879" s="99">
        <v>0</v>
      </c>
      <c r="L879" s="99" t="s">
        <v>13433</v>
      </c>
      <c r="M879" s="99" t="s">
        <v>3475</v>
      </c>
      <c r="N879" s="86" t="str">
        <f t="shared" si="14"/>
        <v>1033189</v>
      </c>
      <c r="O879" s="104">
        <v>225250</v>
      </c>
      <c r="P879" s="101">
        <v>225250</v>
      </c>
      <c r="Q879" s="77">
        <v>225.25</v>
      </c>
      <c r="R879" s="102" t="s">
        <v>15329</v>
      </c>
      <c r="S879" s="99" t="s">
        <v>15330</v>
      </c>
      <c r="T879" s="99" t="s">
        <v>15331</v>
      </c>
      <c r="U879" s="99" t="s">
        <v>15332</v>
      </c>
      <c r="V879" s="99" t="s">
        <v>15333</v>
      </c>
      <c r="W879" s="99" t="s">
        <v>15334</v>
      </c>
      <c r="X879" s="103" t="s">
        <v>15474</v>
      </c>
      <c r="Y879" s="103">
        <v>44659</v>
      </c>
      <c r="Z879" s="103">
        <v>51948</v>
      </c>
      <c r="AA879" s="79">
        <v>6186</v>
      </c>
      <c r="AB879" s="80" t="s">
        <v>15340</v>
      </c>
    </row>
    <row r="880" spans="1:29" hidden="1">
      <c r="A880" s="98" t="s">
        <v>15335</v>
      </c>
      <c r="B880" s="99" t="s">
        <v>15336</v>
      </c>
      <c r="C880" s="99" t="s">
        <v>6</v>
      </c>
      <c r="D880" s="99" t="s">
        <v>15322</v>
      </c>
      <c r="E880" s="99" t="s">
        <v>15337</v>
      </c>
      <c r="F880" s="99" t="s">
        <v>15324</v>
      </c>
      <c r="G880" s="99" t="s">
        <v>16864</v>
      </c>
      <c r="H880" s="99" t="s">
        <v>15326</v>
      </c>
      <c r="I880" s="99" t="s">
        <v>15322</v>
      </c>
      <c r="J880" s="99" t="s">
        <v>15361</v>
      </c>
      <c r="K880" s="99">
        <v>0</v>
      </c>
      <c r="L880" s="99" t="s">
        <v>13433</v>
      </c>
      <c r="M880" s="100" t="s">
        <v>16865</v>
      </c>
      <c r="N880" s="86" t="str">
        <f t="shared" si="14"/>
        <v>1033462</v>
      </c>
      <c r="O880" s="104">
        <v>314500</v>
      </c>
      <c r="P880" s="101">
        <v>314500</v>
      </c>
      <c r="Q880" s="77">
        <v>314.5</v>
      </c>
      <c r="R880" s="102" t="s">
        <v>15329</v>
      </c>
      <c r="S880" s="99" t="s">
        <v>15330</v>
      </c>
      <c r="T880" s="99" t="s">
        <v>15331</v>
      </c>
      <c r="U880" s="99" t="s">
        <v>15332</v>
      </c>
      <c r="V880" s="99" t="s">
        <v>15333</v>
      </c>
      <c r="W880" s="99" t="s">
        <v>15339</v>
      </c>
      <c r="X880" s="103" t="s">
        <v>15673</v>
      </c>
      <c r="Y880" s="103">
        <v>44651</v>
      </c>
      <c r="Z880" s="103">
        <v>51939</v>
      </c>
      <c r="AA880" s="79">
        <v>6186</v>
      </c>
      <c r="AB880" s="90" t="s">
        <v>15340</v>
      </c>
      <c r="AC880" s="81">
        <v>33</v>
      </c>
    </row>
    <row r="881" spans="1:29" hidden="1">
      <c r="A881" s="76" t="s">
        <v>2347</v>
      </c>
      <c r="B881" s="92" t="s">
        <v>15341</v>
      </c>
      <c r="C881" s="92" t="s">
        <v>15342</v>
      </c>
      <c r="D881" s="92" t="s">
        <v>15322</v>
      </c>
      <c r="E881" s="92" t="s">
        <v>15343</v>
      </c>
      <c r="F881" s="92" t="s">
        <v>15324</v>
      </c>
      <c r="G881" s="107" t="s">
        <v>16866</v>
      </c>
      <c r="H881" s="92" t="s">
        <v>15326</v>
      </c>
      <c r="I881" s="92" t="s">
        <v>15322</v>
      </c>
      <c r="J881" s="92" t="s">
        <v>15343</v>
      </c>
      <c r="K881" s="92">
        <v>0</v>
      </c>
      <c r="L881" s="92" t="s">
        <v>13433</v>
      </c>
      <c r="M881" s="93" t="s">
        <v>2224</v>
      </c>
      <c r="N881" s="86" t="str">
        <f t="shared" si="14"/>
        <v>1059107</v>
      </c>
      <c r="O881" s="94">
        <v>201660</v>
      </c>
      <c r="P881" s="95">
        <v>201660</v>
      </c>
      <c r="Q881" s="77">
        <v>201.66</v>
      </c>
      <c r="R881" s="96" t="s">
        <v>15329</v>
      </c>
      <c r="S881" s="92" t="s">
        <v>15330</v>
      </c>
      <c r="T881" s="92" t="s">
        <v>15331</v>
      </c>
      <c r="U881" s="92" t="s">
        <v>15332</v>
      </c>
      <c r="V881" s="92" t="s">
        <v>15333</v>
      </c>
      <c r="W881" s="92" t="s">
        <v>15345</v>
      </c>
      <c r="X881" s="97">
        <v>44560</v>
      </c>
      <c r="Y881" s="97">
        <v>44572</v>
      </c>
      <c r="Z881" s="97">
        <v>51864</v>
      </c>
      <c r="AA881" s="79">
        <v>6186</v>
      </c>
      <c r="AB881" s="80" t="s">
        <v>15340</v>
      </c>
    </row>
    <row r="882" spans="1:29" hidden="1">
      <c r="A882" s="98" t="s">
        <v>2799</v>
      </c>
      <c r="B882" s="99" t="s">
        <v>15358</v>
      </c>
      <c r="C882" s="99" t="s">
        <v>59</v>
      </c>
      <c r="D882" s="99" t="s">
        <v>15322</v>
      </c>
      <c r="E882" s="99" t="s">
        <v>15337</v>
      </c>
      <c r="F882" s="99" t="s">
        <v>15324</v>
      </c>
      <c r="G882" s="99" t="s">
        <v>16867</v>
      </c>
      <c r="H882" s="99" t="s">
        <v>15326</v>
      </c>
      <c r="I882" s="99" t="s">
        <v>15322</v>
      </c>
      <c r="J882" s="99" t="s">
        <v>15337</v>
      </c>
      <c r="K882" s="99">
        <v>0</v>
      </c>
      <c r="L882" s="99" t="s">
        <v>13433</v>
      </c>
      <c r="M882" s="100" t="s">
        <v>139</v>
      </c>
      <c r="N882" s="86" t="str">
        <f t="shared" si="14"/>
        <v>1062643</v>
      </c>
      <c r="O882" s="101">
        <v>238883</v>
      </c>
      <c r="P882" s="101">
        <v>238883</v>
      </c>
      <c r="Q882" s="77">
        <v>238.88300000000001</v>
      </c>
      <c r="R882" s="102" t="s">
        <v>15329</v>
      </c>
      <c r="S882" s="99" t="s">
        <v>15330</v>
      </c>
      <c r="T882" s="99" t="s">
        <v>15331</v>
      </c>
      <c r="U882" s="99" t="s">
        <v>15332</v>
      </c>
      <c r="V882" s="99" t="s">
        <v>15333</v>
      </c>
      <c r="W882" s="99" t="s">
        <v>15329</v>
      </c>
      <c r="X882" s="103">
        <v>44606</v>
      </c>
      <c r="Y882" s="103">
        <v>44610</v>
      </c>
      <c r="Z882" s="103">
        <v>51910</v>
      </c>
      <c r="AA882" s="79">
        <v>6186</v>
      </c>
      <c r="AB882" s="90" t="s">
        <v>15340</v>
      </c>
    </row>
    <row r="883" spans="1:29" hidden="1">
      <c r="A883" s="98" t="s">
        <v>2799</v>
      </c>
      <c r="B883" s="99" t="s">
        <v>15424</v>
      </c>
      <c r="C883" s="99" t="s">
        <v>15425</v>
      </c>
      <c r="D883" s="99" t="s">
        <v>15322</v>
      </c>
      <c r="E883" s="99" t="s">
        <v>15418</v>
      </c>
      <c r="F883" s="99" t="s">
        <v>15324</v>
      </c>
      <c r="G883" s="99" t="s">
        <v>16868</v>
      </c>
      <c r="H883" s="99" t="s">
        <v>15326</v>
      </c>
      <c r="I883" s="99" t="s">
        <v>15322</v>
      </c>
      <c r="J883" s="99" t="s">
        <v>15327</v>
      </c>
      <c r="K883" s="99">
        <v>0</v>
      </c>
      <c r="L883" s="99" t="s">
        <v>13433</v>
      </c>
      <c r="M883" s="99" t="s">
        <v>3463</v>
      </c>
      <c r="N883" s="86" t="str">
        <f t="shared" si="14"/>
        <v>1072949</v>
      </c>
      <c r="O883" s="104">
        <v>205530</v>
      </c>
      <c r="P883" s="101">
        <v>205530</v>
      </c>
      <c r="Q883" s="77">
        <v>205.53</v>
      </c>
      <c r="R883" s="102" t="s">
        <v>15329</v>
      </c>
      <c r="S883" s="99" t="s">
        <v>15330</v>
      </c>
      <c r="T883" s="99" t="s">
        <v>15331</v>
      </c>
      <c r="U883" s="99" t="s">
        <v>15332</v>
      </c>
      <c r="V883" s="99" t="s">
        <v>15333</v>
      </c>
      <c r="W883" s="99" t="s">
        <v>15345</v>
      </c>
      <c r="X883" s="103" t="s">
        <v>15540</v>
      </c>
      <c r="Y883" s="103">
        <v>44678</v>
      </c>
      <c r="Z883" s="103">
        <v>51961</v>
      </c>
      <c r="AA883" s="79">
        <v>6186</v>
      </c>
      <c r="AB883" s="80" t="s">
        <v>15340</v>
      </c>
    </row>
    <row r="884" spans="1:29" hidden="1">
      <c r="A884" s="98" t="s">
        <v>15458</v>
      </c>
      <c r="B884" s="99" t="s">
        <v>15602</v>
      </c>
      <c r="C884" s="99" t="s">
        <v>3811</v>
      </c>
      <c r="D884" s="99" t="s">
        <v>15322</v>
      </c>
      <c r="E884" s="99" t="s">
        <v>15361</v>
      </c>
      <c r="F884" s="99" t="s">
        <v>15324</v>
      </c>
      <c r="G884" s="99" t="s">
        <v>16869</v>
      </c>
      <c r="H884" s="99" t="s">
        <v>15326</v>
      </c>
      <c r="I884" s="99" t="s">
        <v>15322</v>
      </c>
      <c r="J884" s="99" t="s">
        <v>15337</v>
      </c>
      <c r="K884" s="99">
        <v>0</v>
      </c>
      <c r="L884" s="99" t="s">
        <v>13433</v>
      </c>
      <c r="M884" s="99" t="s">
        <v>16870</v>
      </c>
      <c r="N884" s="86" t="str">
        <f t="shared" si="14"/>
        <v>1074966</v>
      </c>
      <c r="O884" s="104">
        <v>120000</v>
      </c>
      <c r="P884" s="101">
        <v>72000</v>
      </c>
      <c r="Q884" s="77">
        <v>72</v>
      </c>
      <c r="R884" s="102" t="s">
        <v>15329</v>
      </c>
      <c r="S884" s="99" t="s">
        <v>15330</v>
      </c>
      <c r="T884" s="99" t="s">
        <v>15331</v>
      </c>
      <c r="U884" s="99" t="s">
        <v>15332</v>
      </c>
      <c r="V884" s="99" t="s">
        <v>15333</v>
      </c>
      <c r="W884" s="99" t="s">
        <v>15334</v>
      </c>
      <c r="X884" s="103">
        <v>44680</v>
      </c>
      <c r="Y884" s="103">
        <v>44687</v>
      </c>
      <c r="Z884" s="103">
        <v>51927</v>
      </c>
      <c r="AA884" s="79">
        <v>6186</v>
      </c>
      <c r="AB884" s="80" t="s">
        <v>15503</v>
      </c>
    </row>
    <row r="885" spans="1:29" hidden="1">
      <c r="A885" s="98" t="s">
        <v>15335</v>
      </c>
      <c r="B885" s="99" t="s">
        <v>15336</v>
      </c>
      <c r="C885" s="99" t="s">
        <v>6</v>
      </c>
      <c r="D885" s="99" t="s">
        <v>15322</v>
      </c>
      <c r="E885" s="99" t="s">
        <v>15337</v>
      </c>
      <c r="F885" s="99" t="s">
        <v>15324</v>
      </c>
      <c r="G885" s="99" t="s">
        <v>16871</v>
      </c>
      <c r="H885" s="99" t="s">
        <v>15326</v>
      </c>
      <c r="I885" s="99" t="s">
        <v>15322</v>
      </c>
      <c r="J885" s="99" t="s">
        <v>15384</v>
      </c>
      <c r="K885" s="99">
        <v>0</v>
      </c>
      <c r="L885" s="99" t="s">
        <v>13433</v>
      </c>
      <c r="M885" s="99" t="s">
        <v>16872</v>
      </c>
      <c r="N885" s="86" t="str">
        <f t="shared" si="14"/>
        <v>1085402</v>
      </c>
      <c r="O885" s="104">
        <v>95200</v>
      </c>
      <c r="P885" s="101">
        <v>95200</v>
      </c>
      <c r="Q885" s="77">
        <v>95.2</v>
      </c>
      <c r="R885" s="102" t="s">
        <v>15329</v>
      </c>
      <c r="S885" s="99" t="s">
        <v>15330</v>
      </c>
      <c r="T885" s="99" t="s">
        <v>15331</v>
      </c>
      <c r="U885" s="99" t="s">
        <v>15332</v>
      </c>
      <c r="V885" s="99" t="s">
        <v>15333</v>
      </c>
      <c r="W885" s="99" t="s">
        <v>15334</v>
      </c>
      <c r="X885" s="103" t="s">
        <v>15545</v>
      </c>
      <c r="Y885" s="103">
        <v>44664</v>
      </c>
      <c r="Z885" s="103">
        <v>51960</v>
      </c>
      <c r="AA885" s="79">
        <v>6186</v>
      </c>
    </row>
    <row r="886" spans="1:29" hidden="1">
      <c r="A886" s="98" t="s">
        <v>15380</v>
      </c>
      <c r="B886" s="99" t="s">
        <v>15381</v>
      </c>
      <c r="C886" s="99" t="s">
        <v>15382</v>
      </c>
      <c r="D886" s="99" t="s">
        <v>15322</v>
      </c>
      <c r="E886" s="99" t="s">
        <v>15337</v>
      </c>
      <c r="F886" s="99" t="s">
        <v>15324</v>
      </c>
      <c r="G886" s="99" t="s">
        <v>16873</v>
      </c>
      <c r="H886" s="99" t="s">
        <v>15326</v>
      </c>
      <c r="I886" s="99" t="s">
        <v>15322</v>
      </c>
      <c r="J886" s="99" t="s">
        <v>15337</v>
      </c>
      <c r="K886" s="99">
        <v>0</v>
      </c>
      <c r="L886" s="99" t="s">
        <v>13433</v>
      </c>
      <c r="M886" s="99" t="s">
        <v>16874</v>
      </c>
      <c r="N886" s="86" t="str">
        <f t="shared" si="14"/>
        <v>1087304</v>
      </c>
      <c r="O886" s="104">
        <v>85000</v>
      </c>
      <c r="P886" s="101">
        <v>50000</v>
      </c>
      <c r="Q886" s="77">
        <v>50</v>
      </c>
      <c r="R886" s="102" t="s">
        <v>15329</v>
      </c>
      <c r="S886" s="99" t="s">
        <v>15330</v>
      </c>
      <c r="T886" s="99" t="s">
        <v>15331</v>
      </c>
      <c r="U886" s="99" t="s">
        <v>15641</v>
      </c>
      <c r="V886" s="99" t="s">
        <v>15642</v>
      </c>
      <c r="W886" s="99" t="s">
        <v>15334</v>
      </c>
      <c r="X886" s="103">
        <v>44708</v>
      </c>
      <c r="Y886" s="103">
        <v>44708</v>
      </c>
      <c r="Z886" s="103">
        <v>52002</v>
      </c>
      <c r="AA886" s="79">
        <v>6186</v>
      </c>
      <c r="AB886" s="80" t="s">
        <v>15503</v>
      </c>
      <c r="AC886" s="81" t="s">
        <v>15340</v>
      </c>
    </row>
    <row r="887" spans="1:29" hidden="1">
      <c r="A887" s="98" t="s">
        <v>2347</v>
      </c>
      <c r="B887" s="99" t="s">
        <v>15341</v>
      </c>
      <c r="C887" s="99" t="s">
        <v>15342</v>
      </c>
      <c r="D887" s="99" t="s">
        <v>15322</v>
      </c>
      <c r="E887" s="99" t="s">
        <v>15343</v>
      </c>
      <c r="F887" s="99" t="s">
        <v>15354</v>
      </c>
      <c r="G887" s="99" t="s">
        <v>16875</v>
      </c>
      <c r="H887" s="99" t="s">
        <v>15326</v>
      </c>
      <c r="I887" s="99" t="s">
        <v>15322</v>
      </c>
      <c r="J887" s="99" t="s">
        <v>15343</v>
      </c>
      <c r="K887" s="99">
        <v>0</v>
      </c>
      <c r="L887" s="99" t="s">
        <v>13433</v>
      </c>
      <c r="M887" s="100" t="s">
        <v>16876</v>
      </c>
      <c r="N887" s="86" t="str">
        <f t="shared" si="14"/>
        <v>1087596</v>
      </c>
      <c r="O887" s="104">
        <v>142479</v>
      </c>
      <c r="P887" s="101">
        <v>142479</v>
      </c>
      <c r="Q887" s="77">
        <v>142.47900000000001</v>
      </c>
      <c r="R887" s="102" t="s">
        <v>15329</v>
      </c>
      <c r="S887" s="99" t="s">
        <v>15349</v>
      </c>
      <c r="T887" s="99" t="s">
        <v>15331</v>
      </c>
      <c r="U887" s="99" t="s">
        <v>15356</v>
      </c>
      <c r="V887" s="99" t="s">
        <v>15357</v>
      </c>
      <c r="W887" s="99" t="s">
        <v>15352</v>
      </c>
      <c r="X887" s="103" t="s">
        <v>16877</v>
      </c>
      <c r="Y887" s="103">
        <v>44631</v>
      </c>
      <c r="Z887" s="103">
        <v>51913</v>
      </c>
      <c r="AA887" s="79" t="s">
        <v>15353</v>
      </c>
    </row>
    <row r="888" spans="1:29" hidden="1">
      <c r="A888" s="98" t="s">
        <v>15458</v>
      </c>
      <c r="B888" s="99" t="s">
        <v>16303</v>
      </c>
      <c r="C888" s="99" t="s">
        <v>16304</v>
      </c>
      <c r="D888" s="99" t="s">
        <v>15322</v>
      </c>
      <c r="E888" s="99" t="s">
        <v>15418</v>
      </c>
      <c r="F888" s="99" t="s">
        <v>15324</v>
      </c>
      <c r="G888" s="99" t="s">
        <v>16878</v>
      </c>
      <c r="H888" s="99" t="s">
        <v>15326</v>
      </c>
      <c r="I888" s="99" t="s">
        <v>15322</v>
      </c>
      <c r="J888" s="99" t="s">
        <v>15418</v>
      </c>
      <c r="K888" s="99">
        <v>0</v>
      </c>
      <c r="L888" s="99" t="s">
        <v>13433</v>
      </c>
      <c r="M888" s="99" t="s">
        <v>2125</v>
      </c>
      <c r="N888" s="86" t="str">
        <f t="shared" si="14"/>
        <v>1094190</v>
      </c>
      <c r="O888" s="104">
        <v>131400</v>
      </c>
      <c r="P888" s="101">
        <v>131400</v>
      </c>
      <c r="Q888" s="77">
        <v>131.4</v>
      </c>
      <c r="R888" s="102" t="s">
        <v>15329</v>
      </c>
      <c r="S888" s="99" t="s">
        <v>15330</v>
      </c>
      <c r="T888" s="99" t="s">
        <v>15331</v>
      </c>
      <c r="U888" s="99" t="s">
        <v>15332</v>
      </c>
      <c r="V888" s="99" t="s">
        <v>15333</v>
      </c>
      <c r="W888" s="99" t="s">
        <v>15334</v>
      </c>
      <c r="X888" s="103">
        <v>44697</v>
      </c>
      <c r="Y888" s="103">
        <v>44708</v>
      </c>
      <c r="Z888" s="103">
        <v>51996</v>
      </c>
      <c r="AA888" s="79">
        <v>6186</v>
      </c>
      <c r="AB888" s="80" t="s">
        <v>15340</v>
      </c>
    </row>
    <row r="889" spans="1:29" hidden="1">
      <c r="A889" s="98" t="s">
        <v>2347</v>
      </c>
      <c r="B889" s="99" t="s">
        <v>15346</v>
      </c>
      <c r="C889" s="99" t="s">
        <v>129</v>
      </c>
      <c r="D889" s="99" t="s">
        <v>15322</v>
      </c>
      <c r="E889" s="99" t="s">
        <v>15337</v>
      </c>
      <c r="F889" s="99" t="s">
        <v>15324</v>
      </c>
      <c r="G889" s="99" t="s">
        <v>16879</v>
      </c>
      <c r="H889" s="99" t="s">
        <v>15326</v>
      </c>
      <c r="I889" s="99" t="s">
        <v>15322</v>
      </c>
      <c r="J889" s="99" t="s">
        <v>15364</v>
      </c>
      <c r="K889" s="99">
        <v>0</v>
      </c>
      <c r="L889" s="99" t="s">
        <v>13433</v>
      </c>
      <c r="M889" s="99" t="s">
        <v>16880</v>
      </c>
      <c r="N889" s="86" t="str">
        <f t="shared" si="14"/>
        <v>1095539</v>
      </c>
      <c r="O889" s="104">
        <v>273000</v>
      </c>
      <c r="P889" s="101">
        <v>259350</v>
      </c>
      <c r="Q889" s="77">
        <v>259.35000000000002</v>
      </c>
      <c r="R889" s="102" t="s">
        <v>15329</v>
      </c>
      <c r="S889" s="99" t="s">
        <v>15349</v>
      </c>
      <c r="T889" s="99" t="s">
        <v>15331</v>
      </c>
      <c r="U889" s="99" t="s">
        <v>15350</v>
      </c>
      <c r="V889" s="99" t="s">
        <v>15351</v>
      </c>
      <c r="W889" s="99" t="s">
        <v>15352</v>
      </c>
      <c r="X889" s="103" t="s">
        <v>16054</v>
      </c>
      <c r="Y889" s="103">
        <v>44658</v>
      </c>
      <c r="Z889" s="103">
        <v>51948</v>
      </c>
      <c r="AA889" s="79" t="s">
        <v>15353</v>
      </c>
    </row>
    <row r="890" spans="1:29" hidden="1">
      <c r="A890" s="98" t="s">
        <v>2347</v>
      </c>
      <c r="B890" s="99" t="s">
        <v>15367</v>
      </c>
      <c r="C890" s="99" t="s">
        <v>15368</v>
      </c>
      <c r="D890" s="99" t="s">
        <v>15322</v>
      </c>
      <c r="E890" s="99" t="s">
        <v>15364</v>
      </c>
      <c r="F890" s="99" t="s">
        <v>15324</v>
      </c>
      <c r="G890" s="99" t="s">
        <v>16881</v>
      </c>
      <c r="H890" s="99" t="s">
        <v>15326</v>
      </c>
      <c r="I890" s="99" t="s">
        <v>15322</v>
      </c>
      <c r="J890" s="99" t="s">
        <v>15364</v>
      </c>
      <c r="K890" s="99">
        <v>0</v>
      </c>
      <c r="L890" s="99" t="s">
        <v>13433</v>
      </c>
      <c r="M890" s="99" t="s">
        <v>16882</v>
      </c>
      <c r="N890" s="86" t="str">
        <f t="shared" si="14"/>
        <v>1095540</v>
      </c>
      <c r="O890" s="104">
        <v>170000</v>
      </c>
      <c r="P890" s="101">
        <v>85000</v>
      </c>
      <c r="Q890" s="77">
        <v>85</v>
      </c>
      <c r="R890" s="102" t="s">
        <v>15329</v>
      </c>
      <c r="S890" s="99" t="s">
        <v>15330</v>
      </c>
      <c r="T890" s="99" t="s">
        <v>15331</v>
      </c>
      <c r="U890" s="99" t="s">
        <v>15641</v>
      </c>
      <c r="V890" s="99" t="s">
        <v>15642</v>
      </c>
      <c r="W890" s="99" t="s">
        <v>15345</v>
      </c>
      <c r="X890" s="103" t="s">
        <v>15525</v>
      </c>
      <c r="Y890" s="103">
        <v>44672</v>
      </c>
      <c r="Z890" s="103">
        <v>51973</v>
      </c>
      <c r="AA890" s="79">
        <v>6186</v>
      </c>
      <c r="AB890" s="80" t="s">
        <v>15503</v>
      </c>
      <c r="AC890" s="81" t="s">
        <v>15340</v>
      </c>
    </row>
    <row r="891" spans="1:29" hidden="1">
      <c r="A891" s="98" t="s">
        <v>2347</v>
      </c>
      <c r="B891" s="99" t="s">
        <v>15341</v>
      </c>
      <c r="C891" s="99" t="s">
        <v>15342</v>
      </c>
      <c r="D891" s="99" t="s">
        <v>15322</v>
      </c>
      <c r="E891" s="99" t="s">
        <v>15343</v>
      </c>
      <c r="F891" s="99" t="s">
        <v>15354</v>
      </c>
      <c r="G891" s="99" t="s">
        <v>16883</v>
      </c>
      <c r="H891" s="99" t="s">
        <v>15326</v>
      </c>
      <c r="I891" s="99" t="s">
        <v>15322</v>
      </c>
      <c r="J891" s="99" t="s">
        <v>15343</v>
      </c>
      <c r="K891" s="99">
        <v>0</v>
      </c>
      <c r="L891" s="99" t="s">
        <v>13433</v>
      </c>
      <c r="M891" s="100" t="s">
        <v>16884</v>
      </c>
      <c r="N891" s="86" t="str">
        <f t="shared" si="14"/>
        <v>1106580</v>
      </c>
      <c r="O891" s="101">
        <v>142549</v>
      </c>
      <c r="P891" s="101">
        <v>142549</v>
      </c>
      <c r="Q891" s="77">
        <v>142.54900000000001</v>
      </c>
      <c r="R891" s="102" t="s">
        <v>15329</v>
      </c>
      <c r="S891" s="99" t="s">
        <v>15349</v>
      </c>
      <c r="T891" s="99" t="s">
        <v>15331</v>
      </c>
      <c r="U891" s="99" t="s">
        <v>15356</v>
      </c>
      <c r="V891" s="99" t="s">
        <v>15357</v>
      </c>
      <c r="W891" s="99" t="s">
        <v>15352</v>
      </c>
      <c r="X891" s="103">
        <v>44607</v>
      </c>
      <c r="Y891" s="103">
        <v>44609</v>
      </c>
      <c r="Z891" s="103">
        <v>51911</v>
      </c>
      <c r="AA891" s="79" t="s">
        <v>15353</v>
      </c>
    </row>
    <row r="892" spans="1:29" hidden="1">
      <c r="A892" s="76" t="s">
        <v>15458</v>
      </c>
      <c r="B892" s="92" t="s">
        <v>15689</v>
      </c>
      <c r="C892" s="92" t="s">
        <v>15690</v>
      </c>
      <c r="D892" s="92" t="s">
        <v>15322</v>
      </c>
      <c r="E892" s="92" t="s">
        <v>15370</v>
      </c>
      <c r="F892" s="92" t="s">
        <v>15324</v>
      </c>
      <c r="G892" s="92" t="s">
        <v>16885</v>
      </c>
      <c r="H892" s="92" t="s">
        <v>15326</v>
      </c>
      <c r="I892" s="92" t="s">
        <v>15322</v>
      </c>
      <c r="J892" s="92" t="s">
        <v>15370</v>
      </c>
      <c r="K892" s="92">
        <v>0</v>
      </c>
      <c r="L892" s="92" t="s">
        <v>13433</v>
      </c>
      <c r="M892" s="93" t="s">
        <v>16886</v>
      </c>
      <c r="N892" s="86" t="str">
        <f t="shared" si="14"/>
        <v>1110521</v>
      </c>
      <c r="O892" s="94">
        <v>162849</v>
      </c>
      <c r="P892" s="95">
        <v>162849</v>
      </c>
      <c r="Q892" s="77">
        <v>162.84899999999999</v>
      </c>
      <c r="R892" s="96" t="s">
        <v>15329</v>
      </c>
      <c r="S892" s="92" t="s">
        <v>15330</v>
      </c>
      <c r="T892" s="92" t="s">
        <v>15331</v>
      </c>
      <c r="U892" s="92" t="s">
        <v>15332</v>
      </c>
      <c r="V892" s="92" t="s">
        <v>15333</v>
      </c>
      <c r="W892" s="92" t="s">
        <v>15345</v>
      </c>
      <c r="X892" s="97">
        <v>44572</v>
      </c>
      <c r="Y892" s="97">
        <v>44594</v>
      </c>
      <c r="Z892" s="97">
        <v>51863</v>
      </c>
      <c r="AA892" s="79">
        <v>6186</v>
      </c>
      <c r="AB892" s="90" t="s">
        <v>15340</v>
      </c>
    </row>
    <row r="893" spans="1:29" hidden="1">
      <c r="A893" s="98" t="s">
        <v>15458</v>
      </c>
      <c r="B893" s="99" t="s">
        <v>15883</v>
      </c>
      <c r="C893" s="99" t="s">
        <v>15884</v>
      </c>
      <c r="D893" s="99" t="s">
        <v>15322</v>
      </c>
      <c r="E893" s="99" t="s">
        <v>15364</v>
      </c>
      <c r="F893" s="99" t="s">
        <v>15324</v>
      </c>
      <c r="G893" s="99" t="s">
        <v>16887</v>
      </c>
      <c r="H893" s="99" t="s">
        <v>15326</v>
      </c>
      <c r="I893" s="99" t="s">
        <v>15322</v>
      </c>
      <c r="J893" s="99" t="s">
        <v>15364</v>
      </c>
      <c r="K893" s="99">
        <v>0</v>
      </c>
      <c r="L893" s="99" t="s">
        <v>13433</v>
      </c>
      <c r="M893" s="99" t="s">
        <v>3076</v>
      </c>
      <c r="N893" s="86" t="str">
        <f t="shared" si="14"/>
        <v>1110555</v>
      </c>
      <c r="O893" s="104">
        <v>143560</v>
      </c>
      <c r="P893" s="101">
        <v>143560</v>
      </c>
      <c r="Q893" s="77">
        <v>143.56</v>
      </c>
      <c r="R893" s="102" t="s">
        <v>15329</v>
      </c>
      <c r="S893" s="99" t="s">
        <v>15330</v>
      </c>
      <c r="T893" s="99" t="s">
        <v>15331</v>
      </c>
      <c r="U893" s="99" t="s">
        <v>15332</v>
      </c>
      <c r="V893" s="99" t="s">
        <v>15333</v>
      </c>
      <c r="W893" s="99" t="s">
        <v>15334</v>
      </c>
      <c r="X893" s="103" t="s">
        <v>16281</v>
      </c>
      <c r="Y893" s="103">
        <v>44672</v>
      </c>
      <c r="Z893" s="103">
        <v>51926</v>
      </c>
      <c r="AA893" s="79">
        <v>6186</v>
      </c>
      <c r="AB893" s="80" t="s">
        <v>15340</v>
      </c>
      <c r="AC893" s="81">
        <v>33</v>
      </c>
    </row>
    <row r="894" spans="1:29" hidden="1">
      <c r="A894" s="98" t="s">
        <v>15320</v>
      </c>
      <c r="B894" s="99" t="s">
        <v>15446</v>
      </c>
      <c r="C894" s="99" t="s">
        <v>119</v>
      </c>
      <c r="D894" s="99" t="s">
        <v>15322</v>
      </c>
      <c r="E894" s="99" t="s">
        <v>15337</v>
      </c>
      <c r="F894" s="99" t="s">
        <v>15324</v>
      </c>
      <c r="G894" s="99" t="s">
        <v>16888</v>
      </c>
      <c r="H894" s="99" t="s">
        <v>15326</v>
      </c>
      <c r="I894" s="99" t="s">
        <v>15322</v>
      </c>
      <c r="J894" s="99" t="s">
        <v>15370</v>
      </c>
      <c r="K894" s="99">
        <v>0</v>
      </c>
      <c r="L894" s="99" t="s">
        <v>13433</v>
      </c>
      <c r="M894" s="99" t="s">
        <v>304</v>
      </c>
      <c r="N894" s="86" t="str">
        <f t="shared" si="14"/>
        <v>1145672</v>
      </c>
      <c r="O894" s="104">
        <v>255000</v>
      </c>
      <c r="P894" s="105">
        <v>255000</v>
      </c>
      <c r="Q894" s="77">
        <v>255</v>
      </c>
      <c r="R894" s="102" t="s">
        <v>15329</v>
      </c>
      <c r="S894" s="99" t="s">
        <v>15330</v>
      </c>
      <c r="T894" s="99" t="s">
        <v>15331</v>
      </c>
      <c r="U894" s="99" t="s">
        <v>15332</v>
      </c>
      <c r="V894" s="99" t="s">
        <v>15333</v>
      </c>
      <c r="W894" s="99" t="s">
        <v>15334</v>
      </c>
      <c r="X894" s="103" t="s">
        <v>15599</v>
      </c>
      <c r="Y894" s="103">
        <v>44741</v>
      </c>
      <c r="Z894" s="103">
        <v>52038</v>
      </c>
      <c r="AA894" s="79">
        <v>6186</v>
      </c>
      <c r="AB894" s="80" t="s">
        <v>15340</v>
      </c>
    </row>
    <row r="895" spans="1:29" hidden="1">
      <c r="A895" s="98" t="s">
        <v>2799</v>
      </c>
      <c r="B895" s="99" t="s">
        <v>15360</v>
      </c>
      <c r="C895" s="99" t="s">
        <v>3760</v>
      </c>
      <c r="D895" s="99" t="s">
        <v>15322</v>
      </c>
      <c r="E895" s="99" t="s">
        <v>15361</v>
      </c>
      <c r="F895" s="99" t="s">
        <v>15324</v>
      </c>
      <c r="G895" s="99" t="s">
        <v>16889</v>
      </c>
      <c r="H895" s="99" t="s">
        <v>15326</v>
      </c>
      <c r="I895" s="99" t="s">
        <v>15322</v>
      </c>
      <c r="J895" s="99" t="s">
        <v>15361</v>
      </c>
      <c r="K895" s="99">
        <v>0</v>
      </c>
      <c r="L895" s="99" t="s">
        <v>13433</v>
      </c>
      <c r="M895" s="99" t="s">
        <v>3835</v>
      </c>
      <c r="N895" s="86" t="str">
        <f t="shared" si="14"/>
        <v>1159410</v>
      </c>
      <c r="O895" s="104">
        <v>267750</v>
      </c>
      <c r="P895" s="101">
        <v>267750</v>
      </c>
      <c r="Q895" s="77">
        <v>267.75</v>
      </c>
      <c r="R895" s="102" t="s">
        <v>15329</v>
      </c>
      <c r="S895" s="99" t="s">
        <v>15330</v>
      </c>
      <c r="T895" s="99" t="s">
        <v>15331</v>
      </c>
      <c r="U895" s="99" t="s">
        <v>15332</v>
      </c>
      <c r="V895" s="99" t="s">
        <v>15333</v>
      </c>
      <c r="W895" s="99" t="s">
        <v>15329</v>
      </c>
      <c r="X895" s="103" t="s">
        <v>15445</v>
      </c>
      <c r="Y895" s="103">
        <v>44665</v>
      </c>
      <c r="Z895" s="103">
        <v>51957</v>
      </c>
      <c r="AA895" s="79">
        <v>6186</v>
      </c>
      <c r="AB895" s="80" t="s">
        <v>15340</v>
      </c>
    </row>
    <row r="896" spans="1:29" hidden="1">
      <c r="A896" s="76" t="s">
        <v>15392</v>
      </c>
      <c r="B896" s="92" t="s">
        <v>15522</v>
      </c>
      <c r="C896" s="92" t="s">
        <v>15523</v>
      </c>
      <c r="D896" s="92" t="s">
        <v>15322</v>
      </c>
      <c r="E896" s="92" t="s">
        <v>15327</v>
      </c>
      <c r="F896" s="92" t="s">
        <v>15324</v>
      </c>
      <c r="G896" s="92" t="s">
        <v>16890</v>
      </c>
      <c r="H896" s="92" t="s">
        <v>15326</v>
      </c>
      <c r="I896" s="92" t="s">
        <v>15322</v>
      </c>
      <c r="J896" s="92" t="s">
        <v>15418</v>
      </c>
      <c r="K896" s="92">
        <v>0</v>
      </c>
      <c r="L896" s="92" t="s">
        <v>13433</v>
      </c>
      <c r="M896" s="93" t="s">
        <v>16891</v>
      </c>
      <c r="N896" s="86" t="str">
        <f t="shared" si="14"/>
        <v>1170522</v>
      </c>
      <c r="O896" s="94">
        <v>200000</v>
      </c>
      <c r="P896" s="95">
        <v>100000</v>
      </c>
      <c r="Q896" s="77">
        <v>100</v>
      </c>
      <c r="R896" s="96" t="s">
        <v>15329</v>
      </c>
      <c r="S896" s="92" t="s">
        <v>15330</v>
      </c>
      <c r="T896" s="92" t="s">
        <v>15331</v>
      </c>
      <c r="U896" s="92" t="s">
        <v>15909</v>
      </c>
      <c r="V896" s="92" t="s">
        <v>15910</v>
      </c>
      <c r="W896" s="92" t="s">
        <v>15345</v>
      </c>
      <c r="X896" s="97">
        <v>44600</v>
      </c>
      <c r="Y896" s="97">
        <v>44607</v>
      </c>
      <c r="Z896" s="97">
        <v>51905</v>
      </c>
      <c r="AA896" s="79">
        <v>6186</v>
      </c>
      <c r="AB896" s="90" t="s">
        <v>15503</v>
      </c>
    </row>
    <row r="897" spans="1:29" hidden="1">
      <c r="A897" s="98" t="s">
        <v>32</v>
      </c>
      <c r="B897" s="99" t="s">
        <v>15662</v>
      </c>
      <c r="C897" s="99" t="s">
        <v>15663</v>
      </c>
      <c r="D897" s="99" t="s">
        <v>15322</v>
      </c>
      <c r="E897" s="99" t="s">
        <v>15337</v>
      </c>
      <c r="F897" s="99" t="s">
        <v>15324</v>
      </c>
      <c r="G897" s="99" t="s">
        <v>16892</v>
      </c>
      <c r="H897" s="99"/>
      <c r="I897" s="99" t="s">
        <v>15322</v>
      </c>
      <c r="J897" s="99" t="s">
        <v>15327</v>
      </c>
      <c r="K897" s="99"/>
      <c r="L897" s="99"/>
      <c r="M897" s="100" t="s">
        <v>3439</v>
      </c>
      <c r="N897" s="86" t="str">
        <f t="shared" si="14"/>
        <v>1170957</v>
      </c>
      <c r="O897" s="104">
        <v>212500</v>
      </c>
      <c r="P897" s="101">
        <v>212500</v>
      </c>
      <c r="Q897" s="77">
        <v>212.5</v>
      </c>
      <c r="R897" s="102"/>
      <c r="S897" s="99"/>
      <c r="T897" s="99" t="s">
        <v>15331</v>
      </c>
      <c r="U897" s="99"/>
      <c r="V897" s="99" t="s">
        <v>16893</v>
      </c>
      <c r="W897" s="99" t="s">
        <v>15334</v>
      </c>
      <c r="X897" s="103" t="s">
        <v>16894</v>
      </c>
      <c r="Y897" s="103">
        <v>44620</v>
      </c>
      <c r="Z897" s="103" t="s">
        <v>16895</v>
      </c>
      <c r="AA897" s="79">
        <v>6186</v>
      </c>
      <c r="AB897" s="80" t="s">
        <v>15340</v>
      </c>
    </row>
    <row r="898" spans="1:29" hidden="1">
      <c r="A898" s="76" t="s">
        <v>2347</v>
      </c>
      <c r="B898" s="92" t="s">
        <v>15341</v>
      </c>
      <c r="C898" s="92" t="s">
        <v>15342</v>
      </c>
      <c r="D898" s="92" t="s">
        <v>15322</v>
      </c>
      <c r="E898" s="92" t="s">
        <v>15343</v>
      </c>
      <c r="F898" s="92" t="s">
        <v>15354</v>
      </c>
      <c r="G898" s="92" t="s">
        <v>16896</v>
      </c>
      <c r="H898" s="92" t="s">
        <v>15326</v>
      </c>
      <c r="I898" s="92" t="s">
        <v>15322</v>
      </c>
      <c r="J898" s="92" t="s">
        <v>15343</v>
      </c>
      <c r="K898" s="92">
        <v>0</v>
      </c>
      <c r="L898" s="92" t="s">
        <v>13433</v>
      </c>
      <c r="M898" s="93" t="s">
        <v>16897</v>
      </c>
      <c r="N898" s="86" t="str">
        <f t="shared" si="14"/>
        <v>1172250</v>
      </c>
      <c r="O898" s="94">
        <v>142479</v>
      </c>
      <c r="P898" s="95">
        <v>142479</v>
      </c>
      <c r="Q898" s="77">
        <v>142.47900000000001</v>
      </c>
      <c r="R898" s="96" t="s">
        <v>15329</v>
      </c>
      <c r="S898" s="92" t="s">
        <v>15349</v>
      </c>
      <c r="T898" s="92" t="s">
        <v>15331</v>
      </c>
      <c r="U898" s="92" t="s">
        <v>15356</v>
      </c>
      <c r="V898" s="92" t="s">
        <v>15357</v>
      </c>
      <c r="W898" s="92" t="s">
        <v>15352</v>
      </c>
      <c r="X898" s="97">
        <v>44600</v>
      </c>
      <c r="Y898" s="97">
        <v>44600</v>
      </c>
      <c r="Z898" s="97">
        <v>51897</v>
      </c>
      <c r="AA898" s="79" t="s">
        <v>15353</v>
      </c>
      <c r="AB898" s="90"/>
    </row>
    <row r="899" spans="1:29" hidden="1">
      <c r="A899" s="98" t="s">
        <v>15335</v>
      </c>
      <c r="B899" s="99" t="s">
        <v>15336</v>
      </c>
      <c r="C899" s="99" t="s">
        <v>6</v>
      </c>
      <c r="D899" s="99" t="s">
        <v>15322</v>
      </c>
      <c r="E899" s="99" t="s">
        <v>15337</v>
      </c>
      <c r="F899" s="99" t="s">
        <v>15324</v>
      </c>
      <c r="G899" s="99" t="s">
        <v>16898</v>
      </c>
      <c r="H899" s="99" t="s">
        <v>15326</v>
      </c>
      <c r="I899" s="99" t="s">
        <v>15322</v>
      </c>
      <c r="J899" s="99" t="s">
        <v>15327</v>
      </c>
      <c r="K899" s="99">
        <v>0</v>
      </c>
      <c r="L899" s="99" t="s">
        <v>13433</v>
      </c>
      <c r="M899" s="100" t="s">
        <v>16899</v>
      </c>
      <c r="N899" s="86" t="str">
        <f t="shared" si="14"/>
        <v>1173368</v>
      </c>
      <c r="O899" s="101">
        <v>141410</v>
      </c>
      <c r="P899" s="101">
        <v>120000</v>
      </c>
      <c r="Q899" s="77">
        <v>120</v>
      </c>
      <c r="R899" s="102" t="s">
        <v>15329</v>
      </c>
      <c r="S899" s="99" t="s">
        <v>15349</v>
      </c>
      <c r="T899" s="99" t="s">
        <v>15331</v>
      </c>
      <c r="U899" s="99" t="s">
        <v>15356</v>
      </c>
      <c r="V899" s="99" t="s">
        <v>15357</v>
      </c>
      <c r="W899" s="99" t="s">
        <v>15388</v>
      </c>
      <c r="X899" s="103">
        <v>44593</v>
      </c>
      <c r="Y899" s="103">
        <v>44615</v>
      </c>
      <c r="Z899" s="103">
        <v>51869</v>
      </c>
      <c r="AA899" s="79" t="s">
        <v>15353</v>
      </c>
    </row>
    <row r="900" spans="1:29" hidden="1">
      <c r="A900" s="98" t="s">
        <v>15392</v>
      </c>
      <c r="B900" s="99" t="s">
        <v>15522</v>
      </c>
      <c r="C900" s="99" t="s">
        <v>15523</v>
      </c>
      <c r="D900" s="99" t="s">
        <v>15322</v>
      </c>
      <c r="E900" s="99" t="s">
        <v>15327</v>
      </c>
      <c r="F900" s="99" t="s">
        <v>15354</v>
      </c>
      <c r="G900" s="99" t="s">
        <v>16900</v>
      </c>
      <c r="H900" s="99" t="s">
        <v>15326</v>
      </c>
      <c r="I900" s="99" t="s">
        <v>15322</v>
      </c>
      <c r="J900" s="99" t="s">
        <v>15327</v>
      </c>
      <c r="K900" s="99">
        <v>0</v>
      </c>
      <c r="L900" s="99" t="s">
        <v>13433</v>
      </c>
      <c r="M900" s="99" t="s">
        <v>16901</v>
      </c>
      <c r="N900" s="86" t="str">
        <f t="shared" si="14"/>
        <v>1174024</v>
      </c>
      <c r="O900" s="104">
        <v>80000</v>
      </c>
      <c r="P900" s="105">
        <v>40000</v>
      </c>
      <c r="Q900" s="77">
        <v>40</v>
      </c>
      <c r="R900" s="102" t="s">
        <v>15329</v>
      </c>
      <c r="S900" s="99" t="s">
        <v>15401</v>
      </c>
      <c r="T900" s="99" t="s">
        <v>15331</v>
      </c>
      <c r="U900" s="99" t="s">
        <v>15641</v>
      </c>
      <c r="V900" s="99" t="s">
        <v>15642</v>
      </c>
      <c r="W900" s="99" t="s">
        <v>16520</v>
      </c>
      <c r="X900" s="103" t="s">
        <v>16902</v>
      </c>
      <c r="Y900" s="103">
        <v>44742</v>
      </c>
      <c r="Z900" s="103">
        <v>48393</v>
      </c>
      <c r="AA900" s="79" t="s">
        <v>15731</v>
      </c>
      <c r="AB900" s="80" t="s">
        <v>15503</v>
      </c>
    </row>
    <row r="901" spans="1:29" hidden="1">
      <c r="A901" s="98" t="s">
        <v>15489</v>
      </c>
      <c r="B901" s="99" t="s">
        <v>16903</v>
      </c>
      <c r="C901" s="99" t="s">
        <v>21</v>
      </c>
      <c r="D901" s="99" t="s">
        <v>15322</v>
      </c>
      <c r="E901" s="99" t="s">
        <v>15323</v>
      </c>
      <c r="F901" s="99" t="s">
        <v>15324</v>
      </c>
      <c r="G901" s="99" t="s">
        <v>16904</v>
      </c>
      <c r="H901" s="99" t="s">
        <v>15326</v>
      </c>
      <c r="I901" s="99" t="s">
        <v>15322</v>
      </c>
      <c r="J901" s="99" t="s">
        <v>15323</v>
      </c>
      <c r="K901" s="99">
        <v>1</v>
      </c>
      <c r="L901" s="99" t="s">
        <v>13433</v>
      </c>
      <c r="M901" s="99" t="s">
        <v>50</v>
      </c>
      <c r="N901" s="86" t="str">
        <f t="shared" si="14"/>
        <v>1174317</v>
      </c>
      <c r="O901" s="104">
        <v>189720</v>
      </c>
      <c r="P901" s="101">
        <v>189720</v>
      </c>
      <c r="Q901" s="77">
        <v>189.72</v>
      </c>
      <c r="R901" s="102" t="s">
        <v>15329</v>
      </c>
      <c r="S901" s="99" t="s">
        <v>15330</v>
      </c>
      <c r="T901" s="99" t="s">
        <v>15331</v>
      </c>
      <c r="U901" s="99" t="s">
        <v>15332</v>
      </c>
      <c r="V901" s="99" t="s">
        <v>15333</v>
      </c>
      <c r="W901" s="99" t="s">
        <v>15334</v>
      </c>
      <c r="X901" s="103" t="s">
        <v>15413</v>
      </c>
      <c r="Y901" s="103">
        <v>44670</v>
      </c>
      <c r="Z901" s="103">
        <v>51869</v>
      </c>
      <c r="AA901" s="79">
        <v>6186</v>
      </c>
      <c r="AB901" s="80" t="s">
        <v>15340</v>
      </c>
    </row>
    <row r="902" spans="1:29" hidden="1">
      <c r="A902" s="98" t="s">
        <v>15320</v>
      </c>
      <c r="B902" s="99" t="s">
        <v>15446</v>
      </c>
      <c r="C902" s="99" t="s">
        <v>119</v>
      </c>
      <c r="D902" s="99" t="s">
        <v>15322</v>
      </c>
      <c r="E902" s="99" t="s">
        <v>15337</v>
      </c>
      <c r="F902" s="99" t="s">
        <v>15324</v>
      </c>
      <c r="G902" s="99" t="s">
        <v>16905</v>
      </c>
      <c r="H902" s="99" t="s">
        <v>15326</v>
      </c>
      <c r="I902" s="99" t="s">
        <v>15322</v>
      </c>
      <c r="J902" s="99" t="s">
        <v>15384</v>
      </c>
      <c r="K902" s="99">
        <v>0</v>
      </c>
      <c r="L902" s="99" t="s">
        <v>13433</v>
      </c>
      <c r="M902" s="99" t="s">
        <v>2655</v>
      </c>
      <c r="N902" s="86" t="str">
        <f t="shared" si="14"/>
        <v>1191574</v>
      </c>
      <c r="O902" s="104">
        <v>162750</v>
      </c>
      <c r="P902" s="101">
        <v>162750</v>
      </c>
      <c r="Q902" s="77">
        <v>162.75</v>
      </c>
      <c r="R902" s="102" t="s">
        <v>15329</v>
      </c>
      <c r="S902" s="99" t="s">
        <v>15330</v>
      </c>
      <c r="T902" s="99" t="s">
        <v>15331</v>
      </c>
      <c r="U902" s="99" t="s">
        <v>15332</v>
      </c>
      <c r="V902" s="99" t="s">
        <v>15333</v>
      </c>
      <c r="W902" s="99" t="s">
        <v>15334</v>
      </c>
      <c r="X902" s="103" t="s">
        <v>15474</v>
      </c>
      <c r="Y902" s="103">
        <v>44677</v>
      </c>
      <c r="Z902" s="103">
        <v>51941</v>
      </c>
      <c r="AA902" s="79">
        <v>6186</v>
      </c>
      <c r="AB902" s="80" t="s">
        <v>15340</v>
      </c>
      <c r="AC902" s="81">
        <v>33</v>
      </c>
    </row>
    <row r="903" spans="1:29" hidden="1">
      <c r="A903" s="76" t="s">
        <v>15335</v>
      </c>
      <c r="B903" s="92" t="s">
        <v>15336</v>
      </c>
      <c r="C903" s="92" t="s">
        <v>6</v>
      </c>
      <c r="D903" s="92" t="s">
        <v>15322</v>
      </c>
      <c r="E903" s="92" t="s">
        <v>15337</v>
      </c>
      <c r="F903" s="92" t="s">
        <v>15324</v>
      </c>
      <c r="G903" s="92" t="s">
        <v>16906</v>
      </c>
      <c r="H903" s="92" t="s">
        <v>15326</v>
      </c>
      <c r="I903" s="92" t="s">
        <v>15322</v>
      </c>
      <c r="J903" s="92" t="s">
        <v>15327</v>
      </c>
      <c r="K903" s="92">
        <v>0</v>
      </c>
      <c r="L903" s="92" t="s">
        <v>13433</v>
      </c>
      <c r="M903" s="93" t="s">
        <v>16907</v>
      </c>
      <c r="N903" s="86" t="str">
        <f t="shared" si="14"/>
        <v>1229115</v>
      </c>
      <c r="O903" s="94">
        <v>141350</v>
      </c>
      <c r="P903" s="95">
        <v>120000</v>
      </c>
      <c r="Q903" s="77">
        <v>120</v>
      </c>
      <c r="R903" s="96" t="s">
        <v>15329</v>
      </c>
      <c r="S903" s="92" t="s">
        <v>15349</v>
      </c>
      <c r="T903" s="92" t="s">
        <v>15331</v>
      </c>
      <c r="U903" s="92" t="s">
        <v>15356</v>
      </c>
      <c r="V903" s="92" t="s">
        <v>15357</v>
      </c>
      <c r="W903" s="92" t="s">
        <v>15388</v>
      </c>
      <c r="X903" s="97">
        <v>44571</v>
      </c>
      <c r="Y903" s="97">
        <v>44572</v>
      </c>
      <c r="Z903" s="97">
        <v>51869</v>
      </c>
      <c r="AA903" s="79" t="s">
        <v>15353</v>
      </c>
      <c r="AB903" s="90"/>
    </row>
    <row r="904" spans="1:29" hidden="1">
      <c r="A904" s="98" t="s">
        <v>2799</v>
      </c>
      <c r="B904" s="99" t="s">
        <v>15358</v>
      </c>
      <c r="C904" s="99" t="s">
        <v>59</v>
      </c>
      <c r="D904" s="99" t="s">
        <v>15322</v>
      </c>
      <c r="E904" s="99" t="s">
        <v>15337</v>
      </c>
      <c r="F904" s="99" t="s">
        <v>15324</v>
      </c>
      <c r="G904" s="99" t="s">
        <v>16908</v>
      </c>
      <c r="H904" s="99" t="s">
        <v>15326</v>
      </c>
      <c r="I904" s="99" t="s">
        <v>15322</v>
      </c>
      <c r="J904" s="99" t="s">
        <v>15406</v>
      </c>
      <c r="K904" s="99">
        <v>0</v>
      </c>
      <c r="L904" s="99" t="s">
        <v>13433</v>
      </c>
      <c r="M904" s="100" t="s">
        <v>1205</v>
      </c>
      <c r="N904" s="86" t="str">
        <f t="shared" si="14"/>
        <v>1233357</v>
      </c>
      <c r="O904" s="104">
        <v>230758</v>
      </c>
      <c r="P904" s="101">
        <v>230758</v>
      </c>
      <c r="Q904" s="77">
        <v>230.75800000000001</v>
      </c>
      <c r="R904" s="102" t="s">
        <v>15329</v>
      </c>
      <c r="S904" s="99" t="s">
        <v>15330</v>
      </c>
      <c r="T904" s="99" t="s">
        <v>15331</v>
      </c>
      <c r="U904" s="99" t="s">
        <v>15332</v>
      </c>
      <c r="V904" s="99" t="s">
        <v>15333</v>
      </c>
      <c r="W904" s="99" t="s">
        <v>15334</v>
      </c>
      <c r="X904" s="103" t="s">
        <v>15627</v>
      </c>
      <c r="Y904" s="103">
        <v>44630</v>
      </c>
      <c r="Z904" s="103">
        <v>51933</v>
      </c>
      <c r="AA904" s="79">
        <v>6186</v>
      </c>
      <c r="AB904" s="80" t="s">
        <v>15340</v>
      </c>
      <c r="AC904" s="81">
        <v>33</v>
      </c>
    </row>
    <row r="905" spans="1:29" hidden="1">
      <c r="A905" s="98" t="s">
        <v>15380</v>
      </c>
      <c r="B905" s="99" t="s">
        <v>15381</v>
      </c>
      <c r="C905" s="99" t="s">
        <v>15382</v>
      </c>
      <c r="D905" s="99" t="s">
        <v>15322</v>
      </c>
      <c r="E905" s="99" t="s">
        <v>15337</v>
      </c>
      <c r="F905" s="99" t="s">
        <v>15324</v>
      </c>
      <c r="G905" s="99" t="s">
        <v>16909</v>
      </c>
      <c r="H905" s="99" t="s">
        <v>15326</v>
      </c>
      <c r="I905" s="99" t="s">
        <v>15322</v>
      </c>
      <c r="J905" s="99" t="s">
        <v>15337</v>
      </c>
      <c r="K905" s="99">
        <v>0</v>
      </c>
      <c r="L905" s="99" t="s">
        <v>13433</v>
      </c>
      <c r="M905" s="100" t="s">
        <v>289</v>
      </c>
      <c r="N905" s="86" t="str">
        <f t="shared" ref="N905:N968" si="15">+RIGHT(M905,7)</f>
        <v>1256715</v>
      </c>
      <c r="O905" s="104">
        <v>151674</v>
      </c>
      <c r="P905" s="101">
        <v>151674</v>
      </c>
      <c r="Q905" s="77">
        <v>151.67400000000001</v>
      </c>
      <c r="R905" s="102" t="s">
        <v>15329</v>
      </c>
      <c r="S905" s="99" t="s">
        <v>15330</v>
      </c>
      <c r="T905" s="99" t="s">
        <v>15331</v>
      </c>
      <c r="U905" s="99" t="s">
        <v>15332</v>
      </c>
      <c r="V905" s="99" t="s">
        <v>15333</v>
      </c>
      <c r="W905" s="99" t="s">
        <v>15334</v>
      </c>
      <c r="X905" s="103" t="s">
        <v>15684</v>
      </c>
      <c r="Y905" s="103">
        <v>44627</v>
      </c>
      <c r="Z905" s="103">
        <v>51914</v>
      </c>
      <c r="AA905" s="79">
        <v>6186</v>
      </c>
      <c r="AB905" s="80" t="s">
        <v>15340</v>
      </c>
    </row>
    <row r="906" spans="1:29" hidden="1">
      <c r="A906" s="98" t="s">
        <v>15489</v>
      </c>
      <c r="B906" s="99" t="s">
        <v>15541</v>
      </c>
      <c r="C906" s="99" t="s">
        <v>73</v>
      </c>
      <c r="D906" s="99" t="s">
        <v>15322</v>
      </c>
      <c r="E906" s="99" t="s">
        <v>15337</v>
      </c>
      <c r="F906" s="99" t="s">
        <v>15324</v>
      </c>
      <c r="G906" s="99" t="s">
        <v>202</v>
      </c>
      <c r="H906" s="99" t="s">
        <v>15326</v>
      </c>
      <c r="I906" s="99" t="s">
        <v>15322</v>
      </c>
      <c r="J906" s="99" t="s">
        <v>15337</v>
      </c>
      <c r="K906" s="99">
        <v>1</v>
      </c>
      <c r="L906" s="99" t="s">
        <v>13433</v>
      </c>
      <c r="M906" s="99" t="s">
        <v>203</v>
      </c>
      <c r="N906" s="86" t="str">
        <f t="shared" si="15"/>
        <v>1260797</v>
      </c>
      <c r="O906" s="104">
        <v>280500</v>
      </c>
      <c r="P906" s="105">
        <v>280500</v>
      </c>
      <c r="Q906" s="77">
        <v>280.5</v>
      </c>
      <c r="R906" s="102" t="s">
        <v>15329</v>
      </c>
      <c r="S906" s="99" t="s">
        <v>15330</v>
      </c>
      <c r="T906" s="99" t="s">
        <v>15331</v>
      </c>
      <c r="U906" s="99" t="s">
        <v>15332</v>
      </c>
      <c r="V906" s="99" t="s">
        <v>15333</v>
      </c>
      <c r="W906" s="99" t="s">
        <v>15345</v>
      </c>
      <c r="X906" s="103" t="s">
        <v>16910</v>
      </c>
      <c r="Y906" s="103">
        <v>44712</v>
      </c>
      <c r="Z906" s="103">
        <v>51992</v>
      </c>
      <c r="AA906" s="79">
        <v>6186</v>
      </c>
      <c r="AB906" s="80" t="s">
        <v>15340</v>
      </c>
    </row>
    <row r="907" spans="1:29" hidden="1">
      <c r="A907" s="98" t="s">
        <v>2347</v>
      </c>
      <c r="B907" s="99" t="s">
        <v>15341</v>
      </c>
      <c r="C907" s="99" t="s">
        <v>15342</v>
      </c>
      <c r="D907" s="99" t="s">
        <v>15322</v>
      </c>
      <c r="E907" s="99" t="s">
        <v>15343</v>
      </c>
      <c r="F907" s="99" t="s">
        <v>15354</v>
      </c>
      <c r="G907" s="99" t="s">
        <v>16911</v>
      </c>
      <c r="H907" s="99" t="s">
        <v>15326</v>
      </c>
      <c r="I907" s="99" t="s">
        <v>15322</v>
      </c>
      <c r="J907" s="99" t="s">
        <v>15343</v>
      </c>
      <c r="K907" s="99">
        <v>0</v>
      </c>
      <c r="L907" s="99" t="s">
        <v>13433</v>
      </c>
      <c r="M907" s="99" t="s">
        <v>16912</v>
      </c>
      <c r="N907" s="86" t="str">
        <f t="shared" si="15"/>
        <v>1268072</v>
      </c>
      <c r="O907" s="104">
        <v>142499</v>
      </c>
      <c r="P907" s="101">
        <v>142499</v>
      </c>
      <c r="Q907" s="77">
        <v>142.499</v>
      </c>
      <c r="R907" s="102" t="s">
        <v>15329</v>
      </c>
      <c r="S907" s="99" t="s">
        <v>15349</v>
      </c>
      <c r="T907" s="99" t="s">
        <v>15331</v>
      </c>
      <c r="U907" s="99" t="s">
        <v>15356</v>
      </c>
      <c r="V907" s="99" t="s">
        <v>15357</v>
      </c>
      <c r="W907" s="99" t="s">
        <v>15352</v>
      </c>
      <c r="X907" s="103" t="s">
        <v>15728</v>
      </c>
      <c r="Y907" s="103">
        <v>44656</v>
      </c>
      <c r="Z907" s="103">
        <v>51952</v>
      </c>
      <c r="AA907" s="79" t="s">
        <v>15353</v>
      </c>
    </row>
    <row r="908" spans="1:29" hidden="1">
      <c r="A908" s="98" t="s">
        <v>2799</v>
      </c>
      <c r="B908" s="99" t="s">
        <v>15358</v>
      </c>
      <c r="C908" s="99" t="s">
        <v>59</v>
      </c>
      <c r="D908" s="99" t="s">
        <v>15322</v>
      </c>
      <c r="E908" s="99" t="s">
        <v>15337</v>
      </c>
      <c r="F908" s="99" t="s">
        <v>15324</v>
      </c>
      <c r="G908" s="99" t="s">
        <v>16913</v>
      </c>
      <c r="H908" s="99" t="s">
        <v>15326</v>
      </c>
      <c r="I908" s="99" t="s">
        <v>15322</v>
      </c>
      <c r="J908" s="99" t="s">
        <v>15337</v>
      </c>
      <c r="K908" s="99">
        <v>0</v>
      </c>
      <c r="L908" s="99" t="s">
        <v>13433</v>
      </c>
      <c r="M908" s="100" t="s">
        <v>666</v>
      </c>
      <c r="N908" s="86" t="str">
        <f t="shared" si="15"/>
        <v>1283497</v>
      </c>
      <c r="O908" s="104">
        <v>289000</v>
      </c>
      <c r="P908" s="101">
        <v>289000</v>
      </c>
      <c r="Q908" s="77">
        <v>289</v>
      </c>
      <c r="R908" s="102" t="s">
        <v>15329</v>
      </c>
      <c r="S908" s="99" t="s">
        <v>15330</v>
      </c>
      <c r="T908" s="99" t="s">
        <v>15331</v>
      </c>
      <c r="U908" s="99" t="s">
        <v>15332</v>
      </c>
      <c r="V908" s="99" t="s">
        <v>15333</v>
      </c>
      <c r="W908" s="99" t="s">
        <v>15334</v>
      </c>
      <c r="X908" s="103" t="s">
        <v>15684</v>
      </c>
      <c r="Y908" s="103">
        <v>44624</v>
      </c>
      <c r="Z908" s="103">
        <v>51928</v>
      </c>
      <c r="AA908" s="79">
        <v>6186</v>
      </c>
      <c r="AB908" s="80" t="s">
        <v>15340</v>
      </c>
      <c r="AC908" s="81">
        <v>33</v>
      </c>
    </row>
    <row r="909" spans="1:29" hidden="1">
      <c r="A909" s="98" t="s">
        <v>2347</v>
      </c>
      <c r="B909" s="99" t="s">
        <v>15341</v>
      </c>
      <c r="C909" s="99" t="s">
        <v>15342</v>
      </c>
      <c r="D909" s="99" t="s">
        <v>15322</v>
      </c>
      <c r="E909" s="99" t="s">
        <v>15343</v>
      </c>
      <c r="F909" s="99" t="s">
        <v>15324</v>
      </c>
      <c r="G909" s="99" t="s">
        <v>16914</v>
      </c>
      <c r="H909" s="99" t="s">
        <v>15326</v>
      </c>
      <c r="I909" s="99" t="s">
        <v>15322</v>
      </c>
      <c r="J909" s="99" t="s">
        <v>15343</v>
      </c>
      <c r="K909" s="99">
        <v>0</v>
      </c>
      <c r="L909" s="99" t="s">
        <v>13433</v>
      </c>
      <c r="M909" s="100" t="s">
        <v>2277</v>
      </c>
      <c r="N909" s="86" t="str">
        <f t="shared" si="15"/>
        <v>1285314</v>
      </c>
      <c r="O909" s="104">
        <v>212500</v>
      </c>
      <c r="P909" s="101">
        <v>212500</v>
      </c>
      <c r="Q909" s="77">
        <v>212.5</v>
      </c>
      <c r="R909" s="102" t="s">
        <v>15329</v>
      </c>
      <c r="S909" s="99" t="s">
        <v>15330</v>
      </c>
      <c r="T909" s="99" t="s">
        <v>15331</v>
      </c>
      <c r="U909" s="99" t="s">
        <v>15332</v>
      </c>
      <c r="V909" s="99" t="s">
        <v>15333</v>
      </c>
      <c r="W909" s="99" t="s">
        <v>15345</v>
      </c>
      <c r="X909" s="103" t="s">
        <v>15627</v>
      </c>
      <c r="Y909" s="103">
        <v>44630</v>
      </c>
      <c r="Z909" s="103">
        <v>51925</v>
      </c>
      <c r="AA909" s="79">
        <v>6186</v>
      </c>
      <c r="AB909" s="80" t="s">
        <v>15340</v>
      </c>
    </row>
    <row r="910" spans="1:29" hidden="1">
      <c r="A910" s="76" t="s">
        <v>15392</v>
      </c>
      <c r="B910" s="92" t="s">
        <v>15522</v>
      </c>
      <c r="C910" s="92" t="s">
        <v>15523</v>
      </c>
      <c r="D910" s="92" t="s">
        <v>15322</v>
      </c>
      <c r="E910" s="92" t="s">
        <v>15327</v>
      </c>
      <c r="F910" s="92" t="s">
        <v>15324</v>
      </c>
      <c r="G910" s="92" t="s">
        <v>16915</v>
      </c>
      <c r="H910" s="92" t="s">
        <v>15326</v>
      </c>
      <c r="I910" s="92" t="s">
        <v>15322</v>
      </c>
      <c r="J910" s="92" t="s">
        <v>15327</v>
      </c>
      <c r="K910" s="92">
        <v>0</v>
      </c>
      <c r="L910" s="92" t="s">
        <v>13433</v>
      </c>
      <c r="M910" s="93" t="s">
        <v>16916</v>
      </c>
      <c r="N910" s="86" t="str">
        <f t="shared" si="15"/>
        <v>1285726</v>
      </c>
      <c r="O910" s="94">
        <v>230000</v>
      </c>
      <c r="P910" s="95">
        <v>230000</v>
      </c>
      <c r="Q910" s="77">
        <v>230</v>
      </c>
      <c r="R910" s="96" t="s">
        <v>15329</v>
      </c>
      <c r="S910" s="92" t="s">
        <v>15330</v>
      </c>
      <c r="T910" s="92" t="s">
        <v>15331</v>
      </c>
      <c r="U910" s="92" t="s">
        <v>15332</v>
      </c>
      <c r="V910" s="92" t="s">
        <v>15333</v>
      </c>
      <c r="W910" s="92" t="s">
        <v>15334</v>
      </c>
      <c r="X910" s="97">
        <v>44588</v>
      </c>
      <c r="Y910" s="97">
        <v>44593</v>
      </c>
      <c r="Z910" s="97">
        <v>51893</v>
      </c>
      <c r="AA910" s="79">
        <v>6186</v>
      </c>
      <c r="AB910" s="90"/>
    </row>
    <row r="911" spans="1:29" hidden="1">
      <c r="A911" s="98" t="s">
        <v>2799</v>
      </c>
      <c r="B911" s="99" t="s">
        <v>15358</v>
      </c>
      <c r="C911" s="99" t="s">
        <v>59</v>
      </c>
      <c r="D911" s="99" t="s">
        <v>15322</v>
      </c>
      <c r="E911" s="99" t="s">
        <v>15337</v>
      </c>
      <c r="F911" s="99" t="s">
        <v>15324</v>
      </c>
      <c r="G911" s="99" t="s">
        <v>16917</v>
      </c>
      <c r="H911" s="99" t="s">
        <v>15326</v>
      </c>
      <c r="I911" s="99" t="s">
        <v>15322</v>
      </c>
      <c r="J911" s="99" t="s">
        <v>15337</v>
      </c>
      <c r="K911" s="99">
        <v>0</v>
      </c>
      <c r="L911" s="99" t="s">
        <v>13433</v>
      </c>
      <c r="M911" s="99" t="s">
        <v>1267</v>
      </c>
      <c r="N911" s="86" t="str">
        <f t="shared" si="15"/>
        <v>1291069</v>
      </c>
      <c r="O911" s="104">
        <v>281868</v>
      </c>
      <c r="P911" s="101">
        <v>281868</v>
      </c>
      <c r="Q911" s="77">
        <v>281.86799999999999</v>
      </c>
      <c r="R911" s="102" t="s">
        <v>15329</v>
      </c>
      <c r="S911" s="99" t="s">
        <v>15330</v>
      </c>
      <c r="T911" s="99" t="s">
        <v>15331</v>
      </c>
      <c r="U911" s="99" t="s">
        <v>15332</v>
      </c>
      <c r="V911" s="99" t="s">
        <v>15333</v>
      </c>
      <c r="W911" s="99" t="s">
        <v>15334</v>
      </c>
      <c r="X911" s="103" t="s">
        <v>15429</v>
      </c>
      <c r="Y911" s="103">
        <v>44680</v>
      </c>
      <c r="Z911" s="103">
        <v>51984</v>
      </c>
      <c r="AA911" s="79">
        <v>6186</v>
      </c>
      <c r="AB911" s="80" t="s">
        <v>15340</v>
      </c>
      <c r="AC911" s="81">
        <v>33</v>
      </c>
    </row>
    <row r="912" spans="1:29" hidden="1">
      <c r="A912" s="76" t="s">
        <v>2347</v>
      </c>
      <c r="B912" s="92" t="s">
        <v>15341</v>
      </c>
      <c r="C912" s="92" t="s">
        <v>15342</v>
      </c>
      <c r="D912" s="92" t="s">
        <v>15322</v>
      </c>
      <c r="E912" s="92" t="s">
        <v>15343</v>
      </c>
      <c r="F912" s="92" t="s">
        <v>15324</v>
      </c>
      <c r="G912" s="107" t="s">
        <v>16918</v>
      </c>
      <c r="H912" s="92" t="s">
        <v>15326</v>
      </c>
      <c r="I912" s="92" t="s">
        <v>15322</v>
      </c>
      <c r="J912" s="92" t="s">
        <v>15343</v>
      </c>
      <c r="K912" s="92">
        <v>0</v>
      </c>
      <c r="L912" s="92" t="s">
        <v>13433</v>
      </c>
      <c r="M912" s="93" t="s">
        <v>2345</v>
      </c>
      <c r="N912" s="86" t="str">
        <f t="shared" si="15"/>
        <v>1344462</v>
      </c>
      <c r="O912" s="94">
        <v>212500</v>
      </c>
      <c r="P912" s="95">
        <v>212500</v>
      </c>
      <c r="Q912" s="77">
        <v>212.5</v>
      </c>
      <c r="R912" s="96" t="s">
        <v>15329</v>
      </c>
      <c r="S912" s="92" t="s">
        <v>15330</v>
      </c>
      <c r="T912" s="92" t="s">
        <v>15331</v>
      </c>
      <c r="U912" s="92" t="s">
        <v>15332</v>
      </c>
      <c r="V912" s="92" t="s">
        <v>15333</v>
      </c>
      <c r="W912" s="92" t="s">
        <v>15345</v>
      </c>
      <c r="X912" s="97">
        <v>44602</v>
      </c>
      <c r="Y912" s="97">
        <v>44606</v>
      </c>
      <c r="Z912" s="97">
        <v>51882</v>
      </c>
      <c r="AA912" s="79">
        <v>6186</v>
      </c>
      <c r="AB912" s="80" t="s">
        <v>15340</v>
      </c>
    </row>
    <row r="913" spans="1:30" hidden="1">
      <c r="A913" s="76" t="s">
        <v>2347</v>
      </c>
      <c r="B913" s="92" t="s">
        <v>15341</v>
      </c>
      <c r="C913" s="92" t="s">
        <v>15342</v>
      </c>
      <c r="D913" s="92" t="s">
        <v>15322</v>
      </c>
      <c r="E913" s="92" t="s">
        <v>15343</v>
      </c>
      <c r="F913" s="92" t="s">
        <v>15354</v>
      </c>
      <c r="G913" s="92" t="s">
        <v>16919</v>
      </c>
      <c r="H913" s="92" t="s">
        <v>15326</v>
      </c>
      <c r="I913" s="92" t="s">
        <v>15322</v>
      </c>
      <c r="J913" s="92" t="s">
        <v>15343</v>
      </c>
      <c r="K913" s="92">
        <v>0</v>
      </c>
      <c r="L913" s="92" t="s">
        <v>13433</v>
      </c>
      <c r="M913" s="93" t="s">
        <v>16920</v>
      </c>
      <c r="N913" s="86" t="str">
        <f t="shared" si="15"/>
        <v>1348848</v>
      </c>
      <c r="O913" s="94">
        <v>171148</v>
      </c>
      <c r="P913" s="95">
        <v>171148</v>
      </c>
      <c r="Q913" s="77">
        <v>171.148</v>
      </c>
      <c r="R913" s="96" t="s">
        <v>15329</v>
      </c>
      <c r="S913" s="92" t="s">
        <v>15349</v>
      </c>
      <c r="T913" s="92" t="s">
        <v>15331</v>
      </c>
      <c r="U913" s="92" t="s">
        <v>15356</v>
      </c>
      <c r="V913" s="92" t="s">
        <v>15357</v>
      </c>
      <c r="W913" s="92" t="s">
        <v>15352</v>
      </c>
      <c r="X913" s="97">
        <v>44578</v>
      </c>
      <c r="Y913" s="97">
        <v>44579</v>
      </c>
      <c r="Z913" s="97">
        <v>51877</v>
      </c>
      <c r="AA913" s="79" t="s">
        <v>15353</v>
      </c>
      <c r="AB913" s="90"/>
    </row>
    <row r="914" spans="1:30" hidden="1">
      <c r="A914" s="98" t="s">
        <v>2347</v>
      </c>
      <c r="B914" s="99" t="s">
        <v>15346</v>
      </c>
      <c r="C914" s="99" t="s">
        <v>129</v>
      </c>
      <c r="D914" s="99" t="s">
        <v>15322</v>
      </c>
      <c r="E914" s="99" t="s">
        <v>15337</v>
      </c>
      <c r="F914" s="99" t="s">
        <v>15324</v>
      </c>
      <c r="G914" s="99" t="s">
        <v>16921</v>
      </c>
      <c r="H914" s="99" t="s">
        <v>15326</v>
      </c>
      <c r="I914" s="99" t="s">
        <v>15322</v>
      </c>
      <c r="J914" s="99" t="s">
        <v>15343</v>
      </c>
      <c r="K914" s="99">
        <v>0</v>
      </c>
      <c r="L914" s="99" t="s">
        <v>13433</v>
      </c>
      <c r="M914" s="99" t="s">
        <v>16922</v>
      </c>
      <c r="N914" s="86" t="str">
        <f t="shared" si="15"/>
        <v>1352427</v>
      </c>
      <c r="O914" s="104">
        <v>273000</v>
      </c>
      <c r="P914" s="101">
        <v>259350</v>
      </c>
      <c r="Q914" s="77">
        <v>259.35000000000002</v>
      </c>
      <c r="R914" s="102" t="s">
        <v>15329</v>
      </c>
      <c r="S914" s="99" t="s">
        <v>15349</v>
      </c>
      <c r="T914" s="99" t="s">
        <v>15331</v>
      </c>
      <c r="U914" s="99" t="s">
        <v>15350</v>
      </c>
      <c r="V914" s="99" t="s">
        <v>15351</v>
      </c>
      <c r="W914" s="99" t="s">
        <v>15352</v>
      </c>
      <c r="X914" s="103">
        <v>44679</v>
      </c>
      <c r="Y914" s="103">
        <v>44699</v>
      </c>
      <c r="Z914" s="103">
        <v>51982</v>
      </c>
      <c r="AA914" s="79" t="s">
        <v>15353</v>
      </c>
    </row>
    <row r="915" spans="1:30" hidden="1">
      <c r="A915" s="76" t="s">
        <v>2347</v>
      </c>
      <c r="B915" s="92" t="s">
        <v>15346</v>
      </c>
      <c r="C915" s="92" t="s">
        <v>129</v>
      </c>
      <c r="D915" s="92" t="s">
        <v>15322</v>
      </c>
      <c r="E915" s="92" t="s">
        <v>15337</v>
      </c>
      <c r="F915" s="92" t="s">
        <v>15324</v>
      </c>
      <c r="G915" s="92" t="s">
        <v>16923</v>
      </c>
      <c r="H915" s="92" t="s">
        <v>15326</v>
      </c>
      <c r="I915" s="92" t="s">
        <v>15322</v>
      </c>
      <c r="J915" s="92" t="s">
        <v>15337</v>
      </c>
      <c r="K915" s="92">
        <v>0</v>
      </c>
      <c r="L915" s="92" t="s">
        <v>13433</v>
      </c>
      <c r="M915" s="93" t="s">
        <v>16924</v>
      </c>
      <c r="N915" s="86" t="str">
        <f t="shared" si="15"/>
        <v>1377028</v>
      </c>
      <c r="O915" s="94">
        <v>273000</v>
      </c>
      <c r="P915" s="95">
        <v>259350</v>
      </c>
      <c r="Q915" s="77">
        <v>259.35000000000002</v>
      </c>
      <c r="R915" s="96" t="s">
        <v>15329</v>
      </c>
      <c r="S915" s="92" t="s">
        <v>15349</v>
      </c>
      <c r="T915" s="92" t="s">
        <v>15331</v>
      </c>
      <c r="U915" s="92" t="s">
        <v>15350</v>
      </c>
      <c r="V915" s="92" t="s">
        <v>15351</v>
      </c>
      <c r="W915" s="92" t="s">
        <v>15352</v>
      </c>
      <c r="X915" s="97">
        <v>44594</v>
      </c>
      <c r="Y915" s="97">
        <v>44595</v>
      </c>
      <c r="Z915" s="97">
        <v>51894</v>
      </c>
      <c r="AA915" s="79" t="s">
        <v>15353</v>
      </c>
      <c r="AB915" s="90"/>
    </row>
    <row r="916" spans="1:30" hidden="1">
      <c r="A916" s="98" t="s">
        <v>2347</v>
      </c>
      <c r="B916" s="99" t="s">
        <v>15346</v>
      </c>
      <c r="C916" s="99" t="s">
        <v>129</v>
      </c>
      <c r="D916" s="99" t="s">
        <v>15322</v>
      </c>
      <c r="E916" s="99" t="s">
        <v>15337</v>
      </c>
      <c r="F916" s="99" t="s">
        <v>15324</v>
      </c>
      <c r="G916" s="99" t="s">
        <v>16925</v>
      </c>
      <c r="H916" s="99" t="s">
        <v>15326</v>
      </c>
      <c r="I916" s="99" t="s">
        <v>15322</v>
      </c>
      <c r="J916" s="99" t="s">
        <v>15418</v>
      </c>
      <c r="K916" s="99">
        <v>0</v>
      </c>
      <c r="L916" s="99" t="s">
        <v>13433</v>
      </c>
      <c r="M916" s="99" t="s">
        <v>16926</v>
      </c>
      <c r="N916" s="86" t="str">
        <f t="shared" si="15"/>
        <v>1423018</v>
      </c>
      <c r="O916" s="104">
        <v>273000</v>
      </c>
      <c r="P916" s="101">
        <v>259350</v>
      </c>
      <c r="Q916" s="77">
        <v>259.35000000000002</v>
      </c>
      <c r="R916" s="102" t="s">
        <v>15329</v>
      </c>
      <c r="S916" s="99" t="s">
        <v>15349</v>
      </c>
      <c r="T916" s="99" t="s">
        <v>15331</v>
      </c>
      <c r="U916" s="99" t="s">
        <v>15350</v>
      </c>
      <c r="V916" s="99" t="s">
        <v>15351</v>
      </c>
      <c r="W916" s="99" t="s">
        <v>15352</v>
      </c>
      <c r="X916" s="103">
        <v>44680</v>
      </c>
      <c r="Y916" s="103">
        <v>44699</v>
      </c>
      <c r="Z916" s="103">
        <v>51983</v>
      </c>
      <c r="AA916" s="79" t="s">
        <v>15353</v>
      </c>
    </row>
    <row r="917" spans="1:30" hidden="1">
      <c r="A917" s="76" t="s">
        <v>15335</v>
      </c>
      <c r="B917" s="92" t="s">
        <v>15336</v>
      </c>
      <c r="C917" s="92" t="s">
        <v>6</v>
      </c>
      <c r="D917" s="92" t="s">
        <v>15322</v>
      </c>
      <c r="E917" s="92" t="s">
        <v>15337</v>
      </c>
      <c r="F917" s="92" t="s">
        <v>15324</v>
      </c>
      <c r="G917" s="92" t="s">
        <v>16927</v>
      </c>
      <c r="H917" s="92" t="s">
        <v>15326</v>
      </c>
      <c r="I917" s="92" t="s">
        <v>15496</v>
      </c>
      <c r="J917" s="92" t="s">
        <v>16928</v>
      </c>
      <c r="K917" s="92">
        <v>0</v>
      </c>
      <c r="L917" s="92" t="s">
        <v>13433</v>
      </c>
      <c r="M917" s="93" t="s">
        <v>248</v>
      </c>
      <c r="N917" s="86" t="str">
        <f t="shared" si="15"/>
        <v>1443689</v>
      </c>
      <c r="O917" s="94">
        <v>159817</v>
      </c>
      <c r="P917" s="95">
        <v>159817</v>
      </c>
      <c r="Q917" s="77">
        <v>159.81700000000001</v>
      </c>
      <c r="R917" s="96" t="s">
        <v>15329</v>
      </c>
      <c r="S917" s="92" t="s">
        <v>15330</v>
      </c>
      <c r="T917" s="92" t="s">
        <v>15331</v>
      </c>
      <c r="U917" s="92" t="s">
        <v>15332</v>
      </c>
      <c r="V917" s="92" t="s">
        <v>15333</v>
      </c>
      <c r="W917" s="92" t="s">
        <v>15339</v>
      </c>
      <c r="X917" s="97">
        <v>44592</v>
      </c>
      <c r="Y917" s="97">
        <v>44592</v>
      </c>
      <c r="Z917" s="97">
        <v>51876</v>
      </c>
      <c r="AA917" s="79">
        <v>6186</v>
      </c>
      <c r="AB917" s="90" t="s">
        <v>15340</v>
      </c>
    </row>
    <row r="918" spans="1:30" hidden="1">
      <c r="A918" s="98" t="s">
        <v>15320</v>
      </c>
      <c r="B918" s="99" t="s">
        <v>15416</v>
      </c>
      <c r="C918" s="99" t="s">
        <v>15417</v>
      </c>
      <c r="D918" s="99" t="s">
        <v>15322</v>
      </c>
      <c r="E918" s="99" t="s">
        <v>15418</v>
      </c>
      <c r="F918" s="99" t="s">
        <v>15324</v>
      </c>
      <c r="G918" s="99" t="s">
        <v>16929</v>
      </c>
      <c r="H918" s="99" t="s">
        <v>15326</v>
      </c>
      <c r="I918" s="99" t="s">
        <v>15322</v>
      </c>
      <c r="J918" s="99" t="s">
        <v>15418</v>
      </c>
      <c r="K918" s="99">
        <v>0</v>
      </c>
      <c r="L918" s="99" t="s">
        <v>13433</v>
      </c>
      <c r="M918" s="100" t="s">
        <v>2073</v>
      </c>
      <c r="N918" s="86" t="str">
        <f t="shared" si="15"/>
        <v>1450092</v>
      </c>
      <c r="O918" s="104">
        <v>255000</v>
      </c>
      <c r="P918" s="101">
        <v>255000</v>
      </c>
      <c r="Q918" s="77">
        <v>255</v>
      </c>
      <c r="R918" s="102" t="s">
        <v>15329</v>
      </c>
      <c r="S918" s="99" t="s">
        <v>15330</v>
      </c>
      <c r="T918" s="99" t="s">
        <v>15331</v>
      </c>
      <c r="U918" s="99" t="s">
        <v>15332</v>
      </c>
      <c r="V918" s="99" t="s">
        <v>15333</v>
      </c>
      <c r="W918" s="99" t="s">
        <v>15334</v>
      </c>
      <c r="X918" s="103" t="s">
        <v>15478</v>
      </c>
      <c r="Y918" s="103">
        <v>44624</v>
      </c>
      <c r="Z918" s="103">
        <v>51926</v>
      </c>
      <c r="AA918" s="79">
        <v>6186</v>
      </c>
      <c r="AB918" s="80" t="s">
        <v>15340</v>
      </c>
    </row>
    <row r="919" spans="1:30" hidden="1">
      <c r="A919" s="76" t="s">
        <v>15335</v>
      </c>
      <c r="B919" s="92" t="s">
        <v>15336</v>
      </c>
      <c r="C919" s="92" t="s">
        <v>6</v>
      </c>
      <c r="D919" s="92" t="s">
        <v>15322</v>
      </c>
      <c r="E919" s="92" t="s">
        <v>15337</v>
      </c>
      <c r="F919" s="92" t="s">
        <v>15324</v>
      </c>
      <c r="G919" s="92" t="s">
        <v>16930</v>
      </c>
      <c r="H919" s="92" t="s">
        <v>15326</v>
      </c>
      <c r="I919" s="92" t="s">
        <v>15322</v>
      </c>
      <c r="J919" s="92" t="s">
        <v>15327</v>
      </c>
      <c r="K919" s="92">
        <v>0</v>
      </c>
      <c r="L919" s="92" t="s">
        <v>13433</v>
      </c>
      <c r="M919" s="93" t="s">
        <v>16931</v>
      </c>
      <c r="N919" s="86" t="str">
        <f t="shared" si="15"/>
        <v>1483174</v>
      </c>
      <c r="O919" s="94">
        <v>141650</v>
      </c>
      <c r="P919" s="95">
        <v>120000</v>
      </c>
      <c r="Q919" s="77">
        <v>120</v>
      </c>
      <c r="R919" s="96" t="s">
        <v>15329</v>
      </c>
      <c r="S919" s="92" t="s">
        <v>15349</v>
      </c>
      <c r="T919" s="92" t="s">
        <v>15331</v>
      </c>
      <c r="U919" s="92" t="s">
        <v>15356</v>
      </c>
      <c r="V919" s="92" t="s">
        <v>15357</v>
      </c>
      <c r="W919" s="92" t="s">
        <v>15388</v>
      </c>
      <c r="X919" s="97">
        <v>44571</v>
      </c>
      <c r="Y919" s="97">
        <v>44572</v>
      </c>
      <c r="Z919" s="97">
        <v>51869</v>
      </c>
      <c r="AA919" s="79" t="s">
        <v>15353</v>
      </c>
      <c r="AB919" s="90"/>
    </row>
    <row r="920" spans="1:30" hidden="1">
      <c r="A920" s="98" t="s">
        <v>2799</v>
      </c>
      <c r="B920" s="99" t="s">
        <v>15358</v>
      </c>
      <c r="C920" s="99" t="s">
        <v>59</v>
      </c>
      <c r="D920" s="99" t="s">
        <v>15322</v>
      </c>
      <c r="E920" s="99" t="s">
        <v>15337</v>
      </c>
      <c r="F920" s="99" t="s">
        <v>15324</v>
      </c>
      <c r="G920" s="99" t="s">
        <v>16932</v>
      </c>
      <c r="H920" s="99" t="s">
        <v>15326</v>
      </c>
      <c r="I920" s="99" t="s">
        <v>15322</v>
      </c>
      <c r="J920" s="99" t="s">
        <v>15384</v>
      </c>
      <c r="K920" s="99">
        <v>0</v>
      </c>
      <c r="L920" s="99" t="s">
        <v>13433</v>
      </c>
      <c r="M920" s="99" t="s">
        <v>2616</v>
      </c>
      <c r="N920" s="86" t="str">
        <f t="shared" si="15"/>
        <v>1511620</v>
      </c>
      <c r="O920" s="104">
        <v>280840</v>
      </c>
      <c r="P920" s="101">
        <v>280840</v>
      </c>
      <c r="Q920" s="77">
        <v>280.83999999999997</v>
      </c>
      <c r="R920" s="102" t="s">
        <v>15329</v>
      </c>
      <c r="S920" s="99" t="s">
        <v>15330</v>
      </c>
      <c r="T920" s="99" t="s">
        <v>15331</v>
      </c>
      <c r="U920" s="99" t="s">
        <v>15332</v>
      </c>
      <c r="V920" s="99" t="s">
        <v>15333</v>
      </c>
      <c r="W920" s="99" t="s">
        <v>15334</v>
      </c>
      <c r="X920" s="103">
        <v>44694</v>
      </c>
      <c r="Y920" s="103">
        <v>44694</v>
      </c>
      <c r="Z920" s="103">
        <v>51996</v>
      </c>
      <c r="AA920" s="79">
        <v>6186</v>
      </c>
      <c r="AB920" s="80" t="s">
        <v>15340</v>
      </c>
      <c r="AC920" s="81">
        <v>33</v>
      </c>
    </row>
    <row r="921" spans="1:30" hidden="1">
      <c r="A921" s="98" t="s">
        <v>15392</v>
      </c>
      <c r="B921" s="99" t="s">
        <v>15393</v>
      </c>
      <c r="C921" s="99" t="s">
        <v>539</v>
      </c>
      <c r="D921" s="99" t="s">
        <v>15322</v>
      </c>
      <c r="E921" s="99" t="s">
        <v>15337</v>
      </c>
      <c r="F921" s="99" t="s">
        <v>15324</v>
      </c>
      <c r="G921" s="99" t="s">
        <v>16933</v>
      </c>
      <c r="H921" s="99" t="s">
        <v>15326</v>
      </c>
      <c r="I921" s="99" t="s">
        <v>15322</v>
      </c>
      <c r="J921" s="99" t="s">
        <v>15364</v>
      </c>
      <c r="K921" s="99">
        <v>0</v>
      </c>
      <c r="L921" s="99" t="s">
        <v>13433</v>
      </c>
      <c r="M921" s="99" t="s">
        <v>16934</v>
      </c>
      <c r="N921" s="86" t="str">
        <f t="shared" si="15"/>
        <v>1511953</v>
      </c>
      <c r="O921" s="104">
        <v>320000</v>
      </c>
      <c r="P921" s="101">
        <v>160000</v>
      </c>
      <c r="Q921" s="77">
        <v>160</v>
      </c>
      <c r="R921" s="102" t="s">
        <v>15329</v>
      </c>
      <c r="S921" s="99" t="s">
        <v>15330</v>
      </c>
      <c r="T921" s="99" t="s">
        <v>15331</v>
      </c>
      <c r="U921" s="99" t="s">
        <v>15641</v>
      </c>
      <c r="V921" s="99" t="s">
        <v>15642</v>
      </c>
      <c r="W921" s="99" t="s">
        <v>15345</v>
      </c>
      <c r="X921" s="103">
        <v>44680</v>
      </c>
      <c r="Y921" s="103">
        <v>44687</v>
      </c>
      <c r="Z921" s="103">
        <v>51985</v>
      </c>
      <c r="AA921" s="79">
        <v>6186</v>
      </c>
      <c r="AB921" s="80" t="s">
        <v>15503</v>
      </c>
      <c r="AD921" s="81">
        <v>5886</v>
      </c>
    </row>
    <row r="922" spans="1:30" hidden="1">
      <c r="A922" s="98" t="s">
        <v>2347</v>
      </c>
      <c r="B922" s="99" t="s">
        <v>15346</v>
      </c>
      <c r="C922" s="99" t="s">
        <v>129</v>
      </c>
      <c r="D922" s="99" t="s">
        <v>15322</v>
      </c>
      <c r="E922" s="99" t="s">
        <v>15337</v>
      </c>
      <c r="F922" s="99" t="s">
        <v>15324</v>
      </c>
      <c r="G922" s="99" t="s">
        <v>16935</v>
      </c>
      <c r="H922" s="99" t="s">
        <v>15326</v>
      </c>
      <c r="I922" s="99" t="s">
        <v>15322</v>
      </c>
      <c r="J922" s="99" t="s">
        <v>15337</v>
      </c>
      <c r="K922" s="99">
        <v>0</v>
      </c>
      <c r="L922" s="99" t="s">
        <v>13433</v>
      </c>
      <c r="M922" s="99" t="s">
        <v>16936</v>
      </c>
      <c r="N922" s="86" t="str">
        <f t="shared" si="15"/>
        <v>1512095</v>
      </c>
      <c r="O922" s="104">
        <v>273000</v>
      </c>
      <c r="P922" s="101">
        <v>259350</v>
      </c>
      <c r="Q922" s="77">
        <v>259.35000000000002</v>
      </c>
      <c r="R922" s="102" t="s">
        <v>15329</v>
      </c>
      <c r="S922" s="99" t="s">
        <v>15349</v>
      </c>
      <c r="T922" s="99" t="s">
        <v>15331</v>
      </c>
      <c r="U922" s="99" t="s">
        <v>15350</v>
      </c>
      <c r="V922" s="99" t="s">
        <v>15351</v>
      </c>
      <c r="W922" s="99" t="s">
        <v>15352</v>
      </c>
      <c r="X922" s="103">
        <v>44679</v>
      </c>
      <c r="Y922" s="103">
        <v>44699</v>
      </c>
      <c r="Z922" s="103">
        <v>51982</v>
      </c>
      <c r="AA922" s="79" t="s">
        <v>15353</v>
      </c>
    </row>
    <row r="923" spans="1:30" hidden="1">
      <c r="A923" s="98" t="s">
        <v>2347</v>
      </c>
      <c r="B923" s="99" t="s">
        <v>15346</v>
      </c>
      <c r="C923" s="99" t="s">
        <v>129</v>
      </c>
      <c r="D923" s="99" t="s">
        <v>15322</v>
      </c>
      <c r="E923" s="99" t="s">
        <v>15337</v>
      </c>
      <c r="F923" s="99" t="s">
        <v>15324</v>
      </c>
      <c r="G923" s="99" t="s">
        <v>16937</v>
      </c>
      <c r="H923" s="99" t="s">
        <v>15326</v>
      </c>
      <c r="I923" s="99" t="s">
        <v>15322</v>
      </c>
      <c r="J923" s="99" t="s">
        <v>15384</v>
      </c>
      <c r="K923" s="99">
        <v>0</v>
      </c>
      <c r="L923" s="99" t="s">
        <v>13433</v>
      </c>
      <c r="M923" s="99" t="s">
        <v>16938</v>
      </c>
      <c r="N923" s="86" t="str">
        <f t="shared" si="15"/>
        <v>1565301</v>
      </c>
      <c r="O923" s="104">
        <v>273000</v>
      </c>
      <c r="P923" s="101">
        <v>259350</v>
      </c>
      <c r="Q923" s="77">
        <v>259.35000000000002</v>
      </c>
      <c r="R923" s="102" t="s">
        <v>15329</v>
      </c>
      <c r="S923" s="99" t="s">
        <v>15349</v>
      </c>
      <c r="T923" s="99" t="s">
        <v>15331</v>
      </c>
      <c r="U923" s="99" t="s">
        <v>15350</v>
      </c>
      <c r="V923" s="99" t="s">
        <v>15351</v>
      </c>
      <c r="W923" s="99" t="s">
        <v>15352</v>
      </c>
      <c r="X923" s="103" t="s">
        <v>15476</v>
      </c>
      <c r="Y923" s="103">
        <v>44658</v>
      </c>
      <c r="Z923" s="103">
        <v>51941</v>
      </c>
      <c r="AA923" s="79" t="s">
        <v>15353</v>
      </c>
    </row>
    <row r="924" spans="1:30" hidden="1">
      <c r="A924" s="76" t="s">
        <v>2799</v>
      </c>
      <c r="B924" s="92" t="s">
        <v>15358</v>
      </c>
      <c r="C924" s="92" t="s">
        <v>59</v>
      </c>
      <c r="D924" s="92" t="s">
        <v>15322</v>
      </c>
      <c r="E924" s="92" t="s">
        <v>15337</v>
      </c>
      <c r="F924" s="92" t="s">
        <v>15324</v>
      </c>
      <c r="G924" s="92" t="s">
        <v>16939</v>
      </c>
      <c r="H924" s="92" t="s">
        <v>15326</v>
      </c>
      <c r="I924" s="92" t="s">
        <v>15322</v>
      </c>
      <c r="J924" s="92" t="s">
        <v>15337</v>
      </c>
      <c r="K924" s="92">
        <v>0</v>
      </c>
      <c r="L924" s="92" t="s">
        <v>13433</v>
      </c>
      <c r="M924" s="93" t="s">
        <v>329</v>
      </c>
      <c r="N924" s="86" t="str">
        <f t="shared" si="15"/>
        <v>1587749</v>
      </c>
      <c r="O924" s="94">
        <v>263918</v>
      </c>
      <c r="P924" s="95">
        <v>263918</v>
      </c>
      <c r="Q924" s="77">
        <v>263.91800000000001</v>
      </c>
      <c r="R924" s="96" t="s">
        <v>15329</v>
      </c>
      <c r="S924" s="92" t="s">
        <v>15330</v>
      </c>
      <c r="T924" s="92" t="s">
        <v>15331</v>
      </c>
      <c r="U924" s="92" t="s">
        <v>15332</v>
      </c>
      <c r="V924" s="92" t="s">
        <v>15333</v>
      </c>
      <c r="W924" s="92" t="s">
        <v>15329</v>
      </c>
      <c r="X924" s="97">
        <v>44585</v>
      </c>
      <c r="Y924" s="97">
        <v>44588</v>
      </c>
      <c r="Z924" s="97">
        <v>51884</v>
      </c>
      <c r="AA924" s="79">
        <v>6186</v>
      </c>
      <c r="AB924" s="90" t="s">
        <v>15340</v>
      </c>
    </row>
    <row r="925" spans="1:30" hidden="1">
      <c r="A925" s="76" t="s">
        <v>2347</v>
      </c>
      <c r="B925" s="92" t="s">
        <v>15346</v>
      </c>
      <c r="C925" s="92" t="s">
        <v>129</v>
      </c>
      <c r="D925" s="92" t="s">
        <v>15322</v>
      </c>
      <c r="E925" s="92" t="s">
        <v>15337</v>
      </c>
      <c r="F925" s="92" t="s">
        <v>15324</v>
      </c>
      <c r="G925" s="92" t="s">
        <v>16940</v>
      </c>
      <c r="H925" s="92" t="s">
        <v>15326</v>
      </c>
      <c r="I925" s="92" t="s">
        <v>15322</v>
      </c>
      <c r="J925" s="92" t="s">
        <v>15364</v>
      </c>
      <c r="K925" s="92">
        <v>0</v>
      </c>
      <c r="L925" s="92" t="s">
        <v>13433</v>
      </c>
      <c r="M925" s="93" t="s">
        <v>16941</v>
      </c>
      <c r="N925" s="86" t="str">
        <f t="shared" si="15"/>
        <v>1594185</v>
      </c>
      <c r="O925" s="94">
        <v>273000</v>
      </c>
      <c r="P925" s="95">
        <v>259350</v>
      </c>
      <c r="Q925" s="77">
        <v>259.35000000000002</v>
      </c>
      <c r="R925" s="96" t="s">
        <v>15329</v>
      </c>
      <c r="S925" s="92" t="s">
        <v>15349</v>
      </c>
      <c r="T925" s="92" t="s">
        <v>15331</v>
      </c>
      <c r="U925" s="92" t="s">
        <v>15350</v>
      </c>
      <c r="V925" s="92" t="s">
        <v>15351</v>
      </c>
      <c r="W925" s="92" t="s">
        <v>15352</v>
      </c>
      <c r="X925" s="97">
        <v>44594</v>
      </c>
      <c r="Y925" s="97">
        <v>44595</v>
      </c>
      <c r="Z925" s="97">
        <v>51896</v>
      </c>
      <c r="AA925" s="79" t="s">
        <v>15353</v>
      </c>
      <c r="AB925" s="90"/>
    </row>
    <row r="926" spans="1:30" hidden="1">
      <c r="A926" s="98" t="s">
        <v>15335</v>
      </c>
      <c r="B926" s="99" t="s">
        <v>15336</v>
      </c>
      <c r="C926" s="99" t="s">
        <v>6</v>
      </c>
      <c r="D926" s="99" t="s">
        <v>15322</v>
      </c>
      <c r="E926" s="99" t="s">
        <v>15337</v>
      </c>
      <c r="F926" s="99" t="s">
        <v>15324</v>
      </c>
      <c r="G926" s="99" t="s">
        <v>16942</v>
      </c>
      <c r="H926" s="99" t="s">
        <v>15326</v>
      </c>
      <c r="I926" s="99" t="s">
        <v>15322</v>
      </c>
      <c r="J926" s="99" t="s">
        <v>15395</v>
      </c>
      <c r="K926" s="99">
        <v>0</v>
      </c>
      <c r="L926" s="99" t="s">
        <v>13433</v>
      </c>
      <c r="M926" s="100" t="s">
        <v>483</v>
      </c>
      <c r="N926" s="86" t="str">
        <f t="shared" si="15"/>
        <v>1594719</v>
      </c>
      <c r="O926" s="101">
        <v>266101</v>
      </c>
      <c r="P926" s="101">
        <v>266101</v>
      </c>
      <c r="Q926" s="77">
        <v>266.101</v>
      </c>
      <c r="R926" s="102" t="s">
        <v>15329</v>
      </c>
      <c r="S926" s="99" t="s">
        <v>15330</v>
      </c>
      <c r="T926" s="99" t="s">
        <v>15331</v>
      </c>
      <c r="U926" s="99" t="s">
        <v>15332</v>
      </c>
      <c r="V926" s="99" t="s">
        <v>15333</v>
      </c>
      <c r="W926" s="99" t="s">
        <v>15339</v>
      </c>
      <c r="X926" s="103">
        <v>44616</v>
      </c>
      <c r="Y926" s="103">
        <v>44616</v>
      </c>
      <c r="Z926" s="103">
        <v>51904</v>
      </c>
      <c r="AA926" s="79">
        <v>6186</v>
      </c>
      <c r="AB926" s="90" t="s">
        <v>15340</v>
      </c>
      <c r="AC926" s="81">
        <v>33</v>
      </c>
    </row>
    <row r="927" spans="1:30" hidden="1">
      <c r="A927" s="98" t="s">
        <v>2799</v>
      </c>
      <c r="B927" s="99" t="s">
        <v>15358</v>
      </c>
      <c r="C927" s="99" t="s">
        <v>59</v>
      </c>
      <c r="D927" s="99" t="s">
        <v>15322</v>
      </c>
      <c r="E927" s="99" t="s">
        <v>15337</v>
      </c>
      <c r="F927" s="99" t="s">
        <v>15324</v>
      </c>
      <c r="G927" s="99" t="s">
        <v>16943</v>
      </c>
      <c r="H927" s="99" t="s">
        <v>15326</v>
      </c>
      <c r="I927" s="99" t="s">
        <v>15322</v>
      </c>
      <c r="J927" s="99" t="s">
        <v>15337</v>
      </c>
      <c r="K927" s="99">
        <v>0</v>
      </c>
      <c r="L927" s="99" t="s">
        <v>13433</v>
      </c>
      <c r="M927" s="99" t="s">
        <v>227</v>
      </c>
      <c r="N927" s="86" t="str">
        <f t="shared" si="15"/>
        <v>1612675</v>
      </c>
      <c r="O927" s="104">
        <v>234643</v>
      </c>
      <c r="P927" s="101">
        <v>234643</v>
      </c>
      <c r="Q927" s="77">
        <v>234.643</v>
      </c>
      <c r="R927" s="102" t="s">
        <v>15329</v>
      </c>
      <c r="S927" s="99" t="s">
        <v>15330</v>
      </c>
      <c r="T927" s="99" t="s">
        <v>15331</v>
      </c>
      <c r="U927" s="99" t="s">
        <v>15332</v>
      </c>
      <c r="V927" s="99" t="s">
        <v>15333</v>
      </c>
      <c r="W927" s="99" t="s">
        <v>15334</v>
      </c>
      <c r="X927" s="103" t="s">
        <v>15488</v>
      </c>
      <c r="Y927" s="103">
        <v>44659</v>
      </c>
      <c r="Z927" s="103">
        <v>51959</v>
      </c>
      <c r="AA927" s="79">
        <v>6186</v>
      </c>
      <c r="AB927" s="80" t="s">
        <v>15340</v>
      </c>
    </row>
    <row r="928" spans="1:30" hidden="1">
      <c r="A928" s="76" t="s">
        <v>2347</v>
      </c>
      <c r="B928" s="92" t="s">
        <v>15511</v>
      </c>
      <c r="C928" s="92" t="s">
        <v>3798</v>
      </c>
      <c r="D928" s="92" t="s">
        <v>15322</v>
      </c>
      <c r="E928" s="92" t="s">
        <v>15361</v>
      </c>
      <c r="F928" s="92" t="s">
        <v>15354</v>
      </c>
      <c r="G928" s="92" t="s">
        <v>16944</v>
      </c>
      <c r="H928" s="92" t="s">
        <v>15326</v>
      </c>
      <c r="I928" s="92" t="s">
        <v>15322</v>
      </c>
      <c r="J928" s="92" t="s">
        <v>15361</v>
      </c>
      <c r="K928" s="92">
        <v>0</v>
      </c>
      <c r="L928" s="92" t="s">
        <v>13433</v>
      </c>
      <c r="M928" s="93" t="s">
        <v>16945</v>
      </c>
      <c r="N928" s="86" t="str">
        <f t="shared" si="15"/>
        <v>1623290</v>
      </c>
      <c r="O928" s="94">
        <v>142557</v>
      </c>
      <c r="P928" s="95">
        <v>142557</v>
      </c>
      <c r="Q928" s="77">
        <v>142.55699999999999</v>
      </c>
      <c r="R928" s="96" t="s">
        <v>15329</v>
      </c>
      <c r="S928" s="92" t="s">
        <v>15349</v>
      </c>
      <c r="T928" s="92" t="s">
        <v>15331</v>
      </c>
      <c r="U928" s="92" t="s">
        <v>15356</v>
      </c>
      <c r="V928" s="92" t="s">
        <v>15357</v>
      </c>
      <c r="W928" s="92" t="s">
        <v>15352</v>
      </c>
      <c r="X928" s="97">
        <v>44601</v>
      </c>
      <c r="Y928" s="97">
        <v>44601</v>
      </c>
      <c r="Z928" s="97">
        <v>51905</v>
      </c>
      <c r="AA928" s="79" t="s">
        <v>15353</v>
      </c>
      <c r="AB928" s="90"/>
    </row>
    <row r="929" spans="1:29" hidden="1">
      <c r="A929" s="98" t="s">
        <v>2799</v>
      </c>
      <c r="B929" s="99" t="s">
        <v>15358</v>
      </c>
      <c r="C929" s="99" t="s">
        <v>59</v>
      </c>
      <c r="D929" s="99" t="s">
        <v>15322</v>
      </c>
      <c r="E929" s="99" t="s">
        <v>15337</v>
      </c>
      <c r="F929" s="99" t="s">
        <v>15324</v>
      </c>
      <c r="G929" s="99" t="s">
        <v>16946</v>
      </c>
      <c r="H929" s="99" t="s">
        <v>15326</v>
      </c>
      <c r="I929" s="99" t="s">
        <v>15322</v>
      </c>
      <c r="J929" s="99" t="s">
        <v>15406</v>
      </c>
      <c r="K929" s="99">
        <v>0</v>
      </c>
      <c r="L929" s="99" t="s">
        <v>13433</v>
      </c>
      <c r="M929" s="99" t="s">
        <v>1960</v>
      </c>
      <c r="N929" s="86" t="str">
        <f t="shared" si="15"/>
        <v>1623325</v>
      </c>
      <c r="O929" s="104">
        <v>263500</v>
      </c>
      <c r="P929" s="101">
        <v>263500</v>
      </c>
      <c r="Q929" s="77">
        <v>263.5</v>
      </c>
      <c r="R929" s="102" t="s">
        <v>15329</v>
      </c>
      <c r="S929" s="99" t="s">
        <v>15330</v>
      </c>
      <c r="T929" s="99" t="s">
        <v>15331</v>
      </c>
      <c r="U929" s="99" t="s">
        <v>15332</v>
      </c>
      <c r="V929" s="99" t="s">
        <v>15333</v>
      </c>
      <c r="W929" s="99" t="s">
        <v>15334</v>
      </c>
      <c r="X929" s="103" t="s">
        <v>15429</v>
      </c>
      <c r="Y929" s="103">
        <v>44680</v>
      </c>
      <c r="Z929" s="103">
        <v>51983</v>
      </c>
      <c r="AA929" s="79">
        <v>6186</v>
      </c>
      <c r="AB929" s="80" t="s">
        <v>15340</v>
      </c>
    </row>
    <row r="930" spans="1:29" hidden="1">
      <c r="A930" s="76" t="s">
        <v>15335</v>
      </c>
      <c r="B930" s="92" t="s">
        <v>15336</v>
      </c>
      <c r="C930" s="92" t="s">
        <v>6</v>
      </c>
      <c r="D930" s="92" t="s">
        <v>15322</v>
      </c>
      <c r="E930" s="92" t="s">
        <v>15337</v>
      </c>
      <c r="F930" s="92" t="s">
        <v>15324</v>
      </c>
      <c r="G930" s="92" t="s">
        <v>16947</v>
      </c>
      <c r="H930" s="92" t="s">
        <v>15326</v>
      </c>
      <c r="I930" s="92" t="s">
        <v>15322</v>
      </c>
      <c r="J930" s="92" t="s">
        <v>15364</v>
      </c>
      <c r="K930" s="92">
        <v>0</v>
      </c>
      <c r="L930" s="92" t="s">
        <v>13433</v>
      </c>
      <c r="M930" s="93" t="s">
        <v>16948</v>
      </c>
      <c r="N930" s="86" t="str">
        <f t="shared" si="15"/>
        <v>1628320</v>
      </c>
      <c r="O930" s="94">
        <v>157080</v>
      </c>
      <c r="P930" s="95">
        <v>157080</v>
      </c>
      <c r="Q930" s="77">
        <v>157.08000000000001</v>
      </c>
      <c r="R930" s="96" t="s">
        <v>15329</v>
      </c>
      <c r="S930" s="92" t="s">
        <v>15330</v>
      </c>
      <c r="T930" s="92" t="s">
        <v>15331</v>
      </c>
      <c r="U930" s="92" t="s">
        <v>15332</v>
      </c>
      <c r="V930" s="92" t="s">
        <v>15333</v>
      </c>
      <c r="W930" s="92" t="s">
        <v>15334</v>
      </c>
      <c r="X930" s="97">
        <v>44567</v>
      </c>
      <c r="Y930" s="97">
        <v>44568</v>
      </c>
      <c r="Z930" s="97">
        <v>51855</v>
      </c>
      <c r="AA930" s="79">
        <v>6186</v>
      </c>
      <c r="AB930" s="90"/>
    </row>
    <row r="931" spans="1:29" hidden="1">
      <c r="A931" s="98" t="s">
        <v>15335</v>
      </c>
      <c r="B931" s="99" t="s">
        <v>15336</v>
      </c>
      <c r="C931" s="99" t="s">
        <v>6</v>
      </c>
      <c r="D931" s="99" t="s">
        <v>15322</v>
      </c>
      <c r="E931" s="99" t="s">
        <v>15337</v>
      </c>
      <c r="F931" s="99" t="s">
        <v>15324</v>
      </c>
      <c r="G931" s="99" t="s">
        <v>16949</v>
      </c>
      <c r="H931" s="99" t="s">
        <v>15326</v>
      </c>
      <c r="I931" s="99" t="s">
        <v>15322</v>
      </c>
      <c r="J931" s="99" t="s">
        <v>15327</v>
      </c>
      <c r="K931" s="99">
        <v>0</v>
      </c>
      <c r="L931" s="99" t="s">
        <v>13433</v>
      </c>
      <c r="M931" s="100" t="s">
        <v>16950</v>
      </c>
      <c r="N931" s="86" t="str">
        <f t="shared" si="15"/>
        <v>1640432</v>
      </c>
      <c r="O931" s="104">
        <v>141350</v>
      </c>
      <c r="P931" s="101">
        <v>141350</v>
      </c>
      <c r="Q931" s="77">
        <v>141.35</v>
      </c>
      <c r="R931" s="102" t="s">
        <v>15329</v>
      </c>
      <c r="S931" s="99" t="s">
        <v>15349</v>
      </c>
      <c r="T931" s="99" t="s">
        <v>15331</v>
      </c>
      <c r="U931" s="99" t="s">
        <v>15356</v>
      </c>
      <c r="V931" s="99" t="s">
        <v>15357</v>
      </c>
      <c r="W931" s="99" t="s">
        <v>15388</v>
      </c>
      <c r="X931" s="103" t="s">
        <v>15677</v>
      </c>
      <c r="Y931" s="103">
        <v>44635</v>
      </c>
      <c r="Z931" s="103">
        <v>51929</v>
      </c>
      <c r="AA931" s="79" t="s">
        <v>15353</v>
      </c>
    </row>
    <row r="932" spans="1:29" hidden="1">
      <c r="A932" s="98" t="s">
        <v>2799</v>
      </c>
      <c r="B932" s="99" t="s">
        <v>15358</v>
      </c>
      <c r="C932" s="99" t="s">
        <v>59</v>
      </c>
      <c r="D932" s="99" t="s">
        <v>15322</v>
      </c>
      <c r="E932" s="99" t="s">
        <v>15337</v>
      </c>
      <c r="F932" s="99" t="s">
        <v>15324</v>
      </c>
      <c r="G932" s="99" t="s">
        <v>16951</v>
      </c>
      <c r="H932" s="99" t="s">
        <v>15326</v>
      </c>
      <c r="I932" s="99" t="s">
        <v>15322</v>
      </c>
      <c r="J932" s="99" t="s">
        <v>15343</v>
      </c>
      <c r="K932" s="99">
        <v>0</v>
      </c>
      <c r="L932" s="99" t="s">
        <v>13433</v>
      </c>
      <c r="M932" s="99" t="s">
        <v>16952</v>
      </c>
      <c r="N932" s="86" t="str">
        <f t="shared" si="15"/>
        <v>1676570</v>
      </c>
      <c r="O932" s="104">
        <v>204400</v>
      </c>
      <c r="P932" s="101">
        <v>204400</v>
      </c>
      <c r="Q932" s="77">
        <v>204.4</v>
      </c>
      <c r="R932" s="102" t="s">
        <v>15329</v>
      </c>
      <c r="S932" s="99" t="s">
        <v>15330</v>
      </c>
      <c r="T932" s="99" t="s">
        <v>15331</v>
      </c>
      <c r="U932" s="99" t="s">
        <v>15332</v>
      </c>
      <c r="V932" s="99" t="s">
        <v>15333</v>
      </c>
      <c r="W932" s="99" t="s">
        <v>15334</v>
      </c>
      <c r="X932" s="103" t="s">
        <v>15474</v>
      </c>
      <c r="Y932" s="103">
        <v>44659</v>
      </c>
      <c r="Z932" s="103">
        <v>51948</v>
      </c>
      <c r="AA932" s="79">
        <v>6186</v>
      </c>
      <c r="AB932" s="80" t="s">
        <v>15340</v>
      </c>
    </row>
    <row r="933" spans="1:29" hidden="1">
      <c r="A933" s="98" t="s">
        <v>2799</v>
      </c>
      <c r="B933" s="99" t="s">
        <v>15358</v>
      </c>
      <c r="C933" s="99" t="s">
        <v>59</v>
      </c>
      <c r="D933" s="99" t="s">
        <v>15322</v>
      </c>
      <c r="E933" s="99" t="s">
        <v>15337</v>
      </c>
      <c r="F933" s="99" t="s">
        <v>15324</v>
      </c>
      <c r="G933" s="99" t="s">
        <v>16953</v>
      </c>
      <c r="H933" s="99" t="s">
        <v>15326</v>
      </c>
      <c r="I933" s="99" t="s">
        <v>15322</v>
      </c>
      <c r="J933" s="99" t="s">
        <v>15337</v>
      </c>
      <c r="K933" s="99">
        <v>0</v>
      </c>
      <c r="L933" s="99" t="s">
        <v>13433</v>
      </c>
      <c r="M933" s="99" t="s">
        <v>306</v>
      </c>
      <c r="N933" s="86" t="str">
        <f t="shared" si="15"/>
        <v>1682232</v>
      </c>
      <c r="O933" s="104">
        <v>172500</v>
      </c>
      <c r="P933" s="101">
        <v>172500</v>
      </c>
      <c r="Q933" s="77">
        <v>172.5</v>
      </c>
      <c r="R933" s="102" t="s">
        <v>15329</v>
      </c>
      <c r="S933" s="99" t="s">
        <v>15330</v>
      </c>
      <c r="T933" s="99" t="s">
        <v>15331</v>
      </c>
      <c r="U933" s="99" t="s">
        <v>15332</v>
      </c>
      <c r="V933" s="99" t="s">
        <v>15333</v>
      </c>
      <c r="W933" s="99" t="s">
        <v>15334</v>
      </c>
      <c r="X933" s="103" t="s">
        <v>15583</v>
      </c>
      <c r="Y933" s="103">
        <v>44676</v>
      </c>
      <c r="Z933" s="103">
        <v>51977</v>
      </c>
      <c r="AA933" s="79">
        <v>6186</v>
      </c>
      <c r="AB933" s="80" t="s">
        <v>15340</v>
      </c>
    </row>
    <row r="934" spans="1:29" hidden="1">
      <c r="A934" s="98" t="s">
        <v>2347</v>
      </c>
      <c r="B934" s="99" t="s">
        <v>15346</v>
      </c>
      <c r="C934" s="99" t="s">
        <v>129</v>
      </c>
      <c r="D934" s="99" t="s">
        <v>15322</v>
      </c>
      <c r="E934" s="99" t="s">
        <v>15337</v>
      </c>
      <c r="F934" s="99" t="s">
        <v>15324</v>
      </c>
      <c r="G934" s="99" t="s">
        <v>16954</v>
      </c>
      <c r="H934" s="99" t="s">
        <v>15326</v>
      </c>
      <c r="I934" s="99" t="s">
        <v>15322</v>
      </c>
      <c r="J934" s="99" t="s">
        <v>15364</v>
      </c>
      <c r="K934" s="99">
        <v>0</v>
      </c>
      <c r="L934" s="99" t="s">
        <v>13433</v>
      </c>
      <c r="M934" s="100" t="s">
        <v>16955</v>
      </c>
      <c r="N934" s="86" t="str">
        <f t="shared" si="15"/>
        <v>1684060</v>
      </c>
      <c r="O934" s="104">
        <v>273000</v>
      </c>
      <c r="P934" s="101">
        <v>259350</v>
      </c>
      <c r="Q934" s="77">
        <v>259.35000000000002</v>
      </c>
      <c r="R934" s="102" t="s">
        <v>15329</v>
      </c>
      <c r="S934" s="99" t="s">
        <v>15349</v>
      </c>
      <c r="T934" s="99" t="s">
        <v>15331</v>
      </c>
      <c r="U934" s="99" t="s">
        <v>15350</v>
      </c>
      <c r="V934" s="99" t="s">
        <v>15351</v>
      </c>
      <c r="W934" s="99" t="s">
        <v>15352</v>
      </c>
      <c r="X934" s="103" t="s">
        <v>15655</v>
      </c>
      <c r="Y934" s="103">
        <v>44624</v>
      </c>
      <c r="Z934" s="103">
        <v>51921</v>
      </c>
      <c r="AA934" s="79" t="s">
        <v>15353</v>
      </c>
    </row>
    <row r="935" spans="1:29" hidden="1">
      <c r="A935" s="76" t="s">
        <v>2347</v>
      </c>
      <c r="B935" s="92" t="s">
        <v>15341</v>
      </c>
      <c r="C935" s="92" t="s">
        <v>15342</v>
      </c>
      <c r="D935" s="92" t="s">
        <v>15322</v>
      </c>
      <c r="E935" s="92" t="s">
        <v>15343</v>
      </c>
      <c r="F935" s="92" t="s">
        <v>15354</v>
      </c>
      <c r="G935" s="92" t="s">
        <v>16956</v>
      </c>
      <c r="H935" s="92" t="s">
        <v>15326</v>
      </c>
      <c r="I935" s="92" t="s">
        <v>15322</v>
      </c>
      <c r="J935" s="92" t="s">
        <v>15343</v>
      </c>
      <c r="K935" s="92">
        <v>0</v>
      </c>
      <c r="L935" s="92" t="s">
        <v>13433</v>
      </c>
      <c r="M935" s="93" t="s">
        <v>16957</v>
      </c>
      <c r="N935" s="86" t="str">
        <f t="shared" si="15"/>
        <v>1701490</v>
      </c>
      <c r="O935" s="94">
        <v>142493</v>
      </c>
      <c r="P935" s="95">
        <v>142493</v>
      </c>
      <c r="Q935" s="77">
        <v>142.49299999999999</v>
      </c>
      <c r="R935" s="96" t="s">
        <v>15329</v>
      </c>
      <c r="S935" s="92" t="s">
        <v>15349</v>
      </c>
      <c r="T935" s="92" t="s">
        <v>15331</v>
      </c>
      <c r="U935" s="92" t="s">
        <v>15356</v>
      </c>
      <c r="V935" s="92" t="s">
        <v>15357</v>
      </c>
      <c r="W935" s="92" t="s">
        <v>15352</v>
      </c>
      <c r="X935" s="97">
        <v>44581</v>
      </c>
      <c r="Y935" s="97">
        <v>44595</v>
      </c>
      <c r="Z935" s="97">
        <v>51884</v>
      </c>
      <c r="AA935" s="79" t="s">
        <v>15353</v>
      </c>
      <c r="AB935" s="90"/>
    </row>
    <row r="936" spans="1:29" hidden="1">
      <c r="A936" s="98" t="s">
        <v>2799</v>
      </c>
      <c r="B936" s="99" t="s">
        <v>15358</v>
      </c>
      <c r="C936" s="99" t="s">
        <v>59</v>
      </c>
      <c r="D936" s="99" t="s">
        <v>15322</v>
      </c>
      <c r="E936" s="99" t="s">
        <v>15337</v>
      </c>
      <c r="F936" s="99" t="s">
        <v>15324</v>
      </c>
      <c r="G936" s="99" t="s">
        <v>16958</v>
      </c>
      <c r="H936" s="99" t="s">
        <v>15326</v>
      </c>
      <c r="I936" s="99" t="s">
        <v>15322</v>
      </c>
      <c r="J936" s="99" t="s">
        <v>15337</v>
      </c>
      <c r="K936" s="99">
        <v>0</v>
      </c>
      <c r="L936" s="99" t="s">
        <v>13433</v>
      </c>
      <c r="M936" s="99" t="s">
        <v>1013</v>
      </c>
      <c r="N936" s="86" t="str">
        <f t="shared" si="15"/>
        <v>1701816</v>
      </c>
      <c r="O936" s="104">
        <v>229672</v>
      </c>
      <c r="P936" s="101">
        <v>229672</v>
      </c>
      <c r="Q936" s="77">
        <v>229.672</v>
      </c>
      <c r="R936" s="102" t="s">
        <v>15329</v>
      </c>
      <c r="S936" s="99" t="s">
        <v>15330</v>
      </c>
      <c r="T936" s="99" t="s">
        <v>15331</v>
      </c>
      <c r="U936" s="99" t="s">
        <v>15332</v>
      </c>
      <c r="V936" s="99" t="s">
        <v>15333</v>
      </c>
      <c r="W936" s="99" t="s">
        <v>15334</v>
      </c>
      <c r="X936" s="103" t="s">
        <v>15673</v>
      </c>
      <c r="Y936" s="103">
        <v>44652</v>
      </c>
      <c r="Z936" s="103">
        <v>51955</v>
      </c>
      <c r="AA936" s="79">
        <v>6186</v>
      </c>
      <c r="AB936" s="80" t="s">
        <v>15340</v>
      </c>
      <c r="AC936" s="81">
        <v>33</v>
      </c>
    </row>
    <row r="937" spans="1:29" hidden="1">
      <c r="A937" s="98" t="s">
        <v>2799</v>
      </c>
      <c r="B937" s="99" t="s">
        <v>15360</v>
      </c>
      <c r="C937" s="99" t="s">
        <v>3760</v>
      </c>
      <c r="D937" s="99" t="s">
        <v>15322</v>
      </c>
      <c r="E937" s="99" t="s">
        <v>15361</v>
      </c>
      <c r="F937" s="99" t="s">
        <v>15324</v>
      </c>
      <c r="G937" s="99" t="s">
        <v>16959</v>
      </c>
      <c r="H937" s="99" t="s">
        <v>15326</v>
      </c>
      <c r="I937" s="99" t="s">
        <v>15322</v>
      </c>
      <c r="J937" s="99" t="s">
        <v>15361</v>
      </c>
      <c r="K937" s="99">
        <v>0</v>
      </c>
      <c r="L937" s="99" t="s">
        <v>13433</v>
      </c>
      <c r="M937" s="99" t="s">
        <v>3822</v>
      </c>
      <c r="N937" s="86" t="str">
        <f t="shared" si="15"/>
        <v>1725751</v>
      </c>
      <c r="O937" s="104">
        <v>187000</v>
      </c>
      <c r="P937" s="101">
        <v>187000</v>
      </c>
      <c r="Q937" s="77">
        <v>187</v>
      </c>
      <c r="R937" s="102" t="s">
        <v>15329</v>
      </c>
      <c r="S937" s="99" t="s">
        <v>15330</v>
      </c>
      <c r="T937" s="99" t="s">
        <v>15331</v>
      </c>
      <c r="U937" s="99" t="s">
        <v>15332</v>
      </c>
      <c r="V937" s="99" t="s">
        <v>15333</v>
      </c>
      <c r="W937" s="99" t="s">
        <v>15345</v>
      </c>
      <c r="X937" s="103" t="s">
        <v>15525</v>
      </c>
      <c r="Y937" s="103">
        <v>44672</v>
      </c>
      <c r="Z937" s="103">
        <v>51960</v>
      </c>
      <c r="AA937" s="79">
        <v>6186</v>
      </c>
      <c r="AB937" s="80" t="s">
        <v>15340</v>
      </c>
    </row>
    <row r="938" spans="1:29" hidden="1">
      <c r="A938" s="76" t="s">
        <v>2347</v>
      </c>
      <c r="B938" s="92" t="s">
        <v>15346</v>
      </c>
      <c r="C938" s="92" t="s">
        <v>129</v>
      </c>
      <c r="D938" s="92" t="s">
        <v>15322</v>
      </c>
      <c r="E938" s="92" t="s">
        <v>15337</v>
      </c>
      <c r="F938" s="92" t="s">
        <v>15324</v>
      </c>
      <c r="G938" s="92" t="s">
        <v>16960</v>
      </c>
      <c r="H938" s="92" t="s">
        <v>15326</v>
      </c>
      <c r="I938" s="92" t="s">
        <v>15322</v>
      </c>
      <c r="J938" s="92" t="s">
        <v>15370</v>
      </c>
      <c r="K938" s="92">
        <v>0</v>
      </c>
      <c r="L938" s="92" t="s">
        <v>13433</v>
      </c>
      <c r="M938" s="93" t="s">
        <v>16961</v>
      </c>
      <c r="N938" s="86" t="str">
        <f t="shared" si="15"/>
        <v>1726274</v>
      </c>
      <c r="O938" s="94">
        <v>273000</v>
      </c>
      <c r="P938" s="95">
        <v>259300</v>
      </c>
      <c r="Q938" s="77">
        <v>259.3</v>
      </c>
      <c r="R938" s="96" t="s">
        <v>15329</v>
      </c>
      <c r="S938" s="92" t="s">
        <v>15349</v>
      </c>
      <c r="T938" s="92" t="s">
        <v>15331</v>
      </c>
      <c r="U938" s="92" t="s">
        <v>15350</v>
      </c>
      <c r="V938" s="92" t="s">
        <v>15351</v>
      </c>
      <c r="W938" s="92" t="s">
        <v>15352</v>
      </c>
      <c r="X938" s="97">
        <v>44579</v>
      </c>
      <c r="Y938" s="97">
        <v>44592</v>
      </c>
      <c r="Z938" s="97">
        <v>51882</v>
      </c>
      <c r="AA938" s="79" t="s">
        <v>15353</v>
      </c>
      <c r="AB938" s="90"/>
    </row>
    <row r="939" spans="1:29" hidden="1">
      <c r="A939" s="76" t="s">
        <v>2799</v>
      </c>
      <c r="B939" s="92" t="s">
        <v>15358</v>
      </c>
      <c r="C939" s="92" t="s">
        <v>59</v>
      </c>
      <c r="D939" s="92" t="s">
        <v>15322</v>
      </c>
      <c r="E939" s="92" t="s">
        <v>15337</v>
      </c>
      <c r="F939" s="92" t="s">
        <v>15324</v>
      </c>
      <c r="G939" s="92" t="s">
        <v>16962</v>
      </c>
      <c r="H939" s="92" t="s">
        <v>15326</v>
      </c>
      <c r="I939" s="92" t="s">
        <v>15322</v>
      </c>
      <c r="J939" s="92" t="s">
        <v>15406</v>
      </c>
      <c r="K939" s="92">
        <v>0</v>
      </c>
      <c r="L939" s="92" t="s">
        <v>13433</v>
      </c>
      <c r="M939" s="93" t="s">
        <v>199</v>
      </c>
      <c r="N939" s="86" t="str">
        <f t="shared" si="15"/>
        <v>1727859</v>
      </c>
      <c r="O939" s="94">
        <v>252710</v>
      </c>
      <c r="P939" s="95">
        <v>252710</v>
      </c>
      <c r="Q939" s="77">
        <v>252.71</v>
      </c>
      <c r="R939" s="96" t="s">
        <v>15329</v>
      </c>
      <c r="S939" s="92" t="s">
        <v>15330</v>
      </c>
      <c r="T939" s="92" t="s">
        <v>15331</v>
      </c>
      <c r="U939" s="92" t="s">
        <v>15332</v>
      </c>
      <c r="V939" s="92" t="s">
        <v>15333</v>
      </c>
      <c r="W939" s="92" t="s">
        <v>15334</v>
      </c>
      <c r="X939" s="97">
        <v>44575</v>
      </c>
      <c r="Y939" s="97">
        <v>44580</v>
      </c>
      <c r="Z939" s="97">
        <v>51879</v>
      </c>
      <c r="AA939" s="79">
        <v>6186</v>
      </c>
      <c r="AB939" s="90" t="s">
        <v>15340</v>
      </c>
    </row>
    <row r="940" spans="1:29" hidden="1">
      <c r="A940" s="98" t="s">
        <v>2347</v>
      </c>
      <c r="B940" s="99" t="s">
        <v>15346</v>
      </c>
      <c r="C940" s="99" t="s">
        <v>129</v>
      </c>
      <c r="D940" s="99" t="s">
        <v>15322</v>
      </c>
      <c r="E940" s="99" t="s">
        <v>15337</v>
      </c>
      <c r="F940" s="99" t="s">
        <v>15324</v>
      </c>
      <c r="G940" s="99" t="s">
        <v>16963</v>
      </c>
      <c r="H940" s="99" t="s">
        <v>15326</v>
      </c>
      <c r="I940" s="99" t="s">
        <v>15581</v>
      </c>
      <c r="J940" s="99" t="s">
        <v>16964</v>
      </c>
      <c r="K940" s="99">
        <v>0</v>
      </c>
      <c r="L940" s="99" t="s">
        <v>13433</v>
      </c>
      <c r="M940" s="100" t="s">
        <v>16965</v>
      </c>
      <c r="N940" s="86" t="str">
        <f t="shared" si="15"/>
        <v>1731230</v>
      </c>
      <c r="O940" s="104">
        <v>273000</v>
      </c>
      <c r="P940" s="101">
        <v>259350</v>
      </c>
      <c r="Q940" s="77">
        <v>259.35000000000002</v>
      </c>
      <c r="R940" s="102" t="s">
        <v>15329</v>
      </c>
      <c r="S940" s="99" t="s">
        <v>15349</v>
      </c>
      <c r="T940" s="99" t="s">
        <v>15331</v>
      </c>
      <c r="U940" s="99" t="s">
        <v>15350</v>
      </c>
      <c r="V940" s="99" t="s">
        <v>15351</v>
      </c>
      <c r="W940" s="99" t="s">
        <v>15352</v>
      </c>
      <c r="X940" s="103" t="s">
        <v>15686</v>
      </c>
      <c r="Y940" s="103">
        <v>44629</v>
      </c>
      <c r="Z940" s="103">
        <v>51931</v>
      </c>
      <c r="AA940" s="79" t="s">
        <v>15353</v>
      </c>
    </row>
    <row r="941" spans="1:29" hidden="1">
      <c r="A941" s="98" t="s">
        <v>2799</v>
      </c>
      <c r="B941" s="99" t="s">
        <v>15358</v>
      </c>
      <c r="C941" s="99" t="s">
        <v>59</v>
      </c>
      <c r="D941" s="99" t="s">
        <v>15322</v>
      </c>
      <c r="E941" s="99" t="s">
        <v>15337</v>
      </c>
      <c r="F941" s="99" t="s">
        <v>15324</v>
      </c>
      <c r="G941" s="99" t="s">
        <v>16966</v>
      </c>
      <c r="H941" s="99" t="s">
        <v>15326</v>
      </c>
      <c r="I941" s="99" t="s">
        <v>15322</v>
      </c>
      <c r="J941" s="99" t="s">
        <v>15384</v>
      </c>
      <c r="K941" s="99">
        <v>0</v>
      </c>
      <c r="L941" s="99" t="s">
        <v>13433</v>
      </c>
      <c r="M941" s="100" t="s">
        <v>240</v>
      </c>
      <c r="N941" s="86" t="str">
        <f t="shared" si="15"/>
        <v>1750820</v>
      </c>
      <c r="O941" s="104">
        <v>309400</v>
      </c>
      <c r="P941" s="101">
        <v>309400</v>
      </c>
      <c r="Q941" s="77">
        <v>309.39999999999998</v>
      </c>
      <c r="R941" s="102" t="s">
        <v>15329</v>
      </c>
      <c r="S941" s="99" t="s">
        <v>15330</v>
      </c>
      <c r="T941" s="99" t="s">
        <v>15331</v>
      </c>
      <c r="U941" s="99" t="s">
        <v>15332</v>
      </c>
      <c r="V941" s="99" t="s">
        <v>15333</v>
      </c>
      <c r="W941" s="99" t="s">
        <v>15334</v>
      </c>
      <c r="X941" s="103" t="s">
        <v>16524</v>
      </c>
      <c r="Y941" s="103">
        <v>44622</v>
      </c>
      <c r="Z941" s="103">
        <v>51920</v>
      </c>
      <c r="AA941" s="79">
        <v>6186</v>
      </c>
      <c r="AB941" s="80" t="s">
        <v>15340</v>
      </c>
    </row>
    <row r="942" spans="1:29" hidden="1">
      <c r="A942" s="76" t="s">
        <v>15320</v>
      </c>
      <c r="B942" s="92" t="s">
        <v>15769</v>
      </c>
      <c r="C942" s="92" t="s">
        <v>15770</v>
      </c>
      <c r="D942" s="92" t="s">
        <v>15322</v>
      </c>
      <c r="E942" s="92" t="s">
        <v>15327</v>
      </c>
      <c r="F942" s="92" t="s">
        <v>15324</v>
      </c>
      <c r="G942" s="92" t="s">
        <v>16967</v>
      </c>
      <c r="H942" s="92" t="s">
        <v>15326</v>
      </c>
      <c r="I942" s="92" t="s">
        <v>15322</v>
      </c>
      <c r="J942" s="92" t="s">
        <v>15327</v>
      </c>
      <c r="K942" s="92">
        <v>0</v>
      </c>
      <c r="L942" s="92" t="s">
        <v>13433</v>
      </c>
      <c r="M942" s="93" t="s">
        <v>3457</v>
      </c>
      <c r="N942" s="86" t="str">
        <f t="shared" si="15"/>
        <v>1752452</v>
      </c>
      <c r="O942" s="94">
        <v>238000</v>
      </c>
      <c r="P942" s="95">
        <v>238000</v>
      </c>
      <c r="Q942" s="77">
        <v>238</v>
      </c>
      <c r="R942" s="96" t="s">
        <v>15329</v>
      </c>
      <c r="S942" s="92" t="s">
        <v>15330</v>
      </c>
      <c r="T942" s="92" t="s">
        <v>15331</v>
      </c>
      <c r="U942" s="92" t="s">
        <v>15332</v>
      </c>
      <c r="V942" s="92" t="s">
        <v>15333</v>
      </c>
      <c r="W942" s="92" t="s">
        <v>15334</v>
      </c>
      <c r="X942" s="97">
        <v>44602</v>
      </c>
      <c r="Y942" s="97">
        <v>44608</v>
      </c>
      <c r="Z942" s="97">
        <v>51889</v>
      </c>
      <c r="AA942" s="79">
        <v>6186</v>
      </c>
      <c r="AB942" s="90" t="s">
        <v>15340</v>
      </c>
    </row>
    <row r="943" spans="1:29" hidden="1">
      <c r="A943" s="98" t="s">
        <v>2347</v>
      </c>
      <c r="B943" s="99" t="s">
        <v>15346</v>
      </c>
      <c r="C943" s="99" t="s">
        <v>129</v>
      </c>
      <c r="D943" s="99" t="s">
        <v>15322</v>
      </c>
      <c r="E943" s="99" t="s">
        <v>15337</v>
      </c>
      <c r="F943" s="99" t="s">
        <v>15324</v>
      </c>
      <c r="G943" s="99" t="s">
        <v>16968</v>
      </c>
      <c r="H943" s="99" t="s">
        <v>15326</v>
      </c>
      <c r="I943" s="99" t="s">
        <v>15322</v>
      </c>
      <c r="J943" s="99" t="s">
        <v>15370</v>
      </c>
      <c r="K943" s="99">
        <v>0</v>
      </c>
      <c r="L943" s="99" t="s">
        <v>13433</v>
      </c>
      <c r="M943" s="99" t="s">
        <v>16969</v>
      </c>
      <c r="N943" s="86" t="str">
        <f t="shared" si="15"/>
        <v>1753469</v>
      </c>
      <c r="O943" s="104">
        <v>273000</v>
      </c>
      <c r="P943" s="101">
        <v>259350</v>
      </c>
      <c r="Q943" s="77">
        <v>259.35000000000002</v>
      </c>
      <c r="R943" s="102" t="s">
        <v>15329</v>
      </c>
      <c r="S943" s="99" t="s">
        <v>15349</v>
      </c>
      <c r="T943" s="99" t="s">
        <v>15331</v>
      </c>
      <c r="U943" s="99" t="s">
        <v>15350</v>
      </c>
      <c r="V943" s="99" t="s">
        <v>15351</v>
      </c>
      <c r="W943" s="99" t="s">
        <v>15352</v>
      </c>
      <c r="X943" s="103" t="s">
        <v>15476</v>
      </c>
      <c r="Y943" s="103">
        <v>44658</v>
      </c>
      <c r="Z943" s="103">
        <v>51941</v>
      </c>
      <c r="AA943" s="79" t="s">
        <v>15353</v>
      </c>
    </row>
    <row r="944" spans="1:29" hidden="1">
      <c r="A944" s="76" t="s">
        <v>15458</v>
      </c>
      <c r="B944" s="92" t="s">
        <v>15689</v>
      </c>
      <c r="C944" s="92" t="s">
        <v>15690</v>
      </c>
      <c r="D944" s="92" t="s">
        <v>15322</v>
      </c>
      <c r="E944" s="92" t="s">
        <v>15370</v>
      </c>
      <c r="F944" s="92" t="s">
        <v>15324</v>
      </c>
      <c r="G944" s="92" t="s">
        <v>16970</v>
      </c>
      <c r="H944" s="92" t="s">
        <v>15326</v>
      </c>
      <c r="I944" s="92" t="s">
        <v>15322</v>
      </c>
      <c r="J944" s="92" t="s">
        <v>15370</v>
      </c>
      <c r="K944" s="92">
        <v>0</v>
      </c>
      <c r="L944" s="92" t="s">
        <v>13433</v>
      </c>
      <c r="M944" s="93" t="s">
        <v>16971</v>
      </c>
      <c r="N944" s="86" t="str">
        <f t="shared" si="15"/>
        <v>1753589</v>
      </c>
      <c r="O944" s="94">
        <v>239645</v>
      </c>
      <c r="P944" s="95">
        <v>239645</v>
      </c>
      <c r="Q944" s="77">
        <v>239.64500000000001</v>
      </c>
      <c r="R944" s="96" t="s">
        <v>15329</v>
      </c>
      <c r="S944" s="92" t="s">
        <v>15330</v>
      </c>
      <c r="T944" s="92" t="s">
        <v>15331</v>
      </c>
      <c r="U944" s="92" t="s">
        <v>15332</v>
      </c>
      <c r="V944" s="92" t="s">
        <v>15333</v>
      </c>
      <c r="W944" s="92" t="s">
        <v>15345</v>
      </c>
      <c r="X944" s="97">
        <v>44589</v>
      </c>
      <c r="Y944" s="97">
        <v>44592</v>
      </c>
      <c r="Z944" s="97">
        <v>51851</v>
      </c>
      <c r="AA944" s="79">
        <v>6186</v>
      </c>
      <c r="AB944" s="90"/>
    </row>
    <row r="945" spans="1:29" hidden="1">
      <c r="A945" s="98" t="s">
        <v>2347</v>
      </c>
      <c r="B945" s="99" t="s">
        <v>15346</v>
      </c>
      <c r="C945" s="99" t="s">
        <v>129</v>
      </c>
      <c r="D945" s="99" t="s">
        <v>15322</v>
      </c>
      <c r="E945" s="99" t="s">
        <v>15337</v>
      </c>
      <c r="F945" s="99" t="s">
        <v>15354</v>
      </c>
      <c r="G945" s="99" t="s">
        <v>16972</v>
      </c>
      <c r="H945" s="99" t="s">
        <v>15326</v>
      </c>
      <c r="I945" s="99" t="s">
        <v>15322</v>
      </c>
      <c r="J945" s="99" t="s">
        <v>15384</v>
      </c>
      <c r="K945" s="99">
        <v>0</v>
      </c>
      <c r="L945" s="99" t="s">
        <v>13433</v>
      </c>
      <c r="M945" s="100" t="s">
        <v>16973</v>
      </c>
      <c r="N945" s="86" t="str">
        <f t="shared" si="15"/>
        <v>1768962</v>
      </c>
      <c r="O945" s="104">
        <v>133926</v>
      </c>
      <c r="P945" s="101">
        <v>65000</v>
      </c>
      <c r="Q945" s="77">
        <v>65</v>
      </c>
      <c r="R945" s="102" t="s">
        <v>15329</v>
      </c>
      <c r="S945" s="99" t="s">
        <v>15349</v>
      </c>
      <c r="T945" s="99" t="s">
        <v>15331</v>
      </c>
      <c r="U945" s="99" t="s">
        <v>15356</v>
      </c>
      <c r="V945" s="99" t="s">
        <v>15357</v>
      </c>
      <c r="W945" s="99" t="s">
        <v>15352</v>
      </c>
      <c r="X945" s="103" t="s">
        <v>15805</v>
      </c>
      <c r="Y945" s="103">
        <v>44624</v>
      </c>
      <c r="Z945" s="103">
        <v>51927</v>
      </c>
      <c r="AA945" s="79" t="s">
        <v>15353</v>
      </c>
    </row>
    <row r="946" spans="1:29" hidden="1">
      <c r="A946" s="76" t="s">
        <v>2347</v>
      </c>
      <c r="B946" s="92" t="s">
        <v>15346</v>
      </c>
      <c r="C946" s="92" t="s">
        <v>129</v>
      </c>
      <c r="D946" s="92" t="s">
        <v>15322</v>
      </c>
      <c r="E946" s="92" t="s">
        <v>15337</v>
      </c>
      <c r="F946" s="92" t="s">
        <v>15324</v>
      </c>
      <c r="G946" s="92" t="s">
        <v>16974</v>
      </c>
      <c r="H946" s="92" t="s">
        <v>15326</v>
      </c>
      <c r="I946" s="92" t="s">
        <v>15322</v>
      </c>
      <c r="J946" s="92" t="s">
        <v>15384</v>
      </c>
      <c r="K946" s="92">
        <v>0</v>
      </c>
      <c r="L946" s="92" t="s">
        <v>13433</v>
      </c>
      <c r="M946" s="93" t="s">
        <v>16975</v>
      </c>
      <c r="N946" s="86" t="str">
        <f t="shared" si="15"/>
        <v>1769076</v>
      </c>
      <c r="O946" s="94">
        <v>273000</v>
      </c>
      <c r="P946" s="95">
        <v>259350</v>
      </c>
      <c r="Q946" s="77">
        <v>259.35000000000002</v>
      </c>
      <c r="R946" s="96" t="s">
        <v>15329</v>
      </c>
      <c r="S946" s="92" t="s">
        <v>15349</v>
      </c>
      <c r="T946" s="92" t="s">
        <v>15331</v>
      </c>
      <c r="U946" s="92" t="s">
        <v>15350</v>
      </c>
      <c r="V946" s="92" t="s">
        <v>15351</v>
      </c>
      <c r="W946" s="92" t="s">
        <v>15352</v>
      </c>
      <c r="X946" s="97">
        <v>44579</v>
      </c>
      <c r="Y946" s="97">
        <v>44592</v>
      </c>
      <c r="Z946" s="97">
        <v>51882</v>
      </c>
      <c r="AA946" s="79" t="s">
        <v>15353</v>
      </c>
      <c r="AB946" s="90"/>
    </row>
    <row r="947" spans="1:29" hidden="1">
      <c r="A947" s="98" t="s">
        <v>15335</v>
      </c>
      <c r="B947" s="99" t="s">
        <v>15336</v>
      </c>
      <c r="C947" s="99" t="s">
        <v>6</v>
      </c>
      <c r="D947" s="99" t="s">
        <v>15322</v>
      </c>
      <c r="E947" s="99" t="s">
        <v>15337</v>
      </c>
      <c r="F947" s="99" t="s">
        <v>15324</v>
      </c>
      <c r="G947" s="99" t="s">
        <v>16976</v>
      </c>
      <c r="H947" s="99" t="s">
        <v>15326</v>
      </c>
      <c r="I947" s="99" t="s">
        <v>15322</v>
      </c>
      <c r="J947" s="99" t="s">
        <v>15395</v>
      </c>
      <c r="K947" s="99">
        <v>0</v>
      </c>
      <c r="L947" s="99" t="s">
        <v>13433</v>
      </c>
      <c r="M947" s="99" t="s">
        <v>16977</v>
      </c>
      <c r="N947" s="86" t="str">
        <f t="shared" si="15"/>
        <v>1769584</v>
      </c>
      <c r="O947" s="104">
        <v>138917</v>
      </c>
      <c r="P947" s="101">
        <v>138917</v>
      </c>
      <c r="Q947" s="77">
        <v>138.917</v>
      </c>
      <c r="R947" s="102" t="s">
        <v>15329</v>
      </c>
      <c r="S947" s="99" t="s">
        <v>15330</v>
      </c>
      <c r="T947" s="99" t="s">
        <v>15331</v>
      </c>
      <c r="U947" s="99" t="s">
        <v>15332</v>
      </c>
      <c r="V947" s="99" t="s">
        <v>15333</v>
      </c>
      <c r="W947" s="99" t="s">
        <v>15334</v>
      </c>
      <c r="X947" s="103" t="s">
        <v>15407</v>
      </c>
      <c r="Y947" s="103">
        <v>44678</v>
      </c>
      <c r="Z947" s="103">
        <v>51963</v>
      </c>
      <c r="AA947" s="79">
        <v>6186</v>
      </c>
    </row>
    <row r="948" spans="1:29" hidden="1">
      <c r="A948" s="98" t="s">
        <v>2799</v>
      </c>
      <c r="B948" s="99" t="s">
        <v>15358</v>
      </c>
      <c r="C948" s="99" t="s">
        <v>59</v>
      </c>
      <c r="D948" s="99" t="s">
        <v>15322</v>
      </c>
      <c r="E948" s="99" t="s">
        <v>15337</v>
      </c>
      <c r="F948" s="99" t="s">
        <v>15324</v>
      </c>
      <c r="G948" s="99" t="s">
        <v>16978</v>
      </c>
      <c r="H948" s="99" t="s">
        <v>15326</v>
      </c>
      <c r="I948" s="99" t="s">
        <v>15322</v>
      </c>
      <c r="J948" s="99" t="s">
        <v>15337</v>
      </c>
      <c r="K948" s="99">
        <v>0</v>
      </c>
      <c r="L948" s="99" t="s">
        <v>13433</v>
      </c>
      <c r="M948" s="100" t="s">
        <v>884</v>
      </c>
      <c r="N948" s="86" t="str">
        <f t="shared" si="15"/>
        <v>1785466</v>
      </c>
      <c r="O948" s="101">
        <v>262967</v>
      </c>
      <c r="P948" s="101">
        <v>262967</v>
      </c>
      <c r="Q948" s="77">
        <v>262.96699999999998</v>
      </c>
      <c r="R948" s="102" t="s">
        <v>15329</v>
      </c>
      <c r="S948" s="99" t="s">
        <v>15330</v>
      </c>
      <c r="T948" s="99" t="s">
        <v>15331</v>
      </c>
      <c r="U948" s="99" t="s">
        <v>15332</v>
      </c>
      <c r="V948" s="99" t="s">
        <v>15333</v>
      </c>
      <c r="W948" s="99" t="s">
        <v>15329</v>
      </c>
      <c r="X948" s="103">
        <v>44614</v>
      </c>
      <c r="Y948" s="103">
        <v>44615</v>
      </c>
      <c r="Z948" s="103">
        <v>51910</v>
      </c>
      <c r="AA948" s="79">
        <v>6186</v>
      </c>
      <c r="AB948" s="90" t="s">
        <v>15340</v>
      </c>
      <c r="AC948" s="81">
        <v>33</v>
      </c>
    </row>
    <row r="949" spans="1:29" hidden="1">
      <c r="A949" s="98" t="s">
        <v>2347</v>
      </c>
      <c r="B949" s="99" t="s">
        <v>15346</v>
      </c>
      <c r="C949" s="99" t="s">
        <v>129</v>
      </c>
      <c r="D949" s="99" t="s">
        <v>15322</v>
      </c>
      <c r="E949" s="99" t="s">
        <v>15337</v>
      </c>
      <c r="F949" s="99" t="s">
        <v>15324</v>
      </c>
      <c r="G949" s="99" t="s">
        <v>16979</v>
      </c>
      <c r="H949" s="99" t="s">
        <v>15326</v>
      </c>
      <c r="I949" s="99" t="s">
        <v>15322</v>
      </c>
      <c r="J949" s="99" t="s">
        <v>15418</v>
      </c>
      <c r="K949" s="99">
        <v>0</v>
      </c>
      <c r="L949" s="99" t="s">
        <v>13433</v>
      </c>
      <c r="M949" s="99" t="s">
        <v>16980</v>
      </c>
      <c r="N949" s="86" t="str">
        <f t="shared" si="15"/>
        <v>1818643</v>
      </c>
      <c r="O949" s="104">
        <v>273000</v>
      </c>
      <c r="P949" s="105">
        <v>270000</v>
      </c>
      <c r="Q949" s="77">
        <v>270</v>
      </c>
      <c r="R949" s="102" t="s">
        <v>15329</v>
      </c>
      <c r="S949" s="99" t="s">
        <v>15349</v>
      </c>
      <c r="T949" s="99" t="s">
        <v>15331</v>
      </c>
      <c r="U949" s="99" t="s">
        <v>15356</v>
      </c>
      <c r="V949" s="99" t="s">
        <v>15357</v>
      </c>
      <c r="W949" s="99" t="s">
        <v>15352</v>
      </c>
      <c r="X949" s="103" t="s">
        <v>16661</v>
      </c>
      <c r="Y949" s="103">
        <v>44735</v>
      </c>
      <c r="Z949" s="103">
        <v>52029</v>
      </c>
      <c r="AA949" s="79" t="s">
        <v>15353</v>
      </c>
    </row>
    <row r="950" spans="1:29" hidden="1">
      <c r="A950" s="98" t="s">
        <v>2347</v>
      </c>
      <c r="B950" s="99" t="s">
        <v>15346</v>
      </c>
      <c r="C950" s="99" t="s">
        <v>129</v>
      </c>
      <c r="D950" s="99" t="s">
        <v>15322</v>
      </c>
      <c r="E950" s="99" t="s">
        <v>15337</v>
      </c>
      <c r="F950" s="99" t="s">
        <v>15324</v>
      </c>
      <c r="G950" s="99" t="s">
        <v>16981</v>
      </c>
      <c r="H950" s="99" t="s">
        <v>15326</v>
      </c>
      <c r="I950" s="99" t="s">
        <v>15322</v>
      </c>
      <c r="J950" s="99" t="s">
        <v>15418</v>
      </c>
      <c r="K950" s="99">
        <v>0</v>
      </c>
      <c r="L950" s="99" t="s">
        <v>13433</v>
      </c>
      <c r="M950" s="99" t="s">
        <v>16982</v>
      </c>
      <c r="N950" s="86" t="str">
        <f t="shared" si="15"/>
        <v>1819678</v>
      </c>
      <c r="O950" s="104">
        <v>273000</v>
      </c>
      <c r="P950" s="101">
        <v>259350</v>
      </c>
      <c r="Q950" s="77">
        <v>259.35000000000002</v>
      </c>
      <c r="R950" s="102" t="s">
        <v>15329</v>
      </c>
      <c r="S950" s="99" t="s">
        <v>15349</v>
      </c>
      <c r="T950" s="99" t="s">
        <v>15331</v>
      </c>
      <c r="U950" s="99" t="s">
        <v>15350</v>
      </c>
      <c r="V950" s="99" t="s">
        <v>15351</v>
      </c>
      <c r="W950" s="99" t="s">
        <v>15352</v>
      </c>
      <c r="X950" s="103">
        <v>44680</v>
      </c>
      <c r="Y950" s="103">
        <v>44699</v>
      </c>
      <c r="Z950" s="103">
        <v>51983</v>
      </c>
      <c r="AA950" s="79" t="s">
        <v>15353</v>
      </c>
    </row>
    <row r="951" spans="1:29" hidden="1">
      <c r="A951" s="98" t="s">
        <v>2347</v>
      </c>
      <c r="B951" s="99" t="s">
        <v>15346</v>
      </c>
      <c r="C951" s="99" t="s">
        <v>129</v>
      </c>
      <c r="D951" s="99" t="s">
        <v>15322</v>
      </c>
      <c r="E951" s="99" t="s">
        <v>15337</v>
      </c>
      <c r="F951" s="99" t="s">
        <v>15354</v>
      </c>
      <c r="G951" s="99" t="s">
        <v>16983</v>
      </c>
      <c r="H951" s="99" t="s">
        <v>15326</v>
      </c>
      <c r="I951" s="99" t="s">
        <v>15322</v>
      </c>
      <c r="J951" s="99" t="s">
        <v>15337</v>
      </c>
      <c r="K951" s="99">
        <v>0</v>
      </c>
      <c r="L951" s="99" t="s">
        <v>13433</v>
      </c>
      <c r="M951" s="99" t="s">
        <v>16984</v>
      </c>
      <c r="N951" s="86" t="str">
        <f t="shared" si="15"/>
        <v>1821086</v>
      </c>
      <c r="O951" s="104">
        <v>141783</v>
      </c>
      <c r="P951" s="101">
        <v>141783</v>
      </c>
      <c r="Q951" s="77">
        <v>141.78299999999999</v>
      </c>
      <c r="R951" s="102" t="s">
        <v>15329</v>
      </c>
      <c r="S951" s="99" t="s">
        <v>15349</v>
      </c>
      <c r="T951" s="99" t="s">
        <v>15331</v>
      </c>
      <c r="U951" s="99" t="s">
        <v>15356</v>
      </c>
      <c r="V951" s="99" t="s">
        <v>15357</v>
      </c>
      <c r="W951" s="99" t="s">
        <v>15352</v>
      </c>
      <c r="X951" s="103" t="s">
        <v>15677</v>
      </c>
      <c r="Y951" s="103">
        <v>44652</v>
      </c>
      <c r="Z951" s="103">
        <v>51907</v>
      </c>
      <c r="AA951" s="79" t="s">
        <v>15353</v>
      </c>
    </row>
    <row r="952" spans="1:29" hidden="1">
      <c r="A952" s="98" t="s">
        <v>32</v>
      </c>
      <c r="B952" s="99" t="s">
        <v>15662</v>
      </c>
      <c r="C952" s="99" t="s">
        <v>15663</v>
      </c>
      <c r="D952" s="99" t="s">
        <v>15322</v>
      </c>
      <c r="E952" s="99" t="s">
        <v>15337</v>
      </c>
      <c r="F952" s="99" t="s">
        <v>15324</v>
      </c>
      <c r="G952" s="99" t="s">
        <v>16985</v>
      </c>
      <c r="H952" s="99"/>
      <c r="I952" s="99" t="s">
        <v>15322</v>
      </c>
      <c r="J952" s="99" t="s">
        <v>15337</v>
      </c>
      <c r="K952" s="99"/>
      <c r="L952" s="99"/>
      <c r="M952" s="100" t="s">
        <v>16986</v>
      </c>
      <c r="N952" s="86" t="str">
        <f t="shared" si="15"/>
        <v>1833076</v>
      </c>
      <c r="O952" s="104">
        <v>178000</v>
      </c>
      <c r="P952" s="101">
        <v>178000</v>
      </c>
      <c r="Q952" s="77">
        <v>178</v>
      </c>
      <c r="R952" s="102"/>
      <c r="S952" s="99"/>
      <c r="T952" s="99" t="s">
        <v>15331</v>
      </c>
      <c r="U952" s="99"/>
      <c r="V952" s="99" t="s">
        <v>15801</v>
      </c>
      <c r="W952" s="99" t="s">
        <v>15334</v>
      </c>
      <c r="X952" s="103" t="s">
        <v>16987</v>
      </c>
      <c r="Y952" s="103">
        <v>44595</v>
      </c>
      <c r="Z952" s="103" t="s">
        <v>16988</v>
      </c>
      <c r="AA952" s="79">
        <v>6186</v>
      </c>
      <c r="AB952" s="80" t="s">
        <v>15340</v>
      </c>
    </row>
    <row r="953" spans="1:29" hidden="1">
      <c r="A953" s="76" t="s">
        <v>2347</v>
      </c>
      <c r="B953" s="92" t="s">
        <v>15346</v>
      </c>
      <c r="C953" s="92" t="s">
        <v>129</v>
      </c>
      <c r="D953" s="92" t="s">
        <v>15322</v>
      </c>
      <c r="E953" s="92" t="s">
        <v>15337</v>
      </c>
      <c r="F953" s="92" t="s">
        <v>15324</v>
      </c>
      <c r="G953" s="92" t="s">
        <v>16989</v>
      </c>
      <c r="H953" s="92" t="s">
        <v>15326</v>
      </c>
      <c r="I953" s="92" t="s">
        <v>15322</v>
      </c>
      <c r="J953" s="92" t="s">
        <v>15337</v>
      </c>
      <c r="K953" s="92">
        <v>0</v>
      </c>
      <c r="L953" s="92" t="s">
        <v>13433</v>
      </c>
      <c r="M953" s="93" t="s">
        <v>16990</v>
      </c>
      <c r="N953" s="86" t="str">
        <f t="shared" si="15"/>
        <v>1833140</v>
      </c>
      <c r="O953" s="94">
        <v>273000</v>
      </c>
      <c r="P953" s="95">
        <v>259350</v>
      </c>
      <c r="Q953" s="77">
        <v>259.35000000000002</v>
      </c>
      <c r="R953" s="96" t="s">
        <v>15329</v>
      </c>
      <c r="S953" s="92" t="s">
        <v>15349</v>
      </c>
      <c r="T953" s="92" t="s">
        <v>15331</v>
      </c>
      <c r="U953" s="92" t="s">
        <v>15350</v>
      </c>
      <c r="V953" s="92" t="s">
        <v>15351</v>
      </c>
      <c r="W953" s="92" t="s">
        <v>15352</v>
      </c>
      <c r="X953" s="97">
        <v>44594</v>
      </c>
      <c r="Y953" s="97">
        <v>44595</v>
      </c>
      <c r="Z953" s="97">
        <v>51893</v>
      </c>
      <c r="AA953" s="79" t="s">
        <v>15353</v>
      </c>
      <c r="AB953" s="90"/>
    </row>
    <row r="954" spans="1:29" hidden="1">
      <c r="A954" s="98" t="s">
        <v>15392</v>
      </c>
      <c r="B954" s="99" t="s">
        <v>15393</v>
      </c>
      <c r="C954" s="99" t="s">
        <v>539</v>
      </c>
      <c r="D954" s="99" t="s">
        <v>15322</v>
      </c>
      <c r="E954" s="99" t="s">
        <v>15337</v>
      </c>
      <c r="F954" s="99" t="s">
        <v>15354</v>
      </c>
      <c r="G954" s="99" t="s">
        <v>16991</v>
      </c>
      <c r="H954" s="99" t="s">
        <v>15326</v>
      </c>
      <c r="I954" s="99" t="s">
        <v>15322</v>
      </c>
      <c r="J954" s="99" t="s">
        <v>15364</v>
      </c>
      <c r="K954" s="99">
        <v>0</v>
      </c>
      <c r="L954" s="99" t="s">
        <v>13433</v>
      </c>
      <c r="M954" s="99" t="s">
        <v>16992</v>
      </c>
      <c r="N954" s="86" t="str">
        <f t="shared" si="15"/>
        <v>1881667</v>
      </c>
      <c r="O954" s="104">
        <v>138000</v>
      </c>
      <c r="P954" s="105">
        <v>138000</v>
      </c>
      <c r="Q954" s="77">
        <v>138</v>
      </c>
      <c r="R954" s="102" t="s">
        <v>15329</v>
      </c>
      <c r="S954" s="99" t="s">
        <v>15371</v>
      </c>
      <c r="T954" s="99" t="s">
        <v>15331</v>
      </c>
      <c r="U954" s="99" t="s">
        <v>15484</v>
      </c>
      <c r="V954" s="99" t="s">
        <v>15485</v>
      </c>
      <c r="W954" s="99" t="s">
        <v>15517</v>
      </c>
      <c r="X954" s="103" t="s">
        <v>15568</v>
      </c>
      <c r="Y954" s="103">
        <v>44722</v>
      </c>
      <c r="Z954" s="103">
        <v>48373</v>
      </c>
      <c r="AA954" s="79" t="s">
        <v>15374</v>
      </c>
    </row>
    <row r="955" spans="1:29" hidden="1">
      <c r="A955" s="98" t="s">
        <v>15392</v>
      </c>
      <c r="B955" s="99" t="s">
        <v>15435</v>
      </c>
      <c r="C955" s="99" t="s">
        <v>1049</v>
      </c>
      <c r="D955" s="99" t="s">
        <v>15322</v>
      </c>
      <c r="E955" s="99" t="s">
        <v>15337</v>
      </c>
      <c r="F955" s="99" t="s">
        <v>15354</v>
      </c>
      <c r="G955" s="99" t="s">
        <v>16993</v>
      </c>
      <c r="H955" s="99" t="s">
        <v>15326</v>
      </c>
      <c r="I955" s="99" t="s">
        <v>15322</v>
      </c>
      <c r="J955" s="99" t="s">
        <v>15337</v>
      </c>
      <c r="K955" s="99">
        <v>0</v>
      </c>
      <c r="L955" s="99" t="s">
        <v>13433</v>
      </c>
      <c r="M955" s="99" t="s">
        <v>16994</v>
      </c>
      <c r="N955" s="86" t="str">
        <f t="shared" si="15"/>
        <v>1925174</v>
      </c>
      <c r="O955" s="104">
        <v>80000</v>
      </c>
      <c r="P955" s="105">
        <v>80000</v>
      </c>
      <c r="Q955" s="77">
        <v>80</v>
      </c>
      <c r="R955" s="102" t="s">
        <v>15329</v>
      </c>
      <c r="S955" s="99" t="s">
        <v>15401</v>
      </c>
      <c r="T955" s="99" t="s">
        <v>15331</v>
      </c>
      <c r="U955" s="99" t="s">
        <v>15332</v>
      </c>
      <c r="V955" s="99" t="s">
        <v>15333</v>
      </c>
      <c r="W955" s="99" t="s">
        <v>15402</v>
      </c>
      <c r="X955" s="103" t="s">
        <v>16441</v>
      </c>
      <c r="Y955" s="103">
        <v>44711</v>
      </c>
      <c r="Z955" s="103">
        <v>52010</v>
      </c>
      <c r="AA955" s="79" t="s">
        <v>15374</v>
      </c>
      <c r="AB955" s="80" t="s">
        <v>15375</v>
      </c>
    </row>
    <row r="956" spans="1:29" hidden="1">
      <c r="A956" s="76" t="s">
        <v>2799</v>
      </c>
      <c r="B956" s="92" t="s">
        <v>15358</v>
      </c>
      <c r="C956" s="92" t="s">
        <v>59</v>
      </c>
      <c r="D956" s="92" t="s">
        <v>15322</v>
      </c>
      <c r="E956" s="92" t="s">
        <v>15337</v>
      </c>
      <c r="F956" s="92" t="s">
        <v>15324</v>
      </c>
      <c r="G956" s="92" t="s">
        <v>16995</v>
      </c>
      <c r="H956" s="92" t="s">
        <v>15326</v>
      </c>
      <c r="I956" s="92" t="s">
        <v>15322</v>
      </c>
      <c r="J956" s="92" t="s">
        <v>15327</v>
      </c>
      <c r="K956" s="92">
        <v>0</v>
      </c>
      <c r="L956" s="92" t="s">
        <v>13433</v>
      </c>
      <c r="M956" s="93" t="s">
        <v>3424</v>
      </c>
      <c r="N956" s="86" t="str">
        <f t="shared" si="15"/>
        <v>1998201</v>
      </c>
      <c r="O956" s="94">
        <v>297500</v>
      </c>
      <c r="P956" s="95">
        <v>297500</v>
      </c>
      <c r="Q956" s="77">
        <v>297.5</v>
      </c>
      <c r="R956" s="96" t="s">
        <v>15329</v>
      </c>
      <c r="S956" s="92" t="s">
        <v>15330</v>
      </c>
      <c r="T956" s="92" t="s">
        <v>15331</v>
      </c>
      <c r="U956" s="92" t="s">
        <v>15332</v>
      </c>
      <c r="V956" s="92" t="s">
        <v>15333</v>
      </c>
      <c r="W956" s="92" t="s">
        <v>15334</v>
      </c>
      <c r="X956" s="97">
        <v>44602</v>
      </c>
      <c r="Y956" s="97">
        <v>44607</v>
      </c>
      <c r="Z956" s="97">
        <v>51904</v>
      </c>
      <c r="AA956" s="79">
        <v>6186</v>
      </c>
      <c r="AB956" s="90" t="s">
        <v>15340</v>
      </c>
    </row>
    <row r="957" spans="1:29" hidden="1">
      <c r="A957" s="98" t="s">
        <v>15320</v>
      </c>
      <c r="B957" s="99" t="s">
        <v>15769</v>
      </c>
      <c r="C957" s="99" t="s">
        <v>15770</v>
      </c>
      <c r="D957" s="99" t="s">
        <v>15322</v>
      </c>
      <c r="E957" s="99" t="s">
        <v>15327</v>
      </c>
      <c r="F957" s="99" t="s">
        <v>15324</v>
      </c>
      <c r="G957" s="99" t="s">
        <v>16996</v>
      </c>
      <c r="H957" s="99" t="s">
        <v>15326</v>
      </c>
      <c r="I957" s="99" t="s">
        <v>15322</v>
      </c>
      <c r="J957" s="99" t="s">
        <v>15327</v>
      </c>
      <c r="K957" s="99">
        <v>0</v>
      </c>
      <c r="L957" s="99" t="s">
        <v>13433</v>
      </c>
      <c r="M957" s="99" t="s">
        <v>3740</v>
      </c>
      <c r="N957" s="86" t="str">
        <f t="shared" si="15"/>
        <v>2004843</v>
      </c>
      <c r="O957" s="104">
        <v>196000</v>
      </c>
      <c r="P957" s="105">
        <v>196000</v>
      </c>
      <c r="Q957" s="77">
        <v>196</v>
      </c>
      <c r="R957" s="102" t="s">
        <v>15329</v>
      </c>
      <c r="S957" s="99" t="s">
        <v>15330</v>
      </c>
      <c r="T957" s="99" t="s">
        <v>15331</v>
      </c>
      <c r="U957" s="99" t="s">
        <v>15332</v>
      </c>
      <c r="V957" s="99" t="s">
        <v>15333</v>
      </c>
      <c r="W957" s="99" t="s">
        <v>15334</v>
      </c>
      <c r="X957" s="103" t="s">
        <v>15373</v>
      </c>
      <c r="Y957" s="103">
        <v>44714</v>
      </c>
      <c r="Z957" s="103">
        <v>51902</v>
      </c>
      <c r="AA957" s="79">
        <v>6186</v>
      </c>
      <c r="AB957" s="80" t="s">
        <v>15340</v>
      </c>
      <c r="AC957" s="81">
        <v>33</v>
      </c>
    </row>
    <row r="958" spans="1:29" hidden="1">
      <c r="A958" s="98" t="s">
        <v>2347</v>
      </c>
      <c r="B958" s="99" t="s">
        <v>15346</v>
      </c>
      <c r="C958" s="99" t="s">
        <v>129</v>
      </c>
      <c r="D958" s="99" t="s">
        <v>15322</v>
      </c>
      <c r="E958" s="99" t="s">
        <v>15337</v>
      </c>
      <c r="F958" s="99" t="s">
        <v>15324</v>
      </c>
      <c r="G958" s="99" t="s">
        <v>16997</v>
      </c>
      <c r="H958" s="99" t="s">
        <v>15326</v>
      </c>
      <c r="I958" s="99" t="s">
        <v>16998</v>
      </c>
      <c r="J958" s="99" t="s">
        <v>16999</v>
      </c>
      <c r="K958" s="99">
        <v>0</v>
      </c>
      <c r="L958" s="99" t="s">
        <v>13433</v>
      </c>
      <c r="M958" s="100" t="s">
        <v>17000</v>
      </c>
      <c r="N958" s="86" t="str">
        <f t="shared" si="15"/>
        <v>2096784</v>
      </c>
      <c r="O958" s="104">
        <v>273000</v>
      </c>
      <c r="P958" s="101">
        <v>259350</v>
      </c>
      <c r="Q958" s="77">
        <v>259.35000000000002</v>
      </c>
      <c r="R958" s="102" t="s">
        <v>15329</v>
      </c>
      <c r="S958" s="99" t="s">
        <v>15349</v>
      </c>
      <c r="T958" s="99" t="s">
        <v>15331</v>
      </c>
      <c r="U958" s="99" t="s">
        <v>15350</v>
      </c>
      <c r="V958" s="99" t="s">
        <v>15351</v>
      </c>
      <c r="W958" s="99" t="s">
        <v>15352</v>
      </c>
      <c r="X958" s="103" t="s">
        <v>15684</v>
      </c>
      <c r="Y958" s="103">
        <v>44631</v>
      </c>
      <c r="Z958" s="103">
        <v>51928</v>
      </c>
      <c r="AA958" s="79" t="s">
        <v>15353</v>
      </c>
    </row>
    <row r="959" spans="1:29" hidden="1">
      <c r="A959" s="98" t="s">
        <v>15458</v>
      </c>
      <c r="B959" s="99" t="s">
        <v>15689</v>
      </c>
      <c r="C959" s="99" t="s">
        <v>15690</v>
      </c>
      <c r="D959" s="99" t="s">
        <v>15322</v>
      </c>
      <c r="E959" s="99" t="s">
        <v>15370</v>
      </c>
      <c r="F959" s="99" t="s">
        <v>15324</v>
      </c>
      <c r="G959" s="99" t="s">
        <v>17001</v>
      </c>
      <c r="H959" s="99" t="s">
        <v>15326</v>
      </c>
      <c r="I959" s="99" t="s">
        <v>15322</v>
      </c>
      <c r="J959" s="99" t="s">
        <v>15370</v>
      </c>
      <c r="K959" s="99">
        <v>0</v>
      </c>
      <c r="L959" s="99" t="s">
        <v>13433</v>
      </c>
      <c r="M959" s="99" t="s">
        <v>17002</v>
      </c>
      <c r="N959" s="86" t="str">
        <f t="shared" si="15"/>
        <v>2130498</v>
      </c>
      <c r="O959" s="104">
        <v>239645</v>
      </c>
      <c r="P959" s="105">
        <v>239645</v>
      </c>
      <c r="Q959" s="77">
        <v>239.64500000000001</v>
      </c>
      <c r="R959" s="102" t="s">
        <v>15329</v>
      </c>
      <c r="S959" s="99" t="s">
        <v>15330</v>
      </c>
      <c r="T959" s="99" t="s">
        <v>15331</v>
      </c>
      <c r="U959" s="99" t="s">
        <v>15332</v>
      </c>
      <c r="V959" s="99" t="s">
        <v>15333</v>
      </c>
      <c r="W959" s="99" t="s">
        <v>15334</v>
      </c>
      <c r="X959" s="103" t="s">
        <v>17003</v>
      </c>
      <c r="Y959" s="103">
        <v>44739</v>
      </c>
      <c r="Z959" s="103">
        <v>51990</v>
      </c>
      <c r="AA959" s="79">
        <v>6186</v>
      </c>
    </row>
    <row r="960" spans="1:29" hidden="1">
      <c r="A960" s="98" t="s">
        <v>2347</v>
      </c>
      <c r="B960" s="99" t="s">
        <v>15346</v>
      </c>
      <c r="C960" s="99" t="s">
        <v>129</v>
      </c>
      <c r="D960" s="99" t="s">
        <v>15322</v>
      </c>
      <c r="E960" s="99" t="s">
        <v>15337</v>
      </c>
      <c r="F960" s="99" t="s">
        <v>15324</v>
      </c>
      <c r="G960" s="99" t="s">
        <v>17004</v>
      </c>
      <c r="H960" s="99" t="s">
        <v>15326</v>
      </c>
      <c r="I960" s="99" t="s">
        <v>15322</v>
      </c>
      <c r="J960" s="99" t="s">
        <v>15337</v>
      </c>
      <c r="K960" s="99">
        <v>0</v>
      </c>
      <c r="L960" s="99" t="s">
        <v>13433</v>
      </c>
      <c r="M960" s="100" t="s">
        <v>17005</v>
      </c>
      <c r="N960" s="86" t="str">
        <f t="shared" si="15"/>
        <v>2136383</v>
      </c>
      <c r="O960" s="104">
        <v>273000</v>
      </c>
      <c r="P960" s="101">
        <v>259350</v>
      </c>
      <c r="Q960" s="77">
        <v>259.35000000000002</v>
      </c>
      <c r="R960" s="102" t="s">
        <v>15329</v>
      </c>
      <c r="S960" s="99" t="s">
        <v>15349</v>
      </c>
      <c r="T960" s="99" t="s">
        <v>15331</v>
      </c>
      <c r="U960" s="99" t="s">
        <v>15350</v>
      </c>
      <c r="V960" s="99" t="s">
        <v>15351</v>
      </c>
      <c r="W960" s="99" t="s">
        <v>15352</v>
      </c>
      <c r="X960" s="103" t="s">
        <v>15655</v>
      </c>
      <c r="Y960" s="103">
        <v>44624</v>
      </c>
      <c r="Z960" s="103">
        <v>51921</v>
      </c>
      <c r="AA960" s="79" t="s">
        <v>15353</v>
      </c>
    </row>
    <row r="961" spans="1:29" hidden="1">
      <c r="A961" s="98" t="s">
        <v>2347</v>
      </c>
      <c r="B961" s="99" t="s">
        <v>15511</v>
      </c>
      <c r="C961" s="99" t="s">
        <v>3798</v>
      </c>
      <c r="D961" s="99" t="s">
        <v>15322</v>
      </c>
      <c r="E961" s="99" t="s">
        <v>15361</v>
      </c>
      <c r="F961" s="99" t="s">
        <v>15324</v>
      </c>
      <c r="G961" s="99" t="s">
        <v>17006</v>
      </c>
      <c r="H961" s="99" t="s">
        <v>15326</v>
      </c>
      <c r="I961" s="99" t="s">
        <v>15322</v>
      </c>
      <c r="J961" s="99" t="s">
        <v>15361</v>
      </c>
      <c r="K961" s="99">
        <v>0</v>
      </c>
      <c r="L961" s="99" t="s">
        <v>13433</v>
      </c>
      <c r="M961" s="100" t="s">
        <v>3836</v>
      </c>
      <c r="N961" s="86" t="str">
        <f t="shared" si="15"/>
        <v>2139866</v>
      </c>
      <c r="O961" s="101">
        <v>170000</v>
      </c>
      <c r="P961" s="101">
        <v>170000</v>
      </c>
      <c r="Q961" s="77">
        <v>170</v>
      </c>
      <c r="R961" s="102" t="s">
        <v>15329</v>
      </c>
      <c r="S961" s="99" t="s">
        <v>15330</v>
      </c>
      <c r="T961" s="99" t="s">
        <v>15331</v>
      </c>
      <c r="U961" s="99" t="s">
        <v>15332</v>
      </c>
      <c r="V961" s="99" t="s">
        <v>15333</v>
      </c>
      <c r="W961" s="99" t="s">
        <v>15345</v>
      </c>
      <c r="X961" s="103">
        <v>44615</v>
      </c>
      <c r="Y961" s="103">
        <v>44617</v>
      </c>
      <c r="Z961" s="103">
        <v>51919</v>
      </c>
      <c r="AA961" s="79">
        <v>6186</v>
      </c>
      <c r="AB961" s="90" t="s">
        <v>15340</v>
      </c>
    </row>
    <row r="962" spans="1:29" hidden="1">
      <c r="A962" s="76" t="s">
        <v>2347</v>
      </c>
      <c r="B962" s="92" t="s">
        <v>15346</v>
      </c>
      <c r="C962" s="92" t="s">
        <v>129</v>
      </c>
      <c r="D962" s="92" t="s">
        <v>15322</v>
      </c>
      <c r="E962" s="92" t="s">
        <v>15337</v>
      </c>
      <c r="F962" s="92" t="s">
        <v>15324</v>
      </c>
      <c r="G962" s="92" t="s">
        <v>17007</v>
      </c>
      <c r="H962" s="92" t="s">
        <v>15326</v>
      </c>
      <c r="I962" s="92" t="s">
        <v>15322</v>
      </c>
      <c r="J962" s="92" t="s">
        <v>15348</v>
      </c>
      <c r="K962" s="92">
        <v>0</v>
      </c>
      <c r="L962" s="92" t="s">
        <v>13433</v>
      </c>
      <c r="M962" s="93" t="s">
        <v>17008</v>
      </c>
      <c r="N962" s="86" t="str">
        <f t="shared" si="15"/>
        <v>2150531</v>
      </c>
      <c r="O962" s="94">
        <v>273000</v>
      </c>
      <c r="P962" s="95">
        <v>259350</v>
      </c>
      <c r="Q962" s="77">
        <v>259.35000000000002</v>
      </c>
      <c r="R962" s="96" t="s">
        <v>15329</v>
      </c>
      <c r="S962" s="92" t="s">
        <v>15349</v>
      </c>
      <c r="T962" s="92" t="s">
        <v>15331</v>
      </c>
      <c r="U962" s="92" t="s">
        <v>15350</v>
      </c>
      <c r="V962" s="92" t="s">
        <v>15351</v>
      </c>
      <c r="W962" s="92" t="s">
        <v>15352</v>
      </c>
      <c r="X962" s="97">
        <v>44579</v>
      </c>
      <c r="Y962" s="97">
        <v>44592</v>
      </c>
      <c r="Z962" s="97">
        <v>51882</v>
      </c>
      <c r="AA962" s="79" t="s">
        <v>15353</v>
      </c>
      <c r="AB962" s="90"/>
    </row>
    <row r="963" spans="1:29" hidden="1">
      <c r="A963" s="98" t="s">
        <v>2799</v>
      </c>
      <c r="B963" s="99" t="s">
        <v>15358</v>
      </c>
      <c r="C963" s="99" t="s">
        <v>59</v>
      </c>
      <c r="D963" s="99" t="s">
        <v>15322</v>
      </c>
      <c r="E963" s="99" t="s">
        <v>15337</v>
      </c>
      <c r="F963" s="99" t="s">
        <v>15324</v>
      </c>
      <c r="G963" s="99" t="s">
        <v>17009</v>
      </c>
      <c r="H963" s="99" t="s">
        <v>15326</v>
      </c>
      <c r="I963" s="99" t="s">
        <v>15322</v>
      </c>
      <c r="J963" s="99" t="s">
        <v>15364</v>
      </c>
      <c r="K963" s="99">
        <v>0</v>
      </c>
      <c r="L963" s="99" t="s">
        <v>13433</v>
      </c>
      <c r="M963" s="100" t="s">
        <v>310</v>
      </c>
      <c r="N963" s="86" t="str">
        <f t="shared" si="15"/>
        <v>2165065</v>
      </c>
      <c r="O963" s="101">
        <v>272000</v>
      </c>
      <c r="P963" s="101">
        <v>272000</v>
      </c>
      <c r="Q963" s="77">
        <v>272</v>
      </c>
      <c r="R963" s="102" t="s">
        <v>15329</v>
      </c>
      <c r="S963" s="99" t="s">
        <v>15330</v>
      </c>
      <c r="T963" s="99" t="s">
        <v>15331</v>
      </c>
      <c r="U963" s="99" t="s">
        <v>15332</v>
      </c>
      <c r="V963" s="99" t="s">
        <v>15333</v>
      </c>
      <c r="W963" s="99" t="s">
        <v>15334</v>
      </c>
      <c r="X963" s="103">
        <v>44615</v>
      </c>
      <c r="Y963" s="103">
        <v>44617</v>
      </c>
      <c r="Z963" s="103">
        <v>51919</v>
      </c>
      <c r="AA963" s="79">
        <v>6186</v>
      </c>
      <c r="AB963" s="90" t="s">
        <v>15340</v>
      </c>
      <c r="AC963" s="81">
        <v>33</v>
      </c>
    </row>
    <row r="964" spans="1:29" hidden="1">
      <c r="A964" s="98" t="s">
        <v>2799</v>
      </c>
      <c r="B964" s="99" t="s">
        <v>15358</v>
      </c>
      <c r="C964" s="99" t="s">
        <v>59</v>
      </c>
      <c r="D964" s="99" t="s">
        <v>15322</v>
      </c>
      <c r="E964" s="99" t="s">
        <v>15337</v>
      </c>
      <c r="F964" s="99" t="s">
        <v>15324</v>
      </c>
      <c r="G964" s="99" t="s">
        <v>17010</v>
      </c>
      <c r="H964" s="99" t="s">
        <v>15326</v>
      </c>
      <c r="I964" s="99" t="s">
        <v>15322</v>
      </c>
      <c r="J964" s="99" t="s">
        <v>15337</v>
      </c>
      <c r="K964" s="99">
        <v>0</v>
      </c>
      <c r="L964" s="99" t="s">
        <v>13433</v>
      </c>
      <c r="M964" s="99" t="s">
        <v>2064</v>
      </c>
      <c r="N964" s="86" t="str">
        <f t="shared" si="15"/>
        <v>2171610</v>
      </c>
      <c r="O964" s="104">
        <v>309400</v>
      </c>
      <c r="P964" s="101">
        <v>309400</v>
      </c>
      <c r="Q964" s="77">
        <v>309.39999999999998</v>
      </c>
      <c r="R964" s="102" t="s">
        <v>15329</v>
      </c>
      <c r="S964" s="99" t="s">
        <v>15330</v>
      </c>
      <c r="T964" s="99" t="s">
        <v>15331</v>
      </c>
      <c r="U964" s="99" t="s">
        <v>15332</v>
      </c>
      <c r="V964" s="99" t="s">
        <v>15333</v>
      </c>
      <c r="W964" s="99" t="s">
        <v>15334</v>
      </c>
      <c r="X964" s="103" t="s">
        <v>15540</v>
      </c>
      <c r="Y964" s="103">
        <v>44670</v>
      </c>
      <c r="Z964" s="103">
        <v>51974</v>
      </c>
      <c r="AA964" s="79">
        <v>6186</v>
      </c>
      <c r="AB964" s="80" t="s">
        <v>15340</v>
      </c>
      <c r="AC964" s="81">
        <v>33</v>
      </c>
    </row>
    <row r="965" spans="1:29" hidden="1">
      <c r="A965" s="98" t="s">
        <v>2347</v>
      </c>
      <c r="B965" s="99" t="s">
        <v>15341</v>
      </c>
      <c r="C965" s="99" t="s">
        <v>15342</v>
      </c>
      <c r="D965" s="99" t="s">
        <v>15322</v>
      </c>
      <c r="E965" s="99" t="s">
        <v>15343</v>
      </c>
      <c r="F965" s="99" t="s">
        <v>15354</v>
      </c>
      <c r="G965" s="99" t="s">
        <v>17011</v>
      </c>
      <c r="H965" s="99" t="s">
        <v>15326</v>
      </c>
      <c r="I965" s="99" t="s">
        <v>15322</v>
      </c>
      <c r="J965" s="99" t="s">
        <v>15343</v>
      </c>
      <c r="K965" s="99">
        <v>0</v>
      </c>
      <c r="L965" s="99" t="s">
        <v>13433</v>
      </c>
      <c r="M965" s="100" t="s">
        <v>17012</v>
      </c>
      <c r="N965" s="86" t="str">
        <f t="shared" si="15"/>
        <v>2190315</v>
      </c>
      <c r="O965" s="101">
        <v>171468</v>
      </c>
      <c r="P965" s="101">
        <v>171468</v>
      </c>
      <c r="Q965" s="77">
        <v>171.46799999999999</v>
      </c>
      <c r="R965" s="102" t="s">
        <v>15329</v>
      </c>
      <c r="S965" s="99" t="s">
        <v>15349</v>
      </c>
      <c r="T965" s="99" t="s">
        <v>15331</v>
      </c>
      <c r="U965" s="99" t="s">
        <v>15356</v>
      </c>
      <c r="V965" s="99" t="s">
        <v>15357</v>
      </c>
      <c r="W965" s="99" t="s">
        <v>15352</v>
      </c>
      <c r="X965" s="103">
        <v>44610</v>
      </c>
      <c r="Y965" s="103">
        <v>44610</v>
      </c>
      <c r="Z965" s="103">
        <v>51913</v>
      </c>
      <c r="AA965" s="79" t="s">
        <v>15353</v>
      </c>
    </row>
    <row r="966" spans="1:29" hidden="1">
      <c r="A966" s="98" t="s">
        <v>15458</v>
      </c>
      <c r="B966" s="99" t="s">
        <v>16170</v>
      </c>
      <c r="C966" s="99" t="s">
        <v>16171</v>
      </c>
      <c r="D966" s="99" t="s">
        <v>15322</v>
      </c>
      <c r="E966" s="99" t="s">
        <v>15343</v>
      </c>
      <c r="F966" s="99" t="s">
        <v>15324</v>
      </c>
      <c r="G966" s="99" t="s">
        <v>17013</v>
      </c>
      <c r="H966" s="99" t="s">
        <v>15326</v>
      </c>
      <c r="I966" s="99" t="s">
        <v>15322</v>
      </c>
      <c r="J966" s="99" t="s">
        <v>15343</v>
      </c>
      <c r="K966" s="99">
        <v>0</v>
      </c>
      <c r="L966" s="99" t="s">
        <v>13433</v>
      </c>
      <c r="M966" s="99" t="s">
        <v>2292</v>
      </c>
      <c r="N966" s="86" t="str">
        <f t="shared" si="15"/>
        <v>2193483</v>
      </c>
      <c r="O966" s="104">
        <v>201790</v>
      </c>
      <c r="P966" s="105">
        <v>201790</v>
      </c>
      <c r="Q966" s="77">
        <v>201.79</v>
      </c>
      <c r="R966" s="102" t="s">
        <v>15329</v>
      </c>
      <c r="S966" s="99" t="s">
        <v>15330</v>
      </c>
      <c r="T966" s="99" t="s">
        <v>15331</v>
      </c>
      <c r="U966" s="99" t="s">
        <v>15332</v>
      </c>
      <c r="V966" s="99" t="s">
        <v>15333</v>
      </c>
      <c r="W966" s="99" t="s">
        <v>15334</v>
      </c>
      <c r="X966" s="103" t="s">
        <v>15448</v>
      </c>
      <c r="Y966" s="103">
        <v>44711</v>
      </c>
      <c r="Z966" s="103">
        <v>52001</v>
      </c>
      <c r="AA966" s="79">
        <v>6186</v>
      </c>
      <c r="AB966" s="80" t="s">
        <v>15340</v>
      </c>
    </row>
    <row r="967" spans="1:29" hidden="1">
      <c r="A967" s="76" t="s">
        <v>2347</v>
      </c>
      <c r="B967" s="92" t="s">
        <v>15341</v>
      </c>
      <c r="C967" s="92" t="s">
        <v>15342</v>
      </c>
      <c r="D967" s="92" t="s">
        <v>15322</v>
      </c>
      <c r="E967" s="92" t="s">
        <v>15343</v>
      </c>
      <c r="F967" s="92" t="s">
        <v>15354</v>
      </c>
      <c r="G967" s="92" t="s">
        <v>17014</v>
      </c>
      <c r="H967" s="92" t="s">
        <v>15326</v>
      </c>
      <c r="I967" s="92" t="s">
        <v>15322</v>
      </c>
      <c r="J967" s="92" t="s">
        <v>15343</v>
      </c>
      <c r="K967" s="92">
        <v>0</v>
      </c>
      <c r="L967" s="92" t="s">
        <v>13433</v>
      </c>
      <c r="M967" s="93" t="s">
        <v>17015</v>
      </c>
      <c r="N967" s="86" t="str">
        <f t="shared" si="15"/>
        <v>2216713</v>
      </c>
      <c r="O967" s="94">
        <v>142475</v>
      </c>
      <c r="P967" s="95">
        <v>142475</v>
      </c>
      <c r="Q967" s="77">
        <v>142.47499999999999</v>
      </c>
      <c r="R967" s="96" t="s">
        <v>15329</v>
      </c>
      <c r="S967" s="92" t="s">
        <v>15349</v>
      </c>
      <c r="T967" s="92" t="s">
        <v>15331</v>
      </c>
      <c r="U967" s="92" t="s">
        <v>15356</v>
      </c>
      <c r="V967" s="92" t="s">
        <v>15357</v>
      </c>
      <c r="W967" s="92" t="s">
        <v>15352</v>
      </c>
      <c r="X967" s="97">
        <v>44602</v>
      </c>
      <c r="Y967" s="97">
        <v>44607</v>
      </c>
      <c r="Z967" s="97">
        <v>51897</v>
      </c>
      <c r="AA967" s="79" t="s">
        <v>15353</v>
      </c>
      <c r="AB967" s="90"/>
    </row>
    <row r="968" spans="1:29" hidden="1">
      <c r="A968" s="98" t="s">
        <v>2347</v>
      </c>
      <c r="B968" s="99" t="s">
        <v>15341</v>
      </c>
      <c r="C968" s="99" t="s">
        <v>15342</v>
      </c>
      <c r="D968" s="99" t="s">
        <v>15322</v>
      </c>
      <c r="E968" s="99" t="s">
        <v>15343</v>
      </c>
      <c r="F968" s="99" t="s">
        <v>15324</v>
      </c>
      <c r="G968" s="99" t="s">
        <v>17016</v>
      </c>
      <c r="H968" s="99" t="s">
        <v>15326</v>
      </c>
      <c r="I968" s="99" t="s">
        <v>15322</v>
      </c>
      <c r="J968" s="99" t="s">
        <v>15343</v>
      </c>
      <c r="K968" s="99">
        <v>0</v>
      </c>
      <c r="L968" s="99" t="s">
        <v>13433</v>
      </c>
      <c r="M968" s="99" t="s">
        <v>2228</v>
      </c>
      <c r="N968" s="86" t="str">
        <f t="shared" si="15"/>
        <v>2219888</v>
      </c>
      <c r="O968" s="104">
        <v>233750</v>
      </c>
      <c r="P968" s="101">
        <v>233750</v>
      </c>
      <c r="Q968" s="77">
        <v>233.75</v>
      </c>
      <c r="R968" s="102" t="s">
        <v>15329</v>
      </c>
      <c r="S968" s="99" t="s">
        <v>15330</v>
      </c>
      <c r="T968" s="99" t="s">
        <v>15331</v>
      </c>
      <c r="U968" s="99" t="s">
        <v>15332</v>
      </c>
      <c r="V968" s="99" t="s">
        <v>15333</v>
      </c>
      <c r="W968" s="99" t="s">
        <v>15345</v>
      </c>
      <c r="X968" s="103">
        <v>44699</v>
      </c>
      <c r="Y968" s="103">
        <v>44700</v>
      </c>
      <c r="Z968" s="103">
        <v>51997</v>
      </c>
      <c r="AA968" s="79">
        <v>6186</v>
      </c>
      <c r="AB968" s="80" t="s">
        <v>15510</v>
      </c>
      <c r="AC968" s="81">
        <v>33</v>
      </c>
    </row>
    <row r="969" spans="1:29" hidden="1">
      <c r="A969" s="98" t="s">
        <v>2799</v>
      </c>
      <c r="B969" s="99" t="s">
        <v>15358</v>
      </c>
      <c r="C969" s="99" t="s">
        <v>59</v>
      </c>
      <c r="D969" s="99" t="s">
        <v>15322</v>
      </c>
      <c r="E969" s="99" t="s">
        <v>15337</v>
      </c>
      <c r="F969" s="99" t="s">
        <v>15324</v>
      </c>
      <c r="G969" s="99" t="s">
        <v>17017</v>
      </c>
      <c r="H969" s="99" t="s">
        <v>15326</v>
      </c>
      <c r="I969" s="99" t="s">
        <v>15322</v>
      </c>
      <c r="J969" s="99" t="s">
        <v>15327</v>
      </c>
      <c r="K969" s="99">
        <v>0</v>
      </c>
      <c r="L969" s="99" t="s">
        <v>13433</v>
      </c>
      <c r="M969" s="99" t="s">
        <v>404</v>
      </c>
      <c r="N969" s="86" t="str">
        <f t="shared" ref="N969:N1032" si="16">+RIGHT(M969,7)</f>
        <v>2238419</v>
      </c>
      <c r="O969" s="104">
        <v>255000</v>
      </c>
      <c r="P969" s="101">
        <v>255000</v>
      </c>
      <c r="Q969" s="77">
        <v>255</v>
      </c>
      <c r="R969" s="102" t="s">
        <v>15329</v>
      </c>
      <c r="S969" s="99" t="s">
        <v>15330</v>
      </c>
      <c r="T969" s="99" t="s">
        <v>15331</v>
      </c>
      <c r="U969" s="99" t="s">
        <v>15332</v>
      </c>
      <c r="V969" s="99" t="s">
        <v>15333</v>
      </c>
      <c r="W969" s="99" t="s">
        <v>15334</v>
      </c>
      <c r="X969" s="103" t="s">
        <v>15445</v>
      </c>
      <c r="Y969" s="103">
        <v>44659</v>
      </c>
      <c r="Z969" s="103">
        <v>51961</v>
      </c>
      <c r="AA969" s="79">
        <v>6186</v>
      </c>
      <c r="AB969" s="80" t="s">
        <v>15340</v>
      </c>
    </row>
    <row r="970" spans="1:29" hidden="1">
      <c r="A970" s="76" t="s">
        <v>2347</v>
      </c>
      <c r="B970" s="92" t="s">
        <v>15346</v>
      </c>
      <c r="C970" s="92" t="s">
        <v>129</v>
      </c>
      <c r="D970" s="92" t="s">
        <v>15322</v>
      </c>
      <c r="E970" s="92" t="s">
        <v>15337</v>
      </c>
      <c r="F970" s="92" t="s">
        <v>15324</v>
      </c>
      <c r="G970" s="92" t="s">
        <v>17018</v>
      </c>
      <c r="H970" s="92" t="s">
        <v>15326</v>
      </c>
      <c r="I970" s="92" t="s">
        <v>15322</v>
      </c>
      <c r="J970" s="92" t="s">
        <v>15337</v>
      </c>
      <c r="K970" s="92">
        <v>0</v>
      </c>
      <c r="L970" s="92" t="s">
        <v>13433</v>
      </c>
      <c r="M970" s="93" t="s">
        <v>17019</v>
      </c>
      <c r="N970" s="86" t="str">
        <f t="shared" si="16"/>
        <v>2271642</v>
      </c>
      <c r="O970" s="94">
        <v>273000</v>
      </c>
      <c r="P970" s="95">
        <v>259350</v>
      </c>
      <c r="Q970" s="77">
        <v>259.35000000000002</v>
      </c>
      <c r="R970" s="96" t="s">
        <v>15329</v>
      </c>
      <c r="S970" s="92" t="s">
        <v>15349</v>
      </c>
      <c r="T970" s="92" t="s">
        <v>15331</v>
      </c>
      <c r="U970" s="92" t="s">
        <v>15350</v>
      </c>
      <c r="V970" s="92" t="s">
        <v>15351</v>
      </c>
      <c r="W970" s="92" t="s">
        <v>15352</v>
      </c>
      <c r="X970" s="97">
        <v>44594</v>
      </c>
      <c r="Y970" s="97">
        <v>44595</v>
      </c>
      <c r="Z970" s="97">
        <v>51893</v>
      </c>
      <c r="AA970" s="79" t="s">
        <v>15353</v>
      </c>
      <c r="AB970" s="90"/>
    </row>
    <row r="971" spans="1:29" hidden="1">
      <c r="A971" s="76" t="s">
        <v>2347</v>
      </c>
      <c r="B971" s="92" t="s">
        <v>15511</v>
      </c>
      <c r="C971" s="92" t="s">
        <v>3798</v>
      </c>
      <c r="D971" s="92" t="s">
        <v>15322</v>
      </c>
      <c r="E971" s="92" t="s">
        <v>15361</v>
      </c>
      <c r="F971" s="92" t="s">
        <v>15354</v>
      </c>
      <c r="G971" s="92" t="s">
        <v>17020</v>
      </c>
      <c r="H971" s="92" t="s">
        <v>15326</v>
      </c>
      <c r="I971" s="92" t="s">
        <v>15322</v>
      </c>
      <c r="J971" s="92" t="s">
        <v>15361</v>
      </c>
      <c r="K971" s="92">
        <v>0</v>
      </c>
      <c r="L971" s="92" t="s">
        <v>13433</v>
      </c>
      <c r="M971" s="93" t="s">
        <v>17021</v>
      </c>
      <c r="N971" s="86" t="str">
        <f t="shared" si="16"/>
        <v>2324456</v>
      </c>
      <c r="O971" s="94">
        <v>142555</v>
      </c>
      <c r="P971" s="95">
        <v>142555</v>
      </c>
      <c r="Q971" s="77">
        <v>142.55500000000001</v>
      </c>
      <c r="R971" s="96" t="s">
        <v>15329</v>
      </c>
      <c r="S971" s="92" t="s">
        <v>15349</v>
      </c>
      <c r="T971" s="92" t="s">
        <v>15331</v>
      </c>
      <c r="U971" s="92" t="s">
        <v>15356</v>
      </c>
      <c r="V971" s="92" t="s">
        <v>15357</v>
      </c>
      <c r="W971" s="92" t="s">
        <v>15352</v>
      </c>
      <c r="X971" s="97">
        <v>44601</v>
      </c>
      <c r="Y971" s="97">
        <v>44601</v>
      </c>
      <c r="Z971" s="97">
        <v>51905</v>
      </c>
      <c r="AA971" s="79" t="s">
        <v>15353</v>
      </c>
      <c r="AB971" s="90"/>
    </row>
    <row r="972" spans="1:29" hidden="1">
      <c r="A972" s="76" t="s">
        <v>15335</v>
      </c>
      <c r="B972" s="92" t="s">
        <v>15336</v>
      </c>
      <c r="C972" s="92" t="s">
        <v>6</v>
      </c>
      <c r="D972" s="92" t="s">
        <v>15322</v>
      </c>
      <c r="E972" s="92" t="s">
        <v>15337</v>
      </c>
      <c r="F972" s="92" t="s">
        <v>15324</v>
      </c>
      <c r="G972" s="92" t="s">
        <v>17022</v>
      </c>
      <c r="H972" s="92" t="s">
        <v>15326</v>
      </c>
      <c r="I972" s="92" t="s">
        <v>15322</v>
      </c>
      <c r="J972" s="92" t="s">
        <v>15327</v>
      </c>
      <c r="K972" s="92">
        <v>0</v>
      </c>
      <c r="L972" s="92" t="s">
        <v>13433</v>
      </c>
      <c r="M972" s="93" t="s">
        <v>17023</v>
      </c>
      <c r="N972" s="86" t="str">
        <f t="shared" si="16"/>
        <v>2324556</v>
      </c>
      <c r="O972" s="94">
        <v>141350</v>
      </c>
      <c r="P972" s="95">
        <v>120000</v>
      </c>
      <c r="Q972" s="77">
        <v>120</v>
      </c>
      <c r="R972" s="96" t="s">
        <v>15329</v>
      </c>
      <c r="S972" s="92" t="s">
        <v>15349</v>
      </c>
      <c r="T972" s="92" t="s">
        <v>15331</v>
      </c>
      <c r="U972" s="92" t="s">
        <v>15356</v>
      </c>
      <c r="V972" s="92" t="s">
        <v>15357</v>
      </c>
      <c r="W972" s="92" t="s">
        <v>15388</v>
      </c>
      <c r="X972" s="97">
        <v>44573</v>
      </c>
      <c r="Y972" s="97">
        <v>44573</v>
      </c>
      <c r="Z972" s="97">
        <v>51869</v>
      </c>
      <c r="AA972" s="79" t="s">
        <v>15353</v>
      </c>
      <c r="AB972" s="90"/>
    </row>
    <row r="973" spans="1:29" hidden="1">
      <c r="A973" s="98" t="s">
        <v>2799</v>
      </c>
      <c r="B973" s="99" t="s">
        <v>15358</v>
      </c>
      <c r="C973" s="99" t="s">
        <v>59</v>
      </c>
      <c r="D973" s="99" t="s">
        <v>15322</v>
      </c>
      <c r="E973" s="99" t="s">
        <v>15337</v>
      </c>
      <c r="F973" s="99" t="s">
        <v>15324</v>
      </c>
      <c r="G973" s="99" t="s">
        <v>17024</v>
      </c>
      <c r="H973" s="99" t="s">
        <v>15326</v>
      </c>
      <c r="I973" s="99" t="s">
        <v>15322</v>
      </c>
      <c r="J973" s="99" t="s">
        <v>15337</v>
      </c>
      <c r="K973" s="99">
        <v>0</v>
      </c>
      <c r="L973" s="99" t="s">
        <v>13433</v>
      </c>
      <c r="M973" s="99" t="s">
        <v>1731</v>
      </c>
      <c r="N973" s="86" t="str">
        <f t="shared" si="16"/>
        <v>2324690</v>
      </c>
      <c r="O973" s="104">
        <v>282200</v>
      </c>
      <c r="P973" s="101">
        <v>282200</v>
      </c>
      <c r="Q973" s="77">
        <v>282.2</v>
      </c>
      <c r="R973" s="102" t="s">
        <v>15329</v>
      </c>
      <c r="S973" s="99" t="s">
        <v>15330</v>
      </c>
      <c r="T973" s="99" t="s">
        <v>15331</v>
      </c>
      <c r="U973" s="99" t="s">
        <v>15332</v>
      </c>
      <c r="V973" s="99" t="s">
        <v>15333</v>
      </c>
      <c r="W973" s="99" t="s">
        <v>15334</v>
      </c>
      <c r="X973" s="103" t="s">
        <v>15411</v>
      </c>
      <c r="Y973" s="103">
        <v>44681</v>
      </c>
      <c r="Z973" s="103">
        <v>51985</v>
      </c>
      <c r="AA973" s="79">
        <v>6186</v>
      </c>
      <c r="AB973" s="80" t="s">
        <v>15340</v>
      </c>
      <c r="AC973" s="81">
        <v>33</v>
      </c>
    </row>
    <row r="974" spans="1:29" hidden="1">
      <c r="A974" s="76" t="s">
        <v>15489</v>
      </c>
      <c r="B974" s="92" t="s">
        <v>15659</v>
      </c>
      <c r="C974" s="92" t="s">
        <v>2566</v>
      </c>
      <c r="D974" s="92" t="s">
        <v>15322</v>
      </c>
      <c r="E974" s="92" t="s">
        <v>15384</v>
      </c>
      <c r="F974" s="92" t="s">
        <v>15324</v>
      </c>
      <c r="G974" s="92" t="s">
        <v>17025</v>
      </c>
      <c r="H974" s="92" t="s">
        <v>15326</v>
      </c>
      <c r="I974" s="92" t="s">
        <v>15322</v>
      </c>
      <c r="J974" s="92" t="s">
        <v>15384</v>
      </c>
      <c r="K974" s="92">
        <v>1</v>
      </c>
      <c r="L974" s="92" t="s">
        <v>13433</v>
      </c>
      <c r="M974" s="93" t="s">
        <v>17026</v>
      </c>
      <c r="N974" s="86" t="str">
        <f t="shared" si="16"/>
        <v>2326909</v>
      </c>
      <c r="O974" s="94">
        <v>206080</v>
      </c>
      <c r="P974" s="95">
        <v>206080</v>
      </c>
      <c r="Q974" s="77">
        <v>206.08</v>
      </c>
      <c r="R974" s="96" t="s">
        <v>15329</v>
      </c>
      <c r="S974" s="92" t="s">
        <v>15330</v>
      </c>
      <c r="T974" s="92" t="s">
        <v>15331</v>
      </c>
      <c r="U974" s="92" t="s">
        <v>15332</v>
      </c>
      <c r="V974" s="92" t="s">
        <v>15333</v>
      </c>
      <c r="W974" s="92" t="s">
        <v>15334</v>
      </c>
      <c r="X974" s="97">
        <v>44575</v>
      </c>
      <c r="Y974" s="97">
        <v>44578</v>
      </c>
      <c r="Z974" s="97">
        <v>51869</v>
      </c>
      <c r="AA974" s="79">
        <v>6186</v>
      </c>
      <c r="AB974" s="90"/>
    </row>
    <row r="975" spans="1:29" hidden="1">
      <c r="A975" s="98" t="s">
        <v>2799</v>
      </c>
      <c r="B975" s="99" t="s">
        <v>15360</v>
      </c>
      <c r="C975" s="99" t="s">
        <v>3760</v>
      </c>
      <c r="D975" s="99" t="s">
        <v>15322</v>
      </c>
      <c r="E975" s="99" t="s">
        <v>15361</v>
      </c>
      <c r="F975" s="99" t="s">
        <v>15324</v>
      </c>
      <c r="G975" s="99" t="s">
        <v>17027</v>
      </c>
      <c r="H975" s="99" t="s">
        <v>15326</v>
      </c>
      <c r="I975" s="99" t="s">
        <v>15322</v>
      </c>
      <c r="J975" s="99" t="s">
        <v>15361</v>
      </c>
      <c r="K975" s="99">
        <v>0</v>
      </c>
      <c r="L975" s="99" t="s">
        <v>13433</v>
      </c>
      <c r="M975" s="99" t="s">
        <v>3344</v>
      </c>
      <c r="N975" s="86" t="str">
        <f t="shared" si="16"/>
        <v>2331318</v>
      </c>
      <c r="O975" s="104">
        <v>187000</v>
      </c>
      <c r="P975" s="101">
        <v>187000</v>
      </c>
      <c r="Q975" s="77">
        <v>187</v>
      </c>
      <c r="R975" s="102" t="s">
        <v>15329</v>
      </c>
      <c r="S975" s="99" t="s">
        <v>15330</v>
      </c>
      <c r="T975" s="99" t="s">
        <v>15331</v>
      </c>
      <c r="U975" s="99" t="s">
        <v>15332</v>
      </c>
      <c r="V975" s="99" t="s">
        <v>15333</v>
      </c>
      <c r="W975" s="99" t="s">
        <v>15345</v>
      </c>
      <c r="X975" s="103">
        <v>44680</v>
      </c>
      <c r="Y975" s="103">
        <v>44700</v>
      </c>
      <c r="Z975" s="103">
        <v>51970</v>
      </c>
      <c r="AA975" s="79">
        <v>6186</v>
      </c>
      <c r="AB975" s="80" t="s">
        <v>15510</v>
      </c>
      <c r="AC975" s="81">
        <v>33</v>
      </c>
    </row>
    <row r="976" spans="1:29" hidden="1">
      <c r="A976" s="76" t="s">
        <v>15335</v>
      </c>
      <c r="B976" s="92" t="s">
        <v>15336</v>
      </c>
      <c r="C976" s="92" t="s">
        <v>6</v>
      </c>
      <c r="D976" s="92" t="s">
        <v>15322</v>
      </c>
      <c r="E976" s="92" t="s">
        <v>15337</v>
      </c>
      <c r="F976" s="92" t="s">
        <v>15324</v>
      </c>
      <c r="G976" s="92" t="s">
        <v>17028</v>
      </c>
      <c r="H976" s="92" t="s">
        <v>15326</v>
      </c>
      <c r="I976" s="92" t="s">
        <v>15322</v>
      </c>
      <c r="J976" s="92" t="s">
        <v>15327</v>
      </c>
      <c r="K976" s="92">
        <v>0</v>
      </c>
      <c r="L976" s="92" t="s">
        <v>13433</v>
      </c>
      <c r="M976" s="93" t="s">
        <v>17029</v>
      </c>
      <c r="N976" s="86" t="str">
        <f t="shared" si="16"/>
        <v>2333830</v>
      </c>
      <c r="O976" s="94">
        <v>141640</v>
      </c>
      <c r="P976" s="95">
        <v>120000</v>
      </c>
      <c r="Q976" s="77">
        <v>120</v>
      </c>
      <c r="R976" s="96" t="s">
        <v>15329</v>
      </c>
      <c r="S976" s="92" t="s">
        <v>15349</v>
      </c>
      <c r="T976" s="92" t="s">
        <v>15331</v>
      </c>
      <c r="U976" s="92" t="s">
        <v>15356</v>
      </c>
      <c r="V976" s="92" t="s">
        <v>15357</v>
      </c>
      <c r="W976" s="92" t="s">
        <v>15388</v>
      </c>
      <c r="X976" s="97">
        <v>44572</v>
      </c>
      <c r="Y976" s="97">
        <v>44573</v>
      </c>
      <c r="Z976" s="97">
        <v>51869</v>
      </c>
      <c r="AA976" s="79" t="s">
        <v>15353</v>
      </c>
      <c r="AB976" s="90"/>
    </row>
    <row r="977" spans="1:29" hidden="1">
      <c r="A977" s="98" t="s">
        <v>2799</v>
      </c>
      <c r="B977" s="99" t="s">
        <v>15424</v>
      </c>
      <c r="C977" s="99" t="s">
        <v>15425</v>
      </c>
      <c r="D977" s="99" t="s">
        <v>15322</v>
      </c>
      <c r="E977" s="99" t="s">
        <v>15418</v>
      </c>
      <c r="F977" s="99" t="s">
        <v>15324</v>
      </c>
      <c r="G977" s="99" t="s">
        <v>17030</v>
      </c>
      <c r="H977" s="99" t="s">
        <v>15326</v>
      </c>
      <c r="I977" s="99" t="s">
        <v>15322</v>
      </c>
      <c r="J977" s="99" t="s">
        <v>15327</v>
      </c>
      <c r="K977" s="99">
        <v>0</v>
      </c>
      <c r="L977" s="99" t="s">
        <v>13433</v>
      </c>
      <c r="M977" s="99" t="s">
        <v>17031</v>
      </c>
      <c r="N977" s="86" t="str">
        <f t="shared" si="16"/>
        <v>2333971</v>
      </c>
      <c r="O977" s="104">
        <v>213520</v>
      </c>
      <c r="P977" s="101">
        <v>213520</v>
      </c>
      <c r="Q977" s="77">
        <v>213.52</v>
      </c>
      <c r="R977" s="102" t="s">
        <v>15329</v>
      </c>
      <c r="S977" s="99" t="s">
        <v>15330</v>
      </c>
      <c r="T977" s="99" t="s">
        <v>15331</v>
      </c>
      <c r="U977" s="99" t="s">
        <v>15332</v>
      </c>
      <c r="V977" s="99" t="s">
        <v>15333</v>
      </c>
      <c r="W977" s="99" t="s">
        <v>15345</v>
      </c>
      <c r="X977" s="103" t="s">
        <v>15427</v>
      </c>
      <c r="Y977" s="103">
        <v>44673</v>
      </c>
      <c r="Z977" s="103">
        <v>51961</v>
      </c>
      <c r="AA977" s="79">
        <v>6186</v>
      </c>
    </row>
    <row r="978" spans="1:29" hidden="1">
      <c r="A978" s="98" t="s">
        <v>15534</v>
      </c>
      <c r="B978" s="99" t="s">
        <v>15535</v>
      </c>
      <c r="C978" s="99" t="s">
        <v>158</v>
      </c>
      <c r="D978" s="99" t="s">
        <v>15322</v>
      </c>
      <c r="E978" s="99" t="s">
        <v>15337</v>
      </c>
      <c r="F978" s="99" t="s">
        <v>15324</v>
      </c>
      <c r="G978" s="99" t="s">
        <v>17032</v>
      </c>
      <c r="H978" s="99" t="s">
        <v>15326</v>
      </c>
      <c r="I978" s="99" t="s">
        <v>15322</v>
      </c>
      <c r="J978" s="99" t="s">
        <v>15343</v>
      </c>
      <c r="K978" s="99">
        <v>0</v>
      </c>
      <c r="L978" s="99" t="s">
        <v>13433</v>
      </c>
      <c r="M978" s="100" t="s">
        <v>17033</v>
      </c>
      <c r="N978" s="86" t="str">
        <f t="shared" si="16"/>
        <v>2339917</v>
      </c>
      <c r="O978" s="104">
        <v>155000</v>
      </c>
      <c r="P978" s="101">
        <v>155000</v>
      </c>
      <c r="Q978" s="77">
        <v>155</v>
      </c>
      <c r="R978" s="102" t="s">
        <v>15329</v>
      </c>
      <c r="S978" s="99" t="s">
        <v>15330</v>
      </c>
      <c r="T978" s="99" t="s">
        <v>15331</v>
      </c>
      <c r="U978" s="99" t="s">
        <v>15332</v>
      </c>
      <c r="V978" s="99" t="s">
        <v>15333</v>
      </c>
      <c r="W978" s="99" t="s">
        <v>15334</v>
      </c>
      <c r="X978" s="103" t="s">
        <v>15624</v>
      </c>
      <c r="Y978" s="103">
        <v>44645</v>
      </c>
      <c r="Z978" s="103">
        <v>51921</v>
      </c>
      <c r="AA978" s="79">
        <v>6186</v>
      </c>
    </row>
    <row r="979" spans="1:29" hidden="1">
      <c r="A979" s="98" t="s">
        <v>15335</v>
      </c>
      <c r="B979" s="99" t="s">
        <v>15336</v>
      </c>
      <c r="C979" s="99" t="s">
        <v>6</v>
      </c>
      <c r="D979" s="99" t="s">
        <v>15322</v>
      </c>
      <c r="E979" s="99" t="s">
        <v>15337</v>
      </c>
      <c r="F979" s="99" t="s">
        <v>15324</v>
      </c>
      <c r="G979" s="99" t="s">
        <v>17034</v>
      </c>
      <c r="H979" s="99" t="s">
        <v>15326</v>
      </c>
      <c r="I979" s="99" t="s">
        <v>15322</v>
      </c>
      <c r="J979" s="99" t="s">
        <v>15370</v>
      </c>
      <c r="K979" s="99">
        <v>0</v>
      </c>
      <c r="L979" s="99" t="s">
        <v>13433</v>
      </c>
      <c r="M979" s="100" t="s">
        <v>2911</v>
      </c>
      <c r="N979" s="86" t="str">
        <f t="shared" si="16"/>
        <v>2358707</v>
      </c>
      <c r="O979" s="104">
        <v>309400</v>
      </c>
      <c r="P979" s="101">
        <v>309400</v>
      </c>
      <c r="Q979" s="77">
        <v>309.39999999999998</v>
      </c>
      <c r="R979" s="102" t="s">
        <v>15329</v>
      </c>
      <c r="S979" s="99" t="s">
        <v>15330</v>
      </c>
      <c r="T979" s="99" t="s">
        <v>15331</v>
      </c>
      <c r="U979" s="99" t="s">
        <v>15332</v>
      </c>
      <c r="V979" s="99" t="s">
        <v>15333</v>
      </c>
      <c r="W979" s="99" t="s">
        <v>15339</v>
      </c>
      <c r="X979" s="103" t="s">
        <v>15688</v>
      </c>
      <c r="Y979" s="103">
        <v>44645</v>
      </c>
      <c r="Z979" s="103">
        <v>51925</v>
      </c>
      <c r="AA979" s="79">
        <v>6186</v>
      </c>
      <c r="AB979" s="90" t="s">
        <v>15340</v>
      </c>
      <c r="AC979" s="81">
        <v>33</v>
      </c>
    </row>
    <row r="980" spans="1:29" hidden="1">
      <c r="A980" s="98" t="s">
        <v>15335</v>
      </c>
      <c r="B980" s="99" t="s">
        <v>15336</v>
      </c>
      <c r="C980" s="99" t="s">
        <v>6</v>
      </c>
      <c r="D980" s="99" t="s">
        <v>15322</v>
      </c>
      <c r="E980" s="99" t="s">
        <v>15337</v>
      </c>
      <c r="F980" s="99" t="s">
        <v>15324</v>
      </c>
      <c r="G980" s="99" t="s">
        <v>17035</v>
      </c>
      <c r="H980" s="99" t="s">
        <v>15326</v>
      </c>
      <c r="I980" s="99" t="s">
        <v>15322</v>
      </c>
      <c r="J980" s="99" t="s">
        <v>15337</v>
      </c>
      <c r="K980" s="99">
        <v>0</v>
      </c>
      <c r="L980" s="99" t="s">
        <v>13433</v>
      </c>
      <c r="M980" s="100" t="s">
        <v>65</v>
      </c>
      <c r="N980" s="86" t="str">
        <f t="shared" si="16"/>
        <v>2358975</v>
      </c>
      <c r="O980" s="104">
        <v>327250</v>
      </c>
      <c r="P980" s="101">
        <v>327250</v>
      </c>
      <c r="Q980" s="77">
        <v>327.25</v>
      </c>
      <c r="R980" s="102" t="s">
        <v>15329</v>
      </c>
      <c r="S980" s="99" t="s">
        <v>15330</v>
      </c>
      <c r="T980" s="99" t="s">
        <v>15331</v>
      </c>
      <c r="U980" s="99" t="s">
        <v>15332</v>
      </c>
      <c r="V980" s="99" t="s">
        <v>15333</v>
      </c>
      <c r="W980" s="99" t="s">
        <v>15339</v>
      </c>
      <c r="X980" s="103" t="s">
        <v>15624</v>
      </c>
      <c r="Y980" s="103">
        <v>44637</v>
      </c>
      <c r="Z980" s="103">
        <v>51928</v>
      </c>
      <c r="AA980" s="79">
        <v>6186</v>
      </c>
      <c r="AB980" s="90" t="s">
        <v>15340</v>
      </c>
      <c r="AC980" s="81">
        <v>33</v>
      </c>
    </row>
    <row r="981" spans="1:29" hidden="1">
      <c r="A981" s="98" t="s">
        <v>15335</v>
      </c>
      <c r="B981" s="99" t="s">
        <v>15336</v>
      </c>
      <c r="C981" s="99" t="s">
        <v>6</v>
      </c>
      <c r="D981" s="99" t="s">
        <v>15322</v>
      </c>
      <c r="E981" s="99" t="s">
        <v>15337</v>
      </c>
      <c r="F981" s="99" t="s">
        <v>15324</v>
      </c>
      <c r="G981" s="109" t="s">
        <v>17036</v>
      </c>
      <c r="H981" s="99" t="s">
        <v>15326</v>
      </c>
      <c r="I981" s="99" t="s">
        <v>15322</v>
      </c>
      <c r="J981" s="99" t="s">
        <v>15337</v>
      </c>
      <c r="K981" s="99">
        <v>0</v>
      </c>
      <c r="L981" s="99" t="s">
        <v>13433</v>
      </c>
      <c r="M981" s="100" t="s">
        <v>366</v>
      </c>
      <c r="N981" s="86" t="str">
        <f t="shared" si="16"/>
        <v>2364290</v>
      </c>
      <c r="O981" s="101">
        <v>309400</v>
      </c>
      <c r="P981" s="101">
        <v>309400</v>
      </c>
      <c r="Q981" s="77">
        <v>309.39999999999998</v>
      </c>
      <c r="R981" s="102" t="s">
        <v>15329</v>
      </c>
      <c r="S981" s="99" t="s">
        <v>15330</v>
      </c>
      <c r="T981" s="99" t="s">
        <v>15331</v>
      </c>
      <c r="U981" s="99" t="s">
        <v>15332</v>
      </c>
      <c r="V981" s="99" t="s">
        <v>15333</v>
      </c>
      <c r="W981" s="99" t="s">
        <v>15339</v>
      </c>
      <c r="X981" s="103">
        <v>44609</v>
      </c>
      <c r="Y981" s="103">
        <v>44609</v>
      </c>
      <c r="Z981" s="103">
        <v>51860</v>
      </c>
      <c r="AA981" s="79">
        <v>6186</v>
      </c>
      <c r="AB981" s="90" t="s">
        <v>15340</v>
      </c>
    </row>
    <row r="982" spans="1:29" hidden="1">
      <c r="A982" s="76" t="s">
        <v>2799</v>
      </c>
      <c r="B982" s="92" t="s">
        <v>15358</v>
      </c>
      <c r="C982" s="92" t="s">
        <v>59</v>
      </c>
      <c r="D982" s="92" t="s">
        <v>15322</v>
      </c>
      <c r="E982" s="92" t="s">
        <v>15337</v>
      </c>
      <c r="F982" s="92" t="s">
        <v>15324</v>
      </c>
      <c r="G982" s="92" t="s">
        <v>17037</v>
      </c>
      <c r="H982" s="92" t="s">
        <v>15326</v>
      </c>
      <c r="I982" s="92" t="s">
        <v>15322</v>
      </c>
      <c r="J982" s="92" t="s">
        <v>15337</v>
      </c>
      <c r="K982" s="92">
        <v>0</v>
      </c>
      <c r="L982" s="92" t="s">
        <v>13433</v>
      </c>
      <c r="M982" s="93" t="s">
        <v>17038</v>
      </c>
      <c r="N982" s="86" t="str">
        <f t="shared" si="16"/>
        <v>2366739</v>
      </c>
      <c r="O982" s="94">
        <v>221000</v>
      </c>
      <c r="P982" s="95">
        <v>221000</v>
      </c>
      <c r="Q982" s="77">
        <v>221</v>
      </c>
      <c r="R982" s="96" t="s">
        <v>15329</v>
      </c>
      <c r="S982" s="92" t="s">
        <v>15330</v>
      </c>
      <c r="T982" s="92" t="s">
        <v>15331</v>
      </c>
      <c r="U982" s="92" t="s">
        <v>15332</v>
      </c>
      <c r="V982" s="92" t="s">
        <v>15333</v>
      </c>
      <c r="W982" s="92" t="s">
        <v>15334</v>
      </c>
      <c r="X982" s="97">
        <v>44579</v>
      </c>
      <c r="Y982" s="97">
        <v>44580</v>
      </c>
      <c r="Z982" s="97">
        <v>51882</v>
      </c>
      <c r="AA982" s="79">
        <v>6186</v>
      </c>
      <c r="AB982" s="90" t="s">
        <v>15340</v>
      </c>
    </row>
    <row r="983" spans="1:29" hidden="1">
      <c r="A983" s="98" t="s">
        <v>2799</v>
      </c>
      <c r="B983" s="99" t="s">
        <v>15358</v>
      </c>
      <c r="C983" s="99" t="s">
        <v>59</v>
      </c>
      <c r="D983" s="99" t="s">
        <v>15322</v>
      </c>
      <c r="E983" s="99" t="s">
        <v>15337</v>
      </c>
      <c r="F983" s="99" t="s">
        <v>15324</v>
      </c>
      <c r="G983" s="99" t="s">
        <v>17039</v>
      </c>
      <c r="H983" s="99" t="s">
        <v>15326</v>
      </c>
      <c r="I983" s="99" t="s">
        <v>15322</v>
      </c>
      <c r="J983" s="99" t="s">
        <v>15337</v>
      </c>
      <c r="K983" s="99">
        <v>0</v>
      </c>
      <c r="L983" s="99" t="s">
        <v>13433</v>
      </c>
      <c r="M983" s="100" t="s">
        <v>477</v>
      </c>
      <c r="N983" s="86" t="str">
        <f t="shared" si="16"/>
        <v>2388336</v>
      </c>
      <c r="O983" s="104">
        <v>309400</v>
      </c>
      <c r="P983" s="101">
        <v>309400</v>
      </c>
      <c r="Q983" s="77">
        <v>309.39999999999998</v>
      </c>
      <c r="R983" s="102" t="s">
        <v>15329</v>
      </c>
      <c r="S983" s="99" t="s">
        <v>15330</v>
      </c>
      <c r="T983" s="99" t="s">
        <v>15331</v>
      </c>
      <c r="U983" s="99" t="s">
        <v>15332</v>
      </c>
      <c r="V983" s="99" t="s">
        <v>15333</v>
      </c>
      <c r="W983" s="99" t="s">
        <v>15334</v>
      </c>
      <c r="X983" s="103" t="s">
        <v>16054</v>
      </c>
      <c r="Y983" s="103">
        <v>44650</v>
      </c>
      <c r="Z983" s="103">
        <v>51948</v>
      </c>
      <c r="AA983" s="79">
        <v>6186</v>
      </c>
      <c r="AB983" s="80" t="s">
        <v>15340</v>
      </c>
      <c r="AC983" s="81">
        <v>33</v>
      </c>
    </row>
    <row r="984" spans="1:29" hidden="1">
      <c r="A984" s="76" t="s">
        <v>2799</v>
      </c>
      <c r="B984" s="92" t="s">
        <v>15358</v>
      </c>
      <c r="C984" s="92" t="s">
        <v>59</v>
      </c>
      <c r="D984" s="92" t="s">
        <v>15322</v>
      </c>
      <c r="E984" s="92" t="s">
        <v>15337</v>
      </c>
      <c r="F984" s="92" t="s">
        <v>15324</v>
      </c>
      <c r="G984" s="92" t="s">
        <v>17040</v>
      </c>
      <c r="H984" s="92" t="s">
        <v>15326</v>
      </c>
      <c r="I984" s="92" t="s">
        <v>15322</v>
      </c>
      <c r="J984" s="92" t="s">
        <v>15337</v>
      </c>
      <c r="K984" s="92">
        <v>0</v>
      </c>
      <c r="L984" s="92" t="s">
        <v>13433</v>
      </c>
      <c r="M984" s="93" t="s">
        <v>869</v>
      </c>
      <c r="N984" s="86" t="str">
        <f t="shared" si="16"/>
        <v>2389834</v>
      </c>
      <c r="O984" s="94">
        <v>272000</v>
      </c>
      <c r="P984" s="95">
        <v>272000</v>
      </c>
      <c r="Q984" s="77">
        <v>272</v>
      </c>
      <c r="R984" s="96" t="s">
        <v>15329</v>
      </c>
      <c r="S984" s="92" t="s">
        <v>15330</v>
      </c>
      <c r="T984" s="92" t="s">
        <v>15331</v>
      </c>
      <c r="U984" s="92" t="s">
        <v>15332</v>
      </c>
      <c r="V984" s="92" t="s">
        <v>15333</v>
      </c>
      <c r="W984" s="92" t="s">
        <v>15334</v>
      </c>
      <c r="X984" s="97">
        <v>44607</v>
      </c>
      <c r="Y984" s="97">
        <v>44609</v>
      </c>
      <c r="Z984" s="97">
        <v>51907</v>
      </c>
      <c r="AA984" s="79">
        <v>6186</v>
      </c>
      <c r="AB984" s="90" t="s">
        <v>15340</v>
      </c>
      <c r="AC984" s="81">
        <v>33</v>
      </c>
    </row>
    <row r="985" spans="1:29" hidden="1">
      <c r="A985" s="98" t="s">
        <v>2347</v>
      </c>
      <c r="B985" s="99" t="s">
        <v>15346</v>
      </c>
      <c r="C985" s="99" t="s">
        <v>129</v>
      </c>
      <c r="D985" s="99" t="s">
        <v>15322</v>
      </c>
      <c r="E985" s="99" t="s">
        <v>15337</v>
      </c>
      <c r="F985" s="99" t="s">
        <v>15324</v>
      </c>
      <c r="G985" s="99" t="s">
        <v>17041</v>
      </c>
      <c r="H985" s="99" t="s">
        <v>15326</v>
      </c>
      <c r="I985" s="99" t="s">
        <v>15322</v>
      </c>
      <c r="J985" s="99" t="s">
        <v>15327</v>
      </c>
      <c r="K985" s="99">
        <v>0</v>
      </c>
      <c r="L985" s="99" t="s">
        <v>13433</v>
      </c>
      <c r="M985" s="100" t="s">
        <v>17042</v>
      </c>
      <c r="N985" s="86" t="str">
        <f t="shared" si="16"/>
        <v>2414481</v>
      </c>
      <c r="O985" s="104">
        <v>273000</v>
      </c>
      <c r="P985" s="101">
        <v>259350</v>
      </c>
      <c r="Q985" s="77">
        <v>259.35000000000002</v>
      </c>
      <c r="R985" s="102" t="s">
        <v>15329</v>
      </c>
      <c r="S985" s="99" t="s">
        <v>15349</v>
      </c>
      <c r="T985" s="99" t="s">
        <v>15331</v>
      </c>
      <c r="U985" s="99" t="s">
        <v>15350</v>
      </c>
      <c r="V985" s="99" t="s">
        <v>15351</v>
      </c>
      <c r="W985" s="99" t="s">
        <v>15352</v>
      </c>
      <c r="X985" s="103" t="s">
        <v>15684</v>
      </c>
      <c r="Y985" s="103">
        <v>44631</v>
      </c>
      <c r="Z985" s="103">
        <v>51928</v>
      </c>
      <c r="AA985" s="79" t="s">
        <v>15353</v>
      </c>
    </row>
    <row r="986" spans="1:29" hidden="1">
      <c r="A986" s="76" t="s">
        <v>15335</v>
      </c>
      <c r="B986" s="92" t="s">
        <v>15336</v>
      </c>
      <c r="C986" s="92" t="s">
        <v>6</v>
      </c>
      <c r="D986" s="92" t="s">
        <v>15322</v>
      </c>
      <c r="E986" s="92" t="s">
        <v>15337</v>
      </c>
      <c r="F986" s="92" t="s">
        <v>15324</v>
      </c>
      <c r="G986" s="92" t="s">
        <v>17043</v>
      </c>
      <c r="H986" s="92" t="s">
        <v>15326</v>
      </c>
      <c r="I986" s="92" t="s">
        <v>15322</v>
      </c>
      <c r="J986" s="92" t="s">
        <v>15327</v>
      </c>
      <c r="K986" s="92">
        <v>0</v>
      </c>
      <c r="L986" s="92" t="s">
        <v>13433</v>
      </c>
      <c r="M986" s="93" t="s">
        <v>17044</v>
      </c>
      <c r="N986" s="86" t="str">
        <f t="shared" si="16"/>
        <v>2436076</v>
      </c>
      <c r="O986" s="94">
        <v>141470</v>
      </c>
      <c r="P986" s="95">
        <v>120000</v>
      </c>
      <c r="Q986" s="77">
        <v>120</v>
      </c>
      <c r="R986" s="96" t="s">
        <v>15329</v>
      </c>
      <c r="S986" s="92" t="s">
        <v>15349</v>
      </c>
      <c r="T986" s="92" t="s">
        <v>15331</v>
      </c>
      <c r="U986" s="92" t="s">
        <v>15356</v>
      </c>
      <c r="V986" s="92" t="s">
        <v>15357</v>
      </c>
      <c r="W986" s="92" t="s">
        <v>15388</v>
      </c>
      <c r="X986" s="97">
        <v>44574</v>
      </c>
      <c r="Y986" s="97">
        <v>44575</v>
      </c>
      <c r="Z986" s="97">
        <v>51869</v>
      </c>
      <c r="AA986" s="79" t="s">
        <v>15353</v>
      </c>
      <c r="AB986" s="90"/>
    </row>
    <row r="987" spans="1:29" hidden="1">
      <c r="A987" s="98" t="s">
        <v>2799</v>
      </c>
      <c r="B987" s="99" t="s">
        <v>15358</v>
      </c>
      <c r="C987" s="99" t="s">
        <v>59</v>
      </c>
      <c r="D987" s="99" t="s">
        <v>15322</v>
      </c>
      <c r="E987" s="99" t="s">
        <v>15337</v>
      </c>
      <c r="F987" s="99" t="s">
        <v>15324</v>
      </c>
      <c r="G987" s="99" t="s">
        <v>17045</v>
      </c>
      <c r="H987" s="99" t="s">
        <v>15326</v>
      </c>
      <c r="I987" s="99" t="s">
        <v>15322</v>
      </c>
      <c r="J987" s="99" t="s">
        <v>15364</v>
      </c>
      <c r="K987" s="99">
        <v>0</v>
      </c>
      <c r="L987" s="99" t="s">
        <v>13433</v>
      </c>
      <c r="M987" s="100" t="s">
        <v>195</v>
      </c>
      <c r="N987" s="86" t="str">
        <f t="shared" si="16"/>
        <v>2438858</v>
      </c>
      <c r="O987" s="104">
        <v>216750</v>
      </c>
      <c r="P987" s="101">
        <v>216750</v>
      </c>
      <c r="Q987" s="77">
        <v>216.75</v>
      </c>
      <c r="R987" s="102" t="s">
        <v>15329</v>
      </c>
      <c r="S987" s="99" t="s">
        <v>15330</v>
      </c>
      <c r="T987" s="99" t="s">
        <v>15331</v>
      </c>
      <c r="U987" s="99" t="s">
        <v>15332</v>
      </c>
      <c r="V987" s="99" t="s">
        <v>15333</v>
      </c>
      <c r="W987" s="99" t="s">
        <v>15334</v>
      </c>
      <c r="X987" s="103" t="s">
        <v>15469</v>
      </c>
      <c r="Y987" s="103">
        <v>44624</v>
      </c>
      <c r="Z987" s="103">
        <v>51903</v>
      </c>
      <c r="AA987" s="79">
        <v>6186</v>
      </c>
      <c r="AB987" s="80" t="s">
        <v>15340</v>
      </c>
    </row>
    <row r="988" spans="1:29" hidden="1">
      <c r="A988" s="76" t="s">
        <v>2347</v>
      </c>
      <c r="B988" s="92" t="s">
        <v>15346</v>
      </c>
      <c r="C988" s="92" t="s">
        <v>129</v>
      </c>
      <c r="D988" s="92" t="s">
        <v>15322</v>
      </c>
      <c r="E988" s="92" t="s">
        <v>15337</v>
      </c>
      <c r="F988" s="92" t="s">
        <v>15324</v>
      </c>
      <c r="G988" s="92" t="s">
        <v>17046</v>
      </c>
      <c r="H988" s="92" t="s">
        <v>15326</v>
      </c>
      <c r="I988" s="92" t="s">
        <v>17047</v>
      </c>
      <c r="J988" s="92" t="s">
        <v>17048</v>
      </c>
      <c r="K988" s="92">
        <v>0</v>
      </c>
      <c r="L988" s="92" t="s">
        <v>13433</v>
      </c>
      <c r="M988" s="93" t="s">
        <v>17049</v>
      </c>
      <c r="N988" s="86" t="str">
        <f t="shared" si="16"/>
        <v>2476554</v>
      </c>
      <c r="O988" s="94">
        <v>273000</v>
      </c>
      <c r="P988" s="95">
        <v>259350</v>
      </c>
      <c r="Q988" s="77">
        <v>259.35000000000002</v>
      </c>
      <c r="R988" s="96" t="s">
        <v>15329</v>
      </c>
      <c r="S988" s="92" t="s">
        <v>15349</v>
      </c>
      <c r="T988" s="92" t="s">
        <v>15331</v>
      </c>
      <c r="U988" s="92" t="s">
        <v>15350</v>
      </c>
      <c r="V988" s="92" t="s">
        <v>15351</v>
      </c>
      <c r="W988" s="92" t="s">
        <v>15352</v>
      </c>
      <c r="X988" s="97">
        <v>44582</v>
      </c>
      <c r="Y988" s="97">
        <v>44592</v>
      </c>
      <c r="Z988" s="97">
        <v>51882</v>
      </c>
      <c r="AA988" s="79" t="s">
        <v>15353</v>
      </c>
      <c r="AB988" s="90"/>
    </row>
    <row r="989" spans="1:29" hidden="1">
      <c r="A989" s="98" t="s">
        <v>15392</v>
      </c>
      <c r="B989" s="99" t="s">
        <v>15435</v>
      </c>
      <c r="C989" s="99" t="s">
        <v>1049</v>
      </c>
      <c r="D989" s="99" t="s">
        <v>15322</v>
      </c>
      <c r="E989" s="99" t="s">
        <v>15337</v>
      </c>
      <c r="F989" s="99" t="s">
        <v>15324</v>
      </c>
      <c r="G989" s="99" t="s">
        <v>17050</v>
      </c>
      <c r="H989" s="99" t="s">
        <v>15326</v>
      </c>
      <c r="I989" s="99" t="s">
        <v>15322</v>
      </c>
      <c r="J989" s="99" t="s">
        <v>15384</v>
      </c>
      <c r="K989" s="99">
        <v>0</v>
      </c>
      <c r="L989" s="99" t="s">
        <v>13433</v>
      </c>
      <c r="M989" s="100" t="s">
        <v>17051</v>
      </c>
      <c r="N989" s="86" t="str">
        <f t="shared" si="16"/>
        <v>2540049</v>
      </c>
      <c r="O989" s="104">
        <v>153000</v>
      </c>
      <c r="P989" s="101">
        <v>153000</v>
      </c>
      <c r="Q989" s="77">
        <v>153</v>
      </c>
      <c r="R989" s="102" t="s">
        <v>15329</v>
      </c>
      <c r="S989" s="99" t="s">
        <v>15330</v>
      </c>
      <c r="T989" s="99" t="s">
        <v>15331</v>
      </c>
      <c r="U989" s="99" t="s">
        <v>15332</v>
      </c>
      <c r="V989" s="99" t="s">
        <v>15333</v>
      </c>
      <c r="W989" s="99" t="s">
        <v>15334</v>
      </c>
      <c r="X989" s="103" t="s">
        <v>17052</v>
      </c>
      <c r="Y989" s="103">
        <v>44627</v>
      </c>
      <c r="Z989" s="103">
        <v>51912</v>
      </c>
      <c r="AA989" s="79">
        <v>6186</v>
      </c>
    </row>
    <row r="990" spans="1:29" hidden="1">
      <c r="A990" s="98" t="s">
        <v>15320</v>
      </c>
      <c r="B990" s="99" t="s">
        <v>15446</v>
      </c>
      <c r="C990" s="99" t="s">
        <v>119</v>
      </c>
      <c r="D990" s="99" t="s">
        <v>15322</v>
      </c>
      <c r="E990" s="99" t="s">
        <v>15337</v>
      </c>
      <c r="F990" s="99" t="s">
        <v>15324</v>
      </c>
      <c r="G990" s="99" t="s">
        <v>17053</v>
      </c>
      <c r="H990" s="99" t="s">
        <v>15326</v>
      </c>
      <c r="I990" s="99" t="s">
        <v>15322</v>
      </c>
      <c r="J990" s="99" t="s">
        <v>15337</v>
      </c>
      <c r="K990" s="99">
        <v>0</v>
      </c>
      <c r="L990" s="99" t="s">
        <v>13433</v>
      </c>
      <c r="M990" s="99" t="s">
        <v>385</v>
      </c>
      <c r="N990" s="86" t="str">
        <f t="shared" si="16"/>
        <v>2540111</v>
      </c>
      <c r="O990" s="104">
        <v>272000</v>
      </c>
      <c r="P990" s="105">
        <v>272000</v>
      </c>
      <c r="Q990" s="77">
        <v>272</v>
      </c>
      <c r="R990" s="102" t="s">
        <v>15329</v>
      </c>
      <c r="S990" s="99" t="s">
        <v>15330</v>
      </c>
      <c r="T990" s="99" t="s">
        <v>15331</v>
      </c>
      <c r="U990" s="99" t="s">
        <v>15332</v>
      </c>
      <c r="V990" s="99" t="s">
        <v>15333</v>
      </c>
      <c r="W990" s="99" t="s">
        <v>15334</v>
      </c>
      <c r="X990" s="103" t="s">
        <v>16902</v>
      </c>
      <c r="Y990" s="103">
        <v>44740</v>
      </c>
      <c r="Z990" s="103">
        <v>52038</v>
      </c>
      <c r="AA990" s="79">
        <v>6186</v>
      </c>
      <c r="AB990" s="80" t="s">
        <v>15340</v>
      </c>
    </row>
    <row r="991" spans="1:29" hidden="1">
      <c r="A991" s="98" t="s">
        <v>15335</v>
      </c>
      <c r="B991" s="99" t="s">
        <v>15336</v>
      </c>
      <c r="C991" s="99" t="s">
        <v>6</v>
      </c>
      <c r="D991" s="99" t="s">
        <v>15322</v>
      </c>
      <c r="E991" s="99" t="s">
        <v>15337</v>
      </c>
      <c r="F991" s="99" t="s">
        <v>15324</v>
      </c>
      <c r="G991" s="99" t="s">
        <v>17054</v>
      </c>
      <c r="H991" s="99" t="s">
        <v>15326</v>
      </c>
      <c r="I991" s="99" t="s">
        <v>15322</v>
      </c>
      <c r="J991" s="99" t="s">
        <v>15337</v>
      </c>
      <c r="K991" s="99">
        <v>0</v>
      </c>
      <c r="L991" s="99" t="s">
        <v>13433</v>
      </c>
      <c r="M991" s="100" t="s">
        <v>1610</v>
      </c>
      <c r="N991" s="86" t="str">
        <f t="shared" si="16"/>
        <v>2550600</v>
      </c>
      <c r="O991" s="104">
        <v>262967</v>
      </c>
      <c r="P991" s="101">
        <v>262967</v>
      </c>
      <c r="Q991" s="77">
        <v>262.96699999999998</v>
      </c>
      <c r="R991" s="102" t="s">
        <v>15329</v>
      </c>
      <c r="S991" s="99" t="s">
        <v>15330</v>
      </c>
      <c r="T991" s="99" t="s">
        <v>15331</v>
      </c>
      <c r="U991" s="99" t="s">
        <v>15332</v>
      </c>
      <c r="V991" s="99" t="s">
        <v>15333</v>
      </c>
      <c r="W991" s="99" t="s">
        <v>15339</v>
      </c>
      <c r="X991" s="103" t="s">
        <v>15471</v>
      </c>
      <c r="Y991" s="103">
        <v>44650</v>
      </c>
      <c r="Z991" s="103">
        <v>51928</v>
      </c>
      <c r="AA991" s="79">
        <v>6186</v>
      </c>
      <c r="AB991" s="90" t="s">
        <v>15340</v>
      </c>
      <c r="AC991" s="81">
        <v>33</v>
      </c>
    </row>
    <row r="992" spans="1:29" hidden="1">
      <c r="A992" s="98" t="s">
        <v>15489</v>
      </c>
      <c r="B992" s="99" t="s">
        <v>15490</v>
      </c>
      <c r="C992" s="99" t="s">
        <v>15491</v>
      </c>
      <c r="D992" s="99" t="s">
        <v>15322</v>
      </c>
      <c r="E992" s="99" t="s">
        <v>15343</v>
      </c>
      <c r="F992" s="99" t="s">
        <v>15324</v>
      </c>
      <c r="G992" s="99" t="s">
        <v>17055</v>
      </c>
      <c r="H992" s="99" t="s">
        <v>15326</v>
      </c>
      <c r="I992" s="99" t="s">
        <v>15322</v>
      </c>
      <c r="J992" s="99" t="s">
        <v>15343</v>
      </c>
      <c r="K992" s="99">
        <v>1</v>
      </c>
      <c r="L992" s="99" t="s">
        <v>13433</v>
      </c>
      <c r="M992" s="99" t="s">
        <v>2298</v>
      </c>
      <c r="N992" s="86" t="str">
        <f t="shared" si="16"/>
        <v>2551869</v>
      </c>
      <c r="O992" s="104">
        <v>141100</v>
      </c>
      <c r="P992" s="101">
        <v>141100</v>
      </c>
      <c r="Q992" s="77">
        <v>141.1</v>
      </c>
      <c r="R992" s="102" t="s">
        <v>15329</v>
      </c>
      <c r="S992" s="99" t="s">
        <v>15330</v>
      </c>
      <c r="T992" s="99" t="s">
        <v>15331</v>
      </c>
      <c r="U992" s="99" t="s">
        <v>15332</v>
      </c>
      <c r="V992" s="99" t="s">
        <v>15333</v>
      </c>
      <c r="W992" s="99" t="s">
        <v>15334</v>
      </c>
      <c r="X992" s="103" t="s">
        <v>15624</v>
      </c>
      <c r="Y992" s="103">
        <v>44670</v>
      </c>
      <c r="Z992" s="103">
        <v>51902</v>
      </c>
      <c r="AA992" s="79">
        <v>6186</v>
      </c>
      <c r="AB992" s="80" t="s">
        <v>15340</v>
      </c>
    </row>
    <row r="993" spans="1:29" hidden="1">
      <c r="A993" s="98" t="s">
        <v>15458</v>
      </c>
      <c r="B993" s="99" t="s">
        <v>16170</v>
      </c>
      <c r="C993" s="99" t="s">
        <v>16171</v>
      </c>
      <c r="D993" s="99" t="s">
        <v>15322</v>
      </c>
      <c r="E993" s="99" t="s">
        <v>15343</v>
      </c>
      <c r="F993" s="99" t="s">
        <v>15324</v>
      </c>
      <c r="G993" s="99" t="s">
        <v>17056</v>
      </c>
      <c r="H993" s="99" t="s">
        <v>15326</v>
      </c>
      <c r="I993" s="99" t="s">
        <v>15322</v>
      </c>
      <c r="J993" s="99" t="s">
        <v>15343</v>
      </c>
      <c r="K993" s="99">
        <v>0</v>
      </c>
      <c r="L993" s="99" t="s">
        <v>13433</v>
      </c>
      <c r="M993" s="100" t="s">
        <v>2359</v>
      </c>
      <c r="N993" s="86" t="str">
        <f t="shared" si="16"/>
        <v>2552328</v>
      </c>
      <c r="O993" s="104">
        <v>164745</v>
      </c>
      <c r="P993" s="101">
        <v>164745</v>
      </c>
      <c r="Q993" s="77">
        <v>164.745</v>
      </c>
      <c r="R993" s="102" t="s">
        <v>15329</v>
      </c>
      <c r="S993" s="99" t="s">
        <v>15330</v>
      </c>
      <c r="T993" s="99" t="s">
        <v>15331</v>
      </c>
      <c r="U993" s="99" t="s">
        <v>15332</v>
      </c>
      <c r="V993" s="99" t="s">
        <v>15333</v>
      </c>
      <c r="W993" s="99" t="s">
        <v>15334</v>
      </c>
      <c r="X993" s="103" t="s">
        <v>15677</v>
      </c>
      <c r="Y993" s="103">
        <v>44650</v>
      </c>
      <c r="Z993" s="103">
        <v>51934</v>
      </c>
      <c r="AA993" s="79">
        <v>6186</v>
      </c>
      <c r="AB993" s="80" t="s">
        <v>15340</v>
      </c>
      <c r="AC993" s="81">
        <v>33</v>
      </c>
    </row>
    <row r="994" spans="1:29" hidden="1">
      <c r="A994" s="98" t="s">
        <v>2347</v>
      </c>
      <c r="B994" s="99" t="s">
        <v>15346</v>
      </c>
      <c r="C994" s="99" t="s">
        <v>129</v>
      </c>
      <c r="D994" s="99" t="s">
        <v>15322</v>
      </c>
      <c r="E994" s="99" t="s">
        <v>15337</v>
      </c>
      <c r="F994" s="99" t="s">
        <v>15324</v>
      </c>
      <c r="G994" s="99" t="s">
        <v>17057</v>
      </c>
      <c r="H994" s="99" t="s">
        <v>15326</v>
      </c>
      <c r="I994" s="99" t="s">
        <v>15322</v>
      </c>
      <c r="J994" s="99" t="s">
        <v>15418</v>
      </c>
      <c r="K994" s="99">
        <v>0</v>
      </c>
      <c r="L994" s="99" t="s">
        <v>13433</v>
      </c>
      <c r="M994" s="99" t="s">
        <v>17058</v>
      </c>
      <c r="N994" s="86" t="str">
        <f t="shared" si="16"/>
        <v>2573909</v>
      </c>
      <c r="O994" s="104">
        <v>273000</v>
      </c>
      <c r="P994" s="101">
        <v>259350</v>
      </c>
      <c r="Q994" s="77">
        <v>259.35000000000002</v>
      </c>
      <c r="R994" s="102" t="s">
        <v>15329</v>
      </c>
      <c r="S994" s="99" t="s">
        <v>15349</v>
      </c>
      <c r="T994" s="99" t="s">
        <v>15331</v>
      </c>
      <c r="U994" s="99" t="s">
        <v>15350</v>
      </c>
      <c r="V994" s="99" t="s">
        <v>15351</v>
      </c>
      <c r="W994" s="99" t="s">
        <v>15352</v>
      </c>
      <c r="X994" s="103" t="s">
        <v>15476</v>
      </c>
      <c r="Y994" s="103">
        <v>44658</v>
      </c>
      <c r="Z994" s="103">
        <v>51941</v>
      </c>
      <c r="AA994" s="79" t="s">
        <v>15353</v>
      </c>
    </row>
    <row r="995" spans="1:29" hidden="1">
      <c r="A995" s="76" t="s">
        <v>15335</v>
      </c>
      <c r="B995" s="92" t="s">
        <v>15336</v>
      </c>
      <c r="C995" s="92" t="s">
        <v>6</v>
      </c>
      <c r="D995" s="92" t="s">
        <v>15322</v>
      </c>
      <c r="E995" s="92" t="s">
        <v>15337</v>
      </c>
      <c r="F995" s="92" t="s">
        <v>15324</v>
      </c>
      <c r="G995" s="92" t="s">
        <v>17059</v>
      </c>
      <c r="H995" s="92" t="s">
        <v>15326</v>
      </c>
      <c r="I995" s="92" t="s">
        <v>15322</v>
      </c>
      <c r="J995" s="92" t="s">
        <v>15327</v>
      </c>
      <c r="K995" s="92">
        <v>0</v>
      </c>
      <c r="L995" s="92" t="s">
        <v>13433</v>
      </c>
      <c r="M995" s="93" t="s">
        <v>17060</v>
      </c>
      <c r="N995" s="86" t="str">
        <f t="shared" si="16"/>
        <v>2576068</v>
      </c>
      <c r="O995" s="94">
        <v>141580</v>
      </c>
      <c r="P995" s="95">
        <v>120000</v>
      </c>
      <c r="Q995" s="77">
        <v>120</v>
      </c>
      <c r="R995" s="96" t="s">
        <v>15329</v>
      </c>
      <c r="S995" s="92" t="s">
        <v>15349</v>
      </c>
      <c r="T995" s="92" t="s">
        <v>15331</v>
      </c>
      <c r="U995" s="92" t="s">
        <v>15356</v>
      </c>
      <c r="V995" s="92" t="s">
        <v>15357</v>
      </c>
      <c r="W995" s="92" t="s">
        <v>15388</v>
      </c>
      <c r="X995" s="97">
        <v>44574</v>
      </c>
      <c r="Y995" s="97">
        <v>44575</v>
      </c>
      <c r="Z995" s="97">
        <v>51869</v>
      </c>
      <c r="AA995" s="79" t="s">
        <v>15353</v>
      </c>
      <c r="AB995" s="90"/>
    </row>
    <row r="996" spans="1:29" hidden="1">
      <c r="A996" s="98" t="s">
        <v>2799</v>
      </c>
      <c r="B996" s="99" t="s">
        <v>15358</v>
      </c>
      <c r="C996" s="99" t="s">
        <v>59</v>
      </c>
      <c r="D996" s="99" t="s">
        <v>15322</v>
      </c>
      <c r="E996" s="99" t="s">
        <v>15337</v>
      </c>
      <c r="F996" s="99" t="s">
        <v>15324</v>
      </c>
      <c r="G996" s="99" t="s">
        <v>17061</v>
      </c>
      <c r="H996" s="99" t="s">
        <v>15326</v>
      </c>
      <c r="I996" s="99" t="s">
        <v>15322</v>
      </c>
      <c r="J996" s="99" t="s">
        <v>15395</v>
      </c>
      <c r="K996" s="99">
        <v>0</v>
      </c>
      <c r="L996" s="99" t="s">
        <v>13433</v>
      </c>
      <c r="M996" s="99" t="s">
        <v>17062</v>
      </c>
      <c r="N996" s="86" t="str">
        <f t="shared" si="16"/>
        <v>2607071</v>
      </c>
      <c r="O996" s="104">
        <v>90524</v>
      </c>
      <c r="P996" s="101">
        <v>90524</v>
      </c>
      <c r="Q996" s="77">
        <v>90.524000000000001</v>
      </c>
      <c r="R996" s="102" t="s">
        <v>15329</v>
      </c>
      <c r="S996" s="99" t="s">
        <v>15349</v>
      </c>
      <c r="T996" s="99" t="s">
        <v>15331</v>
      </c>
      <c r="U996" s="99" t="s">
        <v>15356</v>
      </c>
      <c r="V996" s="99" t="s">
        <v>15357</v>
      </c>
      <c r="W996" s="99" t="s">
        <v>15352</v>
      </c>
      <c r="X996" s="103">
        <v>44697</v>
      </c>
      <c r="Y996" s="103">
        <v>44699</v>
      </c>
      <c r="Z996" s="103">
        <v>52001</v>
      </c>
      <c r="AA996" s="79" t="s">
        <v>15353</v>
      </c>
    </row>
    <row r="997" spans="1:29" hidden="1">
      <c r="A997" s="98" t="s">
        <v>2347</v>
      </c>
      <c r="B997" s="99" t="s">
        <v>15341</v>
      </c>
      <c r="C997" s="99" t="s">
        <v>15342</v>
      </c>
      <c r="D997" s="99" t="s">
        <v>15322</v>
      </c>
      <c r="E997" s="99" t="s">
        <v>15343</v>
      </c>
      <c r="F997" s="99" t="s">
        <v>15354</v>
      </c>
      <c r="G997" s="99" t="s">
        <v>17063</v>
      </c>
      <c r="H997" s="99" t="s">
        <v>15326</v>
      </c>
      <c r="I997" s="99" t="s">
        <v>15322</v>
      </c>
      <c r="J997" s="99" t="s">
        <v>15395</v>
      </c>
      <c r="K997" s="99">
        <v>0</v>
      </c>
      <c r="L997" s="99" t="s">
        <v>13433</v>
      </c>
      <c r="M997" s="99" t="s">
        <v>17064</v>
      </c>
      <c r="N997" s="86" t="str">
        <f t="shared" si="16"/>
        <v>2627243</v>
      </c>
      <c r="O997" s="104">
        <v>130482</v>
      </c>
      <c r="P997" s="101">
        <v>130482</v>
      </c>
      <c r="Q997" s="77">
        <v>130.482</v>
      </c>
      <c r="R997" s="102" t="s">
        <v>15329</v>
      </c>
      <c r="S997" s="99" t="s">
        <v>15349</v>
      </c>
      <c r="T997" s="99" t="s">
        <v>15331</v>
      </c>
      <c r="U997" s="99" t="s">
        <v>15356</v>
      </c>
      <c r="V997" s="99" t="s">
        <v>15357</v>
      </c>
      <c r="W997" s="99" t="s">
        <v>15352</v>
      </c>
      <c r="X997" s="103" t="s">
        <v>15728</v>
      </c>
      <c r="Y997" s="103">
        <v>44672</v>
      </c>
      <c r="Z997" s="103">
        <v>51952</v>
      </c>
      <c r="AA997" s="79" t="s">
        <v>15353</v>
      </c>
    </row>
    <row r="998" spans="1:29" hidden="1">
      <c r="A998" s="76" t="s">
        <v>2347</v>
      </c>
      <c r="B998" s="92" t="s">
        <v>15341</v>
      </c>
      <c r="C998" s="92" t="s">
        <v>15342</v>
      </c>
      <c r="D998" s="92" t="s">
        <v>15322</v>
      </c>
      <c r="E998" s="92" t="s">
        <v>15343</v>
      </c>
      <c r="F998" s="92" t="s">
        <v>15354</v>
      </c>
      <c r="G998" s="92" t="s">
        <v>17065</v>
      </c>
      <c r="H998" s="92" t="s">
        <v>15326</v>
      </c>
      <c r="I998" s="92" t="s">
        <v>15322</v>
      </c>
      <c r="J998" s="92" t="s">
        <v>15343</v>
      </c>
      <c r="K998" s="92">
        <v>0</v>
      </c>
      <c r="L998" s="92" t="s">
        <v>13433</v>
      </c>
      <c r="M998" s="93" t="s">
        <v>17066</v>
      </c>
      <c r="N998" s="86" t="str">
        <f t="shared" si="16"/>
        <v>2660267</v>
      </c>
      <c r="O998" s="94">
        <v>141975</v>
      </c>
      <c r="P998" s="95">
        <v>141975</v>
      </c>
      <c r="Q998" s="77">
        <v>141.97499999999999</v>
      </c>
      <c r="R998" s="96" t="s">
        <v>15329</v>
      </c>
      <c r="S998" s="92" t="s">
        <v>15349</v>
      </c>
      <c r="T998" s="92" t="s">
        <v>15331</v>
      </c>
      <c r="U998" s="92" t="s">
        <v>15356</v>
      </c>
      <c r="V998" s="92" t="s">
        <v>15357</v>
      </c>
      <c r="W998" s="92" t="s">
        <v>15352</v>
      </c>
      <c r="X998" s="97">
        <v>44580</v>
      </c>
      <c r="Y998" s="97">
        <v>44580</v>
      </c>
      <c r="Z998" s="97">
        <v>51882</v>
      </c>
      <c r="AA998" s="79" t="s">
        <v>15353</v>
      </c>
      <c r="AB998" s="90"/>
    </row>
    <row r="999" spans="1:29" hidden="1">
      <c r="A999" s="98" t="s">
        <v>2799</v>
      </c>
      <c r="B999" s="99" t="s">
        <v>15358</v>
      </c>
      <c r="C999" s="99" t="s">
        <v>59</v>
      </c>
      <c r="D999" s="99" t="s">
        <v>15322</v>
      </c>
      <c r="E999" s="99" t="s">
        <v>15337</v>
      </c>
      <c r="F999" s="99" t="s">
        <v>15324</v>
      </c>
      <c r="G999" s="99" t="s">
        <v>17067</v>
      </c>
      <c r="H999" s="99" t="s">
        <v>15326</v>
      </c>
      <c r="I999" s="99" t="s">
        <v>15322</v>
      </c>
      <c r="J999" s="99" t="s">
        <v>15337</v>
      </c>
      <c r="K999" s="99">
        <v>0</v>
      </c>
      <c r="L999" s="99" t="s">
        <v>13433</v>
      </c>
      <c r="M999" s="99" t="s">
        <v>1716</v>
      </c>
      <c r="N999" s="86" t="str">
        <f t="shared" si="16"/>
        <v>2661670</v>
      </c>
      <c r="O999" s="104">
        <v>264528</v>
      </c>
      <c r="P999" s="101">
        <v>264528</v>
      </c>
      <c r="Q999" s="77">
        <v>264.52800000000002</v>
      </c>
      <c r="R999" s="102" t="s">
        <v>15329</v>
      </c>
      <c r="S999" s="99" t="s">
        <v>15330</v>
      </c>
      <c r="T999" s="99" t="s">
        <v>15331</v>
      </c>
      <c r="U999" s="99" t="s">
        <v>15332</v>
      </c>
      <c r="V999" s="99" t="s">
        <v>15333</v>
      </c>
      <c r="W999" s="99" t="s">
        <v>15329</v>
      </c>
      <c r="X999" s="103" t="s">
        <v>15540</v>
      </c>
      <c r="Y999" s="103">
        <v>44671</v>
      </c>
      <c r="Z999" s="103">
        <v>51974</v>
      </c>
      <c r="AA999" s="79">
        <v>6186</v>
      </c>
      <c r="AB999" s="80" t="s">
        <v>15340</v>
      </c>
      <c r="AC999" s="81">
        <v>33</v>
      </c>
    </row>
    <row r="1000" spans="1:29" hidden="1">
      <c r="A1000" s="98" t="s">
        <v>2347</v>
      </c>
      <c r="B1000" s="99" t="s">
        <v>15346</v>
      </c>
      <c r="C1000" s="99" t="s">
        <v>129</v>
      </c>
      <c r="D1000" s="99" t="s">
        <v>15322</v>
      </c>
      <c r="E1000" s="99" t="s">
        <v>15337</v>
      </c>
      <c r="F1000" s="99" t="s">
        <v>15324</v>
      </c>
      <c r="G1000" s="99" t="s">
        <v>17068</v>
      </c>
      <c r="H1000" s="99" t="s">
        <v>15326</v>
      </c>
      <c r="I1000" s="99" t="s">
        <v>15322</v>
      </c>
      <c r="J1000" s="99" t="s">
        <v>15418</v>
      </c>
      <c r="K1000" s="99">
        <v>0</v>
      </c>
      <c r="L1000" s="99" t="s">
        <v>13433</v>
      </c>
      <c r="M1000" s="99" t="s">
        <v>17069</v>
      </c>
      <c r="N1000" s="86" t="str">
        <f t="shared" si="16"/>
        <v>2712691</v>
      </c>
      <c r="O1000" s="104">
        <v>273000</v>
      </c>
      <c r="P1000" s="101">
        <v>259350</v>
      </c>
      <c r="Q1000" s="77">
        <v>259.35000000000002</v>
      </c>
      <c r="R1000" s="102" t="s">
        <v>15329</v>
      </c>
      <c r="S1000" s="99" t="s">
        <v>15349</v>
      </c>
      <c r="T1000" s="99" t="s">
        <v>15331</v>
      </c>
      <c r="U1000" s="99" t="s">
        <v>15350</v>
      </c>
      <c r="V1000" s="99" t="s">
        <v>15351</v>
      </c>
      <c r="W1000" s="99" t="s">
        <v>15352</v>
      </c>
      <c r="X1000" s="103" t="s">
        <v>15476</v>
      </c>
      <c r="Y1000" s="103">
        <v>44658</v>
      </c>
      <c r="Z1000" s="103">
        <v>51940</v>
      </c>
      <c r="AA1000" s="79" t="s">
        <v>15353</v>
      </c>
    </row>
    <row r="1001" spans="1:29" hidden="1">
      <c r="A1001" s="76" t="s">
        <v>15380</v>
      </c>
      <c r="B1001" s="92" t="s">
        <v>15381</v>
      </c>
      <c r="C1001" s="92" t="s">
        <v>15382</v>
      </c>
      <c r="D1001" s="92" t="s">
        <v>15322</v>
      </c>
      <c r="E1001" s="92" t="s">
        <v>15337</v>
      </c>
      <c r="F1001" s="92" t="s">
        <v>15324</v>
      </c>
      <c r="G1001" s="92" t="s">
        <v>17070</v>
      </c>
      <c r="H1001" s="92" t="s">
        <v>15326</v>
      </c>
      <c r="I1001" s="92" t="s">
        <v>15322</v>
      </c>
      <c r="J1001" s="92" t="s">
        <v>15384</v>
      </c>
      <c r="K1001" s="92">
        <v>0</v>
      </c>
      <c r="L1001" s="92" t="s">
        <v>13433</v>
      </c>
      <c r="M1001" s="93" t="s">
        <v>241</v>
      </c>
      <c r="N1001" s="86" t="str">
        <f t="shared" si="16"/>
        <v>2719153</v>
      </c>
      <c r="O1001" s="94">
        <v>167620</v>
      </c>
      <c r="P1001" s="95">
        <v>167620</v>
      </c>
      <c r="Q1001" s="77">
        <v>167.62</v>
      </c>
      <c r="R1001" s="96" t="s">
        <v>15329</v>
      </c>
      <c r="S1001" s="92" t="s">
        <v>15330</v>
      </c>
      <c r="T1001" s="92" t="s">
        <v>15331</v>
      </c>
      <c r="U1001" s="92" t="s">
        <v>15332</v>
      </c>
      <c r="V1001" s="92" t="s">
        <v>15333</v>
      </c>
      <c r="W1001" s="92" t="s">
        <v>15334</v>
      </c>
      <c r="X1001" s="97">
        <v>44601</v>
      </c>
      <c r="Y1001" s="97">
        <v>44601</v>
      </c>
      <c r="Z1001" s="97">
        <v>51883</v>
      </c>
      <c r="AA1001" s="79">
        <v>6186</v>
      </c>
      <c r="AB1001" s="90"/>
    </row>
    <row r="1002" spans="1:29" hidden="1">
      <c r="A1002" s="98" t="s">
        <v>2347</v>
      </c>
      <c r="B1002" s="99" t="s">
        <v>15346</v>
      </c>
      <c r="C1002" s="99" t="s">
        <v>129</v>
      </c>
      <c r="D1002" s="99" t="s">
        <v>15322</v>
      </c>
      <c r="E1002" s="99" t="s">
        <v>15337</v>
      </c>
      <c r="F1002" s="99" t="s">
        <v>15324</v>
      </c>
      <c r="G1002" s="99" t="s">
        <v>17071</v>
      </c>
      <c r="H1002" s="99" t="s">
        <v>15326</v>
      </c>
      <c r="I1002" s="99" t="s">
        <v>15322</v>
      </c>
      <c r="J1002" s="99" t="s">
        <v>15337</v>
      </c>
      <c r="K1002" s="99">
        <v>0</v>
      </c>
      <c r="L1002" s="99" t="s">
        <v>13433</v>
      </c>
      <c r="M1002" s="100" t="s">
        <v>17072</v>
      </c>
      <c r="N1002" s="86" t="str">
        <f t="shared" si="16"/>
        <v>2720596</v>
      </c>
      <c r="O1002" s="104">
        <v>273000</v>
      </c>
      <c r="P1002" s="101">
        <v>259350</v>
      </c>
      <c r="Q1002" s="77">
        <v>259.35000000000002</v>
      </c>
      <c r="R1002" s="102" t="s">
        <v>15329</v>
      </c>
      <c r="S1002" s="99" t="s">
        <v>15349</v>
      </c>
      <c r="T1002" s="99" t="s">
        <v>15331</v>
      </c>
      <c r="U1002" s="99" t="s">
        <v>15350</v>
      </c>
      <c r="V1002" s="99" t="s">
        <v>15351</v>
      </c>
      <c r="W1002" s="99" t="s">
        <v>15352</v>
      </c>
      <c r="X1002" s="103" t="s">
        <v>15655</v>
      </c>
      <c r="Y1002" s="103">
        <v>44624</v>
      </c>
      <c r="Z1002" s="103">
        <v>51921</v>
      </c>
      <c r="AA1002" s="79" t="s">
        <v>15353</v>
      </c>
    </row>
    <row r="1003" spans="1:29" hidden="1">
      <c r="A1003" s="76" t="s">
        <v>2799</v>
      </c>
      <c r="B1003" s="92" t="s">
        <v>15358</v>
      </c>
      <c r="C1003" s="92" t="s">
        <v>59</v>
      </c>
      <c r="D1003" s="92" t="s">
        <v>15322</v>
      </c>
      <c r="E1003" s="92" t="s">
        <v>15337</v>
      </c>
      <c r="F1003" s="92" t="s">
        <v>15324</v>
      </c>
      <c r="G1003" s="92" t="s">
        <v>17073</v>
      </c>
      <c r="H1003" s="92" t="s">
        <v>15326</v>
      </c>
      <c r="I1003" s="92" t="s">
        <v>15322</v>
      </c>
      <c r="J1003" s="92" t="s">
        <v>15337</v>
      </c>
      <c r="K1003" s="92">
        <v>0</v>
      </c>
      <c r="L1003" s="92" t="s">
        <v>13433</v>
      </c>
      <c r="M1003" s="93" t="s">
        <v>141</v>
      </c>
      <c r="N1003" s="86" t="str">
        <f t="shared" si="16"/>
        <v>2775624</v>
      </c>
      <c r="O1003" s="94">
        <v>309400</v>
      </c>
      <c r="P1003" s="95">
        <v>309400</v>
      </c>
      <c r="Q1003" s="77">
        <v>309.39999999999998</v>
      </c>
      <c r="R1003" s="96" t="s">
        <v>15329</v>
      </c>
      <c r="S1003" s="92" t="s">
        <v>15330</v>
      </c>
      <c r="T1003" s="92" t="s">
        <v>15331</v>
      </c>
      <c r="U1003" s="92" t="s">
        <v>15332</v>
      </c>
      <c r="V1003" s="92" t="s">
        <v>15333</v>
      </c>
      <c r="W1003" s="92" t="s">
        <v>15329</v>
      </c>
      <c r="X1003" s="97">
        <v>44606</v>
      </c>
      <c r="Y1003" s="97">
        <v>44609</v>
      </c>
      <c r="Z1003" s="97">
        <v>51910</v>
      </c>
      <c r="AA1003" s="79">
        <v>6186</v>
      </c>
      <c r="AB1003" s="90" t="s">
        <v>15340</v>
      </c>
    </row>
    <row r="1004" spans="1:29" hidden="1">
      <c r="A1004" s="76" t="s">
        <v>2347</v>
      </c>
      <c r="B1004" s="92" t="s">
        <v>15341</v>
      </c>
      <c r="C1004" s="92" t="s">
        <v>15342</v>
      </c>
      <c r="D1004" s="92" t="s">
        <v>15322</v>
      </c>
      <c r="E1004" s="92" t="s">
        <v>15343</v>
      </c>
      <c r="F1004" s="92" t="s">
        <v>15354</v>
      </c>
      <c r="G1004" s="92" t="s">
        <v>17074</v>
      </c>
      <c r="H1004" s="92" t="s">
        <v>15326</v>
      </c>
      <c r="I1004" s="92" t="s">
        <v>15322</v>
      </c>
      <c r="J1004" s="92" t="s">
        <v>15343</v>
      </c>
      <c r="K1004" s="92">
        <v>0</v>
      </c>
      <c r="L1004" s="92" t="s">
        <v>13433</v>
      </c>
      <c r="M1004" s="93" t="s">
        <v>17075</v>
      </c>
      <c r="N1004" s="86" t="str">
        <f t="shared" si="16"/>
        <v>2777369</v>
      </c>
      <c r="O1004" s="94">
        <v>171468</v>
      </c>
      <c r="P1004" s="95">
        <v>171468</v>
      </c>
      <c r="Q1004" s="77">
        <v>171.46799999999999</v>
      </c>
      <c r="R1004" s="96" t="s">
        <v>15329</v>
      </c>
      <c r="S1004" s="92" t="s">
        <v>15349</v>
      </c>
      <c r="T1004" s="92" t="s">
        <v>15331</v>
      </c>
      <c r="U1004" s="92" t="s">
        <v>15356</v>
      </c>
      <c r="V1004" s="92" t="s">
        <v>15357</v>
      </c>
      <c r="W1004" s="92" t="s">
        <v>15352</v>
      </c>
      <c r="X1004" s="97">
        <v>44580</v>
      </c>
      <c r="Y1004" s="97">
        <v>44588</v>
      </c>
      <c r="Z1004" s="97">
        <v>51882</v>
      </c>
      <c r="AA1004" s="79" t="s">
        <v>15353</v>
      </c>
      <c r="AB1004" s="90"/>
    </row>
    <row r="1005" spans="1:29" hidden="1">
      <c r="A1005" s="98" t="s">
        <v>2347</v>
      </c>
      <c r="B1005" s="99" t="s">
        <v>15341</v>
      </c>
      <c r="C1005" s="99" t="s">
        <v>15342</v>
      </c>
      <c r="D1005" s="99" t="s">
        <v>15322</v>
      </c>
      <c r="E1005" s="99" t="s">
        <v>15343</v>
      </c>
      <c r="F1005" s="99" t="s">
        <v>15354</v>
      </c>
      <c r="G1005" s="99" t="s">
        <v>17076</v>
      </c>
      <c r="H1005" s="99" t="s">
        <v>15326</v>
      </c>
      <c r="I1005" s="99" t="s">
        <v>15322</v>
      </c>
      <c r="J1005" s="99" t="s">
        <v>15343</v>
      </c>
      <c r="K1005" s="99">
        <v>0</v>
      </c>
      <c r="L1005" s="99" t="s">
        <v>13433</v>
      </c>
      <c r="M1005" s="100" t="s">
        <v>17077</v>
      </c>
      <c r="N1005" s="86" t="str">
        <f t="shared" si="16"/>
        <v>2777379</v>
      </c>
      <c r="O1005" s="104">
        <v>171097</v>
      </c>
      <c r="P1005" s="101">
        <v>171097</v>
      </c>
      <c r="Q1005" s="77">
        <v>171.09700000000001</v>
      </c>
      <c r="R1005" s="102" t="s">
        <v>15329</v>
      </c>
      <c r="S1005" s="99" t="s">
        <v>15349</v>
      </c>
      <c r="T1005" s="99" t="s">
        <v>15331</v>
      </c>
      <c r="U1005" s="99" t="s">
        <v>15356</v>
      </c>
      <c r="V1005" s="99" t="s">
        <v>15357</v>
      </c>
      <c r="W1005" s="99" t="s">
        <v>15352</v>
      </c>
      <c r="X1005" s="103" t="s">
        <v>15624</v>
      </c>
      <c r="Y1005" s="103">
        <v>44636</v>
      </c>
      <c r="Z1005" s="103">
        <v>51940</v>
      </c>
      <c r="AA1005" s="79" t="s">
        <v>15353</v>
      </c>
    </row>
    <row r="1006" spans="1:29" hidden="1">
      <c r="A1006" s="76" t="s">
        <v>2347</v>
      </c>
      <c r="B1006" s="92" t="s">
        <v>15341</v>
      </c>
      <c r="C1006" s="92" t="s">
        <v>15342</v>
      </c>
      <c r="D1006" s="92" t="s">
        <v>15322</v>
      </c>
      <c r="E1006" s="92" t="s">
        <v>15343</v>
      </c>
      <c r="F1006" s="92" t="s">
        <v>15354</v>
      </c>
      <c r="G1006" s="92" t="s">
        <v>17078</v>
      </c>
      <c r="H1006" s="92" t="s">
        <v>15326</v>
      </c>
      <c r="I1006" s="92" t="s">
        <v>15322</v>
      </c>
      <c r="J1006" s="92" t="s">
        <v>15395</v>
      </c>
      <c r="K1006" s="92">
        <v>0</v>
      </c>
      <c r="L1006" s="92" t="s">
        <v>13433</v>
      </c>
      <c r="M1006" s="93" t="s">
        <v>17079</v>
      </c>
      <c r="N1006" s="86" t="str">
        <f t="shared" si="16"/>
        <v>2813496</v>
      </c>
      <c r="O1006" s="94">
        <v>133669</v>
      </c>
      <c r="P1006" s="95">
        <v>133669</v>
      </c>
      <c r="Q1006" s="77">
        <v>133.66900000000001</v>
      </c>
      <c r="R1006" s="96" t="s">
        <v>15329</v>
      </c>
      <c r="S1006" s="92" t="s">
        <v>15349</v>
      </c>
      <c r="T1006" s="92" t="s">
        <v>15331</v>
      </c>
      <c r="U1006" s="92" t="s">
        <v>15356</v>
      </c>
      <c r="V1006" s="92" t="s">
        <v>15357</v>
      </c>
      <c r="W1006" s="92" t="s">
        <v>15352</v>
      </c>
      <c r="X1006" s="97">
        <v>44557</v>
      </c>
      <c r="Y1006" s="97">
        <v>44588</v>
      </c>
      <c r="Z1006" s="97">
        <v>51861</v>
      </c>
      <c r="AA1006" s="79" t="s">
        <v>15353</v>
      </c>
      <c r="AB1006" s="90"/>
    </row>
    <row r="1007" spans="1:29" hidden="1">
      <c r="A1007" s="76" t="s">
        <v>15392</v>
      </c>
      <c r="B1007" s="92" t="s">
        <v>15522</v>
      </c>
      <c r="C1007" s="92" t="s">
        <v>15523</v>
      </c>
      <c r="D1007" s="92" t="s">
        <v>15322</v>
      </c>
      <c r="E1007" s="92" t="s">
        <v>15327</v>
      </c>
      <c r="F1007" s="92" t="s">
        <v>15324</v>
      </c>
      <c r="G1007" s="92" t="s">
        <v>17080</v>
      </c>
      <c r="H1007" s="92" t="s">
        <v>15326</v>
      </c>
      <c r="I1007" s="92" t="s">
        <v>15322</v>
      </c>
      <c r="J1007" s="92" t="s">
        <v>15327</v>
      </c>
      <c r="K1007" s="92">
        <v>0</v>
      </c>
      <c r="L1007" s="92" t="s">
        <v>13433</v>
      </c>
      <c r="M1007" s="93" t="s">
        <v>3465</v>
      </c>
      <c r="N1007" s="86" t="str">
        <f t="shared" si="16"/>
        <v>2857842</v>
      </c>
      <c r="O1007" s="94">
        <v>187000</v>
      </c>
      <c r="P1007" s="95">
        <v>187000</v>
      </c>
      <c r="Q1007" s="77">
        <v>187</v>
      </c>
      <c r="R1007" s="96" t="s">
        <v>15329</v>
      </c>
      <c r="S1007" s="92" t="s">
        <v>15330</v>
      </c>
      <c r="T1007" s="92" t="s">
        <v>15331</v>
      </c>
      <c r="U1007" s="92" t="s">
        <v>15332</v>
      </c>
      <c r="V1007" s="92" t="s">
        <v>15333</v>
      </c>
      <c r="W1007" s="92" t="s">
        <v>15334</v>
      </c>
      <c r="X1007" s="97">
        <v>44575</v>
      </c>
      <c r="Y1007" s="97">
        <v>44588</v>
      </c>
      <c r="Z1007" s="97">
        <v>51880</v>
      </c>
      <c r="AA1007" s="79">
        <v>6186</v>
      </c>
      <c r="AB1007" s="90" t="s">
        <v>15340</v>
      </c>
    </row>
    <row r="1008" spans="1:29" hidden="1">
      <c r="A1008" s="76" t="s">
        <v>15335</v>
      </c>
      <c r="B1008" s="92" t="s">
        <v>15336</v>
      </c>
      <c r="C1008" s="92" t="s">
        <v>6</v>
      </c>
      <c r="D1008" s="92" t="s">
        <v>15322</v>
      </c>
      <c r="E1008" s="92" t="s">
        <v>15337</v>
      </c>
      <c r="F1008" s="92" t="s">
        <v>15324</v>
      </c>
      <c r="G1008" s="92" t="s">
        <v>17081</v>
      </c>
      <c r="H1008" s="92" t="s">
        <v>15326</v>
      </c>
      <c r="I1008" s="92" t="s">
        <v>15322</v>
      </c>
      <c r="J1008" s="92" t="s">
        <v>15364</v>
      </c>
      <c r="K1008" s="92">
        <v>0</v>
      </c>
      <c r="L1008" s="92" t="s">
        <v>13433</v>
      </c>
      <c r="M1008" s="93" t="s">
        <v>3058</v>
      </c>
      <c r="N1008" s="86" t="str">
        <f t="shared" si="16"/>
        <v>2872408</v>
      </c>
      <c r="O1008" s="94">
        <v>140250</v>
      </c>
      <c r="P1008" s="95">
        <v>140250</v>
      </c>
      <c r="Q1008" s="77">
        <v>140.25</v>
      </c>
      <c r="R1008" s="96" t="s">
        <v>15329</v>
      </c>
      <c r="S1008" s="92" t="s">
        <v>15330</v>
      </c>
      <c r="T1008" s="92" t="s">
        <v>15331</v>
      </c>
      <c r="U1008" s="92" t="s">
        <v>15332</v>
      </c>
      <c r="V1008" s="92" t="s">
        <v>15333</v>
      </c>
      <c r="W1008" s="92" t="s">
        <v>15339</v>
      </c>
      <c r="X1008" s="97">
        <v>44573</v>
      </c>
      <c r="Y1008" s="97">
        <v>44574</v>
      </c>
      <c r="Z1008" s="97">
        <v>51862</v>
      </c>
      <c r="AA1008" s="79">
        <v>6186</v>
      </c>
      <c r="AB1008" s="90" t="s">
        <v>15340</v>
      </c>
    </row>
    <row r="1009" spans="1:29" hidden="1">
      <c r="A1009" s="98" t="s">
        <v>15392</v>
      </c>
      <c r="B1009" s="99" t="s">
        <v>15522</v>
      </c>
      <c r="C1009" s="99" t="s">
        <v>15523</v>
      </c>
      <c r="D1009" s="99" t="s">
        <v>15322</v>
      </c>
      <c r="E1009" s="99" t="s">
        <v>15327</v>
      </c>
      <c r="F1009" s="99" t="s">
        <v>15324</v>
      </c>
      <c r="G1009" s="99" t="s">
        <v>17082</v>
      </c>
      <c r="H1009" s="99" t="s">
        <v>15326</v>
      </c>
      <c r="I1009" s="99" t="s">
        <v>15322</v>
      </c>
      <c r="J1009" s="99" t="s">
        <v>15327</v>
      </c>
      <c r="K1009" s="99">
        <v>0</v>
      </c>
      <c r="L1009" s="99" t="s">
        <v>13433</v>
      </c>
      <c r="M1009" s="99" t="s">
        <v>17083</v>
      </c>
      <c r="N1009" s="86" t="str">
        <f t="shared" si="16"/>
        <v>2906342</v>
      </c>
      <c r="O1009" s="104">
        <v>190000</v>
      </c>
      <c r="P1009" s="105">
        <v>190000</v>
      </c>
      <c r="Q1009" s="77">
        <v>190</v>
      </c>
      <c r="R1009" s="102" t="s">
        <v>15329</v>
      </c>
      <c r="S1009" s="99" t="s">
        <v>15330</v>
      </c>
      <c r="T1009" s="99" t="s">
        <v>15331</v>
      </c>
      <c r="U1009" s="99" t="s">
        <v>15332</v>
      </c>
      <c r="V1009" s="99" t="s">
        <v>15333</v>
      </c>
      <c r="W1009" s="99" t="s">
        <v>15334</v>
      </c>
      <c r="X1009" s="103" t="s">
        <v>15816</v>
      </c>
      <c r="Y1009" s="103">
        <v>44742</v>
      </c>
      <c r="Z1009" s="103">
        <v>52041</v>
      </c>
      <c r="AA1009" s="79">
        <v>6186</v>
      </c>
    </row>
    <row r="1010" spans="1:29" hidden="1">
      <c r="A1010" s="98" t="s">
        <v>2799</v>
      </c>
      <c r="B1010" s="99" t="s">
        <v>15360</v>
      </c>
      <c r="C1010" s="99" t="s">
        <v>3760</v>
      </c>
      <c r="D1010" s="99" t="s">
        <v>15322</v>
      </c>
      <c r="E1010" s="99" t="s">
        <v>15361</v>
      </c>
      <c r="F1010" s="99" t="s">
        <v>15324</v>
      </c>
      <c r="G1010" s="99" t="s">
        <v>17084</v>
      </c>
      <c r="H1010" s="99" t="s">
        <v>15326</v>
      </c>
      <c r="I1010" s="99" t="s">
        <v>15322</v>
      </c>
      <c r="J1010" s="99" t="s">
        <v>15370</v>
      </c>
      <c r="K1010" s="99">
        <v>0</v>
      </c>
      <c r="L1010" s="99" t="s">
        <v>13433</v>
      </c>
      <c r="M1010" s="99" t="s">
        <v>17085</v>
      </c>
      <c r="N1010" s="86" t="str">
        <f t="shared" si="16"/>
        <v>2926501</v>
      </c>
      <c r="O1010" s="104">
        <v>114418</v>
      </c>
      <c r="P1010" s="101">
        <v>114418</v>
      </c>
      <c r="Q1010" s="77">
        <v>114.41800000000001</v>
      </c>
      <c r="R1010" s="102" t="s">
        <v>15329</v>
      </c>
      <c r="S1010" s="99" t="s">
        <v>15349</v>
      </c>
      <c r="T1010" s="99" t="s">
        <v>15331</v>
      </c>
      <c r="U1010" s="99" t="s">
        <v>15356</v>
      </c>
      <c r="V1010" s="99" t="s">
        <v>15357</v>
      </c>
      <c r="W1010" s="99" t="s">
        <v>15352</v>
      </c>
      <c r="X1010" s="103" t="s">
        <v>15583</v>
      </c>
      <c r="Y1010" s="103">
        <v>44673</v>
      </c>
      <c r="Z1010" s="103">
        <v>51977</v>
      </c>
      <c r="AA1010" s="79" t="s">
        <v>15353</v>
      </c>
    </row>
    <row r="1011" spans="1:29" hidden="1">
      <c r="A1011" s="98" t="s">
        <v>2347</v>
      </c>
      <c r="B1011" s="99" t="s">
        <v>15511</v>
      </c>
      <c r="C1011" s="99" t="s">
        <v>3798</v>
      </c>
      <c r="D1011" s="99" t="s">
        <v>15322</v>
      </c>
      <c r="E1011" s="99" t="s">
        <v>15361</v>
      </c>
      <c r="F1011" s="99" t="s">
        <v>15354</v>
      </c>
      <c r="G1011" s="99" t="s">
        <v>17086</v>
      </c>
      <c r="H1011" s="99" t="s">
        <v>15326</v>
      </c>
      <c r="I1011" s="99" t="s">
        <v>15322</v>
      </c>
      <c r="J1011" s="99" t="s">
        <v>15361</v>
      </c>
      <c r="K1011" s="99">
        <v>0</v>
      </c>
      <c r="L1011" s="99" t="s">
        <v>13433</v>
      </c>
      <c r="M1011" s="99" t="s">
        <v>17087</v>
      </c>
      <c r="N1011" s="86" t="str">
        <f t="shared" si="16"/>
        <v>2938068</v>
      </c>
      <c r="O1011" s="104">
        <v>142055</v>
      </c>
      <c r="P1011" s="101">
        <v>142055</v>
      </c>
      <c r="Q1011" s="77">
        <v>142.05500000000001</v>
      </c>
      <c r="R1011" s="102" t="s">
        <v>15329</v>
      </c>
      <c r="S1011" s="99" t="s">
        <v>15349</v>
      </c>
      <c r="T1011" s="99" t="s">
        <v>15331</v>
      </c>
      <c r="U1011" s="99" t="s">
        <v>15356</v>
      </c>
      <c r="V1011" s="99" t="s">
        <v>15357</v>
      </c>
      <c r="W1011" s="99" t="s">
        <v>15352</v>
      </c>
      <c r="X1011" s="103" t="s">
        <v>15760</v>
      </c>
      <c r="Y1011" s="103">
        <v>44670</v>
      </c>
      <c r="Z1011" s="103">
        <v>51963</v>
      </c>
      <c r="AA1011" s="79" t="s">
        <v>15353</v>
      </c>
    </row>
    <row r="1012" spans="1:29" hidden="1">
      <c r="A1012" s="98" t="s">
        <v>2799</v>
      </c>
      <c r="B1012" s="99" t="s">
        <v>15358</v>
      </c>
      <c r="C1012" s="99" t="s">
        <v>59</v>
      </c>
      <c r="D1012" s="99" t="s">
        <v>15322</v>
      </c>
      <c r="E1012" s="99" t="s">
        <v>15337</v>
      </c>
      <c r="F1012" s="99" t="s">
        <v>15324</v>
      </c>
      <c r="G1012" s="99" t="s">
        <v>17088</v>
      </c>
      <c r="H1012" s="99" t="s">
        <v>15326</v>
      </c>
      <c r="I1012" s="99" t="s">
        <v>15322</v>
      </c>
      <c r="J1012" s="99" t="s">
        <v>15364</v>
      </c>
      <c r="K1012" s="99">
        <v>0</v>
      </c>
      <c r="L1012" s="99" t="s">
        <v>13433</v>
      </c>
      <c r="M1012" s="99" t="s">
        <v>3062</v>
      </c>
      <c r="N1012" s="86" t="str">
        <f t="shared" si="16"/>
        <v>2944923</v>
      </c>
      <c r="O1012" s="104">
        <v>251913</v>
      </c>
      <c r="P1012" s="101">
        <v>251913</v>
      </c>
      <c r="Q1012" s="77">
        <v>251.91300000000001</v>
      </c>
      <c r="R1012" s="102" t="s">
        <v>15329</v>
      </c>
      <c r="S1012" s="99" t="s">
        <v>15330</v>
      </c>
      <c r="T1012" s="99" t="s">
        <v>15331</v>
      </c>
      <c r="U1012" s="99" t="s">
        <v>15332</v>
      </c>
      <c r="V1012" s="99" t="s">
        <v>15333</v>
      </c>
      <c r="W1012" s="99" t="s">
        <v>15334</v>
      </c>
      <c r="X1012" s="103" t="s">
        <v>15525</v>
      </c>
      <c r="Y1012" s="103">
        <v>44671</v>
      </c>
      <c r="Z1012" s="103">
        <v>51963</v>
      </c>
      <c r="AA1012" s="79">
        <v>6186</v>
      </c>
      <c r="AB1012" s="80" t="s">
        <v>15340</v>
      </c>
    </row>
    <row r="1013" spans="1:29" hidden="1">
      <c r="A1013" s="98" t="s">
        <v>15392</v>
      </c>
      <c r="B1013" s="99" t="s">
        <v>15522</v>
      </c>
      <c r="C1013" s="99" t="s">
        <v>15523</v>
      </c>
      <c r="D1013" s="99" t="s">
        <v>15322</v>
      </c>
      <c r="E1013" s="99" t="s">
        <v>15327</v>
      </c>
      <c r="F1013" s="99" t="s">
        <v>15324</v>
      </c>
      <c r="G1013" s="99" t="s">
        <v>17089</v>
      </c>
      <c r="H1013" s="99" t="s">
        <v>15326</v>
      </c>
      <c r="I1013" s="99" t="s">
        <v>15322</v>
      </c>
      <c r="J1013" s="99" t="s">
        <v>15327</v>
      </c>
      <c r="K1013" s="99">
        <v>0</v>
      </c>
      <c r="L1013" s="99" t="s">
        <v>13433</v>
      </c>
      <c r="M1013" s="99" t="s">
        <v>17090</v>
      </c>
      <c r="N1013" s="86" t="str">
        <f t="shared" si="16"/>
        <v>2949287</v>
      </c>
      <c r="O1013" s="104">
        <v>240000</v>
      </c>
      <c r="P1013" s="101">
        <v>240000</v>
      </c>
      <c r="Q1013" s="77">
        <v>240</v>
      </c>
      <c r="R1013" s="102" t="s">
        <v>15329</v>
      </c>
      <c r="S1013" s="99" t="s">
        <v>15330</v>
      </c>
      <c r="T1013" s="99" t="s">
        <v>15331</v>
      </c>
      <c r="U1013" s="99" t="s">
        <v>15332</v>
      </c>
      <c r="V1013" s="99" t="s">
        <v>15333</v>
      </c>
      <c r="W1013" s="99" t="s">
        <v>15334</v>
      </c>
      <c r="X1013" s="103" t="s">
        <v>15739</v>
      </c>
      <c r="Y1013" s="103">
        <v>44672</v>
      </c>
      <c r="Z1013" s="103">
        <v>51968</v>
      </c>
      <c r="AA1013" s="79">
        <v>6186</v>
      </c>
    </row>
    <row r="1014" spans="1:29" hidden="1">
      <c r="A1014" s="76" t="s">
        <v>15489</v>
      </c>
      <c r="B1014" s="92" t="s">
        <v>15541</v>
      </c>
      <c r="C1014" s="92" t="s">
        <v>73</v>
      </c>
      <c r="D1014" s="92" t="s">
        <v>15322</v>
      </c>
      <c r="E1014" s="92" t="s">
        <v>15337</v>
      </c>
      <c r="F1014" s="92" t="s">
        <v>15324</v>
      </c>
      <c r="G1014" s="92" t="s">
        <v>375</v>
      </c>
      <c r="H1014" s="92" t="s">
        <v>15326</v>
      </c>
      <c r="I1014" s="92" t="s">
        <v>15322</v>
      </c>
      <c r="J1014" s="92" t="s">
        <v>15337</v>
      </c>
      <c r="K1014" s="92">
        <v>1</v>
      </c>
      <c r="L1014" s="92" t="s">
        <v>13433</v>
      </c>
      <c r="M1014" s="93" t="s">
        <v>376</v>
      </c>
      <c r="N1014" s="86" t="str">
        <f t="shared" si="16"/>
        <v>3003246</v>
      </c>
      <c r="O1014" s="94">
        <v>297500</v>
      </c>
      <c r="P1014" s="95">
        <v>297500</v>
      </c>
      <c r="Q1014" s="77">
        <v>297.5</v>
      </c>
      <c r="R1014" s="96" t="s">
        <v>15329</v>
      </c>
      <c r="S1014" s="92" t="s">
        <v>15330</v>
      </c>
      <c r="T1014" s="92" t="s">
        <v>15331</v>
      </c>
      <c r="U1014" s="92" t="s">
        <v>15332</v>
      </c>
      <c r="V1014" s="92" t="s">
        <v>15333</v>
      </c>
      <c r="W1014" s="92" t="s">
        <v>15345</v>
      </c>
      <c r="X1014" s="97">
        <v>44552</v>
      </c>
      <c r="Y1014" s="97">
        <v>44574</v>
      </c>
      <c r="Z1014" s="97">
        <v>51848</v>
      </c>
      <c r="AA1014" s="79">
        <v>6186</v>
      </c>
      <c r="AB1014" s="90" t="s">
        <v>15340</v>
      </c>
    </row>
    <row r="1015" spans="1:29" hidden="1">
      <c r="A1015" s="98" t="s">
        <v>15392</v>
      </c>
      <c r="B1015" s="99" t="s">
        <v>15522</v>
      </c>
      <c r="C1015" s="99" t="s">
        <v>15523</v>
      </c>
      <c r="D1015" s="99" t="s">
        <v>15322</v>
      </c>
      <c r="E1015" s="99" t="s">
        <v>15327</v>
      </c>
      <c r="F1015" s="99" t="s">
        <v>15354</v>
      </c>
      <c r="G1015" s="99" t="s">
        <v>17091</v>
      </c>
      <c r="H1015" s="99" t="s">
        <v>15326</v>
      </c>
      <c r="I1015" s="99" t="s">
        <v>15322</v>
      </c>
      <c r="J1015" s="99" t="s">
        <v>15418</v>
      </c>
      <c r="K1015" s="99">
        <v>0</v>
      </c>
      <c r="L1015" s="99" t="s">
        <v>13433</v>
      </c>
      <c r="M1015" s="99" t="s">
        <v>17092</v>
      </c>
      <c r="N1015" s="86" t="str">
        <f t="shared" si="16"/>
        <v>3030457</v>
      </c>
      <c r="O1015" s="104">
        <v>80000</v>
      </c>
      <c r="P1015" s="105">
        <v>40000</v>
      </c>
      <c r="Q1015" s="77">
        <v>40</v>
      </c>
      <c r="R1015" s="102" t="s">
        <v>15329</v>
      </c>
      <c r="S1015" s="99" t="s">
        <v>15401</v>
      </c>
      <c r="T1015" s="99" t="s">
        <v>15331</v>
      </c>
      <c r="U1015" s="99" t="s">
        <v>15641</v>
      </c>
      <c r="V1015" s="99" t="s">
        <v>15642</v>
      </c>
      <c r="W1015" s="99" t="s">
        <v>16520</v>
      </c>
      <c r="X1015" s="103" t="s">
        <v>16902</v>
      </c>
      <c r="Y1015" s="103">
        <v>44741</v>
      </c>
      <c r="Z1015" s="103">
        <v>48393</v>
      </c>
      <c r="AA1015" s="79" t="s">
        <v>15731</v>
      </c>
      <c r="AB1015" s="80" t="s">
        <v>15503</v>
      </c>
    </row>
    <row r="1016" spans="1:29" hidden="1">
      <c r="A1016" s="98" t="s">
        <v>2347</v>
      </c>
      <c r="B1016" s="99" t="s">
        <v>15341</v>
      </c>
      <c r="C1016" s="99" t="s">
        <v>15342</v>
      </c>
      <c r="D1016" s="99" t="s">
        <v>15322</v>
      </c>
      <c r="E1016" s="99" t="s">
        <v>15343</v>
      </c>
      <c r="F1016" s="99" t="s">
        <v>15354</v>
      </c>
      <c r="G1016" s="99" t="s">
        <v>17093</v>
      </c>
      <c r="H1016" s="99" t="s">
        <v>15326</v>
      </c>
      <c r="I1016" s="99" t="s">
        <v>15322</v>
      </c>
      <c r="J1016" s="99" t="s">
        <v>15343</v>
      </c>
      <c r="K1016" s="99">
        <v>0</v>
      </c>
      <c r="L1016" s="99" t="s">
        <v>13433</v>
      </c>
      <c r="M1016" s="100" t="s">
        <v>17094</v>
      </c>
      <c r="N1016" s="86" t="str">
        <f t="shared" si="16"/>
        <v>3031462</v>
      </c>
      <c r="O1016" s="104">
        <v>142503</v>
      </c>
      <c r="P1016" s="101">
        <v>142503</v>
      </c>
      <c r="Q1016" s="77">
        <v>142.50299999999999</v>
      </c>
      <c r="R1016" s="102" t="s">
        <v>15329</v>
      </c>
      <c r="S1016" s="99" t="s">
        <v>15349</v>
      </c>
      <c r="T1016" s="99" t="s">
        <v>15331</v>
      </c>
      <c r="U1016" s="99" t="s">
        <v>15356</v>
      </c>
      <c r="V1016" s="99" t="s">
        <v>15357</v>
      </c>
      <c r="W1016" s="99" t="s">
        <v>15352</v>
      </c>
      <c r="X1016" s="103" t="s">
        <v>15469</v>
      </c>
      <c r="Y1016" s="103">
        <v>44631</v>
      </c>
      <c r="Z1016" s="103">
        <v>51919</v>
      </c>
      <c r="AA1016" s="79" t="s">
        <v>15353</v>
      </c>
    </row>
    <row r="1017" spans="1:29" hidden="1">
      <c r="A1017" s="98" t="s">
        <v>2347</v>
      </c>
      <c r="B1017" s="99" t="s">
        <v>15511</v>
      </c>
      <c r="C1017" s="99" t="s">
        <v>3798</v>
      </c>
      <c r="D1017" s="99" t="s">
        <v>15322</v>
      </c>
      <c r="E1017" s="99" t="s">
        <v>15361</v>
      </c>
      <c r="F1017" s="99" t="s">
        <v>15354</v>
      </c>
      <c r="G1017" s="99" t="s">
        <v>17095</v>
      </c>
      <c r="H1017" s="99" t="s">
        <v>15326</v>
      </c>
      <c r="I1017" s="99" t="s">
        <v>15322</v>
      </c>
      <c r="J1017" s="99" t="s">
        <v>15361</v>
      </c>
      <c r="K1017" s="99">
        <v>0</v>
      </c>
      <c r="L1017" s="99" t="s">
        <v>13433</v>
      </c>
      <c r="M1017" s="99" t="s">
        <v>17096</v>
      </c>
      <c r="N1017" s="86" t="str">
        <f t="shared" si="16"/>
        <v>3043432</v>
      </c>
      <c r="O1017" s="104">
        <v>142555</v>
      </c>
      <c r="P1017" s="101">
        <v>142155</v>
      </c>
      <c r="Q1017" s="77">
        <v>142.155</v>
      </c>
      <c r="R1017" s="102" t="s">
        <v>15329</v>
      </c>
      <c r="S1017" s="99" t="s">
        <v>15349</v>
      </c>
      <c r="T1017" s="99" t="s">
        <v>15331</v>
      </c>
      <c r="U1017" s="99" t="s">
        <v>15356</v>
      </c>
      <c r="V1017" s="99" t="s">
        <v>15357</v>
      </c>
      <c r="W1017" s="99" t="s">
        <v>15352</v>
      </c>
      <c r="X1017" s="103" t="s">
        <v>15583</v>
      </c>
      <c r="Y1017" s="103">
        <v>44673</v>
      </c>
      <c r="Z1017" s="103">
        <v>51976</v>
      </c>
      <c r="AA1017" s="79" t="s">
        <v>15353</v>
      </c>
    </row>
    <row r="1018" spans="1:29" hidden="1">
      <c r="A1018" s="98" t="s">
        <v>2799</v>
      </c>
      <c r="B1018" s="99" t="s">
        <v>15358</v>
      </c>
      <c r="C1018" s="99" t="s">
        <v>59</v>
      </c>
      <c r="D1018" s="99" t="s">
        <v>15322</v>
      </c>
      <c r="E1018" s="99" t="s">
        <v>15337</v>
      </c>
      <c r="F1018" s="99" t="s">
        <v>15324</v>
      </c>
      <c r="G1018" s="99" t="s">
        <v>17097</v>
      </c>
      <c r="H1018" s="99" t="s">
        <v>15326</v>
      </c>
      <c r="I1018" s="99" t="s">
        <v>15322</v>
      </c>
      <c r="J1018" s="99" t="s">
        <v>15337</v>
      </c>
      <c r="K1018" s="99">
        <v>0</v>
      </c>
      <c r="L1018" s="99" t="s">
        <v>13433</v>
      </c>
      <c r="M1018" s="99" t="s">
        <v>1124</v>
      </c>
      <c r="N1018" s="86" t="str">
        <f t="shared" si="16"/>
        <v>3060919</v>
      </c>
      <c r="O1018" s="104">
        <v>309287</v>
      </c>
      <c r="P1018" s="101">
        <v>309287</v>
      </c>
      <c r="Q1018" s="77">
        <v>309.28699999999998</v>
      </c>
      <c r="R1018" s="102" t="s">
        <v>15329</v>
      </c>
      <c r="S1018" s="99" t="s">
        <v>15330</v>
      </c>
      <c r="T1018" s="99" t="s">
        <v>15331</v>
      </c>
      <c r="U1018" s="99" t="s">
        <v>15332</v>
      </c>
      <c r="V1018" s="99" t="s">
        <v>15333</v>
      </c>
      <c r="W1018" s="99" t="s">
        <v>15334</v>
      </c>
      <c r="X1018" s="103" t="s">
        <v>15411</v>
      </c>
      <c r="Y1018" s="103">
        <v>44681</v>
      </c>
      <c r="Z1018" s="103">
        <v>51985</v>
      </c>
      <c r="AA1018" s="79">
        <v>6186</v>
      </c>
      <c r="AB1018" s="80" t="s">
        <v>15340</v>
      </c>
      <c r="AC1018" s="81">
        <v>33</v>
      </c>
    </row>
    <row r="1019" spans="1:29" hidden="1">
      <c r="A1019" s="98" t="s">
        <v>2799</v>
      </c>
      <c r="B1019" s="99" t="s">
        <v>15358</v>
      </c>
      <c r="C1019" s="99" t="s">
        <v>59</v>
      </c>
      <c r="D1019" s="99" t="s">
        <v>15322</v>
      </c>
      <c r="E1019" s="99" t="s">
        <v>15337</v>
      </c>
      <c r="F1019" s="99" t="s">
        <v>15324</v>
      </c>
      <c r="G1019" s="99" t="s">
        <v>17098</v>
      </c>
      <c r="H1019" s="99" t="s">
        <v>15326</v>
      </c>
      <c r="I1019" s="99" t="s">
        <v>15322</v>
      </c>
      <c r="J1019" s="99" t="s">
        <v>15337</v>
      </c>
      <c r="K1019" s="99">
        <v>0</v>
      </c>
      <c r="L1019" s="99" t="s">
        <v>13433</v>
      </c>
      <c r="M1019" s="100" t="s">
        <v>1029</v>
      </c>
      <c r="N1019" s="86" t="str">
        <f t="shared" si="16"/>
        <v>3078758</v>
      </c>
      <c r="O1019" s="101">
        <v>223412</v>
      </c>
      <c r="P1019" s="101">
        <v>223412</v>
      </c>
      <c r="Q1019" s="77">
        <v>223.41200000000001</v>
      </c>
      <c r="R1019" s="102" t="s">
        <v>15329</v>
      </c>
      <c r="S1019" s="99" t="s">
        <v>15330</v>
      </c>
      <c r="T1019" s="99" t="s">
        <v>15331</v>
      </c>
      <c r="U1019" s="99" t="s">
        <v>15332</v>
      </c>
      <c r="V1019" s="99" t="s">
        <v>15333</v>
      </c>
      <c r="W1019" s="99" t="s">
        <v>15334</v>
      </c>
      <c r="X1019" s="103">
        <v>44616</v>
      </c>
      <c r="Y1019" s="103">
        <v>44620</v>
      </c>
      <c r="Z1019" s="103">
        <v>51920</v>
      </c>
      <c r="AA1019" s="79">
        <v>6186</v>
      </c>
      <c r="AB1019" s="90" t="s">
        <v>15340</v>
      </c>
      <c r="AC1019" s="81">
        <v>33</v>
      </c>
    </row>
    <row r="1020" spans="1:29" hidden="1">
      <c r="A1020" s="98" t="s">
        <v>15392</v>
      </c>
      <c r="B1020" s="99" t="s">
        <v>15393</v>
      </c>
      <c r="C1020" s="99" t="s">
        <v>539</v>
      </c>
      <c r="D1020" s="99" t="s">
        <v>15322</v>
      </c>
      <c r="E1020" s="99" t="s">
        <v>15337</v>
      </c>
      <c r="F1020" s="99" t="s">
        <v>15324</v>
      </c>
      <c r="G1020" s="99" t="s">
        <v>17099</v>
      </c>
      <c r="H1020" s="99" t="s">
        <v>15326</v>
      </c>
      <c r="I1020" s="99" t="s">
        <v>15322</v>
      </c>
      <c r="J1020" s="99" t="s">
        <v>15406</v>
      </c>
      <c r="K1020" s="99">
        <v>0</v>
      </c>
      <c r="L1020" s="99" t="s">
        <v>13433</v>
      </c>
      <c r="M1020" s="99" t="s">
        <v>2035</v>
      </c>
      <c r="N1020" s="86" t="str">
        <f t="shared" si="16"/>
        <v>3091297</v>
      </c>
      <c r="O1020" s="104">
        <v>260000</v>
      </c>
      <c r="P1020" s="101">
        <v>260000</v>
      </c>
      <c r="Q1020" s="77">
        <v>260</v>
      </c>
      <c r="R1020" s="102" t="s">
        <v>15329</v>
      </c>
      <c r="S1020" s="99" t="s">
        <v>15330</v>
      </c>
      <c r="T1020" s="99" t="s">
        <v>15331</v>
      </c>
      <c r="U1020" s="99" t="s">
        <v>15332</v>
      </c>
      <c r="V1020" s="99" t="s">
        <v>15333</v>
      </c>
      <c r="W1020" s="99" t="s">
        <v>15334</v>
      </c>
      <c r="X1020" s="103" t="s">
        <v>15437</v>
      </c>
      <c r="Y1020" s="103">
        <v>44662</v>
      </c>
      <c r="Z1020" s="103">
        <v>51936</v>
      </c>
      <c r="AA1020" s="79">
        <v>6186</v>
      </c>
      <c r="AB1020" s="80" t="s">
        <v>15340</v>
      </c>
      <c r="AC1020" s="81">
        <v>33</v>
      </c>
    </row>
    <row r="1021" spans="1:29" hidden="1">
      <c r="A1021" s="98" t="s">
        <v>15479</v>
      </c>
      <c r="B1021" s="99" t="s">
        <v>15480</v>
      </c>
      <c r="C1021" s="99" t="s">
        <v>15481</v>
      </c>
      <c r="D1021" s="99" t="s">
        <v>15322</v>
      </c>
      <c r="E1021" s="99" t="s">
        <v>15337</v>
      </c>
      <c r="F1021" s="99" t="s">
        <v>15354</v>
      </c>
      <c r="G1021" s="99" t="s">
        <v>17100</v>
      </c>
      <c r="H1021" s="99" t="s">
        <v>15326</v>
      </c>
      <c r="I1021" s="99" t="s">
        <v>15322</v>
      </c>
      <c r="J1021" s="99" t="s">
        <v>15337</v>
      </c>
      <c r="K1021" s="99">
        <v>0</v>
      </c>
      <c r="L1021" s="99" t="s">
        <v>13433</v>
      </c>
      <c r="M1021" s="99" t="s">
        <v>17101</v>
      </c>
      <c r="N1021" s="86" t="str">
        <f t="shared" si="16"/>
        <v>3091546</v>
      </c>
      <c r="O1021" s="104">
        <v>74000</v>
      </c>
      <c r="P1021" s="105">
        <v>74000</v>
      </c>
      <c r="Q1021" s="77">
        <v>74</v>
      </c>
      <c r="R1021" s="102" t="s">
        <v>15329</v>
      </c>
      <c r="S1021" s="99" t="s">
        <v>15371</v>
      </c>
      <c r="T1021" s="99" t="s">
        <v>15331</v>
      </c>
      <c r="U1021" s="99" t="s">
        <v>15332</v>
      </c>
      <c r="V1021" s="99" t="s">
        <v>15333</v>
      </c>
      <c r="W1021" s="99" t="s">
        <v>15486</v>
      </c>
      <c r="X1021" s="103" t="s">
        <v>17003</v>
      </c>
      <c r="Y1021" s="103">
        <v>44728</v>
      </c>
      <c r="Z1021" s="103">
        <v>48367</v>
      </c>
      <c r="AA1021" s="79" t="s">
        <v>15374</v>
      </c>
    </row>
    <row r="1022" spans="1:29" hidden="1">
      <c r="A1022" s="76" t="s">
        <v>2347</v>
      </c>
      <c r="B1022" s="92" t="s">
        <v>15346</v>
      </c>
      <c r="C1022" s="92" t="s">
        <v>129</v>
      </c>
      <c r="D1022" s="92" t="s">
        <v>15322</v>
      </c>
      <c r="E1022" s="92" t="s">
        <v>15337</v>
      </c>
      <c r="F1022" s="92" t="s">
        <v>15324</v>
      </c>
      <c r="G1022" s="92" t="s">
        <v>17102</v>
      </c>
      <c r="H1022" s="92" t="s">
        <v>15326</v>
      </c>
      <c r="I1022" s="92" t="s">
        <v>15948</v>
      </c>
      <c r="J1022" s="92" t="s">
        <v>15949</v>
      </c>
      <c r="K1022" s="92">
        <v>0</v>
      </c>
      <c r="L1022" s="92" t="s">
        <v>13433</v>
      </c>
      <c r="M1022" s="93" t="s">
        <v>17103</v>
      </c>
      <c r="N1022" s="86" t="str">
        <f t="shared" si="16"/>
        <v>3123942</v>
      </c>
      <c r="O1022" s="94">
        <v>273000</v>
      </c>
      <c r="P1022" s="95">
        <v>259300</v>
      </c>
      <c r="Q1022" s="77">
        <v>259.3</v>
      </c>
      <c r="R1022" s="96" t="s">
        <v>15329</v>
      </c>
      <c r="S1022" s="92" t="s">
        <v>15349</v>
      </c>
      <c r="T1022" s="92" t="s">
        <v>15331</v>
      </c>
      <c r="U1022" s="92" t="s">
        <v>15350</v>
      </c>
      <c r="V1022" s="92" t="s">
        <v>15351</v>
      </c>
      <c r="W1022" s="92" t="s">
        <v>15352</v>
      </c>
      <c r="X1022" s="97">
        <v>44579</v>
      </c>
      <c r="Y1022" s="97">
        <v>44592</v>
      </c>
      <c r="Z1022" s="97">
        <v>51882</v>
      </c>
      <c r="AA1022" s="79" t="s">
        <v>15353</v>
      </c>
      <c r="AB1022" s="90"/>
    </row>
    <row r="1023" spans="1:29" hidden="1">
      <c r="A1023" s="98" t="s">
        <v>2799</v>
      </c>
      <c r="B1023" s="99" t="s">
        <v>15358</v>
      </c>
      <c r="C1023" s="99" t="s">
        <v>59</v>
      </c>
      <c r="D1023" s="99" t="s">
        <v>15322</v>
      </c>
      <c r="E1023" s="99" t="s">
        <v>15337</v>
      </c>
      <c r="F1023" s="99" t="s">
        <v>15324</v>
      </c>
      <c r="G1023" s="99" t="s">
        <v>17104</v>
      </c>
      <c r="H1023" s="99" t="s">
        <v>15326</v>
      </c>
      <c r="I1023" s="99" t="s">
        <v>15322</v>
      </c>
      <c r="J1023" s="99" t="s">
        <v>15395</v>
      </c>
      <c r="K1023" s="99">
        <v>0</v>
      </c>
      <c r="L1023" s="99" t="s">
        <v>13433</v>
      </c>
      <c r="M1023" s="99" t="s">
        <v>17105</v>
      </c>
      <c r="N1023" s="86" t="str">
        <f t="shared" si="16"/>
        <v>3130096</v>
      </c>
      <c r="O1023" s="104">
        <v>139329</v>
      </c>
      <c r="P1023" s="101">
        <v>139329</v>
      </c>
      <c r="Q1023" s="77">
        <v>139.32900000000001</v>
      </c>
      <c r="R1023" s="102" t="s">
        <v>15329</v>
      </c>
      <c r="S1023" s="99" t="s">
        <v>15330</v>
      </c>
      <c r="T1023" s="99" t="s">
        <v>15331</v>
      </c>
      <c r="U1023" s="99" t="s">
        <v>15332</v>
      </c>
      <c r="V1023" s="99" t="s">
        <v>15333</v>
      </c>
      <c r="W1023" s="99" t="s">
        <v>15329</v>
      </c>
      <c r="X1023" s="103" t="s">
        <v>15680</v>
      </c>
      <c r="Y1023" s="103">
        <v>44677</v>
      </c>
      <c r="Z1023" s="103">
        <v>51980</v>
      </c>
      <c r="AA1023" s="79">
        <v>6186</v>
      </c>
      <c r="AB1023" s="80" t="s">
        <v>15340</v>
      </c>
    </row>
    <row r="1024" spans="1:29" hidden="1">
      <c r="A1024" s="98" t="s">
        <v>15335</v>
      </c>
      <c r="B1024" s="99" t="s">
        <v>15336</v>
      </c>
      <c r="C1024" s="99" t="s">
        <v>6</v>
      </c>
      <c r="D1024" s="99" t="s">
        <v>15322</v>
      </c>
      <c r="E1024" s="99" t="s">
        <v>15337</v>
      </c>
      <c r="F1024" s="99" t="s">
        <v>15324</v>
      </c>
      <c r="G1024" s="106" t="s">
        <v>17106</v>
      </c>
      <c r="H1024" s="99" t="s">
        <v>15326</v>
      </c>
      <c r="I1024" s="99" t="s">
        <v>15581</v>
      </c>
      <c r="J1024" s="99" t="s">
        <v>17107</v>
      </c>
      <c r="K1024" s="99">
        <v>0</v>
      </c>
      <c r="L1024" s="99" t="s">
        <v>13433</v>
      </c>
      <c r="M1024" s="99" t="s">
        <v>215</v>
      </c>
      <c r="N1024" s="86" t="str">
        <f t="shared" si="16"/>
        <v>3141393</v>
      </c>
      <c r="O1024" s="104">
        <v>272000</v>
      </c>
      <c r="P1024" s="101">
        <v>272000</v>
      </c>
      <c r="Q1024" s="77">
        <v>272</v>
      </c>
      <c r="R1024" s="102" t="s">
        <v>15329</v>
      </c>
      <c r="S1024" s="99" t="s">
        <v>15330</v>
      </c>
      <c r="T1024" s="99" t="s">
        <v>15331</v>
      </c>
      <c r="U1024" s="99" t="s">
        <v>15332</v>
      </c>
      <c r="V1024" s="99" t="s">
        <v>15333</v>
      </c>
      <c r="W1024" s="99" t="s">
        <v>15339</v>
      </c>
      <c r="X1024" s="103" t="s">
        <v>15533</v>
      </c>
      <c r="Y1024" s="103">
        <v>44659</v>
      </c>
      <c r="Z1024" s="103">
        <v>51950</v>
      </c>
      <c r="AA1024" s="79">
        <v>6186</v>
      </c>
      <c r="AB1024" s="90" t="s">
        <v>15340</v>
      </c>
      <c r="AC1024" s="81">
        <v>33</v>
      </c>
    </row>
    <row r="1025" spans="1:29" hidden="1">
      <c r="A1025" s="76" t="s">
        <v>15335</v>
      </c>
      <c r="B1025" s="92" t="s">
        <v>15336</v>
      </c>
      <c r="C1025" s="92" t="s">
        <v>6</v>
      </c>
      <c r="D1025" s="92" t="s">
        <v>15322</v>
      </c>
      <c r="E1025" s="92" t="s">
        <v>15337</v>
      </c>
      <c r="F1025" s="92" t="s">
        <v>15324</v>
      </c>
      <c r="G1025" s="92" t="s">
        <v>17108</v>
      </c>
      <c r="H1025" s="92" t="s">
        <v>15326</v>
      </c>
      <c r="I1025" s="92" t="s">
        <v>15322</v>
      </c>
      <c r="J1025" s="92" t="s">
        <v>15348</v>
      </c>
      <c r="K1025" s="92">
        <v>0</v>
      </c>
      <c r="L1025" s="92" t="s">
        <v>13433</v>
      </c>
      <c r="M1025" s="93" t="s">
        <v>67</v>
      </c>
      <c r="N1025" s="86" t="str">
        <f t="shared" si="16"/>
        <v>3144742</v>
      </c>
      <c r="O1025" s="94">
        <v>309400</v>
      </c>
      <c r="P1025" s="95">
        <v>309400</v>
      </c>
      <c r="Q1025" s="77">
        <v>309.39999999999998</v>
      </c>
      <c r="R1025" s="96" t="s">
        <v>15329</v>
      </c>
      <c r="S1025" s="92" t="s">
        <v>15330</v>
      </c>
      <c r="T1025" s="92" t="s">
        <v>15331</v>
      </c>
      <c r="U1025" s="92" t="s">
        <v>15332</v>
      </c>
      <c r="V1025" s="92" t="s">
        <v>15333</v>
      </c>
      <c r="W1025" s="92" t="s">
        <v>15339</v>
      </c>
      <c r="X1025" s="97">
        <v>44585</v>
      </c>
      <c r="Y1025" s="97">
        <v>44594</v>
      </c>
      <c r="Z1025" s="97">
        <v>51875</v>
      </c>
      <c r="AA1025" s="79">
        <v>6186</v>
      </c>
      <c r="AB1025" s="90" t="s">
        <v>15340</v>
      </c>
      <c r="AC1025" s="81">
        <v>33</v>
      </c>
    </row>
    <row r="1026" spans="1:29" hidden="1">
      <c r="A1026" s="98" t="s">
        <v>2347</v>
      </c>
      <c r="B1026" s="99" t="s">
        <v>15341</v>
      </c>
      <c r="C1026" s="99" t="s">
        <v>15342</v>
      </c>
      <c r="D1026" s="99" t="s">
        <v>15322</v>
      </c>
      <c r="E1026" s="99" t="s">
        <v>15343</v>
      </c>
      <c r="F1026" s="99" t="s">
        <v>15354</v>
      </c>
      <c r="G1026" s="99" t="s">
        <v>17109</v>
      </c>
      <c r="H1026" s="99" t="s">
        <v>15326</v>
      </c>
      <c r="I1026" s="99" t="s">
        <v>15322</v>
      </c>
      <c r="J1026" s="99" t="s">
        <v>15343</v>
      </c>
      <c r="K1026" s="99">
        <v>0</v>
      </c>
      <c r="L1026" s="99" t="s">
        <v>13433</v>
      </c>
      <c r="M1026" s="100" t="s">
        <v>17110</v>
      </c>
      <c r="N1026" s="86" t="str">
        <f t="shared" si="16"/>
        <v>3145191</v>
      </c>
      <c r="O1026" s="104">
        <v>142531</v>
      </c>
      <c r="P1026" s="101">
        <v>142531</v>
      </c>
      <c r="Q1026" s="77">
        <v>142.53100000000001</v>
      </c>
      <c r="R1026" s="102" t="s">
        <v>15329</v>
      </c>
      <c r="S1026" s="99" t="s">
        <v>15349</v>
      </c>
      <c r="T1026" s="99" t="s">
        <v>15331</v>
      </c>
      <c r="U1026" s="99" t="s">
        <v>15356</v>
      </c>
      <c r="V1026" s="99" t="s">
        <v>15357</v>
      </c>
      <c r="W1026" s="99" t="s">
        <v>15352</v>
      </c>
      <c r="X1026" s="103" t="s">
        <v>15476</v>
      </c>
      <c r="Y1026" s="103">
        <v>44638</v>
      </c>
      <c r="Z1026" s="103">
        <v>51941</v>
      </c>
      <c r="AA1026" s="79" t="s">
        <v>15353</v>
      </c>
    </row>
    <row r="1027" spans="1:29" hidden="1">
      <c r="A1027" s="98" t="s">
        <v>15392</v>
      </c>
      <c r="B1027" s="99" t="s">
        <v>15393</v>
      </c>
      <c r="C1027" s="99" t="s">
        <v>539</v>
      </c>
      <c r="D1027" s="99" t="s">
        <v>15322</v>
      </c>
      <c r="E1027" s="99" t="s">
        <v>15337</v>
      </c>
      <c r="F1027" s="99" t="s">
        <v>15324</v>
      </c>
      <c r="G1027" s="99" t="s">
        <v>17111</v>
      </c>
      <c r="H1027" s="99" t="s">
        <v>15326</v>
      </c>
      <c r="I1027" s="99" t="s">
        <v>15322</v>
      </c>
      <c r="J1027" s="99" t="s">
        <v>15395</v>
      </c>
      <c r="K1027" s="99">
        <v>0</v>
      </c>
      <c r="L1027" s="99" t="s">
        <v>13433</v>
      </c>
      <c r="M1027" s="99" t="s">
        <v>17112</v>
      </c>
      <c r="N1027" s="86" t="str">
        <f t="shared" si="16"/>
        <v>3150267</v>
      </c>
      <c r="O1027" s="104">
        <v>170000</v>
      </c>
      <c r="P1027" s="105">
        <v>170000</v>
      </c>
      <c r="Q1027" s="77">
        <v>170</v>
      </c>
      <c r="R1027" s="102" t="s">
        <v>15329</v>
      </c>
      <c r="S1027" s="99" t="s">
        <v>15330</v>
      </c>
      <c r="T1027" s="99" t="s">
        <v>15331</v>
      </c>
      <c r="U1027" s="99" t="s">
        <v>15332</v>
      </c>
      <c r="V1027" s="99" t="s">
        <v>15333</v>
      </c>
      <c r="W1027" s="99" t="s">
        <v>15334</v>
      </c>
      <c r="X1027" s="103" t="s">
        <v>17113</v>
      </c>
      <c r="Y1027" s="103">
        <v>44742</v>
      </c>
      <c r="Z1027" s="103">
        <v>52044</v>
      </c>
      <c r="AA1027" s="79">
        <v>6186</v>
      </c>
    </row>
    <row r="1028" spans="1:29" hidden="1">
      <c r="A1028" s="76" t="s">
        <v>2347</v>
      </c>
      <c r="B1028" s="92" t="s">
        <v>15341</v>
      </c>
      <c r="C1028" s="92" t="s">
        <v>15342</v>
      </c>
      <c r="D1028" s="92" t="s">
        <v>15322</v>
      </c>
      <c r="E1028" s="92" t="s">
        <v>15343</v>
      </c>
      <c r="F1028" s="92" t="s">
        <v>15354</v>
      </c>
      <c r="G1028" s="92" t="s">
        <v>17114</v>
      </c>
      <c r="H1028" s="92" t="s">
        <v>15326</v>
      </c>
      <c r="I1028" s="92" t="s">
        <v>15322</v>
      </c>
      <c r="J1028" s="92" t="s">
        <v>15343</v>
      </c>
      <c r="K1028" s="92">
        <v>0</v>
      </c>
      <c r="L1028" s="92" t="s">
        <v>13433</v>
      </c>
      <c r="M1028" s="93" t="s">
        <v>17115</v>
      </c>
      <c r="N1028" s="86" t="str">
        <f t="shared" si="16"/>
        <v>3175903</v>
      </c>
      <c r="O1028" s="94">
        <v>142541</v>
      </c>
      <c r="P1028" s="95">
        <v>142541</v>
      </c>
      <c r="Q1028" s="77">
        <v>142.541</v>
      </c>
      <c r="R1028" s="96" t="s">
        <v>15329</v>
      </c>
      <c r="S1028" s="92" t="s">
        <v>15349</v>
      </c>
      <c r="T1028" s="92" t="s">
        <v>15331</v>
      </c>
      <c r="U1028" s="92" t="s">
        <v>15356</v>
      </c>
      <c r="V1028" s="92" t="s">
        <v>15357</v>
      </c>
      <c r="W1028" s="92" t="s">
        <v>15352</v>
      </c>
      <c r="X1028" s="97">
        <v>44602</v>
      </c>
      <c r="Y1028" s="97">
        <v>44603</v>
      </c>
      <c r="Z1028" s="97">
        <v>51898</v>
      </c>
      <c r="AA1028" s="79" t="s">
        <v>15353</v>
      </c>
      <c r="AB1028" s="90"/>
    </row>
    <row r="1029" spans="1:29" hidden="1">
      <c r="A1029" s="98" t="s">
        <v>2347</v>
      </c>
      <c r="B1029" s="99" t="s">
        <v>15341</v>
      </c>
      <c r="C1029" s="99" t="s">
        <v>15342</v>
      </c>
      <c r="D1029" s="99" t="s">
        <v>15322</v>
      </c>
      <c r="E1029" s="99" t="s">
        <v>15343</v>
      </c>
      <c r="F1029" s="99" t="s">
        <v>15324</v>
      </c>
      <c r="G1029" s="99" t="s">
        <v>17116</v>
      </c>
      <c r="H1029" s="99" t="s">
        <v>15326</v>
      </c>
      <c r="I1029" s="99" t="s">
        <v>15322</v>
      </c>
      <c r="J1029" s="99" t="s">
        <v>15343</v>
      </c>
      <c r="K1029" s="99">
        <v>0</v>
      </c>
      <c r="L1029" s="99" t="s">
        <v>13433</v>
      </c>
      <c r="M1029" s="99" t="s">
        <v>2234</v>
      </c>
      <c r="N1029" s="86" t="str">
        <f t="shared" si="16"/>
        <v>3188031</v>
      </c>
      <c r="O1029" s="104">
        <v>212500</v>
      </c>
      <c r="P1029" s="101">
        <v>212500</v>
      </c>
      <c r="Q1029" s="77">
        <v>212.5</v>
      </c>
      <c r="R1029" s="102" t="s">
        <v>15329</v>
      </c>
      <c r="S1029" s="99" t="s">
        <v>15330</v>
      </c>
      <c r="T1029" s="99" t="s">
        <v>15331</v>
      </c>
      <c r="U1029" s="99" t="s">
        <v>15332</v>
      </c>
      <c r="V1029" s="99" t="s">
        <v>15333</v>
      </c>
      <c r="W1029" s="99" t="s">
        <v>15345</v>
      </c>
      <c r="X1029" s="103">
        <v>44707</v>
      </c>
      <c r="Y1029" s="103">
        <v>44707</v>
      </c>
      <c r="Z1029" s="103">
        <v>52005</v>
      </c>
      <c r="AA1029" s="79">
        <v>6186</v>
      </c>
      <c r="AB1029" s="80" t="s">
        <v>15510</v>
      </c>
      <c r="AC1029" s="81">
        <v>33</v>
      </c>
    </row>
    <row r="1030" spans="1:29" hidden="1">
      <c r="A1030" s="76" t="s">
        <v>2347</v>
      </c>
      <c r="B1030" s="92" t="s">
        <v>15341</v>
      </c>
      <c r="C1030" s="92" t="s">
        <v>15342</v>
      </c>
      <c r="D1030" s="92" t="s">
        <v>15322</v>
      </c>
      <c r="E1030" s="92" t="s">
        <v>15343</v>
      </c>
      <c r="F1030" s="92" t="s">
        <v>15354</v>
      </c>
      <c r="G1030" s="92" t="s">
        <v>17117</v>
      </c>
      <c r="H1030" s="92" t="s">
        <v>15326</v>
      </c>
      <c r="I1030" s="92" t="s">
        <v>15322</v>
      </c>
      <c r="J1030" s="92" t="s">
        <v>15343</v>
      </c>
      <c r="K1030" s="92">
        <v>0</v>
      </c>
      <c r="L1030" s="92" t="s">
        <v>13433</v>
      </c>
      <c r="M1030" s="93" t="s">
        <v>17118</v>
      </c>
      <c r="N1030" s="86" t="str">
        <f t="shared" si="16"/>
        <v>3256263</v>
      </c>
      <c r="O1030" s="94">
        <v>142420</v>
      </c>
      <c r="P1030" s="95">
        <v>142420</v>
      </c>
      <c r="Q1030" s="77">
        <v>142.41999999999999</v>
      </c>
      <c r="R1030" s="96" t="s">
        <v>15329</v>
      </c>
      <c r="S1030" s="92" t="s">
        <v>15349</v>
      </c>
      <c r="T1030" s="92" t="s">
        <v>15331</v>
      </c>
      <c r="U1030" s="92" t="s">
        <v>15356</v>
      </c>
      <c r="V1030" s="92" t="s">
        <v>15357</v>
      </c>
      <c r="W1030" s="92" t="s">
        <v>15352</v>
      </c>
      <c r="X1030" s="97">
        <v>44580</v>
      </c>
      <c r="Y1030" s="97">
        <v>44580</v>
      </c>
      <c r="Z1030" s="97">
        <v>51882</v>
      </c>
      <c r="AA1030" s="79" t="s">
        <v>15353</v>
      </c>
      <c r="AB1030" s="90"/>
    </row>
    <row r="1031" spans="1:29" hidden="1">
      <c r="A1031" s="76" t="s">
        <v>2347</v>
      </c>
      <c r="B1031" s="92" t="s">
        <v>15346</v>
      </c>
      <c r="C1031" s="92" t="s">
        <v>129</v>
      </c>
      <c r="D1031" s="92" t="s">
        <v>15322</v>
      </c>
      <c r="E1031" s="92" t="s">
        <v>15337</v>
      </c>
      <c r="F1031" s="92" t="s">
        <v>15324</v>
      </c>
      <c r="G1031" s="92" t="s">
        <v>17119</v>
      </c>
      <c r="H1031" s="92" t="s">
        <v>15326</v>
      </c>
      <c r="I1031" s="92" t="s">
        <v>15496</v>
      </c>
      <c r="J1031" s="92" t="s">
        <v>16928</v>
      </c>
      <c r="K1031" s="92">
        <v>0</v>
      </c>
      <c r="L1031" s="92" t="s">
        <v>13433</v>
      </c>
      <c r="M1031" s="93" t="s">
        <v>17120</v>
      </c>
      <c r="N1031" s="86" t="str">
        <f t="shared" si="16"/>
        <v>3329085</v>
      </c>
      <c r="O1031" s="94">
        <v>273000</v>
      </c>
      <c r="P1031" s="95">
        <v>259350</v>
      </c>
      <c r="Q1031" s="77">
        <v>259.35000000000002</v>
      </c>
      <c r="R1031" s="96" t="s">
        <v>15329</v>
      </c>
      <c r="S1031" s="92" t="s">
        <v>15349</v>
      </c>
      <c r="T1031" s="92" t="s">
        <v>15331</v>
      </c>
      <c r="U1031" s="92" t="s">
        <v>15350</v>
      </c>
      <c r="V1031" s="92" t="s">
        <v>15351</v>
      </c>
      <c r="W1031" s="92" t="s">
        <v>15352</v>
      </c>
      <c r="X1031" s="97">
        <v>44579</v>
      </c>
      <c r="Y1031" s="97">
        <v>44592</v>
      </c>
      <c r="Z1031" s="97">
        <v>51882</v>
      </c>
      <c r="AA1031" s="79" t="s">
        <v>15353</v>
      </c>
      <c r="AB1031" s="90"/>
    </row>
    <row r="1032" spans="1:29" hidden="1">
      <c r="A1032" s="76" t="s">
        <v>15335</v>
      </c>
      <c r="B1032" s="92" t="s">
        <v>15336</v>
      </c>
      <c r="C1032" s="92" t="s">
        <v>6</v>
      </c>
      <c r="D1032" s="92" t="s">
        <v>15322</v>
      </c>
      <c r="E1032" s="92" t="s">
        <v>15337</v>
      </c>
      <c r="F1032" s="92" t="s">
        <v>15324</v>
      </c>
      <c r="G1032" s="92" t="s">
        <v>17121</v>
      </c>
      <c r="H1032" s="92" t="s">
        <v>15326</v>
      </c>
      <c r="I1032" s="92" t="s">
        <v>15322</v>
      </c>
      <c r="J1032" s="92" t="s">
        <v>15361</v>
      </c>
      <c r="K1032" s="92">
        <v>0</v>
      </c>
      <c r="L1032" s="92" t="s">
        <v>13433</v>
      </c>
      <c r="M1032" s="93" t="s">
        <v>3837</v>
      </c>
      <c r="N1032" s="86" t="str">
        <f t="shared" si="16"/>
        <v>3329962</v>
      </c>
      <c r="O1032" s="94">
        <v>207411</v>
      </c>
      <c r="P1032" s="95">
        <v>207411</v>
      </c>
      <c r="Q1032" s="77">
        <v>207.411</v>
      </c>
      <c r="R1032" s="96" t="s">
        <v>15329</v>
      </c>
      <c r="S1032" s="92" t="s">
        <v>15330</v>
      </c>
      <c r="T1032" s="92" t="s">
        <v>15331</v>
      </c>
      <c r="U1032" s="92" t="s">
        <v>15332</v>
      </c>
      <c r="V1032" s="92" t="s">
        <v>15333</v>
      </c>
      <c r="W1032" s="92" t="s">
        <v>15339</v>
      </c>
      <c r="X1032" s="97">
        <v>44602</v>
      </c>
      <c r="Y1032" s="97">
        <v>44602</v>
      </c>
      <c r="Z1032" s="97">
        <v>51890</v>
      </c>
      <c r="AA1032" s="79">
        <v>6186</v>
      </c>
      <c r="AB1032" s="90" t="s">
        <v>15340</v>
      </c>
    </row>
    <row r="1033" spans="1:29" hidden="1">
      <c r="A1033" s="98" t="s">
        <v>32</v>
      </c>
      <c r="B1033" s="99" t="s">
        <v>15662</v>
      </c>
      <c r="C1033" s="99" t="s">
        <v>15663</v>
      </c>
      <c r="D1033" s="99" t="s">
        <v>15322</v>
      </c>
      <c r="E1033" s="99" t="s">
        <v>15337</v>
      </c>
      <c r="F1033" s="99" t="s">
        <v>15324</v>
      </c>
      <c r="G1033" s="99" t="s">
        <v>17122</v>
      </c>
      <c r="H1033" s="99"/>
      <c r="I1033" s="99" t="s">
        <v>15322</v>
      </c>
      <c r="J1033" s="99" t="s">
        <v>15327</v>
      </c>
      <c r="K1033" s="99"/>
      <c r="L1033" s="99"/>
      <c r="M1033" s="100" t="s">
        <v>3438</v>
      </c>
      <c r="N1033" s="86" t="str">
        <f t="shared" ref="N1033:N1096" si="17">+RIGHT(M1033,7)</f>
        <v>3352726</v>
      </c>
      <c r="O1033" s="104">
        <v>212500</v>
      </c>
      <c r="P1033" s="101">
        <v>212500</v>
      </c>
      <c r="Q1033" s="77">
        <v>212.5</v>
      </c>
      <c r="R1033" s="102"/>
      <c r="S1033" s="99"/>
      <c r="T1033" s="99" t="s">
        <v>15331</v>
      </c>
      <c r="U1033" s="99"/>
      <c r="V1033" s="99" t="s">
        <v>17123</v>
      </c>
      <c r="W1033" s="99" t="s">
        <v>15334</v>
      </c>
      <c r="X1033" s="103" t="s">
        <v>16894</v>
      </c>
      <c r="Y1033" s="103">
        <v>44616</v>
      </c>
      <c r="Z1033" s="103" t="s">
        <v>16895</v>
      </c>
      <c r="AA1033" s="79">
        <v>6186</v>
      </c>
      <c r="AB1033" s="80" t="s">
        <v>15340</v>
      </c>
    </row>
    <row r="1034" spans="1:29" hidden="1">
      <c r="A1034" s="98" t="s">
        <v>2799</v>
      </c>
      <c r="B1034" s="99" t="s">
        <v>15358</v>
      </c>
      <c r="C1034" s="99" t="s">
        <v>59</v>
      </c>
      <c r="D1034" s="99" t="s">
        <v>15322</v>
      </c>
      <c r="E1034" s="99" t="s">
        <v>15337</v>
      </c>
      <c r="F1034" s="99" t="s">
        <v>15324</v>
      </c>
      <c r="G1034" s="99" t="s">
        <v>17124</v>
      </c>
      <c r="H1034" s="99" t="s">
        <v>15326</v>
      </c>
      <c r="I1034" s="99" t="s">
        <v>15322</v>
      </c>
      <c r="J1034" s="99" t="s">
        <v>15337</v>
      </c>
      <c r="K1034" s="99">
        <v>0</v>
      </c>
      <c r="L1034" s="99" t="s">
        <v>13433</v>
      </c>
      <c r="M1034" s="99" t="s">
        <v>371</v>
      </c>
      <c r="N1034" s="86" t="str">
        <f t="shared" si="17"/>
        <v>3471758</v>
      </c>
      <c r="O1034" s="104">
        <v>263918</v>
      </c>
      <c r="P1034" s="101">
        <v>263918</v>
      </c>
      <c r="Q1034" s="77">
        <v>263.91800000000001</v>
      </c>
      <c r="R1034" s="102" t="s">
        <v>15329</v>
      </c>
      <c r="S1034" s="99" t="s">
        <v>15330</v>
      </c>
      <c r="T1034" s="99" t="s">
        <v>15331</v>
      </c>
      <c r="U1034" s="99" t="s">
        <v>15332</v>
      </c>
      <c r="V1034" s="99" t="s">
        <v>15333</v>
      </c>
      <c r="W1034" s="99" t="s">
        <v>15334</v>
      </c>
      <c r="X1034" s="103" t="s">
        <v>15540</v>
      </c>
      <c r="Y1034" s="103">
        <v>44671</v>
      </c>
      <c r="Z1034" s="103">
        <v>51974</v>
      </c>
      <c r="AA1034" s="79">
        <v>6186</v>
      </c>
      <c r="AB1034" s="80" t="s">
        <v>15340</v>
      </c>
    </row>
    <row r="1035" spans="1:29" hidden="1">
      <c r="A1035" s="98" t="s">
        <v>15489</v>
      </c>
      <c r="B1035" s="99" t="s">
        <v>15856</v>
      </c>
      <c r="C1035" s="99" t="s">
        <v>15857</v>
      </c>
      <c r="D1035" s="99" t="s">
        <v>15322</v>
      </c>
      <c r="E1035" s="99" t="s">
        <v>15364</v>
      </c>
      <c r="F1035" s="99" t="s">
        <v>15324</v>
      </c>
      <c r="G1035" s="99" t="s">
        <v>3040</v>
      </c>
      <c r="H1035" s="99" t="s">
        <v>15326</v>
      </c>
      <c r="I1035" s="99" t="s">
        <v>15322</v>
      </c>
      <c r="J1035" s="99" t="s">
        <v>15364</v>
      </c>
      <c r="K1035" s="99">
        <v>1</v>
      </c>
      <c r="L1035" s="99" t="s">
        <v>13433</v>
      </c>
      <c r="M1035" s="99" t="s">
        <v>3041</v>
      </c>
      <c r="N1035" s="86" t="str">
        <f t="shared" si="17"/>
        <v>3474452</v>
      </c>
      <c r="O1035" s="104">
        <v>232900</v>
      </c>
      <c r="P1035" s="105">
        <v>232900</v>
      </c>
      <c r="Q1035" s="77">
        <v>232.9</v>
      </c>
      <c r="R1035" s="102" t="s">
        <v>15329</v>
      </c>
      <c r="S1035" s="99" t="s">
        <v>15330</v>
      </c>
      <c r="T1035" s="99" t="s">
        <v>15331</v>
      </c>
      <c r="U1035" s="99" t="s">
        <v>15332</v>
      </c>
      <c r="V1035" s="99" t="s">
        <v>15333</v>
      </c>
      <c r="W1035" s="99" t="s">
        <v>15345</v>
      </c>
      <c r="X1035" s="103" t="s">
        <v>16661</v>
      </c>
      <c r="Y1035" s="103">
        <v>44740</v>
      </c>
      <c r="Z1035" s="103">
        <v>52027</v>
      </c>
      <c r="AA1035" s="79">
        <v>6186</v>
      </c>
    </row>
    <row r="1036" spans="1:29" hidden="1">
      <c r="A1036" s="76" t="s">
        <v>2347</v>
      </c>
      <c r="B1036" s="92" t="s">
        <v>15346</v>
      </c>
      <c r="C1036" s="92" t="s">
        <v>129</v>
      </c>
      <c r="D1036" s="92" t="s">
        <v>15322</v>
      </c>
      <c r="E1036" s="92" t="s">
        <v>15337</v>
      </c>
      <c r="F1036" s="92" t="s">
        <v>15324</v>
      </c>
      <c r="G1036" s="92" t="s">
        <v>17125</v>
      </c>
      <c r="H1036" s="92" t="s">
        <v>15326</v>
      </c>
      <c r="I1036" s="92" t="s">
        <v>15322</v>
      </c>
      <c r="J1036" s="92" t="s">
        <v>15337</v>
      </c>
      <c r="K1036" s="92">
        <v>0</v>
      </c>
      <c r="L1036" s="92" t="s">
        <v>13433</v>
      </c>
      <c r="M1036" s="93" t="s">
        <v>17126</v>
      </c>
      <c r="N1036" s="86" t="str">
        <f t="shared" si="17"/>
        <v>3484758</v>
      </c>
      <c r="O1036" s="94">
        <v>273000</v>
      </c>
      <c r="P1036" s="95">
        <v>259350</v>
      </c>
      <c r="Q1036" s="77">
        <v>259.35000000000002</v>
      </c>
      <c r="R1036" s="96" t="s">
        <v>15329</v>
      </c>
      <c r="S1036" s="92" t="s">
        <v>15349</v>
      </c>
      <c r="T1036" s="92" t="s">
        <v>15331</v>
      </c>
      <c r="U1036" s="92" t="s">
        <v>15350</v>
      </c>
      <c r="V1036" s="92" t="s">
        <v>15351</v>
      </c>
      <c r="W1036" s="92" t="s">
        <v>15352</v>
      </c>
      <c r="X1036" s="97">
        <v>44594</v>
      </c>
      <c r="Y1036" s="97">
        <v>44595</v>
      </c>
      <c r="Z1036" s="97">
        <v>51894</v>
      </c>
      <c r="AA1036" s="79" t="s">
        <v>15353</v>
      </c>
      <c r="AB1036" s="90"/>
    </row>
    <row r="1037" spans="1:29" hidden="1">
      <c r="A1037" s="76" t="s">
        <v>2347</v>
      </c>
      <c r="B1037" s="92" t="s">
        <v>15341</v>
      </c>
      <c r="C1037" s="92" t="s">
        <v>15342</v>
      </c>
      <c r="D1037" s="92" t="s">
        <v>15322</v>
      </c>
      <c r="E1037" s="92" t="s">
        <v>15343</v>
      </c>
      <c r="F1037" s="92" t="s">
        <v>15354</v>
      </c>
      <c r="G1037" s="92" t="s">
        <v>17127</v>
      </c>
      <c r="H1037" s="92" t="s">
        <v>15326</v>
      </c>
      <c r="I1037" s="92" t="s">
        <v>15322</v>
      </c>
      <c r="J1037" s="92" t="s">
        <v>15343</v>
      </c>
      <c r="K1037" s="92">
        <v>0</v>
      </c>
      <c r="L1037" s="92" t="s">
        <v>13433</v>
      </c>
      <c r="M1037" s="93" t="s">
        <v>17128</v>
      </c>
      <c r="N1037" s="86" t="str">
        <f t="shared" si="17"/>
        <v>3545120</v>
      </c>
      <c r="O1037" s="94">
        <v>142493</v>
      </c>
      <c r="P1037" s="95">
        <v>142493</v>
      </c>
      <c r="Q1037" s="77">
        <v>142.49299999999999</v>
      </c>
      <c r="R1037" s="96" t="s">
        <v>15329</v>
      </c>
      <c r="S1037" s="92" t="s">
        <v>15349</v>
      </c>
      <c r="T1037" s="92" t="s">
        <v>15331</v>
      </c>
      <c r="U1037" s="92" t="s">
        <v>15356</v>
      </c>
      <c r="V1037" s="92" t="s">
        <v>15357</v>
      </c>
      <c r="W1037" s="92" t="s">
        <v>15352</v>
      </c>
      <c r="X1037" s="97">
        <v>44578</v>
      </c>
      <c r="Y1037" s="97">
        <v>44579</v>
      </c>
      <c r="Z1037" s="97">
        <v>51877</v>
      </c>
      <c r="AA1037" s="79" t="s">
        <v>15353</v>
      </c>
      <c r="AB1037" s="90"/>
    </row>
    <row r="1038" spans="1:29" hidden="1">
      <c r="A1038" s="98" t="s">
        <v>15320</v>
      </c>
      <c r="B1038" s="99" t="s">
        <v>15769</v>
      </c>
      <c r="C1038" s="99" t="s">
        <v>15770</v>
      </c>
      <c r="D1038" s="99" t="s">
        <v>15322</v>
      </c>
      <c r="E1038" s="99" t="s">
        <v>15327</v>
      </c>
      <c r="F1038" s="99" t="s">
        <v>15324</v>
      </c>
      <c r="G1038" s="99" t="s">
        <v>17129</v>
      </c>
      <c r="H1038" s="99" t="s">
        <v>15326</v>
      </c>
      <c r="I1038" s="99" t="s">
        <v>15322</v>
      </c>
      <c r="J1038" s="99" t="s">
        <v>15327</v>
      </c>
      <c r="K1038" s="99">
        <v>0</v>
      </c>
      <c r="L1038" s="99" t="s">
        <v>13433</v>
      </c>
      <c r="M1038" s="99" t="s">
        <v>17130</v>
      </c>
      <c r="N1038" s="86" t="str">
        <f t="shared" si="17"/>
        <v>3547198</v>
      </c>
      <c r="O1038" s="104">
        <v>217600</v>
      </c>
      <c r="P1038" s="101">
        <v>217600</v>
      </c>
      <c r="Q1038" s="77">
        <v>217.6</v>
      </c>
      <c r="R1038" s="102" t="s">
        <v>15329</v>
      </c>
      <c r="S1038" s="99" t="s">
        <v>15330</v>
      </c>
      <c r="T1038" s="99" t="s">
        <v>15331</v>
      </c>
      <c r="U1038" s="99" t="s">
        <v>15332</v>
      </c>
      <c r="V1038" s="99" t="s">
        <v>15333</v>
      </c>
      <c r="W1038" s="99" t="s">
        <v>15334</v>
      </c>
      <c r="X1038" s="103" t="s">
        <v>15488</v>
      </c>
      <c r="Y1038" s="103">
        <v>44673</v>
      </c>
      <c r="Z1038" s="103">
        <v>51959</v>
      </c>
      <c r="AA1038" s="79">
        <v>6186</v>
      </c>
    </row>
    <row r="1039" spans="1:29" hidden="1">
      <c r="A1039" s="76" t="s">
        <v>15335</v>
      </c>
      <c r="B1039" s="92" t="s">
        <v>15336</v>
      </c>
      <c r="C1039" s="92" t="s">
        <v>6</v>
      </c>
      <c r="D1039" s="92" t="s">
        <v>15322</v>
      </c>
      <c r="E1039" s="92" t="s">
        <v>15337</v>
      </c>
      <c r="F1039" s="92" t="s">
        <v>15324</v>
      </c>
      <c r="G1039" s="92" t="s">
        <v>17131</v>
      </c>
      <c r="H1039" s="92" t="s">
        <v>15326</v>
      </c>
      <c r="I1039" s="92" t="s">
        <v>15322</v>
      </c>
      <c r="J1039" s="92" t="s">
        <v>15327</v>
      </c>
      <c r="K1039" s="92">
        <v>0</v>
      </c>
      <c r="L1039" s="92" t="s">
        <v>13433</v>
      </c>
      <c r="M1039" s="93" t="s">
        <v>17132</v>
      </c>
      <c r="N1039" s="86" t="str">
        <f t="shared" si="17"/>
        <v>3549494</v>
      </c>
      <c r="O1039" s="94">
        <v>141350</v>
      </c>
      <c r="P1039" s="95">
        <v>120000</v>
      </c>
      <c r="Q1039" s="77">
        <v>120</v>
      </c>
      <c r="R1039" s="96" t="s">
        <v>15329</v>
      </c>
      <c r="S1039" s="92" t="s">
        <v>15349</v>
      </c>
      <c r="T1039" s="92" t="s">
        <v>15331</v>
      </c>
      <c r="U1039" s="92" t="s">
        <v>15356</v>
      </c>
      <c r="V1039" s="92" t="s">
        <v>15357</v>
      </c>
      <c r="W1039" s="92" t="s">
        <v>15388</v>
      </c>
      <c r="X1039" s="97">
        <v>44573</v>
      </c>
      <c r="Y1039" s="97">
        <v>44574</v>
      </c>
      <c r="Z1039" s="97">
        <v>51869</v>
      </c>
      <c r="AA1039" s="79" t="s">
        <v>15353</v>
      </c>
      <c r="AB1039" s="90"/>
    </row>
    <row r="1040" spans="1:29" hidden="1">
      <c r="A1040" s="76" t="s">
        <v>15335</v>
      </c>
      <c r="B1040" s="92" t="s">
        <v>15336</v>
      </c>
      <c r="C1040" s="92" t="s">
        <v>6</v>
      </c>
      <c r="D1040" s="92" t="s">
        <v>15322</v>
      </c>
      <c r="E1040" s="92" t="s">
        <v>15337</v>
      </c>
      <c r="F1040" s="92" t="s">
        <v>15324</v>
      </c>
      <c r="G1040" s="92" t="s">
        <v>17133</v>
      </c>
      <c r="H1040" s="92" t="s">
        <v>15326</v>
      </c>
      <c r="I1040" s="92" t="s">
        <v>15322</v>
      </c>
      <c r="J1040" s="92" t="s">
        <v>15395</v>
      </c>
      <c r="K1040" s="92">
        <v>0</v>
      </c>
      <c r="L1040" s="92" t="s">
        <v>13433</v>
      </c>
      <c r="M1040" s="93" t="s">
        <v>212</v>
      </c>
      <c r="N1040" s="86" t="str">
        <f t="shared" si="17"/>
        <v>3550760</v>
      </c>
      <c r="O1040" s="94">
        <v>255000</v>
      </c>
      <c r="P1040" s="95">
        <v>255000</v>
      </c>
      <c r="Q1040" s="77">
        <v>255</v>
      </c>
      <c r="R1040" s="96" t="s">
        <v>15329</v>
      </c>
      <c r="S1040" s="92" t="s">
        <v>15330</v>
      </c>
      <c r="T1040" s="92" t="s">
        <v>15331</v>
      </c>
      <c r="U1040" s="92" t="s">
        <v>15332</v>
      </c>
      <c r="V1040" s="92" t="s">
        <v>15333</v>
      </c>
      <c r="W1040" s="92" t="s">
        <v>15339</v>
      </c>
      <c r="X1040" s="97">
        <v>44594</v>
      </c>
      <c r="Y1040" s="97">
        <v>44595</v>
      </c>
      <c r="Z1040" s="97">
        <v>51883</v>
      </c>
      <c r="AA1040" s="79">
        <v>6186</v>
      </c>
      <c r="AB1040" s="90" t="s">
        <v>15340</v>
      </c>
    </row>
    <row r="1041" spans="1:29" hidden="1">
      <c r="A1041" s="98" t="s">
        <v>15458</v>
      </c>
      <c r="B1041" s="99" t="s">
        <v>15689</v>
      </c>
      <c r="C1041" s="99" t="s">
        <v>15690</v>
      </c>
      <c r="D1041" s="99" t="s">
        <v>15322</v>
      </c>
      <c r="E1041" s="99" t="s">
        <v>15370</v>
      </c>
      <c r="F1041" s="99" t="s">
        <v>15324</v>
      </c>
      <c r="G1041" s="99" t="s">
        <v>17134</v>
      </c>
      <c r="H1041" s="99" t="s">
        <v>15326</v>
      </c>
      <c r="I1041" s="99" t="s">
        <v>15322</v>
      </c>
      <c r="J1041" s="99" t="s">
        <v>15370</v>
      </c>
      <c r="K1041" s="99">
        <v>0</v>
      </c>
      <c r="L1041" s="99" t="s">
        <v>13433</v>
      </c>
      <c r="M1041" s="100" t="s">
        <v>2957</v>
      </c>
      <c r="N1041" s="86" t="str">
        <f t="shared" si="17"/>
        <v>3556902</v>
      </c>
      <c r="O1041" s="104">
        <v>139896</v>
      </c>
      <c r="P1041" s="101">
        <v>139896</v>
      </c>
      <c r="Q1041" s="77">
        <v>139.89599999999999</v>
      </c>
      <c r="R1041" s="102" t="s">
        <v>15329</v>
      </c>
      <c r="S1041" s="99" t="s">
        <v>15330</v>
      </c>
      <c r="T1041" s="99" t="s">
        <v>15331</v>
      </c>
      <c r="U1041" s="99" t="s">
        <v>15332</v>
      </c>
      <c r="V1041" s="99" t="s">
        <v>15333</v>
      </c>
      <c r="W1041" s="99" t="s">
        <v>15334</v>
      </c>
      <c r="X1041" s="103" t="s">
        <v>15688</v>
      </c>
      <c r="Y1041" s="103">
        <v>44645</v>
      </c>
      <c r="Z1041" s="103">
        <v>51907</v>
      </c>
      <c r="AA1041" s="79">
        <v>6186</v>
      </c>
      <c r="AB1041" s="80" t="s">
        <v>15340</v>
      </c>
      <c r="AC1041" s="81">
        <v>33</v>
      </c>
    </row>
    <row r="1042" spans="1:29" hidden="1">
      <c r="A1042" s="98" t="s">
        <v>15335</v>
      </c>
      <c r="B1042" s="99" t="s">
        <v>15336</v>
      </c>
      <c r="C1042" s="99" t="s">
        <v>6</v>
      </c>
      <c r="D1042" s="99" t="s">
        <v>15322</v>
      </c>
      <c r="E1042" s="99" t="s">
        <v>15337</v>
      </c>
      <c r="F1042" s="99" t="s">
        <v>15324</v>
      </c>
      <c r="G1042" s="99" t="s">
        <v>17135</v>
      </c>
      <c r="H1042" s="99" t="s">
        <v>15326</v>
      </c>
      <c r="I1042" s="99" t="s">
        <v>15322</v>
      </c>
      <c r="J1042" s="99" t="s">
        <v>15337</v>
      </c>
      <c r="K1042" s="99">
        <v>0</v>
      </c>
      <c r="L1042" s="99" t="s">
        <v>13433</v>
      </c>
      <c r="M1042" s="100" t="s">
        <v>629</v>
      </c>
      <c r="N1042" s="86" t="str">
        <f t="shared" si="17"/>
        <v>3580625</v>
      </c>
      <c r="O1042" s="104">
        <v>266112</v>
      </c>
      <c r="P1042" s="101">
        <v>266112</v>
      </c>
      <c r="Q1042" s="77">
        <v>266.11200000000002</v>
      </c>
      <c r="R1042" s="102" t="s">
        <v>15329</v>
      </c>
      <c r="S1042" s="99" t="s">
        <v>15330</v>
      </c>
      <c r="T1042" s="99" t="s">
        <v>15331</v>
      </c>
      <c r="U1042" s="99" t="s">
        <v>15332</v>
      </c>
      <c r="V1042" s="99" t="s">
        <v>15333</v>
      </c>
      <c r="W1042" s="99" t="s">
        <v>15339</v>
      </c>
      <c r="X1042" s="103" t="s">
        <v>15624</v>
      </c>
      <c r="Y1042" s="103">
        <v>44644</v>
      </c>
      <c r="Z1042" s="103">
        <v>51918</v>
      </c>
      <c r="AA1042" s="79">
        <v>6186</v>
      </c>
      <c r="AB1042" s="90" t="s">
        <v>15340</v>
      </c>
    </row>
    <row r="1043" spans="1:29" hidden="1">
      <c r="A1043" s="98" t="s">
        <v>2799</v>
      </c>
      <c r="B1043" s="99" t="s">
        <v>15358</v>
      </c>
      <c r="C1043" s="99" t="s">
        <v>59</v>
      </c>
      <c r="D1043" s="99" t="s">
        <v>15322</v>
      </c>
      <c r="E1043" s="99" t="s">
        <v>15337</v>
      </c>
      <c r="F1043" s="99" t="s">
        <v>15324</v>
      </c>
      <c r="G1043" s="99" t="s">
        <v>17136</v>
      </c>
      <c r="H1043" s="99" t="s">
        <v>15326</v>
      </c>
      <c r="I1043" s="99" t="s">
        <v>15322</v>
      </c>
      <c r="J1043" s="99" t="s">
        <v>15337</v>
      </c>
      <c r="K1043" s="99">
        <v>0</v>
      </c>
      <c r="L1043" s="99" t="s">
        <v>13433</v>
      </c>
      <c r="M1043" s="99" t="s">
        <v>96</v>
      </c>
      <c r="N1043" s="86" t="str">
        <f t="shared" si="17"/>
        <v>3617092</v>
      </c>
      <c r="O1043" s="104">
        <v>309400</v>
      </c>
      <c r="P1043" s="101">
        <v>309400</v>
      </c>
      <c r="Q1043" s="77">
        <v>309.39999999999998</v>
      </c>
      <c r="R1043" s="102" t="s">
        <v>15329</v>
      </c>
      <c r="S1043" s="99" t="s">
        <v>15330</v>
      </c>
      <c r="T1043" s="99" t="s">
        <v>15331</v>
      </c>
      <c r="U1043" s="99" t="s">
        <v>15332</v>
      </c>
      <c r="V1043" s="99" t="s">
        <v>15333</v>
      </c>
      <c r="W1043" s="99" t="s">
        <v>15334</v>
      </c>
      <c r="X1043" s="103" t="s">
        <v>15987</v>
      </c>
      <c r="Y1043" s="103">
        <v>44680</v>
      </c>
      <c r="Z1043" s="103">
        <v>51983</v>
      </c>
      <c r="AA1043" s="79">
        <v>6186</v>
      </c>
      <c r="AB1043" s="80" t="s">
        <v>15340</v>
      </c>
      <c r="AC1043" s="81">
        <v>33</v>
      </c>
    </row>
    <row r="1044" spans="1:29" hidden="1">
      <c r="A1044" s="76" t="s">
        <v>2799</v>
      </c>
      <c r="B1044" s="92" t="s">
        <v>15358</v>
      </c>
      <c r="C1044" s="92" t="s">
        <v>59</v>
      </c>
      <c r="D1044" s="92" t="s">
        <v>15322</v>
      </c>
      <c r="E1044" s="92" t="s">
        <v>15337</v>
      </c>
      <c r="F1044" s="92" t="s">
        <v>15324</v>
      </c>
      <c r="G1044" s="92" t="s">
        <v>17137</v>
      </c>
      <c r="H1044" s="92" t="s">
        <v>15326</v>
      </c>
      <c r="I1044" s="92" t="s">
        <v>15322</v>
      </c>
      <c r="J1044" s="92" t="s">
        <v>15327</v>
      </c>
      <c r="K1044" s="92">
        <v>0</v>
      </c>
      <c r="L1044" s="92" t="s">
        <v>13433</v>
      </c>
      <c r="M1044" s="93" t="s">
        <v>3499</v>
      </c>
      <c r="N1044" s="86" t="str">
        <f t="shared" si="17"/>
        <v>3643911</v>
      </c>
      <c r="O1044" s="94">
        <v>212500</v>
      </c>
      <c r="P1044" s="95">
        <v>212500</v>
      </c>
      <c r="Q1044" s="77">
        <v>212.5</v>
      </c>
      <c r="R1044" s="96" t="s">
        <v>15329</v>
      </c>
      <c r="S1044" s="92" t="s">
        <v>15330</v>
      </c>
      <c r="T1044" s="92" t="s">
        <v>15331</v>
      </c>
      <c r="U1044" s="92" t="s">
        <v>15332</v>
      </c>
      <c r="V1044" s="92" t="s">
        <v>15333</v>
      </c>
      <c r="W1044" s="92" t="s">
        <v>15329</v>
      </c>
      <c r="X1044" s="97">
        <v>44567</v>
      </c>
      <c r="Y1044" s="97">
        <v>44589</v>
      </c>
      <c r="Z1044" s="97">
        <v>51844</v>
      </c>
      <c r="AA1044" s="79">
        <v>6186</v>
      </c>
      <c r="AB1044" s="90" t="s">
        <v>15340</v>
      </c>
    </row>
    <row r="1045" spans="1:29" hidden="1">
      <c r="A1045" s="98" t="s">
        <v>15392</v>
      </c>
      <c r="B1045" s="99" t="s">
        <v>15522</v>
      </c>
      <c r="C1045" s="99" t="s">
        <v>15523</v>
      </c>
      <c r="D1045" s="99" t="s">
        <v>15322</v>
      </c>
      <c r="E1045" s="99" t="s">
        <v>15327</v>
      </c>
      <c r="F1045" s="99" t="s">
        <v>15324</v>
      </c>
      <c r="G1045" s="99" t="s">
        <v>17138</v>
      </c>
      <c r="H1045" s="99" t="s">
        <v>15326</v>
      </c>
      <c r="I1045" s="99" t="s">
        <v>15322</v>
      </c>
      <c r="J1045" s="99" t="s">
        <v>15327</v>
      </c>
      <c r="K1045" s="99">
        <v>0</v>
      </c>
      <c r="L1045" s="99" t="s">
        <v>13433</v>
      </c>
      <c r="M1045" s="100" t="s">
        <v>3565</v>
      </c>
      <c r="N1045" s="86" t="str">
        <f t="shared" si="17"/>
        <v>3663013</v>
      </c>
      <c r="O1045" s="104">
        <v>163500</v>
      </c>
      <c r="P1045" s="101">
        <v>163500</v>
      </c>
      <c r="Q1045" s="77">
        <v>163.5</v>
      </c>
      <c r="R1045" s="102" t="s">
        <v>15329</v>
      </c>
      <c r="S1045" s="99" t="s">
        <v>15330</v>
      </c>
      <c r="T1045" s="99" t="s">
        <v>15331</v>
      </c>
      <c r="U1045" s="99" t="s">
        <v>15332</v>
      </c>
      <c r="V1045" s="99" t="s">
        <v>15333</v>
      </c>
      <c r="W1045" s="99" t="s">
        <v>15339</v>
      </c>
      <c r="X1045" s="103" t="s">
        <v>17139</v>
      </c>
      <c r="Y1045" s="103">
        <v>44629</v>
      </c>
      <c r="Z1045" s="103">
        <v>51921</v>
      </c>
      <c r="AA1045" s="79">
        <v>6186</v>
      </c>
      <c r="AB1045" s="80" t="s">
        <v>15340</v>
      </c>
      <c r="AC1045" s="81">
        <v>33</v>
      </c>
    </row>
    <row r="1046" spans="1:29" hidden="1">
      <c r="A1046" s="98" t="s">
        <v>2799</v>
      </c>
      <c r="B1046" s="99" t="s">
        <v>15358</v>
      </c>
      <c r="C1046" s="99" t="s">
        <v>59</v>
      </c>
      <c r="D1046" s="99" t="s">
        <v>15322</v>
      </c>
      <c r="E1046" s="99" t="s">
        <v>15337</v>
      </c>
      <c r="F1046" s="99" t="s">
        <v>15324</v>
      </c>
      <c r="G1046" s="99" t="s">
        <v>17140</v>
      </c>
      <c r="H1046" s="99" t="s">
        <v>15326</v>
      </c>
      <c r="I1046" s="99" t="s">
        <v>15322</v>
      </c>
      <c r="J1046" s="99" t="s">
        <v>15384</v>
      </c>
      <c r="K1046" s="99">
        <v>0</v>
      </c>
      <c r="L1046" s="99" t="s">
        <v>13433</v>
      </c>
      <c r="M1046" s="100" t="s">
        <v>2601</v>
      </c>
      <c r="N1046" s="86" t="str">
        <f t="shared" si="17"/>
        <v>3678300</v>
      </c>
      <c r="O1046" s="104">
        <v>309400</v>
      </c>
      <c r="P1046" s="101">
        <v>309400</v>
      </c>
      <c r="Q1046" s="77">
        <v>309.39999999999998</v>
      </c>
      <c r="R1046" s="102" t="s">
        <v>15329</v>
      </c>
      <c r="S1046" s="99" t="s">
        <v>15330</v>
      </c>
      <c r="T1046" s="99" t="s">
        <v>15331</v>
      </c>
      <c r="U1046" s="99" t="s">
        <v>15332</v>
      </c>
      <c r="V1046" s="99" t="s">
        <v>15333</v>
      </c>
      <c r="W1046" s="99" t="s">
        <v>15334</v>
      </c>
      <c r="X1046" s="103" t="s">
        <v>15688</v>
      </c>
      <c r="Y1046" s="103">
        <v>44638</v>
      </c>
      <c r="Z1046" s="103">
        <v>51933</v>
      </c>
      <c r="AA1046" s="79">
        <v>6186</v>
      </c>
      <c r="AB1046" s="80" t="s">
        <v>15340</v>
      </c>
    </row>
    <row r="1047" spans="1:29" hidden="1">
      <c r="A1047" s="98" t="s">
        <v>2347</v>
      </c>
      <c r="B1047" s="99" t="s">
        <v>15341</v>
      </c>
      <c r="C1047" s="99" t="s">
        <v>15342</v>
      </c>
      <c r="D1047" s="99" t="s">
        <v>15322</v>
      </c>
      <c r="E1047" s="99" t="s">
        <v>15343</v>
      </c>
      <c r="F1047" s="99" t="s">
        <v>15354</v>
      </c>
      <c r="G1047" s="99" t="s">
        <v>17141</v>
      </c>
      <c r="H1047" s="99" t="s">
        <v>15326</v>
      </c>
      <c r="I1047" s="99" t="s">
        <v>15322</v>
      </c>
      <c r="J1047" s="99" t="s">
        <v>15343</v>
      </c>
      <c r="K1047" s="99">
        <v>0</v>
      </c>
      <c r="L1047" s="99" t="s">
        <v>13433</v>
      </c>
      <c r="M1047" s="99" t="s">
        <v>17142</v>
      </c>
      <c r="N1047" s="86" t="str">
        <f t="shared" si="17"/>
        <v>3678839</v>
      </c>
      <c r="O1047" s="104">
        <v>141999</v>
      </c>
      <c r="P1047" s="101">
        <v>141999</v>
      </c>
      <c r="Q1047" s="77">
        <v>141.999</v>
      </c>
      <c r="R1047" s="102" t="s">
        <v>15329</v>
      </c>
      <c r="S1047" s="99" t="s">
        <v>15349</v>
      </c>
      <c r="T1047" s="99" t="s">
        <v>15331</v>
      </c>
      <c r="U1047" s="99" t="s">
        <v>15356</v>
      </c>
      <c r="V1047" s="99" t="s">
        <v>15357</v>
      </c>
      <c r="W1047" s="99" t="s">
        <v>15352</v>
      </c>
      <c r="X1047" s="103" t="s">
        <v>15680</v>
      </c>
      <c r="Y1047" s="103">
        <v>44679</v>
      </c>
      <c r="Z1047" s="103">
        <v>51977</v>
      </c>
      <c r="AA1047" s="79" t="s">
        <v>15353</v>
      </c>
    </row>
    <row r="1048" spans="1:29" hidden="1">
      <c r="A1048" s="98" t="s">
        <v>15335</v>
      </c>
      <c r="B1048" s="99" t="s">
        <v>15336</v>
      </c>
      <c r="C1048" s="99" t="s">
        <v>6</v>
      </c>
      <c r="D1048" s="99" t="s">
        <v>15322</v>
      </c>
      <c r="E1048" s="99" t="s">
        <v>15337</v>
      </c>
      <c r="F1048" s="99" t="s">
        <v>15324</v>
      </c>
      <c r="G1048" s="106" t="s">
        <v>17143</v>
      </c>
      <c r="H1048" s="99" t="s">
        <v>15326</v>
      </c>
      <c r="I1048" s="99" t="s">
        <v>15322</v>
      </c>
      <c r="J1048" s="99" t="s">
        <v>15337</v>
      </c>
      <c r="K1048" s="99">
        <v>0</v>
      </c>
      <c r="L1048" s="99" t="s">
        <v>13433</v>
      </c>
      <c r="M1048" s="99" t="s">
        <v>1307</v>
      </c>
      <c r="N1048" s="86" t="str">
        <f t="shared" si="17"/>
        <v>3686220</v>
      </c>
      <c r="O1048" s="104">
        <v>297500</v>
      </c>
      <c r="P1048" s="101">
        <v>297500</v>
      </c>
      <c r="Q1048" s="77">
        <v>297.5</v>
      </c>
      <c r="R1048" s="102" t="s">
        <v>15329</v>
      </c>
      <c r="S1048" s="99" t="s">
        <v>15330</v>
      </c>
      <c r="T1048" s="99" t="s">
        <v>15331</v>
      </c>
      <c r="U1048" s="99" t="s">
        <v>15332</v>
      </c>
      <c r="V1048" s="99" t="s">
        <v>15333</v>
      </c>
      <c r="W1048" s="99" t="s">
        <v>15339</v>
      </c>
      <c r="X1048" s="103" t="s">
        <v>15525</v>
      </c>
      <c r="Y1048" s="103">
        <v>44671</v>
      </c>
      <c r="Z1048" s="103">
        <v>51950</v>
      </c>
      <c r="AA1048" s="79">
        <v>6186</v>
      </c>
      <c r="AB1048" s="90" t="s">
        <v>15340</v>
      </c>
      <c r="AC1048" s="81">
        <v>33</v>
      </c>
    </row>
    <row r="1049" spans="1:29" hidden="1">
      <c r="A1049" s="98" t="s">
        <v>2799</v>
      </c>
      <c r="B1049" s="99" t="s">
        <v>15358</v>
      </c>
      <c r="C1049" s="99" t="s">
        <v>59</v>
      </c>
      <c r="D1049" s="99" t="s">
        <v>15322</v>
      </c>
      <c r="E1049" s="99" t="s">
        <v>15337</v>
      </c>
      <c r="F1049" s="99" t="s">
        <v>15324</v>
      </c>
      <c r="G1049" s="99" t="s">
        <v>17144</v>
      </c>
      <c r="H1049" s="99" t="s">
        <v>15326</v>
      </c>
      <c r="I1049" s="99" t="s">
        <v>15322</v>
      </c>
      <c r="J1049" s="99" t="s">
        <v>15337</v>
      </c>
      <c r="K1049" s="99">
        <v>0</v>
      </c>
      <c r="L1049" s="99" t="s">
        <v>13433</v>
      </c>
      <c r="M1049" s="99" t="s">
        <v>1615</v>
      </c>
      <c r="N1049" s="86" t="str">
        <f t="shared" si="17"/>
        <v>3688279</v>
      </c>
      <c r="O1049" s="104">
        <v>282625</v>
      </c>
      <c r="P1049" s="101">
        <v>282625</v>
      </c>
      <c r="Q1049" s="77">
        <v>282.625</v>
      </c>
      <c r="R1049" s="102" t="s">
        <v>15329</v>
      </c>
      <c r="S1049" s="99" t="s">
        <v>15330</v>
      </c>
      <c r="T1049" s="99" t="s">
        <v>15331</v>
      </c>
      <c r="U1049" s="99" t="s">
        <v>15332</v>
      </c>
      <c r="V1049" s="99" t="s">
        <v>15333</v>
      </c>
      <c r="W1049" s="99" t="s">
        <v>15334</v>
      </c>
      <c r="X1049" s="103">
        <v>44687</v>
      </c>
      <c r="Y1049" s="103">
        <v>44687</v>
      </c>
      <c r="Z1049" s="103">
        <v>51991</v>
      </c>
      <c r="AA1049" s="79">
        <v>6186</v>
      </c>
      <c r="AB1049" s="80" t="s">
        <v>15340</v>
      </c>
      <c r="AC1049" s="81">
        <v>33</v>
      </c>
    </row>
    <row r="1050" spans="1:29" hidden="1">
      <c r="A1050" s="98" t="s">
        <v>2799</v>
      </c>
      <c r="B1050" s="99" t="s">
        <v>15358</v>
      </c>
      <c r="C1050" s="99" t="s">
        <v>59</v>
      </c>
      <c r="D1050" s="99" t="s">
        <v>15322</v>
      </c>
      <c r="E1050" s="99" t="s">
        <v>15337</v>
      </c>
      <c r="F1050" s="99" t="s">
        <v>15324</v>
      </c>
      <c r="G1050" s="99" t="s">
        <v>17145</v>
      </c>
      <c r="H1050" s="99" t="s">
        <v>15326</v>
      </c>
      <c r="I1050" s="99" t="s">
        <v>15322</v>
      </c>
      <c r="J1050" s="99" t="s">
        <v>15337</v>
      </c>
      <c r="K1050" s="99">
        <v>0</v>
      </c>
      <c r="L1050" s="99" t="s">
        <v>13433</v>
      </c>
      <c r="M1050" s="100" t="s">
        <v>171</v>
      </c>
      <c r="N1050" s="86" t="str">
        <f t="shared" si="17"/>
        <v>3690509</v>
      </c>
      <c r="O1050" s="104">
        <v>263913</v>
      </c>
      <c r="P1050" s="101">
        <v>263913</v>
      </c>
      <c r="Q1050" s="77">
        <v>263.91300000000001</v>
      </c>
      <c r="R1050" s="102" t="s">
        <v>15329</v>
      </c>
      <c r="S1050" s="99" t="s">
        <v>15330</v>
      </c>
      <c r="T1050" s="99" t="s">
        <v>15331</v>
      </c>
      <c r="U1050" s="99" t="s">
        <v>15332</v>
      </c>
      <c r="V1050" s="99" t="s">
        <v>15333</v>
      </c>
      <c r="W1050" s="99" t="s">
        <v>15334</v>
      </c>
      <c r="X1050" s="103" t="s">
        <v>15627</v>
      </c>
      <c r="Y1050" s="103">
        <v>44630</v>
      </c>
      <c r="Z1050" s="103">
        <v>51933</v>
      </c>
      <c r="AA1050" s="79">
        <v>6186</v>
      </c>
      <c r="AB1050" s="80" t="s">
        <v>15340</v>
      </c>
    </row>
    <row r="1051" spans="1:29" hidden="1">
      <c r="A1051" s="98" t="s">
        <v>2799</v>
      </c>
      <c r="B1051" s="99" t="s">
        <v>15358</v>
      </c>
      <c r="C1051" s="99" t="s">
        <v>59</v>
      </c>
      <c r="D1051" s="99" t="s">
        <v>15322</v>
      </c>
      <c r="E1051" s="99" t="s">
        <v>15337</v>
      </c>
      <c r="F1051" s="99" t="s">
        <v>15324</v>
      </c>
      <c r="G1051" s="99" t="s">
        <v>17146</v>
      </c>
      <c r="H1051" s="99" t="s">
        <v>15326</v>
      </c>
      <c r="I1051" s="99" t="s">
        <v>15322</v>
      </c>
      <c r="J1051" s="99" t="s">
        <v>15370</v>
      </c>
      <c r="K1051" s="99">
        <v>0</v>
      </c>
      <c r="L1051" s="99" t="s">
        <v>13433</v>
      </c>
      <c r="M1051" s="100" t="s">
        <v>2825</v>
      </c>
      <c r="N1051" s="86" t="str">
        <f t="shared" si="17"/>
        <v>3691359</v>
      </c>
      <c r="O1051" s="104">
        <v>276250</v>
      </c>
      <c r="P1051" s="101">
        <v>276250</v>
      </c>
      <c r="Q1051" s="77">
        <v>276.25</v>
      </c>
      <c r="R1051" s="102" t="s">
        <v>15329</v>
      </c>
      <c r="S1051" s="99" t="s">
        <v>15330</v>
      </c>
      <c r="T1051" s="99" t="s">
        <v>15331</v>
      </c>
      <c r="U1051" s="99" t="s">
        <v>15332</v>
      </c>
      <c r="V1051" s="99" t="s">
        <v>15333</v>
      </c>
      <c r="W1051" s="99" t="s">
        <v>15334</v>
      </c>
      <c r="X1051" s="103" t="s">
        <v>15688</v>
      </c>
      <c r="Y1051" s="103">
        <v>44638</v>
      </c>
      <c r="Z1051" s="103">
        <v>51942</v>
      </c>
      <c r="AA1051" s="79">
        <v>6186</v>
      </c>
      <c r="AB1051" s="80" t="s">
        <v>15340</v>
      </c>
      <c r="AC1051" s="81">
        <v>33</v>
      </c>
    </row>
    <row r="1052" spans="1:29" hidden="1">
      <c r="A1052" s="98" t="s">
        <v>15392</v>
      </c>
      <c r="B1052" s="99" t="s">
        <v>15435</v>
      </c>
      <c r="C1052" s="99" t="s">
        <v>1049</v>
      </c>
      <c r="D1052" s="99" t="s">
        <v>15322</v>
      </c>
      <c r="E1052" s="99" t="s">
        <v>15337</v>
      </c>
      <c r="F1052" s="99" t="s">
        <v>15324</v>
      </c>
      <c r="G1052" s="99" t="s">
        <v>17147</v>
      </c>
      <c r="H1052" s="99" t="s">
        <v>15326</v>
      </c>
      <c r="I1052" s="99" t="s">
        <v>15322</v>
      </c>
      <c r="J1052" s="99" t="s">
        <v>15337</v>
      </c>
      <c r="K1052" s="99">
        <v>0</v>
      </c>
      <c r="L1052" s="99" t="s">
        <v>13433</v>
      </c>
      <c r="M1052" s="100" t="s">
        <v>407</v>
      </c>
      <c r="N1052" s="86" t="str">
        <f t="shared" si="17"/>
        <v>3697598</v>
      </c>
      <c r="O1052" s="104">
        <v>297500</v>
      </c>
      <c r="P1052" s="101">
        <v>297500</v>
      </c>
      <c r="Q1052" s="77">
        <v>297.5</v>
      </c>
      <c r="R1052" s="102" t="s">
        <v>15329</v>
      </c>
      <c r="S1052" s="99" t="s">
        <v>15330</v>
      </c>
      <c r="T1052" s="99" t="s">
        <v>15331</v>
      </c>
      <c r="U1052" s="99" t="s">
        <v>15332</v>
      </c>
      <c r="V1052" s="99" t="s">
        <v>15333</v>
      </c>
      <c r="W1052" s="99" t="s">
        <v>15334</v>
      </c>
      <c r="X1052" s="103" t="s">
        <v>16008</v>
      </c>
      <c r="Y1052" s="103">
        <v>44621</v>
      </c>
      <c r="Z1052" s="103">
        <v>51919</v>
      </c>
      <c r="AA1052" s="79">
        <v>6186</v>
      </c>
      <c r="AB1052" s="80" t="s">
        <v>15340</v>
      </c>
    </row>
    <row r="1053" spans="1:29" hidden="1">
      <c r="A1053" s="76" t="s">
        <v>15335</v>
      </c>
      <c r="B1053" s="92" t="s">
        <v>15336</v>
      </c>
      <c r="C1053" s="92" t="s">
        <v>6</v>
      </c>
      <c r="D1053" s="92" t="s">
        <v>15322</v>
      </c>
      <c r="E1053" s="92" t="s">
        <v>15337</v>
      </c>
      <c r="F1053" s="92" t="s">
        <v>15324</v>
      </c>
      <c r="G1053" s="92" t="s">
        <v>17148</v>
      </c>
      <c r="H1053" s="92" t="s">
        <v>15326</v>
      </c>
      <c r="I1053" s="92" t="s">
        <v>15322</v>
      </c>
      <c r="J1053" s="92" t="s">
        <v>15337</v>
      </c>
      <c r="K1053" s="92">
        <v>0</v>
      </c>
      <c r="L1053" s="92" t="s">
        <v>13433</v>
      </c>
      <c r="M1053" s="93" t="s">
        <v>236</v>
      </c>
      <c r="N1053" s="86" t="str">
        <f t="shared" si="17"/>
        <v>3701054</v>
      </c>
      <c r="O1053" s="94">
        <v>295367</v>
      </c>
      <c r="P1053" s="95">
        <v>295367</v>
      </c>
      <c r="Q1053" s="77">
        <v>295.36700000000002</v>
      </c>
      <c r="R1053" s="96" t="s">
        <v>15329</v>
      </c>
      <c r="S1053" s="92" t="s">
        <v>15330</v>
      </c>
      <c r="T1053" s="92" t="s">
        <v>15331</v>
      </c>
      <c r="U1053" s="92" t="s">
        <v>15332</v>
      </c>
      <c r="V1053" s="92" t="s">
        <v>15333</v>
      </c>
      <c r="W1053" s="92" t="s">
        <v>15339</v>
      </c>
      <c r="X1053" s="97">
        <v>44594</v>
      </c>
      <c r="Y1053" s="97">
        <v>44595</v>
      </c>
      <c r="Z1053" s="97">
        <v>51861</v>
      </c>
      <c r="AA1053" s="79">
        <v>6186</v>
      </c>
      <c r="AB1053" s="90" t="s">
        <v>15340</v>
      </c>
    </row>
    <row r="1054" spans="1:29" hidden="1">
      <c r="A1054" s="98" t="s">
        <v>2347</v>
      </c>
      <c r="B1054" s="99" t="s">
        <v>15346</v>
      </c>
      <c r="C1054" s="99" t="s">
        <v>129</v>
      </c>
      <c r="D1054" s="99" t="s">
        <v>15322</v>
      </c>
      <c r="E1054" s="99" t="s">
        <v>15337</v>
      </c>
      <c r="F1054" s="99" t="s">
        <v>15354</v>
      </c>
      <c r="G1054" s="99" t="s">
        <v>17149</v>
      </c>
      <c r="H1054" s="99" t="s">
        <v>15326</v>
      </c>
      <c r="I1054" s="99" t="s">
        <v>15322</v>
      </c>
      <c r="J1054" s="99" t="s">
        <v>15364</v>
      </c>
      <c r="K1054" s="99">
        <v>0</v>
      </c>
      <c r="L1054" s="99" t="s">
        <v>13433</v>
      </c>
      <c r="M1054" s="99" t="s">
        <v>17150</v>
      </c>
      <c r="N1054" s="86" t="str">
        <f t="shared" si="17"/>
        <v>3722453</v>
      </c>
      <c r="O1054" s="104">
        <v>100000</v>
      </c>
      <c r="P1054" s="105">
        <v>90000</v>
      </c>
      <c r="Q1054" s="77">
        <v>90</v>
      </c>
      <c r="R1054" s="102" t="s">
        <v>15329</v>
      </c>
      <c r="S1054" s="99" t="s">
        <v>15371</v>
      </c>
      <c r="T1054" s="99" t="s">
        <v>15331</v>
      </c>
      <c r="U1054" s="99" t="s">
        <v>16659</v>
      </c>
      <c r="V1054" s="99" t="s">
        <v>16660</v>
      </c>
      <c r="W1054" s="99" t="s">
        <v>15329</v>
      </c>
      <c r="X1054" s="103" t="s">
        <v>16160</v>
      </c>
      <c r="Y1054" s="103">
        <v>44715</v>
      </c>
      <c r="Z1054" s="103">
        <v>48332</v>
      </c>
      <c r="AA1054" s="79" t="s">
        <v>15374</v>
      </c>
      <c r="AB1054" s="80" t="s">
        <v>15503</v>
      </c>
    </row>
    <row r="1055" spans="1:29" hidden="1">
      <c r="A1055" s="98" t="s">
        <v>2347</v>
      </c>
      <c r="B1055" s="99" t="s">
        <v>15341</v>
      </c>
      <c r="C1055" s="99" t="s">
        <v>15342</v>
      </c>
      <c r="D1055" s="99" t="s">
        <v>15322</v>
      </c>
      <c r="E1055" s="99" t="s">
        <v>15343</v>
      </c>
      <c r="F1055" s="99" t="s">
        <v>15354</v>
      </c>
      <c r="G1055" s="99" t="s">
        <v>17151</v>
      </c>
      <c r="H1055" s="99" t="s">
        <v>15326</v>
      </c>
      <c r="I1055" s="99" t="s">
        <v>15322</v>
      </c>
      <c r="J1055" s="99" t="s">
        <v>15343</v>
      </c>
      <c r="K1055" s="99">
        <v>0</v>
      </c>
      <c r="L1055" s="99" t="s">
        <v>13433</v>
      </c>
      <c r="M1055" s="99" t="s">
        <v>17152</v>
      </c>
      <c r="N1055" s="86" t="str">
        <f t="shared" si="17"/>
        <v>3726836</v>
      </c>
      <c r="O1055" s="104">
        <v>142479</v>
      </c>
      <c r="P1055" s="101">
        <v>142479</v>
      </c>
      <c r="Q1055" s="77">
        <v>142.47900000000001</v>
      </c>
      <c r="R1055" s="102" t="s">
        <v>15329</v>
      </c>
      <c r="S1055" s="99" t="s">
        <v>15349</v>
      </c>
      <c r="T1055" s="99" t="s">
        <v>15331</v>
      </c>
      <c r="U1055" s="99" t="s">
        <v>15356</v>
      </c>
      <c r="V1055" s="99" t="s">
        <v>15357</v>
      </c>
      <c r="W1055" s="99" t="s">
        <v>15352</v>
      </c>
      <c r="X1055" s="103" t="s">
        <v>15488</v>
      </c>
      <c r="Y1055" s="103">
        <v>44658</v>
      </c>
      <c r="Z1055" s="103">
        <v>51960</v>
      </c>
      <c r="AA1055" s="79" t="s">
        <v>15353</v>
      </c>
    </row>
    <row r="1056" spans="1:29" hidden="1">
      <c r="A1056" s="98" t="s">
        <v>2347</v>
      </c>
      <c r="B1056" s="99" t="s">
        <v>15341</v>
      </c>
      <c r="C1056" s="99" t="s">
        <v>15342</v>
      </c>
      <c r="D1056" s="99" t="s">
        <v>15322</v>
      </c>
      <c r="E1056" s="99" t="s">
        <v>15343</v>
      </c>
      <c r="F1056" s="99" t="s">
        <v>15324</v>
      </c>
      <c r="G1056" s="99" t="s">
        <v>17153</v>
      </c>
      <c r="H1056" s="99" t="s">
        <v>15326</v>
      </c>
      <c r="I1056" s="99" t="s">
        <v>15322</v>
      </c>
      <c r="J1056" s="99" t="s">
        <v>15343</v>
      </c>
      <c r="K1056" s="99">
        <v>0</v>
      </c>
      <c r="L1056" s="99" t="s">
        <v>13433</v>
      </c>
      <c r="M1056" s="99" t="s">
        <v>2265</v>
      </c>
      <c r="N1056" s="86" t="str">
        <f t="shared" si="17"/>
        <v>3739233</v>
      </c>
      <c r="O1056" s="104">
        <v>309100</v>
      </c>
      <c r="P1056" s="101">
        <v>309100</v>
      </c>
      <c r="Q1056" s="77">
        <v>309.10000000000002</v>
      </c>
      <c r="R1056" s="102" t="s">
        <v>15329</v>
      </c>
      <c r="S1056" s="99" t="s">
        <v>15330</v>
      </c>
      <c r="T1056" s="99" t="s">
        <v>15331</v>
      </c>
      <c r="U1056" s="99" t="s">
        <v>15332</v>
      </c>
      <c r="V1056" s="99" t="s">
        <v>15333</v>
      </c>
      <c r="W1056" s="99" t="s">
        <v>15345</v>
      </c>
      <c r="X1056" s="103">
        <v>44699</v>
      </c>
      <c r="Y1056" s="103">
        <v>44700</v>
      </c>
      <c r="Z1056" s="103">
        <v>52001</v>
      </c>
      <c r="AA1056" s="79">
        <v>6186</v>
      </c>
      <c r="AB1056" s="80" t="s">
        <v>15510</v>
      </c>
      <c r="AC1056" s="81">
        <v>33</v>
      </c>
    </row>
    <row r="1057" spans="1:29" hidden="1">
      <c r="A1057" s="98" t="s">
        <v>2347</v>
      </c>
      <c r="B1057" s="99" t="s">
        <v>15346</v>
      </c>
      <c r="C1057" s="99" t="s">
        <v>129</v>
      </c>
      <c r="D1057" s="99" t="s">
        <v>15322</v>
      </c>
      <c r="E1057" s="99" t="s">
        <v>15337</v>
      </c>
      <c r="F1057" s="99" t="s">
        <v>15324</v>
      </c>
      <c r="G1057" s="99" t="s">
        <v>17154</v>
      </c>
      <c r="H1057" s="99" t="s">
        <v>15326</v>
      </c>
      <c r="I1057" s="99" t="s">
        <v>15322</v>
      </c>
      <c r="J1057" s="99" t="s">
        <v>15323</v>
      </c>
      <c r="K1057" s="99">
        <v>0</v>
      </c>
      <c r="L1057" s="99" t="s">
        <v>13433</v>
      </c>
      <c r="M1057" s="100" t="s">
        <v>17155</v>
      </c>
      <c r="N1057" s="86" t="str">
        <f t="shared" si="17"/>
        <v>3770414</v>
      </c>
      <c r="O1057" s="101">
        <v>273000</v>
      </c>
      <c r="P1057" s="101">
        <v>259350</v>
      </c>
      <c r="Q1057" s="77">
        <v>259.35000000000002</v>
      </c>
      <c r="R1057" s="102" t="s">
        <v>15329</v>
      </c>
      <c r="S1057" s="99" t="s">
        <v>15349</v>
      </c>
      <c r="T1057" s="99" t="s">
        <v>15331</v>
      </c>
      <c r="U1057" s="99" t="s">
        <v>15350</v>
      </c>
      <c r="V1057" s="99" t="s">
        <v>15351</v>
      </c>
      <c r="W1057" s="99" t="s">
        <v>15352</v>
      </c>
      <c r="X1057" s="103">
        <v>44601</v>
      </c>
      <c r="Y1057" s="103">
        <v>44615</v>
      </c>
      <c r="Z1057" s="103">
        <v>51905</v>
      </c>
      <c r="AA1057" s="79" t="s">
        <v>15353</v>
      </c>
    </row>
    <row r="1058" spans="1:29" hidden="1">
      <c r="A1058" s="98" t="s">
        <v>15335</v>
      </c>
      <c r="B1058" s="99" t="s">
        <v>15336</v>
      </c>
      <c r="C1058" s="99" t="s">
        <v>6</v>
      </c>
      <c r="D1058" s="99" t="s">
        <v>15322</v>
      </c>
      <c r="E1058" s="99" t="s">
        <v>15337</v>
      </c>
      <c r="F1058" s="99" t="s">
        <v>15324</v>
      </c>
      <c r="G1058" s="99" t="s">
        <v>17156</v>
      </c>
      <c r="H1058" s="99" t="s">
        <v>15326</v>
      </c>
      <c r="I1058" s="99" t="s">
        <v>15322</v>
      </c>
      <c r="J1058" s="99" t="s">
        <v>15364</v>
      </c>
      <c r="K1058" s="99">
        <v>0</v>
      </c>
      <c r="L1058" s="99" t="s">
        <v>13433</v>
      </c>
      <c r="M1058" s="99" t="s">
        <v>17157</v>
      </c>
      <c r="N1058" s="86" t="str">
        <f t="shared" si="17"/>
        <v>3791396</v>
      </c>
      <c r="O1058" s="104">
        <v>157080</v>
      </c>
      <c r="P1058" s="101">
        <v>157080</v>
      </c>
      <c r="Q1058" s="77">
        <v>157.08000000000001</v>
      </c>
      <c r="R1058" s="102" t="s">
        <v>15329</v>
      </c>
      <c r="S1058" s="99" t="s">
        <v>15330</v>
      </c>
      <c r="T1058" s="99" t="s">
        <v>15331</v>
      </c>
      <c r="U1058" s="99" t="s">
        <v>15332</v>
      </c>
      <c r="V1058" s="99" t="s">
        <v>15333</v>
      </c>
      <c r="W1058" s="99" t="s">
        <v>15334</v>
      </c>
      <c r="X1058" s="103" t="s">
        <v>15443</v>
      </c>
      <c r="Y1058" s="103">
        <v>44666</v>
      </c>
      <c r="Z1058" s="103">
        <v>51963</v>
      </c>
      <c r="AA1058" s="79">
        <v>6186</v>
      </c>
    </row>
    <row r="1059" spans="1:29" hidden="1">
      <c r="A1059" s="98" t="s">
        <v>2799</v>
      </c>
      <c r="B1059" s="99" t="s">
        <v>15358</v>
      </c>
      <c r="C1059" s="99" t="s">
        <v>59</v>
      </c>
      <c r="D1059" s="99" t="s">
        <v>15322</v>
      </c>
      <c r="E1059" s="99" t="s">
        <v>15337</v>
      </c>
      <c r="F1059" s="99" t="s">
        <v>15324</v>
      </c>
      <c r="G1059" s="99" t="s">
        <v>17158</v>
      </c>
      <c r="H1059" s="99" t="s">
        <v>15326</v>
      </c>
      <c r="I1059" s="99" t="s">
        <v>15322</v>
      </c>
      <c r="J1059" s="99" t="s">
        <v>15361</v>
      </c>
      <c r="K1059" s="99">
        <v>0</v>
      </c>
      <c r="L1059" s="99" t="s">
        <v>13433</v>
      </c>
      <c r="M1059" s="99" t="s">
        <v>88</v>
      </c>
      <c r="N1059" s="86" t="str">
        <f t="shared" si="17"/>
        <v>3792166</v>
      </c>
      <c r="O1059" s="104">
        <v>264051</v>
      </c>
      <c r="P1059" s="101">
        <v>264051</v>
      </c>
      <c r="Q1059" s="77">
        <v>264.05099999999999</v>
      </c>
      <c r="R1059" s="102" t="s">
        <v>15329</v>
      </c>
      <c r="S1059" s="99" t="s">
        <v>15330</v>
      </c>
      <c r="T1059" s="99" t="s">
        <v>15331</v>
      </c>
      <c r="U1059" s="99" t="s">
        <v>15332</v>
      </c>
      <c r="V1059" s="99" t="s">
        <v>15333</v>
      </c>
      <c r="W1059" s="99" t="s">
        <v>15334</v>
      </c>
      <c r="X1059" s="103" t="s">
        <v>15439</v>
      </c>
      <c r="Y1059" s="103">
        <v>44657</v>
      </c>
      <c r="Z1059" s="103">
        <v>51938</v>
      </c>
      <c r="AA1059" s="79">
        <v>6186</v>
      </c>
      <c r="AB1059" s="80" t="s">
        <v>15340</v>
      </c>
    </row>
    <row r="1060" spans="1:29" hidden="1">
      <c r="A1060" s="76" t="s">
        <v>2347</v>
      </c>
      <c r="B1060" s="92" t="s">
        <v>15341</v>
      </c>
      <c r="C1060" s="92" t="s">
        <v>15342</v>
      </c>
      <c r="D1060" s="92" t="s">
        <v>15322</v>
      </c>
      <c r="E1060" s="92" t="s">
        <v>15343</v>
      </c>
      <c r="F1060" s="92" t="s">
        <v>15354</v>
      </c>
      <c r="G1060" s="92" t="s">
        <v>17159</v>
      </c>
      <c r="H1060" s="92" t="s">
        <v>15326</v>
      </c>
      <c r="I1060" s="92" t="s">
        <v>15322</v>
      </c>
      <c r="J1060" s="92" t="s">
        <v>15343</v>
      </c>
      <c r="K1060" s="92">
        <v>0</v>
      </c>
      <c r="L1060" s="92" t="s">
        <v>13433</v>
      </c>
      <c r="M1060" s="93" t="s">
        <v>17160</v>
      </c>
      <c r="N1060" s="86" t="str">
        <f t="shared" si="17"/>
        <v>3792577</v>
      </c>
      <c r="O1060" s="94">
        <v>142531</v>
      </c>
      <c r="P1060" s="95">
        <v>142531</v>
      </c>
      <c r="Q1060" s="77">
        <v>142.53100000000001</v>
      </c>
      <c r="R1060" s="96" t="s">
        <v>15329</v>
      </c>
      <c r="S1060" s="92" t="s">
        <v>15349</v>
      </c>
      <c r="T1060" s="92" t="s">
        <v>15331</v>
      </c>
      <c r="U1060" s="92" t="s">
        <v>15356</v>
      </c>
      <c r="V1060" s="92" t="s">
        <v>15357</v>
      </c>
      <c r="W1060" s="92" t="s">
        <v>15352</v>
      </c>
      <c r="X1060" s="97">
        <v>44599</v>
      </c>
      <c r="Y1060" s="97">
        <v>44603</v>
      </c>
      <c r="Z1060" s="97">
        <v>51903</v>
      </c>
      <c r="AA1060" s="79" t="s">
        <v>15353</v>
      </c>
      <c r="AB1060" s="90"/>
    </row>
    <row r="1061" spans="1:29" hidden="1">
      <c r="A1061" s="76" t="s">
        <v>2799</v>
      </c>
      <c r="B1061" s="92" t="s">
        <v>15358</v>
      </c>
      <c r="C1061" s="92" t="s">
        <v>59</v>
      </c>
      <c r="D1061" s="92" t="s">
        <v>15322</v>
      </c>
      <c r="E1061" s="92" t="s">
        <v>15337</v>
      </c>
      <c r="F1061" s="92" t="s">
        <v>15324</v>
      </c>
      <c r="G1061" s="92" t="s">
        <v>17161</v>
      </c>
      <c r="H1061" s="92" t="s">
        <v>15326</v>
      </c>
      <c r="I1061" s="92" t="s">
        <v>15322</v>
      </c>
      <c r="J1061" s="92" t="s">
        <v>15337</v>
      </c>
      <c r="K1061" s="92">
        <v>0</v>
      </c>
      <c r="L1061" s="92" t="s">
        <v>13433</v>
      </c>
      <c r="M1061" s="93" t="s">
        <v>140</v>
      </c>
      <c r="N1061" s="86" t="str">
        <f t="shared" si="17"/>
        <v>3797211</v>
      </c>
      <c r="O1061" s="94">
        <v>274890</v>
      </c>
      <c r="P1061" s="95">
        <v>274890</v>
      </c>
      <c r="Q1061" s="77">
        <v>274.89</v>
      </c>
      <c r="R1061" s="96" t="s">
        <v>15329</v>
      </c>
      <c r="S1061" s="92" t="s">
        <v>15330</v>
      </c>
      <c r="T1061" s="92" t="s">
        <v>15331</v>
      </c>
      <c r="U1061" s="92" t="s">
        <v>15332</v>
      </c>
      <c r="V1061" s="92" t="s">
        <v>15333</v>
      </c>
      <c r="W1061" s="92" t="s">
        <v>15329</v>
      </c>
      <c r="X1061" s="97">
        <v>44603</v>
      </c>
      <c r="Y1061" s="97">
        <v>44606</v>
      </c>
      <c r="Z1061" s="97">
        <v>51907</v>
      </c>
      <c r="AA1061" s="79">
        <v>6186</v>
      </c>
      <c r="AB1061" s="90" t="s">
        <v>15340</v>
      </c>
    </row>
    <row r="1062" spans="1:29" hidden="1">
      <c r="A1062" s="98" t="s">
        <v>2347</v>
      </c>
      <c r="B1062" s="99" t="s">
        <v>15511</v>
      </c>
      <c r="C1062" s="99" t="s">
        <v>3798</v>
      </c>
      <c r="D1062" s="99" t="s">
        <v>15322</v>
      </c>
      <c r="E1062" s="99" t="s">
        <v>15361</v>
      </c>
      <c r="F1062" s="99" t="s">
        <v>15354</v>
      </c>
      <c r="G1062" s="99" t="s">
        <v>17162</v>
      </c>
      <c r="H1062" s="99" t="s">
        <v>15326</v>
      </c>
      <c r="I1062" s="99" t="s">
        <v>15322</v>
      </c>
      <c r="J1062" s="99" t="s">
        <v>15361</v>
      </c>
      <c r="K1062" s="99">
        <v>0</v>
      </c>
      <c r="L1062" s="99" t="s">
        <v>13433</v>
      </c>
      <c r="M1062" s="100" t="s">
        <v>17163</v>
      </c>
      <c r="N1062" s="86" t="str">
        <f t="shared" si="17"/>
        <v>3802623</v>
      </c>
      <c r="O1062" s="104">
        <v>171528</v>
      </c>
      <c r="P1062" s="101">
        <v>171528</v>
      </c>
      <c r="Q1062" s="77">
        <v>171.52799999999999</v>
      </c>
      <c r="R1062" s="102" t="s">
        <v>15329</v>
      </c>
      <c r="S1062" s="99" t="s">
        <v>15349</v>
      </c>
      <c r="T1062" s="99" t="s">
        <v>15331</v>
      </c>
      <c r="U1062" s="99" t="s">
        <v>15356</v>
      </c>
      <c r="V1062" s="99" t="s">
        <v>15357</v>
      </c>
      <c r="W1062" s="99" t="s">
        <v>15352</v>
      </c>
      <c r="X1062" s="103" t="s">
        <v>15624</v>
      </c>
      <c r="Y1062" s="103">
        <v>44637</v>
      </c>
      <c r="Z1062" s="103">
        <v>51940</v>
      </c>
      <c r="AA1062" s="79" t="s">
        <v>15353</v>
      </c>
    </row>
    <row r="1063" spans="1:29" hidden="1">
      <c r="A1063" s="98" t="s">
        <v>2347</v>
      </c>
      <c r="B1063" s="99" t="s">
        <v>15511</v>
      </c>
      <c r="C1063" s="99" t="s">
        <v>3798</v>
      </c>
      <c r="D1063" s="99" t="s">
        <v>15322</v>
      </c>
      <c r="E1063" s="99" t="s">
        <v>15361</v>
      </c>
      <c r="F1063" s="99" t="s">
        <v>15354</v>
      </c>
      <c r="G1063" s="99" t="s">
        <v>17164</v>
      </c>
      <c r="H1063" s="99" t="s">
        <v>15326</v>
      </c>
      <c r="I1063" s="99" t="s">
        <v>15322</v>
      </c>
      <c r="J1063" s="99" t="s">
        <v>15361</v>
      </c>
      <c r="K1063" s="99">
        <v>0</v>
      </c>
      <c r="L1063" s="99" t="s">
        <v>13433</v>
      </c>
      <c r="M1063" s="100" t="s">
        <v>17165</v>
      </c>
      <c r="N1063" s="86" t="str">
        <f t="shared" si="17"/>
        <v>3802827</v>
      </c>
      <c r="O1063" s="104">
        <v>142551</v>
      </c>
      <c r="P1063" s="101">
        <v>142551</v>
      </c>
      <c r="Q1063" s="77">
        <v>142.55099999999999</v>
      </c>
      <c r="R1063" s="102" t="s">
        <v>15329</v>
      </c>
      <c r="S1063" s="99" t="s">
        <v>15349</v>
      </c>
      <c r="T1063" s="99" t="s">
        <v>15331</v>
      </c>
      <c r="U1063" s="99" t="s">
        <v>15356</v>
      </c>
      <c r="V1063" s="99" t="s">
        <v>15357</v>
      </c>
      <c r="W1063" s="99" t="s">
        <v>15352</v>
      </c>
      <c r="X1063" s="103" t="s">
        <v>15677</v>
      </c>
      <c r="Y1063" s="103">
        <v>44634</v>
      </c>
      <c r="Z1063" s="103">
        <v>51934</v>
      </c>
      <c r="AA1063" s="79" t="s">
        <v>15353</v>
      </c>
    </row>
    <row r="1064" spans="1:29" hidden="1">
      <c r="A1064" s="76" t="s">
        <v>2347</v>
      </c>
      <c r="B1064" s="92" t="s">
        <v>15511</v>
      </c>
      <c r="C1064" s="92" t="s">
        <v>3798</v>
      </c>
      <c r="D1064" s="92" t="s">
        <v>15322</v>
      </c>
      <c r="E1064" s="92" t="s">
        <v>15361</v>
      </c>
      <c r="F1064" s="92" t="s">
        <v>15354</v>
      </c>
      <c r="G1064" s="92" t="s">
        <v>17166</v>
      </c>
      <c r="H1064" s="92" t="s">
        <v>15326</v>
      </c>
      <c r="I1064" s="92" t="s">
        <v>15322</v>
      </c>
      <c r="J1064" s="92" t="s">
        <v>15361</v>
      </c>
      <c r="K1064" s="92">
        <v>0</v>
      </c>
      <c r="L1064" s="92" t="s">
        <v>13433</v>
      </c>
      <c r="M1064" s="93" t="s">
        <v>17167</v>
      </c>
      <c r="N1064" s="86" t="str">
        <f t="shared" si="17"/>
        <v>3802919</v>
      </c>
      <c r="O1064" s="94">
        <v>142137</v>
      </c>
      <c r="P1064" s="95">
        <v>142137</v>
      </c>
      <c r="Q1064" s="77">
        <v>142.137</v>
      </c>
      <c r="R1064" s="96" t="s">
        <v>15329</v>
      </c>
      <c r="S1064" s="92" t="s">
        <v>15349</v>
      </c>
      <c r="T1064" s="92" t="s">
        <v>15331</v>
      </c>
      <c r="U1064" s="92" t="s">
        <v>15356</v>
      </c>
      <c r="V1064" s="92" t="s">
        <v>15357</v>
      </c>
      <c r="W1064" s="92" t="s">
        <v>15352</v>
      </c>
      <c r="X1064" s="97">
        <v>44580</v>
      </c>
      <c r="Y1064" s="97">
        <v>44581</v>
      </c>
      <c r="Z1064" s="97">
        <v>51884</v>
      </c>
      <c r="AA1064" s="79" t="s">
        <v>15353</v>
      </c>
      <c r="AB1064" s="90"/>
    </row>
    <row r="1065" spans="1:29" hidden="1">
      <c r="A1065" s="98" t="s">
        <v>15458</v>
      </c>
      <c r="B1065" s="99" t="s">
        <v>15883</v>
      </c>
      <c r="C1065" s="99" t="s">
        <v>15884</v>
      </c>
      <c r="D1065" s="99" t="s">
        <v>15322</v>
      </c>
      <c r="E1065" s="99" t="s">
        <v>15364</v>
      </c>
      <c r="F1065" s="99" t="s">
        <v>15324</v>
      </c>
      <c r="G1065" s="99" t="s">
        <v>17168</v>
      </c>
      <c r="H1065" s="99" t="s">
        <v>15326</v>
      </c>
      <c r="I1065" s="99" t="s">
        <v>15322</v>
      </c>
      <c r="J1065" s="99" t="s">
        <v>15364</v>
      </c>
      <c r="K1065" s="99">
        <v>0</v>
      </c>
      <c r="L1065" s="99" t="s">
        <v>13433</v>
      </c>
      <c r="M1065" s="99" t="s">
        <v>17169</v>
      </c>
      <c r="N1065" s="86" t="str">
        <f t="shared" si="17"/>
        <v>3803343</v>
      </c>
      <c r="O1065" s="104">
        <v>156188</v>
      </c>
      <c r="P1065" s="101">
        <v>156188</v>
      </c>
      <c r="Q1065" s="77">
        <v>156.18799999999999</v>
      </c>
      <c r="R1065" s="102" t="s">
        <v>15329</v>
      </c>
      <c r="S1065" s="99" t="s">
        <v>15330</v>
      </c>
      <c r="T1065" s="99" t="s">
        <v>15331</v>
      </c>
      <c r="U1065" s="99" t="s">
        <v>15332</v>
      </c>
      <c r="V1065" s="99" t="s">
        <v>15333</v>
      </c>
      <c r="W1065" s="99" t="s">
        <v>16039</v>
      </c>
      <c r="X1065" s="103" t="s">
        <v>15673</v>
      </c>
      <c r="Y1065" s="103">
        <v>44656</v>
      </c>
      <c r="Z1065" s="103">
        <v>51904</v>
      </c>
      <c r="AA1065" s="79">
        <v>6186</v>
      </c>
    </row>
    <row r="1066" spans="1:29" hidden="1">
      <c r="A1066" s="98" t="s">
        <v>2347</v>
      </c>
      <c r="B1066" s="99" t="s">
        <v>15511</v>
      </c>
      <c r="C1066" s="99" t="s">
        <v>3798</v>
      </c>
      <c r="D1066" s="99" t="s">
        <v>15322</v>
      </c>
      <c r="E1066" s="99" t="s">
        <v>15361</v>
      </c>
      <c r="F1066" s="99" t="s">
        <v>15354</v>
      </c>
      <c r="G1066" s="99" t="s">
        <v>17170</v>
      </c>
      <c r="H1066" s="99" t="s">
        <v>15326</v>
      </c>
      <c r="I1066" s="99" t="s">
        <v>15322</v>
      </c>
      <c r="J1066" s="99" t="s">
        <v>15361</v>
      </c>
      <c r="K1066" s="99">
        <v>0</v>
      </c>
      <c r="L1066" s="99" t="s">
        <v>13433</v>
      </c>
      <c r="M1066" s="99" t="s">
        <v>17171</v>
      </c>
      <c r="N1066" s="86" t="str">
        <f t="shared" si="17"/>
        <v>3807660</v>
      </c>
      <c r="O1066" s="104">
        <v>142537</v>
      </c>
      <c r="P1066" s="101">
        <v>142537</v>
      </c>
      <c r="Q1066" s="77">
        <v>142.53700000000001</v>
      </c>
      <c r="R1066" s="102" t="s">
        <v>15329</v>
      </c>
      <c r="S1066" s="99" t="s">
        <v>15349</v>
      </c>
      <c r="T1066" s="99" t="s">
        <v>15331</v>
      </c>
      <c r="U1066" s="99" t="s">
        <v>15356</v>
      </c>
      <c r="V1066" s="99" t="s">
        <v>15357</v>
      </c>
      <c r="W1066" s="99" t="s">
        <v>15352</v>
      </c>
      <c r="X1066" s="103" t="s">
        <v>15760</v>
      </c>
      <c r="Y1066" s="103">
        <v>44670</v>
      </c>
      <c r="Z1066" s="103">
        <v>51963</v>
      </c>
      <c r="AA1066" s="79" t="s">
        <v>15353</v>
      </c>
    </row>
    <row r="1067" spans="1:29" hidden="1">
      <c r="A1067" s="98" t="s">
        <v>2347</v>
      </c>
      <c r="B1067" s="99" t="s">
        <v>15511</v>
      </c>
      <c r="C1067" s="99" t="s">
        <v>3798</v>
      </c>
      <c r="D1067" s="99" t="s">
        <v>15322</v>
      </c>
      <c r="E1067" s="99" t="s">
        <v>15361</v>
      </c>
      <c r="F1067" s="99" t="s">
        <v>15354</v>
      </c>
      <c r="G1067" s="99" t="s">
        <v>17172</v>
      </c>
      <c r="H1067" s="99" t="s">
        <v>15326</v>
      </c>
      <c r="I1067" s="99" t="s">
        <v>15322</v>
      </c>
      <c r="J1067" s="99" t="s">
        <v>15370</v>
      </c>
      <c r="K1067" s="99">
        <v>0</v>
      </c>
      <c r="L1067" s="99" t="s">
        <v>13433</v>
      </c>
      <c r="M1067" s="100" t="s">
        <v>17173</v>
      </c>
      <c r="N1067" s="86" t="str">
        <f t="shared" si="17"/>
        <v>3848380</v>
      </c>
      <c r="O1067" s="104">
        <v>171574</v>
      </c>
      <c r="P1067" s="101">
        <v>171574</v>
      </c>
      <c r="Q1067" s="77">
        <v>171.57400000000001</v>
      </c>
      <c r="R1067" s="102" t="s">
        <v>15329</v>
      </c>
      <c r="S1067" s="99" t="s">
        <v>15349</v>
      </c>
      <c r="T1067" s="99" t="s">
        <v>15331</v>
      </c>
      <c r="U1067" s="99" t="s">
        <v>15356</v>
      </c>
      <c r="V1067" s="99" t="s">
        <v>15357</v>
      </c>
      <c r="W1067" s="99" t="s">
        <v>15352</v>
      </c>
      <c r="X1067" s="103" t="s">
        <v>15476</v>
      </c>
      <c r="Y1067" s="103">
        <v>44638</v>
      </c>
      <c r="Z1067" s="103">
        <v>51941</v>
      </c>
      <c r="AA1067" s="79" t="s">
        <v>15353</v>
      </c>
    </row>
    <row r="1068" spans="1:29" hidden="1">
      <c r="A1068" s="76" t="s">
        <v>2347</v>
      </c>
      <c r="B1068" s="92" t="s">
        <v>15511</v>
      </c>
      <c r="C1068" s="92" t="s">
        <v>3798</v>
      </c>
      <c r="D1068" s="92" t="s">
        <v>15322</v>
      </c>
      <c r="E1068" s="92" t="s">
        <v>15361</v>
      </c>
      <c r="F1068" s="92" t="s">
        <v>15354</v>
      </c>
      <c r="G1068" s="92" t="s">
        <v>17174</v>
      </c>
      <c r="H1068" s="92" t="s">
        <v>15326</v>
      </c>
      <c r="I1068" s="92" t="s">
        <v>15322</v>
      </c>
      <c r="J1068" s="92" t="s">
        <v>15361</v>
      </c>
      <c r="K1068" s="92">
        <v>0</v>
      </c>
      <c r="L1068" s="92" t="s">
        <v>13433</v>
      </c>
      <c r="M1068" s="93" t="s">
        <v>17175</v>
      </c>
      <c r="N1068" s="86" t="str">
        <f t="shared" si="17"/>
        <v>3894115</v>
      </c>
      <c r="O1068" s="94">
        <v>142525</v>
      </c>
      <c r="P1068" s="95">
        <v>142525</v>
      </c>
      <c r="Q1068" s="77">
        <v>142.52500000000001</v>
      </c>
      <c r="R1068" s="96" t="s">
        <v>15329</v>
      </c>
      <c r="S1068" s="92" t="s">
        <v>15349</v>
      </c>
      <c r="T1068" s="92" t="s">
        <v>15331</v>
      </c>
      <c r="U1068" s="92" t="s">
        <v>15356</v>
      </c>
      <c r="V1068" s="92" t="s">
        <v>15357</v>
      </c>
      <c r="W1068" s="92" t="s">
        <v>15352</v>
      </c>
      <c r="X1068" s="97">
        <v>44580</v>
      </c>
      <c r="Y1068" s="97">
        <v>44581</v>
      </c>
      <c r="Z1068" s="97">
        <v>51884</v>
      </c>
      <c r="AA1068" s="79" t="s">
        <v>15353</v>
      </c>
      <c r="AB1068" s="90"/>
    </row>
    <row r="1069" spans="1:29" hidden="1">
      <c r="A1069" s="98" t="s">
        <v>15320</v>
      </c>
      <c r="B1069" s="99" t="s">
        <v>15769</v>
      </c>
      <c r="C1069" s="99" t="s">
        <v>15770</v>
      </c>
      <c r="D1069" s="99" t="s">
        <v>15322</v>
      </c>
      <c r="E1069" s="99" t="s">
        <v>15327</v>
      </c>
      <c r="F1069" s="99" t="s">
        <v>15324</v>
      </c>
      <c r="G1069" s="99" t="s">
        <v>17176</v>
      </c>
      <c r="H1069" s="99" t="s">
        <v>15326</v>
      </c>
      <c r="I1069" s="99" t="s">
        <v>15322</v>
      </c>
      <c r="J1069" s="99" t="s">
        <v>15327</v>
      </c>
      <c r="K1069" s="99">
        <v>0</v>
      </c>
      <c r="L1069" s="99" t="s">
        <v>13433</v>
      </c>
      <c r="M1069" s="99" t="s">
        <v>3501</v>
      </c>
      <c r="N1069" s="86" t="str">
        <f t="shared" si="17"/>
        <v>3907569</v>
      </c>
      <c r="O1069" s="104">
        <v>191250</v>
      </c>
      <c r="P1069" s="105">
        <v>191250</v>
      </c>
      <c r="Q1069" s="77">
        <v>191.25</v>
      </c>
      <c r="R1069" s="102" t="s">
        <v>15329</v>
      </c>
      <c r="S1069" s="99" t="s">
        <v>15330</v>
      </c>
      <c r="T1069" s="99" t="s">
        <v>15331</v>
      </c>
      <c r="U1069" s="99" t="s">
        <v>15332</v>
      </c>
      <c r="V1069" s="99" t="s">
        <v>15333</v>
      </c>
      <c r="W1069" s="99" t="s">
        <v>15334</v>
      </c>
      <c r="X1069" s="103" t="s">
        <v>15593</v>
      </c>
      <c r="Y1069" s="103">
        <v>44732</v>
      </c>
      <c r="Z1069" s="103">
        <v>52036</v>
      </c>
      <c r="AA1069" s="79">
        <v>6186</v>
      </c>
      <c r="AB1069" s="80" t="s">
        <v>15340</v>
      </c>
      <c r="AC1069" s="81">
        <v>33</v>
      </c>
    </row>
    <row r="1070" spans="1:29" hidden="1">
      <c r="A1070" s="98" t="s">
        <v>2347</v>
      </c>
      <c r="B1070" s="99" t="s">
        <v>15346</v>
      </c>
      <c r="C1070" s="99" t="s">
        <v>129</v>
      </c>
      <c r="D1070" s="99" t="s">
        <v>15322</v>
      </c>
      <c r="E1070" s="99" t="s">
        <v>15337</v>
      </c>
      <c r="F1070" s="99" t="s">
        <v>15324</v>
      </c>
      <c r="G1070" s="99" t="s">
        <v>17177</v>
      </c>
      <c r="H1070" s="99" t="s">
        <v>15326</v>
      </c>
      <c r="I1070" s="99" t="s">
        <v>15322</v>
      </c>
      <c r="J1070" s="99" t="s">
        <v>15337</v>
      </c>
      <c r="K1070" s="99">
        <v>0</v>
      </c>
      <c r="L1070" s="99" t="s">
        <v>13433</v>
      </c>
      <c r="M1070" s="100" t="s">
        <v>17178</v>
      </c>
      <c r="N1070" s="86" t="str">
        <f t="shared" si="17"/>
        <v>3912961</v>
      </c>
      <c r="O1070" s="101">
        <v>309400</v>
      </c>
      <c r="P1070" s="101">
        <v>309400</v>
      </c>
      <c r="Q1070" s="77">
        <v>309.39999999999998</v>
      </c>
      <c r="R1070" s="102" t="s">
        <v>15329</v>
      </c>
      <c r="S1070" s="99" t="s">
        <v>15330</v>
      </c>
      <c r="T1070" s="99" t="s">
        <v>15331</v>
      </c>
      <c r="U1070" s="99" t="s">
        <v>15697</v>
      </c>
      <c r="V1070" s="99" t="s">
        <v>15698</v>
      </c>
      <c r="W1070" s="99" t="s">
        <v>15352</v>
      </c>
      <c r="X1070" s="103">
        <v>44616</v>
      </c>
      <c r="Y1070" s="103">
        <v>44617</v>
      </c>
      <c r="Z1070" s="103">
        <v>51920</v>
      </c>
      <c r="AA1070" s="79" t="s">
        <v>15353</v>
      </c>
    </row>
    <row r="1071" spans="1:29" hidden="1">
      <c r="A1071" s="76" t="s">
        <v>15392</v>
      </c>
      <c r="B1071" s="92" t="s">
        <v>15435</v>
      </c>
      <c r="C1071" s="92" t="s">
        <v>1049</v>
      </c>
      <c r="D1071" s="92" t="s">
        <v>15322</v>
      </c>
      <c r="E1071" s="92" t="s">
        <v>15337</v>
      </c>
      <c r="F1071" s="92" t="s">
        <v>15354</v>
      </c>
      <c r="G1071" s="92" t="s">
        <v>17179</v>
      </c>
      <c r="H1071" s="92" t="s">
        <v>15326</v>
      </c>
      <c r="I1071" s="92" t="s">
        <v>15322</v>
      </c>
      <c r="J1071" s="92" t="s">
        <v>15327</v>
      </c>
      <c r="K1071" s="92">
        <v>0</v>
      </c>
      <c r="L1071" s="92" t="s">
        <v>13433</v>
      </c>
      <c r="M1071" s="93" t="s">
        <v>17180</v>
      </c>
      <c r="N1071" s="86" t="str">
        <f t="shared" si="17"/>
        <v>3914497</v>
      </c>
      <c r="O1071" s="94">
        <v>120000</v>
      </c>
      <c r="P1071" s="95">
        <v>120000</v>
      </c>
      <c r="Q1071" s="77">
        <v>120</v>
      </c>
      <c r="R1071" s="96" t="s">
        <v>15329</v>
      </c>
      <c r="S1071" s="92" t="s">
        <v>15401</v>
      </c>
      <c r="T1071" s="92" t="s">
        <v>15331</v>
      </c>
      <c r="U1071" s="92" t="s">
        <v>15332</v>
      </c>
      <c r="V1071" s="92" t="s">
        <v>15333</v>
      </c>
      <c r="W1071" s="92" t="s">
        <v>15402</v>
      </c>
      <c r="X1071" s="97">
        <v>44543</v>
      </c>
      <c r="Y1071" s="97">
        <v>44567</v>
      </c>
      <c r="Z1071" s="97">
        <v>51848</v>
      </c>
      <c r="AA1071" s="79" t="s">
        <v>15731</v>
      </c>
      <c r="AB1071" s="90" t="s">
        <v>15375</v>
      </c>
    </row>
    <row r="1072" spans="1:29" hidden="1">
      <c r="A1072" s="98" t="s">
        <v>15534</v>
      </c>
      <c r="B1072" s="99" t="s">
        <v>15535</v>
      </c>
      <c r="C1072" s="99" t="s">
        <v>158</v>
      </c>
      <c r="D1072" s="99" t="s">
        <v>15322</v>
      </c>
      <c r="E1072" s="99" t="s">
        <v>15337</v>
      </c>
      <c r="F1072" s="99" t="s">
        <v>15324</v>
      </c>
      <c r="G1072" s="99" t="s">
        <v>17181</v>
      </c>
      <c r="H1072" s="99" t="s">
        <v>15326</v>
      </c>
      <c r="I1072" s="99" t="s">
        <v>15322</v>
      </c>
      <c r="J1072" s="99" t="s">
        <v>15337</v>
      </c>
      <c r="K1072" s="99">
        <v>0</v>
      </c>
      <c r="L1072" s="99" t="s">
        <v>13433</v>
      </c>
      <c r="M1072" s="99" t="s">
        <v>1329</v>
      </c>
      <c r="N1072" s="86" t="str">
        <f t="shared" si="17"/>
        <v>3929526</v>
      </c>
      <c r="O1072" s="104">
        <v>289000</v>
      </c>
      <c r="P1072" s="101">
        <v>289000</v>
      </c>
      <c r="Q1072" s="77">
        <v>289</v>
      </c>
      <c r="R1072" s="102" t="s">
        <v>15329</v>
      </c>
      <c r="S1072" s="99" t="s">
        <v>15330</v>
      </c>
      <c r="T1072" s="99" t="s">
        <v>15331</v>
      </c>
      <c r="U1072" s="99" t="s">
        <v>15332</v>
      </c>
      <c r="V1072" s="99" t="s">
        <v>15333</v>
      </c>
      <c r="W1072" s="99" t="s">
        <v>15345</v>
      </c>
      <c r="X1072" s="103" t="s">
        <v>15680</v>
      </c>
      <c r="Y1072" s="103">
        <v>44677</v>
      </c>
      <c r="Z1072" s="103">
        <v>51966</v>
      </c>
      <c r="AA1072" s="79">
        <v>6186</v>
      </c>
      <c r="AB1072" s="80" t="s">
        <v>15340</v>
      </c>
      <c r="AC1072" s="81">
        <v>33</v>
      </c>
    </row>
    <row r="1073" spans="1:29" hidden="1">
      <c r="A1073" s="98" t="s">
        <v>2799</v>
      </c>
      <c r="B1073" s="99" t="s">
        <v>15358</v>
      </c>
      <c r="C1073" s="99" t="s">
        <v>59</v>
      </c>
      <c r="D1073" s="99" t="s">
        <v>15322</v>
      </c>
      <c r="E1073" s="99" t="s">
        <v>15337</v>
      </c>
      <c r="F1073" s="99" t="s">
        <v>15324</v>
      </c>
      <c r="G1073" s="99" t="s">
        <v>17182</v>
      </c>
      <c r="H1073" s="99" t="s">
        <v>15326</v>
      </c>
      <c r="I1073" s="99" t="s">
        <v>15322</v>
      </c>
      <c r="J1073" s="99" t="s">
        <v>15337</v>
      </c>
      <c r="K1073" s="99">
        <v>0</v>
      </c>
      <c r="L1073" s="99" t="s">
        <v>13433</v>
      </c>
      <c r="M1073" s="99" t="s">
        <v>912</v>
      </c>
      <c r="N1073" s="86" t="str">
        <f t="shared" si="17"/>
        <v>3934565</v>
      </c>
      <c r="O1073" s="104">
        <v>243460</v>
      </c>
      <c r="P1073" s="101">
        <v>243460</v>
      </c>
      <c r="Q1073" s="77">
        <v>243.46</v>
      </c>
      <c r="R1073" s="102" t="s">
        <v>15329</v>
      </c>
      <c r="S1073" s="99" t="s">
        <v>15330</v>
      </c>
      <c r="T1073" s="99" t="s">
        <v>15331</v>
      </c>
      <c r="U1073" s="99" t="s">
        <v>15332</v>
      </c>
      <c r="V1073" s="99" t="s">
        <v>15333</v>
      </c>
      <c r="W1073" s="99" t="s">
        <v>15329</v>
      </c>
      <c r="X1073" s="103" t="s">
        <v>15760</v>
      </c>
      <c r="Y1073" s="103">
        <v>44664</v>
      </c>
      <c r="Z1073" s="103">
        <v>51963</v>
      </c>
      <c r="AA1073" s="79">
        <v>6186</v>
      </c>
      <c r="AB1073" s="80" t="s">
        <v>15340</v>
      </c>
      <c r="AC1073" s="81">
        <v>33</v>
      </c>
    </row>
    <row r="1074" spans="1:29" hidden="1">
      <c r="A1074" s="98" t="s">
        <v>15392</v>
      </c>
      <c r="B1074" s="99" t="s">
        <v>15522</v>
      </c>
      <c r="C1074" s="99" t="s">
        <v>15523</v>
      </c>
      <c r="D1074" s="99" t="s">
        <v>15322</v>
      </c>
      <c r="E1074" s="99" t="s">
        <v>15327</v>
      </c>
      <c r="F1074" s="99" t="s">
        <v>15324</v>
      </c>
      <c r="G1074" s="99" t="s">
        <v>17183</v>
      </c>
      <c r="H1074" s="99" t="s">
        <v>15326</v>
      </c>
      <c r="I1074" s="99" t="s">
        <v>15322</v>
      </c>
      <c r="J1074" s="99" t="s">
        <v>15327</v>
      </c>
      <c r="K1074" s="99">
        <v>0</v>
      </c>
      <c r="L1074" s="99" t="s">
        <v>13433</v>
      </c>
      <c r="M1074" s="99" t="s">
        <v>17184</v>
      </c>
      <c r="N1074" s="86" t="str">
        <f t="shared" si="17"/>
        <v>3936046</v>
      </c>
      <c r="O1074" s="104">
        <v>200000</v>
      </c>
      <c r="P1074" s="101">
        <v>100000</v>
      </c>
      <c r="Q1074" s="77">
        <v>100</v>
      </c>
      <c r="R1074" s="102" t="s">
        <v>15329</v>
      </c>
      <c r="S1074" s="99" t="s">
        <v>15330</v>
      </c>
      <c r="T1074" s="99" t="s">
        <v>15331</v>
      </c>
      <c r="U1074" s="99" t="s">
        <v>15641</v>
      </c>
      <c r="V1074" s="99" t="s">
        <v>15642</v>
      </c>
      <c r="W1074" s="99" t="s">
        <v>15345</v>
      </c>
      <c r="X1074" s="103" t="s">
        <v>15366</v>
      </c>
      <c r="Y1074" s="103">
        <v>44658</v>
      </c>
      <c r="Z1074" s="103">
        <v>51955</v>
      </c>
      <c r="AA1074" s="79">
        <v>6186</v>
      </c>
      <c r="AB1074" s="80" t="s">
        <v>15503</v>
      </c>
    </row>
    <row r="1075" spans="1:29" hidden="1">
      <c r="A1075" s="98" t="s">
        <v>15489</v>
      </c>
      <c r="B1075" s="99" t="s">
        <v>15813</v>
      </c>
      <c r="C1075" s="99" t="s">
        <v>15814</v>
      </c>
      <c r="D1075" s="99" t="s">
        <v>15322</v>
      </c>
      <c r="E1075" s="99" t="s">
        <v>15327</v>
      </c>
      <c r="F1075" s="99" t="s">
        <v>15324</v>
      </c>
      <c r="G1075" s="99" t="s">
        <v>17185</v>
      </c>
      <c r="H1075" s="99" t="s">
        <v>15326</v>
      </c>
      <c r="I1075" s="99" t="s">
        <v>15322</v>
      </c>
      <c r="J1075" s="99" t="s">
        <v>15327</v>
      </c>
      <c r="K1075" s="99">
        <v>1</v>
      </c>
      <c r="L1075" s="99" t="s">
        <v>13433</v>
      </c>
      <c r="M1075" s="99" t="s">
        <v>17186</v>
      </c>
      <c r="N1075" s="86" t="str">
        <f t="shared" si="17"/>
        <v>3943680</v>
      </c>
      <c r="O1075" s="104">
        <v>97750</v>
      </c>
      <c r="P1075" s="105">
        <v>29500</v>
      </c>
      <c r="Q1075" s="77">
        <v>29.5</v>
      </c>
      <c r="R1075" s="102" t="s">
        <v>15329</v>
      </c>
      <c r="S1075" s="99" t="s">
        <v>15330</v>
      </c>
      <c r="T1075" s="99" t="s">
        <v>15331</v>
      </c>
      <c r="U1075" s="99" t="s">
        <v>15641</v>
      </c>
      <c r="V1075" s="99" t="s">
        <v>15642</v>
      </c>
      <c r="W1075" s="99" t="s">
        <v>15334</v>
      </c>
      <c r="X1075" s="103" t="s">
        <v>16661</v>
      </c>
      <c r="Y1075" s="103">
        <v>44742</v>
      </c>
      <c r="Z1075" s="103">
        <v>52030</v>
      </c>
      <c r="AA1075" s="79">
        <v>6186</v>
      </c>
      <c r="AB1075" s="80" t="s">
        <v>15503</v>
      </c>
    </row>
    <row r="1076" spans="1:29" hidden="1">
      <c r="A1076" s="98" t="s">
        <v>2347</v>
      </c>
      <c r="B1076" s="99" t="s">
        <v>15346</v>
      </c>
      <c r="C1076" s="99" t="s">
        <v>129</v>
      </c>
      <c r="D1076" s="99" t="s">
        <v>15322</v>
      </c>
      <c r="E1076" s="99" t="s">
        <v>15337</v>
      </c>
      <c r="F1076" s="99" t="s">
        <v>15324</v>
      </c>
      <c r="G1076" s="99" t="s">
        <v>17187</v>
      </c>
      <c r="H1076" s="99" t="s">
        <v>15326</v>
      </c>
      <c r="I1076" s="99" t="s">
        <v>15322</v>
      </c>
      <c r="J1076" s="99" t="s">
        <v>15327</v>
      </c>
      <c r="K1076" s="99">
        <v>0</v>
      </c>
      <c r="L1076" s="99" t="s">
        <v>13433</v>
      </c>
      <c r="M1076" s="100" t="s">
        <v>17188</v>
      </c>
      <c r="N1076" s="86" t="str">
        <f t="shared" si="17"/>
        <v>3944037</v>
      </c>
      <c r="O1076" s="101">
        <v>273000</v>
      </c>
      <c r="P1076" s="101">
        <v>259350</v>
      </c>
      <c r="Q1076" s="77">
        <v>259.35000000000002</v>
      </c>
      <c r="R1076" s="102" t="s">
        <v>15329</v>
      </c>
      <c r="S1076" s="99" t="s">
        <v>15349</v>
      </c>
      <c r="T1076" s="99" t="s">
        <v>15331</v>
      </c>
      <c r="U1076" s="99" t="s">
        <v>15350</v>
      </c>
      <c r="V1076" s="99" t="s">
        <v>15351</v>
      </c>
      <c r="W1076" s="99" t="s">
        <v>15352</v>
      </c>
      <c r="X1076" s="103">
        <v>44601</v>
      </c>
      <c r="Y1076" s="103">
        <v>44616</v>
      </c>
      <c r="Z1076" s="103">
        <v>51899</v>
      </c>
      <c r="AA1076" s="79" t="s">
        <v>15353</v>
      </c>
    </row>
    <row r="1077" spans="1:29" hidden="1">
      <c r="A1077" s="98" t="s">
        <v>2799</v>
      </c>
      <c r="B1077" s="99" t="s">
        <v>15358</v>
      </c>
      <c r="C1077" s="99" t="s">
        <v>59</v>
      </c>
      <c r="D1077" s="99" t="s">
        <v>15322</v>
      </c>
      <c r="E1077" s="99" t="s">
        <v>15337</v>
      </c>
      <c r="F1077" s="99" t="s">
        <v>15324</v>
      </c>
      <c r="G1077" s="99" t="s">
        <v>17189</v>
      </c>
      <c r="H1077" s="99" t="s">
        <v>15326</v>
      </c>
      <c r="I1077" s="99" t="s">
        <v>15322</v>
      </c>
      <c r="J1077" s="99" t="s">
        <v>15370</v>
      </c>
      <c r="K1077" s="99">
        <v>0</v>
      </c>
      <c r="L1077" s="99" t="s">
        <v>13433</v>
      </c>
      <c r="M1077" s="99" t="s">
        <v>3008</v>
      </c>
      <c r="N1077" s="86" t="str">
        <f t="shared" si="17"/>
        <v>4025095</v>
      </c>
      <c r="O1077" s="104">
        <v>253000</v>
      </c>
      <c r="P1077" s="101">
        <v>253000</v>
      </c>
      <c r="Q1077" s="77">
        <v>253</v>
      </c>
      <c r="R1077" s="102" t="s">
        <v>15329</v>
      </c>
      <c r="S1077" s="99" t="s">
        <v>15330</v>
      </c>
      <c r="T1077" s="99" t="s">
        <v>15331</v>
      </c>
      <c r="U1077" s="99" t="s">
        <v>15332</v>
      </c>
      <c r="V1077" s="99" t="s">
        <v>15333</v>
      </c>
      <c r="W1077" s="99" t="s">
        <v>15334</v>
      </c>
      <c r="X1077" s="103">
        <v>44694</v>
      </c>
      <c r="Y1077" s="103">
        <v>44694</v>
      </c>
      <c r="Z1077" s="103">
        <v>51998</v>
      </c>
      <c r="AA1077" s="79">
        <v>6186</v>
      </c>
      <c r="AB1077" s="80" t="s">
        <v>15340</v>
      </c>
      <c r="AC1077" s="81">
        <v>33</v>
      </c>
    </row>
    <row r="1078" spans="1:29" hidden="1">
      <c r="A1078" s="76" t="s">
        <v>2347</v>
      </c>
      <c r="B1078" s="92" t="s">
        <v>15341</v>
      </c>
      <c r="C1078" s="92" t="s">
        <v>15342</v>
      </c>
      <c r="D1078" s="92" t="s">
        <v>15322</v>
      </c>
      <c r="E1078" s="92" t="s">
        <v>15343</v>
      </c>
      <c r="F1078" s="92" t="s">
        <v>15354</v>
      </c>
      <c r="G1078" s="92" t="s">
        <v>17190</v>
      </c>
      <c r="H1078" s="92" t="s">
        <v>15326</v>
      </c>
      <c r="I1078" s="92" t="s">
        <v>15322</v>
      </c>
      <c r="J1078" s="92" t="s">
        <v>15343</v>
      </c>
      <c r="K1078" s="92">
        <v>0</v>
      </c>
      <c r="L1078" s="92" t="s">
        <v>13433</v>
      </c>
      <c r="M1078" s="93" t="s">
        <v>17191</v>
      </c>
      <c r="N1078" s="86" t="str">
        <f t="shared" si="17"/>
        <v>4025757</v>
      </c>
      <c r="O1078" s="94">
        <v>142503</v>
      </c>
      <c r="P1078" s="95">
        <v>142503</v>
      </c>
      <c r="Q1078" s="77">
        <v>142.50299999999999</v>
      </c>
      <c r="R1078" s="96" t="s">
        <v>15329</v>
      </c>
      <c r="S1078" s="92" t="s">
        <v>15349</v>
      </c>
      <c r="T1078" s="92" t="s">
        <v>15331</v>
      </c>
      <c r="U1078" s="92" t="s">
        <v>15356</v>
      </c>
      <c r="V1078" s="92" t="s">
        <v>15357</v>
      </c>
      <c r="W1078" s="92" t="s">
        <v>15352</v>
      </c>
      <c r="X1078" s="97">
        <v>44580</v>
      </c>
      <c r="Y1078" s="97">
        <v>44580</v>
      </c>
      <c r="Z1078" s="97">
        <v>51882</v>
      </c>
      <c r="AA1078" s="79" t="s">
        <v>15353</v>
      </c>
      <c r="AB1078" s="90"/>
    </row>
    <row r="1079" spans="1:29" hidden="1">
      <c r="A1079" s="98" t="s">
        <v>2799</v>
      </c>
      <c r="B1079" s="99" t="s">
        <v>15358</v>
      </c>
      <c r="C1079" s="99" t="s">
        <v>59</v>
      </c>
      <c r="D1079" s="99" t="s">
        <v>15322</v>
      </c>
      <c r="E1079" s="99" t="s">
        <v>15337</v>
      </c>
      <c r="F1079" s="99" t="s">
        <v>15324</v>
      </c>
      <c r="G1079" s="99" t="s">
        <v>17192</v>
      </c>
      <c r="H1079" s="99" t="s">
        <v>15326</v>
      </c>
      <c r="I1079" s="99" t="s">
        <v>15322</v>
      </c>
      <c r="J1079" s="99" t="s">
        <v>15337</v>
      </c>
      <c r="K1079" s="99">
        <v>0</v>
      </c>
      <c r="L1079" s="99" t="s">
        <v>13433</v>
      </c>
      <c r="M1079" s="106"/>
      <c r="N1079" s="86" t="str">
        <f t="shared" si="17"/>
        <v/>
      </c>
      <c r="O1079" s="104">
        <v>243462</v>
      </c>
      <c r="P1079" s="101">
        <v>243462</v>
      </c>
      <c r="Q1079" s="77">
        <v>243.46199999999999</v>
      </c>
      <c r="R1079" s="102" t="s">
        <v>15329</v>
      </c>
      <c r="S1079" s="99" t="s">
        <v>15330</v>
      </c>
      <c r="T1079" s="99" t="s">
        <v>15331</v>
      </c>
      <c r="U1079" s="99" t="s">
        <v>15332</v>
      </c>
      <c r="V1079" s="99" t="s">
        <v>15333</v>
      </c>
      <c r="W1079" s="99" t="s">
        <v>15334</v>
      </c>
      <c r="X1079" s="103" t="s">
        <v>15423</v>
      </c>
      <c r="Y1079" s="103">
        <v>44665</v>
      </c>
      <c r="Z1079" s="103">
        <v>51962</v>
      </c>
      <c r="AA1079" s="79">
        <v>6186</v>
      </c>
      <c r="AB1079" s="80" t="s">
        <v>15340</v>
      </c>
    </row>
    <row r="1080" spans="1:29" hidden="1">
      <c r="A1080" s="98" t="s">
        <v>15458</v>
      </c>
      <c r="B1080" s="99" t="s">
        <v>15689</v>
      </c>
      <c r="C1080" s="99" t="s">
        <v>15690</v>
      </c>
      <c r="D1080" s="99" t="s">
        <v>15322</v>
      </c>
      <c r="E1080" s="99" t="s">
        <v>15370</v>
      </c>
      <c r="F1080" s="99" t="s">
        <v>15324</v>
      </c>
      <c r="G1080" s="99" t="s">
        <v>17193</v>
      </c>
      <c r="H1080" s="99" t="s">
        <v>15326</v>
      </c>
      <c r="I1080" s="99" t="s">
        <v>15322</v>
      </c>
      <c r="J1080" s="99" t="s">
        <v>15370</v>
      </c>
      <c r="K1080" s="99">
        <v>0</v>
      </c>
      <c r="L1080" s="99" t="s">
        <v>13433</v>
      </c>
      <c r="M1080" s="99" t="s">
        <v>17194</v>
      </c>
      <c r="N1080" s="86" t="str">
        <f t="shared" si="17"/>
        <v>4036106</v>
      </c>
      <c r="O1080" s="104">
        <v>173781</v>
      </c>
      <c r="P1080" s="105">
        <v>173781</v>
      </c>
      <c r="Q1080" s="77">
        <v>173.78100000000001</v>
      </c>
      <c r="R1080" s="102" t="s">
        <v>15329</v>
      </c>
      <c r="S1080" s="99" t="s">
        <v>15330</v>
      </c>
      <c r="T1080" s="99" t="s">
        <v>15331</v>
      </c>
      <c r="U1080" s="99" t="s">
        <v>15332</v>
      </c>
      <c r="V1080" s="99" t="s">
        <v>15333</v>
      </c>
      <c r="W1080" s="99" t="s">
        <v>15334</v>
      </c>
      <c r="X1080" s="103" t="s">
        <v>16661</v>
      </c>
      <c r="Y1080" s="103">
        <v>44740</v>
      </c>
      <c r="Z1080" s="103">
        <v>51990</v>
      </c>
      <c r="AA1080" s="79">
        <v>6186</v>
      </c>
    </row>
    <row r="1081" spans="1:29" hidden="1">
      <c r="A1081" s="98" t="s">
        <v>15335</v>
      </c>
      <c r="B1081" s="99" t="s">
        <v>15336</v>
      </c>
      <c r="C1081" s="99" t="s">
        <v>6</v>
      </c>
      <c r="D1081" s="99" t="s">
        <v>15322</v>
      </c>
      <c r="E1081" s="99" t="s">
        <v>15337</v>
      </c>
      <c r="F1081" s="99" t="s">
        <v>15324</v>
      </c>
      <c r="G1081" s="99" t="s">
        <v>17195</v>
      </c>
      <c r="H1081" s="99" t="s">
        <v>15326</v>
      </c>
      <c r="I1081" s="99" t="s">
        <v>15322</v>
      </c>
      <c r="J1081" s="99" t="s">
        <v>15395</v>
      </c>
      <c r="K1081" s="99">
        <v>0</v>
      </c>
      <c r="L1081" s="99" t="s">
        <v>13433</v>
      </c>
      <c r="M1081" s="100" t="s">
        <v>2535</v>
      </c>
      <c r="N1081" s="86" t="str">
        <f t="shared" si="17"/>
        <v>4056078</v>
      </c>
      <c r="O1081" s="104">
        <v>205500</v>
      </c>
      <c r="P1081" s="101">
        <v>205500</v>
      </c>
      <c r="Q1081" s="77">
        <v>205.5</v>
      </c>
      <c r="R1081" s="102" t="s">
        <v>15329</v>
      </c>
      <c r="S1081" s="99" t="s">
        <v>15330</v>
      </c>
      <c r="T1081" s="99" t="s">
        <v>15331</v>
      </c>
      <c r="U1081" s="99" t="s">
        <v>15332</v>
      </c>
      <c r="V1081" s="99" t="s">
        <v>15333</v>
      </c>
      <c r="W1081" s="99" t="s">
        <v>15339</v>
      </c>
      <c r="X1081" s="103" t="s">
        <v>15494</v>
      </c>
      <c r="Y1081" s="103">
        <v>44622</v>
      </c>
      <c r="Z1081" s="103">
        <v>51917</v>
      </c>
      <c r="AA1081" s="79">
        <v>6186</v>
      </c>
      <c r="AB1081" s="90" t="s">
        <v>15340</v>
      </c>
      <c r="AC1081" s="81">
        <v>33</v>
      </c>
    </row>
    <row r="1082" spans="1:29" hidden="1">
      <c r="A1082" s="98" t="s">
        <v>15392</v>
      </c>
      <c r="B1082" s="99" t="s">
        <v>15393</v>
      </c>
      <c r="C1082" s="99" t="s">
        <v>539</v>
      </c>
      <c r="D1082" s="99" t="s">
        <v>15322</v>
      </c>
      <c r="E1082" s="99" t="s">
        <v>15337</v>
      </c>
      <c r="F1082" s="99" t="s">
        <v>15324</v>
      </c>
      <c r="G1082" s="99" t="s">
        <v>17196</v>
      </c>
      <c r="H1082" s="99" t="s">
        <v>15326</v>
      </c>
      <c r="I1082" s="99" t="s">
        <v>15322</v>
      </c>
      <c r="J1082" s="99" t="s">
        <v>15384</v>
      </c>
      <c r="K1082" s="99">
        <v>0</v>
      </c>
      <c r="L1082" s="99" t="s">
        <v>13433</v>
      </c>
      <c r="M1082" s="100" t="s">
        <v>17197</v>
      </c>
      <c r="N1082" s="86" t="str">
        <f t="shared" si="17"/>
        <v>4065278</v>
      </c>
      <c r="O1082" s="101">
        <v>204000</v>
      </c>
      <c r="P1082" s="101">
        <v>204000</v>
      </c>
      <c r="Q1082" s="77">
        <v>204</v>
      </c>
      <c r="R1082" s="102" t="s">
        <v>15329</v>
      </c>
      <c r="S1082" s="99" t="s">
        <v>15330</v>
      </c>
      <c r="T1082" s="99" t="s">
        <v>15331</v>
      </c>
      <c r="U1082" s="99" t="s">
        <v>15332</v>
      </c>
      <c r="V1082" s="99" t="s">
        <v>15333</v>
      </c>
      <c r="W1082" s="99" t="s">
        <v>15334</v>
      </c>
      <c r="X1082" s="103">
        <v>44595</v>
      </c>
      <c r="Y1082" s="103">
        <v>44614</v>
      </c>
      <c r="Z1082" s="103">
        <v>51900</v>
      </c>
      <c r="AA1082" s="79">
        <v>6186</v>
      </c>
    </row>
    <row r="1083" spans="1:29" hidden="1">
      <c r="A1083" s="98" t="s">
        <v>15458</v>
      </c>
      <c r="B1083" s="99" t="s">
        <v>15689</v>
      </c>
      <c r="C1083" s="99" t="s">
        <v>15690</v>
      </c>
      <c r="D1083" s="99" t="s">
        <v>15322</v>
      </c>
      <c r="E1083" s="99" t="s">
        <v>15370</v>
      </c>
      <c r="F1083" s="99" t="s">
        <v>15324</v>
      </c>
      <c r="G1083" s="99" t="s">
        <v>17198</v>
      </c>
      <c r="H1083" s="99" t="s">
        <v>15326</v>
      </c>
      <c r="I1083" s="99" t="s">
        <v>15322</v>
      </c>
      <c r="J1083" s="99" t="s">
        <v>15370</v>
      </c>
      <c r="K1083" s="99">
        <v>0</v>
      </c>
      <c r="L1083" s="99" t="s">
        <v>13433</v>
      </c>
      <c r="M1083" s="99" t="s">
        <v>2822</v>
      </c>
      <c r="N1083" s="86" t="str">
        <f t="shared" si="17"/>
        <v>4067698</v>
      </c>
      <c r="O1083" s="104">
        <v>171300</v>
      </c>
      <c r="P1083" s="105">
        <v>171300</v>
      </c>
      <c r="Q1083" s="77">
        <v>171.3</v>
      </c>
      <c r="R1083" s="102" t="s">
        <v>15329</v>
      </c>
      <c r="S1083" s="99" t="s">
        <v>15330</v>
      </c>
      <c r="T1083" s="99" t="s">
        <v>15331</v>
      </c>
      <c r="U1083" s="99" t="s">
        <v>15332</v>
      </c>
      <c r="V1083" s="99" t="s">
        <v>15333</v>
      </c>
      <c r="W1083" s="99" t="s">
        <v>15334</v>
      </c>
      <c r="X1083" s="103" t="s">
        <v>15537</v>
      </c>
      <c r="Y1083" s="103">
        <v>44739</v>
      </c>
      <c r="Z1083" s="103">
        <v>52029</v>
      </c>
      <c r="AA1083" s="79">
        <v>6186</v>
      </c>
      <c r="AB1083" s="80" t="s">
        <v>15340</v>
      </c>
      <c r="AC1083" s="81">
        <v>33</v>
      </c>
    </row>
    <row r="1084" spans="1:29" hidden="1">
      <c r="A1084" s="98" t="s">
        <v>2799</v>
      </c>
      <c r="B1084" s="99" t="s">
        <v>15358</v>
      </c>
      <c r="C1084" s="99" t="s">
        <v>59</v>
      </c>
      <c r="D1084" s="99" t="s">
        <v>15322</v>
      </c>
      <c r="E1084" s="99" t="s">
        <v>15337</v>
      </c>
      <c r="F1084" s="99" t="s">
        <v>15324</v>
      </c>
      <c r="G1084" s="99" t="s">
        <v>1992</v>
      </c>
      <c r="H1084" s="99" t="s">
        <v>15326</v>
      </c>
      <c r="I1084" s="99" t="s">
        <v>15322</v>
      </c>
      <c r="J1084" s="99" t="s">
        <v>15406</v>
      </c>
      <c r="K1084" s="99">
        <v>0</v>
      </c>
      <c r="L1084" s="99" t="s">
        <v>13433</v>
      </c>
      <c r="M1084" s="100" t="s">
        <v>1994</v>
      </c>
      <c r="N1084" s="86" t="str">
        <f t="shared" si="17"/>
        <v>4076525</v>
      </c>
      <c r="O1084" s="104">
        <v>261992</v>
      </c>
      <c r="P1084" s="101">
        <v>261992</v>
      </c>
      <c r="Q1084" s="77">
        <v>261.99200000000002</v>
      </c>
      <c r="R1084" s="102" t="s">
        <v>15329</v>
      </c>
      <c r="S1084" s="99" t="s">
        <v>15330</v>
      </c>
      <c r="T1084" s="99" t="s">
        <v>15331</v>
      </c>
      <c r="U1084" s="99" t="s">
        <v>15332</v>
      </c>
      <c r="V1084" s="99" t="s">
        <v>15333</v>
      </c>
      <c r="W1084" s="99" t="s">
        <v>15334</v>
      </c>
      <c r="X1084" s="103" t="s">
        <v>15684</v>
      </c>
      <c r="Y1084" s="103">
        <v>44624</v>
      </c>
      <c r="Z1084" s="103">
        <v>51914</v>
      </c>
      <c r="AA1084" s="79">
        <v>6186</v>
      </c>
      <c r="AB1084" s="80" t="s">
        <v>15340</v>
      </c>
      <c r="AC1084" s="81">
        <v>33</v>
      </c>
    </row>
    <row r="1085" spans="1:29" hidden="1">
      <c r="A1085" s="98" t="s">
        <v>15380</v>
      </c>
      <c r="B1085" s="99" t="s">
        <v>15381</v>
      </c>
      <c r="C1085" s="99" t="s">
        <v>15382</v>
      </c>
      <c r="D1085" s="99" t="s">
        <v>15322</v>
      </c>
      <c r="E1085" s="99" t="s">
        <v>15337</v>
      </c>
      <c r="F1085" s="99" t="s">
        <v>15324</v>
      </c>
      <c r="G1085" s="99" t="s">
        <v>17199</v>
      </c>
      <c r="H1085" s="99" t="s">
        <v>15326</v>
      </c>
      <c r="I1085" s="99" t="s">
        <v>15322</v>
      </c>
      <c r="J1085" s="99" t="s">
        <v>15337</v>
      </c>
      <c r="K1085" s="99">
        <v>0</v>
      </c>
      <c r="L1085" s="99" t="s">
        <v>13433</v>
      </c>
      <c r="M1085" s="99" t="s">
        <v>480</v>
      </c>
      <c r="N1085" s="86" t="str">
        <f t="shared" si="17"/>
        <v>4081277</v>
      </c>
      <c r="O1085" s="104">
        <v>327250</v>
      </c>
      <c r="P1085" s="105">
        <v>327250</v>
      </c>
      <c r="Q1085" s="77">
        <v>327.25</v>
      </c>
      <c r="R1085" s="102" t="s">
        <v>15329</v>
      </c>
      <c r="S1085" s="99" t="s">
        <v>15330</v>
      </c>
      <c r="T1085" s="99" t="s">
        <v>15331</v>
      </c>
      <c r="U1085" s="99" t="s">
        <v>15332</v>
      </c>
      <c r="V1085" s="99" t="s">
        <v>15333</v>
      </c>
      <c r="W1085" s="99" t="s">
        <v>15334</v>
      </c>
      <c r="X1085" s="103" t="s">
        <v>15888</v>
      </c>
      <c r="Y1085" s="103">
        <v>44725</v>
      </c>
      <c r="Z1085" s="103">
        <v>52011</v>
      </c>
      <c r="AA1085" s="79">
        <v>6186</v>
      </c>
      <c r="AB1085" s="80" t="s">
        <v>15340</v>
      </c>
      <c r="AC1085" s="81">
        <v>33</v>
      </c>
    </row>
    <row r="1086" spans="1:29" hidden="1">
      <c r="A1086" s="98" t="s">
        <v>2799</v>
      </c>
      <c r="B1086" s="99" t="s">
        <v>15358</v>
      </c>
      <c r="C1086" s="99" t="s">
        <v>59</v>
      </c>
      <c r="D1086" s="99" t="s">
        <v>15322</v>
      </c>
      <c r="E1086" s="99" t="s">
        <v>15337</v>
      </c>
      <c r="F1086" s="99" t="s">
        <v>15324</v>
      </c>
      <c r="G1086" s="99" t="s">
        <v>17200</v>
      </c>
      <c r="H1086" s="99" t="s">
        <v>15326</v>
      </c>
      <c r="I1086" s="99" t="s">
        <v>15322</v>
      </c>
      <c r="J1086" s="99" t="s">
        <v>15337</v>
      </c>
      <c r="K1086" s="99">
        <v>0</v>
      </c>
      <c r="L1086" s="99" t="s">
        <v>13433</v>
      </c>
      <c r="M1086" s="99" t="s">
        <v>91</v>
      </c>
      <c r="N1086" s="86" t="str">
        <f t="shared" si="17"/>
        <v>4113652</v>
      </c>
      <c r="O1086" s="104">
        <v>309400</v>
      </c>
      <c r="P1086" s="101">
        <v>309400</v>
      </c>
      <c r="Q1086" s="77">
        <v>309.39999999999998</v>
      </c>
      <c r="R1086" s="102" t="s">
        <v>15329</v>
      </c>
      <c r="S1086" s="99" t="s">
        <v>15330</v>
      </c>
      <c r="T1086" s="99" t="s">
        <v>15331</v>
      </c>
      <c r="U1086" s="99" t="s">
        <v>15332</v>
      </c>
      <c r="V1086" s="99" t="s">
        <v>15333</v>
      </c>
      <c r="W1086" s="99" t="s">
        <v>15334</v>
      </c>
      <c r="X1086" s="103" t="s">
        <v>15583</v>
      </c>
      <c r="Y1086" s="103">
        <v>44673</v>
      </c>
      <c r="Z1086" s="103">
        <v>51976</v>
      </c>
      <c r="AA1086" s="79">
        <v>6186</v>
      </c>
      <c r="AB1086" s="80" t="s">
        <v>15340</v>
      </c>
    </row>
    <row r="1087" spans="1:29" hidden="1">
      <c r="A1087" s="98" t="s">
        <v>2799</v>
      </c>
      <c r="B1087" s="99" t="s">
        <v>15358</v>
      </c>
      <c r="C1087" s="99" t="s">
        <v>59</v>
      </c>
      <c r="D1087" s="99" t="s">
        <v>15322</v>
      </c>
      <c r="E1087" s="99" t="s">
        <v>15337</v>
      </c>
      <c r="F1087" s="99" t="s">
        <v>15324</v>
      </c>
      <c r="G1087" s="99" t="s">
        <v>17201</v>
      </c>
      <c r="H1087" s="99" t="s">
        <v>15326</v>
      </c>
      <c r="I1087" s="99" t="s">
        <v>15322</v>
      </c>
      <c r="J1087" s="99" t="s">
        <v>15337</v>
      </c>
      <c r="K1087" s="99">
        <v>0</v>
      </c>
      <c r="L1087" s="99" t="s">
        <v>13433</v>
      </c>
      <c r="M1087" s="99" t="s">
        <v>1585</v>
      </c>
      <c r="N1087" s="86" t="str">
        <f t="shared" si="17"/>
        <v>4114017</v>
      </c>
      <c r="O1087" s="104">
        <v>229671</v>
      </c>
      <c r="P1087" s="101">
        <v>229671</v>
      </c>
      <c r="Q1087" s="77">
        <v>229.67099999999999</v>
      </c>
      <c r="R1087" s="102" t="s">
        <v>15329</v>
      </c>
      <c r="S1087" s="99" t="s">
        <v>15330</v>
      </c>
      <c r="T1087" s="99" t="s">
        <v>15331</v>
      </c>
      <c r="U1087" s="99" t="s">
        <v>15332</v>
      </c>
      <c r="V1087" s="99" t="s">
        <v>15333</v>
      </c>
      <c r="W1087" s="99" t="s">
        <v>15334</v>
      </c>
      <c r="X1087" s="103" t="s">
        <v>15423</v>
      </c>
      <c r="Y1087" s="103">
        <v>44665</v>
      </c>
      <c r="Z1087" s="103">
        <v>51966</v>
      </c>
      <c r="AA1087" s="79">
        <v>6186</v>
      </c>
      <c r="AB1087" s="80" t="s">
        <v>15340</v>
      </c>
    </row>
    <row r="1088" spans="1:29" hidden="1">
      <c r="A1088" s="98" t="s">
        <v>2799</v>
      </c>
      <c r="B1088" s="99" t="s">
        <v>15358</v>
      </c>
      <c r="C1088" s="99" t="s">
        <v>59</v>
      </c>
      <c r="D1088" s="99" t="s">
        <v>15322</v>
      </c>
      <c r="E1088" s="99" t="s">
        <v>15337</v>
      </c>
      <c r="F1088" s="99" t="s">
        <v>15324</v>
      </c>
      <c r="G1088" s="99" t="s">
        <v>17202</v>
      </c>
      <c r="H1088" s="99" t="s">
        <v>15326</v>
      </c>
      <c r="I1088" s="99" t="s">
        <v>15322</v>
      </c>
      <c r="J1088" s="99" t="s">
        <v>15337</v>
      </c>
      <c r="K1088" s="99">
        <v>0</v>
      </c>
      <c r="L1088" s="99" t="s">
        <v>13433</v>
      </c>
      <c r="M1088" s="100" t="s">
        <v>134</v>
      </c>
      <c r="N1088" s="86" t="str">
        <f t="shared" si="17"/>
        <v>4114194</v>
      </c>
      <c r="O1088" s="104">
        <v>309400</v>
      </c>
      <c r="P1088" s="101">
        <v>309400</v>
      </c>
      <c r="Q1088" s="77">
        <v>309.39999999999998</v>
      </c>
      <c r="R1088" s="102" t="s">
        <v>15329</v>
      </c>
      <c r="S1088" s="99" t="s">
        <v>15330</v>
      </c>
      <c r="T1088" s="99" t="s">
        <v>15331</v>
      </c>
      <c r="U1088" s="99" t="s">
        <v>15332</v>
      </c>
      <c r="V1088" s="99" t="s">
        <v>15333</v>
      </c>
      <c r="W1088" s="99" t="s">
        <v>15334</v>
      </c>
      <c r="X1088" s="103" t="s">
        <v>15452</v>
      </c>
      <c r="Y1088" s="103">
        <v>44635</v>
      </c>
      <c r="Z1088" s="103">
        <v>51939</v>
      </c>
      <c r="AA1088" s="79">
        <v>6186</v>
      </c>
      <c r="AB1088" s="80" t="s">
        <v>15340</v>
      </c>
    </row>
    <row r="1089" spans="1:29" hidden="1">
      <c r="A1089" s="98" t="s">
        <v>15534</v>
      </c>
      <c r="B1089" s="99" t="s">
        <v>15535</v>
      </c>
      <c r="C1089" s="99" t="s">
        <v>158</v>
      </c>
      <c r="D1089" s="99" t="s">
        <v>15322</v>
      </c>
      <c r="E1089" s="99" t="s">
        <v>15337</v>
      </c>
      <c r="F1089" s="99" t="s">
        <v>15324</v>
      </c>
      <c r="G1089" s="99" t="s">
        <v>17203</v>
      </c>
      <c r="H1089" s="99" t="s">
        <v>15326</v>
      </c>
      <c r="I1089" s="99" t="s">
        <v>15322</v>
      </c>
      <c r="J1089" s="99" t="s">
        <v>15395</v>
      </c>
      <c r="K1089" s="99">
        <v>0</v>
      </c>
      <c r="L1089" s="99" t="s">
        <v>13433</v>
      </c>
      <c r="M1089" s="99" t="s">
        <v>114</v>
      </c>
      <c r="N1089" s="86" t="str">
        <f t="shared" si="17"/>
        <v>4114913</v>
      </c>
      <c r="O1089" s="104">
        <v>207000</v>
      </c>
      <c r="P1089" s="105">
        <v>207000</v>
      </c>
      <c r="Q1089" s="77">
        <v>207</v>
      </c>
      <c r="R1089" s="102" t="s">
        <v>15329</v>
      </c>
      <c r="S1089" s="99" t="s">
        <v>15330</v>
      </c>
      <c r="T1089" s="99" t="s">
        <v>15331</v>
      </c>
      <c r="U1089" s="99" t="s">
        <v>15332</v>
      </c>
      <c r="V1089" s="99" t="s">
        <v>15333</v>
      </c>
      <c r="W1089" s="99" t="s">
        <v>15345</v>
      </c>
      <c r="X1089" s="103" t="s">
        <v>16250</v>
      </c>
      <c r="Y1089" s="103">
        <v>44712</v>
      </c>
      <c r="Z1089" s="103">
        <v>52005</v>
      </c>
      <c r="AA1089" s="79">
        <v>6186</v>
      </c>
      <c r="AB1089" s="80" t="s">
        <v>15340</v>
      </c>
      <c r="AC1089" s="81">
        <v>33</v>
      </c>
    </row>
    <row r="1090" spans="1:29" hidden="1">
      <c r="A1090" s="98" t="s">
        <v>2799</v>
      </c>
      <c r="B1090" s="99" t="s">
        <v>15358</v>
      </c>
      <c r="C1090" s="99" t="s">
        <v>59</v>
      </c>
      <c r="D1090" s="99" t="s">
        <v>15322</v>
      </c>
      <c r="E1090" s="99" t="s">
        <v>15337</v>
      </c>
      <c r="F1090" s="99" t="s">
        <v>15324</v>
      </c>
      <c r="G1090" s="99" t="s">
        <v>17204</v>
      </c>
      <c r="H1090" s="99" t="s">
        <v>15326</v>
      </c>
      <c r="I1090" s="99" t="s">
        <v>15322</v>
      </c>
      <c r="J1090" s="99" t="s">
        <v>15337</v>
      </c>
      <c r="K1090" s="99">
        <v>0</v>
      </c>
      <c r="L1090" s="99" t="s">
        <v>13433</v>
      </c>
      <c r="M1090" s="99" t="s">
        <v>1056</v>
      </c>
      <c r="N1090" s="86" t="str">
        <f t="shared" si="17"/>
        <v>4115113</v>
      </c>
      <c r="O1090" s="104">
        <v>327000</v>
      </c>
      <c r="P1090" s="101">
        <v>327000</v>
      </c>
      <c r="Q1090" s="77">
        <v>327</v>
      </c>
      <c r="R1090" s="102" t="s">
        <v>15329</v>
      </c>
      <c r="S1090" s="99" t="s">
        <v>15330</v>
      </c>
      <c r="T1090" s="99" t="s">
        <v>15331</v>
      </c>
      <c r="U1090" s="99" t="s">
        <v>15332</v>
      </c>
      <c r="V1090" s="99" t="s">
        <v>15333</v>
      </c>
      <c r="W1090" s="99" t="s">
        <v>15334</v>
      </c>
      <c r="X1090" s="103" t="s">
        <v>15429</v>
      </c>
      <c r="Y1090" s="103">
        <v>44680</v>
      </c>
      <c r="Z1090" s="103">
        <v>51984</v>
      </c>
      <c r="AA1090" s="79">
        <v>6186</v>
      </c>
      <c r="AB1090" s="80" t="s">
        <v>15340</v>
      </c>
      <c r="AC1090" s="81">
        <v>33</v>
      </c>
    </row>
    <row r="1091" spans="1:29" hidden="1">
      <c r="A1091" s="98" t="s">
        <v>2347</v>
      </c>
      <c r="B1091" s="99" t="s">
        <v>15346</v>
      </c>
      <c r="C1091" s="99" t="s">
        <v>129</v>
      </c>
      <c r="D1091" s="99" t="s">
        <v>15322</v>
      </c>
      <c r="E1091" s="99" t="s">
        <v>15337</v>
      </c>
      <c r="F1091" s="99" t="s">
        <v>15324</v>
      </c>
      <c r="G1091" s="99" t="s">
        <v>17205</v>
      </c>
      <c r="H1091" s="99" t="s">
        <v>15326</v>
      </c>
      <c r="I1091" s="99" t="s">
        <v>15322</v>
      </c>
      <c r="J1091" s="99" t="s">
        <v>15337</v>
      </c>
      <c r="K1091" s="99">
        <v>0</v>
      </c>
      <c r="L1091" s="99" t="s">
        <v>13433</v>
      </c>
      <c r="M1091" s="100" t="s">
        <v>17206</v>
      </c>
      <c r="N1091" s="86" t="str">
        <f t="shared" si="17"/>
        <v>4115987</v>
      </c>
      <c r="O1091" s="101">
        <v>273000</v>
      </c>
      <c r="P1091" s="101">
        <v>259350</v>
      </c>
      <c r="Q1091" s="77">
        <v>259.35000000000002</v>
      </c>
      <c r="R1091" s="102" t="s">
        <v>15329</v>
      </c>
      <c r="S1091" s="99" t="s">
        <v>15349</v>
      </c>
      <c r="T1091" s="99" t="s">
        <v>15331</v>
      </c>
      <c r="U1091" s="99" t="s">
        <v>15350</v>
      </c>
      <c r="V1091" s="99" t="s">
        <v>15351</v>
      </c>
      <c r="W1091" s="99" t="s">
        <v>15352</v>
      </c>
      <c r="X1091" s="103">
        <v>44601</v>
      </c>
      <c r="Y1091" s="103">
        <v>44615</v>
      </c>
      <c r="Z1091" s="103">
        <v>51899</v>
      </c>
      <c r="AA1091" s="79" t="s">
        <v>15353</v>
      </c>
    </row>
    <row r="1092" spans="1:29" hidden="1">
      <c r="A1092" s="76" t="s">
        <v>2347</v>
      </c>
      <c r="B1092" s="92" t="s">
        <v>15511</v>
      </c>
      <c r="C1092" s="92" t="s">
        <v>3798</v>
      </c>
      <c r="D1092" s="92" t="s">
        <v>15322</v>
      </c>
      <c r="E1092" s="92" t="s">
        <v>15361</v>
      </c>
      <c r="F1092" s="92" t="s">
        <v>15354</v>
      </c>
      <c r="G1092" s="92" t="s">
        <v>17207</v>
      </c>
      <c r="H1092" s="92" t="s">
        <v>15326</v>
      </c>
      <c r="I1092" s="92" t="s">
        <v>15322</v>
      </c>
      <c r="J1092" s="92" t="s">
        <v>15361</v>
      </c>
      <c r="K1092" s="92">
        <v>0</v>
      </c>
      <c r="L1092" s="92" t="s">
        <v>13433</v>
      </c>
      <c r="M1092" s="93" t="s">
        <v>17208</v>
      </c>
      <c r="N1092" s="86" t="str">
        <f t="shared" si="17"/>
        <v>4152754</v>
      </c>
      <c r="O1092" s="94">
        <v>142525</v>
      </c>
      <c r="P1092" s="95">
        <v>142525</v>
      </c>
      <c r="Q1092" s="77">
        <v>142.52500000000001</v>
      </c>
      <c r="R1092" s="96" t="s">
        <v>15329</v>
      </c>
      <c r="S1092" s="92" t="s">
        <v>15349</v>
      </c>
      <c r="T1092" s="92" t="s">
        <v>15331</v>
      </c>
      <c r="U1092" s="92" t="s">
        <v>15356</v>
      </c>
      <c r="V1092" s="92" t="s">
        <v>15357</v>
      </c>
      <c r="W1092" s="92" t="s">
        <v>15352</v>
      </c>
      <c r="X1092" s="97">
        <v>44594</v>
      </c>
      <c r="Y1092" s="97">
        <v>44595</v>
      </c>
      <c r="Z1092" s="97">
        <v>51898</v>
      </c>
      <c r="AA1092" s="79" t="s">
        <v>15353</v>
      </c>
      <c r="AB1092" s="90"/>
    </row>
    <row r="1093" spans="1:29" hidden="1">
      <c r="A1093" s="98" t="s">
        <v>2347</v>
      </c>
      <c r="B1093" s="99" t="s">
        <v>15341</v>
      </c>
      <c r="C1093" s="99" t="s">
        <v>15342</v>
      </c>
      <c r="D1093" s="99" t="s">
        <v>15322</v>
      </c>
      <c r="E1093" s="99" t="s">
        <v>15343</v>
      </c>
      <c r="F1093" s="99" t="s">
        <v>15354</v>
      </c>
      <c r="G1093" s="99" t="s">
        <v>17209</v>
      </c>
      <c r="H1093" s="99" t="s">
        <v>15326</v>
      </c>
      <c r="I1093" s="99" t="s">
        <v>15322</v>
      </c>
      <c r="J1093" s="99" t="s">
        <v>15395</v>
      </c>
      <c r="K1093" s="99">
        <v>0</v>
      </c>
      <c r="L1093" s="99" t="s">
        <v>13433</v>
      </c>
      <c r="M1093" s="99" t="s">
        <v>17210</v>
      </c>
      <c r="N1093" s="86" t="str">
        <f t="shared" si="17"/>
        <v>4164942</v>
      </c>
      <c r="O1093" s="104">
        <v>134392</v>
      </c>
      <c r="P1093" s="101">
        <v>134392</v>
      </c>
      <c r="Q1093" s="77">
        <v>134.392</v>
      </c>
      <c r="R1093" s="102" t="s">
        <v>15329</v>
      </c>
      <c r="S1093" s="99" t="s">
        <v>15349</v>
      </c>
      <c r="T1093" s="99" t="s">
        <v>15331</v>
      </c>
      <c r="U1093" s="99" t="s">
        <v>15356</v>
      </c>
      <c r="V1093" s="99" t="s">
        <v>15357</v>
      </c>
      <c r="W1093" s="99" t="s">
        <v>15352</v>
      </c>
      <c r="X1093" s="103" t="s">
        <v>15366</v>
      </c>
      <c r="Y1093" s="103">
        <v>44672</v>
      </c>
      <c r="Z1093" s="103">
        <v>51953</v>
      </c>
      <c r="AA1093" s="79" t="s">
        <v>15353</v>
      </c>
    </row>
    <row r="1094" spans="1:29" hidden="1">
      <c r="A1094" s="98" t="s">
        <v>15458</v>
      </c>
      <c r="B1094" s="99" t="s">
        <v>15689</v>
      </c>
      <c r="C1094" s="99" t="s">
        <v>15690</v>
      </c>
      <c r="D1094" s="99" t="s">
        <v>15322</v>
      </c>
      <c r="E1094" s="99" t="s">
        <v>15370</v>
      </c>
      <c r="F1094" s="99" t="s">
        <v>15324</v>
      </c>
      <c r="G1094" s="99" t="s">
        <v>17211</v>
      </c>
      <c r="H1094" s="99" t="s">
        <v>15326</v>
      </c>
      <c r="I1094" s="99" t="s">
        <v>15322</v>
      </c>
      <c r="J1094" s="99" t="s">
        <v>15370</v>
      </c>
      <c r="K1094" s="99">
        <v>0</v>
      </c>
      <c r="L1094" s="99" t="s">
        <v>13433</v>
      </c>
      <c r="M1094" s="100" t="s">
        <v>2782</v>
      </c>
      <c r="N1094" s="86" t="str">
        <f t="shared" si="17"/>
        <v>4174338</v>
      </c>
      <c r="O1094" s="104">
        <v>297500</v>
      </c>
      <c r="P1094" s="101">
        <v>297500</v>
      </c>
      <c r="Q1094" s="77">
        <v>297.5</v>
      </c>
      <c r="R1094" s="102" t="s">
        <v>15329</v>
      </c>
      <c r="S1094" s="99" t="s">
        <v>15330</v>
      </c>
      <c r="T1094" s="99" t="s">
        <v>15331</v>
      </c>
      <c r="U1094" s="99" t="s">
        <v>15332</v>
      </c>
      <c r="V1094" s="99" t="s">
        <v>15333</v>
      </c>
      <c r="W1094" s="99" t="s">
        <v>15334</v>
      </c>
      <c r="X1094" s="103" t="s">
        <v>15688</v>
      </c>
      <c r="Y1094" s="103">
        <v>44649</v>
      </c>
      <c r="Z1094" s="103">
        <v>51920</v>
      </c>
      <c r="AA1094" s="79">
        <v>6186</v>
      </c>
      <c r="AB1094" s="80" t="s">
        <v>15340</v>
      </c>
    </row>
    <row r="1095" spans="1:29" hidden="1">
      <c r="A1095" s="98" t="s">
        <v>2799</v>
      </c>
      <c r="B1095" s="99" t="s">
        <v>15358</v>
      </c>
      <c r="C1095" s="99" t="s">
        <v>59</v>
      </c>
      <c r="D1095" s="99" t="s">
        <v>15322</v>
      </c>
      <c r="E1095" s="99" t="s">
        <v>15337</v>
      </c>
      <c r="F1095" s="99" t="s">
        <v>15324</v>
      </c>
      <c r="G1095" s="99" t="s">
        <v>17212</v>
      </c>
      <c r="H1095" s="99" t="s">
        <v>15326</v>
      </c>
      <c r="I1095" s="99" t="s">
        <v>15322</v>
      </c>
      <c r="J1095" s="99" t="s">
        <v>15361</v>
      </c>
      <c r="K1095" s="99">
        <v>0</v>
      </c>
      <c r="L1095" s="99" t="s">
        <v>13433</v>
      </c>
      <c r="M1095" s="100" t="s">
        <v>8037</v>
      </c>
      <c r="N1095" s="86" t="str">
        <f t="shared" si="17"/>
        <v>4175044</v>
      </c>
      <c r="O1095" s="104">
        <v>245239</v>
      </c>
      <c r="P1095" s="101">
        <v>245239</v>
      </c>
      <c r="Q1095" s="77">
        <v>245.239</v>
      </c>
      <c r="R1095" s="102" t="s">
        <v>15329</v>
      </c>
      <c r="S1095" s="99" t="s">
        <v>15330</v>
      </c>
      <c r="T1095" s="99" t="s">
        <v>15331</v>
      </c>
      <c r="U1095" s="99" t="s">
        <v>15332</v>
      </c>
      <c r="V1095" s="99" t="s">
        <v>15333</v>
      </c>
      <c r="W1095" s="99" t="s">
        <v>15334</v>
      </c>
      <c r="X1095" s="103" t="s">
        <v>15474</v>
      </c>
      <c r="Y1095" s="103">
        <v>44650</v>
      </c>
      <c r="Z1095" s="103">
        <v>51948</v>
      </c>
      <c r="AA1095" s="79">
        <v>6186</v>
      </c>
      <c r="AB1095" s="80" t="s">
        <v>15340</v>
      </c>
      <c r="AC1095" s="81">
        <v>33</v>
      </c>
    </row>
    <row r="1096" spans="1:29" hidden="1">
      <c r="A1096" s="98" t="s">
        <v>2347</v>
      </c>
      <c r="B1096" s="99" t="s">
        <v>15346</v>
      </c>
      <c r="C1096" s="99" t="s">
        <v>129</v>
      </c>
      <c r="D1096" s="99" t="s">
        <v>15322</v>
      </c>
      <c r="E1096" s="99" t="s">
        <v>15337</v>
      </c>
      <c r="F1096" s="99" t="s">
        <v>15324</v>
      </c>
      <c r="G1096" s="99" t="s">
        <v>17213</v>
      </c>
      <c r="H1096" s="99" t="s">
        <v>15326</v>
      </c>
      <c r="I1096" s="99" t="s">
        <v>15322</v>
      </c>
      <c r="J1096" s="99" t="s">
        <v>15395</v>
      </c>
      <c r="K1096" s="99">
        <v>0</v>
      </c>
      <c r="L1096" s="99" t="s">
        <v>13433</v>
      </c>
      <c r="M1096" s="100" t="s">
        <v>2428</v>
      </c>
      <c r="N1096" s="86" t="str">
        <f t="shared" si="17"/>
        <v>4188370</v>
      </c>
      <c r="O1096" s="101">
        <v>189593</v>
      </c>
      <c r="P1096" s="101">
        <v>189593</v>
      </c>
      <c r="Q1096" s="77">
        <v>189.59299999999999</v>
      </c>
      <c r="R1096" s="102" t="s">
        <v>15329</v>
      </c>
      <c r="S1096" s="99" t="s">
        <v>15330</v>
      </c>
      <c r="T1096" s="99" t="s">
        <v>15331</v>
      </c>
      <c r="U1096" s="99" t="s">
        <v>15697</v>
      </c>
      <c r="V1096" s="99" t="s">
        <v>15698</v>
      </c>
      <c r="W1096" s="99" t="s">
        <v>15352</v>
      </c>
      <c r="X1096" s="103">
        <v>44616</v>
      </c>
      <c r="Y1096" s="103">
        <v>44617</v>
      </c>
      <c r="Z1096" s="103">
        <v>51920</v>
      </c>
      <c r="AA1096" s="79" t="s">
        <v>15353</v>
      </c>
    </row>
    <row r="1097" spans="1:29" hidden="1">
      <c r="A1097" s="76" t="s">
        <v>15534</v>
      </c>
      <c r="B1097" s="92" t="s">
        <v>15535</v>
      </c>
      <c r="C1097" s="92" t="s">
        <v>158</v>
      </c>
      <c r="D1097" s="92" t="s">
        <v>15322</v>
      </c>
      <c r="E1097" s="92" t="s">
        <v>15337</v>
      </c>
      <c r="F1097" s="92" t="s">
        <v>15324</v>
      </c>
      <c r="G1097" s="92" t="s">
        <v>17214</v>
      </c>
      <c r="H1097" s="92" t="s">
        <v>15326</v>
      </c>
      <c r="I1097" s="92" t="s">
        <v>15322</v>
      </c>
      <c r="J1097" s="92" t="s">
        <v>15395</v>
      </c>
      <c r="K1097" s="92">
        <v>0</v>
      </c>
      <c r="L1097" s="92" t="s">
        <v>13433</v>
      </c>
      <c r="M1097" s="93" t="s">
        <v>17215</v>
      </c>
      <c r="N1097" s="86" t="str">
        <f t="shared" ref="N1097:N1160" si="18">+RIGHT(M1097,7)</f>
        <v>4188773</v>
      </c>
      <c r="O1097" s="94">
        <v>237000</v>
      </c>
      <c r="P1097" s="95">
        <v>94800</v>
      </c>
      <c r="Q1097" s="77">
        <v>94.8</v>
      </c>
      <c r="R1097" s="96" t="s">
        <v>15329</v>
      </c>
      <c r="S1097" s="92" t="s">
        <v>15330</v>
      </c>
      <c r="T1097" s="92" t="s">
        <v>15331</v>
      </c>
      <c r="U1097" s="92" t="s">
        <v>15332</v>
      </c>
      <c r="V1097" s="92" t="s">
        <v>15333</v>
      </c>
      <c r="W1097" s="92" t="s">
        <v>15334</v>
      </c>
      <c r="X1097" s="97">
        <v>44580</v>
      </c>
      <c r="Y1097" s="97">
        <v>44595</v>
      </c>
      <c r="Z1097" s="97">
        <v>51844</v>
      </c>
      <c r="AA1097" s="79">
        <v>6186</v>
      </c>
      <c r="AB1097" s="90" t="s">
        <v>15503</v>
      </c>
    </row>
    <row r="1098" spans="1:29" hidden="1">
      <c r="A1098" s="98" t="s">
        <v>2347</v>
      </c>
      <c r="B1098" s="99" t="s">
        <v>15341</v>
      </c>
      <c r="C1098" s="99" t="s">
        <v>15342</v>
      </c>
      <c r="D1098" s="99" t="s">
        <v>15322</v>
      </c>
      <c r="E1098" s="99" t="s">
        <v>15343</v>
      </c>
      <c r="F1098" s="99" t="s">
        <v>15354</v>
      </c>
      <c r="G1098" s="99" t="s">
        <v>17216</v>
      </c>
      <c r="H1098" s="99" t="s">
        <v>15326</v>
      </c>
      <c r="I1098" s="99" t="s">
        <v>15322</v>
      </c>
      <c r="J1098" s="99" t="s">
        <v>15343</v>
      </c>
      <c r="K1098" s="99">
        <v>0</v>
      </c>
      <c r="L1098" s="99" t="s">
        <v>13433</v>
      </c>
      <c r="M1098" s="99" t="s">
        <v>17217</v>
      </c>
      <c r="N1098" s="86" t="str">
        <f t="shared" si="18"/>
        <v>4189273</v>
      </c>
      <c r="O1098" s="104">
        <v>142079</v>
      </c>
      <c r="P1098" s="105">
        <v>142079</v>
      </c>
      <c r="Q1098" s="77">
        <v>142.07900000000001</v>
      </c>
      <c r="R1098" s="102" t="s">
        <v>15329</v>
      </c>
      <c r="S1098" s="99" t="s">
        <v>15349</v>
      </c>
      <c r="T1098" s="99" t="s">
        <v>15331</v>
      </c>
      <c r="U1098" s="99" t="s">
        <v>15356</v>
      </c>
      <c r="V1098" s="99" t="s">
        <v>15357</v>
      </c>
      <c r="W1098" s="99" t="s">
        <v>15352</v>
      </c>
      <c r="X1098" s="103" t="s">
        <v>15568</v>
      </c>
      <c r="Y1098" s="103">
        <v>44720</v>
      </c>
      <c r="Z1098" s="103">
        <v>52018</v>
      </c>
      <c r="AA1098" s="79" t="s">
        <v>15353</v>
      </c>
    </row>
    <row r="1099" spans="1:29" hidden="1">
      <c r="A1099" s="76" t="s">
        <v>15534</v>
      </c>
      <c r="B1099" s="92" t="s">
        <v>15535</v>
      </c>
      <c r="C1099" s="92" t="s">
        <v>158</v>
      </c>
      <c r="D1099" s="92" t="s">
        <v>15322</v>
      </c>
      <c r="E1099" s="92" t="s">
        <v>15337</v>
      </c>
      <c r="F1099" s="92" t="s">
        <v>15324</v>
      </c>
      <c r="G1099" s="92" t="s">
        <v>17218</v>
      </c>
      <c r="H1099" s="92" t="s">
        <v>15326</v>
      </c>
      <c r="I1099" s="92" t="s">
        <v>15322</v>
      </c>
      <c r="J1099" s="92" t="s">
        <v>15370</v>
      </c>
      <c r="K1099" s="92">
        <v>0</v>
      </c>
      <c r="L1099" s="92" t="s">
        <v>13433</v>
      </c>
      <c r="M1099" s="93" t="s">
        <v>17219</v>
      </c>
      <c r="N1099" s="86" t="str">
        <f t="shared" si="18"/>
        <v>4189517</v>
      </c>
      <c r="O1099" s="94">
        <v>216750</v>
      </c>
      <c r="P1099" s="95">
        <v>86700</v>
      </c>
      <c r="Q1099" s="77">
        <v>86.7</v>
      </c>
      <c r="R1099" s="96" t="s">
        <v>15329</v>
      </c>
      <c r="S1099" s="92" t="s">
        <v>15330</v>
      </c>
      <c r="T1099" s="92" t="s">
        <v>15331</v>
      </c>
      <c r="U1099" s="92" t="s">
        <v>15332</v>
      </c>
      <c r="V1099" s="92" t="s">
        <v>15333</v>
      </c>
      <c r="W1099" s="92" t="s">
        <v>15334</v>
      </c>
      <c r="X1099" s="97">
        <v>44566</v>
      </c>
      <c r="Y1099" s="97">
        <v>44581</v>
      </c>
      <c r="Z1099" s="97">
        <v>51849</v>
      </c>
      <c r="AA1099" s="79">
        <v>6186</v>
      </c>
      <c r="AB1099" s="90" t="s">
        <v>15503</v>
      </c>
    </row>
    <row r="1100" spans="1:29" hidden="1">
      <c r="A1100" s="98" t="s">
        <v>2799</v>
      </c>
      <c r="B1100" s="99" t="s">
        <v>15424</v>
      </c>
      <c r="C1100" s="99" t="s">
        <v>15425</v>
      </c>
      <c r="D1100" s="99" t="s">
        <v>15322</v>
      </c>
      <c r="E1100" s="99" t="s">
        <v>15418</v>
      </c>
      <c r="F1100" s="99" t="s">
        <v>15324</v>
      </c>
      <c r="G1100" s="99" t="s">
        <v>17220</v>
      </c>
      <c r="H1100" s="99" t="s">
        <v>15326</v>
      </c>
      <c r="I1100" s="99" t="s">
        <v>15322</v>
      </c>
      <c r="J1100" s="99" t="s">
        <v>15327</v>
      </c>
      <c r="K1100" s="99">
        <v>0</v>
      </c>
      <c r="L1100" s="99" t="s">
        <v>13433</v>
      </c>
      <c r="M1100" s="100" t="s">
        <v>3669</v>
      </c>
      <c r="N1100" s="86" t="str">
        <f t="shared" si="18"/>
        <v>4199322</v>
      </c>
      <c r="O1100" s="104">
        <v>186500</v>
      </c>
      <c r="P1100" s="101">
        <v>186500</v>
      </c>
      <c r="Q1100" s="77">
        <v>186.5</v>
      </c>
      <c r="R1100" s="102" t="s">
        <v>15329</v>
      </c>
      <c r="S1100" s="99" t="s">
        <v>15330</v>
      </c>
      <c r="T1100" s="99" t="s">
        <v>15331</v>
      </c>
      <c r="U1100" s="99" t="s">
        <v>15332</v>
      </c>
      <c r="V1100" s="99" t="s">
        <v>15333</v>
      </c>
      <c r="W1100" s="99" t="s">
        <v>15334</v>
      </c>
      <c r="X1100" s="103" t="s">
        <v>15494</v>
      </c>
      <c r="Y1100" s="103">
        <v>44637</v>
      </c>
      <c r="Z1100" s="103">
        <v>51905</v>
      </c>
      <c r="AA1100" s="79">
        <v>6186</v>
      </c>
      <c r="AB1100" s="80" t="s">
        <v>15340</v>
      </c>
      <c r="AC1100" s="81">
        <v>33</v>
      </c>
    </row>
    <row r="1101" spans="1:29" hidden="1">
      <c r="A1101" s="98" t="s">
        <v>15335</v>
      </c>
      <c r="B1101" s="99" t="s">
        <v>15336</v>
      </c>
      <c r="C1101" s="99" t="s">
        <v>6</v>
      </c>
      <c r="D1101" s="99" t="s">
        <v>15322</v>
      </c>
      <c r="E1101" s="99" t="s">
        <v>15337</v>
      </c>
      <c r="F1101" s="99" t="s">
        <v>15324</v>
      </c>
      <c r="G1101" s="99" t="s">
        <v>17221</v>
      </c>
      <c r="H1101" s="99" t="s">
        <v>15326</v>
      </c>
      <c r="I1101" s="99" t="s">
        <v>15322</v>
      </c>
      <c r="J1101" s="99" t="s">
        <v>15364</v>
      </c>
      <c r="K1101" s="99">
        <v>0</v>
      </c>
      <c r="L1101" s="99" t="s">
        <v>13433</v>
      </c>
      <c r="M1101" s="100" t="s">
        <v>314</v>
      </c>
      <c r="N1101" s="86" t="str">
        <f t="shared" si="18"/>
        <v>4204052</v>
      </c>
      <c r="O1101" s="104">
        <v>256849</v>
      </c>
      <c r="P1101" s="101">
        <v>256849</v>
      </c>
      <c r="Q1101" s="77">
        <v>256.84899999999999</v>
      </c>
      <c r="R1101" s="102" t="s">
        <v>15329</v>
      </c>
      <c r="S1101" s="99" t="s">
        <v>15330</v>
      </c>
      <c r="T1101" s="99" t="s">
        <v>15331</v>
      </c>
      <c r="U1101" s="99" t="s">
        <v>15332</v>
      </c>
      <c r="V1101" s="99" t="s">
        <v>15333</v>
      </c>
      <c r="W1101" s="99" t="s">
        <v>15339</v>
      </c>
      <c r="X1101" s="103" t="s">
        <v>15805</v>
      </c>
      <c r="Y1101" s="103">
        <v>44623</v>
      </c>
      <c r="Z1101" s="103">
        <v>51918</v>
      </c>
      <c r="AA1101" s="79">
        <v>6186</v>
      </c>
      <c r="AB1101" s="90" t="s">
        <v>15340</v>
      </c>
    </row>
    <row r="1102" spans="1:29" hidden="1">
      <c r="A1102" s="98" t="s">
        <v>15392</v>
      </c>
      <c r="B1102" s="99" t="s">
        <v>15522</v>
      </c>
      <c r="C1102" s="99" t="s">
        <v>15523</v>
      </c>
      <c r="D1102" s="99" t="s">
        <v>15322</v>
      </c>
      <c r="E1102" s="99" t="s">
        <v>15327</v>
      </c>
      <c r="F1102" s="99" t="s">
        <v>15324</v>
      </c>
      <c r="G1102" s="99" t="s">
        <v>17222</v>
      </c>
      <c r="H1102" s="99" t="s">
        <v>15326</v>
      </c>
      <c r="I1102" s="99" t="s">
        <v>15322</v>
      </c>
      <c r="J1102" s="99" t="s">
        <v>15327</v>
      </c>
      <c r="K1102" s="99">
        <v>0</v>
      </c>
      <c r="L1102" s="99" t="s">
        <v>13433</v>
      </c>
      <c r="M1102" s="99" t="s">
        <v>3497</v>
      </c>
      <c r="N1102" s="86" t="str">
        <f t="shared" si="18"/>
        <v>4216195</v>
      </c>
      <c r="O1102" s="104">
        <v>161500</v>
      </c>
      <c r="P1102" s="105">
        <v>161500</v>
      </c>
      <c r="Q1102" s="77">
        <v>161.5</v>
      </c>
      <c r="R1102" s="102" t="s">
        <v>15329</v>
      </c>
      <c r="S1102" s="99" t="s">
        <v>15330</v>
      </c>
      <c r="T1102" s="99" t="s">
        <v>15331</v>
      </c>
      <c r="U1102" s="99" t="s">
        <v>15332</v>
      </c>
      <c r="V1102" s="99" t="s">
        <v>15333</v>
      </c>
      <c r="W1102" s="99" t="s">
        <v>15334</v>
      </c>
      <c r="X1102" s="103" t="s">
        <v>15711</v>
      </c>
      <c r="Y1102" s="103">
        <v>44727</v>
      </c>
      <c r="Z1102" s="103">
        <v>52018</v>
      </c>
      <c r="AA1102" s="79">
        <v>6186</v>
      </c>
      <c r="AB1102" s="80" t="s">
        <v>15340</v>
      </c>
    </row>
    <row r="1103" spans="1:29" hidden="1">
      <c r="A1103" s="98" t="s">
        <v>2347</v>
      </c>
      <c r="B1103" s="99" t="s">
        <v>15346</v>
      </c>
      <c r="C1103" s="99" t="s">
        <v>129</v>
      </c>
      <c r="D1103" s="99" t="s">
        <v>15322</v>
      </c>
      <c r="E1103" s="99" t="s">
        <v>15337</v>
      </c>
      <c r="F1103" s="99" t="s">
        <v>15324</v>
      </c>
      <c r="G1103" s="99" t="s">
        <v>17223</v>
      </c>
      <c r="H1103" s="99" t="s">
        <v>15326</v>
      </c>
      <c r="I1103" s="99" t="s">
        <v>15322</v>
      </c>
      <c r="J1103" s="99" t="s">
        <v>15384</v>
      </c>
      <c r="K1103" s="99">
        <v>0</v>
      </c>
      <c r="L1103" s="99" t="s">
        <v>13433</v>
      </c>
      <c r="M1103" s="100" t="s">
        <v>17224</v>
      </c>
      <c r="N1103" s="86" t="str">
        <f t="shared" si="18"/>
        <v>4225839</v>
      </c>
      <c r="O1103" s="104">
        <v>273000</v>
      </c>
      <c r="P1103" s="101">
        <v>259350</v>
      </c>
      <c r="Q1103" s="77">
        <v>259.35000000000002</v>
      </c>
      <c r="R1103" s="102" t="s">
        <v>15329</v>
      </c>
      <c r="S1103" s="99" t="s">
        <v>15349</v>
      </c>
      <c r="T1103" s="99" t="s">
        <v>15331</v>
      </c>
      <c r="U1103" s="99" t="s">
        <v>15350</v>
      </c>
      <c r="V1103" s="99" t="s">
        <v>15351</v>
      </c>
      <c r="W1103" s="99" t="s">
        <v>15352</v>
      </c>
      <c r="X1103" s="103" t="s">
        <v>16568</v>
      </c>
      <c r="Y1103" s="103">
        <v>44624</v>
      </c>
      <c r="Z1103" s="103">
        <v>51899</v>
      </c>
      <c r="AA1103" s="79" t="s">
        <v>15353</v>
      </c>
    </row>
    <row r="1104" spans="1:29" hidden="1">
      <c r="A1104" s="98" t="s">
        <v>2799</v>
      </c>
      <c r="B1104" s="99" t="s">
        <v>15358</v>
      </c>
      <c r="C1104" s="99" t="s">
        <v>59</v>
      </c>
      <c r="D1104" s="99" t="s">
        <v>15322</v>
      </c>
      <c r="E1104" s="99" t="s">
        <v>15337</v>
      </c>
      <c r="F1104" s="99" t="s">
        <v>15324</v>
      </c>
      <c r="G1104" s="99" t="s">
        <v>17225</v>
      </c>
      <c r="H1104" s="99" t="s">
        <v>15326</v>
      </c>
      <c r="I1104" s="99" t="s">
        <v>15322</v>
      </c>
      <c r="J1104" s="99" t="s">
        <v>15327</v>
      </c>
      <c r="K1104" s="99">
        <v>0</v>
      </c>
      <c r="L1104" s="99" t="s">
        <v>13433</v>
      </c>
      <c r="M1104" s="100" t="s">
        <v>3748</v>
      </c>
      <c r="N1104" s="86" t="str">
        <f t="shared" si="18"/>
        <v>4240930</v>
      </c>
      <c r="O1104" s="104">
        <v>253000</v>
      </c>
      <c r="P1104" s="101">
        <v>253000</v>
      </c>
      <c r="Q1104" s="77">
        <v>253</v>
      </c>
      <c r="R1104" s="102" t="s">
        <v>15329</v>
      </c>
      <c r="S1104" s="99" t="s">
        <v>15330</v>
      </c>
      <c r="T1104" s="99" t="s">
        <v>15331</v>
      </c>
      <c r="U1104" s="99" t="s">
        <v>15332</v>
      </c>
      <c r="V1104" s="99" t="s">
        <v>15333</v>
      </c>
      <c r="W1104" s="99" t="s">
        <v>15334</v>
      </c>
      <c r="X1104" s="103" t="s">
        <v>15624</v>
      </c>
      <c r="Y1104" s="103">
        <v>44638</v>
      </c>
      <c r="Z1104" s="103">
        <v>51940</v>
      </c>
      <c r="AA1104" s="79">
        <v>6186</v>
      </c>
      <c r="AB1104" s="80" t="s">
        <v>15340</v>
      </c>
      <c r="AC1104" s="81">
        <v>33</v>
      </c>
    </row>
    <row r="1105" spans="1:29" hidden="1">
      <c r="A1105" s="98" t="s">
        <v>15458</v>
      </c>
      <c r="B1105" s="99" t="s">
        <v>15514</v>
      </c>
      <c r="C1105" s="99" t="s">
        <v>283</v>
      </c>
      <c r="D1105" s="99" t="s">
        <v>15322</v>
      </c>
      <c r="E1105" s="99" t="s">
        <v>15337</v>
      </c>
      <c r="F1105" s="99" t="s">
        <v>15324</v>
      </c>
      <c r="G1105" s="99" t="s">
        <v>17226</v>
      </c>
      <c r="H1105" s="99" t="s">
        <v>15326</v>
      </c>
      <c r="I1105" s="99" t="s">
        <v>15322</v>
      </c>
      <c r="J1105" s="99" t="s">
        <v>15364</v>
      </c>
      <c r="K1105" s="99">
        <v>0</v>
      </c>
      <c r="L1105" s="99" t="s">
        <v>13433</v>
      </c>
      <c r="M1105" s="99" t="s">
        <v>17227</v>
      </c>
      <c r="N1105" s="86" t="str">
        <f t="shared" si="18"/>
        <v>4258382</v>
      </c>
      <c r="O1105" s="104">
        <v>170000</v>
      </c>
      <c r="P1105" s="105">
        <v>102000</v>
      </c>
      <c r="Q1105" s="77">
        <v>102</v>
      </c>
      <c r="R1105" s="102" t="s">
        <v>15329</v>
      </c>
      <c r="S1105" s="99" t="s">
        <v>15330</v>
      </c>
      <c r="T1105" s="99" t="s">
        <v>15331</v>
      </c>
      <c r="U1105" s="99" t="s">
        <v>15641</v>
      </c>
      <c r="V1105" s="99" t="s">
        <v>15642</v>
      </c>
      <c r="W1105" s="99" t="s">
        <v>15334</v>
      </c>
      <c r="X1105" s="103" t="s">
        <v>15643</v>
      </c>
      <c r="Y1105" s="103">
        <v>44727</v>
      </c>
      <c r="Z1105" s="103">
        <v>52019</v>
      </c>
      <c r="AA1105" s="79">
        <v>6186</v>
      </c>
    </row>
    <row r="1106" spans="1:29" hidden="1">
      <c r="A1106" s="76" t="s">
        <v>2347</v>
      </c>
      <c r="B1106" s="92" t="s">
        <v>15511</v>
      </c>
      <c r="C1106" s="92" t="s">
        <v>3798</v>
      </c>
      <c r="D1106" s="92" t="s">
        <v>15322</v>
      </c>
      <c r="E1106" s="92" t="s">
        <v>15361</v>
      </c>
      <c r="F1106" s="92" t="s">
        <v>15354</v>
      </c>
      <c r="G1106" s="92" t="s">
        <v>17228</v>
      </c>
      <c r="H1106" s="92" t="s">
        <v>15326</v>
      </c>
      <c r="I1106" s="92" t="s">
        <v>15322</v>
      </c>
      <c r="J1106" s="92" t="s">
        <v>15361</v>
      </c>
      <c r="K1106" s="92">
        <v>0</v>
      </c>
      <c r="L1106" s="92" t="s">
        <v>13433</v>
      </c>
      <c r="M1106" s="93" t="s">
        <v>17229</v>
      </c>
      <c r="N1106" s="86" t="str">
        <f t="shared" si="18"/>
        <v>4263804</v>
      </c>
      <c r="O1106" s="94">
        <v>141993</v>
      </c>
      <c r="P1106" s="95">
        <v>141993</v>
      </c>
      <c r="Q1106" s="77">
        <v>141.99299999999999</v>
      </c>
      <c r="R1106" s="96" t="s">
        <v>15329</v>
      </c>
      <c r="S1106" s="92" t="s">
        <v>15349</v>
      </c>
      <c r="T1106" s="92" t="s">
        <v>15331</v>
      </c>
      <c r="U1106" s="92" t="s">
        <v>15356</v>
      </c>
      <c r="V1106" s="92" t="s">
        <v>15357</v>
      </c>
      <c r="W1106" s="92" t="s">
        <v>15352</v>
      </c>
      <c r="X1106" s="97">
        <v>44593</v>
      </c>
      <c r="Y1106" s="97">
        <v>44593</v>
      </c>
      <c r="Z1106" s="97">
        <v>51892</v>
      </c>
      <c r="AA1106" s="79" t="s">
        <v>15353</v>
      </c>
      <c r="AB1106" s="90"/>
    </row>
    <row r="1107" spans="1:29" hidden="1">
      <c r="A1107" s="76" t="s">
        <v>15489</v>
      </c>
      <c r="B1107" s="92" t="s">
        <v>15541</v>
      </c>
      <c r="C1107" s="92" t="s">
        <v>73</v>
      </c>
      <c r="D1107" s="92" t="s">
        <v>15322</v>
      </c>
      <c r="E1107" s="92" t="s">
        <v>15337</v>
      </c>
      <c r="F1107" s="92" t="s">
        <v>15324</v>
      </c>
      <c r="G1107" s="92" t="s">
        <v>17230</v>
      </c>
      <c r="H1107" s="92" t="s">
        <v>15326</v>
      </c>
      <c r="I1107" s="92" t="s">
        <v>15322</v>
      </c>
      <c r="J1107" s="92" t="s">
        <v>15337</v>
      </c>
      <c r="K1107" s="92">
        <v>1</v>
      </c>
      <c r="L1107" s="92" t="s">
        <v>13433</v>
      </c>
      <c r="M1107" s="93" t="s">
        <v>239</v>
      </c>
      <c r="N1107" s="86" t="str">
        <f t="shared" si="18"/>
        <v>4278982</v>
      </c>
      <c r="O1107" s="94">
        <v>297500</v>
      </c>
      <c r="P1107" s="95">
        <v>297500</v>
      </c>
      <c r="Q1107" s="77">
        <v>297.5</v>
      </c>
      <c r="R1107" s="96" t="s">
        <v>15329</v>
      </c>
      <c r="S1107" s="92" t="s">
        <v>15330</v>
      </c>
      <c r="T1107" s="92" t="s">
        <v>15331</v>
      </c>
      <c r="U1107" s="92" t="s">
        <v>15332</v>
      </c>
      <c r="V1107" s="92" t="s">
        <v>15333</v>
      </c>
      <c r="W1107" s="92" t="s">
        <v>15345</v>
      </c>
      <c r="X1107" s="97">
        <v>44573</v>
      </c>
      <c r="Y1107" s="97">
        <v>44574</v>
      </c>
      <c r="Z1107" s="97">
        <v>51858</v>
      </c>
      <c r="AA1107" s="79">
        <v>6186</v>
      </c>
      <c r="AB1107" s="90" t="s">
        <v>15340</v>
      </c>
    </row>
    <row r="1108" spans="1:29" hidden="1">
      <c r="A1108" s="98" t="s">
        <v>15458</v>
      </c>
      <c r="B1108" s="99" t="s">
        <v>15689</v>
      </c>
      <c r="C1108" s="99" t="s">
        <v>15690</v>
      </c>
      <c r="D1108" s="99" t="s">
        <v>15322</v>
      </c>
      <c r="E1108" s="99" t="s">
        <v>15370</v>
      </c>
      <c r="F1108" s="99" t="s">
        <v>15324</v>
      </c>
      <c r="G1108" s="99" t="s">
        <v>17231</v>
      </c>
      <c r="H1108" s="99" t="s">
        <v>15326</v>
      </c>
      <c r="I1108" s="99" t="s">
        <v>15322</v>
      </c>
      <c r="J1108" s="99" t="s">
        <v>15370</v>
      </c>
      <c r="K1108" s="99">
        <v>0</v>
      </c>
      <c r="L1108" s="99" t="s">
        <v>13433</v>
      </c>
      <c r="M1108" s="99" t="s">
        <v>17232</v>
      </c>
      <c r="N1108" s="86" t="str">
        <f t="shared" si="18"/>
        <v>4305639</v>
      </c>
      <c r="O1108" s="104">
        <v>227800</v>
      </c>
      <c r="P1108" s="105">
        <v>227800</v>
      </c>
      <c r="Q1108" s="77">
        <v>227.8</v>
      </c>
      <c r="R1108" s="102" t="s">
        <v>15329</v>
      </c>
      <c r="S1108" s="99" t="s">
        <v>15330</v>
      </c>
      <c r="T1108" s="99" t="s">
        <v>15331</v>
      </c>
      <c r="U1108" s="99" t="s">
        <v>15332</v>
      </c>
      <c r="V1108" s="99" t="s">
        <v>15333</v>
      </c>
      <c r="W1108" s="99" t="s">
        <v>15334</v>
      </c>
      <c r="X1108" s="103" t="s">
        <v>17003</v>
      </c>
      <c r="Y1108" s="103">
        <v>44741</v>
      </c>
      <c r="Z1108" s="103">
        <v>52031</v>
      </c>
      <c r="AA1108" s="79">
        <v>6186</v>
      </c>
    </row>
    <row r="1109" spans="1:29" hidden="1">
      <c r="A1109" s="76" t="s">
        <v>15534</v>
      </c>
      <c r="B1109" s="92" t="s">
        <v>15535</v>
      </c>
      <c r="C1109" s="92" t="s">
        <v>158</v>
      </c>
      <c r="D1109" s="92" t="s">
        <v>15322</v>
      </c>
      <c r="E1109" s="92" t="s">
        <v>15337</v>
      </c>
      <c r="F1109" s="92" t="s">
        <v>15324</v>
      </c>
      <c r="G1109" s="92" t="s">
        <v>17233</v>
      </c>
      <c r="H1109" s="92" t="s">
        <v>15326</v>
      </c>
      <c r="I1109" s="92" t="s">
        <v>15505</v>
      </c>
      <c r="J1109" s="92" t="s">
        <v>16564</v>
      </c>
      <c r="K1109" s="92">
        <v>0</v>
      </c>
      <c r="L1109" s="92" t="s">
        <v>13433</v>
      </c>
      <c r="M1109" s="93" t="s">
        <v>17234</v>
      </c>
      <c r="N1109" s="86" t="str">
        <f t="shared" si="18"/>
        <v>4328889</v>
      </c>
      <c r="O1109" s="94">
        <v>152500</v>
      </c>
      <c r="P1109" s="95">
        <v>152500</v>
      </c>
      <c r="Q1109" s="77">
        <v>152.5</v>
      </c>
      <c r="R1109" s="96" t="s">
        <v>15329</v>
      </c>
      <c r="S1109" s="92" t="s">
        <v>15330</v>
      </c>
      <c r="T1109" s="92" t="s">
        <v>15331</v>
      </c>
      <c r="U1109" s="92" t="s">
        <v>15332</v>
      </c>
      <c r="V1109" s="92" t="s">
        <v>15333</v>
      </c>
      <c r="W1109" s="92" t="s">
        <v>15334</v>
      </c>
      <c r="X1109" s="97">
        <v>44585</v>
      </c>
      <c r="Y1109" s="97">
        <v>44596</v>
      </c>
      <c r="Z1109" s="97">
        <v>51848</v>
      </c>
      <c r="AA1109" s="79">
        <v>6186</v>
      </c>
      <c r="AB1109" s="90"/>
    </row>
    <row r="1110" spans="1:29" hidden="1">
      <c r="A1110" s="98" t="s">
        <v>2799</v>
      </c>
      <c r="B1110" s="99" t="s">
        <v>15358</v>
      </c>
      <c r="C1110" s="99" t="s">
        <v>59</v>
      </c>
      <c r="D1110" s="99" t="s">
        <v>15322</v>
      </c>
      <c r="E1110" s="99" t="s">
        <v>15337</v>
      </c>
      <c r="F1110" s="99" t="s">
        <v>15324</v>
      </c>
      <c r="G1110" s="99" t="s">
        <v>17235</v>
      </c>
      <c r="H1110" s="99" t="s">
        <v>15326</v>
      </c>
      <c r="I1110" s="99" t="s">
        <v>15322</v>
      </c>
      <c r="J1110" s="99" t="s">
        <v>15384</v>
      </c>
      <c r="K1110" s="99">
        <v>0</v>
      </c>
      <c r="L1110" s="99" t="s">
        <v>13433</v>
      </c>
      <c r="M1110" s="99" t="s">
        <v>526</v>
      </c>
      <c r="N1110" s="86" t="str">
        <f t="shared" si="18"/>
        <v>4351725</v>
      </c>
      <c r="O1110" s="104">
        <v>309400</v>
      </c>
      <c r="P1110" s="101">
        <v>309400</v>
      </c>
      <c r="Q1110" s="77">
        <v>309.39999999999998</v>
      </c>
      <c r="R1110" s="102" t="s">
        <v>15329</v>
      </c>
      <c r="S1110" s="99" t="s">
        <v>15330</v>
      </c>
      <c r="T1110" s="99" t="s">
        <v>15331</v>
      </c>
      <c r="U1110" s="99" t="s">
        <v>15332</v>
      </c>
      <c r="V1110" s="99" t="s">
        <v>15333</v>
      </c>
      <c r="W1110" s="99" t="s">
        <v>15334</v>
      </c>
      <c r="X1110" s="103">
        <v>44680</v>
      </c>
      <c r="Y1110" s="103">
        <v>44687</v>
      </c>
      <c r="Z1110" s="103">
        <v>51983</v>
      </c>
      <c r="AA1110" s="79">
        <v>6186</v>
      </c>
      <c r="AB1110" s="80" t="s">
        <v>15340</v>
      </c>
      <c r="AC1110" s="81">
        <v>33</v>
      </c>
    </row>
    <row r="1111" spans="1:29" hidden="1">
      <c r="A1111" s="98" t="s">
        <v>2347</v>
      </c>
      <c r="B1111" s="99" t="s">
        <v>15346</v>
      </c>
      <c r="C1111" s="99" t="s">
        <v>129</v>
      </c>
      <c r="D1111" s="99" t="s">
        <v>15322</v>
      </c>
      <c r="E1111" s="99" t="s">
        <v>15337</v>
      </c>
      <c r="F1111" s="99" t="s">
        <v>15324</v>
      </c>
      <c r="G1111" s="99" t="s">
        <v>17236</v>
      </c>
      <c r="H1111" s="99" t="s">
        <v>15326</v>
      </c>
      <c r="I1111" s="99" t="s">
        <v>15322</v>
      </c>
      <c r="J1111" s="99" t="s">
        <v>15337</v>
      </c>
      <c r="K1111" s="99">
        <v>0</v>
      </c>
      <c r="L1111" s="99" t="s">
        <v>13433</v>
      </c>
      <c r="M1111" s="100" t="s">
        <v>712</v>
      </c>
      <c r="N1111" s="86" t="str">
        <f t="shared" si="18"/>
        <v>4354974</v>
      </c>
      <c r="O1111" s="104">
        <v>309400</v>
      </c>
      <c r="P1111" s="101">
        <v>309400</v>
      </c>
      <c r="Q1111" s="77">
        <v>309.39999999999998</v>
      </c>
      <c r="R1111" s="102" t="s">
        <v>15329</v>
      </c>
      <c r="S1111" s="99" t="s">
        <v>15330</v>
      </c>
      <c r="T1111" s="99" t="s">
        <v>15331</v>
      </c>
      <c r="U1111" s="99" t="s">
        <v>15332</v>
      </c>
      <c r="V1111" s="99" t="s">
        <v>15333</v>
      </c>
      <c r="W1111" s="99" t="s">
        <v>15345</v>
      </c>
      <c r="X1111" s="103" t="s">
        <v>16054</v>
      </c>
      <c r="Y1111" s="103">
        <v>44648</v>
      </c>
      <c r="Z1111" s="103">
        <v>51948</v>
      </c>
      <c r="AA1111" s="79">
        <v>6186</v>
      </c>
      <c r="AB1111" s="80" t="s">
        <v>15340</v>
      </c>
      <c r="AC1111" s="81">
        <v>33</v>
      </c>
    </row>
    <row r="1112" spans="1:29" hidden="1">
      <c r="A1112" s="98" t="s">
        <v>2799</v>
      </c>
      <c r="B1112" s="99" t="s">
        <v>15358</v>
      </c>
      <c r="C1112" s="99" t="s">
        <v>59</v>
      </c>
      <c r="D1112" s="99" t="s">
        <v>15322</v>
      </c>
      <c r="E1112" s="99" t="s">
        <v>15337</v>
      </c>
      <c r="F1112" s="99" t="s">
        <v>15324</v>
      </c>
      <c r="G1112" s="99" t="s">
        <v>17237</v>
      </c>
      <c r="H1112" s="99" t="s">
        <v>15326</v>
      </c>
      <c r="I1112" s="99" t="s">
        <v>15322</v>
      </c>
      <c r="J1112" s="99" t="s">
        <v>15337</v>
      </c>
      <c r="K1112" s="99">
        <v>0</v>
      </c>
      <c r="L1112" s="99" t="s">
        <v>13433</v>
      </c>
      <c r="M1112" s="99" t="s">
        <v>1041</v>
      </c>
      <c r="N1112" s="86" t="str">
        <f t="shared" si="18"/>
        <v>4356541</v>
      </c>
      <c r="O1112" s="104">
        <v>245230</v>
      </c>
      <c r="P1112" s="101">
        <v>245230</v>
      </c>
      <c r="Q1112" s="77">
        <v>245.23</v>
      </c>
      <c r="R1112" s="102" t="s">
        <v>15329</v>
      </c>
      <c r="S1112" s="99" t="s">
        <v>15330</v>
      </c>
      <c r="T1112" s="99" t="s">
        <v>15331</v>
      </c>
      <c r="U1112" s="99" t="s">
        <v>15332</v>
      </c>
      <c r="V1112" s="99" t="s">
        <v>15333</v>
      </c>
      <c r="W1112" s="99" t="s">
        <v>15334</v>
      </c>
      <c r="X1112" s="103">
        <v>44706</v>
      </c>
      <c r="Y1112" s="103">
        <v>44706</v>
      </c>
      <c r="Z1112" s="103">
        <v>52010</v>
      </c>
      <c r="AA1112" s="79">
        <v>6186</v>
      </c>
      <c r="AB1112" s="80" t="s">
        <v>15340</v>
      </c>
      <c r="AC1112" s="81">
        <v>33</v>
      </c>
    </row>
    <row r="1113" spans="1:29" hidden="1">
      <c r="A1113" s="98" t="s">
        <v>2799</v>
      </c>
      <c r="B1113" s="99" t="s">
        <v>15358</v>
      </c>
      <c r="C1113" s="99" t="s">
        <v>59</v>
      </c>
      <c r="D1113" s="99" t="s">
        <v>15322</v>
      </c>
      <c r="E1113" s="99" t="s">
        <v>15337</v>
      </c>
      <c r="F1113" s="99" t="s">
        <v>15324</v>
      </c>
      <c r="G1113" s="99" t="s">
        <v>17238</v>
      </c>
      <c r="H1113" s="99" t="s">
        <v>15326</v>
      </c>
      <c r="I1113" s="99" t="s">
        <v>15322</v>
      </c>
      <c r="J1113" s="99" t="s">
        <v>15337</v>
      </c>
      <c r="K1113" s="99">
        <v>0</v>
      </c>
      <c r="L1113" s="99" t="s">
        <v>13433</v>
      </c>
      <c r="M1113" s="99" t="s">
        <v>1239</v>
      </c>
      <c r="N1113" s="86" t="str">
        <f t="shared" si="18"/>
        <v>4356584</v>
      </c>
      <c r="O1113" s="104">
        <v>297400</v>
      </c>
      <c r="P1113" s="101">
        <v>297400</v>
      </c>
      <c r="Q1113" s="77">
        <v>297.39999999999998</v>
      </c>
      <c r="R1113" s="102" t="s">
        <v>15329</v>
      </c>
      <c r="S1113" s="99" t="s">
        <v>15330</v>
      </c>
      <c r="T1113" s="99" t="s">
        <v>15331</v>
      </c>
      <c r="U1113" s="99" t="s">
        <v>15332</v>
      </c>
      <c r="V1113" s="99" t="s">
        <v>15333</v>
      </c>
      <c r="W1113" s="99" t="s">
        <v>15334</v>
      </c>
      <c r="X1113" s="103" t="s">
        <v>15540</v>
      </c>
      <c r="Y1113" s="103">
        <v>44670</v>
      </c>
      <c r="Z1113" s="103">
        <v>51974</v>
      </c>
      <c r="AA1113" s="79">
        <v>6186</v>
      </c>
      <c r="AB1113" s="80" t="s">
        <v>15340</v>
      </c>
      <c r="AC1113" s="81">
        <v>33</v>
      </c>
    </row>
    <row r="1114" spans="1:29" hidden="1">
      <c r="A1114" s="98" t="s">
        <v>15335</v>
      </c>
      <c r="B1114" s="99" t="s">
        <v>15336</v>
      </c>
      <c r="C1114" s="99" t="s">
        <v>6</v>
      </c>
      <c r="D1114" s="99" t="s">
        <v>15322</v>
      </c>
      <c r="E1114" s="99" t="s">
        <v>15337</v>
      </c>
      <c r="F1114" s="99" t="s">
        <v>15324</v>
      </c>
      <c r="G1114" s="99" t="s">
        <v>17239</v>
      </c>
      <c r="H1114" s="99" t="s">
        <v>15326</v>
      </c>
      <c r="I1114" s="99" t="s">
        <v>15322</v>
      </c>
      <c r="J1114" s="99" t="s">
        <v>15395</v>
      </c>
      <c r="K1114" s="99">
        <v>0</v>
      </c>
      <c r="L1114" s="99" t="s">
        <v>13433</v>
      </c>
      <c r="M1114" s="99" t="s">
        <v>2509</v>
      </c>
      <c r="N1114" s="86" t="str">
        <f t="shared" si="18"/>
        <v>4459571</v>
      </c>
      <c r="O1114" s="104">
        <v>190300</v>
      </c>
      <c r="P1114" s="101">
        <v>190300</v>
      </c>
      <c r="Q1114" s="77">
        <v>190.3</v>
      </c>
      <c r="R1114" s="102" t="s">
        <v>15329</v>
      </c>
      <c r="S1114" s="99" t="s">
        <v>15330</v>
      </c>
      <c r="T1114" s="99" t="s">
        <v>15331</v>
      </c>
      <c r="U1114" s="99" t="s">
        <v>15332</v>
      </c>
      <c r="V1114" s="99" t="s">
        <v>15333</v>
      </c>
      <c r="W1114" s="99" t="s">
        <v>15339</v>
      </c>
      <c r="X1114" s="103" t="s">
        <v>15545</v>
      </c>
      <c r="Y1114" s="103">
        <v>44664</v>
      </c>
      <c r="Z1114" s="103">
        <v>51938</v>
      </c>
      <c r="AA1114" s="79">
        <v>6186</v>
      </c>
      <c r="AB1114" s="90" t="s">
        <v>15340</v>
      </c>
      <c r="AC1114" s="81">
        <v>33</v>
      </c>
    </row>
    <row r="1115" spans="1:29" hidden="1">
      <c r="A1115" s="98" t="s">
        <v>2799</v>
      </c>
      <c r="B1115" s="99" t="s">
        <v>15360</v>
      </c>
      <c r="C1115" s="99" t="s">
        <v>3760</v>
      </c>
      <c r="D1115" s="99" t="s">
        <v>15322</v>
      </c>
      <c r="E1115" s="99" t="s">
        <v>15361</v>
      </c>
      <c r="F1115" s="99" t="s">
        <v>15324</v>
      </c>
      <c r="G1115" s="99" t="s">
        <v>17240</v>
      </c>
      <c r="H1115" s="99" t="s">
        <v>15326</v>
      </c>
      <c r="I1115" s="99" t="s">
        <v>15322</v>
      </c>
      <c r="J1115" s="99" t="s">
        <v>15361</v>
      </c>
      <c r="K1115" s="99">
        <v>0</v>
      </c>
      <c r="L1115" s="99" t="s">
        <v>13433</v>
      </c>
      <c r="M1115" s="100" t="s">
        <v>3767</v>
      </c>
      <c r="N1115" s="86" t="str">
        <f t="shared" si="18"/>
        <v>4459605</v>
      </c>
      <c r="O1115" s="104">
        <v>178500</v>
      </c>
      <c r="P1115" s="101">
        <v>178500</v>
      </c>
      <c r="Q1115" s="77">
        <v>178.5</v>
      </c>
      <c r="R1115" s="102" t="s">
        <v>15329</v>
      </c>
      <c r="S1115" s="99" t="s">
        <v>15330</v>
      </c>
      <c r="T1115" s="99" t="s">
        <v>15331</v>
      </c>
      <c r="U1115" s="99" t="s">
        <v>15332</v>
      </c>
      <c r="V1115" s="99" t="s">
        <v>15333</v>
      </c>
      <c r="W1115" s="99" t="s">
        <v>15345</v>
      </c>
      <c r="X1115" s="103" t="s">
        <v>15494</v>
      </c>
      <c r="Y1115" s="103">
        <v>44634</v>
      </c>
      <c r="Z1115" s="103">
        <v>51922</v>
      </c>
      <c r="AA1115" s="79">
        <v>6186</v>
      </c>
      <c r="AB1115" s="80" t="s">
        <v>15340</v>
      </c>
    </row>
    <row r="1116" spans="1:29" hidden="1">
      <c r="A1116" s="98" t="s">
        <v>2347</v>
      </c>
      <c r="B1116" s="99" t="s">
        <v>15511</v>
      </c>
      <c r="C1116" s="99" t="s">
        <v>3798</v>
      </c>
      <c r="D1116" s="99" t="s">
        <v>15322</v>
      </c>
      <c r="E1116" s="99" t="s">
        <v>15361</v>
      </c>
      <c r="F1116" s="99" t="s">
        <v>15324</v>
      </c>
      <c r="G1116" s="99" t="s">
        <v>17241</v>
      </c>
      <c r="H1116" s="99" t="s">
        <v>15326</v>
      </c>
      <c r="I1116" s="99" t="s">
        <v>15322</v>
      </c>
      <c r="J1116" s="99" t="s">
        <v>15361</v>
      </c>
      <c r="K1116" s="99">
        <v>0</v>
      </c>
      <c r="L1116" s="99" t="s">
        <v>13433</v>
      </c>
      <c r="M1116" s="99" t="s">
        <v>3808</v>
      </c>
      <c r="N1116" s="86" t="str">
        <f t="shared" si="18"/>
        <v>4460410</v>
      </c>
      <c r="O1116" s="104">
        <v>238000</v>
      </c>
      <c r="P1116" s="101">
        <v>238000</v>
      </c>
      <c r="Q1116" s="77">
        <v>238</v>
      </c>
      <c r="R1116" s="102" t="s">
        <v>15329</v>
      </c>
      <c r="S1116" s="99" t="s">
        <v>15330</v>
      </c>
      <c r="T1116" s="99" t="s">
        <v>15331</v>
      </c>
      <c r="U1116" s="99" t="s">
        <v>15332</v>
      </c>
      <c r="V1116" s="99" t="s">
        <v>15333</v>
      </c>
      <c r="W1116" s="99" t="s">
        <v>15345</v>
      </c>
      <c r="X1116" s="103" t="s">
        <v>15680</v>
      </c>
      <c r="Y1116" s="103">
        <v>44677</v>
      </c>
      <c r="Z1116" s="103">
        <v>51976</v>
      </c>
      <c r="AA1116" s="79">
        <v>6186</v>
      </c>
      <c r="AB1116" s="80" t="s">
        <v>15340</v>
      </c>
    </row>
    <row r="1117" spans="1:29" hidden="1">
      <c r="A1117" s="98" t="s">
        <v>15335</v>
      </c>
      <c r="B1117" s="99" t="s">
        <v>15336</v>
      </c>
      <c r="C1117" s="99" t="s">
        <v>6</v>
      </c>
      <c r="D1117" s="99" t="s">
        <v>15322</v>
      </c>
      <c r="E1117" s="99" t="s">
        <v>15337</v>
      </c>
      <c r="F1117" s="99" t="s">
        <v>15324</v>
      </c>
      <c r="G1117" s="99" t="s">
        <v>17242</v>
      </c>
      <c r="H1117" s="99" t="s">
        <v>15326</v>
      </c>
      <c r="I1117" s="99" t="s">
        <v>15322</v>
      </c>
      <c r="J1117" s="99" t="s">
        <v>15337</v>
      </c>
      <c r="K1117" s="99">
        <v>0</v>
      </c>
      <c r="L1117" s="99" t="s">
        <v>13433</v>
      </c>
      <c r="M1117" s="100" t="s">
        <v>8174</v>
      </c>
      <c r="N1117" s="86" t="str">
        <f t="shared" si="18"/>
        <v>4471928</v>
      </c>
      <c r="O1117" s="104">
        <v>184663</v>
      </c>
      <c r="P1117" s="101">
        <v>184663</v>
      </c>
      <c r="Q1117" s="77">
        <v>184.66300000000001</v>
      </c>
      <c r="R1117" s="102" t="s">
        <v>15329</v>
      </c>
      <c r="S1117" s="99" t="s">
        <v>15330</v>
      </c>
      <c r="T1117" s="99" t="s">
        <v>15331</v>
      </c>
      <c r="U1117" s="99" t="s">
        <v>15332</v>
      </c>
      <c r="V1117" s="99" t="s">
        <v>15333</v>
      </c>
      <c r="W1117" s="99" t="s">
        <v>15339</v>
      </c>
      <c r="X1117" s="103" t="s">
        <v>15413</v>
      </c>
      <c r="Y1117" s="103">
        <v>44649</v>
      </c>
      <c r="Z1117" s="103">
        <v>51932</v>
      </c>
      <c r="AA1117" s="79">
        <v>6186</v>
      </c>
      <c r="AB1117" s="90" t="s">
        <v>15340</v>
      </c>
    </row>
    <row r="1118" spans="1:29" hidden="1">
      <c r="A1118" s="98" t="s">
        <v>15534</v>
      </c>
      <c r="B1118" s="99" t="s">
        <v>15535</v>
      </c>
      <c r="C1118" s="99" t="s">
        <v>158</v>
      </c>
      <c r="D1118" s="99" t="s">
        <v>15322</v>
      </c>
      <c r="E1118" s="99" t="s">
        <v>15337</v>
      </c>
      <c r="F1118" s="99" t="s">
        <v>15324</v>
      </c>
      <c r="G1118" s="99" t="s">
        <v>17243</v>
      </c>
      <c r="H1118" s="99" t="s">
        <v>15326</v>
      </c>
      <c r="I1118" s="99" t="s">
        <v>15322</v>
      </c>
      <c r="J1118" s="99" t="s">
        <v>15337</v>
      </c>
      <c r="K1118" s="99">
        <v>0</v>
      </c>
      <c r="L1118" s="99" t="s">
        <v>13433</v>
      </c>
      <c r="M1118" s="99" t="s">
        <v>749</v>
      </c>
      <c r="N1118" s="86" t="str">
        <f t="shared" si="18"/>
        <v>4492723</v>
      </c>
      <c r="O1118" s="104">
        <v>184000</v>
      </c>
      <c r="P1118" s="105">
        <v>184000</v>
      </c>
      <c r="Q1118" s="77">
        <v>184</v>
      </c>
      <c r="R1118" s="102" t="s">
        <v>15329</v>
      </c>
      <c r="S1118" s="99" t="s">
        <v>15330</v>
      </c>
      <c r="T1118" s="99" t="s">
        <v>15331</v>
      </c>
      <c r="U1118" s="99" t="s">
        <v>15332</v>
      </c>
      <c r="V1118" s="99" t="s">
        <v>15333</v>
      </c>
      <c r="W1118" s="99" t="s">
        <v>15345</v>
      </c>
      <c r="X1118" s="103" t="s">
        <v>15379</v>
      </c>
      <c r="Y1118" s="103">
        <v>44740</v>
      </c>
      <c r="Z1118" s="103">
        <v>52011</v>
      </c>
      <c r="AA1118" s="79">
        <v>6186</v>
      </c>
      <c r="AB1118" s="80" t="s">
        <v>15340</v>
      </c>
      <c r="AC1118" s="81">
        <v>33</v>
      </c>
    </row>
    <row r="1119" spans="1:29" hidden="1">
      <c r="A1119" s="76" t="s">
        <v>2347</v>
      </c>
      <c r="B1119" s="92" t="s">
        <v>15346</v>
      </c>
      <c r="C1119" s="92" t="s">
        <v>129</v>
      </c>
      <c r="D1119" s="92" t="s">
        <v>15322</v>
      </c>
      <c r="E1119" s="92" t="s">
        <v>15337</v>
      </c>
      <c r="F1119" s="92" t="s">
        <v>15324</v>
      </c>
      <c r="G1119" s="92" t="s">
        <v>17244</v>
      </c>
      <c r="H1119" s="92" t="s">
        <v>15326</v>
      </c>
      <c r="I1119" s="92" t="s">
        <v>15322</v>
      </c>
      <c r="J1119" s="92" t="s">
        <v>15337</v>
      </c>
      <c r="K1119" s="92">
        <v>0</v>
      </c>
      <c r="L1119" s="92" t="s">
        <v>13433</v>
      </c>
      <c r="M1119" s="93" t="s">
        <v>17245</v>
      </c>
      <c r="N1119" s="86" t="str">
        <f t="shared" si="18"/>
        <v>4505188</v>
      </c>
      <c r="O1119" s="94">
        <v>273000</v>
      </c>
      <c r="P1119" s="95">
        <v>259350</v>
      </c>
      <c r="Q1119" s="77">
        <v>259.35000000000002</v>
      </c>
      <c r="R1119" s="96" t="s">
        <v>15329</v>
      </c>
      <c r="S1119" s="92" t="s">
        <v>15349</v>
      </c>
      <c r="T1119" s="92" t="s">
        <v>15331</v>
      </c>
      <c r="U1119" s="92" t="s">
        <v>15350</v>
      </c>
      <c r="V1119" s="92" t="s">
        <v>15351</v>
      </c>
      <c r="W1119" s="92" t="s">
        <v>15352</v>
      </c>
      <c r="X1119" s="97">
        <v>44594</v>
      </c>
      <c r="Y1119" s="97">
        <v>44595</v>
      </c>
      <c r="Z1119" s="97">
        <v>51894</v>
      </c>
      <c r="AA1119" s="79" t="s">
        <v>15353</v>
      </c>
      <c r="AB1119" s="90"/>
    </row>
    <row r="1120" spans="1:29" hidden="1">
      <c r="A1120" s="98" t="s">
        <v>2799</v>
      </c>
      <c r="B1120" s="99" t="s">
        <v>15358</v>
      </c>
      <c r="C1120" s="99" t="s">
        <v>59</v>
      </c>
      <c r="D1120" s="99" t="s">
        <v>15322</v>
      </c>
      <c r="E1120" s="99" t="s">
        <v>15337</v>
      </c>
      <c r="F1120" s="99" t="s">
        <v>15324</v>
      </c>
      <c r="G1120" s="99" t="s">
        <v>17246</v>
      </c>
      <c r="H1120" s="99" t="s">
        <v>15326</v>
      </c>
      <c r="I1120" s="99" t="s">
        <v>15322</v>
      </c>
      <c r="J1120" s="99" t="s">
        <v>15395</v>
      </c>
      <c r="K1120" s="99">
        <v>0</v>
      </c>
      <c r="L1120" s="99" t="s">
        <v>13433</v>
      </c>
      <c r="M1120" s="99" t="s">
        <v>2473</v>
      </c>
      <c r="N1120" s="86" t="str">
        <f t="shared" si="18"/>
        <v>4527185</v>
      </c>
      <c r="O1120" s="104">
        <v>191043</v>
      </c>
      <c r="P1120" s="101">
        <v>191043</v>
      </c>
      <c r="Q1120" s="77">
        <v>191.04300000000001</v>
      </c>
      <c r="R1120" s="102" t="s">
        <v>15329</v>
      </c>
      <c r="S1120" s="99" t="s">
        <v>15330</v>
      </c>
      <c r="T1120" s="99" t="s">
        <v>15331</v>
      </c>
      <c r="U1120" s="99" t="s">
        <v>15332</v>
      </c>
      <c r="V1120" s="99" t="s">
        <v>15333</v>
      </c>
      <c r="W1120" s="99" t="s">
        <v>15334</v>
      </c>
      <c r="X1120" s="103" t="s">
        <v>15583</v>
      </c>
      <c r="Y1120" s="103">
        <v>44676</v>
      </c>
      <c r="Z1120" s="103">
        <v>51977</v>
      </c>
      <c r="AA1120" s="79">
        <v>6186</v>
      </c>
      <c r="AB1120" s="80" t="s">
        <v>15340</v>
      </c>
    </row>
    <row r="1121" spans="1:29" hidden="1">
      <c r="A1121" s="76" t="s">
        <v>2347</v>
      </c>
      <c r="B1121" s="92" t="s">
        <v>15341</v>
      </c>
      <c r="C1121" s="92" t="s">
        <v>15342</v>
      </c>
      <c r="D1121" s="92" t="s">
        <v>15322</v>
      </c>
      <c r="E1121" s="92" t="s">
        <v>15343</v>
      </c>
      <c r="F1121" s="92" t="s">
        <v>15354</v>
      </c>
      <c r="G1121" s="92" t="s">
        <v>17247</v>
      </c>
      <c r="H1121" s="92" t="s">
        <v>15326</v>
      </c>
      <c r="I1121" s="92" t="s">
        <v>15322</v>
      </c>
      <c r="J1121" s="92" t="s">
        <v>15343</v>
      </c>
      <c r="K1121" s="92">
        <v>0</v>
      </c>
      <c r="L1121" s="92" t="s">
        <v>13433</v>
      </c>
      <c r="M1121" s="93" t="s">
        <v>17248</v>
      </c>
      <c r="N1121" s="86" t="str">
        <f t="shared" si="18"/>
        <v>4535386</v>
      </c>
      <c r="O1121" s="94">
        <v>142049</v>
      </c>
      <c r="P1121" s="95">
        <v>142049</v>
      </c>
      <c r="Q1121" s="77">
        <v>142.04900000000001</v>
      </c>
      <c r="R1121" s="96" t="s">
        <v>15329</v>
      </c>
      <c r="S1121" s="92" t="s">
        <v>15349</v>
      </c>
      <c r="T1121" s="92" t="s">
        <v>15331</v>
      </c>
      <c r="U1121" s="92" t="s">
        <v>15356</v>
      </c>
      <c r="V1121" s="92" t="s">
        <v>15357</v>
      </c>
      <c r="W1121" s="92" t="s">
        <v>15352</v>
      </c>
      <c r="X1121" s="97">
        <v>44578</v>
      </c>
      <c r="Y1121" s="97">
        <v>44580</v>
      </c>
      <c r="Z1121" s="97">
        <v>51877</v>
      </c>
      <c r="AA1121" s="79" t="s">
        <v>15353</v>
      </c>
      <c r="AB1121" s="90"/>
    </row>
    <row r="1122" spans="1:29" hidden="1">
      <c r="A1122" s="98" t="s">
        <v>15458</v>
      </c>
      <c r="B1122" s="99" t="s">
        <v>15602</v>
      </c>
      <c r="C1122" s="99" t="s">
        <v>3811</v>
      </c>
      <c r="D1122" s="99" t="s">
        <v>15322</v>
      </c>
      <c r="E1122" s="99" t="s">
        <v>15361</v>
      </c>
      <c r="F1122" s="99" t="s">
        <v>15324</v>
      </c>
      <c r="G1122" s="99" t="s">
        <v>17249</v>
      </c>
      <c r="H1122" s="99" t="s">
        <v>15326</v>
      </c>
      <c r="I1122" s="99" t="s">
        <v>15322</v>
      </c>
      <c r="J1122" s="99" t="s">
        <v>15361</v>
      </c>
      <c r="K1122" s="99">
        <v>0</v>
      </c>
      <c r="L1122" s="99" t="s">
        <v>13433</v>
      </c>
      <c r="M1122" s="99" t="s">
        <v>17250</v>
      </c>
      <c r="N1122" s="86" t="str">
        <f t="shared" si="18"/>
        <v>4546553</v>
      </c>
      <c r="O1122" s="104">
        <v>111000</v>
      </c>
      <c r="P1122" s="105">
        <v>66600</v>
      </c>
      <c r="Q1122" s="77">
        <v>66.599999999999994</v>
      </c>
      <c r="R1122" s="102" t="s">
        <v>15329</v>
      </c>
      <c r="S1122" s="99" t="s">
        <v>15330</v>
      </c>
      <c r="T1122" s="99" t="s">
        <v>15331</v>
      </c>
      <c r="U1122" s="99" t="s">
        <v>15332</v>
      </c>
      <c r="V1122" s="99" t="s">
        <v>15333</v>
      </c>
      <c r="W1122" s="99" t="s">
        <v>15334</v>
      </c>
      <c r="X1122" s="103" t="s">
        <v>15605</v>
      </c>
      <c r="Y1122" s="103">
        <v>44721</v>
      </c>
      <c r="Z1122" s="103">
        <v>52010</v>
      </c>
      <c r="AA1122" s="79">
        <v>6186</v>
      </c>
    </row>
    <row r="1123" spans="1:29" hidden="1">
      <c r="A1123" s="98" t="s">
        <v>15335</v>
      </c>
      <c r="B1123" s="99" t="s">
        <v>15336</v>
      </c>
      <c r="C1123" s="99" t="s">
        <v>6</v>
      </c>
      <c r="D1123" s="99" t="s">
        <v>15322</v>
      </c>
      <c r="E1123" s="99" t="s">
        <v>15337</v>
      </c>
      <c r="F1123" s="99" t="s">
        <v>15324</v>
      </c>
      <c r="G1123" s="99" t="s">
        <v>17251</v>
      </c>
      <c r="H1123" s="99" t="s">
        <v>15326</v>
      </c>
      <c r="I1123" s="99" t="s">
        <v>15322</v>
      </c>
      <c r="J1123" s="99" t="s">
        <v>15406</v>
      </c>
      <c r="K1123" s="99">
        <v>0</v>
      </c>
      <c r="L1123" s="99" t="s">
        <v>13433</v>
      </c>
      <c r="M1123" s="99" t="s">
        <v>1937</v>
      </c>
      <c r="N1123" s="86" t="str">
        <f t="shared" si="18"/>
        <v>4566347</v>
      </c>
      <c r="O1123" s="104">
        <v>234525</v>
      </c>
      <c r="P1123" s="101">
        <v>234525</v>
      </c>
      <c r="Q1123" s="77">
        <v>234.52500000000001</v>
      </c>
      <c r="R1123" s="102" t="s">
        <v>15329</v>
      </c>
      <c r="S1123" s="99" t="s">
        <v>15330</v>
      </c>
      <c r="T1123" s="99" t="s">
        <v>15331</v>
      </c>
      <c r="U1123" s="99" t="s">
        <v>15332</v>
      </c>
      <c r="V1123" s="99" t="s">
        <v>15333</v>
      </c>
      <c r="W1123" s="99" t="s">
        <v>15339</v>
      </c>
      <c r="X1123" s="103" t="s">
        <v>15488</v>
      </c>
      <c r="Y1123" s="103">
        <v>44657</v>
      </c>
      <c r="Z1123" s="103">
        <v>51931</v>
      </c>
      <c r="AA1123" s="79">
        <v>6186</v>
      </c>
      <c r="AB1123" s="90" t="s">
        <v>15340</v>
      </c>
    </row>
    <row r="1124" spans="1:29" hidden="1">
      <c r="A1124" s="98" t="s">
        <v>15335</v>
      </c>
      <c r="B1124" s="99" t="s">
        <v>15336</v>
      </c>
      <c r="C1124" s="99" t="s">
        <v>6</v>
      </c>
      <c r="D1124" s="99" t="s">
        <v>15322</v>
      </c>
      <c r="E1124" s="99" t="s">
        <v>15337</v>
      </c>
      <c r="F1124" s="99" t="s">
        <v>15324</v>
      </c>
      <c r="G1124" s="99" t="s">
        <v>17252</v>
      </c>
      <c r="H1124" s="99" t="s">
        <v>15326</v>
      </c>
      <c r="I1124" s="99" t="s">
        <v>15322</v>
      </c>
      <c r="J1124" s="99" t="s">
        <v>15337</v>
      </c>
      <c r="K1124" s="99">
        <v>0</v>
      </c>
      <c r="L1124" s="99" t="s">
        <v>13433</v>
      </c>
      <c r="M1124" s="99" t="s">
        <v>2530</v>
      </c>
      <c r="N1124" s="86" t="str">
        <f t="shared" si="18"/>
        <v>4568625</v>
      </c>
      <c r="O1124" s="104">
        <v>327250</v>
      </c>
      <c r="P1124" s="101">
        <v>327250</v>
      </c>
      <c r="Q1124" s="77">
        <v>327.25</v>
      </c>
      <c r="R1124" s="102" t="s">
        <v>15329</v>
      </c>
      <c r="S1124" s="99" t="s">
        <v>15330</v>
      </c>
      <c r="T1124" s="99" t="s">
        <v>15331</v>
      </c>
      <c r="U1124" s="99" t="s">
        <v>15332</v>
      </c>
      <c r="V1124" s="99" t="s">
        <v>15333</v>
      </c>
      <c r="W1124" s="99" t="s">
        <v>15339</v>
      </c>
      <c r="X1124" s="103">
        <v>44686</v>
      </c>
      <c r="Y1124" s="103">
        <v>44687</v>
      </c>
      <c r="Z1124" s="103">
        <v>51970</v>
      </c>
      <c r="AA1124" s="79">
        <v>6186</v>
      </c>
      <c r="AB1124" s="80" t="s">
        <v>15510</v>
      </c>
      <c r="AC1124" s="81">
        <v>33</v>
      </c>
    </row>
    <row r="1125" spans="1:29" hidden="1">
      <c r="A1125" s="98" t="s">
        <v>2799</v>
      </c>
      <c r="B1125" s="99" t="s">
        <v>15360</v>
      </c>
      <c r="C1125" s="99" t="s">
        <v>3760</v>
      </c>
      <c r="D1125" s="99" t="s">
        <v>15322</v>
      </c>
      <c r="E1125" s="99" t="s">
        <v>15361</v>
      </c>
      <c r="F1125" s="99" t="s">
        <v>15324</v>
      </c>
      <c r="G1125" s="99" t="s">
        <v>17253</v>
      </c>
      <c r="H1125" s="99" t="s">
        <v>15326</v>
      </c>
      <c r="I1125" s="99" t="s">
        <v>15322</v>
      </c>
      <c r="J1125" s="99" t="s">
        <v>15370</v>
      </c>
      <c r="K1125" s="99">
        <v>0</v>
      </c>
      <c r="L1125" s="99" t="s">
        <v>13433</v>
      </c>
      <c r="M1125" s="99" t="s">
        <v>17254</v>
      </c>
      <c r="N1125" s="86" t="str">
        <f t="shared" si="18"/>
        <v>4584750</v>
      </c>
      <c r="O1125" s="104">
        <v>114510</v>
      </c>
      <c r="P1125" s="101">
        <v>114510</v>
      </c>
      <c r="Q1125" s="77">
        <v>114.51</v>
      </c>
      <c r="R1125" s="102" t="s">
        <v>15329</v>
      </c>
      <c r="S1125" s="99" t="s">
        <v>15349</v>
      </c>
      <c r="T1125" s="99" t="s">
        <v>15331</v>
      </c>
      <c r="U1125" s="99" t="s">
        <v>15356</v>
      </c>
      <c r="V1125" s="99" t="s">
        <v>15357</v>
      </c>
      <c r="W1125" s="99" t="s">
        <v>15352</v>
      </c>
      <c r="X1125" s="103">
        <v>44693</v>
      </c>
      <c r="Y1125" s="103">
        <v>44706</v>
      </c>
      <c r="Z1125" s="103">
        <v>51997</v>
      </c>
      <c r="AA1125" s="79" t="s">
        <v>15353</v>
      </c>
    </row>
    <row r="1126" spans="1:29" hidden="1">
      <c r="A1126" s="98" t="s">
        <v>2799</v>
      </c>
      <c r="B1126" s="99" t="s">
        <v>15360</v>
      </c>
      <c r="C1126" s="99" t="s">
        <v>3760</v>
      </c>
      <c r="D1126" s="99" t="s">
        <v>15322</v>
      </c>
      <c r="E1126" s="99" t="s">
        <v>15361</v>
      </c>
      <c r="F1126" s="99" t="s">
        <v>15324</v>
      </c>
      <c r="G1126" s="99" t="s">
        <v>17255</v>
      </c>
      <c r="H1126" s="99" t="s">
        <v>15326</v>
      </c>
      <c r="I1126" s="99" t="s">
        <v>15322</v>
      </c>
      <c r="J1126" s="99" t="s">
        <v>15370</v>
      </c>
      <c r="K1126" s="99">
        <v>0</v>
      </c>
      <c r="L1126" s="99" t="s">
        <v>13433</v>
      </c>
      <c r="M1126" s="99" t="s">
        <v>17256</v>
      </c>
      <c r="N1126" s="86" t="str">
        <f t="shared" si="18"/>
        <v>4584886</v>
      </c>
      <c r="O1126" s="104">
        <v>114418</v>
      </c>
      <c r="P1126" s="101">
        <v>114418</v>
      </c>
      <c r="Q1126" s="77">
        <v>114.41800000000001</v>
      </c>
      <c r="R1126" s="102" t="s">
        <v>15329</v>
      </c>
      <c r="S1126" s="99" t="s">
        <v>15349</v>
      </c>
      <c r="T1126" s="99" t="s">
        <v>15331</v>
      </c>
      <c r="U1126" s="99" t="s">
        <v>15356</v>
      </c>
      <c r="V1126" s="99" t="s">
        <v>15357</v>
      </c>
      <c r="W1126" s="99" t="s">
        <v>15352</v>
      </c>
      <c r="X1126" s="103">
        <v>44676</v>
      </c>
      <c r="Y1126" s="103">
        <v>44706</v>
      </c>
      <c r="Z1126" s="103">
        <v>51980</v>
      </c>
      <c r="AA1126" s="79" t="s">
        <v>15353</v>
      </c>
    </row>
    <row r="1127" spans="1:29" hidden="1">
      <c r="A1127" s="98" t="s">
        <v>15458</v>
      </c>
      <c r="B1127" s="99" t="s">
        <v>15689</v>
      </c>
      <c r="C1127" s="99" t="s">
        <v>15690</v>
      </c>
      <c r="D1127" s="99" t="s">
        <v>15322</v>
      </c>
      <c r="E1127" s="99" t="s">
        <v>15370</v>
      </c>
      <c r="F1127" s="99" t="s">
        <v>15324</v>
      </c>
      <c r="G1127" s="99" t="s">
        <v>17257</v>
      </c>
      <c r="H1127" s="99" t="s">
        <v>15326</v>
      </c>
      <c r="I1127" s="99" t="s">
        <v>15322</v>
      </c>
      <c r="J1127" s="99" t="s">
        <v>15370</v>
      </c>
      <c r="K1127" s="99">
        <v>0</v>
      </c>
      <c r="L1127" s="99" t="s">
        <v>13433</v>
      </c>
      <c r="M1127" s="99" t="s">
        <v>17258</v>
      </c>
      <c r="N1127" s="86" t="str">
        <f t="shared" si="18"/>
        <v>4588924</v>
      </c>
      <c r="O1127" s="104">
        <v>86000</v>
      </c>
      <c r="P1127" s="101">
        <v>34400</v>
      </c>
      <c r="Q1127" s="77">
        <v>34.4</v>
      </c>
      <c r="R1127" s="102" t="s">
        <v>15329</v>
      </c>
      <c r="S1127" s="99" t="s">
        <v>15330</v>
      </c>
      <c r="T1127" s="99" t="s">
        <v>15331</v>
      </c>
      <c r="U1127" s="99" t="s">
        <v>15332</v>
      </c>
      <c r="V1127" s="99" t="s">
        <v>15333</v>
      </c>
      <c r="W1127" s="99" t="s">
        <v>15334</v>
      </c>
      <c r="X1127" s="103">
        <v>44677</v>
      </c>
      <c r="Y1127" s="103">
        <v>44701</v>
      </c>
      <c r="Z1127" s="103">
        <v>51980</v>
      </c>
      <c r="AA1127" s="79">
        <v>6186</v>
      </c>
      <c r="AB1127" s="80" t="s">
        <v>15503</v>
      </c>
    </row>
    <row r="1128" spans="1:29" hidden="1">
      <c r="A1128" s="76" t="s">
        <v>15489</v>
      </c>
      <c r="B1128" s="92" t="s">
        <v>15772</v>
      </c>
      <c r="C1128" s="92" t="s">
        <v>57</v>
      </c>
      <c r="D1128" s="92" t="s">
        <v>15322</v>
      </c>
      <c r="E1128" s="92" t="s">
        <v>15337</v>
      </c>
      <c r="F1128" s="92" t="s">
        <v>15324</v>
      </c>
      <c r="G1128" s="92" t="s">
        <v>17259</v>
      </c>
      <c r="H1128" s="92" t="s">
        <v>15326</v>
      </c>
      <c r="I1128" s="92" t="s">
        <v>15322</v>
      </c>
      <c r="J1128" s="92" t="s">
        <v>15370</v>
      </c>
      <c r="K1128" s="92">
        <v>0</v>
      </c>
      <c r="L1128" s="92" t="s">
        <v>13433</v>
      </c>
      <c r="M1128" s="93" t="s">
        <v>17260</v>
      </c>
      <c r="N1128" s="86" t="str">
        <f t="shared" si="18"/>
        <v>4591602</v>
      </c>
      <c r="O1128" s="94">
        <v>215654</v>
      </c>
      <c r="P1128" s="95">
        <v>215654</v>
      </c>
      <c r="Q1128" s="77">
        <v>215.654</v>
      </c>
      <c r="R1128" s="96" t="s">
        <v>15329</v>
      </c>
      <c r="S1128" s="92" t="s">
        <v>15330</v>
      </c>
      <c r="T1128" s="92" t="s">
        <v>15331</v>
      </c>
      <c r="U1128" s="92" t="s">
        <v>15332</v>
      </c>
      <c r="V1128" s="92" t="s">
        <v>15333</v>
      </c>
      <c r="W1128" s="92" t="s">
        <v>15345</v>
      </c>
      <c r="X1128" s="97">
        <v>44607</v>
      </c>
      <c r="Y1128" s="97">
        <v>44607</v>
      </c>
      <c r="Z1128" s="97">
        <v>51881</v>
      </c>
      <c r="AA1128" s="79">
        <v>6186</v>
      </c>
      <c r="AB1128" s="90" t="s">
        <v>15340</v>
      </c>
    </row>
    <row r="1129" spans="1:29" hidden="1">
      <c r="A1129" s="76" t="s">
        <v>2799</v>
      </c>
      <c r="B1129" s="92" t="s">
        <v>15358</v>
      </c>
      <c r="C1129" s="92" t="s">
        <v>59</v>
      </c>
      <c r="D1129" s="92" t="s">
        <v>15322</v>
      </c>
      <c r="E1129" s="92" t="s">
        <v>15337</v>
      </c>
      <c r="F1129" s="92" t="s">
        <v>15324</v>
      </c>
      <c r="G1129" s="92" t="s">
        <v>17261</v>
      </c>
      <c r="H1129" s="92" t="s">
        <v>15326</v>
      </c>
      <c r="I1129" s="92" t="s">
        <v>15322</v>
      </c>
      <c r="J1129" s="92" t="s">
        <v>15370</v>
      </c>
      <c r="K1129" s="92">
        <v>0</v>
      </c>
      <c r="L1129" s="92" t="s">
        <v>13433</v>
      </c>
      <c r="M1129" s="93" t="s">
        <v>17262</v>
      </c>
      <c r="N1129" s="86" t="str">
        <f t="shared" si="18"/>
        <v>4591782</v>
      </c>
      <c r="O1129" s="94">
        <v>272000</v>
      </c>
      <c r="P1129" s="95">
        <v>272000</v>
      </c>
      <c r="Q1129" s="77">
        <v>272</v>
      </c>
      <c r="R1129" s="96" t="s">
        <v>15329</v>
      </c>
      <c r="S1129" s="92" t="s">
        <v>15330</v>
      </c>
      <c r="T1129" s="92" t="s">
        <v>15331</v>
      </c>
      <c r="U1129" s="92" t="s">
        <v>15332</v>
      </c>
      <c r="V1129" s="92" t="s">
        <v>15333</v>
      </c>
      <c r="W1129" s="92" t="s">
        <v>15334</v>
      </c>
      <c r="X1129" s="97">
        <v>44560</v>
      </c>
      <c r="Y1129" s="97">
        <v>44573</v>
      </c>
      <c r="Z1129" s="97">
        <v>51864</v>
      </c>
      <c r="AA1129" s="79">
        <v>6186</v>
      </c>
      <c r="AB1129" s="90" t="s">
        <v>15340</v>
      </c>
    </row>
    <row r="1130" spans="1:29" hidden="1">
      <c r="A1130" s="98" t="s">
        <v>15320</v>
      </c>
      <c r="B1130" s="99" t="s">
        <v>15620</v>
      </c>
      <c r="C1130" s="99" t="s">
        <v>15621</v>
      </c>
      <c r="D1130" s="99" t="s">
        <v>15322</v>
      </c>
      <c r="E1130" s="99" t="s">
        <v>15348</v>
      </c>
      <c r="F1130" s="99" t="s">
        <v>15324</v>
      </c>
      <c r="G1130" s="99" t="s">
        <v>17263</v>
      </c>
      <c r="H1130" s="99" t="s">
        <v>15326</v>
      </c>
      <c r="I1130" s="99" t="s">
        <v>15322</v>
      </c>
      <c r="J1130" s="99" t="s">
        <v>15348</v>
      </c>
      <c r="K1130" s="99">
        <v>0</v>
      </c>
      <c r="L1130" s="99" t="s">
        <v>13433</v>
      </c>
      <c r="M1130" s="99" t="s">
        <v>17264</v>
      </c>
      <c r="N1130" s="86" t="str">
        <f t="shared" si="18"/>
        <v>4603005</v>
      </c>
      <c r="O1130" s="104">
        <v>229000</v>
      </c>
      <c r="P1130" s="105">
        <v>229000</v>
      </c>
      <c r="Q1130" s="77">
        <v>229</v>
      </c>
      <c r="R1130" s="102" t="s">
        <v>15329</v>
      </c>
      <c r="S1130" s="99" t="s">
        <v>15330</v>
      </c>
      <c r="T1130" s="99" t="s">
        <v>15331</v>
      </c>
      <c r="U1130" s="99" t="s">
        <v>15332</v>
      </c>
      <c r="V1130" s="99" t="s">
        <v>15333</v>
      </c>
      <c r="W1130" s="99" t="s">
        <v>15334</v>
      </c>
      <c r="X1130" s="103" t="s">
        <v>17003</v>
      </c>
      <c r="Y1130" s="103">
        <v>44728</v>
      </c>
      <c r="Z1130" s="103">
        <v>52030</v>
      </c>
      <c r="AA1130" s="79">
        <v>6186</v>
      </c>
    </row>
    <row r="1131" spans="1:29" hidden="1">
      <c r="A1131" s="98" t="s">
        <v>2799</v>
      </c>
      <c r="B1131" s="99" t="s">
        <v>15358</v>
      </c>
      <c r="C1131" s="99" t="s">
        <v>59</v>
      </c>
      <c r="D1131" s="99" t="s">
        <v>15322</v>
      </c>
      <c r="E1131" s="99" t="s">
        <v>15337</v>
      </c>
      <c r="F1131" s="99" t="s">
        <v>15324</v>
      </c>
      <c r="G1131" s="99" t="s">
        <v>17265</v>
      </c>
      <c r="H1131" s="99" t="s">
        <v>15326</v>
      </c>
      <c r="I1131" s="99" t="s">
        <v>15322</v>
      </c>
      <c r="J1131" s="99" t="s">
        <v>15337</v>
      </c>
      <c r="K1131" s="99">
        <v>0</v>
      </c>
      <c r="L1131" s="99" t="s">
        <v>13433</v>
      </c>
      <c r="M1131" s="99" t="s">
        <v>1692</v>
      </c>
      <c r="N1131" s="86" t="str">
        <f t="shared" si="18"/>
        <v>4637217</v>
      </c>
      <c r="O1131" s="104">
        <v>244760</v>
      </c>
      <c r="P1131" s="101">
        <v>244760</v>
      </c>
      <c r="Q1131" s="77">
        <v>244.76</v>
      </c>
      <c r="R1131" s="102" t="s">
        <v>15329</v>
      </c>
      <c r="S1131" s="99" t="s">
        <v>15330</v>
      </c>
      <c r="T1131" s="99" t="s">
        <v>15331</v>
      </c>
      <c r="U1131" s="99" t="s">
        <v>15332</v>
      </c>
      <c r="V1131" s="99" t="s">
        <v>15333</v>
      </c>
      <c r="W1131" s="99" t="s">
        <v>15334</v>
      </c>
      <c r="X1131" s="103">
        <v>44694</v>
      </c>
      <c r="Y1131" s="103">
        <v>44694</v>
      </c>
      <c r="Z1131" s="103">
        <v>51995</v>
      </c>
      <c r="AA1131" s="79">
        <v>6186</v>
      </c>
      <c r="AB1131" s="80" t="s">
        <v>15340</v>
      </c>
      <c r="AC1131" s="81">
        <v>33</v>
      </c>
    </row>
    <row r="1132" spans="1:29" hidden="1">
      <c r="A1132" s="98" t="s">
        <v>2799</v>
      </c>
      <c r="B1132" s="99" t="s">
        <v>15358</v>
      </c>
      <c r="C1132" s="99" t="s">
        <v>59</v>
      </c>
      <c r="D1132" s="99" t="s">
        <v>15322</v>
      </c>
      <c r="E1132" s="99" t="s">
        <v>15337</v>
      </c>
      <c r="F1132" s="99" t="s">
        <v>15324</v>
      </c>
      <c r="G1132" s="99" t="s">
        <v>17266</v>
      </c>
      <c r="H1132" s="99" t="s">
        <v>15326</v>
      </c>
      <c r="I1132" s="99" t="s">
        <v>15322</v>
      </c>
      <c r="J1132" s="99" t="s">
        <v>15337</v>
      </c>
      <c r="K1132" s="99">
        <v>0</v>
      </c>
      <c r="L1132" s="99" t="s">
        <v>13433</v>
      </c>
      <c r="M1132" s="99" t="s">
        <v>276</v>
      </c>
      <c r="N1132" s="86" t="str">
        <f t="shared" si="18"/>
        <v>4642312</v>
      </c>
      <c r="O1132" s="104">
        <v>232950</v>
      </c>
      <c r="P1132" s="101">
        <v>232950</v>
      </c>
      <c r="Q1132" s="77">
        <v>232.95</v>
      </c>
      <c r="R1132" s="102" t="s">
        <v>15329</v>
      </c>
      <c r="S1132" s="99" t="s">
        <v>15330</v>
      </c>
      <c r="T1132" s="99" t="s">
        <v>15331</v>
      </c>
      <c r="U1132" s="99" t="s">
        <v>15332</v>
      </c>
      <c r="V1132" s="99" t="s">
        <v>15333</v>
      </c>
      <c r="W1132" s="99" t="s">
        <v>15334</v>
      </c>
      <c r="X1132" s="103" t="s">
        <v>15583</v>
      </c>
      <c r="Y1132" s="103">
        <v>44673</v>
      </c>
      <c r="Z1132" s="103">
        <v>51962</v>
      </c>
      <c r="AA1132" s="79">
        <v>6186</v>
      </c>
      <c r="AB1132" s="80" t="s">
        <v>15340</v>
      </c>
    </row>
    <row r="1133" spans="1:29" hidden="1">
      <c r="A1133" s="76" t="s">
        <v>2799</v>
      </c>
      <c r="B1133" s="92" t="s">
        <v>15358</v>
      </c>
      <c r="C1133" s="92" t="s">
        <v>59</v>
      </c>
      <c r="D1133" s="92" t="s">
        <v>15322</v>
      </c>
      <c r="E1133" s="92" t="s">
        <v>15337</v>
      </c>
      <c r="F1133" s="92" t="s">
        <v>15324</v>
      </c>
      <c r="G1133" s="92" t="s">
        <v>17267</v>
      </c>
      <c r="H1133" s="92" t="s">
        <v>15326</v>
      </c>
      <c r="I1133" s="92" t="s">
        <v>15322</v>
      </c>
      <c r="J1133" s="92" t="s">
        <v>15364</v>
      </c>
      <c r="K1133" s="92">
        <v>0</v>
      </c>
      <c r="L1133" s="92" t="s">
        <v>13433</v>
      </c>
      <c r="M1133" s="93" t="s">
        <v>185</v>
      </c>
      <c r="N1133" s="86" t="str">
        <f t="shared" si="18"/>
        <v>4681250</v>
      </c>
      <c r="O1133" s="94">
        <v>207411</v>
      </c>
      <c r="P1133" s="95">
        <v>207411</v>
      </c>
      <c r="Q1133" s="77">
        <v>207.411</v>
      </c>
      <c r="R1133" s="96" t="s">
        <v>15329</v>
      </c>
      <c r="S1133" s="92" t="s">
        <v>15330</v>
      </c>
      <c r="T1133" s="92" t="s">
        <v>15331</v>
      </c>
      <c r="U1133" s="92" t="s">
        <v>15332</v>
      </c>
      <c r="V1133" s="92" t="s">
        <v>15333</v>
      </c>
      <c r="W1133" s="92" t="s">
        <v>15329</v>
      </c>
      <c r="X1133" s="97">
        <v>44607</v>
      </c>
      <c r="Y1133" s="97">
        <v>44609</v>
      </c>
      <c r="Z1133" s="97">
        <v>51900</v>
      </c>
      <c r="AA1133" s="79">
        <v>6186</v>
      </c>
      <c r="AB1133" s="90" t="s">
        <v>15340</v>
      </c>
    </row>
    <row r="1134" spans="1:29" hidden="1">
      <c r="A1134" s="76" t="s">
        <v>15489</v>
      </c>
      <c r="B1134" s="92" t="s">
        <v>15659</v>
      </c>
      <c r="C1134" s="92" t="s">
        <v>2566</v>
      </c>
      <c r="D1134" s="92" t="s">
        <v>15322</v>
      </c>
      <c r="E1134" s="92" t="s">
        <v>15384</v>
      </c>
      <c r="F1134" s="92" t="s">
        <v>15324</v>
      </c>
      <c r="G1134" s="92" t="s">
        <v>17268</v>
      </c>
      <c r="H1134" s="92" t="s">
        <v>15326</v>
      </c>
      <c r="I1134" s="92" t="s">
        <v>15322</v>
      </c>
      <c r="J1134" s="92" t="s">
        <v>15384</v>
      </c>
      <c r="K1134" s="92">
        <v>1</v>
      </c>
      <c r="L1134" s="92" t="s">
        <v>13433</v>
      </c>
      <c r="M1134" s="93" t="s">
        <v>2568</v>
      </c>
      <c r="N1134" s="86" t="str">
        <f t="shared" si="18"/>
        <v>4694808</v>
      </c>
      <c r="O1134" s="94">
        <v>160305</v>
      </c>
      <c r="P1134" s="95">
        <v>160305</v>
      </c>
      <c r="Q1134" s="77">
        <v>160.30500000000001</v>
      </c>
      <c r="R1134" s="96" t="s">
        <v>15329</v>
      </c>
      <c r="S1134" s="92" t="s">
        <v>15330</v>
      </c>
      <c r="T1134" s="92" t="s">
        <v>15331</v>
      </c>
      <c r="U1134" s="92" t="s">
        <v>15332</v>
      </c>
      <c r="V1134" s="92" t="s">
        <v>15333</v>
      </c>
      <c r="W1134" s="92" t="s">
        <v>15334</v>
      </c>
      <c r="X1134" s="97">
        <v>44587</v>
      </c>
      <c r="Y1134" s="97">
        <v>44596</v>
      </c>
      <c r="Z1134" s="97">
        <v>51890</v>
      </c>
      <c r="AA1134" s="79">
        <v>6186</v>
      </c>
      <c r="AB1134" s="90" t="s">
        <v>15340</v>
      </c>
    </row>
    <row r="1135" spans="1:29" hidden="1">
      <c r="A1135" s="76" t="s">
        <v>2799</v>
      </c>
      <c r="B1135" s="92" t="s">
        <v>15358</v>
      </c>
      <c r="C1135" s="92" t="s">
        <v>59</v>
      </c>
      <c r="D1135" s="92" t="s">
        <v>15322</v>
      </c>
      <c r="E1135" s="92" t="s">
        <v>15337</v>
      </c>
      <c r="F1135" s="92" t="s">
        <v>15324</v>
      </c>
      <c r="G1135" s="92" t="s">
        <v>17269</v>
      </c>
      <c r="H1135" s="92" t="s">
        <v>15326</v>
      </c>
      <c r="I1135" s="92" t="s">
        <v>15322</v>
      </c>
      <c r="J1135" s="92" t="s">
        <v>15348</v>
      </c>
      <c r="K1135" s="92">
        <v>0</v>
      </c>
      <c r="L1135" s="92" t="s">
        <v>13433</v>
      </c>
      <c r="M1135" s="93" t="s">
        <v>2592</v>
      </c>
      <c r="N1135" s="86" t="str">
        <f t="shared" si="18"/>
        <v>4694847</v>
      </c>
      <c r="O1135" s="94">
        <v>218960</v>
      </c>
      <c r="P1135" s="95">
        <v>218960</v>
      </c>
      <c r="Q1135" s="77">
        <v>218.96</v>
      </c>
      <c r="R1135" s="96" t="s">
        <v>15329</v>
      </c>
      <c r="S1135" s="92" t="s">
        <v>15330</v>
      </c>
      <c r="T1135" s="92" t="s">
        <v>15331</v>
      </c>
      <c r="U1135" s="92" t="s">
        <v>15332</v>
      </c>
      <c r="V1135" s="92" t="s">
        <v>15333</v>
      </c>
      <c r="W1135" s="92" t="s">
        <v>15334</v>
      </c>
      <c r="X1135" s="97">
        <v>44595</v>
      </c>
      <c r="Y1135" s="97">
        <v>44600</v>
      </c>
      <c r="Z1135" s="97">
        <v>51899</v>
      </c>
      <c r="AA1135" s="79">
        <v>6186</v>
      </c>
      <c r="AB1135" s="90" t="s">
        <v>15340</v>
      </c>
    </row>
    <row r="1136" spans="1:29" hidden="1">
      <c r="A1136" s="98" t="s">
        <v>15458</v>
      </c>
      <c r="B1136" s="99" t="s">
        <v>15883</v>
      </c>
      <c r="C1136" s="99" t="s">
        <v>15884</v>
      </c>
      <c r="D1136" s="99" t="s">
        <v>15322</v>
      </c>
      <c r="E1136" s="99" t="s">
        <v>15364</v>
      </c>
      <c r="F1136" s="99" t="s">
        <v>15324</v>
      </c>
      <c r="G1136" s="99" t="s">
        <v>17270</v>
      </c>
      <c r="H1136" s="99" t="s">
        <v>15326</v>
      </c>
      <c r="I1136" s="99" t="s">
        <v>15322</v>
      </c>
      <c r="J1136" s="99" t="s">
        <v>15364</v>
      </c>
      <c r="K1136" s="99">
        <v>0</v>
      </c>
      <c r="L1136" s="99" t="s">
        <v>13433</v>
      </c>
      <c r="M1136" s="99" t="s">
        <v>3048</v>
      </c>
      <c r="N1136" s="86" t="str">
        <f t="shared" si="18"/>
        <v>4702146</v>
      </c>
      <c r="O1136" s="104">
        <v>147900</v>
      </c>
      <c r="P1136" s="101">
        <v>147900</v>
      </c>
      <c r="Q1136" s="77">
        <v>147.9</v>
      </c>
      <c r="R1136" s="102" t="s">
        <v>15329</v>
      </c>
      <c r="S1136" s="99" t="s">
        <v>15330</v>
      </c>
      <c r="T1136" s="99" t="s">
        <v>15331</v>
      </c>
      <c r="U1136" s="99" t="s">
        <v>15332</v>
      </c>
      <c r="V1136" s="99" t="s">
        <v>15333</v>
      </c>
      <c r="W1136" s="99" t="s">
        <v>15334</v>
      </c>
      <c r="X1136" s="103" t="s">
        <v>15673</v>
      </c>
      <c r="Y1136" s="103">
        <v>44657</v>
      </c>
      <c r="Z1136" s="103">
        <v>51927</v>
      </c>
      <c r="AA1136" s="79">
        <v>6186</v>
      </c>
      <c r="AB1136" s="80" t="s">
        <v>15340</v>
      </c>
    </row>
    <row r="1137" spans="1:29" hidden="1">
      <c r="A1137" s="76" t="s">
        <v>2347</v>
      </c>
      <c r="B1137" s="92" t="s">
        <v>15341</v>
      </c>
      <c r="C1137" s="92" t="s">
        <v>15342</v>
      </c>
      <c r="D1137" s="92" t="s">
        <v>15322</v>
      </c>
      <c r="E1137" s="92" t="s">
        <v>15343</v>
      </c>
      <c r="F1137" s="92" t="s">
        <v>15354</v>
      </c>
      <c r="G1137" s="92" t="s">
        <v>17271</v>
      </c>
      <c r="H1137" s="92" t="s">
        <v>15326</v>
      </c>
      <c r="I1137" s="92" t="s">
        <v>15322</v>
      </c>
      <c r="J1137" s="92" t="s">
        <v>15343</v>
      </c>
      <c r="K1137" s="92">
        <v>0</v>
      </c>
      <c r="L1137" s="92" t="s">
        <v>13433</v>
      </c>
      <c r="M1137" s="93" t="s">
        <v>2268</v>
      </c>
      <c r="N1137" s="86" t="str">
        <f t="shared" si="18"/>
        <v>4713767</v>
      </c>
      <c r="O1137" s="94">
        <v>139420</v>
      </c>
      <c r="P1137" s="95">
        <v>139420</v>
      </c>
      <c r="Q1137" s="77">
        <v>139.41999999999999</v>
      </c>
      <c r="R1137" s="96" t="s">
        <v>15329</v>
      </c>
      <c r="S1137" s="92" t="s">
        <v>15349</v>
      </c>
      <c r="T1137" s="92" t="s">
        <v>15331</v>
      </c>
      <c r="U1137" s="92" t="s">
        <v>15356</v>
      </c>
      <c r="V1137" s="92" t="s">
        <v>15357</v>
      </c>
      <c r="W1137" s="92" t="s">
        <v>15352</v>
      </c>
      <c r="X1137" s="97">
        <v>44580</v>
      </c>
      <c r="Y1137" s="97">
        <v>44580</v>
      </c>
      <c r="Z1137" s="97">
        <v>51883</v>
      </c>
      <c r="AA1137" s="79" t="s">
        <v>15353</v>
      </c>
      <c r="AB1137" s="90"/>
    </row>
    <row r="1138" spans="1:29" hidden="1">
      <c r="A1138" s="76" t="s">
        <v>2347</v>
      </c>
      <c r="B1138" s="92" t="s">
        <v>15341</v>
      </c>
      <c r="C1138" s="92" t="s">
        <v>15342</v>
      </c>
      <c r="D1138" s="92" t="s">
        <v>15322</v>
      </c>
      <c r="E1138" s="92" t="s">
        <v>15343</v>
      </c>
      <c r="F1138" s="92" t="s">
        <v>15354</v>
      </c>
      <c r="G1138" s="92" t="s">
        <v>17272</v>
      </c>
      <c r="H1138" s="92" t="s">
        <v>15326</v>
      </c>
      <c r="I1138" s="92" t="s">
        <v>15322</v>
      </c>
      <c r="J1138" s="92" t="s">
        <v>15343</v>
      </c>
      <c r="K1138" s="92">
        <v>0</v>
      </c>
      <c r="L1138" s="92" t="s">
        <v>13433</v>
      </c>
      <c r="M1138" s="93" t="s">
        <v>17273</v>
      </c>
      <c r="N1138" s="86" t="str">
        <f t="shared" si="18"/>
        <v>4713893</v>
      </c>
      <c r="O1138" s="94">
        <v>142493</v>
      </c>
      <c r="P1138" s="95">
        <v>142493</v>
      </c>
      <c r="Q1138" s="77">
        <v>142.49299999999999</v>
      </c>
      <c r="R1138" s="96" t="s">
        <v>15329</v>
      </c>
      <c r="S1138" s="92" t="s">
        <v>15349</v>
      </c>
      <c r="T1138" s="92" t="s">
        <v>15331</v>
      </c>
      <c r="U1138" s="92" t="s">
        <v>15356</v>
      </c>
      <c r="V1138" s="92" t="s">
        <v>15357</v>
      </c>
      <c r="W1138" s="92" t="s">
        <v>15352</v>
      </c>
      <c r="X1138" s="97">
        <v>44601</v>
      </c>
      <c r="Y1138" s="97">
        <v>44601</v>
      </c>
      <c r="Z1138" s="97">
        <v>51905</v>
      </c>
      <c r="AA1138" s="79" t="s">
        <v>15353</v>
      </c>
      <c r="AB1138" s="90"/>
    </row>
    <row r="1139" spans="1:29" hidden="1">
      <c r="A1139" s="76" t="s">
        <v>15335</v>
      </c>
      <c r="B1139" s="92" t="s">
        <v>15336</v>
      </c>
      <c r="C1139" s="92" t="s">
        <v>6</v>
      </c>
      <c r="D1139" s="92" t="s">
        <v>15322</v>
      </c>
      <c r="E1139" s="92" t="s">
        <v>15337</v>
      </c>
      <c r="F1139" s="92" t="s">
        <v>15324</v>
      </c>
      <c r="G1139" s="92" t="s">
        <v>17274</v>
      </c>
      <c r="H1139" s="92" t="s">
        <v>15326</v>
      </c>
      <c r="I1139" s="92" t="s">
        <v>15322</v>
      </c>
      <c r="J1139" s="92" t="s">
        <v>15361</v>
      </c>
      <c r="K1139" s="92">
        <v>0</v>
      </c>
      <c r="L1139" s="92" t="s">
        <v>13433</v>
      </c>
      <c r="M1139" s="93" t="s">
        <v>3810</v>
      </c>
      <c r="N1139" s="86" t="str">
        <f t="shared" si="18"/>
        <v>4722882</v>
      </c>
      <c r="O1139" s="94">
        <v>297500</v>
      </c>
      <c r="P1139" s="95">
        <v>297500</v>
      </c>
      <c r="Q1139" s="77">
        <v>297.5</v>
      </c>
      <c r="R1139" s="96" t="s">
        <v>15329</v>
      </c>
      <c r="S1139" s="92" t="s">
        <v>15330</v>
      </c>
      <c r="T1139" s="92" t="s">
        <v>15331</v>
      </c>
      <c r="U1139" s="92" t="s">
        <v>15332</v>
      </c>
      <c r="V1139" s="92" t="s">
        <v>15333</v>
      </c>
      <c r="W1139" s="92" t="s">
        <v>15339</v>
      </c>
      <c r="X1139" s="97">
        <v>44595</v>
      </c>
      <c r="Y1139" s="97">
        <v>44595</v>
      </c>
      <c r="Z1139" s="97">
        <v>51869</v>
      </c>
      <c r="AA1139" s="79">
        <v>6186</v>
      </c>
      <c r="AB1139" s="90" t="s">
        <v>15340</v>
      </c>
    </row>
    <row r="1140" spans="1:29" hidden="1">
      <c r="A1140" s="98" t="s">
        <v>2799</v>
      </c>
      <c r="B1140" s="99" t="s">
        <v>15360</v>
      </c>
      <c r="C1140" s="99" t="s">
        <v>3760</v>
      </c>
      <c r="D1140" s="99" t="s">
        <v>15322</v>
      </c>
      <c r="E1140" s="99" t="s">
        <v>15361</v>
      </c>
      <c r="F1140" s="99" t="s">
        <v>15324</v>
      </c>
      <c r="G1140" s="99" t="s">
        <v>17275</v>
      </c>
      <c r="H1140" s="99" t="s">
        <v>15326</v>
      </c>
      <c r="I1140" s="99" t="s">
        <v>15322</v>
      </c>
      <c r="J1140" s="99" t="s">
        <v>15364</v>
      </c>
      <c r="K1140" s="99">
        <v>0</v>
      </c>
      <c r="L1140" s="99" t="s">
        <v>13433</v>
      </c>
      <c r="M1140" s="99" t="s">
        <v>3060</v>
      </c>
      <c r="N1140" s="86" t="str">
        <f t="shared" si="18"/>
        <v>4740293</v>
      </c>
      <c r="O1140" s="104">
        <v>255000</v>
      </c>
      <c r="P1140" s="101">
        <v>255000</v>
      </c>
      <c r="Q1140" s="77">
        <v>255</v>
      </c>
      <c r="R1140" s="102" t="s">
        <v>15329</v>
      </c>
      <c r="S1140" s="99" t="s">
        <v>15330</v>
      </c>
      <c r="T1140" s="99" t="s">
        <v>15331</v>
      </c>
      <c r="U1140" s="99" t="s">
        <v>15332</v>
      </c>
      <c r="V1140" s="99" t="s">
        <v>15333</v>
      </c>
      <c r="W1140" s="99" t="s">
        <v>15345</v>
      </c>
      <c r="X1140" s="103">
        <v>44693</v>
      </c>
      <c r="Y1140" s="103">
        <v>44701</v>
      </c>
      <c r="Z1140" s="103">
        <v>51985</v>
      </c>
      <c r="AA1140" s="79">
        <v>6186</v>
      </c>
      <c r="AB1140" s="80" t="s">
        <v>15510</v>
      </c>
    </row>
    <row r="1141" spans="1:29" hidden="1">
      <c r="A1141" s="98" t="s">
        <v>15320</v>
      </c>
      <c r="B1141" s="99" t="s">
        <v>15620</v>
      </c>
      <c r="C1141" s="99" t="s">
        <v>15621</v>
      </c>
      <c r="D1141" s="99" t="s">
        <v>15322</v>
      </c>
      <c r="E1141" s="99" t="s">
        <v>15348</v>
      </c>
      <c r="F1141" s="99" t="s">
        <v>15324</v>
      </c>
      <c r="G1141" s="99" t="s">
        <v>17276</v>
      </c>
      <c r="H1141" s="99" t="s">
        <v>15326</v>
      </c>
      <c r="I1141" s="99" t="s">
        <v>15322</v>
      </c>
      <c r="J1141" s="99" t="s">
        <v>15395</v>
      </c>
      <c r="K1141" s="99">
        <v>0</v>
      </c>
      <c r="L1141" s="99" t="s">
        <v>13433</v>
      </c>
      <c r="M1141" s="100" t="s">
        <v>9340</v>
      </c>
      <c r="N1141" s="86" t="str">
        <f t="shared" si="18"/>
        <v>4768368</v>
      </c>
      <c r="O1141" s="101">
        <v>238000</v>
      </c>
      <c r="P1141" s="101">
        <v>238000</v>
      </c>
      <c r="Q1141" s="77">
        <v>238</v>
      </c>
      <c r="R1141" s="102" t="s">
        <v>15329</v>
      </c>
      <c r="S1141" s="99" t="s">
        <v>15330</v>
      </c>
      <c r="T1141" s="99" t="s">
        <v>15331</v>
      </c>
      <c r="U1141" s="99" t="s">
        <v>15332</v>
      </c>
      <c r="V1141" s="99" t="s">
        <v>15333</v>
      </c>
      <c r="W1141" s="99" t="s">
        <v>15334</v>
      </c>
      <c r="X1141" s="103">
        <v>44620</v>
      </c>
      <c r="Y1141" s="103">
        <v>44620</v>
      </c>
      <c r="Z1141" s="103">
        <v>51921</v>
      </c>
      <c r="AA1141" s="79">
        <v>6186</v>
      </c>
      <c r="AB1141" s="90" t="s">
        <v>15340</v>
      </c>
    </row>
    <row r="1142" spans="1:29" hidden="1">
      <c r="A1142" s="98" t="s">
        <v>2799</v>
      </c>
      <c r="B1142" s="99" t="s">
        <v>15358</v>
      </c>
      <c r="C1142" s="99" t="s">
        <v>59</v>
      </c>
      <c r="D1142" s="99" t="s">
        <v>15322</v>
      </c>
      <c r="E1142" s="99" t="s">
        <v>15337</v>
      </c>
      <c r="F1142" s="99" t="s">
        <v>15324</v>
      </c>
      <c r="G1142" s="99" t="s">
        <v>17277</v>
      </c>
      <c r="H1142" s="99" t="s">
        <v>15326</v>
      </c>
      <c r="I1142" s="99" t="s">
        <v>15322</v>
      </c>
      <c r="J1142" s="99" t="s">
        <v>15395</v>
      </c>
      <c r="K1142" s="99">
        <v>0</v>
      </c>
      <c r="L1142" s="99" t="s">
        <v>13433</v>
      </c>
      <c r="M1142" s="100" t="s">
        <v>7608</v>
      </c>
      <c r="N1142" s="86" t="str">
        <f t="shared" si="18"/>
        <v>4769805</v>
      </c>
      <c r="O1142" s="104">
        <v>270849</v>
      </c>
      <c r="P1142" s="101">
        <v>270849</v>
      </c>
      <c r="Q1142" s="77">
        <v>270.84899999999999</v>
      </c>
      <c r="R1142" s="102" t="s">
        <v>15329</v>
      </c>
      <c r="S1142" s="99" t="s">
        <v>15330</v>
      </c>
      <c r="T1142" s="99" t="s">
        <v>15331</v>
      </c>
      <c r="U1142" s="99" t="s">
        <v>15332</v>
      </c>
      <c r="V1142" s="99" t="s">
        <v>15333</v>
      </c>
      <c r="W1142" s="99" t="s">
        <v>15334</v>
      </c>
      <c r="X1142" s="103" t="s">
        <v>15469</v>
      </c>
      <c r="Y1142" s="103">
        <v>44624</v>
      </c>
      <c r="Z1142" s="103">
        <v>51905</v>
      </c>
      <c r="AA1142" s="79">
        <v>6186</v>
      </c>
      <c r="AB1142" s="80" t="s">
        <v>15340</v>
      </c>
    </row>
    <row r="1143" spans="1:29" hidden="1">
      <c r="A1143" s="98" t="s">
        <v>15335</v>
      </c>
      <c r="B1143" s="99" t="s">
        <v>15336</v>
      </c>
      <c r="C1143" s="99" t="s">
        <v>6</v>
      </c>
      <c r="D1143" s="99" t="s">
        <v>15322</v>
      </c>
      <c r="E1143" s="99" t="s">
        <v>15337</v>
      </c>
      <c r="F1143" s="99" t="s">
        <v>15324</v>
      </c>
      <c r="G1143" s="99" t="s">
        <v>17278</v>
      </c>
      <c r="H1143" s="99" t="s">
        <v>15326</v>
      </c>
      <c r="I1143" s="99" t="s">
        <v>15322</v>
      </c>
      <c r="J1143" s="99" t="s">
        <v>15406</v>
      </c>
      <c r="K1143" s="99">
        <v>0</v>
      </c>
      <c r="L1143" s="99" t="s">
        <v>13433</v>
      </c>
      <c r="M1143" s="99" t="s">
        <v>1964</v>
      </c>
      <c r="N1143" s="86" t="str">
        <f t="shared" si="18"/>
        <v>4771950</v>
      </c>
      <c r="O1143" s="104">
        <v>272000</v>
      </c>
      <c r="P1143" s="101">
        <v>272000</v>
      </c>
      <c r="Q1143" s="77">
        <v>272</v>
      </c>
      <c r="R1143" s="102" t="s">
        <v>15329</v>
      </c>
      <c r="S1143" s="99" t="s">
        <v>15330</v>
      </c>
      <c r="T1143" s="99" t="s">
        <v>15331</v>
      </c>
      <c r="U1143" s="99" t="s">
        <v>15332</v>
      </c>
      <c r="V1143" s="99" t="s">
        <v>15333</v>
      </c>
      <c r="W1143" s="99" t="s">
        <v>15339</v>
      </c>
      <c r="X1143" s="103">
        <v>44686</v>
      </c>
      <c r="Y1143" s="103">
        <v>44699</v>
      </c>
      <c r="Z1143" s="103">
        <v>51960</v>
      </c>
      <c r="AA1143" s="79">
        <v>6186</v>
      </c>
      <c r="AB1143" s="80" t="s">
        <v>15510</v>
      </c>
      <c r="AC1143" s="81">
        <v>33</v>
      </c>
    </row>
    <row r="1144" spans="1:29" hidden="1">
      <c r="A1144" s="98" t="s">
        <v>15335</v>
      </c>
      <c r="B1144" s="99" t="s">
        <v>15336</v>
      </c>
      <c r="C1144" s="99" t="s">
        <v>6</v>
      </c>
      <c r="D1144" s="99" t="s">
        <v>15322</v>
      </c>
      <c r="E1144" s="99" t="s">
        <v>15337</v>
      </c>
      <c r="F1144" s="99" t="s">
        <v>15324</v>
      </c>
      <c r="G1144" s="99" t="s">
        <v>17279</v>
      </c>
      <c r="H1144" s="99" t="s">
        <v>15326</v>
      </c>
      <c r="I1144" s="99" t="s">
        <v>15322</v>
      </c>
      <c r="J1144" s="99" t="s">
        <v>15406</v>
      </c>
      <c r="K1144" s="99">
        <v>0</v>
      </c>
      <c r="L1144" s="99" t="s">
        <v>13433</v>
      </c>
      <c r="M1144" s="100" t="s">
        <v>155</v>
      </c>
      <c r="N1144" s="86" t="str">
        <f t="shared" si="18"/>
        <v>4772756</v>
      </c>
      <c r="O1144" s="104">
        <v>309400</v>
      </c>
      <c r="P1144" s="101">
        <v>309400</v>
      </c>
      <c r="Q1144" s="77">
        <v>309.39999999999998</v>
      </c>
      <c r="R1144" s="102" t="s">
        <v>15329</v>
      </c>
      <c r="S1144" s="99" t="s">
        <v>15330</v>
      </c>
      <c r="T1144" s="99" t="s">
        <v>15331</v>
      </c>
      <c r="U1144" s="99" t="s">
        <v>15332</v>
      </c>
      <c r="V1144" s="99" t="s">
        <v>15333</v>
      </c>
      <c r="W1144" s="99" t="s">
        <v>15339</v>
      </c>
      <c r="X1144" s="103" t="s">
        <v>15494</v>
      </c>
      <c r="Y1144" s="103">
        <v>44622</v>
      </c>
      <c r="Z1144" s="103">
        <v>51914</v>
      </c>
      <c r="AA1144" s="79">
        <v>6186</v>
      </c>
      <c r="AB1144" s="90" t="s">
        <v>15340</v>
      </c>
    </row>
    <row r="1145" spans="1:29" hidden="1">
      <c r="A1145" s="98" t="s">
        <v>2347</v>
      </c>
      <c r="B1145" s="99" t="s">
        <v>15341</v>
      </c>
      <c r="C1145" s="99" t="s">
        <v>15342</v>
      </c>
      <c r="D1145" s="99" t="s">
        <v>15322</v>
      </c>
      <c r="E1145" s="99" t="s">
        <v>15343</v>
      </c>
      <c r="F1145" s="99" t="s">
        <v>15354</v>
      </c>
      <c r="G1145" s="99" t="s">
        <v>17280</v>
      </c>
      <c r="H1145" s="99" t="s">
        <v>15326</v>
      </c>
      <c r="I1145" s="99" t="s">
        <v>15322</v>
      </c>
      <c r="J1145" s="99" t="s">
        <v>15343</v>
      </c>
      <c r="K1145" s="99">
        <v>0</v>
      </c>
      <c r="L1145" s="99" t="s">
        <v>13433</v>
      </c>
      <c r="M1145" s="99" t="s">
        <v>17281</v>
      </c>
      <c r="N1145" s="86" t="str">
        <f t="shared" si="18"/>
        <v>4791694</v>
      </c>
      <c r="O1145" s="104">
        <v>171497</v>
      </c>
      <c r="P1145" s="101">
        <v>171497</v>
      </c>
      <c r="Q1145" s="77">
        <v>171.49700000000001</v>
      </c>
      <c r="R1145" s="102" t="s">
        <v>15329</v>
      </c>
      <c r="S1145" s="99" t="s">
        <v>15349</v>
      </c>
      <c r="T1145" s="99" t="s">
        <v>15331</v>
      </c>
      <c r="U1145" s="99" t="s">
        <v>15356</v>
      </c>
      <c r="V1145" s="99" t="s">
        <v>15357</v>
      </c>
      <c r="W1145" s="99" t="s">
        <v>15352</v>
      </c>
      <c r="X1145" s="103">
        <v>44697</v>
      </c>
      <c r="Y1145" s="103">
        <v>44698</v>
      </c>
      <c r="Z1145" s="103">
        <v>51992</v>
      </c>
      <c r="AA1145" s="79" t="s">
        <v>15353</v>
      </c>
    </row>
    <row r="1146" spans="1:29" hidden="1">
      <c r="A1146" s="98" t="s">
        <v>15489</v>
      </c>
      <c r="B1146" s="99" t="s">
        <v>15490</v>
      </c>
      <c r="C1146" s="99" t="s">
        <v>15491</v>
      </c>
      <c r="D1146" s="99" t="s">
        <v>15322</v>
      </c>
      <c r="E1146" s="99" t="s">
        <v>15343</v>
      </c>
      <c r="F1146" s="99" t="s">
        <v>15324</v>
      </c>
      <c r="G1146" s="99" t="s">
        <v>17282</v>
      </c>
      <c r="H1146" s="99" t="s">
        <v>15326</v>
      </c>
      <c r="I1146" s="99" t="s">
        <v>15322</v>
      </c>
      <c r="J1146" s="99" t="s">
        <v>15343</v>
      </c>
      <c r="K1146" s="99">
        <v>1</v>
      </c>
      <c r="L1146" s="99" t="s">
        <v>13433</v>
      </c>
      <c r="M1146" s="99" t="s">
        <v>17283</v>
      </c>
      <c r="N1146" s="86" t="str">
        <f t="shared" si="18"/>
        <v>4829823</v>
      </c>
      <c r="O1146" s="104">
        <v>106400</v>
      </c>
      <c r="P1146" s="101">
        <v>106400</v>
      </c>
      <c r="Q1146" s="77">
        <v>106.4</v>
      </c>
      <c r="R1146" s="102" t="s">
        <v>15329</v>
      </c>
      <c r="S1146" s="99" t="s">
        <v>15330</v>
      </c>
      <c r="T1146" s="99" t="s">
        <v>15331</v>
      </c>
      <c r="U1146" s="99" t="s">
        <v>15332</v>
      </c>
      <c r="V1146" s="99" t="s">
        <v>15333</v>
      </c>
      <c r="W1146" s="99" t="s">
        <v>15334</v>
      </c>
      <c r="X1146" s="103" t="s">
        <v>15439</v>
      </c>
      <c r="Y1146" s="103">
        <v>44670</v>
      </c>
      <c r="Z1146" s="103">
        <v>51935</v>
      </c>
      <c r="AA1146" s="79">
        <v>6186</v>
      </c>
    </row>
    <row r="1147" spans="1:29" hidden="1">
      <c r="A1147" s="76" t="s">
        <v>2347</v>
      </c>
      <c r="B1147" s="92" t="s">
        <v>15341</v>
      </c>
      <c r="C1147" s="92" t="s">
        <v>15342</v>
      </c>
      <c r="D1147" s="92" t="s">
        <v>15322</v>
      </c>
      <c r="E1147" s="92" t="s">
        <v>15343</v>
      </c>
      <c r="F1147" s="92" t="s">
        <v>15354</v>
      </c>
      <c r="G1147" s="92" t="s">
        <v>17284</v>
      </c>
      <c r="H1147" s="92" t="s">
        <v>15326</v>
      </c>
      <c r="I1147" s="92" t="s">
        <v>15322</v>
      </c>
      <c r="J1147" s="92" t="s">
        <v>15343</v>
      </c>
      <c r="K1147" s="92">
        <v>0</v>
      </c>
      <c r="L1147" s="92" t="s">
        <v>13433</v>
      </c>
      <c r="M1147" s="93" t="s">
        <v>17285</v>
      </c>
      <c r="N1147" s="86" t="str">
        <f t="shared" si="18"/>
        <v>4830497</v>
      </c>
      <c r="O1147" s="94">
        <v>142503</v>
      </c>
      <c r="P1147" s="95">
        <v>142503</v>
      </c>
      <c r="Q1147" s="77">
        <v>142.50299999999999</v>
      </c>
      <c r="R1147" s="96" t="s">
        <v>15329</v>
      </c>
      <c r="S1147" s="92" t="s">
        <v>15349</v>
      </c>
      <c r="T1147" s="92" t="s">
        <v>15331</v>
      </c>
      <c r="U1147" s="92" t="s">
        <v>15356</v>
      </c>
      <c r="V1147" s="92" t="s">
        <v>15357</v>
      </c>
      <c r="W1147" s="92" t="s">
        <v>15352</v>
      </c>
      <c r="X1147" s="97">
        <v>44602</v>
      </c>
      <c r="Y1147" s="97">
        <v>44607</v>
      </c>
      <c r="Z1147" s="97">
        <v>51906</v>
      </c>
      <c r="AA1147" s="79" t="s">
        <v>15353</v>
      </c>
      <c r="AB1147" s="90"/>
    </row>
    <row r="1148" spans="1:29" hidden="1">
      <c r="A1148" s="76" t="s">
        <v>2347</v>
      </c>
      <c r="B1148" s="92" t="s">
        <v>15346</v>
      </c>
      <c r="C1148" s="92" t="s">
        <v>129</v>
      </c>
      <c r="D1148" s="92" t="s">
        <v>15322</v>
      </c>
      <c r="E1148" s="92" t="s">
        <v>15337</v>
      </c>
      <c r="F1148" s="92" t="s">
        <v>15324</v>
      </c>
      <c r="G1148" s="92" t="s">
        <v>17286</v>
      </c>
      <c r="H1148" s="92" t="s">
        <v>15326</v>
      </c>
      <c r="I1148" s="92" t="s">
        <v>15322</v>
      </c>
      <c r="J1148" s="92" t="s">
        <v>15327</v>
      </c>
      <c r="K1148" s="92">
        <v>0</v>
      </c>
      <c r="L1148" s="92" t="s">
        <v>13433</v>
      </c>
      <c r="M1148" s="93" t="s">
        <v>17287</v>
      </c>
      <c r="N1148" s="86" t="str">
        <f t="shared" si="18"/>
        <v>4832183</v>
      </c>
      <c r="O1148" s="94">
        <v>251940</v>
      </c>
      <c r="P1148" s="95">
        <v>251940</v>
      </c>
      <c r="Q1148" s="77">
        <v>251.94</v>
      </c>
      <c r="R1148" s="96" t="s">
        <v>15329</v>
      </c>
      <c r="S1148" s="92" t="s">
        <v>15330</v>
      </c>
      <c r="T1148" s="92" t="s">
        <v>15331</v>
      </c>
      <c r="U1148" s="92" t="s">
        <v>15697</v>
      </c>
      <c r="V1148" s="92" t="s">
        <v>15698</v>
      </c>
      <c r="W1148" s="92" t="s">
        <v>15352</v>
      </c>
      <c r="X1148" s="97">
        <v>44581</v>
      </c>
      <c r="Y1148" s="97">
        <v>44581</v>
      </c>
      <c r="Z1148" s="97">
        <v>51885</v>
      </c>
      <c r="AA1148" s="79" t="s">
        <v>15353</v>
      </c>
      <c r="AB1148" s="90"/>
    </row>
    <row r="1149" spans="1:29" hidden="1">
      <c r="A1149" s="98" t="s">
        <v>2799</v>
      </c>
      <c r="B1149" s="99" t="s">
        <v>15358</v>
      </c>
      <c r="C1149" s="99" t="s">
        <v>59</v>
      </c>
      <c r="D1149" s="99" t="s">
        <v>15322</v>
      </c>
      <c r="E1149" s="99" t="s">
        <v>15337</v>
      </c>
      <c r="F1149" s="99" t="s">
        <v>15324</v>
      </c>
      <c r="G1149" s="99" t="s">
        <v>17288</v>
      </c>
      <c r="H1149" s="99" t="s">
        <v>15326</v>
      </c>
      <c r="I1149" s="99" t="s">
        <v>15322</v>
      </c>
      <c r="J1149" s="99" t="s">
        <v>15406</v>
      </c>
      <c r="K1149" s="99">
        <v>0</v>
      </c>
      <c r="L1149" s="99" t="s">
        <v>13433</v>
      </c>
      <c r="M1149" s="100" t="s">
        <v>1988</v>
      </c>
      <c r="N1149" s="86" t="str">
        <f t="shared" si="18"/>
        <v>4846680</v>
      </c>
      <c r="O1149" s="104">
        <v>279144</v>
      </c>
      <c r="P1149" s="101">
        <v>279144</v>
      </c>
      <c r="Q1149" s="77">
        <v>279.14400000000001</v>
      </c>
      <c r="R1149" s="102" t="s">
        <v>15329</v>
      </c>
      <c r="S1149" s="99" t="s">
        <v>15330</v>
      </c>
      <c r="T1149" s="99" t="s">
        <v>15331</v>
      </c>
      <c r="U1149" s="99" t="s">
        <v>15332</v>
      </c>
      <c r="V1149" s="99" t="s">
        <v>15333</v>
      </c>
      <c r="W1149" s="99" t="s">
        <v>15334</v>
      </c>
      <c r="X1149" s="103" t="s">
        <v>15471</v>
      </c>
      <c r="Y1149" s="103">
        <v>44650</v>
      </c>
      <c r="Z1149" s="103">
        <v>51926</v>
      </c>
      <c r="AA1149" s="79">
        <v>6186</v>
      </c>
      <c r="AB1149" s="80" t="s">
        <v>15340</v>
      </c>
      <c r="AC1149" s="81">
        <v>33</v>
      </c>
    </row>
    <row r="1150" spans="1:29" hidden="1">
      <c r="A1150" s="98" t="s">
        <v>15458</v>
      </c>
      <c r="B1150" s="99" t="s">
        <v>15602</v>
      </c>
      <c r="C1150" s="99" t="s">
        <v>3811</v>
      </c>
      <c r="D1150" s="99" t="s">
        <v>15322</v>
      </c>
      <c r="E1150" s="99" t="s">
        <v>15361</v>
      </c>
      <c r="F1150" s="99" t="s">
        <v>15324</v>
      </c>
      <c r="G1150" s="99" t="s">
        <v>17289</v>
      </c>
      <c r="H1150" s="99" t="s">
        <v>15326</v>
      </c>
      <c r="I1150" s="99" t="s">
        <v>15322</v>
      </c>
      <c r="J1150" s="99" t="s">
        <v>15361</v>
      </c>
      <c r="K1150" s="99">
        <v>0</v>
      </c>
      <c r="L1150" s="99" t="s">
        <v>13433</v>
      </c>
      <c r="M1150" s="99" t="s">
        <v>17290</v>
      </c>
      <c r="N1150" s="86" t="str">
        <f t="shared" si="18"/>
        <v>4851821</v>
      </c>
      <c r="O1150" s="104">
        <v>150000</v>
      </c>
      <c r="P1150" s="105">
        <v>142500</v>
      </c>
      <c r="Q1150" s="77">
        <v>142.5</v>
      </c>
      <c r="R1150" s="102" t="s">
        <v>15329</v>
      </c>
      <c r="S1150" s="99" t="s">
        <v>15330</v>
      </c>
      <c r="T1150" s="99" t="s">
        <v>15331</v>
      </c>
      <c r="U1150" s="99" t="s">
        <v>15332</v>
      </c>
      <c r="V1150" s="99" t="s">
        <v>15333</v>
      </c>
      <c r="W1150" s="99" t="s">
        <v>15334</v>
      </c>
      <c r="X1150" s="103" t="s">
        <v>16642</v>
      </c>
      <c r="Y1150" s="103">
        <v>44714</v>
      </c>
      <c r="Z1150" s="103">
        <v>52008</v>
      </c>
      <c r="AA1150" s="79">
        <v>6186</v>
      </c>
    </row>
    <row r="1151" spans="1:29" hidden="1">
      <c r="A1151" s="98" t="s">
        <v>2799</v>
      </c>
      <c r="B1151" s="99" t="s">
        <v>15360</v>
      </c>
      <c r="C1151" s="99" t="s">
        <v>3760</v>
      </c>
      <c r="D1151" s="99" t="s">
        <v>15322</v>
      </c>
      <c r="E1151" s="99" t="s">
        <v>15361</v>
      </c>
      <c r="F1151" s="99" t="s">
        <v>15324</v>
      </c>
      <c r="G1151" s="99" t="s">
        <v>17291</v>
      </c>
      <c r="H1151" s="99" t="s">
        <v>15326</v>
      </c>
      <c r="I1151" s="99" t="s">
        <v>15322</v>
      </c>
      <c r="J1151" s="99" t="s">
        <v>15370</v>
      </c>
      <c r="K1151" s="99">
        <v>0</v>
      </c>
      <c r="L1151" s="99" t="s">
        <v>13433</v>
      </c>
      <c r="M1151" s="99" t="s">
        <v>17292</v>
      </c>
      <c r="N1151" s="86" t="str">
        <f t="shared" si="18"/>
        <v>4873911</v>
      </c>
      <c r="O1151" s="104">
        <v>112518</v>
      </c>
      <c r="P1151" s="101">
        <v>112518</v>
      </c>
      <c r="Q1151" s="77">
        <v>112.518</v>
      </c>
      <c r="R1151" s="102" t="s">
        <v>15329</v>
      </c>
      <c r="S1151" s="99" t="s">
        <v>15349</v>
      </c>
      <c r="T1151" s="99" t="s">
        <v>15331</v>
      </c>
      <c r="U1151" s="99" t="s">
        <v>15356</v>
      </c>
      <c r="V1151" s="99" t="s">
        <v>15357</v>
      </c>
      <c r="W1151" s="99" t="s">
        <v>15352</v>
      </c>
      <c r="X1151" s="103" t="s">
        <v>15521</v>
      </c>
      <c r="Y1151" s="103">
        <v>44671</v>
      </c>
      <c r="Z1151" s="103">
        <v>51850</v>
      </c>
      <c r="AA1151" s="79" t="s">
        <v>15353</v>
      </c>
    </row>
    <row r="1152" spans="1:29" hidden="1">
      <c r="A1152" s="76" t="s">
        <v>2347</v>
      </c>
      <c r="B1152" s="92" t="s">
        <v>15511</v>
      </c>
      <c r="C1152" s="92" t="s">
        <v>3798</v>
      </c>
      <c r="D1152" s="92" t="s">
        <v>15322</v>
      </c>
      <c r="E1152" s="92" t="s">
        <v>15361</v>
      </c>
      <c r="F1152" s="92" t="s">
        <v>15354</v>
      </c>
      <c r="G1152" s="92" t="s">
        <v>17293</v>
      </c>
      <c r="H1152" s="92" t="s">
        <v>15326</v>
      </c>
      <c r="I1152" s="92" t="s">
        <v>15322</v>
      </c>
      <c r="J1152" s="92" t="s">
        <v>15361</v>
      </c>
      <c r="K1152" s="92">
        <v>0</v>
      </c>
      <c r="L1152" s="92" t="s">
        <v>13433</v>
      </c>
      <c r="M1152" s="93" t="s">
        <v>17294</v>
      </c>
      <c r="N1152" s="86" t="str">
        <f t="shared" si="18"/>
        <v>4878295</v>
      </c>
      <c r="O1152" s="94">
        <v>142093</v>
      </c>
      <c r="P1152" s="95">
        <v>142093</v>
      </c>
      <c r="Q1152" s="77">
        <v>142.09299999999999</v>
      </c>
      <c r="R1152" s="96" t="s">
        <v>15329</v>
      </c>
      <c r="S1152" s="92" t="s">
        <v>15349</v>
      </c>
      <c r="T1152" s="92" t="s">
        <v>15331</v>
      </c>
      <c r="U1152" s="92" t="s">
        <v>15356</v>
      </c>
      <c r="V1152" s="92" t="s">
        <v>15357</v>
      </c>
      <c r="W1152" s="92" t="s">
        <v>15352</v>
      </c>
      <c r="X1152" s="97">
        <v>44580</v>
      </c>
      <c r="Y1152" s="97">
        <v>44581</v>
      </c>
      <c r="Z1152" s="97">
        <v>51884</v>
      </c>
      <c r="AA1152" s="79" t="s">
        <v>15353</v>
      </c>
      <c r="AB1152" s="90"/>
    </row>
    <row r="1153" spans="1:29" hidden="1">
      <c r="A1153" s="76" t="s">
        <v>2347</v>
      </c>
      <c r="B1153" s="92" t="s">
        <v>15341</v>
      </c>
      <c r="C1153" s="92" t="s">
        <v>15342</v>
      </c>
      <c r="D1153" s="92" t="s">
        <v>15322</v>
      </c>
      <c r="E1153" s="92" t="s">
        <v>15343</v>
      </c>
      <c r="F1153" s="92" t="s">
        <v>15354</v>
      </c>
      <c r="G1153" s="92" t="s">
        <v>17295</v>
      </c>
      <c r="H1153" s="92" t="s">
        <v>15326</v>
      </c>
      <c r="I1153" s="92" t="s">
        <v>15322</v>
      </c>
      <c r="J1153" s="92" t="s">
        <v>15343</v>
      </c>
      <c r="K1153" s="92">
        <v>0</v>
      </c>
      <c r="L1153" s="92" t="s">
        <v>13433</v>
      </c>
      <c r="M1153" s="93" t="s">
        <v>17296</v>
      </c>
      <c r="N1153" s="86" t="str">
        <f t="shared" si="18"/>
        <v>4884288</v>
      </c>
      <c r="O1153" s="94">
        <v>171001</v>
      </c>
      <c r="P1153" s="95">
        <v>171001</v>
      </c>
      <c r="Q1153" s="77">
        <v>171.001</v>
      </c>
      <c r="R1153" s="96" t="s">
        <v>15329</v>
      </c>
      <c r="S1153" s="92" t="s">
        <v>15349</v>
      </c>
      <c r="T1153" s="92" t="s">
        <v>15331</v>
      </c>
      <c r="U1153" s="92" t="s">
        <v>15356</v>
      </c>
      <c r="V1153" s="92" t="s">
        <v>15357</v>
      </c>
      <c r="W1153" s="92" t="s">
        <v>15352</v>
      </c>
      <c r="X1153" s="97">
        <v>44592</v>
      </c>
      <c r="Y1153" s="97">
        <v>44601</v>
      </c>
      <c r="Z1153" s="97">
        <v>51891</v>
      </c>
      <c r="AA1153" s="79" t="s">
        <v>15353</v>
      </c>
      <c r="AB1153" s="90"/>
    </row>
    <row r="1154" spans="1:29" hidden="1">
      <c r="A1154" s="76" t="s">
        <v>2799</v>
      </c>
      <c r="B1154" s="92" t="s">
        <v>15358</v>
      </c>
      <c r="C1154" s="92" t="s">
        <v>59</v>
      </c>
      <c r="D1154" s="92" t="s">
        <v>15322</v>
      </c>
      <c r="E1154" s="92" t="s">
        <v>15337</v>
      </c>
      <c r="F1154" s="92" t="s">
        <v>15324</v>
      </c>
      <c r="G1154" s="92" t="s">
        <v>17297</v>
      </c>
      <c r="H1154" s="92" t="s">
        <v>15326</v>
      </c>
      <c r="I1154" s="92" t="s">
        <v>15322</v>
      </c>
      <c r="J1154" s="92" t="s">
        <v>15370</v>
      </c>
      <c r="K1154" s="92">
        <v>0</v>
      </c>
      <c r="L1154" s="92" t="s">
        <v>13433</v>
      </c>
      <c r="M1154" s="93" t="s">
        <v>17298</v>
      </c>
      <c r="N1154" s="86" t="str">
        <f t="shared" si="18"/>
        <v>4890059</v>
      </c>
      <c r="O1154" s="94">
        <v>309400</v>
      </c>
      <c r="P1154" s="95">
        <v>309400</v>
      </c>
      <c r="Q1154" s="77">
        <v>309.39999999999998</v>
      </c>
      <c r="R1154" s="96" t="s">
        <v>15329</v>
      </c>
      <c r="S1154" s="92" t="s">
        <v>15330</v>
      </c>
      <c r="T1154" s="92" t="s">
        <v>15331</v>
      </c>
      <c r="U1154" s="92" t="s">
        <v>15332</v>
      </c>
      <c r="V1154" s="92" t="s">
        <v>15333</v>
      </c>
      <c r="W1154" s="92" t="s">
        <v>15334</v>
      </c>
      <c r="X1154" s="97">
        <v>44566</v>
      </c>
      <c r="Y1154" s="97">
        <v>44574</v>
      </c>
      <c r="Z1154" s="97">
        <v>51850</v>
      </c>
      <c r="AA1154" s="79">
        <v>6186</v>
      </c>
      <c r="AB1154" s="90" t="s">
        <v>15340</v>
      </c>
    </row>
    <row r="1155" spans="1:29" hidden="1">
      <c r="A1155" s="98" t="s">
        <v>2799</v>
      </c>
      <c r="B1155" s="99" t="s">
        <v>15358</v>
      </c>
      <c r="C1155" s="99" t="s">
        <v>59</v>
      </c>
      <c r="D1155" s="99" t="s">
        <v>15322</v>
      </c>
      <c r="E1155" s="99" t="s">
        <v>15337</v>
      </c>
      <c r="F1155" s="99" t="s">
        <v>15324</v>
      </c>
      <c r="G1155" s="99" t="s">
        <v>17299</v>
      </c>
      <c r="H1155" s="99" t="s">
        <v>15326</v>
      </c>
      <c r="I1155" s="99" t="s">
        <v>15322</v>
      </c>
      <c r="J1155" s="99" t="s">
        <v>15337</v>
      </c>
      <c r="K1155" s="99">
        <v>0</v>
      </c>
      <c r="L1155" s="99" t="s">
        <v>13433</v>
      </c>
      <c r="M1155" s="99" t="s">
        <v>915</v>
      </c>
      <c r="N1155" s="86" t="str">
        <f t="shared" si="18"/>
        <v>4939328</v>
      </c>
      <c r="O1155" s="104">
        <v>265350</v>
      </c>
      <c r="P1155" s="101">
        <v>265350</v>
      </c>
      <c r="Q1155" s="77">
        <v>265.35000000000002</v>
      </c>
      <c r="R1155" s="102" t="s">
        <v>15329</v>
      </c>
      <c r="S1155" s="99" t="s">
        <v>15330</v>
      </c>
      <c r="T1155" s="99" t="s">
        <v>15331</v>
      </c>
      <c r="U1155" s="99" t="s">
        <v>15332</v>
      </c>
      <c r="V1155" s="99" t="s">
        <v>15333</v>
      </c>
      <c r="W1155" s="99" t="s">
        <v>15334</v>
      </c>
      <c r="X1155" s="103">
        <v>44708</v>
      </c>
      <c r="Y1155" s="103">
        <v>44708</v>
      </c>
      <c r="Z1155" s="103">
        <v>52012</v>
      </c>
      <c r="AA1155" s="79">
        <v>6186</v>
      </c>
      <c r="AB1155" s="80" t="s">
        <v>15340</v>
      </c>
      <c r="AC1155" s="81">
        <v>33</v>
      </c>
    </row>
    <row r="1156" spans="1:29" hidden="1">
      <c r="A1156" s="76" t="s">
        <v>2347</v>
      </c>
      <c r="B1156" s="92" t="s">
        <v>15511</v>
      </c>
      <c r="C1156" s="92" t="s">
        <v>3798</v>
      </c>
      <c r="D1156" s="92" t="s">
        <v>15322</v>
      </c>
      <c r="E1156" s="92" t="s">
        <v>15361</v>
      </c>
      <c r="F1156" s="92" t="s">
        <v>15324</v>
      </c>
      <c r="G1156" s="92" t="s">
        <v>17300</v>
      </c>
      <c r="H1156" s="92" t="s">
        <v>15326</v>
      </c>
      <c r="I1156" s="92" t="s">
        <v>15322</v>
      </c>
      <c r="J1156" s="92" t="s">
        <v>15361</v>
      </c>
      <c r="K1156" s="92">
        <v>0</v>
      </c>
      <c r="L1156" s="92" t="s">
        <v>13433</v>
      </c>
      <c r="M1156" s="93" t="s">
        <v>3791</v>
      </c>
      <c r="N1156" s="86" t="str">
        <f t="shared" si="18"/>
        <v>4974737</v>
      </c>
      <c r="O1156" s="94">
        <v>238000</v>
      </c>
      <c r="P1156" s="95">
        <v>238000</v>
      </c>
      <c r="Q1156" s="77">
        <v>238</v>
      </c>
      <c r="R1156" s="96" t="s">
        <v>15329</v>
      </c>
      <c r="S1156" s="92" t="s">
        <v>15330</v>
      </c>
      <c r="T1156" s="92" t="s">
        <v>15331</v>
      </c>
      <c r="U1156" s="92" t="s">
        <v>15332</v>
      </c>
      <c r="V1156" s="92" t="s">
        <v>15333</v>
      </c>
      <c r="W1156" s="92" t="s">
        <v>15345</v>
      </c>
      <c r="X1156" s="97">
        <v>44560</v>
      </c>
      <c r="Y1156" s="97">
        <v>44566</v>
      </c>
      <c r="Z1156" s="97">
        <v>51864</v>
      </c>
      <c r="AA1156" s="79">
        <v>6186</v>
      </c>
      <c r="AB1156" s="90" t="s">
        <v>15340</v>
      </c>
    </row>
    <row r="1157" spans="1:29" hidden="1">
      <c r="A1157" s="98" t="s">
        <v>2799</v>
      </c>
      <c r="B1157" s="99" t="s">
        <v>15358</v>
      </c>
      <c r="C1157" s="99" t="s">
        <v>59</v>
      </c>
      <c r="D1157" s="99" t="s">
        <v>15322</v>
      </c>
      <c r="E1157" s="99" t="s">
        <v>15337</v>
      </c>
      <c r="F1157" s="99" t="s">
        <v>15324</v>
      </c>
      <c r="G1157" s="99" t="s">
        <v>17301</v>
      </c>
      <c r="H1157" s="99" t="s">
        <v>15326</v>
      </c>
      <c r="I1157" s="99" t="s">
        <v>15322</v>
      </c>
      <c r="J1157" s="99" t="s">
        <v>15406</v>
      </c>
      <c r="K1157" s="99">
        <v>0</v>
      </c>
      <c r="L1157" s="99" t="s">
        <v>13433</v>
      </c>
      <c r="M1157" s="99" t="s">
        <v>1951</v>
      </c>
      <c r="N1157" s="86" t="str">
        <f t="shared" si="18"/>
        <v>4975071</v>
      </c>
      <c r="O1157" s="104">
        <v>221000</v>
      </c>
      <c r="P1157" s="101">
        <v>221000</v>
      </c>
      <c r="Q1157" s="77">
        <v>221</v>
      </c>
      <c r="R1157" s="102" t="s">
        <v>15329</v>
      </c>
      <c r="S1157" s="99" t="s">
        <v>15330</v>
      </c>
      <c r="T1157" s="99" t="s">
        <v>15331</v>
      </c>
      <c r="U1157" s="99" t="s">
        <v>15332</v>
      </c>
      <c r="V1157" s="99" t="s">
        <v>15333</v>
      </c>
      <c r="W1157" s="99" t="s">
        <v>15334</v>
      </c>
      <c r="X1157" s="103" t="s">
        <v>15583</v>
      </c>
      <c r="Y1157" s="103">
        <v>44673</v>
      </c>
      <c r="Z1157" s="103">
        <v>51977</v>
      </c>
      <c r="AA1157" s="79">
        <v>6186</v>
      </c>
      <c r="AB1157" s="80" t="s">
        <v>15340</v>
      </c>
    </row>
    <row r="1158" spans="1:29" hidden="1">
      <c r="A1158" s="98" t="s">
        <v>15392</v>
      </c>
      <c r="B1158" s="99" t="s">
        <v>15522</v>
      </c>
      <c r="C1158" s="99" t="s">
        <v>15523</v>
      </c>
      <c r="D1158" s="99" t="s">
        <v>15322</v>
      </c>
      <c r="E1158" s="99" t="s">
        <v>15327</v>
      </c>
      <c r="F1158" s="99" t="s">
        <v>15324</v>
      </c>
      <c r="G1158" s="99" t="s">
        <v>17302</v>
      </c>
      <c r="H1158" s="99" t="s">
        <v>15326</v>
      </c>
      <c r="I1158" s="99" t="s">
        <v>15322</v>
      </c>
      <c r="J1158" s="99" t="s">
        <v>15327</v>
      </c>
      <c r="K1158" s="99">
        <v>0</v>
      </c>
      <c r="L1158" s="99" t="s">
        <v>13433</v>
      </c>
      <c r="M1158" s="99" t="s">
        <v>17303</v>
      </c>
      <c r="N1158" s="86" t="str">
        <f t="shared" si="18"/>
        <v>4977720</v>
      </c>
      <c r="O1158" s="104">
        <v>130000</v>
      </c>
      <c r="P1158" s="101">
        <v>65000</v>
      </c>
      <c r="Q1158" s="77">
        <v>65</v>
      </c>
      <c r="R1158" s="102" t="s">
        <v>15329</v>
      </c>
      <c r="S1158" s="99" t="s">
        <v>15330</v>
      </c>
      <c r="T1158" s="99" t="s">
        <v>15331</v>
      </c>
      <c r="U1158" s="99" t="s">
        <v>15641</v>
      </c>
      <c r="V1158" s="99" t="s">
        <v>15642</v>
      </c>
      <c r="W1158" s="99" t="s">
        <v>15345</v>
      </c>
      <c r="X1158" s="103" t="s">
        <v>15545</v>
      </c>
      <c r="Y1158" s="103">
        <v>44666</v>
      </c>
      <c r="Z1158" s="103">
        <v>51969</v>
      </c>
      <c r="AA1158" s="79">
        <v>6186</v>
      </c>
      <c r="AB1158" s="80" t="s">
        <v>15503</v>
      </c>
    </row>
    <row r="1159" spans="1:29" hidden="1">
      <c r="A1159" s="76" t="s">
        <v>15335</v>
      </c>
      <c r="B1159" s="92" t="s">
        <v>15336</v>
      </c>
      <c r="C1159" s="92" t="s">
        <v>6</v>
      </c>
      <c r="D1159" s="92" t="s">
        <v>15322</v>
      </c>
      <c r="E1159" s="92" t="s">
        <v>15337</v>
      </c>
      <c r="F1159" s="92" t="s">
        <v>15324</v>
      </c>
      <c r="G1159" s="92" t="s">
        <v>17304</v>
      </c>
      <c r="H1159" s="92" t="s">
        <v>15326</v>
      </c>
      <c r="I1159" s="92" t="s">
        <v>15322</v>
      </c>
      <c r="J1159" s="92" t="s">
        <v>15327</v>
      </c>
      <c r="K1159" s="92">
        <v>0</v>
      </c>
      <c r="L1159" s="92" t="s">
        <v>13433</v>
      </c>
      <c r="M1159" s="93" t="s">
        <v>17305</v>
      </c>
      <c r="N1159" s="86" t="str">
        <f t="shared" si="18"/>
        <v>4983914</v>
      </c>
      <c r="O1159" s="94">
        <v>141580</v>
      </c>
      <c r="P1159" s="95">
        <v>120000</v>
      </c>
      <c r="Q1159" s="77">
        <v>120</v>
      </c>
      <c r="R1159" s="96" t="s">
        <v>15329</v>
      </c>
      <c r="S1159" s="92" t="s">
        <v>15349</v>
      </c>
      <c r="T1159" s="92" t="s">
        <v>15331</v>
      </c>
      <c r="U1159" s="92" t="s">
        <v>15356</v>
      </c>
      <c r="V1159" s="92" t="s">
        <v>15357</v>
      </c>
      <c r="W1159" s="92" t="s">
        <v>15388</v>
      </c>
      <c r="X1159" s="97">
        <v>44572</v>
      </c>
      <c r="Y1159" s="97">
        <v>44573</v>
      </c>
      <c r="Z1159" s="97">
        <v>51869</v>
      </c>
      <c r="AA1159" s="79" t="s">
        <v>15353</v>
      </c>
      <c r="AB1159" s="90"/>
    </row>
    <row r="1160" spans="1:29" hidden="1">
      <c r="A1160" s="98" t="s">
        <v>2799</v>
      </c>
      <c r="B1160" s="99" t="s">
        <v>15358</v>
      </c>
      <c r="C1160" s="99" t="s">
        <v>59</v>
      </c>
      <c r="D1160" s="99" t="s">
        <v>15322</v>
      </c>
      <c r="E1160" s="99" t="s">
        <v>15337</v>
      </c>
      <c r="F1160" s="99" t="s">
        <v>15324</v>
      </c>
      <c r="G1160" s="99" t="s">
        <v>17306</v>
      </c>
      <c r="H1160" s="99" t="s">
        <v>15326</v>
      </c>
      <c r="I1160" s="99" t="s">
        <v>15322</v>
      </c>
      <c r="J1160" s="99" t="s">
        <v>15364</v>
      </c>
      <c r="K1160" s="99">
        <v>0</v>
      </c>
      <c r="L1160" s="99" t="s">
        <v>13433</v>
      </c>
      <c r="M1160" s="99" t="s">
        <v>3226</v>
      </c>
      <c r="N1160" s="86" t="str">
        <f t="shared" si="18"/>
        <v>4993778</v>
      </c>
      <c r="O1160" s="104">
        <v>253000</v>
      </c>
      <c r="P1160" s="101">
        <v>253000</v>
      </c>
      <c r="Q1160" s="77">
        <v>253</v>
      </c>
      <c r="R1160" s="102" t="s">
        <v>15329</v>
      </c>
      <c r="S1160" s="99" t="s">
        <v>15330</v>
      </c>
      <c r="T1160" s="99" t="s">
        <v>15331</v>
      </c>
      <c r="U1160" s="99" t="s">
        <v>15332</v>
      </c>
      <c r="V1160" s="99" t="s">
        <v>15333</v>
      </c>
      <c r="W1160" s="99" t="s">
        <v>15334</v>
      </c>
      <c r="X1160" s="103" t="s">
        <v>15445</v>
      </c>
      <c r="Y1160" s="103">
        <v>44659</v>
      </c>
      <c r="Z1160" s="103">
        <v>52022</v>
      </c>
      <c r="AA1160" s="79">
        <v>6186</v>
      </c>
      <c r="AB1160" s="80" t="s">
        <v>15340</v>
      </c>
      <c r="AC1160" s="81">
        <v>33</v>
      </c>
    </row>
    <row r="1161" spans="1:29" hidden="1">
      <c r="A1161" s="98" t="s">
        <v>2799</v>
      </c>
      <c r="B1161" s="99" t="s">
        <v>15358</v>
      </c>
      <c r="C1161" s="99" t="s">
        <v>59</v>
      </c>
      <c r="D1161" s="99" t="s">
        <v>15322</v>
      </c>
      <c r="E1161" s="99" t="s">
        <v>15337</v>
      </c>
      <c r="F1161" s="99" t="s">
        <v>15324</v>
      </c>
      <c r="G1161" s="99" t="s">
        <v>17307</v>
      </c>
      <c r="H1161" s="99" t="s">
        <v>15326</v>
      </c>
      <c r="I1161" s="99" t="s">
        <v>15322</v>
      </c>
      <c r="J1161" s="99" t="s">
        <v>15337</v>
      </c>
      <c r="K1161" s="99">
        <v>0</v>
      </c>
      <c r="L1161" s="99" t="s">
        <v>13433</v>
      </c>
      <c r="M1161" s="100" t="s">
        <v>163</v>
      </c>
      <c r="N1161" s="86" t="str">
        <f t="shared" ref="N1161:N1224" si="19">+RIGHT(M1161,7)</f>
        <v>4998647</v>
      </c>
      <c r="O1161" s="104">
        <v>234521</v>
      </c>
      <c r="P1161" s="101">
        <v>234521</v>
      </c>
      <c r="Q1161" s="77">
        <v>234.52099999999999</v>
      </c>
      <c r="R1161" s="102" t="s">
        <v>15329</v>
      </c>
      <c r="S1161" s="99" t="s">
        <v>15330</v>
      </c>
      <c r="T1161" s="99" t="s">
        <v>15331</v>
      </c>
      <c r="U1161" s="99" t="s">
        <v>15332</v>
      </c>
      <c r="V1161" s="99" t="s">
        <v>15333</v>
      </c>
      <c r="W1161" s="99" t="s">
        <v>15334</v>
      </c>
      <c r="X1161" s="103" t="s">
        <v>15627</v>
      </c>
      <c r="Y1161" s="103">
        <v>44630</v>
      </c>
      <c r="Z1161" s="103">
        <v>51933</v>
      </c>
      <c r="AA1161" s="79">
        <v>6186</v>
      </c>
      <c r="AB1161" s="80" t="s">
        <v>15340</v>
      </c>
    </row>
    <row r="1162" spans="1:29" hidden="1">
      <c r="A1162" s="98" t="s">
        <v>2799</v>
      </c>
      <c r="B1162" s="99" t="s">
        <v>15358</v>
      </c>
      <c r="C1162" s="99" t="s">
        <v>59</v>
      </c>
      <c r="D1162" s="99" t="s">
        <v>15322</v>
      </c>
      <c r="E1162" s="99" t="s">
        <v>15337</v>
      </c>
      <c r="F1162" s="99" t="s">
        <v>15324</v>
      </c>
      <c r="G1162" s="99" t="s">
        <v>17308</v>
      </c>
      <c r="H1162" s="99" t="s">
        <v>15326</v>
      </c>
      <c r="I1162" s="99" t="s">
        <v>15322</v>
      </c>
      <c r="J1162" s="99" t="s">
        <v>15395</v>
      </c>
      <c r="K1162" s="99">
        <v>0</v>
      </c>
      <c r="L1162" s="99" t="s">
        <v>13433</v>
      </c>
      <c r="M1162" s="99" t="s">
        <v>17309</v>
      </c>
      <c r="N1162" s="86" t="str">
        <f t="shared" si="19"/>
        <v>5007582</v>
      </c>
      <c r="O1162" s="104">
        <v>245650</v>
      </c>
      <c r="P1162" s="101">
        <v>245650</v>
      </c>
      <c r="Q1162" s="77">
        <v>245.65</v>
      </c>
      <c r="R1162" s="102" t="s">
        <v>15329</v>
      </c>
      <c r="S1162" s="99" t="s">
        <v>15330</v>
      </c>
      <c r="T1162" s="99" t="s">
        <v>15331</v>
      </c>
      <c r="U1162" s="99" t="s">
        <v>15332</v>
      </c>
      <c r="V1162" s="99" t="s">
        <v>15333</v>
      </c>
      <c r="W1162" s="99" t="s">
        <v>15334</v>
      </c>
      <c r="X1162" s="103">
        <v>44694</v>
      </c>
      <c r="Y1162" s="103">
        <v>44694</v>
      </c>
      <c r="Z1162" s="103">
        <v>51998</v>
      </c>
      <c r="AA1162" s="79">
        <v>6186</v>
      </c>
    </row>
    <row r="1163" spans="1:29" hidden="1">
      <c r="A1163" s="98" t="s">
        <v>2347</v>
      </c>
      <c r="B1163" s="99" t="s">
        <v>15346</v>
      </c>
      <c r="C1163" s="99" t="s">
        <v>129</v>
      </c>
      <c r="D1163" s="99" t="s">
        <v>15322</v>
      </c>
      <c r="E1163" s="99" t="s">
        <v>15337</v>
      </c>
      <c r="F1163" s="99" t="s">
        <v>15324</v>
      </c>
      <c r="G1163" s="99" t="s">
        <v>17310</v>
      </c>
      <c r="H1163" s="99" t="s">
        <v>15326</v>
      </c>
      <c r="I1163" s="99" t="s">
        <v>15322</v>
      </c>
      <c r="J1163" s="99" t="s">
        <v>15364</v>
      </c>
      <c r="K1163" s="99">
        <v>0</v>
      </c>
      <c r="L1163" s="99" t="s">
        <v>13433</v>
      </c>
      <c r="M1163" s="100" t="s">
        <v>17311</v>
      </c>
      <c r="N1163" s="86" t="str">
        <f t="shared" si="19"/>
        <v>5016423</v>
      </c>
      <c r="O1163" s="101">
        <v>273000</v>
      </c>
      <c r="P1163" s="101">
        <v>259350</v>
      </c>
      <c r="Q1163" s="77">
        <v>259.35000000000002</v>
      </c>
      <c r="R1163" s="102" t="s">
        <v>15329</v>
      </c>
      <c r="S1163" s="99" t="s">
        <v>15349</v>
      </c>
      <c r="T1163" s="99" t="s">
        <v>15331</v>
      </c>
      <c r="U1163" s="99" t="s">
        <v>15350</v>
      </c>
      <c r="V1163" s="99" t="s">
        <v>15351</v>
      </c>
      <c r="W1163" s="99" t="s">
        <v>15352</v>
      </c>
      <c r="X1163" s="103">
        <v>44601</v>
      </c>
      <c r="Y1163" s="103">
        <v>44615</v>
      </c>
      <c r="Z1163" s="103">
        <v>51899</v>
      </c>
      <c r="AA1163" s="79" t="s">
        <v>15353</v>
      </c>
    </row>
    <row r="1164" spans="1:29" hidden="1">
      <c r="A1164" s="98" t="s">
        <v>2347</v>
      </c>
      <c r="B1164" s="99" t="s">
        <v>15346</v>
      </c>
      <c r="C1164" s="99" t="s">
        <v>129</v>
      </c>
      <c r="D1164" s="99" t="s">
        <v>15322</v>
      </c>
      <c r="E1164" s="99" t="s">
        <v>15337</v>
      </c>
      <c r="F1164" s="99" t="s">
        <v>15354</v>
      </c>
      <c r="G1164" s="99" t="s">
        <v>17312</v>
      </c>
      <c r="H1164" s="99" t="s">
        <v>15326</v>
      </c>
      <c r="I1164" s="99" t="s">
        <v>15322</v>
      </c>
      <c r="J1164" s="99" t="s">
        <v>15323</v>
      </c>
      <c r="K1164" s="99">
        <v>0</v>
      </c>
      <c r="L1164" s="99" t="s">
        <v>13433</v>
      </c>
      <c r="M1164" s="99" t="s">
        <v>17313</v>
      </c>
      <c r="N1164" s="86" t="str">
        <f t="shared" si="19"/>
        <v>5017403</v>
      </c>
      <c r="O1164" s="104">
        <v>135182</v>
      </c>
      <c r="P1164" s="101">
        <v>135182</v>
      </c>
      <c r="Q1164" s="77">
        <v>135.18199999999999</v>
      </c>
      <c r="R1164" s="102" t="s">
        <v>15329</v>
      </c>
      <c r="S1164" s="99" t="s">
        <v>15349</v>
      </c>
      <c r="T1164" s="99" t="s">
        <v>15331</v>
      </c>
      <c r="U1164" s="99" t="s">
        <v>15356</v>
      </c>
      <c r="V1164" s="99" t="s">
        <v>15357</v>
      </c>
      <c r="W1164" s="99" t="s">
        <v>15352</v>
      </c>
      <c r="X1164" s="103" t="s">
        <v>15540</v>
      </c>
      <c r="Y1164" s="103">
        <v>44671</v>
      </c>
      <c r="Z1164" s="103">
        <v>51974</v>
      </c>
      <c r="AA1164" s="79" t="s">
        <v>15353</v>
      </c>
    </row>
    <row r="1165" spans="1:29" hidden="1">
      <c r="A1165" s="98" t="s">
        <v>2799</v>
      </c>
      <c r="B1165" s="99" t="s">
        <v>15358</v>
      </c>
      <c r="C1165" s="99" t="s">
        <v>59</v>
      </c>
      <c r="D1165" s="99" t="s">
        <v>15322</v>
      </c>
      <c r="E1165" s="99" t="s">
        <v>15337</v>
      </c>
      <c r="F1165" s="99" t="s">
        <v>15324</v>
      </c>
      <c r="G1165" s="99" t="s">
        <v>17314</v>
      </c>
      <c r="H1165" s="99" t="s">
        <v>15326</v>
      </c>
      <c r="I1165" s="99" t="s">
        <v>15322</v>
      </c>
      <c r="J1165" s="99" t="s">
        <v>15337</v>
      </c>
      <c r="K1165" s="99">
        <v>0</v>
      </c>
      <c r="L1165" s="99" t="s">
        <v>13433</v>
      </c>
      <c r="M1165" s="100" t="s">
        <v>881</v>
      </c>
      <c r="N1165" s="86" t="str">
        <f t="shared" si="19"/>
        <v>5028697</v>
      </c>
      <c r="O1165" s="104">
        <v>297500</v>
      </c>
      <c r="P1165" s="101">
        <v>297500</v>
      </c>
      <c r="Q1165" s="77">
        <v>297.5</v>
      </c>
      <c r="R1165" s="102" t="s">
        <v>15329</v>
      </c>
      <c r="S1165" s="99" t="s">
        <v>15330</v>
      </c>
      <c r="T1165" s="99" t="s">
        <v>15331</v>
      </c>
      <c r="U1165" s="99" t="s">
        <v>15332</v>
      </c>
      <c r="V1165" s="99" t="s">
        <v>15333</v>
      </c>
      <c r="W1165" s="99" t="s">
        <v>15334</v>
      </c>
      <c r="X1165" s="103" t="s">
        <v>15437</v>
      </c>
      <c r="Y1165" s="103">
        <v>44631</v>
      </c>
      <c r="Z1165" s="103">
        <v>51935</v>
      </c>
      <c r="AA1165" s="79">
        <v>6186</v>
      </c>
      <c r="AB1165" s="80" t="s">
        <v>15340</v>
      </c>
      <c r="AC1165" s="81">
        <v>33</v>
      </c>
    </row>
    <row r="1166" spans="1:29" hidden="1">
      <c r="A1166" s="98" t="s">
        <v>2347</v>
      </c>
      <c r="B1166" s="99" t="s">
        <v>15341</v>
      </c>
      <c r="C1166" s="99" t="s">
        <v>15342</v>
      </c>
      <c r="D1166" s="99" t="s">
        <v>15322</v>
      </c>
      <c r="E1166" s="99" t="s">
        <v>15343</v>
      </c>
      <c r="F1166" s="99" t="s">
        <v>15354</v>
      </c>
      <c r="G1166" s="99" t="s">
        <v>17315</v>
      </c>
      <c r="H1166" s="99" t="s">
        <v>15326</v>
      </c>
      <c r="I1166" s="99" t="s">
        <v>15322</v>
      </c>
      <c r="J1166" s="99" t="s">
        <v>15343</v>
      </c>
      <c r="K1166" s="99">
        <v>0</v>
      </c>
      <c r="L1166" s="99" t="s">
        <v>13433</v>
      </c>
      <c r="M1166" s="99" t="s">
        <v>17316</v>
      </c>
      <c r="N1166" s="86" t="str">
        <f t="shared" si="19"/>
        <v>5028778</v>
      </c>
      <c r="O1166" s="104">
        <v>359000</v>
      </c>
      <c r="P1166" s="105">
        <v>359000</v>
      </c>
      <c r="Q1166" s="77">
        <v>359</v>
      </c>
      <c r="R1166" s="102" t="s">
        <v>15329</v>
      </c>
      <c r="S1166" s="99" t="s">
        <v>15371</v>
      </c>
      <c r="T1166" s="99" t="s">
        <v>15331</v>
      </c>
      <c r="U1166" s="99" t="s">
        <v>15332</v>
      </c>
      <c r="V1166" s="99" t="s">
        <v>15333</v>
      </c>
      <c r="W1166" s="99" t="s">
        <v>15329</v>
      </c>
      <c r="X1166" s="103" t="s">
        <v>16661</v>
      </c>
      <c r="Y1166" s="103">
        <v>44726</v>
      </c>
      <c r="Z1166" s="103">
        <v>48365</v>
      </c>
      <c r="AA1166" s="79" t="s">
        <v>15374</v>
      </c>
      <c r="AB1166" s="80" t="s">
        <v>15375</v>
      </c>
    </row>
    <row r="1167" spans="1:29" hidden="1">
      <c r="A1167" s="76" t="s">
        <v>15335</v>
      </c>
      <c r="B1167" s="92" t="s">
        <v>15336</v>
      </c>
      <c r="C1167" s="92" t="s">
        <v>6</v>
      </c>
      <c r="D1167" s="92" t="s">
        <v>15322</v>
      </c>
      <c r="E1167" s="92" t="s">
        <v>15337</v>
      </c>
      <c r="F1167" s="92" t="s">
        <v>15324</v>
      </c>
      <c r="G1167" s="92" t="s">
        <v>17317</v>
      </c>
      <c r="H1167" s="92" t="s">
        <v>15326</v>
      </c>
      <c r="I1167" s="92" t="s">
        <v>15322</v>
      </c>
      <c r="J1167" s="92" t="s">
        <v>15384</v>
      </c>
      <c r="K1167" s="92">
        <v>0</v>
      </c>
      <c r="L1167" s="92" t="s">
        <v>13433</v>
      </c>
      <c r="M1167" s="93" t="s">
        <v>2567</v>
      </c>
      <c r="N1167" s="86" t="str">
        <f t="shared" si="19"/>
        <v>5062905</v>
      </c>
      <c r="O1167" s="94">
        <v>207000</v>
      </c>
      <c r="P1167" s="95">
        <v>207000</v>
      </c>
      <c r="Q1167" s="77">
        <v>207</v>
      </c>
      <c r="R1167" s="96" t="s">
        <v>15329</v>
      </c>
      <c r="S1167" s="92" t="s">
        <v>15330</v>
      </c>
      <c r="T1167" s="92" t="s">
        <v>15331</v>
      </c>
      <c r="U1167" s="92" t="s">
        <v>15332</v>
      </c>
      <c r="V1167" s="92" t="s">
        <v>15333</v>
      </c>
      <c r="W1167" s="92" t="s">
        <v>15339</v>
      </c>
      <c r="X1167" s="97">
        <v>44575</v>
      </c>
      <c r="Y1167" s="97">
        <v>44578</v>
      </c>
      <c r="Z1167" s="97">
        <v>51855</v>
      </c>
      <c r="AA1167" s="79">
        <v>6186</v>
      </c>
      <c r="AB1167" s="90" t="s">
        <v>15340</v>
      </c>
    </row>
    <row r="1168" spans="1:29" hidden="1">
      <c r="A1168" s="98" t="s">
        <v>2799</v>
      </c>
      <c r="B1168" s="99" t="s">
        <v>15360</v>
      </c>
      <c r="C1168" s="99" t="s">
        <v>3760</v>
      </c>
      <c r="D1168" s="99" t="s">
        <v>15322</v>
      </c>
      <c r="E1168" s="99" t="s">
        <v>15361</v>
      </c>
      <c r="F1168" s="99" t="s">
        <v>15324</v>
      </c>
      <c r="G1168" s="99" t="s">
        <v>17318</v>
      </c>
      <c r="H1168" s="99" t="s">
        <v>15326</v>
      </c>
      <c r="I1168" s="99" t="s">
        <v>15322</v>
      </c>
      <c r="J1168" s="99" t="s">
        <v>15361</v>
      </c>
      <c r="K1168" s="99">
        <v>0</v>
      </c>
      <c r="L1168" s="99" t="s">
        <v>13433</v>
      </c>
      <c r="M1168" s="100" t="s">
        <v>3842</v>
      </c>
      <c r="N1168" s="86" t="str">
        <f t="shared" si="19"/>
        <v>5066206</v>
      </c>
      <c r="O1168" s="104">
        <v>182750</v>
      </c>
      <c r="P1168" s="101">
        <v>182750</v>
      </c>
      <c r="Q1168" s="77">
        <v>182.75</v>
      </c>
      <c r="R1168" s="102" t="s">
        <v>15329</v>
      </c>
      <c r="S1168" s="99" t="s">
        <v>15330</v>
      </c>
      <c r="T1168" s="99" t="s">
        <v>15331</v>
      </c>
      <c r="U1168" s="99" t="s">
        <v>15332</v>
      </c>
      <c r="V1168" s="99" t="s">
        <v>15333</v>
      </c>
      <c r="W1168" s="99" t="s">
        <v>15345</v>
      </c>
      <c r="X1168" s="103" t="s">
        <v>15494</v>
      </c>
      <c r="Y1168" s="103">
        <v>44634</v>
      </c>
      <c r="Z1168" s="103">
        <v>51922</v>
      </c>
      <c r="AA1168" s="79">
        <v>6186</v>
      </c>
      <c r="AB1168" s="80" t="s">
        <v>15340</v>
      </c>
    </row>
    <row r="1169" spans="1:29" hidden="1">
      <c r="A1169" s="76" t="s">
        <v>2347</v>
      </c>
      <c r="B1169" s="92" t="s">
        <v>15346</v>
      </c>
      <c r="C1169" s="92" t="s">
        <v>129</v>
      </c>
      <c r="D1169" s="92" t="s">
        <v>15322</v>
      </c>
      <c r="E1169" s="92" t="s">
        <v>15337</v>
      </c>
      <c r="F1169" s="92" t="s">
        <v>15324</v>
      </c>
      <c r="G1169" s="92" t="s">
        <v>17319</v>
      </c>
      <c r="H1169" s="92" t="s">
        <v>15326</v>
      </c>
      <c r="I1169" s="92" t="s">
        <v>15322</v>
      </c>
      <c r="J1169" s="92" t="s">
        <v>15395</v>
      </c>
      <c r="K1169" s="92">
        <v>0</v>
      </c>
      <c r="L1169" s="92" t="s">
        <v>13433</v>
      </c>
      <c r="M1169" s="93" t="s">
        <v>17320</v>
      </c>
      <c r="N1169" s="86" t="str">
        <f t="shared" si="19"/>
        <v>5073044</v>
      </c>
      <c r="O1169" s="94">
        <v>273000</v>
      </c>
      <c r="P1169" s="95">
        <v>259350</v>
      </c>
      <c r="Q1169" s="77">
        <v>259.35000000000002</v>
      </c>
      <c r="R1169" s="96" t="s">
        <v>15329</v>
      </c>
      <c r="S1169" s="92" t="s">
        <v>15349</v>
      </c>
      <c r="T1169" s="92" t="s">
        <v>15331</v>
      </c>
      <c r="U1169" s="92" t="s">
        <v>15350</v>
      </c>
      <c r="V1169" s="92" t="s">
        <v>15351</v>
      </c>
      <c r="W1169" s="92" t="s">
        <v>15352</v>
      </c>
      <c r="X1169" s="97">
        <v>44579</v>
      </c>
      <c r="Y1169" s="97">
        <v>44592</v>
      </c>
      <c r="Z1169" s="97">
        <v>51882</v>
      </c>
      <c r="AA1169" s="79" t="s">
        <v>15353</v>
      </c>
      <c r="AB1169" s="90"/>
    </row>
    <row r="1170" spans="1:29" hidden="1">
      <c r="A1170" s="76" t="s">
        <v>2347</v>
      </c>
      <c r="B1170" s="92" t="s">
        <v>15346</v>
      </c>
      <c r="C1170" s="92" t="s">
        <v>129</v>
      </c>
      <c r="D1170" s="92" t="s">
        <v>15322</v>
      </c>
      <c r="E1170" s="92" t="s">
        <v>15337</v>
      </c>
      <c r="F1170" s="92" t="s">
        <v>15324</v>
      </c>
      <c r="G1170" s="92" t="s">
        <v>17321</v>
      </c>
      <c r="H1170" s="92" t="s">
        <v>15326</v>
      </c>
      <c r="I1170" s="92" t="s">
        <v>15322</v>
      </c>
      <c r="J1170" s="92" t="s">
        <v>15370</v>
      </c>
      <c r="K1170" s="92">
        <v>0</v>
      </c>
      <c r="L1170" s="92" t="s">
        <v>13433</v>
      </c>
      <c r="M1170" s="93" t="s">
        <v>17322</v>
      </c>
      <c r="N1170" s="86" t="str">
        <f t="shared" si="19"/>
        <v>5073161</v>
      </c>
      <c r="O1170" s="94">
        <v>273000</v>
      </c>
      <c r="P1170" s="95">
        <v>259350</v>
      </c>
      <c r="Q1170" s="77">
        <v>259.35000000000002</v>
      </c>
      <c r="R1170" s="96" t="s">
        <v>15329</v>
      </c>
      <c r="S1170" s="92" t="s">
        <v>15349</v>
      </c>
      <c r="T1170" s="92" t="s">
        <v>15331</v>
      </c>
      <c r="U1170" s="92" t="s">
        <v>15350</v>
      </c>
      <c r="V1170" s="92" t="s">
        <v>15351</v>
      </c>
      <c r="W1170" s="92" t="s">
        <v>15352</v>
      </c>
      <c r="X1170" s="97">
        <v>44579</v>
      </c>
      <c r="Y1170" s="97">
        <v>44592</v>
      </c>
      <c r="Z1170" s="97">
        <v>51882</v>
      </c>
      <c r="AA1170" s="79" t="s">
        <v>15353</v>
      </c>
      <c r="AB1170" s="90"/>
    </row>
    <row r="1171" spans="1:29" hidden="1">
      <c r="A1171" s="98" t="s">
        <v>15392</v>
      </c>
      <c r="B1171" s="99" t="s">
        <v>15522</v>
      </c>
      <c r="C1171" s="99" t="s">
        <v>15523</v>
      </c>
      <c r="D1171" s="99" t="s">
        <v>15322</v>
      </c>
      <c r="E1171" s="99" t="s">
        <v>15327</v>
      </c>
      <c r="F1171" s="99" t="s">
        <v>15324</v>
      </c>
      <c r="G1171" s="99" t="s">
        <v>17323</v>
      </c>
      <c r="H1171" s="99" t="s">
        <v>15326</v>
      </c>
      <c r="I1171" s="99" t="s">
        <v>15322</v>
      </c>
      <c r="J1171" s="99" t="s">
        <v>15327</v>
      </c>
      <c r="K1171" s="99">
        <v>0</v>
      </c>
      <c r="L1171" s="99" t="s">
        <v>13433</v>
      </c>
      <c r="M1171" s="99" t="s">
        <v>17324</v>
      </c>
      <c r="N1171" s="86" t="str">
        <f t="shared" si="19"/>
        <v>5092299</v>
      </c>
      <c r="O1171" s="104">
        <v>120000</v>
      </c>
      <c r="P1171" s="105">
        <v>60000</v>
      </c>
      <c r="Q1171" s="77">
        <v>60</v>
      </c>
      <c r="R1171" s="102" t="s">
        <v>15329</v>
      </c>
      <c r="S1171" s="99" t="s">
        <v>15330</v>
      </c>
      <c r="T1171" s="99" t="s">
        <v>15331</v>
      </c>
      <c r="U1171" s="99" t="s">
        <v>15641</v>
      </c>
      <c r="V1171" s="99" t="s">
        <v>15642</v>
      </c>
      <c r="W1171" s="99" t="s">
        <v>15345</v>
      </c>
      <c r="X1171" s="103" t="s">
        <v>17325</v>
      </c>
      <c r="Y1171" s="103">
        <v>44725</v>
      </c>
      <c r="Z1171" s="103">
        <v>48371</v>
      </c>
      <c r="AA1171" s="79">
        <v>6186</v>
      </c>
      <c r="AB1171" s="80" t="s">
        <v>15503</v>
      </c>
    </row>
    <row r="1172" spans="1:29" hidden="1">
      <c r="A1172" s="98" t="s">
        <v>15489</v>
      </c>
      <c r="B1172" s="99" t="s">
        <v>15490</v>
      </c>
      <c r="C1172" s="99" t="s">
        <v>15491</v>
      </c>
      <c r="D1172" s="99" t="s">
        <v>15322</v>
      </c>
      <c r="E1172" s="99" t="s">
        <v>15343</v>
      </c>
      <c r="F1172" s="99" t="s">
        <v>15324</v>
      </c>
      <c r="G1172" s="99" t="s">
        <v>2284</v>
      </c>
      <c r="H1172" s="99" t="s">
        <v>15326</v>
      </c>
      <c r="I1172" s="99" t="s">
        <v>15322</v>
      </c>
      <c r="J1172" s="99" t="s">
        <v>15343</v>
      </c>
      <c r="K1172" s="99">
        <v>1</v>
      </c>
      <c r="L1172" s="99" t="s">
        <v>13433</v>
      </c>
      <c r="M1172" s="99" t="s">
        <v>2285</v>
      </c>
      <c r="N1172" s="86" t="str">
        <f t="shared" si="19"/>
        <v>5094500</v>
      </c>
      <c r="O1172" s="104">
        <v>232890</v>
      </c>
      <c r="P1172" s="101">
        <v>232890</v>
      </c>
      <c r="Q1172" s="77">
        <v>232.89</v>
      </c>
      <c r="R1172" s="102" t="s">
        <v>15329</v>
      </c>
      <c r="S1172" s="99" t="s">
        <v>15330</v>
      </c>
      <c r="T1172" s="99" t="s">
        <v>15331</v>
      </c>
      <c r="U1172" s="99" t="s">
        <v>15332</v>
      </c>
      <c r="V1172" s="99" t="s">
        <v>15333</v>
      </c>
      <c r="W1172" s="99" t="s">
        <v>15345</v>
      </c>
      <c r="X1172" s="103" t="s">
        <v>15686</v>
      </c>
      <c r="Y1172" s="103">
        <v>44671</v>
      </c>
      <c r="Z1172" s="103">
        <v>51907</v>
      </c>
      <c r="AA1172" s="79">
        <v>6186</v>
      </c>
      <c r="AB1172" s="80" t="s">
        <v>15340</v>
      </c>
    </row>
    <row r="1173" spans="1:29" hidden="1">
      <c r="A1173" s="76" t="s">
        <v>15335</v>
      </c>
      <c r="B1173" s="92" t="s">
        <v>15336</v>
      </c>
      <c r="C1173" s="92" t="s">
        <v>6</v>
      </c>
      <c r="D1173" s="92" t="s">
        <v>15322</v>
      </c>
      <c r="E1173" s="92" t="s">
        <v>15337</v>
      </c>
      <c r="F1173" s="92" t="s">
        <v>15324</v>
      </c>
      <c r="G1173" s="92" t="s">
        <v>17326</v>
      </c>
      <c r="H1173" s="92" t="s">
        <v>15326</v>
      </c>
      <c r="I1173" s="92" t="s">
        <v>15322</v>
      </c>
      <c r="J1173" s="92" t="s">
        <v>15327</v>
      </c>
      <c r="K1173" s="92">
        <v>0</v>
      </c>
      <c r="L1173" s="92" t="s">
        <v>13433</v>
      </c>
      <c r="M1173" s="93" t="s">
        <v>17327</v>
      </c>
      <c r="N1173" s="86" t="str">
        <f t="shared" si="19"/>
        <v>5117791</v>
      </c>
      <c r="O1173" s="94">
        <v>141640</v>
      </c>
      <c r="P1173" s="95">
        <v>120000</v>
      </c>
      <c r="Q1173" s="77">
        <v>120</v>
      </c>
      <c r="R1173" s="96" t="s">
        <v>15329</v>
      </c>
      <c r="S1173" s="92" t="s">
        <v>15349</v>
      </c>
      <c r="T1173" s="92" t="s">
        <v>15331</v>
      </c>
      <c r="U1173" s="92" t="s">
        <v>15356</v>
      </c>
      <c r="V1173" s="92" t="s">
        <v>15357</v>
      </c>
      <c r="W1173" s="92" t="s">
        <v>15388</v>
      </c>
      <c r="X1173" s="97">
        <v>44571</v>
      </c>
      <c r="Y1173" s="97">
        <v>44572</v>
      </c>
      <c r="Z1173" s="97">
        <v>51869</v>
      </c>
      <c r="AA1173" s="79" t="s">
        <v>15353</v>
      </c>
      <c r="AB1173" s="90"/>
    </row>
    <row r="1174" spans="1:29" hidden="1">
      <c r="A1174" s="76" t="s">
        <v>2347</v>
      </c>
      <c r="B1174" s="92" t="s">
        <v>15346</v>
      </c>
      <c r="C1174" s="92" t="s">
        <v>129</v>
      </c>
      <c r="D1174" s="92" t="s">
        <v>15322</v>
      </c>
      <c r="E1174" s="92" t="s">
        <v>15337</v>
      </c>
      <c r="F1174" s="92" t="s">
        <v>15324</v>
      </c>
      <c r="G1174" s="92" t="s">
        <v>17328</v>
      </c>
      <c r="H1174" s="92" t="s">
        <v>15326</v>
      </c>
      <c r="I1174" s="92" t="s">
        <v>15322</v>
      </c>
      <c r="J1174" s="92" t="s">
        <v>15348</v>
      </c>
      <c r="K1174" s="92">
        <v>0</v>
      </c>
      <c r="L1174" s="92" t="s">
        <v>13433</v>
      </c>
      <c r="M1174" s="93" t="s">
        <v>17329</v>
      </c>
      <c r="N1174" s="86" t="str">
        <f t="shared" si="19"/>
        <v>5119673</v>
      </c>
      <c r="O1174" s="94">
        <v>249858</v>
      </c>
      <c r="P1174" s="95">
        <v>249858</v>
      </c>
      <c r="Q1174" s="77">
        <v>249.858</v>
      </c>
      <c r="R1174" s="96" t="s">
        <v>15329</v>
      </c>
      <c r="S1174" s="92" t="s">
        <v>15330</v>
      </c>
      <c r="T1174" s="92" t="s">
        <v>15331</v>
      </c>
      <c r="U1174" s="92" t="s">
        <v>15697</v>
      </c>
      <c r="V1174" s="92" t="s">
        <v>15698</v>
      </c>
      <c r="W1174" s="92" t="s">
        <v>15352</v>
      </c>
      <c r="X1174" s="97">
        <v>44594</v>
      </c>
      <c r="Y1174" s="97">
        <v>44595</v>
      </c>
      <c r="Z1174" s="97">
        <v>51899</v>
      </c>
      <c r="AA1174" s="79" t="s">
        <v>15353</v>
      </c>
      <c r="AB1174" s="90"/>
    </row>
    <row r="1175" spans="1:29" hidden="1">
      <c r="A1175" s="98" t="s">
        <v>2799</v>
      </c>
      <c r="B1175" s="99" t="s">
        <v>15358</v>
      </c>
      <c r="C1175" s="99" t="s">
        <v>59</v>
      </c>
      <c r="D1175" s="99" t="s">
        <v>15322</v>
      </c>
      <c r="E1175" s="99" t="s">
        <v>15337</v>
      </c>
      <c r="F1175" s="99" t="s">
        <v>15324</v>
      </c>
      <c r="G1175" s="99" t="s">
        <v>17330</v>
      </c>
      <c r="H1175" s="99" t="s">
        <v>15326</v>
      </c>
      <c r="I1175" s="99" t="s">
        <v>15322</v>
      </c>
      <c r="J1175" s="99" t="s">
        <v>15406</v>
      </c>
      <c r="K1175" s="99">
        <v>0</v>
      </c>
      <c r="L1175" s="99" t="s">
        <v>13433</v>
      </c>
      <c r="M1175" s="100" t="s">
        <v>1982</v>
      </c>
      <c r="N1175" s="86" t="str">
        <f t="shared" si="19"/>
        <v>5122055</v>
      </c>
      <c r="O1175" s="101">
        <v>252333</v>
      </c>
      <c r="P1175" s="101">
        <v>252333</v>
      </c>
      <c r="Q1175" s="77">
        <v>252.333</v>
      </c>
      <c r="R1175" s="102" t="s">
        <v>15329</v>
      </c>
      <c r="S1175" s="99" t="s">
        <v>15330</v>
      </c>
      <c r="T1175" s="99" t="s">
        <v>15331</v>
      </c>
      <c r="U1175" s="99" t="s">
        <v>15332</v>
      </c>
      <c r="V1175" s="99" t="s">
        <v>15333</v>
      </c>
      <c r="W1175" s="99" t="s">
        <v>15334</v>
      </c>
      <c r="X1175" s="103">
        <v>44616</v>
      </c>
      <c r="Y1175" s="103">
        <v>44620</v>
      </c>
      <c r="Z1175" s="103">
        <v>51920</v>
      </c>
      <c r="AA1175" s="79">
        <v>6186</v>
      </c>
      <c r="AB1175" s="90" t="s">
        <v>15340</v>
      </c>
      <c r="AC1175" s="81">
        <v>33</v>
      </c>
    </row>
    <row r="1176" spans="1:29" hidden="1">
      <c r="A1176" s="76" t="s">
        <v>2347</v>
      </c>
      <c r="B1176" s="92" t="s">
        <v>15346</v>
      </c>
      <c r="C1176" s="92" t="s">
        <v>129</v>
      </c>
      <c r="D1176" s="92" t="s">
        <v>15322</v>
      </c>
      <c r="E1176" s="92" t="s">
        <v>15337</v>
      </c>
      <c r="F1176" s="92" t="s">
        <v>15324</v>
      </c>
      <c r="G1176" s="92" t="s">
        <v>17331</v>
      </c>
      <c r="H1176" s="92" t="s">
        <v>15326</v>
      </c>
      <c r="I1176" s="92" t="s">
        <v>15322</v>
      </c>
      <c r="J1176" s="92" t="s">
        <v>15327</v>
      </c>
      <c r="K1176" s="92">
        <v>0</v>
      </c>
      <c r="L1176" s="92" t="s">
        <v>13433</v>
      </c>
      <c r="M1176" s="93" t="s">
        <v>17332</v>
      </c>
      <c r="N1176" s="86" t="str">
        <f t="shared" si="19"/>
        <v>5196431</v>
      </c>
      <c r="O1176" s="94">
        <v>273000</v>
      </c>
      <c r="P1176" s="95">
        <v>259350</v>
      </c>
      <c r="Q1176" s="77">
        <v>259.35000000000002</v>
      </c>
      <c r="R1176" s="96" t="s">
        <v>15329</v>
      </c>
      <c r="S1176" s="92" t="s">
        <v>15349</v>
      </c>
      <c r="T1176" s="92" t="s">
        <v>15331</v>
      </c>
      <c r="U1176" s="92" t="s">
        <v>15350</v>
      </c>
      <c r="V1176" s="92" t="s">
        <v>15351</v>
      </c>
      <c r="W1176" s="92" t="s">
        <v>15352</v>
      </c>
      <c r="X1176" s="97">
        <v>44579</v>
      </c>
      <c r="Y1176" s="97">
        <v>44592</v>
      </c>
      <c r="Z1176" s="97">
        <v>51882</v>
      </c>
      <c r="AA1176" s="79" t="s">
        <v>15353</v>
      </c>
      <c r="AB1176" s="90"/>
    </row>
    <row r="1177" spans="1:29" hidden="1">
      <c r="A1177" s="98" t="s">
        <v>2347</v>
      </c>
      <c r="B1177" s="99" t="s">
        <v>15346</v>
      </c>
      <c r="C1177" s="99" t="s">
        <v>129</v>
      </c>
      <c r="D1177" s="99" t="s">
        <v>15322</v>
      </c>
      <c r="E1177" s="99" t="s">
        <v>15337</v>
      </c>
      <c r="F1177" s="99" t="s">
        <v>15324</v>
      </c>
      <c r="G1177" s="99" t="s">
        <v>17333</v>
      </c>
      <c r="H1177" s="99" t="s">
        <v>15326</v>
      </c>
      <c r="I1177" s="99" t="s">
        <v>15322</v>
      </c>
      <c r="J1177" s="99" t="s">
        <v>15348</v>
      </c>
      <c r="K1177" s="99">
        <v>0</v>
      </c>
      <c r="L1177" s="99" t="s">
        <v>13433</v>
      </c>
      <c r="M1177" s="100" t="s">
        <v>17334</v>
      </c>
      <c r="N1177" s="86" t="str">
        <f t="shared" si="19"/>
        <v>5197801</v>
      </c>
      <c r="O1177" s="104">
        <v>273000</v>
      </c>
      <c r="P1177" s="101">
        <v>259350</v>
      </c>
      <c r="Q1177" s="77">
        <v>259.35000000000002</v>
      </c>
      <c r="R1177" s="102" t="s">
        <v>15329</v>
      </c>
      <c r="S1177" s="99" t="s">
        <v>15349</v>
      </c>
      <c r="T1177" s="99" t="s">
        <v>15331</v>
      </c>
      <c r="U1177" s="99" t="s">
        <v>15350</v>
      </c>
      <c r="V1177" s="99" t="s">
        <v>15351</v>
      </c>
      <c r="W1177" s="99" t="s">
        <v>15352</v>
      </c>
      <c r="X1177" s="103" t="s">
        <v>15655</v>
      </c>
      <c r="Y1177" s="103">
        <v>44629</v>
      </c>
      <c r="Z1177" s="103">
        <v>51921</v>
      </c>
      <c r="AA1177" s="79" t="s">
        <v>15353</v>
      </c>
    </row>
    <row r="1178" spans="1:29" hidden="1">
      <c r="A1178" s="98" t="s">
        <v>2347</v>
      </c>
      <c r="B1178" s="99" t="s">
        <v>15511</v>
      </c>
      <c r="C1178" s="99" t="s">
        <v>3798</v>
      </c>
      <c r="D1178" s="99" t="s">
        <v>15322</v>
      </c>
      <c r="E1178" s="99" t="s">
        <v>15361</v>
      </c>
      <c r="F1178" s="99" t="s">
        <v>15324</v>
      </c>
      <c r="G1178" s="99" t="s">
        <v>17335</v>
      </c>
      <c r="H1178" s="99" t="s">
        <v>15326</v>
      </c>
      <c r="I1178" s="99" t="s">
        <v>15322</v>
      </c>
      <c r="J1178" s="99" t="s">
        <v>15361</v>
      </c>
      <c r="K1178" s="99">
        <v>0</v>
      </c>
      <c r="L1178" s="99" t="s">
        <v>13433</v>
      </c>
      <c r="M1178" s="99" t="s">
        <v>3765</v>
      </c>
      <c r="N1178" s="86" t="str">
        <f t="shared" si="19"/>
        <v>5199788</v>
      </c>
      <c r="O1178" s="104">
        <v>309400</v>
      </c>
      <c r="P1178" s="101">
        <v>309400</v>
      </c>
      <c r="Q1178" s="77">
        <v>309.39999999999998</v>
      </c>
      <c r="R1178" s="102" t="s">
        <v>15329</v>
      </c>
      <c r="S1178" s="99" t="s">
        <v>15330</v>
      </c>
      <c r="T1178" s="99" t="s">
        <v>15331</v>
      </c>
      <c r="U1178" s="99" t="s">
        <v>15332</v>
      </c>
      <c r="V1178" s="99" t="s">
        <v>15333</v>
      </c>
      <c r="W1178" s="99" t="s">
        <v>16267</v>
      </c>
      <c r="X1178" s="103" t="s">
        <v>15407</v>
      </c>
      <c r="Y1178" s="103">
        <v>44677</v>
      </c>
      <c r="Z1178" s="103">
        <v>51976</v>
      </c>
      <c r="AA1178" s="79">
        <v>6186</v>
      </c>
      <c r="AB1178" s="80" t="s">
        <v>15340</v>
      </c>
    </row>
    <row r="1179" spans="1:29" hidden="1">
      <c r="A1179" s="76" t="s">
        <v>2799</v>
      </c>
      <c r="B1179" s="92" t="s">
        <v>15358</v>
      </c>
      <c r="C1179" s="92" t="s">
        <v>59</v>
      </c>
      <c r="D1179" s="92" t="s">
        <v>15322</v>
      </c>
      <c r="E1179" s="92" t="s">
        <v>15337</v>
      </c>
      <c r="F1179" s="92" t="s">
        <v>15324</v>
      </c>
      <c r="G1179" s="92" t="s">
        <v>17336</v>
      </c>
      <c r="H1179" s="92" t="s">
        <v>15326</v>
      </c>
      <c r="I1179" s="92" t="s">
        <v>15322</v>
      </c>
      <c r="J1179" s="92" t="s">
        <v>15364</v>
      </c>
      <c r="K1179" s="92">
        <v>0</v>
      </c>
      <c r="L1179" s="92" t="s">
        <v>13433</v>
      </c>
      <c r="M1179" s="93" t="s">
        <v>309</v>
      </c>
      <c r="N1179" s="86" t="str">
        <f t="shared" si="19"/>
        <v>5221666</v>
      </c>
      <c r="O1179" s="94">
        <v>272000</v>
      </c>
      <c r="P1179" s="95">
        <v>272000</v>
      </c>
      <c r="Q1179" s="77">
        <v>272</v>
      </c>
      <c r="R1179" s="96" t="s">
        <v>15329</v>
      </c>
      <c r="S1179" s="92" t="s">
        <v>15330</v>
      </c>
      <c r="T1179" s="92" t="s">
        <v>15331</v>
      </c>
      <c r="U1179" s="92" t="s">
        <v>15332</v>
      </c>
      <c r="V1179" s="92" t="s">
        <v>15333</v>
      </c>
      <c r="W1179" s="92" t="s">
        <v>15334</v>
      </c>
      <c r="X1179" s="97">
        <v>44606</v>
      </c>
      <c r="Y1179" s="97">
        <v>44609</v>
      </c>
      <c r="Z1179" s="97">
        <v>51910</v>
      </c>
      <c r="AA1179" s="79">
        <v>6186</v>
      </c>
      <c r="AB1179" s="90" t="s">
        <v>15340</v>
      </c>
      <c r="AC1179" s="81">
        <v>33</v>
      </c>
    </row>
    <row r="1180" spans="1:29" hidden="1">
      <c r="A1180" s="98" t="s">
        <v>2799</v>
      </c>
      <c r="B1180" s="99" t="s">
        <v>15358</v>
      </c>
      <c r="C1180" s="99" t="s">
        <v>59</v>
      </c>
      <c r="D1180" s="99" t="s">
        <v>15322</v>
      </c>
      <c r="E1180" s="99" t="s">
        <v>15337</v>
      </c>
      <c r="F1180" s="99" t="s">
        <v>15324</v>
      </c>
      <c r="G1180" s="99" t="s">
        <v>17337</v>
      </c>
      <c r="H1180" s="99" t="s">
        <v>15326</v>
      </c>
      <c r="I1180" s="99" t="s">
        <v>15322</v>
      </c>
      <c r="J1180" s="99" t="s">
        <v>15395</v>
      </c>
      <c r="K1180" s="99">
        <v>0</v>
      </c>
      <c r="L1180" s="99" t="s">
        <v>13433</v>
      </c>
      <c r="M1180" s="99" t="s">
        <v>2514</v>
      </c>
      <c r="N1180" s="86" t="str">
        <f t="shared" si="19"/>
        <v>5222102</v>
      </c>
      <c r="O1180" s="104">
        <v>249028</v>
      </c>
      <c r="P1180" s="101">
        <v>249028</v>
      </c>
      <c r="Q1180" s="77">
        <v>249.02799999999999</v>
      </c>
      <c r="R1180" s="102" t="s">
        <v>15329</v>
      </c>
      <c r="S1180" s="99" t="s">
        <v>15330</v>
      </c>
      <c r="T1180" s="99" t="s">
        <v>15331</v>
      </c>
      <c r="U1180" s="99" t="s">
        <v>15332</v>
      </c>
      <c r="V1180" s="99" t="s">
        <v>15333</v>
      </c>
      <c r="W1180" s="99" t="s">
        <v>15334</v>
      </c>
      <c r="X1180" s="103" t="s">
        <v>15540</v>
      </c>
      <c r="Y1180" s="103">
        <v>44671</v>
      </c>
      <c r="Z1180" s="103">
        <v>51962</v>
      </c>
      <c r="AA1180" s="79">
        <v>6186</v>
      </c>
      <c r="AB1180" s="80" t="s">
        <v>15340</v>
      </c>
      <c r="AC1180" s="81">
        <v>33</v>
      </c>
    </row>
    <row r="1181" spans="1:29" hidden="1">
      <c r="A1181" s="76" t="s">
        <v>2799</v>
      </c>
      <c r="B1181" s="92" t="s">
        <v>15360</v>
      </c>
      <c r="C1181" s="92" t="s">
        <v>3760</v>
      </c>
      <c r="D1181" s="92" t="s">
        <v>15322</v>
      </c>
      <c r="E1181" s="92" t="s">
        <v>15361</v>
      </c>
      <c r="F1181" s="92" t="s">
        <v>15324</v>
      </c>
      <c r="G1181" s="92" t="s">
        <v>17338</v>
      </c>
      <c r="H1181" s="92" t="s">
        <v>15326</v>
      </c>
      <c r="I1181" s="92" t="s">
        <v>15322</v>
      </c>
      <c r="J1181" s="92" t="s">
        <v>15370</v>
      </c>
      <c r="K1181" s="92">
        <v>0</v>
      </c>
      <c r="L1181" s="92" t="s">
        <v>13433</v>
      </c>
      <c r="M1181" s="93" t="s">
        <v>17339</v>
      </c>
      <c r="N1181" s="86" t="str">
        <f t="shared" si="19"/>
        <v>5222594</v>
      </c>
      <c r="O1181" s="94">
        <v>113000</v>
      </c>
      <c r="P1181" s="95">
        <v>11000</v>
      </c>
      <c r="Q1181" s="77">
        <v>11</v>
      </c>
      <c r="R1181" s="96" t="s">
        <v>15329</v>
      </c>
      <c r="S1181" s="92" t="s">
        <v>15330</v>
      </c>
      <c r="T1181" s="92" t="s">
        <v>15331</v>
      </c>
      <c r="U1181" s="92" t="s">
        <v>15909</v>
      </c>
      <c r="V1181" s="92" t="s">
        <v>15910</v>
      </c>
      <c r="W1181" s="92" t="s">
        <v>15334</v>
      </c>
      <c r="X1181" s="97">
        <v>44574</v>
      </c>
      <c r="Y1181" s="97">
        <v>44581</v>
      </c>
      <c r="Z1181" s="97">
        <v>51878</v>
      </c>
      <c r="AA1181" s="79">
        <v>6186</v>
      </c>
      <c r="AB1181" s="90" t="s">
        <v>15503</v>
      </c>
    </row>
    <row r="1182" spans="1:29" hidden="1">
      <c r="A1182" s="76" t="s">
        <v>2347</v>
      </c>
      <c r="B1182" s="92" t="s">
        <v>15346</v>
      </c>
      <c r="C1182" s="92" t="s">
        <v>129</v>
      </c>
      <c r="D1182" s="92" t="s">
        <v>15322</v>
      </c>
      <c r="E1182" s="92" t="s">
        <v>15337</v>
      </c>
      <c r="F1182" s="92" t="s">
        <v>15324</v>
      </c>
      <c r="G1182" s="92" t="s">
        <v>17340</v>
      </c>
      <c r="H1182" s="92" t="s">
        <v>15326</v>
      </c>
      <c r="I1182" s="92" t="s">
        <v>15322</v>
      </c>
      <c r="J1182" s="92" t="s">
        <v>15343</v>
      </c>
      <c r="K1182" s="92">
        <v>0</v>
      </c>
      <c r="L1182" s="92" t="s">
        <v>13433</v>
      </c>
      <c r="M1182" s="93" t="s">
        <v>17341</v>
      </c>
      <c r="N1182" s="86" t="str">
        <f t="shared" si="19"/>
        <v>5224657</v>
      </c>
      <c r="O1182" s="94">
        <v>273000</v>
      </c>
      <c r="P1182" s="95">
        <v>259300</v>
      </c>
      <c r="Q1182" s="77">
        <v>259.3</v>
      </c>
      <c r="R1182" s="96" t="s">
        <v>15329</v>
      </c>
      <c r="S1182" s="92" t="s">
        <v>15349</v>
      </c>
      <c r="T1182" s="92" t="s">
        <v>15331</v>
      </c>
      <c r="U1182" s="92" t="s">
        <v>15350</v>
      </c>
      <c r="V1182" s="92" t="s">
        <v>15351</v>
      </c>
      <c r="W1182" s="92" t="s">
        <v>15352</v>
      </c>
      <c r="X1182" s="97">
        <v>44579</v>
      </c>
      <c r="Y1182" s="97">
        <v>44592</v>
      </c>
      <c r="Z1182" s="97">
        <v>51882</v>
      </c>
      <c r="AA1182" s="79" t="s">
        <v>15353</v>
      </c>
      <c r="AB1182" s="90"/>
    </row>
    <row r="1183" spans="1:29" hidden="1">
      <c r="A1183" s="98" t="s">
        <v>15392</v>
      </c>
      <c r="B1183" s="99" t="s">
        <v>15522</v>
      </c>
      <c r="C1183" s="99" t="s">
        <v>15523</v>
      </c>
      <c r="D1183" s="99" t="s">
        <v>15322</v>
      </c>
      <c r="E1183" s="99" t="s">
        <v>15327</v>
      </c>
      <c r="F1183" s="99" t="s">
        <v>15324</v>
      </c>
      <c r="G1183" s="99" t="s">
        <v>17342</v>
      </c>
      <c r="H1183" s="99" t="s">
        <v>15326</v>
      </c>
      <c r="I1183" s="99" t="s">
        <v>15322</v>
      </c>
      <c r="J1183" s="99" t="s">
        <v>15327</v>
      </c>
      <c r="K1183" s="99">
        <v>0</v>
      </c>
      <c r="L1183" s="99" t="s">
        <v>13433</v>
      </c>
      <c r="M1183" s="99" t="s">
        <v>17343</v>
      </c>
      <c r="N1183" s="86" t="str">
        <f t="shared" si="19"/>
        <v>5244471</v>
      </c>
      <c r="O1183" s="104">
        <v>100000</v>
      </c>
      <c r="P1183" s="101">
        <v>50000</v>
      </c>
      <c r="Q1183" s="77">
        <v>50</v>
      </c>
      <c r="R1183" s="102" t="s">
        <v>15329</v>
      </c>
      <c r="S1183" s="99" t="s">
        <v>15330</v>
      </c>
      <c r="T1183" s="99" t="s">
        <v>15331</v>
      </c>
      <c r="U1183" s="99" t="s">
        <v>15909</v>
      </c>
      <c r="V1183" s="99" t="s">
        <v>15910</v>
      </c>
      <c r="W1183" s="99" t="s">
        <v>15345</v>
      </c>
      <c r="X1183" s="103" t="s">
        <v>15530</v>
      </c>
      <c r="Y1183" s="103">
        <v>44665</v>
      </c>
      <c r="Z1183" s="103">
        <v>51960</v>
      </c>
      <c r="AA1183" s="79">
        <v>6186</v>
      </c>
      <c r="AB1183" s="80" t="s">
        <v>15503</v>
      </c>
    </row>
    <row r="1184" spans="1:29" hidden="1">
      <c r="A1184" s="76" t="s">
        <v>2799</v>
      </c>
      <c r="B1184" s="92" t="s">
        <v>15358</v>
      </c>
      <c r="C1184" s="92" t="s">
        <v>59</v>
      </c>
      <c r="D1184" s="92" t="s">
        <v>15322</v>
      </c>
      <c r="E1184" s="92" t="s">
        <v>15337</v>
      </c>
      <c r="F1184" s="92" t="s">
        <v>15324</v>
      </c>
      <c r="G1184" s="92" t="s">
        <v>17344</v>
      </c>
      <c r="H1184" s="92" t="s">
        <v>15326</v>
      </c>
      <c r="I1184" s="92" t="s">
        <v>15322</v>
      </c>
      <c r="J1184" s="92" t="s">
        <v>15343</v>
      </c>
      <c r="K1184" s="92">
        <v>0</v>
      </c>
      <c r="L1184" s="92" t="s">
        <v>13433</v>
      </c>
      <c r="M1184" s="93" t="s">
        <v>17345</v>
      </c>
      <c r="N1184" s="86" t="str">
        <f t="shared" si="19"/>
        <v>5279668</v>
      </c>
      <c r="O1184" s="94">
        <v>262990</v>
      </c>
      <c r="P1184" s="95">
        <v>262990</v>
      </c>
      <c r="Q1184" s="77">
        <v>262.99</v>
      </c>
      <c r="R1184" s="96" t="s">
        <v>15329</v>
      </c>
      <c r="S1184" s="92" t="s">
        <v>15330</v>
      </c>
      <c r="T1184" s="92" t="s">
        <v>15331</v>
      </c>
      <c r="U1184" s="92" t="s">
        <v>15332</v>
      </c>
      <c r="V1184" s="92" t="s">
        <v>15333</v>
      </c>
      <c r="W1184" s="92" t="s">
        <v>15334</v>
      </c>
      <c r="X1184" s="97">
        <v>44578</v>
      </c>
      <c r="Y1184" s="97">
        <v>44601</v>
      </c>
      <c r="Z1184" s="97">
        <v>51882</v>
      </c>
      <c r="AA1184" s="79">
        <v>6186</v>
      </c>
      <c r="AB1184" s="90" t="s">
        <v>15340</v>
      </c>
    </row>
    <row r="1185" spans="1:29" hidden="1">
      <c r="A1185" s="98" t="s">
        <v>2347</v>
      </c>
      <c r="B1185" s="99" t="s">
        <v>15346</v>
      </c>
      <c r="C1185" s="99" t="s">
        <v>129</v>
      </c>
      <c r="D1185" s="99" t="s">
        <v>15322</v>
      </c>
      <c r="E1185" s="99" t="s">
        <v>15337</v>
      </c>
      <c r="F1185" s="99" t="s">
        <v>15324</v>
      </c>
      <c r="G1185" s="99" t="s">
        <v>17346</v>
      </c>
      <c r="H1185" s="99" t="s">
        <v>15326</v>
      </c>
      <c r="I1185" s="99" t="s">
        <v>15322</v>
      </c>
      <c r="J1185" s="99" t="s">
        <v>15337</v>
      </c>
      <c r="K1185" s="99">
        <v>0</v>
      </c>
      <c r="L1185" s="99" t="s">
        <v>13433</v>
      </c>
      <c r="M1185" s="100" t="s">
        <v>17347</v>
      </c>
      <c r="N1185" s="86" t="str">
        <f t="shared" si="19"/>
        <v>5279691</v>
      </c>
      <c r="O1185" s="104">
        <v>273000</v>
      </c>
      <c r="P1185" s="101">
        <v>259350</v>
      </c>
      <c r="Q1185" s="77">
        <v>259.35000000000002</v>
      </c>
      <c r="R1185" s="102" t="s">
        <v>15329</v>
      </c>
      <c r="S1185" s="99" t="s">
        <v>15349</v>
      </c>
      <c r="T1185" s="99" t="s">
        <v>15331</v>
      </c>
      <c r="U1185" s="99" t="s">
        <v>15350</v>
      </c>
      <c r="V1185" s="99" t="s">
        <v>15351</v>
      </c>
      <c r="W1185" s="99" t="s">
        <v>15352</v>
      </c>
      <c r="X1185" s="103" t="s">
        <v>15655</v>
      </c>
      <c r="Y1185" s="103">
        <v>44624</v>
      </c>
      <c r="Z1185" s="103">
        <v>51921</v>
      </c>
      <c r="AA1185" s="79" t="s">
        <v>15353</v>
      </c>
    </row>
    <row r="1186" spans="1:29" hidden="1">
      <c r="A1186" s="98" t="s">
        <v>2799</v>
      </c>
      <c r="B1186" s="99" t="s">
        <v>15360</v>
      </c>
      <c r="C1186" s="99" t="s">
        <v>3760</v>
      </c>
      <c r="D1186" s="99" t="s">
        <v>15322</v>
      </c>
      <c r="E1186" s="99" t="s">
        <v>15361</v>
      </c>
      <c r="F1186" s="99" t="s">
        <v>15324</v>
      </c>
      <c r="G1186" s="99" t="s">
        <v>17348</v>
      </c>
      <c r="H1186" s="99" t="s">
        <v>15326</v>
      </c>
      <c r="I1186" s="99" t="s">
        <v>15322</v>
      </c>
      <c r="J1186" s="99" t="s">
        <v>15370</v>
      </c>
      <c r="K1186" s="99">
        <v>0</v>
      </c>
      <c r="L1186" s="99" t="s">
        <v>13433</v>
      </c>
      <c r="M1186" s="99" t="s">
        <v>17349</v>
      </c>
      <c r="N1186" s="86" t="str">
        <f t="shared" si="19"/>
        <v>5282166</v>
      </c>
      <c r="O1186" s="104">
        <v>114418</v>
      </c>
      <c r="P1186" s="101">
        <v>114418</v>
      </c>
      <c r="Q1186" s="77">
        <v>114.41800000000001</v>
      </c>
      <c r="R1186" s="102" t="s">
        <v>15329</v>
      </c>
      <c r="S1186" s="99" t="s">
        <v>15349</v>
      </c>
      <c r="T1186" s="99" t="s">
        <v>15331</v>
      </c>
      <c r="U1186" s="99" t="s">
        <v>15356</v>
      </c>
      <c r="V1186" s="99" t="s">
        <v>15357</v>
      </c>
      <c r="W1186" s="99" t="s">
        <v>15352</v>
      </c>
      <c r="X1186" s="103" t="s">
        <v>15521</v>
      </c>
      <c r="Y1186" s="103">
        <v>44671</v>
      </c>
      <c r="Z1186" s="103">
        <v>51850</v>
      </c>
      <c r="AA1186" s="79" t="s">
        <v>15353</v>
      </c>
    </row>
    <row r="1187" spans="1:29" hidden="1">
      <c r="A1187" s="98" t="s">
        <v>2347</v>
      </c>
      <c r="B1187" s="99" t="s">
        <v>15346</v>
      </c>
      <c r="C1187" s="99" t="s">
        <v>129</v>
      </c>
      <c r="D1187" s="99" t="s">
        <v>15322</v>
      </c>
      <c r="E1187" s="99" t="s">
        <v>15337</v>
      </c>
      <c r="F1187" s="99" t="s">
        <v>15324</v>
      </c>
      <c r="G1187" s="99" t="s">
        <v>17350</v>
      </c>
      <c r="H1187" s="99" t="s">
        <v>15326</v>
      </c>
      <c r="I1187" s="99" t="s">
        <v>15322</v>
      </c>
      <c r="J1187" s="99" t="s">
        <v>15337</v>
      </c>
      <c r="K1187" s="99">
        <v>0</v>
      </c>
      <c r="L1187" s="99" t="s">
        <v>13433</v>
      </c>
      <c r="M1187" s="100" t="s">
        <v>17351</v>
      </c>
      <c r="N1187" s="86" t="str">
        <f t="shared" si="19"/>
        <v>5282783</v>
      </c>
      <c r="O1187" s="101">
        <v>273000</v>
      </c>
      <c r="P1187" s="101">
        <v>259350</v>
      </c>
      <c r="Q1187" s="77">
        <v>259.35000000000002</v>
      </c>
      <c r="R1187" s="102" t="s">
        <v>15329</v>
      </c>
      <c r="S1187" s="99" t="s">
        <v>15349</v>
      </c>
      <c r="T1187" s="99" t="s">
        <v>15331</v>
      </c>
      <c r="U1187" s="99" t="s">
        <v>15350</v>
      </c>
      <c r="V1187" s="99" t="s">
        <v>15351</v>
      </c>
      <c r="W1187" s="99" t="s">
        <v>15352</v>
      </c>
      <c r="X1187" s="103">
        <v>44601</v>
      </c>
      <c r="Y1187" s="103">
        <v>44615</v>
      </c>
      <c r="Z1187" s="103">
        <v>51899</v>
      </c>
      <c r="AA1187" s="79" t="s">
        <v>15353</v>
      </c>
    </row>
    <row r="1188" spans="1:29" hidden="1">
      <c r="A1188" s="76" t="s">
        <v>2799</v>
      </c>
      <c r="B1188" s="92" t="s">
        <v>15358</v>
      </c>
      <c r="C1188" s="92" t="s">
        <v>59</v>
      </c>
      <c r="D1188" s="92" t="s">
        <v>15322</v>
      </c>
      <c r="E1188" s="92" t="s">
        <v>15337</v>
      </c>
      <c r="F1188" s="92" t="s">
        <v>15324</v>
      </c>
      <c r="G1188" s="92" t="s">
        <v>17352</v>
      </c>
      <c r="H1188" s="92" t="s">
        <v>15326</v>
      </c>
      <c r="I1188" s="92" t="s">
        <v>15322</v>
      </c>
      <c r="J1188" s="92" t="s">
        <v>15406</v>
      </c>
      <c r="K1188" s="92">
        <v>0</v>
      </c>
      <c r="L1188" s="92" t="s">
        <v>13433</v>
      </c>
      <c r="M1188" s="93" t="s">
        <v>145</v>
      </c>
      <c r="N1188" s="86" t="str">
        <f t="shared" si="19"/>
        <v>5297784</v>
      </c>
      <c r="O1188" s="94">
        <v>238883</v>
      </c>
      <c r="P1188" s="95">
        <v>238883</v>
      </c>
      <c r="Q1188" s="77">
        <v>238.88300000000001</v>
      </c>
      <c r="R1188" s="96" t="s">
        <v>15329</v>
      </c>
      <c r="S1188" s="92" t="s">
        <v>15330</v>
      </c>
      <c r="T1188" s="92" t="s">
        <v>15331</v>
      </c>
      <c r="U1188" s="92" t="s">
        <v>15332</v>
      </c>
      <c r="V1188" s="92" t="s">
        <v>15333</v>
      </c>
      <c r="W1188" s="92" t="s">
        <v>15329</v>
      </c>
      <c r="X1188" s="97">
        <v>44599</v>
      </c>
      <c r="Y1188" s="97">
        <v>44601</v>
      </c>
      <c r="Z1188" s="97">
        <v>51903</v>
      </c>
      <c r="AA1188" s="79">
        <v>6186</v>
      </c>
      <c r="AB1188" s="90" t="s">
        <v>15340</v>
      </c>
    </row>
    <row r="1189" spans="1:29" hidden="1">
      <c r="A1189" s="98" t="s">
        <v>15335</v>
      </c>
      <c r="B1189" s="99" t="s">
        <v>15336</v>
      </c>
      <c r="C1189" s="99" t="s">
        <v>6</v>
      </c>
      <c r="D1189" s="99" t="s">
        <v>15322</v>
      </c>
      <c r="E1189" s="99" t="s">
        <v>15337</v>
      </c>
      <c r="F1189" s="99" t="s">
        <v>15324</v>
      </c>
      <c r="G1189" s="106" t="s">
        <v>17353</v>
      </c>
      <c r="H1189" s="99" t="s">
        <v>15326</v>
      </c>
      <c r="I1189" s="99" t="s">
        <v>15322</v>
      </c>
      <c r="J1189" s="99" t="s">
        <v>15406</v>
      </c>
      <c r="K1189" s="99">
        <v>0</v>
      </c>
      <c r="L1189" s="99" t="s">
        <v>13433</v>
      </c>
      <c r="M1189" s="99" t="s">
        <v>2055</v>
      </c>
      <c r="N1189" s="86" t="str">
        <f t="shared" si="19"/>
        <v>5298888</v>
      </c>
      <c r="O1189" s="104">
        <v>327250</v>
      </c>
      <c r="P1189" s="101">
        <v>327250</v>
      </c>
      <c r="Q1189" s="77">
        <v>327.25</v>
      </c>
      <c r="R1189" s="102" t="s">
        <v>15329</v>
      </c>
      <c r="S1189" s="99" t="s">
        <v>15330</v>
      </c>
      <c r="T1189" s="99" t="s">
        <v>15331</v>
      </c>
      <c r="U1189" s="99" t="s">
        <v>15332</v>
      </c>
      <c r="V1189" s="99" t="s">
        <v>15333</v>
      </c>
      <c r="W1189" s="99" t="s">
        <v>15339</v>
      </c>
      <c r="X1189" s="103" t="s">
        <v>15680</v>
      </c>
      <c r="Y1189" s="103">
        <v>44677</v>
      </c>
      <c r="Z1189" s="103">
        <v>51928</v>
      </c>
      <c r="AA1189" s="79">
        <v>6186</v>
      </c>
      <c r="AB1189" s="80" t="s">
        <v>15340</v>
      </c>
      <c r="AC1189" s="81">
        <v>33</v>
      </c>
    </row>
    <row r="1190" spans="1:29" hidden="1">
      <c r="A1190" s="98" t="s">
        <v>2799</v>
      </c>
      <c r="B1190" s="99" t="s">
        <v>15358</v>
      </c>
      <c r="C1190" s="99" t="s">
        <v>59</v>
      </c>
      <c r="D1190" s="99" t="s">
        <v>15322</v>
      </c>
      <c r="E1190" s="99" t="s">
        <v>15337</v>
      </c>
      <c r="F1190" s="99" t="s">
        <v>15324</v>
      </c>
      <c r="G1190" s="99" t="s">
        <v>17354</v>
      </c>
      <c r="H1190" s="99" t="s">
        <v>15326</v>
      </c>
      <c r="I1190" s="99" t="s">
        <v>15322</v>
      </c>
      <c r="J1190" s="99" t="s">
        <v>15337</v>
      </c>
      <c r="K1190" s="99">
        <v>0</v>
      </c>
      <c r="L1190" s="99" t="s">
        <v>13433</v>
      </c>
      <c r="M1190" s="99" t="s">
        <v>1582</v>
      </c>
      <c r="N1190" s="86" t="str">
        <f t="shared" si="19"/>
        <v>5299658</v>
      </c>
      <c r="O1190" s="104">
        <v>277365</v>
      </c>
      <c r="P1190" s="101">
        <v>277365</v>
      </c>
      <c r="Q1190" s="77">
        <v>277.36500000000001</v>
      </c>
      <c r="R1190" s="102" t="s">
        <v>15329</v>
      </c>
      <c r="S1190" s="99" t="s">
        <v>15330</v>
      </c>
      <c r="T1190" s="99" t="s">
        <v>15331</v>
      </c>
      <c r="U1190" s="99" t="s">
        <v>15332</v>
      </c>
      <c r="V1190" s="99" t="s">
        <v>15333</v>
      </c>
      <c r="W1190" s="99" t="s">
        <v>15334</v>
      </c>
      <c r="X1190" s="103" t="s">
        <v>15525</v>
      </c>
      <c r="Y1190" s="103">
        <v>44671</v>
      </c>
      <c r="Z1190" s="103">
        <v>51962</v>
      </c>
      <c r="AA1190" s="79">
        <v>6186</v>
      </c>
      <c r="AB1190" s="80" t="s">
        <v>15340</v>
      </c>
      <c r="AC1190" s="81">
        <v>33</v>
      </c>
    </row>
    <row r="1191" spans="1:29" hidden="1">
      <c r="A1191" s="98" t="s">
        <v>15320</v>
      </c>
      <c r="B1191" s="99" t="s">
        <v>15769</v>
      </c>
      <c r="C1191" s="99" t="s">
        <v>15770</v>
      </c>
      <c r="D1191" s="99" t="s">
        <v>15322</v>
      </c>
      <c r="E1191" s="99" t="s">
        <v>15327</v>
      </c>
      <c r="F1191" s="99" t="s">
        <v>15324</v>
      </c>
      <c r="G1191" s="99" t="s">
        <v>17355</v>
      </c>
      <c r="H1191" s="99" t="s">
        <v>15326</v>
      </c>
      <c r="I1191" s="99" t="s">
        <v>15322</v>
      </c>
      <c r="J1191" s="99" t="s">
        <v>15327</v>
      </c>
      <c r="K1191" s="99">
        <v>0</v>
      </c>
      <c r="L1191" s="99" t="s">
        <v>13433</v>
      </c>
      <c r="M1191" s="100" t="s">
        <v>17356</v>
      </c>
      <c r="N1191" s="86" t="str">
        <f t="shared" si="19"/>
        <v>5331863</v>
      </c>
      <c r="O1191" s="101">
        <v>136000</v>
      </c>
      <c r="P1191" s="101">
        <v>136000</v>
      </c>
      <c r="Q1191" s="77">
        <v>136</v>
      </c>
      <c r="R1191" s="102" t="s">
        <v>15329</v>
      </c>
      <c r="S1191" s="99" t="s">
        <v>15330</v>
      </c>
      <c r="T1191" s="99" t="s">
        <v>15331</v>
      </c>
      <c r="U1191" s="99" t="s">
        <v>15332</v>
      </c>
      <c r="V1191" s="99" t="s">
        <v>15333</v>
      </c>
      <c r="W1191" s="99" t="s">
        <v>15334</v>
      </c>
      <c r="X1191" s="103">
        <v>44610</v>
      </c>
      <c r="Y1191" s="103">
        <v>44615</v>
      </c>
      <c r="Z1191" s="103">
        <v>51902</v>
      </c>
      <c r="AA1191" s="79">
        <v>6186</v>
      </c>
    </row>
    <row r="1192" spans="1:29" hidden="1">
      <c r="A1192" s="98" t="s">
        <v>15320</v>
      </c>
      <c r="B1192" s="99" t="s">
        <v>15769</v>
      </c>
      <c r="C1192" s="99" t="s">
        <v>15770</v>
      </c>
      <c r="D1192" s="99" t="s">
        <v>15322</v>
      </c>
      <c r="E1192" s="99" t="s">
        <v>15327</v>
      </c>
      <c r="F1192" s="99" t="s">
        <v>15324</v>
      </c>
      <c r="G1192" s="99" t="s">
        <v>17357</v>
      </c>
      <c r="H1192" s="99" t="s">
        <v>15326</v>
      </c>
      <c r="I1192" s="99" t="s">
        <v>15322</v>
      </c>
      <c r="J1192" s="99" t="s">
        <v>15327</v>
      </c>
      <c r="K1192" s="99">
        <v>0</v>
      </c>
      <c r="L1192" s="99" t="s">
        <v>13433</v>
      </c>
      <c r="M1192" s="100" t="s">
        <v>3471</v>
      </c>
      <c r="N1192" s="86" t="str">
        <f t="shared" si="19"/>
        <v>5331993</v>
      </c>
      <c r="O1192" s="104">
        <v>212500</v>
      </c>
      <c r="P1192" s="101">
        <v>212500</v>
      </c>
      <c r="Q1192" s="77">
        <v>212.5</v>
      </c>
      <c r="R1192" s="102" t="s">
        <v>15329</v>
      </c>
      <c r="S1192" s="99" t="s">
        <v>15330</v>
      </c>
      <c r="T1192" s="99" t="s">
        <v>15331</v>
      </c>
      <c r="U1192" s="99" t="s">
        <v>15332</v>
      </c>
      <c r="V1192" s="99" t="s">
        <v>15333</v>
      </c>
      <c r="W1192" s="99" t="s">
        <v>15334</v>
      </c>
      <c r="X1192" s="103" t="s">
        <v>15805</v>
      </c>
      <c r="Y1192" s="103">
        <v>44627</v>
      </c>
      <c r="Z1192" s="103">
        <v>51927</v>
      </c>
      <c r="AA1192" s="79">
        <v>6186</v>
      </c>
      <c r="AB1192" s="80" t="s">
        <v>15340</v>
      </c>
    </row>
    <row r="1193" spans="1:29" hidden="1">
      <c r="A1193" s="98" t="s">
        <v>2347</v>
      </c>
      <c r="B1193" s="99" t="s">
        <v>15346</v>
      </c>
      <c r="C1193" s="99" t="s">
        <v>129</v>
      </c>
      <c r="D1193" s="99" t="s">
        <v>15322</v>
      </c>
      <c r="E1193" s="99" t="s">
        <v>15337</v>
      </c>
      <c r="F1193" s="99" t="s">
        <v>15324</v>
      </c>
      <c r="G1193" s="99" t="s">
        <v>17358</v>
      </c>
      <c r="H1193" s="99" t="s">
        <v>15326</v>
      </c>
      <c r="I1193" s="99" t="s">
        <v>15322</v>
      </c>
      <c r="J1193" s="99" t="s">
        <v>15418</v>
      </c>
      <c r="K1193" s="99">
        <v>0</v>
      </c>
      <c r="L1193" s="99" t="s">
        <v>13433</v>
      </c>
      <c r="M1193" s="99" t="s">
        <v>17359</v>
      </c>
      <c r="N1193" s="86" t="str">
        <f t="shared" si="19"/>
        <v>5350771</v>
      </c>
      <c r="O1193" s="104">
        <v>273000</v>
      </c>
      <c r="P1193" s="101">
        <v>259350</v>
      </c>
      <c r="Q1193" s="77">
        <v>259.35000000000002</v>
      </c>
      <c r="R1193" s="102" t="s">
        <v>15329</v>
      </c>
      <c r="S1193" s="99" t="s">
        <v>15349</v>
      </c>
      <c r="T1193" s="99" t="s">
        <v>15331</v>
      </c>
      <c r="U1193" s="99" t="s">
        <v>15350</v>
      </c>
      <c r="V1193" s="99" t="s">
        <v>15351</v>
      </c>
      <c r="W1193" s="99" t="s">
        <v>15352</v>
      </c>
      <c r="X1193" s="103">
        <v>44680</v>
      </c>
      <c r="Y1193" s="103">
        <v>44699</v>
      </c>
      <c r="Z1193" s="103">
        <v>51983</v>
      </c>
      <c r="AA1193" s="79" t="s">
        <v>15353</v>
      </c>
    </row>
    <row r="1194" spans="1:29" hidden="1">
      <c r="A1194" s="98" t="s">
        <v>2799</v>
      </c>
      <c r="B1194" s="99" t="s">
        <v>15358</v>
      </c>
      <c r="C1194" s="99" t="s">
        <v>59</v>
      </c>
      <c r="D1194" s="99" t="s">
        <v>15322</v>
      </c>
      <c r="E1194" s="99" t="s">
        <v>15337</v>
      </c>
      <c r="F1194" s="99" t="s">
        <v>15324</v>
      </c>
      <c r="G1194" s="99" t="s">
        <v>17360</v>
      </c>
      <c r="H1194" s="99" t="s">
        <v>15326</v>
      </c>
      <c r="I1194" s="99" t="s">
        <v>15322</v>
      </c>
      <c r="J1194" s="99" t="s">
        <v>15395</v>
      </c>
      <c r="K1194" s="99">
        <v>0</v>
      </c>
      <c r="L1194" s="99" t="s">
        <v>13433</v>
      </c>
      <c r="M1194" s="100" t="s">
        <v>2490</v>
      </c>
      <c r="N1194" s="86" t="str">
        <f t="shared" si="19"/>
        <v>5367375</v>
      </c>
      <c r="O1194" s="104">
        <v>196000</v>
      </c>
      <c r="P1194" s="101">
        <v>196000</v>
      </c>
      <c r="Q1194" s="77">
        <v>196</v>
      </c>
      <c r="R1194" s="102" t="s">
        <v>15329</v>
      </c>
      <c r="S1194" s="99" t="s">
        <v>15330</v>
      </c>
      <c r="T1194" s="99" t="s">
        <v>15331</v>
      </c>
      <c r="U1194" s="99" t="s">
        <v>15332</v>
      </c>
      <c r="V1194" s="99" t="s">
        <v>15333</v>
      </c>
      <c r="W1194" s="99" t="s">
        <v>15329</v>
      </c>
      <c r="X1194" s="103" t="s">
        <v>15494</v>
      </c>
      <c r="Y1194" s="103">
        <v>44624</v>
      </c>
      <c r="Z1194" s="103">
        <v>51926</v>
      </c>
      <c r="AA1194" s="79">
        <v>6186</v>
      </c>
      <c r="AB1194" s="80" t="s">
        <v>15340</v>
      </c>
      <c r="AC1194" s="81">
        <v>33</v>
      </c>
    </row>
    <row r="1195" spans="1:29" hidden="1">
      <c r="A1195" s="98" t="s">
        <v>15458</v>
      </c>
      <c r="B1195" s="99" t="s">
        <v>15638</v>
      </c>
      <c r="C1195" s="99" t="s">
        <v>2564</v>
      </c>
      <c r="D1195" s="99" t="s">
        <v>15322</v>
      </c>
      <c r="E1195" s="99" t="s">
        <v>15384</v>
      </c>
      <c r="F1195" s="99" t="s">
        <v>15324</v>
      </c>
      <c r="G1195" s="99" t="s">
        <v>17361</v>
      </c>
      <c r="H1195" s="99" t="s">
        <v>15326</v>
      </c>
      <c r="I1195" s="99" t="s">
        <v>15322</v>
      </c>
      <c r="J1195" s="99" t="s">
        <v>15384</v>
      </c>
      <c r="K1195" s="99">
        <v>0</v>
      </c>
      <c r="L1195" s="99" t="s">
        <v>13433</v>
      </c>
      <c r="M1195" s="99" t="s">
        <v>17362</v>
      </c>
      <c r="N1195" s="86" t="str">
        <f t="shared" si="19"/>
        <v>5368043</v>
      </c>
      <c r="O1195" s="104">
        <v>95000</v>
      </c>
      <c r="P1195" s="101">
        <v>19000</v>
      </c>
      <c r="Q1195" s="77">
        <v>19</v>
      </c>
      <c r="R1195" s="102" t="s">
        <v>15329</v>
      </c>
      <c r="S1195" s="99" t="s">
        <v>15330</v>
      </c>
      <c r="T1195" s="99" t="s">
        <v>15331</v>
      </c>
      <c r="U1195" s="99" t="s">
        <v>15332</v>
      </c>
      <c r="V1195" s="99" t="s">
        <v>15333</v>
      </c>
      <c r="W1195" s="99" t="s">
        <v>15334</v>
      </c>
      <c r="X1195" s="103">
        <v>44693</v>
      </c>
      <c r="Y1195" s="103">
        <v>44698</v>
      </c>
      <c r="Z1195" s="103">
        <v>51975</v>
      </c>
      <c r="AA1195" s="79">
        <v>6186</v>
      </c>
    </row>
    <row r="1196" spans="1:29" hidden="1">
      <c r="A1196" s="98" t="s">
        <v>2799</v>
      </c>
      <c r="B1196" s="99" t="s">
        <v>15358</v>
      </c>
      <c r="C1196" s="99" t="s">
        <v>59</v>
      </c>
      <c r="D1196" s="99" t="s">
        <v>15322</v>
      </c>
      <c r="E1196" s="99" t="s">
        <v>15337</v>
      </c>
      <c r="F1196" s="99" t="s">
        <v>15324</v>
      </c>
      <c r="G1196" s="99" t="s">
        <v>17363</v>
      </c>
      <c r="H1196" s="99" t="s">
        <v>15326</v>
      </c>
      <c r="I1196" s="99" t="s">
        <v>15322</v>
      </c>
      <c r="J1196" s="99" t="s">
        <v>15370</v>
      </c>
      <c r="K1196" s="99">
        <v>0</v>
      </c>
      <c r="L1196" s="99" t="s">
        <v>13433</v>
      </c>
      <c r="M1196" s="100" t="s">
        <v>938</v>
      </c>
      <c r="N1196" s="86" t="str">
        <f t="shared" si="19"/>
        <v>5368154</v>
      </c>
      <c r="O1196" s="104">
        <v>297500</v>
      </c>
      <c r="P1196" s="101">
        <v>297500</v>
      </c>
      <c r="Q1196" s="77">
        <v>297.5</v>
      </c>
      <c r="R1196" s="102" t="s">
        <v>15329</v>
      </c>
      <c r="S1196" s="99" t="s">
        <v>15330</v>
      </c>
      <c r="T1196" s="99" t="s">
        <v>15331</v>
      </c>
      <c r="U1196" s="99" t="s">
        <v>15332</v>
      </c>
      <c r="V1196" s="99" t="s">
        <v>15333</v>
      </c>
      <c r="W1196" s="99" t="s">
        <v>15329</v>
      </c>
      <c r="X1196" s="103" t="s">
        <v>15437</v>
      </c>
      <c r="Y1196" s="103">
        <v>44634</v>
      </c>
      <c r="Z1196" s="103">
        <v>51935</v>
      </c>
      <c r="AA1196" s="79">
        <v>6186</v>
      </c>
      <c r="AB1196" s="80" t="s">
        <v>15340</v>
      </c>
      <c r="AC1196" s="81">
        <v>33</v>
      </c>
    </row>
    <row r="1197" spans="1:29" hidden="1">
      <c r="A1197" s="98" t="s">
        <v>2799</v>
      </c>
      <c r="B1197" s="99" t="s">
        <v>15424</v>
      </c>
      <c r="C1197" s="99" t="s">
        <v>15425</v>
      </c>
      <c r="D1197" s="99" t="s">
        <v>15322</v>
      </c>
      <c r="E1197" s="99" t="s">
        <v>15418</v>
      </c>
      <c r="F1197" s="99" t="s">
        <v>15324</v>
      </c>
      <c r="G1197" s="99" t="s">
        <v>17364</v>
      </c>
      <c r="H1197" s="99" t="s">
        <v>15326</v>
      </c>
      <c r="I1197" s="99" t="s">
        <v>15322</v>
      </c>
      <c r="J1197" s="99" t="s">
        <v>15418</v>
      </c>
      <c r="K1197" s="99">
        <v>0</v>
      </c>
      <c r="L1197" s="99" t="s">
        <v>13433</v>
      </c>
      <c r="M1197" s="100" t="s">
        <v>2079</v>
      </c>
      <c r="N1197" s="86" t="str">
        <f t="shared" si="19"/>
        <v>5372340</v>
      </c>
      <c r="O1197" s="101">
        <v>147050</v>
      </c>
      <c r="P1197" s="101">
        <v>147050</v>
      </c>
      <c r="Q1197" s="77">
        <v>147.05000000000001</v>
      </c>
      <c r="R1197" s="102" t="s">
        <v>15329</v>
      </c>
      <c r="S1197" s="99" t="s">
        <v>15330</v>
      </c>
      <c r="T1197" s="99" t="s">
        <v>15331</v>
      </c>
      <c r="U1197" s="99" t="s">
        <v>15332</v>
      </c>
      <c r="V1197" s="99" t="s">
        <v>15333</v>
      </c>
      <c r="W1197" s="99" t="s">
        <v>15334</v>
      </c>
      <c r="X1197" s="103">
        <v>44606</v>
      </c>
      <c r="Y1197" s="103">
        <v>44614</v>
      </c>
      <c r="Z1197" s="103">
        <v>51900</v>
      </c>
      <c r="AA1197" s="79">
        <v>6186</v>
      </c>
      <c r="AB1197" s="90" t="s">
        <v>15340</v>
      </c>
    </row>
    <row r="1198" spans="1:29" hidden="1">
      <c r="A1198" s="98" t="s">
        <v>2347</v>
      </c>
      <c r="B1198" s="99" t="s">
        <v>15511</v>
      </c>
      <c r="C1198" s="99" t="s">
        <v>3798</v>
      </c>
      <c r="D1198" s="99" t="s">
        <v>15322</v>
      </c>
      <c r="E1198" s="99" t="s">
        <v>15361</v>
      </c>
      <c r="F1198" s="99" t="s">
        <v>15354</v>
      </c>
      <c r="G1198" s="99" t="s">
        <v>17365</v>
      </c>
      <c r="H1198" s="99" t="s">
        <v>15326</v>
      </c>
      <c r="I1198" s="99" t="s">
        <v>15322</v>
      </c>
      <c r="J1198" s="99" t="s">
        <v>15361</v>
      </c>
      <c r="K1198" s="99">
        <v>0</v>
      </c>
      <c r="L1198" s="99" t="s">
        <v>13433</v>
      </c>
      <c r="M1198" s="99" t="s">
        <v>17366</v>
      </c>
      <c r="N1198" s="86" t="str">
        <f t="shared" si="19"/>
        <v>5374209</v>
      </c>
      <c r="O1198" s="104">
        <v>142555</v>
      </c>
      <c r="P1198" s="101">
        <v>142555</v>
      </c>
      <c r="Q1198" s="77">
        <v>142.55500000000001</v>
      </c>
      <c r="R1198" s="102" t="s">
        <v>15329</v>
      </c>
      <c r="S1198" s="99" t="s">
        <v>15349</v>
      </c>
      <c r="T1198" s="99" t="s">
        <v>15331</v>
      </c>
      <c r="U1198" s="99" t="s">
        <v>15356</v>
      </c>
      <c r="V1198" s="99" t="s">
        <v>15357</v>
      </c>
      <c r="W1198" s="99" t="s">
        <v>15352</v>
      </c>
      <c r="X1198" s="103" t="s">
        <v>15583</v>
      </c>
      <c r="Y1198" s="103">
        <v>44673</v>
      </c>
      <c r="Z1198" s="103">
        <v>51976</v>
      </c>
      <c r="AA1198" s="79" t="s">
        <v>15353</v>
      </c>
    </row>
    <row r="1199" spans="1:29" hidden="1">
      <c r="A1199" s="98" t="s">
        <v>2347</v>
      </c>
      <c r="B1199" s="99" t="s">
        <v>15341</v>
      </c>
      <c r="C1199" s="99" t="s">
        <v>15342</v>
      </c>
      <c r="D1199" s="99" t="s">
        <v>15322</v>
      </c>
      <c r="E1199" s="99" t="s">
        <v>15343</v>
      </c>
      <c r="F1199" s="99" t="s">
        <v>15354</v>
      </c>
      <c r="G1199" s="99" t="s">
        <v>17367</v>
      </c>
      <c r="H1199" s="99" t="s">
        <v>15326</v>
      </c>
      <c r="I1199" s="99" t="s">
        <v>15322</v>
      </c>
      <c r="J1199" s="99" t="s">
        <v>15343</v>
      </c>
      <c r="K1199" s="99">
        <v>0</v>
      </c>
      <c r="L1199" s="99" t="s">
        <v>13433</v>
      </c>
      <c r="M1199" s="100" t="s">
        <v>17368</v>
      </c>
      <c r="N1199" s="86" t="str">
        <f t="shared" si="19"/>
        <v>5386733</v>
      </c>
      <c r="O1199" s="104">
        <v>142531</v>
      </c>
      <c r="P1199" s="101">
        <v>142531</v>
      </c>
      <c r="Q1199" s="77">
        <v>142.53100000000001</v>
      </c>
      <c r="R1199" s="102" t="s">
        <v>15329</v>
      </c>
      <c r="S1199" s="99" t="s">
        <v>15349</v>
      </c>
      <c r="T1199" s="99" t="s">
        <v>15331</v>
      </c>
      <c r="U1199" s="99" t="s">
        <v>15356</v>
      </c>
      <c r="V1199" s="99" t="s">
        <v>15357</v>
      </c>
      <c r="W1199" s="99" t="s">
        <v>15352</v>
      </c>
      <c r="X1199" s="103" t="s">
        <v>15469</v>
      </c>
      <c r="Y1199" s="103">
        <v>44631</v>
      </c>
      <c r="Z1199" s="103">
        <v>51919</v>
      </c>
      <c r="AA1199" s="79" t="s">
        <v>15353</v>
      </c>
    </row>
    <row r="1200" spans="1:29" hidden="1">
      <c r="A1200" s="98" t="s">
        <v>2347</v>
      </c>
      <c r="B1200" s="99" t="s">
        <v>15346</v>
      </c>
      <c r="C1200" s="99" t="s">
        <v>129</v>
      </c>
      <c r="D1200" s="99" t="s">
        <v>15322</v>
      </c>
      <c r="E1200" s="99" t="s">
        <v>15337</v>
      </c>
      <c r="F1200" s="99" t="s">
        <v>15324</v>
      </c>
      <c r="G1200" s="99" t="s">
        <v>17369</v>
      </c>
      <c r="H1200" s="99" t="s">
        <v>15326</v>
      </c>
      <c r="I1200" s="99" t="s">
        <v>15322</v>
      </c>
      <c r="J1200" s="99" t="s">
        <v>15418</v>
      </c>
      <c r="K1200" s="99">
        <v>0</v>
      </c>
      <c r="L1200" s="99" t="s">
        <v>13433</v>
      </c>
      <c r="M1200" s="99" t="s">
        <v>17370</v>
      </c>
      <c r="N1200" s="86" t="str">
        <f t="shared" si="19"/>
        <v>5387345</v>
      </c>
      <c r="O1200" s="104">
        <v>273000</v>
      </c>
      <c r="P1200" s="101">
        <v>259350</v>
      </c>
      <c r="Q1200" s="77">
        <v>259.35000000000002</v>
      </c>
      <c r="R1200" s="102" t="s">
        <v>15329</v>
      </c>
      <c r="S1200" s="99" t="s">
        <v>15349</v>
      </c>
      <c r="T1200" s="99" t="s">
        <v>15331</v>
      </c>
      <c r="U1200" s="99" t="s">
        <v>15350</v>
      </c>
      <c r="V1200" s="99" t="s">
        <v>15351</v>
      </c>
      <c r="W1200" s="99" t="s">
        <v>15352</v>
      </c>
      <c r="X1200" s="103" t="s">
        <v>15445</v>
      </c>
      <c r="Y1200" s="103">
        <v>44658</v>
      </c>
      <c r="Z1200" s="103">
        <v>51961</v>
      </c>
      <c r="AA1200" s="79" t="s">
        <v>15353</v>
      </c>
    </row>
    <row r="1201" spans="1:29" hidden="1">
      <c r="A1201" s="98" t="s">
        <v>2347</v>
      </c>
      <c r="B1201" s="99" t="s">
        <v>15341</v>
      </c>
      <c r="C1201" s="99" t="s">
        <v>15342</v>
      </c>
      <c r="D1201" s="99" t="s">
        <v>15322</v>
      </c>
      <c r="E1201" s="99" t="s">
        <v>15343</v>
      </c>
      <c r="F1201" s="99" t="s">
        <v>15354</v>
      </c>
      <c r="G1201" s="99" t="s">
        <v>17371</v>
      </c>
      <c r="H1201" s="99" t="s">
        <v>15326</v>
      </c>
      <c r="I1201" s="99" t="s">
        <v>15322</v>
      </c>
      <c r="J1201" s="99" t="s">
        <v>15343</v>
      </c>
      <c r="K1201" s="99">
        <v>0</v>
      </c>
      <c r="L1201" s="99" t="s">
        <v>13433</v>
      </c>
      <c r="M1201" s="100" t="s">
        <v>17372</v>
      </c>
      <c r="N1201" s="86" t="str">
        <f t="shared" si="19"/>
        <v>5400337</v>
      </c>
      <c r="O1201" s="101">
        <v>170635</v>
      </c>
      <c r="P1201" s="101">
        <v>170635</v>
      </c>
      <c r="Q1201" s="77">
        <v>170.63499999999999</v>
      </c>
      <c r="R1201" s="102" t="s">
        <v>15329</v>
      </c>
      <c r="S1201" s="99" t="s">
        <v>15349</v>
      </c>
      <c r="T1201" s="99" t="s">
        <v>15331</v>
      </c>
      <c r="U1201" s="99" t="s">
        <v>15356</v>
      </c>
      <c r="V1201" s="99" t="s">
        <v>15357</v>
      </c>
      <c r="W1201" s="99" t="s">
        <v>15352</v>
      </c>
      <c r="X1201" s="103">
        <v>44601</v>
      </c>
      <c r="Y1201" s="103">
        <v>44609</v>
      </c>
      <c r="Z1201" s="103">
        <v>51905</v>
      </c>
      <c r="AA1201" s="79" t="s">
        <v>15353</v>
      </c>
    </row>
    <row r="1202" spans="1:29" hidden="1">
      <c r="A1202" s="98" t="s">
        <v>15335</v>
      </c>
      <c r="B1202" s="99" t="s">
        <v>15336</v>
      </c>
      <c r="C1202" s="99" t="s">
        <v>6</v>
      </c>
      <c r="D1202" s="99" t="s">
        <v>15322</v>
      </c>
      <c r="E1202" s="99" t="s">
        <v>15337</v>
      </c>
      <c r="F1202" s="99" t="s">
        <v>15324</v>
      </c>
      <c r="G1202" s="99" t="s">
        <v>17373</v>
      </c>
      <c r="H1202" s="99" t="s">
        <v>15326</v>
      </c>
      <c r="I1202" s="99" t="s">
        <v>15322</v>
      </c>
      <c r="J1202" s="99" t="s">
        <v>15337</v>
      </c>
      <c r="K1202" s="99">
        <v>0</v>
      </c>
      <c r="L1202" s="99" t="s">
        <v>13433</v>
      </c>
      <c r="M1202" s="99" t="s">
        <v>1451</v>
      </c>
      <c r="N1202" s="86" t="str">
        <f t="shared" si="19"/>
        <v>5400730</v>
      </c>
      <c r="O1202" s="104">
        <v>297500</v>
      </c>
      <c r="P1202" s="101">
        <v>297500</v>
      </c>
      <c r="Q1202" s="77">
        <v>297.5</v>
      </c>
      <c r="R1202" s="102" t="s">
        <v>15329</v>
      </c>
      <c r="S1202" s="99" t="s">
        <v>15330</v>
      </c>
      <c r="T1202" s="99" t="s">
        <v>15331</v>
      </c>
      <c r="U1202" s="99" t="s">
        <v>15332</v>
      </c>
      <c r="V1202" s="99" t="s">
        <v>15333</v>
      </c>
      <c r="W1202" s="99" t="s">
        <v>15339</v>
      </c>
      <c r="X1202" s="103" t="s">
        <v>15728</v>
      </c>
      <c r="Y1202" s="103">
        <v>44655</v>
      </c>
      <c r="Z1202" s="103">
        <v>51931</v>
      </c>
      <c r="AA1202" s="79">
        <v>6186</v>
      </c>
      <c r="AB1202" s="90" t="s">
        <v>15340</v>
      </c>
      <c r="AC1202" s="81">
        <v>33</v>
      </c>
    </row>
    <row r="1203" spans="1:29" hidden="1">
      <c r="A1203" s="98" t="s">
        <v>2347</v>
      </c>
      <c r="B1203" s="99" t="s">
        <v>15346</v>
      </c>
      <c r="C1203" s="99" t="s">
        <v>129</v>
      </c>
      <c r="D1203" s="99" t="s">
        <v>15322</v>
      </c>
      <c r="E1203" s="99" t="s">
        <v>15337</v>
      </c>
      <c r="F1203" s="99" t="s">
        <v>15324</v>
      </c>
      <c r="G1203" s="99" t="s">
        <v>17374</v>
      </c>
      <c r="H1203" s="99" t="s">
        <v>15326</v>
      </c>
      <c r="I1203" s="99" t="s">
        <v>15322</v>
      </c>
      <c r="J1203" s="99" t="s">
        <v>15370</v>
      </c>
      <c r="K1203" s="99">
        <v>0</v>
      </c>
      <c r="L1203" s="99" t="s">
        <v>13433</v>
      </c>
      <c r="M1203" s="100" t="s">
        <v>17375</v>
      </c>
      <c r="N1203" s="86" t="str">
        <f t="shared" si="19"/>
        <v>5406670</v>
      </c>
      <c r="O1203" s="104">
        <v>273000</v>
      </c>
      <c r="P1203" s="101">
        <v>259350</v>
      </c>
      <c r="Q1203" s="77">
        <v>259.35000000000002</v>
      </c>
      <c r="R1203" s="102" t="s">
        <v>15329</v>
      </c>
      <c r="S1203" s="99" t="s">
        <v>15349</v>
      </c>
      <c r="T1203" s="99" t="s">
        <v>15331</v>
      </c>
      <c r="U1203" s="99" t="s">
        <v>15350</v>
      </c>
      <c r="V1203" s="99" t="s">
        <v>15351</v>
      </c>
      <c r="W1203" s="99" t="s">
        <v>15352</v>
      </c>
      <c r="X1203" s="103" t="s">
        <v>15655</v>
      </c>
      <c r="Y1203" s="103">
        <v>44624</v>
      </c>
      <c r="Z1203" s="103">
        <v>51921</v>
      </c>
      <c r="AA1203" s="79" t="s">
        <v>15353</v>
      </c>
    </row>
    <row r="1204" spans="1:29" hidden="1">
      <c r="A1204" s="98" t="s">
        <v>2347</v>
      </c>
      <c r="B1204" s="99" t="s">
        <v>15511</v>
      </c>
      <c r="C1204" s="99" t="s">
        <v>3798</v>
      </c>
      <c r="D1204" s="99" t="s">
        <v>15322</v>
      </c>
      <c r="E1204" s="99" t="s">
        <v>15361</v>
      </c>
      <c r="F1204" s="99" t="s">
        <v>15354</v>
      </c>
      <c r="G1204" s="99" t="s">
        <v>17376</v>
      </c>
      <c r="H1204" s="99" t="s">
        <v>15326</v>
      </c>
      <c r="I1204" s="99" t="s">
        <v>15322</v>
      </c>
      <c r="J1204" s="99" t="s">
        <v>15361</v>
      </c>
      <c r="K1204" s="99">
        <v>0</v>
      </c>
      <c r="L1204" s="99" t="s">
        <v>13433</v>
      </c>
      <c r="M1204" s="106"/>
      <c r="N1204" s="86" t="str">
        <f t="shared" si="19"/>
        <v/>
      </c>
      <c r="O1204" s="104">
        <v>171543</v>
      </c>
      <c r="P1204" s="101">
        <v>171543</v>
      </c>
      <c r="Q1204" s="77">
        <v>171.54300000000001</v>
      </c>
      <c r="R1204" s="102" t="s">
        <v>15329</v>
      </c>
      <c r="S1204" s="99" t="s">
        <v>15349</v>
      </c>
      <c r="T1204" s="99" t="s">
        <v>15331</v>
      </c>
      <c r="U1204" s="99" t="s">
        <v>15356</v>
      </c>
      <c r="V1204" s="99" t="s">
        <v>15357</v>
      </c>
      <c r="W1204" s="99" t="s">
        <v>15352</v>
      </c>
      <c r="X1204" s="103" t="s">
        <v>15583</v>
      </c>
      <c r="Y1204" s="103">
        <v>44673</v>
      </c>
      <c r="Z1204" s="103">
        <v>51976</v>
      </c>
      <c r="AA1204" s="79" t="s">
        <v>15353</v>
      </c>
    </row>
    <row r="1205" spans="1:29" hidden="1">
      <c r="A1205" s="98" t="s">
        <v>2799</v>
      </c>
      <c r="B1205" s="99" t="s">
        <v>15360</v>
      </c>
      <c r="C1205" s="99" t="s">
        <v>3760</v>
      </c>
      <c r="D1205" s="99" t="s">
        <v>15322</v>
      </c>
      <c r="E1205" s="99" t="s">
        <v>15361</v>
      </c>
      <c r="F1205" s="99" t="s">
        <v>15324</v>
      </c>
      <c r="G1205" s="99" t="s">
        <v>17377</v>
      </c>
      <c r="H1205" s="99" t="s">
        <v>15326</v>
      </c>
      <c r="I1205" s="99" t="s">
        <v>15322</v>
      </c>
      <c r="J1205" s="99" t="s">
        <v>15370</v>
      </c>
      <c r="K1205" s="99">
        <v>0</v>
      </c>
      <c r="L1205" s="99" t="s">
        <v>13433</v>
      </c>
      <c r="M1205" s="99" t="s">
        <v>17378</v>
      </c>
      <c r="N1205" s="86" t="str">
        <f t="shared" si="19"/>
        <v>5419096</v>
      </c>
      <c r="O1205" s="104">
        <v>138073</v>
      </c>
      <c r="P1205" s="101">
        <v>138073</v>
      </c>
      <c r="Q1205" s="77">
        <v>138.07300000000001</v>
      </c>
      <c r="R1205" s="102" t="s">
        <v>15329</v>
      </c>
      <c r="S1205" s="99" t="s">
        <v>15349</v>
      </c>
      <c r="T1205" s="99" t="s">
        <v>15331</v>
      </c>
      <c r="U1205" s="99" t="s">
        <v>15356</v>
      </c>
      <c r="V1205" s="99" t="s">
        <v>15357</v>
      </c>
      <c r="W1205" s="99" t="s">
        <v>15352</v>
      </c>
      <c r="X1205" s="103" t="s">
        <v>15571</v>
      </c>
      <c r="Y1205" s="103">
        <v>44671</v>
      </c>
      <c r="Z1205" s="103">
        <v>51851</v>
      </c>
      <c r="AA1205" s="79" t="s">
        <v>15353</v>
      </c>
    </row>
    <row r="1206" spans="1:29" hidden="1">
      <c r="A1206" s="98" t="s">
        <v>2799</v>
      </c>
      <c r="B1206" s="99" t="s">
        <v>15358</v>
      </c>
      <c r="C1206" s="99" t="s">
        <v>59</v>
      </c>
      <c r="D1206" s="99" t="s">
        <v>15322</v>
      </c>
      <c r="E1206" s="99" t="s">
        <v>15337</v>
      </c>
      <c r="F1206" s="99" t="s">
        <v>15324</v>
      </c>
      <c r="G1206" s="99" t="s">
        <v>17379</v>
      </c>
      <c r="H1206" s="99" t="s">
        <v>15326</v>
      </c>
      <c r="I1206" s="99" t="s">
        <v>15322</v>
      </c>
      <c r="J1206" s="99" t="s">
        <v>15337</v>
      </c>
      <c r="K1206" s="99">
        <v>0</v>
      </c>
      <c r="L1206" s="99" t="s">
        <v>13433</v>
      </c>
      <c r="M1206" s="100" t="s">
        <v>672</v>
      </c>
      <c r="N1206" s="86" t="str">
        <f t="shared" si="19"/>
        <v>5447029</v>
      </c>
      <c r="O1206" s="104">
        <v>266922</v>
      </c>
      <c r="P1206" s="101">
        <v>266922</v>
      </c>
      <c r="Q1206" s="77">
        <v>266.92200000000003</v>
      </c>
      <c r="R1206" s="102" t="s">
        <v>15329</v>
      </c>
      <c r="S1206" s="99" t="s">
        <v>15330</v>
      </c>
      <c r="T1206" s="99" t="s">
        <v>15331</v>
      </c>
      <c r="U1206" s="99" t="s">
        <v>15332</v>
      </c>
      <c r="V1206" s="99" t="s">
        <v>15333</v>
      </c>
      <c r="W1206" s="99" t="s">
        <v>15334</v>
      </c>
      <c r="X1206" s="103" t="s">
        <v>15474</v>
      </c>
      <c r="Y1206" s="103">
        <v>44644</v>
      </c>
      <c r="Z1206" s="103">
        <v>51935</v>
      </c>
      <c r="AA1206" s="79">
        <v>6186</v>
      </c>
      <c r="AB1206" s="80" t="s">
        <v>15340</v>
      </c>
      <c r="AC1206" s="81">
        <v>33</v>
      </c>
    </row>
    <row r="1207" spans="1:29" hidden="1">
      <c r="A1207" s="98" t="s">
        <v>2799</v>
      </c>
      <c r="B1207" s="99" t="s">
        <v>15358</v>
      </c>
      <c r="C1207" s="99" t="s">
        <v>59</v>
      </c>
      <c r="D1207" s="99" t="s">
        <v>15322</v>
      </c>
      <c r="E1207" s="99" t="s">
        <v>15337</v>
      </c>
      <c r="F1207" s="99" t="s">
        <v>15324</v>
      </c>
      <c r="G1207" s="99" t="s">
        <v>17380</v>
      </c>
      <c r="H1207" s="99" t="s">
        <v>15326</v>
      </c>
      <c r="I1207" s="99" t="s">
        <v>15322</v>
      </c>
      <c r="J1207" s="99" t="s">
        <v>15323</v>
      </c>
      <c r="K1207" s="99">
        <v>0</v>
      </c>
      <c r="L1207" s="99" t="s">
        <v>13433</v>
      </c>
      <c r="M1207" s="99" t="s">
        <v>17381</v>
      </c>
      <c r="N1207" s="86" t="str">
        <f t="shared" si="19"/>
        <v>5468410</v>
      </c>
      <c r="O1207" s="104">
        <v>314500</v>
      </c>
      <c r="P1207" s="101">
        <v>314500</v>
      </c>
      <c r="Q1207" s="77">
        <v>314.5</v>
      </c>
      <c r="R1207" s="102" t="s">
        <v>15329</v>
      </c>
      <c r="S1207" s="99" t="s">
        <v>15330</v>
      </c>
      <c r="T1207" s="99" t="s">
        <v>15331</v>
      </c>
      <c r="U1207" s="99" t="s">
        <v>15332</v>
      </c>
      <c r="V1207" s="99" t="s">
        <v>15333</v>
      </c>
      <c r="W1207" s="99" t="s">
        <v>15334</v>
      </c>
      <c r="X1207" s="103" t="s">
        <v>15680</v>
      </c>
      <c r="Y1207" s="103">
        <v>44678</v>
      </c>
      <c r="Z1207" s="103">
        <v>51980</v>
      </c>
      <c r="AA1207" s="79">
        <v>6186</v>
      </c>
      <c r="AB1207" s="80" t="s">
        <v>15340</v>
      </c>
    </row>
    <row r="1208" spans="1:29" hidden="1">
      <c r="A1208" s="98" t="s">
        <v>2347</v>
      </c>
      <c r="B1208" s="99" t="s">
        <v>15346</v>
      </c>
      <c r="C1208" s="99" t="s">
        <v>129</v>
      </c>
      <c r="D1208" s="99" t="s">
        <v>15322</v>
      </c>
      <c r="E1208" s="99" t="s">
        <v>15337</v>
      </c>
      <c r="F1208" s="99" t="s">
        <v>15324</v>
      </c>
      <c r="G1208" s="99" t="s">
        <v>17382</v>
      </c>
      <c r="H1208" s="99" t="s">
        <v>15326</v>
      </c>
      <c r="I1208" s="99" t="s">
        <v>15322</v>
      </c>
      <c r="J1208" s="99" t="s">
        <v>15361</v>
      </c>
      <c r="K1208" s="99">
        <v>0</v>
      </c>
      <c r="L1208" s="99" t="s">
        <v>13433</v>
      </c>
      <c r="M1208" s="100" t="s">
        <v>17383</v>
      </c>
      <c r="N1208" s="86" t="str">
        <f t="shared" si="19"/>
        <v>5475831</v>
      </c>
      <c r="O1208" s="104">
        <v>273000</v>
      </c>
      <c r="P1208" s="101">
        <v>259350</v>
      </c>
      <c r="Q1208" s="77">
        <v>259.35000000000002</v>
      </c>
      <c r="R1208" s="102" t="s">
        <v>15329</v>
      </c>
      <c r="S1208" s="99" t="s">
        <v>15349</v>
      </c>
      <c r="T1208" s="99" t="s">
        <v>15331</v>
      </c>
      <c r="U1208" s="99" t="s">
        <v>15350</v>
      </c>
      <c r="V1208" s="99" t="s">
        <v>15351</v>
      </c>
      <c r="W1208" s="99" t="s">
        <v>15352</v>
      </c>
      <c r="X1208" s="103" t="s">
        <v>15627</v>
      </c>
      <c r="Y1208" s="103">
        <v>44631</v>
      </c>
      <c r="Z1208" s="103">
        <v>51928</v>
      </c>
      <c r="AA1208" s="79" t="s">
        <v>15353</v>
      </c>
    </row>
    <row r="1209" spans="1:29" hidden="1">
      <c r="A1209" s="76" t="s">
        <v>2347</v>
      </c>
      <c r="B1209" s="92" t="s">
        <v>15346</v>
      </c>
      <c r="C1209" s="92" t="s">
        <v>129</v>
      </c>
      <c r="D1209" s="92" t="s">
        <v>15322</v>
      </c>
      <c r="E1209" s="92" t="s">
        <v>15337</v>
      </c>
      <c r="F1209" s="92" t="s">
        <v>15324</v>
      </c>
      <c r="G1209" s="92" t="s">
        <v>17384</v>
      </c>
      <c r="H1209" s="92" t="s">
        <v>15326</v>
      </c>
      <c r="I1209" s="92" t="s">
        <v>15322</v>
      </c>
      <c r="J1209" s="92" t="s">
        <v>15337</v>
      </c>
      <c r="K1209" s="92">
        <v>0</v>
      </c>
      <c r="L1209" s="92" t="s">
        <v>13433</v>
      </c>
      <c r="M1209" s="93" t="s">
        <v>17385</v>
      </c>
      <c r="N1209" s="86" t="str">
        <f t="shared" si="19"/>
        <v>5477208</v>
      </c>
      <c r="O1209" s="94">
        <v>273000</v>
      </c>
      <c r="P1209" s="95">
        <v>259350</v>
      </c>
      <c r="Q1209" s="77">
        <v>259.35000000000002</v>
      </c>
      <c r="R1209" s="96" t="s">
        <v>15329</v>
      </c>
      <c r="S1209" s="92" t="s">
        <v>15349</v>
      </c>
      <c r="T1209" s="92" t="s">
        <v>15331</v>
      </c>
      <c r="U1209" s="92" t="s">
        <v>15350</v>
      </c>
      <c r="V1209" s="92" t="s">
        <v>15351</v>
      </c>
      <c r="W1209" s="92" t="s">
        <v>15352</v>
      </c>
      <c r="X1209" s="97">
        <v>44594</v>
      </c>
      <c r="Y1209" s="97">
        <v>44595</v>
      </c>
      <c r="Z1209" s="97">
        <v>51893</v>
      </c>
      <c r="AA1209" s="79" t="s">
        <v>15353</v>
      </c>
      <c r="AB1209" s="90"/>
    </row>
    <row r="1210" spans="1:29" hidden="1">
      <c r="A1210" s="98" t="s">
        <v>2799</v>
      </c>
      <c r="B1210" s="99" t="s">
        <v>15358</v>
      </c>
      <c r="C1210" s="99" t="s">
        <v>59</v>
      </c>
      <c r="D1210" s="99" t="s">
        <v>15322</v>
      </c>
      <c r="E1210" s="99" t="s">
        <v>15337</v>
      </c>
      <c r="F1210" s="99" t="s">
        <v>15324</v>
      </c>
      <c r="G1210" s="99" t="s">
        <v>17386</v>
      </c>
      <c r="H1210" s="99" t="s">
        <v>15326</v>
      </c>
      <c r="I1210" s="99" t="s">
        <v>15322</v>
      </c>
      <c r="J1210" s="99" t="s">
        <v>15337</v>
      </c>
      <c r="K1210" s="99">
        <v>0</v>
      </c>
      <c r="L1210" s="99" t="s">
        <v>13433</v>
      </c>
      <c r="M1210" s="99" t="s">
        <v>191</v>
      </c>
      <c r="N1210" s="86" t="str">
        <f t="shared" si="19"/>
        <v>5483785</v>
      </c>
      <c r="O1210" s="104">
        <v>229489</v>
      </c>
      <c r="P1210" s="101">
        <v>229489</v>
      </c>
      <c r="Q1210" s="77">
        <v>229.489</v>
      </c>
      <c r="R1210" s="102" t="s">
        <v>15329</v>
      </c>
      <c r="S1210" s="99" t="s">
        <v>15330</v>
      </c>
      <c r="T1210" s="99" t="s">
        <v>15331</v>
      </c>
      <c r="U1210" s="99" t="s">
        <v>15332</v>
      </c>
      <c r="V1210" s="99" t="s">
        <v>15333</v>
      </c>
      <c r="W1210" s="99" t="s">
        <v>15334</v>
      </c>
      <c r="X1210" s="103">
        <v>44694</v>
      </c>
      <c r="Y1210" s="103">
        <v>44694</v>
      </c>
      <c r="Z1210" s="103">
        <v>51998</v>
      </c>
      <c r="AA1210" s="79">
        <v>6186</v>
      </c>
      <c r="AB1210" s="80" t="s">
        <v>15340</v>
      </c>
      <c r="AC1210" s="81">
        <v>33</v>
      </c>
    </row>
    <row r="1211" spans="1:29" hidden="1">
      <c r="A1211" s="98" t="s">
        <v>2799</v>
      </c>
      <c r="B1211" s="99" t="s">
        <v>15360</v>
      </c>
      <c r="C1211" s="99" t="s">
        <v>3760</v>
      </c>
      <c r="D1211" s="99" t="s">
        <v>15322</v>
      </c>
      <c r="E1211" s="99" t="s">
        <v>15361</v>
      </c>
      <c r="F1211" s="99" t="s">
        <v>15324</v>
      </c>
      <c r="G1211" s="99" t="s">
        <v>17387</v>
      </c>
      <c r="H1211" s="99" t="s">
        <v>15326</v>
      </c>
      <c r="I1211" s="99" t="s">
        <v>15322</v>
      </c>
      <c r="J1211" s="99" t="s">
        <v>15364</v>
      </c>
      <c r="K1211" s="99">
        <v>0</v>
      </c>
      <c r="L1211" s="99" t="s">
        <v>13433</v>
      </c>
      <c r="M1211" s="99" t="s">
        <v>3038</v>
      </c>
      <c r="N1211" s="86" t="str">
        <f t="shared" si="19"/>
        <v>5492821</v>
      </c>
      <c r="O1211" s="104">
        <v>309400</v>
      </c>
      <c r="P1211" s="101">
        <v>309400</v>
      </c>
      <c r="Q1211" s="77">
        <v>309.39999999999998</v>
      </c>
      <c r="R1211" s="102" t="s">
        <v>15329</v>
      </c>
      <c r="S1211" s="99" t="s">
        <v>15330</v>
      </c>
      <c r="T1211" s="99" t="s">
        <v>15331</v>
      </c>
      <c r="U1211" s="99" t="s">
        <v>15332</v>
      </c>
      <c r="V1211" s="99" t="s">
        <v>15333</v>
      </c>
      <c r="W1211" s="99" t="s">
        <v>15345</v>
      </c>
      <c r="X1211" s="103" t="s">
        <v>15728</v>
      </c>
      <c r="Y1211" s="103">
        <v>44659</v>
      </c>
      <c r="Z1211" s="103">
        <v>51957</v>
      </c>
      <c r="AA1211" s="79">
        <v>6186</v>
      </c>
      <c r="AB1211" s="80" t="s">
        <v>15340</v>
      </c>
    </row>
    <row r="1212" spans="1:29" hidden="1">
      <c r="A1212" s="76" t="s">
        <v>2347</v>
      </c>
      <c r="B1212" s="92" t="s">
        <v>15341</v>
      </c>
      <c r="C1212" s="92" t="s">
        <v>15342</v>
      </c>
      <c r="D1212" s="92" t="s">
        <v>15322</v>
      </c>
      <c r="E1212" s="92" t="s">
        <v>15343</v>
      </c>
      <c r="F1212" s="92" t="s">
        <v>15354</v>
      </c>
      <c r="G1212" s="92" t="s">
        <v>17388</v>
      </c>
      <c r="H1212" s="92" t="s">
        <v>15326</v>
      </c>
      <c r="I1212" s="92" t="s">
        <v>15322</v>
      </c>
      <c r="J1212" s="92" t="s">
        <v>15343</v>
      </c>
      <c r="K1212" s="92">
        <v>0</v>
      </c>
      <c r="L1212" s="92" t="s">
        <v>13433</v>
      </c>
      <c r="M1212" s="93" t="s">
        <v>17389</v>
      </c>
      <c r="N1212" s="86" t="str">
        <f t="shared" si="19"/>
        <v>5523114</v>
      </c>
      <c r="O1212" s="94">
        <v>142549</v>
      </c>
      <c r="P1212" s="95">
        <v>142549</v>
      </c>
      <c r="Q1212" s="77">
        <v>142.54900000000001</v>
      </c>
      <c r="R1212" s="96" t="s">
        <v>15329</v>
      </c>
      <c r="S1212" s="92" t="s">
        <v>15349</v>
      </c>
      <c r="T1212" s="92" t="s">
        <v>15331</v>
      </c>
      <c r="U1212" s="92" t="s">
        <v>15356</v>
      </c>
      <c r="V1212" s="92" t="s">
        <v>15357</v>
      </c>
      <c r="W1212" s="92" t="s">
        <v>15352</v>
      </c>
      <c r="X1212" s="97">
        <v>44602</v>
      </c>
      <c r="Y1212" s="97">
        <v>44607</v>
      </c>
      <c r="Z1212" s="97">
        <v>51898</v>
      </c>
      <c r="AA1212" s="79" t="s">
        <v>15353</v>
      </c>
      <c r="AB1212" s="90"/>
    </row>
    <row r="1213" spans="1:29" hidden="1">
      <c r="A1213" s="98" t="s">
        <v>2799</v>
      </c>
      <c r="B1213" s="99" t="s">
        <v>15358</v>
      </c>
      <c r="C1213" s="99" t="s">
        <v>59</v>
      </c>
      <c r="D1213" s="99" t="s">
        <v>15322</v>
      </c>
      <c r="E1213" s="99" t="s">
        <v>15337</v>
      </c>
      <c r="F1213" s="99" t="s">
        <v>15324</v>
      </c>
      <c r="G1213" s="99" t="s">
        <v>17390</v>
      </c>
      <c r="H1213" s="99" t="s">
        <v>15326</v>
      </c>
      <c r="I1213" s="99" t="s">
        <v>15322</v>
      </c>
      <c r="J1213" s="99" t="s">
        <v>15337</v>
      </c>
      <c r="K1213" s="99">
        <v>0</v>
      </c>
      <c r="L1213" s="99" t="s">
        <v>13433</v>
      </c>
      <c r="M1213" s="99" t="s">
        <v>98</v>
      </c>
      <c r="N1213" s="86" t="str">
        <f t="shared" si="19"/>
        <v>5523925</v>
      </c>
      <c r="O1213" s="104">
        <v>279285</v>
      </c>
      <c r="P1213" s="101">
        <v>279285</v>
      </c>
      <c r="Q1213" s="77">
        <v>279.28500000000003</v>
      </c>
      <c r="R1213" s="102" t="s">
        <v>15329</v>
      </c>
      <c r="S1213" s="99" t="s">
        <v>15330</v>
      </c>
      <c r="T1213" s="99" t="s">
        <v>15331</v>
      </c>
      <c r="U1213" s="99" t="s">
        <v>15332</v>
      </c>
      <c r="V1213" s="99" t="s">
        <v>15333</v>
      </c>
      <c r="W1213" s="99" t="s">
        <v>15334</v>
      </c>
      <c r="X1213" s="103" t="s">
        <v>15423</v>
      </c>
      <c r="Y1213" s="103">
        <v>44665</v>
      </c>
      <c r="Z1213" s="103">
        <v>51966</v>
      </c>
      <c r="AA1213" s="79">
        <v>6186</v>
      </c>
      <c r="AB1213" s="80" t="s">
        <v>15340</v>
      </c>
    </row>
    <row r="1214" spans="1:29" hidden="1">
      <c r="A1214" s="98" t="s">
        <v>2799</v>
      </c>
      <c r="B1214" s="99" t="s">
        <v>15358</v>
      </c>
      <c r="C1214" s="99" t="s">
        <v>59</v>
      </c>
      <c r="D1214" s="99" t="s">
        <v>15322</v>
      </c>
      <c r="E1214" s="99" t="s">
        <v>15337</v>
      </c>
      <c r="F1214" s="99" t="s">
        <v>15324</v>
      </c>
      <c r="G1214" s="99" t="s">
        <v>17391</v>
      </c>
      <c r="H1214" s="99" t="s">
        <v>15326</v>
      </c>
      <c r="I1214" s="99" t="s">
        <v>15322</v>
      </c>
      <c r="J1214" s="99" t="s">
        <v>15343</v>
      </c>
      <c r="K1214" s="99">
        <v>0</v>
      </c>
      <c r="L1214" s="99" t="s">
        <v>13433</v>
      </c>
      <c r="M1214" s="100" t="s">
        <v>2216</v>
      </c>
      <c r="N1214" s="86" t="str">
        <f t="shared" si="19"/>
        <v>5526001</v>
      </c>
      <c r="O1214" s="104">
        <v>309400</v>
      </c>
      <c r="P1214" s="101">
        <v>309400</v>
      </c>
      <c r="Q1214" s="77">
        <v>309.39999999999998</v>
      </c>
      <c r="R1214" s="102" t="s">
        <v>15329</v>
      </c>
      <c r="S1214" s="99" t="s">
        <v>15330</v>
      </c>
      <c r="T1214" s="99" t="s">
        <v>15331</v>
      </c>
      <c r="U1214" s="99" t="s">
        <v>15332</v>
      </c>
      <c r="V1214" s="99" t="s">
        <v>15333</v>
      </c>
      <c r="W1214" s="99" t="s">
        <v>15329</v>
      </c>
      <c r="X1214" s="103" t="s">
        <v>16008</v>
      </c>
      <c r="Y1214" s="103">
        <v>44622</v>
      </c>
      <c r="Z1214" s="103">
        <v>51911</v>
      </c>
      <c r="AA1214" s="79">
        <v>6186</v>
      </c>
      <c r="AB1214" s="80" t="s">
        <v>15340</v>
      </c>
      <c r="AC1214" s="81">
        <v>33</v>
      </c>
    </row>
    <row r="1215" spans="1:29" hidden="1">
      <c r="A1215" s="76" t="s">
        <v>15335</v>
      </c>
      <c r="B1215" s="92" t="s">
        <v>15336</v>
      </c>
      <c r="C1215" s="92" t="s">
        <v>6</v>
      </c>
      <c r="D1215" s="92" t="s">
        <v>15322</v>
      </c>
      <c r="E1215" s="92" t="s">
        <v>15337</v>
      </c>
      <c r="F1215" s="92" t="s">
        <v>15324</v>
      </c>
      <c r="G1215" s="92" t="s">
        <v>17392</v>
      </c>
      <c r="H1215" s="92" t="s">
        <v>15326</v>
      </c>
      <c r="I1215" s="92" t="s">
        <v>15322</v>
      </c>
      <c r="J1215" s="92" t="s">
        <v>15327</v>
      </c>
      <c r="K1215" s="92">
        <v>0</v>
      </c>
      <c r="L1215" s="92" t="s">
        <v>13433</v>
      </c>
      <c r="M1215" s="93" t="s">
        <v>17393</v>
      </c>
      <c r="N1215" s="86" t="str">
        <f t="shared" si="19"/>
        <v>5540467</v>
      </c>
      <c r="O1215" s="94">
        <v>141540</v>
      </c>
      <c r="P1215" s="95">
        <v>120000</v>
      </c>
      <c r="Q1215" s="77">
        <v>120</v>
      </c>
      <c r="R1215" s="96" t="s">
        <v>15329</v>
      </c>
      <c r="S1215" s="92" t="s">
        <v>15349</v>
      </c>
      <c r="T1215" s="92" t="s">
        <v>15331</v>
      </c>
      <c r="U1215" s="92" t="s">
        <v>15356</v>
      </c>
      <c r="V1215" s="92" t="s">
        <v>15357</v>
      </c>
      <c r="W1215" s="92" t="s">
        <v>15388</v>
      </c>
      <c r="X1215" s="97">
        <v>44572</v>
      </c>
      <c r="Y1215" s="97">
        <v>44573</v>
      </c>
      <c r="Z1215" s="97">
        <v>51869</v>
      </c>
      <c r="AA1215" s="79" t="s">
        <v>15353</v>
      </c>
      <c r="AB1215" s="90"/>
    </row>
    <row r="1216" spans="1:29" hidden="1">
      <c r="A1216" s="98" t="s">
        <v>2347</v>
      </c>
      <c r="B1216" s="99" t="s">
        <v>15346</v>
      </c>
      <c r="C1216" s="99" t="s">
        <v>129</v>
      </c>
      <c r="D1216" s="99" t="s">
        <v>15322</v>
      </c>
      <c r="E1216" s="99" t="s">
        <v>15337</v>
      </c>
      <c r="F1216" s="99" t="s">
        <v>15324</v>
      </c>
      <c r="G1216" s="99" t="s">
        <v>17394</v>
      </c>
      <c r="H1216" s="99" t="s">
        <v>15326</v>
      </c>
      <c r="I1216" s="99" t="s">
        <v>15322</v>
      </c>
      <c r="J1216" s="99" t="s">
        <v>15418</v>
      </c>
      <c r="K1216" s="99">
        <v>0</v>
      </c>
      <c r="L1216" s="99" t="s">
        <v>13433</v>
      </c>
      <c r="M1216" s="99" t="s">
        <v>17395</v>
      </c>
      <c r="N1216" s="86" t="str">
        <f t="shared" si="19"/>
        <v>5551038</v>
      </c>
      <c r="O1216" s="104">
        <v>273000</v>
      </c>
      <c r="P1216" s="101">
        <v>259350</v>
      </c>
      <c r="Q1216" s="77">
        <v>259.35000000000002</v>
      </c>
      <c r="R1216" s="102" t="s">
        <v>15329</v>
      </c>
      <c r="S1216" s="99" t="s">
        <v>15349</v>
      </c>
      <c r="T1216" s="99" t="s">
        <v>15331</v>
      </c>
      <c r="U1216" s="99" t="s">
        <v>15350</v>
      </c>
      <c r="V1216" s="99" t="s">
        <v>15351</v>
      </c>
      <c r="W1216" s="99" t="s">
        <v>15352</v>
      </c>
      <c r="X1216" s="103" t="s">
        <v>15445</v>
      </c>
      <c r="Y1216" s="103">
        <v>44658</v>
      </c>
      <c r="Z1216" s="103">
        <v>51961</v>
      </c>
      <c r="AA1216" s="79" t="s">
        <v>15353</v>
      </c>
    </row>
    <row r="1217" spans="1:29" hidden="1">
      <c r="A1217" s="76" t="s">
        <v>15335</v>
      </c>
      <c r="B1217" s="92" t="s">
        <v>15336</v>
      </c>
      <c r="C1217" s="92" t="s">
        <v>6</v>
      </c>
      <c r="D1217" s="92" t="s">
        <v>15322</v>
      </c>
      <c r="E1217" s="92" t="s">
        <v>15337</v>
      </c>
      <c r="F1217" s="92" t="s">
        <v>15324</v>
      </c>
      <c r="G1217" s="92" t="s">
        <v>17396</v>
      </c>
      <c r="H1217" s="92" t="s">
        <v>15326</v>
      </c>
      <c r="I1217" s="92" t="s">
        <v>15322</v>
      </c>
      <c r="J1217" s="92" t="s">
        <v>15327</v>
      </c>
      <c r="K1217" s="92">
        <v>0</v>
      </c>
      <c r="L1217" s="92" t="s">
        <v>13433</v>
      </c>
      <c r="M1217" s="93" t="s">
        <v>17397</v>
      </c>
      <c r="N1217" s="86" t="str">
        <f t="shared" si="19"/>
        <v>5562429</v>
      </c>
      <c r="O1217" s="94">
        <v>141600</v>
      </c>
      <c r="P1217" s="95">
        <v>120000</v>
      </c>
      <c r="Q1217" s="77">
        <v>120</v>
      </c>
      <c r="R1217" s="96" t="s">
        <v>15329</v>
      </c>
      <c r="S1217" s="92" t="s">
        <v>15349</v>
      </c>
      <c r="T1217" s="92" t="s">
        <v>15331</v>
      </c>
      <c r="U1217" s="92" t="s">
        <v>15356</v>
      </c>
      <c r="V1217" s="92" t="s">
        <v>15357</v>
      </c>
      <c r="W1217" s="92" t="s">
        <v>15388</v>
      </c>
      <c r="X1217" s="97">
        <v>44572</v>
      </c>
      <c r="Y1217" s="97">
        <v>44573</v>
      </c>
      <c r="Z1217" s="97">
        <v>51869</v>
      </c>
      <c r="AA1217" s="79" t="s">
        <v>15353</v>
      </c>
      <c r="AB1217" s="90"/>
    </row>
    <row r="1218" spans="1:29" hidden="1">
      <c r="A1218" s="98" t="s">
        <v>2799</v>
      </c>
      <c r="B1218" s="99" t="s">
        <v>15358</v>
      </c>
      <c r="C1218" s="99" t="s">
        <v>59</v>
      </c>
      <c r="D1218" s="99" t="s">
        <v>15322</v>
      </c>
      <c r="E1218" s="99" t="s">
        <v>15337</v>
      </c>
      <c r="F1218" s="99" t="s">
        <v>15324</v>
      </c>
      <c r="G1218" s="99" t="s">
        <v>17398</v>
      </c>
      <c r="H1218" s="99" t="s">
        <v>15326</v>
      </c>
      <c r="I1218" s="99" t="s">
        <v>15322</v>
      </c>
      <c r="J1218" s="99" t="s">
        <v>15337</v>
      </c>
      <c r="K1218" s="99">
        <v>0</v>
      </c>
      <c r="L1218" s="99" t="s">
        <v>13433</v>
      </c>
      <c r="M1218" s="99" t="s">
        <v>334</v>
      </c>
      <c r="N1218" s="86" t="str">
        <f t="shared" si="19"/>
        <v>5568199</v>
      </c>
      <c r="O1218" s="104">
        <v>234100</v>
      </c>
      <c r="P1218" s="101">
        <v>234100</v>
      </c>
      <c r="Q1218" s="77">
        <v>234.1</v>
      </c>
      <c r="R1218" s="102" t="s">
        <v>15329</v>
      </c>
      <c r="S1218" s="99" t="s">
        <v>15330</v>
      </c>
      <c r="T1218" s="99" t="s">
        <v>15331</v>
      </c>
      <c r="U1218" s="99" t="s">
        <v>15332</v>
      </c>
      <c r="V1218" s="99" t="s">
        <v>15333</v>
      </c>
      <c r="W1218" s="99" t="s">
        <v>15334</v>
      </c>
      <c r="X1218" s="103" t="s">
        <v>15540</v>
      </c>
      <c r="Y1218" s="103">
        <v>44670</v>
      </c>
      <c r="Z1218" s="103">
        <v>51962</v>
      </c>
      <c r="AA1218" s="79">
        <v>6186</v>
      </c>
      <c r="AB1218" s="80" t="s">
        <v>15340</v>
      </c>
    </row>
    <row r="1219" spans="1:29" hidden="1">
      <c r="A1219" s="76" t="s">
        <v>15489</v>
      </c>
      <c r="B1219" s="92" t="s">
        <v>15772</v>
      </c>
      <c r="C1219" s="92" t="s">
        <v>57</v>
      </c>
      <c r="D1219" s="92" t="s">
        <v>15322</v>
      </c>
      <c r="E1219" s="92" t="s">
        <v>15337</v>
      </c>
      <c r="F1219" s="92" t="s">
        <v>15324</v>
      </c>
      <c r="G1219" s="92" t="s">
        <v>312</v>
      </c>
      <c r="H1219" s="92" t="s">
        <v>15326</v>
      </c>
      <c r="I1219" s="92" t="s">
        <v>15322</v>
      </c>
      <c r="J1219" s="92" t="s">
        <v>15337</v>
      </c>
      <c r="K1219" s="92">
        <v>0</v>
      </c>
      <c r="L1219" s="92" t="s">
        <v>13433</v>
      </c>
      <c r="M1219" s="93" t="s">
        <v>313</v>
      </c>
      <c r="N1219" s="86" t="str">
        <f t="shared" si="19"/>
        <v>5572709</v>
      </c>
      <c r="O1219" s="94">
        <v>266040</v>
      </c>
      <c r="P1219" s="95">
        <v>266040</v>
      </c>
      <c r="Q1219" s="77">
        <v>266.04000000000002</v>
      </c>
      <c r="R1219" s="96" t="s">
        <v>15329</v>
      </c>
      <c r="S1219" s="92" t="s">
        <v>15330</v>
      </c>
      <c r="T1219" s="92" t="s">
        <v>15331</v>
      </c>
      <c r="U1219" s="92" t="s">
        <v>15332</v>
      </c>
      <c r="V1219" s="92" t="s">
        <v>15333</v>
      </c>
      <c r="W1219" s="92" t="s">
        <v>15345</v>
      </c>
      <c r="X1219" s="97">
        <v>44601</v>
      </c>
      <c r="Y1219" s="97">
        <v>44603</v>
      </c>
      <c r="Z1219" s="97">
        <v>51881</v>
      </c>
      <c r="AA1219" s="79">
        <v>6186</v>
      </c>
      <c r="AB1219" s="90" t="s">
        <v>15340</v>
      </c>
    </row>
    <row r="1220" spans="1:29" hidden="1">
      <c r="A1220" s="98" t="s">
        <v>2799</v>
      </c>
      <c r="B1220" s="99" t="s">
        <v>15424</v>
      </c>
      <c r="C1220" s="99" t="s">
        <v>15425</v>
      </c>
      <c r="D1220" s="99" t="s">
        <v>15322</v>
      </c>
      <c r="E1220" s="99" t="s">
        <v>15418</v>
      </c>
      <c r="F1220" s="99" t="s">
        <v>15324</v>
      </c>
      <c r="G1220" s="99" t="s">
        <v>17399</v>
      </c>
      <c r="H1220" s="99" t="s">
        <v>15326</v>
      </c>
      <c r="I1220" s="99" t="s">
        <v>15322</v>
      </c>
      <c r="J1220" s="99" t="s">
        <v>15327</v>
      </c>
      <c r="K1220" s="99">
        <v>0</v>
      </c>
      <c r="L1220" s="99" t="s">
        <v>13433</v>
      </c>
      <c r="M1220" s="99" t="s">
        <v>17400</v>
      </c>
      <c r="N1220" s="86" t="str">
        <f t="shared" si="19"/>
        <v>5600151</v>
      </c>
      <c r="O1220" s="104">
        <v>187000</v>
      </c>
      <c r="P1220" s="101">
        <v>187000</v>
      </c>
      <c r="Q1220" s="77">
        <v>187</v>
      </c>
      <c r="R1220" s="102" t="s">
        <v>15329</v>
      </c>
      <c r="S1220" s="99" t="s">
        <v>15330</v>
      </c>
      <c r="T1220" s="99" t="s">
        <v>15331</v>
      </c>
      <c r="U1220" s="99" t="s">
        <v>15332</v>
      </c>
      <c r="V1220" s="99" t="s">
        <v>15333</v>
      </c>
      <c r="W1220" s="99" t="s">
        <v>15345</v>
      </c>
      <c r="X1220" s="103" t="s">
        <v>15530</v>
      </c>
      <c r="Y1220" s="103">
        <v>44663</v>
      </c>
      <c r="Z1220" s="103">
        <v>51949</v>
      </c>
      <c r="AA1220" s="79">
        <v>6186</v>
      </c>
    </row>
    <row r="1221" spans="1:29" hidden="1">
      <c r="A1221" s="98" t="s">
        <v>32</v>
      </c>
      <c r="B1221" s="99" t="s">
        <v>15662</v>
      </c>
      <c r="C1221" s="99" t="s">
        <v>15663</v>
      </c>
      <c r="D1221" s="99" t="s">
        <v>15322</v>
      </c>
      <c r="E1221" s="99" t="s">
        <v>15337</v>
      </c>
      <c r="F1221" s="99" t="s">
        <v>15324</v>
      </c>
      <c r="G1221" s="99" t="s">
        <v>17401</v>
      </c>
      <c r="H1221" s="99"/>
      <c r="I1221" s="99" t="s">
        <v>15322</v>
      </c>
      <c r="J1221" s="99" t="s">
        <v>15327</v>
      </c>
      <c r="K1221" s="99"/>
      <c r="L1221" s="99"/>
      <c r="M1221" s="100" t="s">
        <v>3461</v>
      </c>
      <c r="N1221" s="86" t="str">
        <f t="shared" si="19"/>
        <v>5600376</v>
      </c>
      <c r="O1221" s="104">
        <v>238000</v>
      </c>
      <c r="P1221" s="101">
        <v>238000</v>
      </c>
      <c r="Q1221" s="77">
        <v>238</v>
      </c>
      <c r="R1221" s="102"/>
      <c r="S1221" s="99"/>
      <c r="T1221" s="99" t="s">
        <v>15331</v>
      </c>
      <c r="U1221" s="99"/>
      <c r="V1221" s="99" t="s">
        <v>17402</v>
      </c>
      <c r="W1221" s="99" t="s">
        <v>15334</v>
      </c>
      <c r="X1221" s="103" t="s">
        <v>16894</v>
      </c>
      <c r="Y1221" s="103">
        <v>44616</v>
      </c>
      <c r="Z1221" s="103" t="s">
        <v>16895</v>
      </c>
      <c r="AA1221" s="79">
        <v>6186</v>
      </c>
      <c r="AB1221" s="80" t="s">
        <v>15340</v>
      </c>
    </row>
    <row r="1222" spans="1:29" hidden="1">
      <c r="A1222" s="98" t="s">
        <v>2799</v>
      </c>
      <c r="B1222" s="99" t="s">
        <v>15358</v>
      </c>
      <c r="C1222" s="99" t="s">
        <v>59</v>
      </c>
      <c r="D1222" s="99" t="s">
        <v>15322</v>
      </c>
      <c r="E1222" s="99" t="s">
        <v>15337</v>
      </c>
      <c r="F1222" s="99" t="s">
        <v>15324</v>
      </c>
      <c r="G1222" s="99" t="s">
        <v>17403</v>
      </c>
      <c r="H1222" s="99" t="s">
        <v>15326</v>
      </c>
      <c r="I1222" s="99" t="s">
        <v>15322</v>
      </c>
      <c r="J1222" s="99" t="s">
        <v>15337</v>
      </c>
      <c r="K1222" s="99">
        <v>0</v>
      </c>
      <c r="L1222" s="99" t="s">
        <v>13433</v>
      </c>
      <c r="M1222" s="99" t="s">
        <v>89</v>
      </c>
      <c r="N1222" s="86" t="str">
        <f t="shared" si="19"/>
        <v>5606218</v>
      </c>
      <c r="O1222" s="104">
        <v>267597</v>
      </c>
      <c r="P1222" s="101">
        <v>267597</v>
      </c>
      <c r="Q1222" s="77">
        <v>267.59699999999998</v>
      </c>
      <c r="R1222" s="102" t="s">
        <v>15329</v>
      </c>
      <c r="S1222" s="99" t="s">
        <v>15330</v>
      </c>
      <c r="T1222" s="99" t="s">
        <v>15331</v>
      </c>
      <c r="U1222" s="99" t="s">
        <v>15332</v>
      </c>
      <c r="V1222" s="99" t="s">
        <v>15333</v>
      </c>
      <c r="W1222" s="99" t="s">
        <v>15334</v>
      </c>
      <c r="X1222" s="103" t="s">
        <v>15488</v>
      </c>
      <c r="Y1222" s="103">
        <v>44664</v>
      </c>
      <c r="Z1222" s="103">
        <v>51960</v>
      </c>
      <c r="AA1222" s="79">
        <v>6186</v>
      </c>
      <c r="AB1222" s="80" t="s">
        <v>15340</v>
      </c>
    </row>
    <row r="1223" spans="1:29" hidden="1">
      <c r="A1223" s="98" t="s">
        <v>2799</v>
      </c>
      <c r="B1223" s="99" t="s">
        <v>15358</v>
      </c>
      <c r="C1223" s="99" t="s">
        <v>59</v>
      </c>
      <c r="D1223" s="99" t="s">
        <v>15322</v>
      </c>
      <c r="E1223" s="99" t="s">
        <v>15337</v>
      </c>
      <c r="F1223" s="99" t="s">
        <v>15324</v>
      </c>
      <c r="G1223" s="99" t="s">
        <v>17404</v>
      </c>
      <c r="H1223" s="99" t="s">
        <v>15326</v>
      </c>
      <c r="I1223" s="99" t="s">
        <v>15322</v>
      </c>
      <c r="J1223" s="99" t="s">
        <v>15337</v>
      </c>
      <c r="K1223" s="99">
        <v>0</v>
      </c>
      <c r="L1223" s="99" t="s">
        <v>13433</v>
      </c>
      <c r="M1223" s="99" t="s">
        <v>77</v>
      </c>
      <c r="N1223" s="86" t="str">
        <f t="shared" si="19"/>
        <v>5607848</v>
      </c>
      <c r="O1223" s="104">
        <v>263500</v>
      </c>
      <c r="P1223" s="101">
        <v>263500</v>
      </c>
      <c r="Q1223" s="77">
        <v>263.5</v>
      </c>
      <c r="R1223" s="102" t="s">
        <v>15329</v>
      </c>
      <c r="S1223" s="99" t="s">
        <v>15330</v>
      </c>
      <c r="T1223" s="99" t="s">
        <v>15331</v>
      </c>
      <c r="U1223" s="99" t="s">
        <v>15332</v>
      </c>
      <c r="V1223" s="99" t="s">
        <v>15333</v>
      </c>
      <c r="W1223" s="99" t="s">
        <v>15334</v>
      </c>
      <c r="X1223" s="103">
        <v>44694</v>
      </c>
      <c r="Y1223" s="103">
        <v>44694</v>
      </c>
      <c r="Z1223" s="103">
        <v>51996</v>
      </c>
      <c r="AA1223" s="79">
        <v>6186</v>
      </c>
      <c r="AB1223" s="80" t="s">
        <v>15340</v>
      </c>
      <c r="AC1223" s="81">
        <v>33</v>
      </c>
    </row>
    <row r="1224" spans="1:29" hidden="1">
      <c r="A1224" s="76" t="s">
        <v>2347</v>
      </c>
      <c r="B1224" s="92" t="s">
        <v>15511</v>
      </c>
      <c r="C1224" s="92" t="s">
        <v>3798</v>
      </c>
      <c r="D1224" s="92" t="s">
        <v>15322</v>
      </c>
      <c r="E1224" s="92" t="s">
        <v>15361</v>
      </c>
      <c r="F1224" s="92" t="s">
        <v>15354</v>
      </c>
      <c r="G1224" s="92" t="s">
        <v>17405</v>
      </c>
      <c r="H1224" s="92" t="s">
        <v>15326</v>
      </c>
      <c r="I1224" s="92" t="s">
        <v>15322</v>
      </c>
      <c r="J1224" s="92" t="s">
        <v>15361</v>
      </c>
      <c r="K1224" s="92">
        <v>0</v>
      </c>
      <c r="L1224" s="92" t="s">
        <v>13433</v>
      </c>
      <c r="M1224" s="93" t="s">
        <v>17406</v>
      </c>
      <c r="N1224" s="86" t="str">
        <f t="shared" si="19"/>
        <v>5610362</v>
      </c>
      <c r="O1224" s="94">
        <v>142093</v>
      </c>
      <c r="P1224" s="95">
        <v>142093</v>
      </c>
      <c r="Q1224" s="77">
        <v>142.09299999999999</v>
      </c>
      <c r="R1224" s="96" t="s">
        <v>15329</v>
      </c>
      <c r="S1224" s="92" t="s">
        <v>15349</v>
      </c>
      <c r="T1224" s="92" t="s">
        <v>15331</v>
      </c>
      <c r="U1224" s="92" t="s">
        <v>15356</v>
      </c>
      <c r="V1224" s="92" t="s">
        <v>15357</v>
      </c>
      <c r="W1224" s="92" t="s">
        <v>15352</v>
      </c>
      <c r="X1224" s="97">
        <v>44580</v>
      </c>
      <c r="Y1224" s="97">
        <v>44581</v>
      </c>
      <c r="Z1224" s="97">
        <v>51884</v>
      </c>
      <c r="AA1224" s="79" t="s">
        <v>15353</v>
      </c>
      <c r="AB1224" s="90"/>
    </row>
    <row r="1225" spans="1:29" hidden="1">
      <c r="A1225" s="98" t="s">
        <v>2799</v>
      </c>
      <c r="B1225" s="99" t="s">
        <v>15358</v>
      </c>
      <c r="C1225" s="99" t="s">
        <v>59</v>
      </c>
      <c r="D1225" s="99" t="s">
        <v>15322</v>
      </c>
      <c r="E1225" s="99" t="s">
        <v>15337</v>
      </c>
      <c r="F1225" s="99" t="s">
        <v>15324</v>
      </c>
      <c r="G1225" s="99" t="s">
        <v>17407</v>
      </c>
      <c r="H1225" s="99" t="s">
        <v>15326</v>
      </c>
      <c r="I1225" s="99" t="s">
        <v>15322</v>
      </c>
      <c r="J1225" s="99" t="s">
        <v>15337</v>
      </c>
      <c r="K1225" s="99">
        <v>0</v>
      </c>
      <c r="L1225" s="99" t="s">
        <v>13433</v>
      </c>
      <c r="M1225" s="100" t="s">
        <v>1044</v>
      </c>
      <c r="N1225" s="86" t="str">
        <f t="shared" ref="N1225:N1288" si="20">+RIGHT(M1225,7)</f>
        <v>5610528</v>
      </c>
      <c r="O1225" s="104">
        <v>263100</v>
      </c>
      <c r="P1225" s="101">
        <v>263100</v>
      </c>
      <c r="Q1225" s="77">
        <v>263.10000000000002</v>
      </c>
      <c r="R1225" s="102" t="s">
        <v>15329</v>
      </c>
      <c r="S1225" s="99" t="s">
        <v>15330</v>
      </c>
      <c r="T1225" s="99" t="s">
        <v>15331</v>
      </c>
      <c r="U1225" s="99" t="s">
        <v>15332</v>
      </c>
      <c r="V1225" s="99" t="s">
        <v>15333</v>
      </c>
      <c r="W1225" s="99" t="s">
        <v>15334</v>
      </c>
      <c r="X1225" s="103" t="s">
        <v>15439</v>
      </c>
      <c r="Y1225" s="103">
        <v>44634</v>
      </c>
      <c r="Z1225" s="103">
        <v>51938</v>
      </c>
      <c r="AA1225" s="79">
        <v>6186</v>
      </c>
      <c r="AB1225" s="80" t="s">
        <v>15340</v>
      </c>
      <c r="AC1225" s="81">
        <v>33</v>
      </c>
    </row>
    <row r="1226" spans="1:29" hidden="1">
      <c r="A1226" s="98" t="s">
        <v>2799</v>
      </c>
      <c r="B1226" s="99" t="s">
        <v>15358</v>
      </c>
      <c r="C1226" s="99" t="s">
        <v>59</v>
      </c>
      <c r="D1226" s="99" t="s">
        <v>15322</v>
      </c>
      <c r="E1226" s="99" t="s">
        <v>15337</v>
      </c>
      <c r="F1226" s="99" t="s">
        <v>15324</v>
      </c>
      <c r="G1226" s="99" t="s">
        <v>17408</v>
      </c>
      <c r="H1226" s="99" t="s">
        <v>15326</v>
      </c>
      <c r="I1226" s="99" t="s">
        <v>15322</v>
      </c>
      <c r="J1226" s="99" t="s">
        <v>15337</v>
      </c>
      <c r="K1226" s="99">
        <v>0</v>
      </c>
      <c r="L1226" s="99" t="s">
        <v>13433</v>
      </c>
      <c r="M1226" s="99" t="s">
        <v>300</v>
      </c>
      <c r="N1226" s="86" t="str">
        <f t="shared" si="20"/>
        <v>5628568</v>
      </c>
      <c r="O1226" s="104">
        <v>277368</v>
      </c>
      <c r="P1226" s="101">
        <v>277368</v>
      </c>
      <c r="Q1226" s="77">
        <v>277.36799999999999</v>
      </c>
      <c r="R1226" s="102" t="s">
        <v>15329</v>
      </c>
      <c r="S1226" s="99" t="s">
        <v>15330</v>
      </c>
      <c r="T1226" s="99" t="s">
        <v>15331</v>
      </c>
      <c r="U1226" s="99" t="s">
        <v>15332</v>
      </c>
      <c r="V1226" s="99" t="s">
        <v>15333</v>
      </c>
      <c r="W1226" s="99" t="s">
        <v>15334</v>
      </c>
      <c r="X1226" s="103" t="s">
        <v>15525</v>
      </c>
      <c r="Y1226" s="103">
        <v>44671</v>
      </c>
      <c r="Z1226" s="103">
        <v>51975</v>
      </c>
      <c r="AA1226" s="79">
        <v>6186</v>
      </c>
      <c r="AB1226" s="80" t="s">
        <v>15340</v>
      </c>
    </row>
    <row r="1227" spans="1:29" hidden="1">
      <c r="A1227" s="76" t="s">
        <v>2799</v>
      </c>
      <c r="B1227" s="92" t="s">
        <v>15358</v>
      </c>
      <c r="C1227" s="92" t="s">
        <v>59</v>
      </c>
      <c r="D1227" s="92" t="s">
        <v>15322</v>
      </c>
      <c r="E1227" s="92" t="s">
        <v>15337</v>
      </c>
      <c r="F1227" s="92" t="s">
        <v>15324</v>
      </c>
      <c r="G1227" s="92" t="s">
        <v>17409</v>
      </c>
      <c r="H1227" s="92" t="s">
        <v>15326</v>
      </c>
      <c r="I1227" s="92" t="s">
        <v>15322</v>
      </c>
      <c r="J1227" s="92" t="s">
        <v>15337</v>
      </c>
      <c r="K1227" s="92">
        <v>0</v>
      </c>
      <c r="L1227" s="92" t="s">
        <v>13433</v>
      </c>
      <c r="M1227" s="93" t="s">
        <v>130</v>
      </c>
      <c r="N1227" s="86" t="str">
        <f t="shared" si="20"/>
        <v>5641220</v>
      </c>
      <c r="O1227" s="94">
        <v>238883</v>
      </c>
      <c r="P1227" s="95">
        <v>238883</v>
      </c>
      <c r="Q1227" s="77">
        <v>238.88300000000001</v>
      </c>
      <c r="R1227" s="96" t="s">
        <v>15329</v>
      </c>
      <c r="S1227" s="92" t="s">
        <v>15330</v>
      </c>
      <c r="T1227" s="92" t="s">
        <v>15331</v>
      </c>
      <c r="U1227" s="92" t="s">
        <v>15332</v>
      </c>
      <c r="V1227" s="92" t="s">
        <v>15333</v>
      </c>
      <c r="W1227" s="92" t="s">
        <v>15334</v>
      </c>
      <c r="X1227" s="97">
        <v>44599</v>
      </c>
      <c r="Y1227" s="97">
        <v>44601</v>
      </c>
      <c r="Z1227" s="97">
        <v>51903</v>
      </c>
      <c r="AA1227" s="79">
        <v>6186</v>
      </c>
      <c r="AB1227" s="90" t="s">
        <v>15340</v>
      </c>
    </row>
    <row r="1228" spans="1:29" hidden="1">
      <c r="A1228" s="98" t="s">
        <v>2347</v>
      </c>
      <c r="B1228" s="99" t="s">
        <v>15511</v>
      </c>
      <c r="C1228" s="99" t="s">
        <v>3798</v>
      </c>
      <c r="D1228" s="99" t="s">
        <v>15322</v>
      </c>
      <c r="E1228" s="99" t="s">
        <v>15361</v>
      </c>
      <c r="F1228" s="99" t="s">
        <v>15324</v>
      </c>
      <c r="G1228" s="99" t="s">
        <v>17410</v>
      </c>
      <c r="H1228" s="99" t="s">
        <v>15326</v>
      </c>
      <c r="I1228" s="99" t="s">
        <v>15322</v>
      </c>
      <c r="J1228" s="99" t="s">
        <v>15361</v>
      </c>
      <c r="K1228" s="99">
        <v>0</v>
      </c>
      <c r="L1228" s="99" t="s">
        <v>13433</v>
      </c>
      <c r="M1228" s="99" t="s">
        <v>3789</v>
      </c>
      <c r="N1228" s="86" t="str">
        <f t="shared" si="20"/>
        <v>5665622</v>
      </c>
      <c r="O1228" s="104">
        <v>221000</v>
      </c>
      <c r="P1228" s="101">
        <v>221000</v>
      </c>
      <c r="Q1228" s="77">
        <v>221</v>
      </c>
      <c r="R1228" s="102" t="s">
        <v>15329</v>
      </c>
      <c r="S1228" s="99" t="s">
        <v>15330</v>
      </c>
      <c r="T1228" s="99" t="s">
        <v>15331</v>
      </c>
      <c r="U1228" s="99" t="s">
        <v>15332</v>
      </c>
      <c r="V1228" s="99" t="s">
        <v>15333</v>
      </c>
      <c r="W1228" s="99" t="s">
        <v>15345</v>
      </c>
      <c r="X1228" s="103" t="s">
        <v>15987</v>
      </c>
      <c r="Y1228" s="103">
        <v>44679</v>
      </c>
      <c r="Z1228" s="103">
        <v>51983</v>
      </c>
      <c r="AA1228" s="79">
        <v>6186</v>
      </c>
      <c r="AB1228" s="80" t="s">
        <v>15340</v>
      </c>
    </row>
    <row r="1229" spans="1:29" hidden="1">
      <c r="A1229" s="76" t="s">
        <v>15458</v>
      </c>
      <c r="B1229" s="92" t="s">
        <v>15638</v>
      </c>
      <c r="C1229" s="92" t="s">
        <v>2564</v>
      </c>
      <c r="D1229" s="92" t="s">
        <v>15322</v>
      </c>
      <c r="E1229" s="92" t="s">
        <v>15384</v>
      </c>
      <c r="F1229" s="92" t="s">
        <v>15324</v>
      </c>
      <c r="G1229" s="92" t="s">
        <v>17411</v>
      </c>
      <c r="H1229" s="92" t="s">
        <v>15326</v>
      </c>
      <c r="I1229" s="92" t="s">
        <v>15322</v>
      </c>
      <c r="J1229" s="92" t="s">
        <v>15384</v>
      </c>
      <c r="K1229" s="92">
        <v>0</v>
      </c>
      <c r="L1229" s="92" t="s">
        <v>13433</v>
      </c>
      <c r="M1229" s="93" t="s">
        <v>2569</v>
      </c>
      <c r="N1229" s="86" t="str">
        <f t="shared" si="20"/>
        <v>5674997</v>
      </c>
      <c r="O1229" s="94">
        <v>164523</v>
      </c>
      <c r="P1229" s="95">
        <v>164523</v>
      </c>
      <c r="Q1229" s="77">
        <v>164.523</v>
      </c>
      <c r="R1229" s="96" t="s">
        <v>15329</v>
      </c>
      <c r="S1229" s="92" t="s">
        <v>15330</v>
      </c>
      <c r="T1229" s="92" t="s">
        <v>15331</v>
      </c>
      <c r="U1229" s="92" t="s">
        <v>15332</v>
      </c>
      <c r="V1229" s="92" t="s">
        <v>15333</v>
      </c>
      <c r="W1229" s="92" t="s">
        <v>16039</v>
      </c>
      <c r="X1229" s="97">
        <v>44576</v>
      </c>
      <c r="Y1229" s="97">
        <v>44589</v>
      </c>
      <c r="Z1229" s="97">
        <v>51855</v>
      </c>
      <c r="AA1229" s="79">
        <v>6186</v>
      </c>
      <c r="AB1229" s="90" t="s">
        <v>15340</v>
      </c>
    </row>
    <row r="1230" spans="1:29" hidden="1">
      <c r="A1230" s="98" t="s">
        <v>2799</v>
      </c>
      <c r="B1230" s="99" t="s">
        <v>15358</v>
      </c>
      <c r="C1230" s="99" t="s">
        <v>59</v>
      </c>
      <c r="D1230" s="99" t="s">
        <v>15322</v>
      </c>
      <c r="E1230" s="99" t="s">
        <v>15337</v>
      </c>
      <c r="F1230" s="99" t="s">
        <v>15324</v>
      </c>
      <c r="G1230" s="99" t="s">
        <v>17412</v>
      </c>
      <c r="H1230" s="99" t="s">
        <v>15326</v>
      </c>
      <c r="I1230" s="99" t="s">
        <v>15322</v>
      </c>
      <c r="J1230" s="99" t="s">
        <v>15337</v>
      </c>
      <c r="K1230" s="99">
        <v>0</v>
      </c>
      <c r="L1230" s="99" t="s">
        <v>13433</v>
      </c>
      <c r="M1230" s="99" t="s">
        <v>1702</v>
      </c>
      <c r="N1230" s="86" t="str">
        <f t="shared" si="20"/>
        <v>5683914</v>
      </c>
      <c r="O1230" s="104">
        <v>286450</v>
      </c>
      <c r="P1230" s="101">
        <v>286450</v>
      </c>
      <c r="Q1230" s="77">
        <v>286.45</v>
      </c>
      <c r="R1230" s="102" t="s">
        <v>15329</v>
      </c>
      <c r="S1230" s="99" t="s">
        <v>15330</v>
      </c>
      <c r="T1230" s="99" t="s">
        <v>15331</v>
      </c>
      <c r="U1230" s="99" t="s">
        <v>15332</v>
      </c>
      <c r="V1230" s="99" t="s">
        <v>15333</v>
      </c>
      <c r="W1230" s="99" t="s">
        <v>15334</v>
      </c>
      <c r="X1230" s="103">
        <v>44692</v>
      </c>
      <c r="Y1230" s="103">
        <v>44692</v>
      </c>
      <c r="Z1230" s="103">
        <v>51995</v>
      </c>
      <c r="AA1230" s="79">
        <v>6186</v>
      </c>
      <c r="AB1230" s="80" t="s">
        <v>15340</v>
      </c>
      <c r="AC1230" s="81">
        <v>33</v>
      </c>
    </row>
    <row r="1231" spans="1:29" hidden="1">
      <c r="A1231" s="76" t="s">
        <v>15392</v>
      </c>
      <c r="B1231" s="92" t="s">
        <v>15435</v>
      </c>
      <c r="C1231" s="92" t="s">
        <v>1049</v>
      </c>
      <c r="D1231" s="92" t="s">
        <v>15322</v>
      </c>
      <c r="E1231" s="92" t="s">
        <v>15337</v>
      </c>
      <c r="F1231" s="92" t="s">
        <v>15354</v>
      </c>
      <c r="G1231" s="92" t="s">
        <v>17413</v>
      </c>
      <c r="H1231" s="92" t="s">
        <v>15326</v>
      </c>
      <c r="I1231" s="92" t="s">
        <v>15322</v>
      </c>
      <c r="J1231" s="92" t="s">
        <v>15337</v>
      </c>
      <c r="K1231" s="92">
        <v>0</v>
      </c>
      <c r="L1231" s="92" t="s">
        <v>13433</v>
      </c>
      <c r="M1231" s="93" t="s">
        <v>17414</v>
      </c>
      <c r="N1231" s="86" t="str">
        <f t="shared" si="20"/>
        <v>5684753</v>
      </c>
      <c r="O1231" s="94">
        <v>90000</v>
      </c>
      <c r="P1231" s="95">
        <v>90000</v>
      </c>
      <c r="Q1231" s="77">
        <v>90</v>
      </c>
      <c r="R1231" s="96" t="s">
        <v>15329</v>
      </c>
      <c r="S1231" s="92" t="s">
        <v>15401</v>
      </c>
      <c r="T1231" s="92" t="s">
        <v>15331</v>
      </c>
      <c r="U1231" s="92" t="s">
        <v>15332</v>
      </c>
      <c r="V1231" s="92" t="s">
        <v>15333</v>
      </c>
      <c r="W1231" s="92" t="s">
        <v>15402</v>
      </c>
      <c r="X1231" s="97">
        <v>44543</v>
      </c>
      <c r="Y1231" s="97">
        <v>44568</v>
      </c>
      <c r="Z1231" s="97">
        <v>51848</v>
      </c>
      <c r="AA1231" s="79" t="s">
        <v>15731</v>
      </c>
      <c r="AB1231" s="90" t="s">
        <v>15375</v>
      </c>
    </row>
    <row r="1232" spans="1:29" hidden="1">
      <c r="A1232" s="98" t="s">
        <v>2347</v>
      </c>
      <c r="B1232" s="99" t="s">
        <v>15511</v>
      </c>
      <c r="C1232" s="99" t="s">
        <v>3798</v>
      </c>
      <c r="D1232" s="99" t="s">
        <v>15322</v>
      </c>
      <c r="E1232" s="99" t="s">
        <v>15361</v>
      </c>
      <c r="F1232" s="99" t="s">
        <v>15354</v>
      </c>
      <c r="G1232" s="99" t="s">
        <v>17415</v>
      </c>
      <c r="H1232" s="99" t="s">
        <v>15326</v>
      </c>
      <c r="I1232" s="99" t="s">
        <v>15322</v>
      </c>
      <c r="J1232" s="99" t="s">
        <v>15361</v>
      </c>
      <c r="K1232" s="99">
        <v>0</v>
      </c>
      <c r="L1232" s="99" t="s">
        <v>13433</v>
      </c>
      <c r="M1232" s="99" t="s">
        <v>17416</v>
      </c>
      <c r="N1232" s="86" t="str">
        <f t="shared" si="20"/>
        <v>5701710</v>
      </c>
      <c r="O1232" s="104">
        <v>142525</v>
      </c>
      <c r="P1232" s="101">
        <v>142525</v>
      </c>
      <c r="Q1232" s="77">
        <v>142.52500000000001</v>
      </c>
      <c r="R1232" s="102" t="s">
        <v>15329</v>
      </c>
      <c r="S1232" s="99" t="s">
        <v>15349</v>
      </c>
      <c r="T1232" s="99" t="s">
        <v>15331</v>
      </c>
      <c r="U1232" s="99" t="s">
        <v>15356</v>
      </c>
      <c r="V1232" s="99" t="s">
        <v>15357</v>
      </c>
      <c r="W1232" s="99" t="s">
        <v>15352</v>
      </c>
      <c r="X1232" s="103" t="s">
        <v>17417</v>
      </c>
      <c r="Y1232" s="103">
        <v>44672</v>
      </c>
      <c r="Z1232" s="103">
        <v>51904</v>
      </c>
      <c r="AA1232" s="79" t="s">
        <v>15353</v>
      </c>
    </row>
    <row r="1233" spans="1:29" hidden="1">
      <c r="A1233" s="76" t="s">
        <v>2347</v>
      </c>
      <c r="B1233" s="92" t="s">
        <v>15341</v>
      </c>
      <c r="C1233" s="92" t="s">
        <v>15342</v>
      </c>
      <c r="D1233" s="92" t="s">
        <v>15322</v>
      </c>
      <c r="E1233" s="92" t="s">
        <v>15343</v>
      </c>
      <c r="F1233" s="92" t="s">
        <v>15354</v>
      </c>
      <c r="G1233" s="92" t="s">
        <v>17418</v>
      </c>
      <c r="H1233" s="92" t="s">
        <v>15326</v>
      </c>
      <c r="I1233" s="92" t="s">
        <v>15322</v>
      </c>
      <c r="J1233" s="92" t="s">
        <v>15343</v>
      </c>
      <c r="K1233" s="92">
        <v>0</v>
      </c>
      <c r="L1233" s="92" t="s">
        <v>13433</v>
      </c>
      <c r="M1233" s="93" t="s">
        <v>17419</v>
      </c>
      <c r="N1233" s="86" t="str">
        <f t="shared" si="20"/>
        <v>5721355</v>
      </c>
      <c r="O1233" s="94">
        <v>133584</v>
      </c>
      <c r="P1233" s="95">
        <v>133584</v>
      </c>
      <c r="Q1233" s="77">
        <v>133.584</v>
      </c>
      <c r="R1233" s="96" t="s">
        <v>15329</v>
      </c>
      <c r="S1233" s="92" t="s">
        <v>15349</v>
      </c>
      <c r="T1233" s="92" t="s">
        <v>15331</v>
      </c>
      <c r="U1233" s="92" t="s">
        <v>15356</v>
      </c>
      <c r="V1233" s="92" t="s">
        <v>15357</v>
      </c>
      <c r="W1233" s="92" t="s">
        <v>15352</v>
      </c>
      <c r="X1233" s="97">
        <v>44582</v>
      </c>
      <c r="Y1233" s="97">
        <v>44582</v>
      </c>
      <c r="Z1233" s="97">
        <v>51886</v>
      </c>
      <c r="AA1233" s="79" t="s">
        <v>15353</v>
      </c>
      <c r="AB1233" s="90"/>
    </row>
    <row r="1234" spans="1:29" hidden="1">
      <c r="A1234" s="98" t="s">
        <v>15458</v>
      </c>
      <c r="B1234" s="99" t="s">
        <v>15602</v>
      </c>
      <c r="C1234" s="99" t="s">
        <v>3811</v>
      </c>
      <c r="D1234" s="99" t="s">
        <v>15322</v>
      </c>
      <c r="E1234" s="99" t="s">
        <v>15361</v>
      </c>
      <c r="F1234" s="99" t="s">
        <v>15324</v>
      </c>
      <c r="G1234" s="99" t="s">
        <v>17420</v>
      </c>
      <c r="H1234" s="99" t="s">
        <v>15326</v>
      </c>
      <c r="I1234" s="99" t="s">
        <v>15322</v>
      </c>
      <c r="J1234" s="99" t="s">
        <v>15361</v>
      </c>
      <c r="K1234" s="99">
        <v>0</v>
      </c>
      <c r="L1234" s="99" t="s">
        <v>13433</v>
      </c>
      <c r="M1234" s="100" t="s">
        <v>17421</v>
      </c>
      <c r="N1234" s="86" t="str">
        <f t="shared" si="20"/>
        <v>5723094</v>
      </c>
      <c r="O1234" s="104">
        <v>200000</v>
      </c>
      <c r="P1234" s="101">
        <v>60000</v>
      </c>
      <c r="Q1234" s="77">
        <v>60</v>
      </c>
      <c r="R1234" s="102" t="s">
        <v>15329</v>
      </c>
      <c r="S1234" s="99" t="s">
        <v>15330</v>
      </c>
      <c r="T1234" s="99" t="s">
        <v>15331</v>
      </c>
      <c r="U1234" s="99" t="s">
        <v>15332</v>
      </c>
      <c r="V1234" s="99" t="s">
        <v>15333</v>
      </c>
      <c r="W1234" s="99" t="s">
        <v>15334</v>
      </c>
      <c r="X1234" s="103" t="s">
        <v>15677</v>
      </c>
      <c r="Y1234" s="103">
        <v>44649</v>
      </c>
      <c r="Z1234" s="103">
        <v>51931</v>
      </c>
      <c r="AA1234" s="79">
        <v>6186</v>
      </c>
      <c r="AB1234" s="80" t="s">
        <v>15503</v>
      </c>
    </row>
    <row r="1235" spans="1:29" hidden="1">
      <c r="A1235" s="98" t="s">
        <v>2799</v>
      </c>
      <c r="B1235" s="99" t="s">
        <v>15358</v>
      </c>
      <c r="C1235" s="99" t="s">
        <v>59</v>
      </c>
      <c r="D1235" s="99" t="s">
        <v>15322</v>
      </c>
      <c r="E1235" s="99" t="s">
        <v>15337</v>
      </c>
      <c r="F1235" s="99" t="s">
        <v>15324</v>
      </c>
      <c r="G1235" s="99" t="s">
        <v>17422</v>
      </c>
      <c r="H1235" s="99" t="s">
        <v>15326</v>
      </c>
      <c r="I1235" s="99" t="s">
        <v>15322</v>
      </c>
      <c r="J1235" s="99" t="s">
        <v>15364</v>
      </c>
      <c r="K1235" s="99">
        <v>0</v>
      </c>
      <c r="L1235" s="99" t="s">
        <v>13433</v>
      </c>
      <c r="M1235" s="100" t="s">
        <v>259</v>
      </c>
      <c r="N1235" s="86" t="str">
        <f t="shared" si="20"/>
        <v>5723427</v>
      </c>
      <c r="O1235" s="104">
        <v>295173</v>
      </c>
      <c r="P1235" s="101">
        <v>295173</v>
      </c>
      <c r="Q1235" s="77">
        <v>295.173</v>
      </c>
      <c r="R1235" s="102" t="s">
        <v>15329</v>
      </c>
      <c r="S1235" s="99" t="s">
        <v>15330</v>
      </c>
      <c r="T1235" s="99" t="s">
        <v>15331</v>
      </c>
      <c r="U1235" s="99" t="s">
        <v>15332</v>
      </c>
      <c r="V1235" s="99" t="s">
        <v>15333</v>
      </c>
      <c r="W1235" s="99" t="s">
        <v>15329</v>
      </c>
      <c r="X1235" s="103" t="s">
        <v>15627</v>
      </c>
      <c r="Y1235" s="103">
        <v>44634</v>
      </c>
      <c r="Z1235" s="103">
        <v>51933</v>
      </c>
      <c r="AA1235" s="79">
        <v>6186</v>
      </c>
      <c r="AB1235" s="80" t="s">
        <v>15340</v>
      </c>
    </row>
    <row r="1236" spans="1:29" hidden="1">
      <c r="A1236" s="76" t="s">
        <v>15392</v>
      </c>
      <c r="B1236" s="92" t="s">
        <v>15435</v>
      </c>
      <c r="C1236" s="92" t="s">
        <v>1049</v>
      </c>
      <c r="D1236" s="92" t="s">
        <v>15322</v>
      </c>
      <c r="E1236" s="92" t="s">
        <v>15337</v>
      </c>
      <c r="F1236" s="92" t="s">
        <v>15354</v>
      </c>
      <c r="G1236" s="92" t="s">
        <v>17423</v>
      </c>
      <c r="H1236" s="92" t="s">
        <v>15326</v>
      </c>
      <c r="I1236" s="92" t="s">
        <v>15322</v>
      </c>
      <c r="J1236" s="92" t="s">
        <v>15337</v>
      </c>
      <c r="K1236" s="92">
        <v>0</v>
      </c>
      <c r="L1236" s="92" t="s">
        <v>13433</v>
      </c>
      <c r="M1236" s="93" t="s">
        <v>17424</v>
      </c>
      <c r="N1236" s="86" t="str">
        <f t="shared" si="20"/>
        <v>5738439</v>
      </c>
      <c r="O1236" s="94">
        <v>150000</v>
      </c>
      <c r="P1236" s="95">
        <v>150000</v>
      </c>
      <c r="Q1236" s="77">
        <v>150</v>
      </c>
      <c r="R1236" s="96" t="s">
        <v>15329</v>
      </c>
      <c r="S1236" s="92" t="s">
        <v>15401</v>
      </c>
      <c r="T1236" s="92" t="s">
        <v>15331</v>
      </c>
      <c r="U1236" s="92" t="s">
        <v>15484</v>
      </c>
      <c r="V1236" s="92" t="s">
        <v>15485</v>
      </c>
      <c r="W1236" s="92" t="s">
        <v>15402</v>
      </c>
      <c r="X1236" s="97">
        <v>44547</v>
      </c>
      <c r="Y1236" s="97">
        <v>44568</v>
      </c>
      <c r="Z1236" s="97">
        <v>51852</v>
      </c>
      <c r="AA1236" s="79" t="s">
        <v>15731</v>
      </c>
      <c r="AB1236" s="90" t="s">
        <v>15375</v>
      </c>
    </row>
    <row r="1237" spans="1:29" hidden="1">
      <c r="A1237" s="76" t="s">
        <v>15392</v>
      </c>
      <c r="B1237" s="92" t="s">
        <v>15522</v>
      </c>
      <c r="C1237" s="92" t="s">
        <v>15523</v>
      </c>
      <c r="D1237" s="92" t="s">
        <v>15322</v>
      </c>
      <c r="E1237" s="92" t="s">
        <v>15327</v>
      </c>
      <c r="F1237" s="92" t="s">
        <v>15324</v>
      </c>
      <c r="G1237" s="92" t="s">
        <v>17425</v>
      </c>
      <c r="H1237" s="92" t="s">
        <v>15326</v>
      </c>
      <c r="I1237" s="92" t="s">
        <v>15322</v>
      </c>
      <c r="J1237" s="92" t="s">
        <v>15327</v>
      </c>
      <c r="K1237" s="92">
        <v>0</v>
      </c>
      <c r="L1237" s="92" t="s">
        <v>13433</v>
      </c>
      <c r="M1237" s="93" t="s">
        <v>3448</v>
      </c>
      <c r="N1237" s="86" t="str">
        <f t="shared" si="20"/>
        <v>5828896</v>
      </c>
      <c r="O1237" s="94">
        <v>195000</v>
      </c>
      <c r="P1237" s="95">
        <v>195000</v>
      </c>
      <c r="Q1237" s="77">
        <v>195</v>
      </c>
      <c r="R1237" s="96" t="s">
        <v>15329</v>
      </c>
      <c r="S1237" s="92" t="s">
        <v>15330</v>
      </c>
      <c r="T1237" s="92" t="s">
        <v>15331</v>
      </c>
      <c r="U1237" s="92" t="s">
        <v>15332</v>
      </c>
      <c r="V1237" s="92" t="s">
        <v>15333</v>
      </c>
      <c r="W1237" s="92" t="s">
        <v>15334</v>
      </c>
      <c r="X1237" s="97">
        <v>44596</v>
      </c>
      <c r="Y1237" s="97">
        <v>44607</v>
      </c>
      <c r="Z1237" s="97">
        <v>51901</v>
      </c>
      <c r="AA1237" s="79">
        <v>6186</v>
      </c>
      <c r="AB1237" s="90" t="s">
        <v>15340</v>
      </c>
    </row>
    <row r="1238" spans="1:29" hidden="1">
      <c r="A1238" s="98" t="s">
        <v>2799</v>
      </c>
      <c r="B1238" s="99" t="s">
        <v>15358</v>
      </c>
      <c r="C1238" s="99" t="s">
        <v>59</v>
      </c>
      <c r="D1238" s="99" t="s">
        <v>15322</v>
      </c>
      <c r="E1238" s="99" t="s">
        <v>15337</v>
      </c>
      <c r="F1238" s="99" t="s">
        <v>15324</v>
      </c>
      <c r="G1238" s="99" t="s">
        <v>17426</v>
      </c>
      <c r="H1238" s="99" t="s">
        <v>15326</v>
      </c>
      <c r="I1238" s="99" t="s">
        <v>15322</v>
      </c>
      <c r="J1238" s="99" t="s">
        <v>15395</v>
      </c>
      <c r="K1238" s="99">
        <v>0</v>
      </c>
      <c r="L1238" s="99" t="s">
        <v>13433</v>
      </c>
      <c r="M1238" s="99" t="s">
        <v>2492</v>
      </c>
      <c r="N1238" s="86" t="str">
        <f t="shared" si="20"/>
        <v>5910177</v>
      </c>
      <c r="O1238" s="104">
        <v>159140</v>
      </c>
      <c r="P1238" s="101">
        <v>159140</v>
      </c>
      <c r="Q1238" s="77">
        <v>159.13999999999999</v>
      </c>
      <c r="R1238" s="102" t="s">
        <v>15329</v>
      </c>
      <c r="S1238" s="99" t="s">
        <v>15330</v>
      </c>
      <c r="T1238" s="99" t="s">
        <v>15331</v>
      </c>
      <c r="U1238" s="99" t="s">
        <v>15332</v>
      </c>
      <c r="V1238" s="99" t="s">
        <v>15333</v>
      </c>
      <c r="W1238" s="99" t="s">
        <v>15334</v>
      </c>
      <c r="X1238" s="103" t="s">
        <v>15760</v>
      </c>
      <c r="Y1238" s="103">
        <v>44670</v>
      </c>
      <c r="Z1238" s="103">
        <v>51963</v>
      </c>
      <c r="AA1238" s="79">
        <v>6186</v>
      </c>
      <c r="AB1238" s="80" t="s">
        <v>15340</v>
      </c>
      <c r="AC1238" s="81">
        <v>33</v>
      </c>
    </row>
    <row r="1239" spans="1:29" hidden="1">
      <c r="A1239" s="98" t="s">
        <v>2799</v>
      </c>
      <c r="B1239" s="99" t="s">
        <v>15358</v>
      </c>
      <c r="C1239" s="99" t="s">
        <v>59</v>
      </c>
      <c r="D1239" s="99" t="s">
        <v>15322</v>
      </c>
      <c r="E1239" s="99" t="s">
        <v>15337</v>
      </c>
      <c r="F1239" s="99" t="s">
        <v>15324</v>
      </c>
      <c r="G1239" s="99" t="s">
        <v>17427</v>
      </c>
      <c r="H1239" s="99" t="s">
        <v>15326</v>
      </c>
      <c r="I1239" s="99" t="s">
        <v>15322</v>
      </c>
      <c r="J1239" s="99" t="s">
        <v>15395</v>
      </c>
      <c r="K1239" s="99">
        <v>0</v>
      </c>
      <c r="L1239" s="99" t="s">
        <v>13433</v>
      </c>
      <c r="M1239" s="99" t="s">
        <v>17428</v>
      </c>
      <c r="N1239" s="86" t="str">
        <f t="shared" si="20"/>
        <v>5910949</v>
      </c>
      <c r="O1239" s="104">
        <v>195500</v>
      </c>
      <c r="P1239" s="101">
        <v>195500</v>
      </c>
      <c r="Q1239" s="77">
        <v>195.5</v>
      </c>
      <c r="R1239" s="102" t="s">
        <v>15329</v>
      </c>
      <c r="S1239" s="99" t="s">
        <v>15330</v>
      </c>
      <c r="T1239" s="99" t="s">
        <v>15331</v>
      </c>
      <c r="U1239" s="99" t="s">
        <v>15332</v>
      </c>
      <c r="V1239" s="99" t="s">
        <v>15333</v>
      </c>
      <c r="W1239" s="99" t="s">
        <v>15334</v>
      </c>
      <c r="X1239" s="103" t="s">
        <v>15427</v>
      </c>
      <c r="Y1239" s="103">
        <v>44677</v>
      </c>
      <c r="Z1239" s="103">
        <v>51976</v>
      </c>
      <c r="AA1239" s="79">
        <v>6186</v>
      </c>
      <c r="AB1239" s="80" t="s">
        <v>15340</v>
      </c>
    </row>
    <row r="1240" spans="1:29" hidden="1">
      <c r="A1240" s="76" t="s">
        <v>2799</v>
      </c>
      <c r="B1240" s="92" t="s">
        <v>15358</v>
      </c>
      <c r="C1240" s="92" t="s">
        <v>59</v>
      </c>
      <c r="D1240" s="92" t="s">
        <v>15322</v>
      </c>
      <c r="E1240" s="92" t="s">
        <v>15337</v>
      </c>
      <c r="F1240" s="92" t="s">
        <v>15324</v>
      </c>
      <c r="G1240" s="92" t="s">
        <v>17429</v>
      </c>
      <c r="H1240" s="92" t="s">
        <v>15326</v>
      </c>
      <c r="I1240" s="92" t="s">
        <v>15322</v>
      </c>
      <c r="J1240" s="92" t="s">
        <v>15337</v>
      </c>
      <c r="K1240" s="92">
        <v>0</v>
      </c>
      <c r="L1240" s="92" t="s">
        <v>13433</v>
      </c>
      <c r="M1240" s="93" t="s">
        <v>686</v>
      </c>
      <c r="N1240" s="86" t="str">
        <f t="shared" si="20"/>
        <v>5940803</v>
      </c>
      <c r="O1240" s="94">
        <v>234000</v>
      </c>
      <c r="P1240" s="95">
        <v>234000</v>
      </c>
      <c r="Q1240" s="77">
        <v>234</v>
      </c>
      <c r="R1240" s="96" t="s">
        <v>15329</v>
      </c>
      <c r="S1240" s="92" t="s">
        <v>15330</v>
      </c>
      <c r="T1240" s="92" t="s">
        <v>15331</v>
      </c>
      <c r="U1240" s="92" t="s">
        <v>15332</v>
      </c>
      <c r="V1240" s="92" t="s">
        <v>15333</v>
      </c>
      <c r="W1240" s="92" t="s">
        <v>15329</v>
      </c>
      <c r="X1240" s="97">
        <v>44592</v>
      </c>
      <c r="Y1240" s="97">
        <v>44594</v>
      </c>
      <c r="Z1240" s="97">
        <v>51896</v>
      </c>
      <c r="AA1240" s="79">
        <v>6186</v>
      </c>
      <c r="AB1240" s="90" t="s">
        <v>15340</v>
      </c>
      <c r="AC1240" s="81">
        <v>33</v>
      </c>
    </row>
    <row r="1241" spans="1:29" hidden="1">
      <c r="A1241" s="98" t="s">
        <v>2799</v>
      </c>
      <c r="B1241" s="99" t="s">
        <v>15360</v>
      </c>
      <c r="C1241" s="99" t="s">
        <v>3760</v>
      </c>
      <c r="D1241" s="99" t="s">
        <v>15322</v>
      </c>
      <c r="E1241" s="99" t="s">
        <v>15361</v>
      </c>
      <c r="F1241" s="99" t="s">
        <v>15324</v>
      </c>
      <c r="G1241" s="99" t="s">
        <v>17430</v>
      </c>
      <c r="H1241" s="99" t="s">
        <v>15326</v>
      </c>
      <c r="I1241" s="99" t="s">
        <v>15322</v>
      </c>
      <c r="J1241" s="99" t="s">
        <v>15361</v>
      </c>
      <c r="K1241" s="99">
        <v>0</v>
      </c>
      <c r="L1241" s="99" t="s">
        <v>13433</v>
      </c>
      <c r="M1241" s="99" t="s">
        <v>8899</v>
      </c>
      <c r="N1241" s="86" t="str">
        <f t="shared" si="20"/>
        <v>5957372</v>
      </c>
      <c r="O1241" s="104">
        <v>255000</v>
      </c>
      <c r="P1241" s="101">
        <v>255000</v>
      </c>
      <c r="Q1241" s="77">
        <v>255</v>
      </c>
      <c r="R1241" s="102" t="s">
        <v>15329</v>
      </c>
      <c r="S1241" s="99" t="s">
        <v>15330</v>
      </c>
      <c r="T1241" s="99" t="s">
        <v>15331</v>
      </c>
      <c r="U1241" s="99" t="s">
        <v>15332</v>
      </c>
      <c r="V1241" s="99" t="s">
        <v>15333</v>
      </c>
      <c r="W1241" s="99" t="s">
        <v>15334</v>
      </c>
      <c r="X1241" s="103">
        <v>44691</v>
      </c>
      <c r="Y1241" s="103">
        <v>44704</v>
      </c>
      <c r="Z1241" s="103">
        <v>51992</v>
      </c>
      <c r="AA1241" s="79">
        <v>6186</v>
      </c>
      <c r="AB1241" s="80" t="s">
        <v>15510</v>
      </c>
    </row>
    <row r="1242" spans="1:29" hidden="1">
      <c r="A1242" s="98" t="s">
        <v>2799</v>
      </c>
      <c r="B1242" s="99" t="s">
        <v>15360</v>
      </c>
      <c r="C1242" s="99" t="s">
        <v>3760</v>
      </c>
      <c r="D1242" s="99" t="s">
        <v>15322</v>
      </c>
      <c r="E1242" s="99" t="s">
        <v>15361</v>
      </c>
      <c r="F1242" s="99" t="s">
        <v>15324</v>
      </c>
      <c r="G1242" s="99" t="s">
        <v>17431</v>
      </c>
      <c r="H1242" s="99" t="s">
        <v>15326</v>
      </c>
      <c r="I1242" s="99" t="s">
        <v>15322</v>
      </c>
      <c r="J1242" s="99" t="s">
        <v>15370</v>
      </c>
      <c r="K1242" s="99">
        <v>0</v>
      </c>
      <c r="L1242" s="99" t="s">
        <v>13433</v>
      </c>
      <c r="M1242" s="99" t="s">
        <v>17432</v>
      </c>
      <c r="N1242" s="86" t="str">
        <f t="shared" si="20"/>
        <v>5976477</v>
      </c>
      <c r="O1242" s="104">
        <v>140541</v>
      </c>
      <c r="P1242" s="101">
        <v>140541</v>
      </c>
      <c r="Q1242" s="77">
        <v>140.541</v>
      </c>
      <c r="R1242" s="102" t="s">
        <v>15329</v>
      </c>
      <c r="S1242" s="99" t="s">
        <v>15349</v>
      </c>
      <c r="T1242" s="99" t="s">
        <v>15331</v>
      </c>
      <c r="U1242" s="99" t="s">
        <v>15356</v>
      </c>
      <c r="V1242" s="99" t="s">
        <v>15357</v>
      </c>
      <c r="W1242" s="99" t="s">
        <v>15352</v>
      </c>
      <c r="X1242" s="103" t="s">
        <v>15521</v>
      </c>
      <c r="Y1242" s="103">
        <v>44671</v>
      </c>
      <c r="Z1242" s="103">
        <v>51850</v>
      </c>
      <c r="AA1242" s="79" t="s">
        <v>15353</v>
      </c>
    </row>
    <row r="1243" spans="1:29" hidden="1">
      <c r="A1243" s="76" t="s">
        <v>2347</v>
      </c>
      <c r="B1243" s="92" t="s">
        <v>15511</v>
      </c>
      <c r="C1243" s="92" t="s">
        <v>3798</v>
      </c>
      <c r="D1243" s="92" t="s">
        <v>15322</v>
      </c>
      <c r="E1243" s="92" t="s">
        <v>15361</v>
      </c>
      <c r="F1243" s="92" t="s">
        <v>15354</v>
      </c>
      <c r="G1243" s="92" t="s">
        <v>17433</v>
      </c>
      <c r="H1243" s="92" t="s">
        <v>15326</v>
      </c>
      <c r="I1243" s="92" t="s">
        <v>15322</v>
      </c>
      <c r="J1243" s="92" t="s">
        <v>15361</v>
      </c>
      <c r="K1243" s="92">
        <v>0</v>
      </c>
      <c r="L1243" s="92" t="s">
        <v>13433</v>
      </c>
      <c r="M1243" s="93" t="s">
        <v>17434</v>
      </c>
      <c r="N1243" s="86" t="str">
        <f t="shared" si="20"/>
        <v>5989673</v>
      </c>
      <c r="O1243" s="94">
        <v>142525</v>
      </c>
      <c r="P1243" s="95">
        <v>142525</v>
      </c>
      <c r="Q1243" s="77">
        <v>142.52500000000001</v>
      </c>
      <c r="R1243" s="96" t="s">
        <v>15329</v>
      </c>
      <c r="S1243" s="92" t="s">
        <v>15349</v>
      </c>
      <c r="T1243" s="92" t="s">
        <v>15331</v>
      </c>
      <c r="U1243" s="92" t="s">
        <v>15356</v>
      </c>
      <c r="V1243" s="92" t="s">
        <v>15357</v>
      </c>
      <c r="W1243" s="92" t="s">
        <v>15352</v>
      </c>
      <c r="X1243" s="97">
        <v>44600</v>
      </c>
      <c r="Y1243" s="97">
        <v>44601</v>
      </c>
      <c r="Z1243" s="97">
        <v>51904</v>
      </c>
      <c r="AA1243" s="79" t="s">
        <v>15353</v>
      </c>
      <c r="AB1243" s="90"/>
    </row>
    <row r="1244" spans="1:29" hidden="1">
      <c r="A1244" s="98" t="s">
        <v>15489</v>
      </c>
      <c r="B1244" s="99" t="s">
        <v>15507</v>
      </c>
      <c r="C1244" s="99" t="s">
        <v>15508</v>
      </c>
      <c r="D1244" s="99" t="s">
        <v>15322</v>
      </c>
      <c r="E1244" s="99" t="s">
        <v>15418</v>
      </c>
      <c r="F1244" s="99" t="s">
        <v>15324</v>
      </c>
      <c r="G1244" s="99" t="s">
        <v>17435</v>
      </c>
      <c r="H1244" s="99" t="s">
        <v>15326</v>
      </c>
      <c r="I1244" s="99" t="s">
        <v>15322</v>
      </c>
      <c r="J1244" s="99" t="s">
        <v>15418</v>
      </c>
      <c r="K1244" s="99">
        <v>3</v>
      </c>
      <c r="L1244" s="99" t="s">
        <v>13433</v>
      </c>
      <c r="M1244" s="99" t="s">
        <v>17436</v>
      </c>
      <c r="N1244" s="86" t="str">
        <f t="shared" si="20"/>
        <v>5993976</v>
      </c>
      <c r="O1244" s="104">
        <v>170000</v>
      </c>
      <c r="P1244" s="101">
        <v>51000</v>
      </c>
      <c r="Q1244" s="77">
        <v>51</v>
      </c>
      <c r="R1244" s="102" t="s">
        <v>15329</v>
      </c>
      <c r="S1244" s="99" t="s">
        <v>15330</v>
      </c>
      <c r="T1244" s="99" t="s">
        <v>15331</v>
      </c>
      <c r="U1244" s="99" t="s">
        <v>15641</v>
      </c>
      <c r="V1244" s="99" t="s">
        <v>15642</v>
      </c>
      <c r="W1244" s="99" t="s">
        <v>15334</v>
      </c>
      <c r="X1244" s="103">
        <v>44699</v>
      </c>
      <c r="Y1244" s="103">
        <v>44707</v>
      </c>
      <c r="Z1244" s="103">
        <v>51991</v>
      </c>
      <c r="AA1244" s="79">
        <v>6186</v>
      </c>
      <c r="AB1244" s="80" t="s">
        <v>15503</v>
      </c>
      <c r="AC1244" s="81" t="s">
        <v>15340</v>
      </c>
    </row>
    <row r="1245" spans="1:29" hidden="1">
      <c r="A1245" s="76" t="s">
        <v>2347</v>
      </c>
      <c r="B1245" s="92" t="s">
        <v>15346</v>
      </c>
      <c r="C1245" s="92" t="s">
        <v>129</v>
      </c>
      <c r="D1245" s="92" t="s">
        <v>15322</v>
      </c>
      <c r="E1245" s="92" t="s">
        <v>15337</v>
      </c>
      <c r="F1245" s="92" t="s">
        <v>15324</v>
      </c>
      <c r="G1245" s="92" t="s">
        <v>17437</v>
      </c>
      <c r="H1245" s="92" t="s">
        <v>15326</v>
      </c>
      <c r="I1245" s="92" t="s">
        <v>15322</v>
      </c>
      <c r="J1245" s="92" t="s">
        <v>15406</v>
      </c>
      <c r="K1245" s="92">
        <v>0</v>
      </c>
      <c r="L1245" s="92" t="s">
        <v>13433</v>
      </c>
      <c r="M1245" s="93" t="s">
        <v>17438</v>
      </c>
      <c r="N1245" s="86" t="str">
        <f t="shared" si="20"/>
        <v>6005741</v>
      </c>
      <c r="O1245" s="94">
        <v>233995</v>
      </c>
      <c r="P1245" s="95">
        <v>233995</v>
      </c>
      <c r="Q1245" s="77">
        <v>233.995</v>
      </c>
      <c r="R1245" s="96" t="s">
        <v>15329</v>
      </c>
      <c r="S1245" s="92" t="s">
        <v>15330</v>
      </c>
      <c r="T1245" s="92" t="s">
        <v>15331</v>
      </c>
      <c r="U1245" s="92" t="s">
        <v>15697</v>
      </c>
      <c r="V1245" s="92" t="s">
        <v>15698</v>
      </c>
      <c r="W1245" s="92" t="s">
        <v>15352</v>
      </c>
      <c r="X1245" s="97">
        <v>44594</v>
      </c>
      <c r="Y1245" s="97">
        <v>44595</v>
      </c>
      <c r="Z1245" s="97">
        <v>51898</v>
      </c>
      <c r="AA1245" s="79" t="s">
        <v>15353</v>
      </c>
      <c r="AB1245" s="90"/>
    </row>
    <row r="1246" spans="1:29" hidden="1">
      <c r="A1246" s="98" t="s">
        <v>2799</v>
      </c>
      <c r="B1246" s="99" t="s">
        <v>15358</v>
      </c>
      <c r="C1246" s="99" t="s">
        <v>59</v>
      </c>
      <c r="D1246" s="99" t="s">
        <v>15322</v>
      </c>
      <c r="E1246" s="99" t="s">
        <v>15337</v>
      </c>
      <c r="F1246" s="99" t="s">
        <v>15324</v>
      </c>
      <c r="G1246" s="99" t="s">
        <v>17439</v>
      </c>
      <c r="H1246" s="99" t="s">
        <v>15326</v>
      </c>
      <c r="I1246" s="99" t="s">
        <v>15322</v>
      </c>
      <c r="J1246" s="99" t="s">
        <v>15337</v>
      </c>
      <c r="K1246" s="99">
        <v>0</v>
      </c>
      <c r="L1246" s="99" t="s">
        <v>13433</v>
      </c>
      <c r="M1246" s="99" t="s">
        <v>1001</v>
      </c>
      <c r="N1246" s="86" t="str">
        <f t="shared" si="20"/>
        <v>6007341</v>
      </c>
      <c r="O1246" s="104">
        <v>205465</v>
      </c>
      <c r="P1246" s="101">
        <v>205465</v>
      </c>
      <c r="Q1246" s="77">
        <v>205.465</v>
      </c>
      <c r="R1246" s="102" t="s">
        <v>15329</v>
      </c>
      <c r="S1246" s="99" t="s">
        <v>15330</v>
      </c>
      <c r="T1246" s="99" t="s">
        <v>15331</v>
      </c>
      <c r="U1246" s="99" t="s">
        <v>15332</v>
      </c>
      <c r="V1246" s="99" t="s">
        <v>15333</v>
      </c>
      <c r="W1246" s="99" t="s">
        <v>15334</v>
      </c>
      <c r="X1246" s="103" t="s">
        <v>15445</v>
      </c>
      <c r="Y1246" s="103">
        <v>44659</v>
      </c>
      <c r="Z1246" s="103">
        <v>51961</v>
      </c>
      <c r="AA1246" s="79">
        <v>6186</v>
      </c>
      <c r="AB1246" s="80" t="s">
        <v>15340</v>
      </c>
      <c r="AC1246" s="81">
        <v>33</v>
      </c>
    </row>
    <row r="1247" spans="1:29" hidden="1">
      <c r="A1247" s="98" t="s">
        <v>2347</v>
      </c>
      <c r="B1247" s="99" t="s">
        <v>15341</v>
      </c>
      <c r="C1247" s="99" t="s">
        <v>15342</v>
      </c>
      <c r="D1247" s="99" t="s">
        <v>15322</v>
      </c>
      <c r="E1247" s="99" t="s">
        <v>15343</v>
      </c>
      <c r="F1247" s="99" t="s">
        <v>15354</v>
      </c>
      <c r="G1247" s="99" t="s">
        <v>17440</v>
      </c>
      <c r="H1247" s="99" t="s">
        <v>15326</v>
      </c>
      <c r="I1247" s="99" t="s">
        <v>15322</v>
      </c>
      <c r="J1247" s="99" t="s">
        <v>15343</v>
      </c>
      <c r="K1247" s="99">
        <v>0</v>
      </c>
      <c r="L1247" s="99" t="s">
        <v>13433</v>
      </c>
      <c r="M1247" s="100" t="s">
        <v>17441</v>
      </c>
      <c r="N1247" s="86" t="str">
        <f t="shared" si="20"/>
        <v>6022377</v>
      </c>
      <c r="O1247" s="104">
        <v>139379</v>
      </c>
      <c r="P1247" s="101">
        <v>139379</v>
      </c>
      <c r="Q1247" s="77">
        <v>139.37899999999999</v>
      </c>
      <c r="R1247" s="102" t="s">
        <v>15329</v>
      </c>
      <c r="S1247" s="99" t="s">
        <v>15349</v>
      </c>
      <c r="T1247" s="99" t="s">
        <v>15331</v>
      </c>
      <c r="U1247" s="99" t="s">
        <v>15356</v>
      </c>
      <c r="V1247" s="99" t="s">
        <v>15357</v>
      </c>
      <c r="W1247" s="99" t="s">
        <v>15352</v>
      </c>
      <c r="X1247" s="103" t="s">
        <v>15627</v>
      </c>
      <c r="Y1247" s="103">
        <v>44634</v>
      </c>
      <c r="Z1247" s="103">
        <v>51928</v>
      </c>
      <c r="AA1247" s="79" t="s">
        <v>15353</v>
      </c>
    </row>
    <row r="1248" spans="1:29" hidden="1">
      <c r="A1248" s="98" t="s">
        <v>15489</v>
      </c>
      <c r="B1248" s="99" t="s">
        <v>15490</v>
      </c>
      <c r="C1248" s="99" t="s">
        <v>15491</v>
      </c>
      <c r="D1248" s="99" t="s">
        <v>15322</v>
      </c>
      <c r="E1248" s="99" t="s">
        <v>15343</v>
      </c>
      <c r="F1248" s="99" t="s">
        <v>15324</v>
      </c>
      <c r="G1248" s="99" t="s">
        <v>17442</v>
      </c>
      <c r="H1248" s="99" t="s">
        <v>15326</v>
      </c>
      <c r="I1248" s="99" t="s">
        <v>15322</v>
      </c>
      <c r="J1248" s="99" t="s">
        <v>15343</v>
      </c>
      <c r="K1248" s="99">
        <v>1</v>
      </c>
      <c r="L1248" s="99" t="s">
        <v>13433</v>
      </c>
      <c r="M1248" s="99" t="s">
        <v>17443</v>
      </c>
      <c r="N1248" s="86" t="str">
        <f t="shared" si="20"/>
        <v>6022828</v>
      </c>
      <c r="O1248" s="104">
        <v>113900</v>
      </c>
      <c r="P1248" s="101">
        <v>113900</v>
      </c>
      <c r="Q1248" s="77">
        <v>113.9</v>
      </c>
      <c r="R1248" s="102" t="s">
        <v>15329</v>
      </c>
      <c r="S1248" s="99" t="s">
        <v>15330</v>
      </c>
      <c r="T1248" s="99" t="s">
        <v>15331</v>
      </c>
      <c r="U1248" s="99" t="s">
        <v>15332</v>
      </c>
      <c r="V1248" s="99" t="s">
        <v>15333</v>
      </c>
      <c r="W1248" s="99" t="s">
        <v>15334</v>
      </c>
      <c r="X1248" s="103" t="s">
        <v>15439</v>
      </c>
      <c r="Y1248" s="103">
        <v>44670</v>
      </c>
      <c r="Z1248" s="103">
        <v>51902</v>
      </c>
      <c r="AA1248" s="79">
        <v>6186</v>
      </c>
    </row>
    <row r="1249" spans="1:29" hidden="1">
      <c r="A1249" s="98" t="s">
        <v>2799</v>
      </c>
      <c r="B1249" s="99" t="s">
        <v>15358</v>
      </c>
      <c r="C1249" s="99" t="s">
        <v>59</v>
      </c>
      <c r="D1249" s="99" t="s">
        <v>15322</v>
      </c>
      <c r="E1249" s="99" t="s">
        <v>15337</v>
      </c>
      <c r="F1249" s="99" t="s">
        <v>15324</v>
      </c>
      <c r="G1249" s="99" t="s">
        <v>17444</v>
      </c>
      <c r="H1249" s="99" t="s">
        <v>15326</v>
      </c>
      <c r="I1249" s="99" t="s">
        <v>15322</v>
      </c>
      <c r="J1249" s="99" t="s">
        <v>15343</v>
      </c>
      <c r="K1249" s="99">
        <v>0</v>
      </c>
      <c r="L1249" s="99" t="s">
        <v>13433</v>
      </c>
      <c r="M1249" s="99" t="s">
        <v>17445</v>
      </c>
      <c r="N1249" s="86" t="str">
        <f t="shared" si="20"/>
        <v>6032747</v>
      </c>
      <c r="O1249" s="104">
        <v>101035</v>
      </c>
      <c r="P1249" s="101">
        <v>101035</v>
      </c>
      <c r="Q1249" s="77">
        <v>101.035</v>
      </c>
      <c r="R1249" s="102" t="s">
        <v>15329</v>
      </c>
      <c r="S1249" s="99" t="s">
        <v>15349</v>
      </c>
      <c r="T1249" s="99" t="s">
        <v>15331</v>
      </c>
      <c r="U1249" s="99" t="s">
        <v>15356</v>
      </c>
      <c r="V1249" s="99" t="s">
        <v>15357</v>
      </c>
      <c r="W1249" s="99" t="s">
        <v>15352</v>
      </c>
      <c r="X1249" s="103">
        <v>44700</v>
      </c>
      <c r="Y1249" s="103">
        <v>44700</v>
      </c>
      <c r="Z1249" s="103">
        <v>52004</v>
      </c>
      <c r="AA1249" s="79" t="s">
        <v>15353</v>
      </c>
    </row>
    <row r="1250" spans="1:29" hidden="1">
      <c r="A1250" s="98" t="s">
        <v>15335</v>
      </c>
      <c r="B1250" s="99" t="s">
        <v>15336</v>
      </c>
      <c r="C1250" s="99" t="s">
        <v>6</v>
      </c>
      <c r="D1250" s="99" t="s">
        <v>15322</v>
      </c>
      <c r="E1250" s="99" t="s">
        <v>15337</v>
      </c>
      <c r="F1250" s="99" t="s">
        <v>15324</v>
      </c>
      <c r="G1250" s="99" t="s">
        <v>17446</v>
      </c>
      <c r="H1250" s="99" t="s">
        <v>15326</v>
      </c>
      <c r="I1250" s="99" t="s">
        <v>15322</v>
      </c>
      <c r="J1250" s="99" t="s">
        <v>15337</v>
      </c>
      <c r="K1250" s="99">
        <v>0</v>
      </c>
      <c r="L1250" s="99" t="s">
        <v>13433</v>
      </c>
      <c r="M1250" s="100" t="s">
        <v>1214</v>
      </c>
      <c r="N1250" s="86" t="str">
        <f t="shared" si="20"/>
        <v>6060200</v>
      </c>
      <c r="O1250" s="104">
        <v>199813</v>
      </c>
      <c r="P1250" s="101">
        <v>199813</v>
      </c>
      <c r="Q1250" s="77">
        <v>199.81299999999999</v>
      </c>
      <c r="R1250" s="102" t="s">
        <v>15329</v>
      </c>
      <c r="S1250" s="99" t="s">
        <v>15330</v>
      </c>
      <c r="T1250" s="99" t="s">
        <v>15331</v>
      </c>
      <c r="U1250" s="99" t="s">
        <v>15332</v>
      </c>
      <c r="V1250" s="99" t="s">
        <v>15333</v>
      </c>
      <c r="W1250" s="99" t="s">
        <v>15339</v>
      </c>
      <c r="X1250" s="103" t="s">
        <v>15478</v>
      </c>
      <c r="Y1250" s="103">
        <v>44622</v>
      </c>
      <c r="Z1250" s="103">
        <v>51911</v>
      </c>
      <c r="AA1250" s="79">
        <v>6186</v>
      </c>
      <c r="AB1250" s="90" t="s">
        <v>15340</v>
      </c>
      <c r="AC1250" s="81">
        <v>33</v>
      </c>
    </row>
    <row r="1251" spans="1:29" hidden="1">
      <c r="A1251" s="98" t="s">
        <v>15458</v>
      </c>
      <c r="B1251" s="99" t="s">
        <v>15499</v>
      </c>
      <c r="C1251" s="99" t="s">
        <v>15500</v>
      </c>
      <c r="D1251" s="99" t="s">
        <v>15322</v>
      </c>
      <c r="E1251" s="99" t="s">
        <v>15395</v>
      </c>
      <c r="F1251" s="99" t="s">
        <v>15354</v>
      </c>
      <c r="G1251" s="99" t="s">
        <v>17447</v>
      </c>
      <c r="H1251" s="99" t="s">
        <v>15326</v>
      </c>
      <c r="I1251" s="99" t="s">
        <v>15322</v>
      </c>
      <c r="J1251" s="99" t="s">
        <v>15395</v>
      </c>
      <c r="K1251" s="99">
        <v>0</v>
      </c>
      <c r="L1251" s="99" t="s">
        <v>13433</v>
      </c>
      <c r="M1251" s="99" t="s">
        <v>17448</v>
      </c>
      <c r="N1251" s="86" t="str">
        <f t="shared" si="20"/>
        <v>6122886</v>
      </c>
      <c r="O1251" s="104">
        <v>162000</v>
      </c>
      <c r="P1251" s="105">
        <v>162000</v>
      </c>
      <c r="Q1251" s="77">
        <v>162</v>
      </c>
      <c r="R1251" s="102" t="s">
        <v>15329</v>
      </c>
      <c r="S1251" s="99" t="s">
        <v>15371</v>
      </c>
      <c r="T1251" s="99" t="s">
        <v>15331</v>
      </c>
      <c r="U1251" s="99" t="s">
        <v>15484</v>
      </c>
      <c r="V1251" s="99" t="s">
        <v>15485</v>
      </c>
      <c r="W1251" s="99" t="s">
        <v>15517</v>
      </c>
      <c r="X1251" s="103" t="s">
        <v>16077</v>
      </c>
      <c r="Y1251" s="103">
        <v>44736</v>
      </c>
      <c r="Z1251" s="103">
        <v>50198</v>
      </c>
      <c r="AA1251" s="79" t="s">
        <v>15374</v>
      </c>
      <c r="AB1251" s="80" t="s">
        <v>15375</v>
      </c>
    </row>
    <row r="1252" spans="1:29" hidden="1">
      <c r="A1252" s="98" t="s">
        <v>2799</v>
      </c>
      <c r="B1252" s="99" t="s">
        <v>15358</v>
      </c>
      <c r="C1252" s="99" t="s">
        <v>59</v>
      </c>
      <c r="D1252" s="99" t="s">
        <v>15322</v>
      </c>
      <c r="E1252" s="99" t="s">
        <v>15337</v>
      </c>
      <c r="F1252" s="99" t="s">
        <v>15324</v>
      </c>
      <c r="G1252" s="99" t="s">
        <v>17449</v>
      </c>
      <c r="H1252" s="99" t="s">
        <v>15326</v>
      </c>
      <c r="I1252" s="99" t="s">
        <v>15322</v>
      </c>
      <c r="J1252" s="99" t="s">
        <v>15337</v>
      </c>
      <c r="K1252" s="99">
        <v>0</v>
      </c>
      <c r="L1252" s="99" t="s">
        <v>13433</v>
      </c>
      <c r="M1252" s="99" t="s">
        <v>1756</v>
      </c>
      <c r="N1252" s="86" t="str">
        <f t="shared" si="20"/>
        <v>6126821</v>
      </c>
      <c r="O1252" s="104">
        <v>258189</v>
      </c>
      <c r="P1252" s="101">
        <v>258189</v>
      </c>
      <c r="Q1252" s="77">
        <v>258.18900000000002</v>
      </c>
      <c r="R1252" s="102" t="s">
        <v>15329</v>
      </c>
      <c r="S1252" s="99" t="s">
        <v>15330</v>
      </c>
      <c r="T1252" s="99" t="s">
        <v>15331</v>
      </c>
      <c r="U1252" s="99" t="s">
        <v>15332</v>
      </c>
      <c r="V1252" s="99" t="s">
        <v>15333</v>
      </c>
      <c r="W1252" s="99" t="s">
        <v>15334</v>
      </c>
      <c r="X1252" s="103" t="s">
        <v>15987</v>
      </c>
      <c r="Y1252" s="103">
        <v>44680</v>
      </c>
      <c r="Z1252" s="103">
        <v>51982</v>
      </c>
      <c r="AA1252" s="79">
        <v>6186</v>
      </c>
      <c r="AB1252" s="80" t="s">
        <v>15340</v>
      </c>
      <c r="AC1252" s="81">
        <v>33</v>
      </c>
    </row>
    <row r="1253" spans="1:29" hidden="1">
      <c r="A1253" s="98" t="s">
        <v>15335</v>
      </c>
      <c r="B1253" s="99" t="s">
        <v>15336</v>
      </c>
      <c r="C1253" s="99" t="s">
        <v>6</v>
      </c>
      <c r="D1253" s="99" t="s">
        <v>15322</v>
      </c>
      <c r="E1253" s="99" t="s">
        <v>15337</v>
      </c>
      <c r="F1253" s="99" t="s">
        <v>15324</v>
      </c>
      <c r="G1253" s="99" t="s">
        <v>17450</v>
      </c>
      <c r="H1253" s="99" t="s">
        <v>15326</v>
      </c>
      <c r="I1253" s="99" t="s">
        <v>15322</v>
      </c>
      <c r="J1253" s="99" t="s">
        <v>15337</v>
      </c>
      <c r="K1253" s="99">
        <v>0</v>
      </c>
      <c r="L1253" s="99" t="s">
        <v>13433</v>
      </c>
      <c r="M1253" s="99" t="s">
        <v>237</v>
      </c>
      <c r="N1253" s="86" t="str">
        <f t="shared" si="20"/>
        <v>6149344</v>
      </c>
      <c r="O1253" s="104">
        <v>254997</v>
      </c>
      <c r="P1253" s="101">
        <v>254997</v>
      </c>
      <c r="Q1253" s="77">
        <v>254.99700000000001</v>
      </c>
      <c r="R1253" s="102" t="s">
        <v>15329</v>
      </c>
      <c r="S1253" s="99" t="s">
        <v>15330</v>
      </c>
      <c r="T1253" s="99" t="s">
        <v>15331</v>
      </c>
      <c r="U1253" s="99" t="s">
        <v>15332</v>
      </c>
      <c r="V1253" s="99" t="s">
        <v>15333</v>
      </c>
      <c r="W1253" s="99" t="s">
        <v>15339</v>
      </c>
      <c r="X1253" s="103">
        <v>44686</v>
      </c>
      <c r="Y1253" s="103">
        <v>44687</v>
      </c>
      <c r="Z1253" s="103">
        <v>51974</v>
      </c>
      <c r="AA1253" s="79">
        <v>6186</v>
      </c>
      <c r="AB1253" s="80" t="s">
        <v>15510</v>
      </c>
      <c r="AC1253" s="81">
        <v>33</v>
      </c>
    </row>
    <row r="1254" spans="1:29" hidden="1">
      <c r="A1254" s="98" t="s">
        <v>15534</v>
      </c>
      <c r="B1254" s="99" t="s">
        <v>15535</v>
      </c>
      <c r="C1254" s="99" t="s">
        <v>158</v>
      </c>
      <c r="D1254" s="99" t="s">
        <v>15322</v>
      </c>
      <c r="E1254" s="99" t="s">
        <v>15337</v>
      </c>
      <c r="F1254" s="99" t="s">
        <v>15324</v>
      </c>
      <c r="G1254" s="99" t="s">
        <v>17451</v>
      </c>
      <c r="H1254" s="99" t="s">
        <v>15326</v>
      </c>
      <c r="I1254" s="99" t="s">
        <v>15322</v>
      </c>
      <c r="J1254" s="99" t="s">
        <v>15370</v>
      </c>
      <c r="K1254" s="99">
        <v>0</v>
      </c>
      <c r="L1254" s="99" t="s">
        <v>13433</v>
      </c>
      <c r="M1254" s="100" t="s">
        <v>17452</v>
      </c>
      <c r="N1254" s="86" t="str">
        <f t="shared" si="20"/>
        <v>6181470</v>
      </c>
      <c r="O1254" s="104">
        <v>163300</v>
      </c>
      <c r="P1254" s="101">
        <v>163300</v>
      </c>
      <c r="Q1254" s="77">
        <v>163.30000000000001</v>
      </c>
      <c r="R1254" s="102" t="s">
        <v>15329</v>
      </c>
      <c r="S1254" s="99" t="s">
        <v>15330</v>
      </c>
      <c r="T1254" s="99" t="s">
        <v>15331</v>
      </c>
      <c r="U1254" s="99" t="s">
        <v>15332</v>
      </c>
      <c r="V1254" s="99" t="s">
        <v>15333</v>
      </c>
      <c r="W1254" s="99" t="s">
        <v>15334</v>
      </c>
      <c r="X1254" s="103" t="s">
        <v>17453</v>
      </c>
      <c r="Y1254" s="103">
        <v>44630</v>
      </c>
      <c r="Z1254" s="103">
        <v>51837</v>
      </c>
      <c r="AA1254" s="79">
        <v>6186</v>
      </c>
    </row>
    <row r="1255" spans="1:29" hidden="1">
      <c r="A1255" s="98" t="s">
        <v>2347</v>
      </c>
      <c r="B1255" s="99" t="s">
        <v>15341</v>
      </c>
      <c r="C1255" s="99" t="s">
        <v>15342</v>
      </c>
      <c r="D1255" s="99" t="s">
        <v>15322</v>
      </c>
      <c r="E1255" s="99" t="s">
        <v>15343</v>
      </c>
      <c r="F1255" s="99" t="s">
        <v>15324</v>
      </c>
      <c r="G1255" s="99" t="s">
        <v>17454</v>
      </c>
      <c r="H1255" s="99" t="s">
        <v>15326</v>
      </c>
      <c r="I1255" s="99" t="s">
        <v>15322</v>
      </c>
      <c r="J1255" s="99" t="s">
        <v>15343</v>
      </c>
      <c r="K1255" s="99">
        <v>0</v>
      </c>
      <c r="L1255" s="99" t="s">
        <v>13433</v>
      </c>
      <c r="M1255" s="100" t="s">
        <v>2410</v>
      </c>
      <c r="N1255" s="86" t="str">
        <f t="shared" si="20"/>
        <v>6229691</v>
      </c>
      <c r="O1255" s="104">
        <v>149800</v>
      </c>
      <c r="P1255" s="101">
        <v>149800</v>
      </c>
      <c r="Q1255" s="77">
        <v>149.80000000000001</v>
      </c>
      <c r="R1255" s="102" t="s">
        <v>15329</v>
      </c>
      <c r="S1255" s="99" t="s">
        <v>15330</v>
      </c>
      <c r="T1255" s="99" t="s">
        <v>15331</v>
      </c>
      <c r="U1255" s="99" t="s">
        <v>15332</v>
      </c>
      <c r="V1255" s="99" t="s">
        <v>15333</v>
      </c>
      <c r="W1255" s="99" t="s">
        <v>15345</v>
      </c>
      <c r="X1255" s="103" t="s">
        <v>15366</v>
      </c>
      <c r="Y1255" s="103">
        <v>44651</v>
      </c>
      <c r="Z1255" s="103">
        <v>51952</v>
      </c>
      <c r="AA1255" s="79">
        <v>6186</v>
      </c>
      <c r="AB1255" s="80" t="s">
        <v>15340</v>
      </c>
      <c r="AC1255" s="81">
        <v>33</v>
      </c>
    </row>
    <row r="1256" spans="1:29" hidden="1">
      <c r="A1256" s="98" t="s">
        <v>2799</v>
      </c>
      <c r="B1256" s="99" t="s">
        <v>15360</v>
      </c>
      <c r="C1256" s="99" t="s">
        <v>3760</v>
      </c>
      <c r="D1256" s="99" t="s">
        <v>15322</v>
      </c>
      <c r="E1256" s="99" t="s">
        <v>15361</v>
      </c>
      <c r="F1256" s="99" t="s">
        <v>15324</v>
      </c>
      <c r="G1256" s="99" t="s">
        <v>17455</v>
      </c>
      <c r="H1256" s="99" t="s">
        <v>15326</v>
      </c>
      <c r="I1256" s="99" t="s">
        <v>15322</v>
      </c>
      <c r="J1256" s="99" t="s">
        <v>15361</v>
      </c>
      <c r="K1256" s="99">
        <v>0</v>
      </c>
      <c r="L1256" s="99" t="s">
        <v>13433</v>
      </c>
      <c r="M1256" s="100" t="s">
        <v>3768</v>
      </c>
      <c r="N1256" s="86" t="str">
        <f t="shared" si="20"/>
        <v>6235217</v>
      </c>
      <c r="O1256" s="104">
        <v>309400</v>
      </c>
      <c r="P1256" s="101">
        <v>309400</v>
      </c>
      <c r="Q1256" s="77">
        <v>309.39999999999998</v>
      </c>
      <c r="R1256" s="102" t="s">
        <v>15329</v>
      </c>
      <c r="S1256" s="99" t="s">
        <v>15330</v>
      </c>
      <c r="T1256" s="99" t="s">
        <v>15331</v>
      </c>
      <c r="U1256" s="99" t="s">
        <v>15332</v>
      </c>
      <c r="V1256" s="99" t="s">
        <v>15333</v>
      </c>
      <c r="W1256" s="99" t="s">
        <v>15345</v>
      </c>
      <c r="X1256" s="103" t="s">
        <v>16403</v>
      </c>
      <c r="Y1256" s="103">
        <v>44622</v>
      </c>
      <c r="Z1256" s="103">
        <v>51912</v>
      </c>
      <c r="AA1256" s="79">
        <v>6186</v>
      </c>
      <c r="AB1256" s="80" t="s">
        <v>15340</v>
      </c>
    </row>
    <row r="1257" spans="1:29" hidden="1">
      <c r="A1257" s="98" t="s">
        <v>2799</v>
      </c>
      <c r="B1257" s="99" t="s">
        <v>15358</v>
      </c>
      <c r="C1257" s="99" t="s">
        <v>59</v>
      </c>
      <c r="D1257" s="99" t="s">
        <v>15322</v>
      </c>
      <c r="E1257" s="99" t="s">
        <v>15337</v>
      </c>
      <c r="F1257" s="99" t="s">
        <v>15324</v>
      </c>
      <c r="G1257" s="99" t="s">
        <v>17456</v>
      </c>
      <c r="H1257" s="99" t="s">
        <v>15326</v>
      </c>
      <c r="I1257" s="99" t="s">
        <v>15322</v>
      </c>
      <c r="J1257" s="99" t="s">
        <v>15327</v>
      </c>
      <c r="K1257" s="99">
        <v>0</v>
      </c>
      <c r="L1257" s="99" t="s">
        <v>13433</v>
      </c>
      <c r="M1257" s="100" t="s">
        <v>308</v>
      </c>
      <c r="N1257" s="86" t="str">
        <f t="shared" si="20"/>
        <v>6297151</v>
      </c>
      <c r="O1257" s="101">
        <v>174502</v>
      </c>
      <c r="P1257" s="101">
        <v>174502</v>
      </c>
      <c r="Q1257" s="77">
        <v>174.50200000000001</v>
      </c>
      <c r="R1257" s="102" t="s">
        <v>15329</v>
      </c>
      <c r="S1257" s="99" t="s">
        <v>15330</v>
      </c>
      <c r="T1257" s="99" t="s">
        <v>15331</v>
      </c>
      <c r="U1257" s="99" t="s">
        <v>15332</v>
      </c>
      <c r="V1257" s="99" t="s">
        <v>15333</v>
      </c>
      <c r="W1257" s="99" t="s">
        <v>15334</v>
      </c>
      <c r="X1257" s="103">
        <v>44615</v>
      </c>
      <c r="Y1257" s="103">
        <v>44617</v>
      </c>
      <c r="Z1257" s="103">
        <v>51905</v>
      </c>
      <c r="AA1257" s="79">
        <v>6186</v>
      </c>
      <c r="AB1257" s="90" t="s">
        <v>15340</v>
      </c>
    </row>
    <row r="1258" spans="1:29" hidden="1">
      <c r="A1258" s="98" t="s">
        <v>15458</v>
      </c>
      <c r="B1258" s="99" t="s">
        <v>16170</v>
      </c>
      <c r="C1258" s="99" t="s">
        <v>16171</v>
      </c>
      <c r="D1258" s="99" t="s">
        <v>15322</v>
      </c>
      <c r="E1258" s="99" t="s">
        <v>15343</v>
      </c>
      <c r="F1258" s="99" t="s">
        <v>15354</v>
      </c>
      <c r="G1258" s="99" t="s">
        <v>17457</v>
      </c>
      <c r="H1258" s="99" t="s">
        <v>15326</v>
      </c>
      <c r="I1258" s="99" t="s">
        <v>15322</v>
      </c>
      <c r="J1258" s="99" t="s">
        <v>15364</v>
      </c>
      <c r="K1258" s="99">
        <v>0</v>
      </c>
      <c r="L1258" s="99" t="s">
        <v>13433</v>
      </c>
      <c r="M1258" s="99" t="s">
        <v>17458</v>
      </c>
      <c r="N1258" s="86" t="str">
        <f t="shared" si="20"/>
        <v>6331151</v>
      </c>
      <c r="O1258" s="104">
        <v>205000</v>
      </c>
      <c r="P1258" s="105">
        <v>205000</v>
      </c>
      <c r="Q1258" s="77">
        <v>205</v>
      </c>
      <c r="R1258" s="102" t="s">
        <v>15329</v>
      </c>
      <c r="S1258" s="99" t="s">
        <v>15371</v>
      </c>
      <c r="T1258" s="99" t="s">
        <v>15331</v>
      </c>
      <c r="U1258" s="99" t="s">
        <v>15484</v>
      </c>
      <c r="V1258" s="99" t="s">
        <v>15485</v>
      </c>
      <c r="W1258" s="99" t="s">
        <v>15517</v>
      </c>
      <c r="X1258" s="103" t="s">
        <v>16077</v>
      </c>
      <c r="Y1258" s="103">
        <v>44742</v>
      </c>
      <c r="Z1258" s="103">
        <v>50211</v>
      </c>
      <c r="AA1258" s="79" t="s">
        <v>15374</v>
      </c>
      <c r="AB1258" s="80" t="s">
        <v>15375</v>
      </c>
    </row>
    <row r="1259" spans="1:29" hidden="1">
      <c r="A1259" s="98" t="s">
        <v>15335</v>
      </c>
      <c r="B1259" s="99" t="s">
        <v>15336</v>
      </c>
      <c r="C1259" s="99" t="s">
        <v>6</v>
      </c>
      <c r="D1259" s="99" t="s">
        <v>15322</v>
      </c>
      <c r="E1259" s="99" t="s">
        <v>15337</v>
      </c>
      <c r="F1259" s="99" t="s">
        <v>15324</v>
      </c>
      <c r="G1259" s="99" t="s">
        <v>17459</v>
      </c>
      <c r="H1259" s="99" t="s">
        <v>15326</v>
      </c>
      <c r="I1259" s="99" t="s">
        <v>15322</v>
      </c>
      <c r="J1259" s="99" t="s">
        <v>15364</v>
      </c>
      <c r="K1259" s="99">
        <v>0</v>
      </c>
      <c r="L1259" s="99" t="s">
        <v>13433</v>
      </c>
      <c r="M1259" s="100" t="s">
        <v>3249</v>
      </c>
      <c r="N1259" s="86" t="str">
        <f t="shared" si="20"/>
        <v>6331707</v>
      </c>
      <c r="O1259" s="104">
        <v>272000</v>
      </c>
      <c r="P1259" s="101">
        <v>272000</v>
      </c>
      <c r="Q1259" s="77">
        <v>272</v>
      </c>
      <c r="R1259" s="102" t="s">
        <v>15329</v>
      </c>
      <c r="S1259" s="99" t="s">
        <v>15330</v>
      </c>
      <c r="T1259" s="99" t="s">
        <v>15331</v>
      </c>
      <c r="U1259" s="99" t="s">
        <v>15332</v>
      </c>
      <c r="V1259" s="99" t="s">
        <v>15333</v>
      </c>
      <c r="W1259" s="99" t="s">
        <v>15339</v>
      </c>
      <c r="X1259" s="103" t="s">
        <v>15627</v>
      </c>
      <c r="Y1259" s="103">
        <v>44629</v>
      </c>
      <c r="Z1259" s="103">
        <v>51911</v>
      </c>
      <c r="AA1259" s="79">
        <v>6186</v>
      </c>
      <c r="AB1259" s="90" t="s">
        <v>15340</v>
      </c>
      <c r="AC1259" s="81">
        <v>33</v>
      </c>
    </row>
    <row r="1260" spans="1:29" hidden="1">
      <c r="A1260" s="98" t="s">
        <v>15335</v>
      </c>
      <c r="B1260" s="99" t="s">
        <v>15336</v>
      </c>
      <c r="C1260" s="99" t="s">
        <v>6</v>
      </c>
      <c r="D1260" s="99" t="s">
        <v>15322</v>
      </c>
      <c r="E1260" s="99" t="s">
        <v>15337</v>
      </c>
      <c r="F1260" s="99" t="s">
        <v>15324</v>
      </c>
      <c r="G1260" s="99" t="s">
        <v>17460</v>
      </c>
      <c r="H1260" s="99" t="s">
        <v>15326</v>
      </c>
      <c r="I1260" s="99" t="s">
        <v>15322</v>
      </c>
      <c r="J1260" s="99" t="s">
        <v>15327</v>
      </c>
      <c r="K1260" s="99">
        <v>0</v>
      </c>
      <c r="L1260" s="99" t="s">
        <v>13433</v>
      </c>
      <c r="M1260" s="100" t="s">
        <v>17461</v>
      </c>
      <c r="N1260" s="86" t="str">
        <f t="shared" si="20"/>
        <v>6342472</v>
      </c>
      <c r="O1260" s="101">
        <v>141580</v>
      </c>
      <c r="P1260" s="101">
        <v>120000</v>
      </c>
      <c r="Q1260" s="77">
        <v>120</v>
      </c>
      <c r="R1260" s="102" t="s">
        <v>15329</v>
      </c>
      <c r="S1260" s="99" t="s">
        <v>15349</v>
      </c>
      <c r="T1260" s="99" t="s">
        <v>15331</v>
      </c>
      <c r="U1260" s="99" t="s">
        <v>15356</v>
      </c>
      <c r="V1260" s="99" t="s">
        <v>15357</v>
      </c>
      <c r="W1260" s="99" t="s">
        <v>15388</v>
      </c>
      <c r="X1260" s="103">
        <v>44606</v>
      </c>
      <c r="Y1260" s="103">
        <v>44615</v>
      </c>
      <c r="Z1260" s="103">
        <v>51901</v>
      </c>
      <c r="AA1260" s="79" t="s">
        <v>15353</v>
      </c>
    </row>
    <row r="1261" spans="1:29" hidden="1">
      <c r="A1261" s="76" t="s">
        <v>2347</v>
      </c>
      <c r="B1261" s="92" t="s">
        <v>15511</v>
      </c>
      <c r="C1261" s="92" t="s">
        <v>3798</v>
      </c>
      <c r="D1261" s="92" t="s">
        <v>15322</v>
      </c>
      <c r="E1261" s="92" t="s">
        <v>15361</v>
      </c>
      <c r="F1261" s="92" t="s">
        <v>15354</v>
      </c>
      <c r="G1261" s="92" t="s">
        <v>17462</v>
      </c>
      <c r="H1261" s="92" t="s">
        <v>15326</v>
      </c>
      <c r="I1261" s="92" t="s">
        <v>15322</v>
      </c>
      <c r="J1261" s="92" t="s">
        <v>15361</v>
      </c>
      <c r="K1261" s="92">
        <v>0</v>
      </c>
      <c r="L1261" s="92" t="s">
        <v>13433</v>
      </c>
      <c r="M1261" s="93" t="s">
        <v>17463</v>
      </c>
      <c r="N1261" s="86" t="str">
        <f t="shared" si="20"/>
        <v>6360146</v>
      </c>
      <c r="O1261" s="94">
        <v>142525</v>
      </c>
      <c r="P1261" s="95">
        <v>142525</v>
      </c>
      <c r="Q1261" s="77">
        <v>142.52500000000001</v>
      </c>
      <c r="R1261" s="96" t="s">
        <v>15329</v>
      </c>
      <c r="S1261" s="92" t="s">
        <v>15349</v>
      </c>
      <c r="T1261" s="92" t="s">
        <v>15331</v>
      </c>
      <c r="U1261" s="92" t="s">
        <v>15356</v>
      </c>
      <c r="V1261" s="92" t="s">
        <v>15357</v>
      </c>
      <c r="W1261" s="92" t="s">
        <v>15352</v>
      </c>
      <c r="X1261" s="97">
        <v>44606</v>
      </c>
      <c r="Y1261" s="97">
        <v>44607</v>
      </c>
      <c r="Z1261" s="97">
        <v>51910</v>
      </c>
      <c r="AA1261" s="79" t="s">
        <v>15353</v>
      </c>
      <c r="AB1261" s="90"/>
    </row>
    <row r="1262" spans="1:29" hidden="1">
      <c r="A1262" s="76" t="s">
        <v>15320</v>
      </c>
      <c r="B1262" s="92" t="s">
        <v>15769</v>
      </c>
      <c r="C1262" s="92" t="s">
        <v>15770</v>
      </c>
      <c r="D1262" s="92" t="s">
        <v>15322</v>
      </c>
      <c r="E1262" s="92" t="s">
        <v>15327</v>
      </c>
      <c r="F1262" s="92" t="s">
        <v>15324</v>
      </c>
      <c r="G1262" s="92" t="s">
        <v>17464</v>
      </c>
      <c r="H1262" s="92" t="s">
        <v>15326</v>
      </c>
      <c r="I1262" s="92" t="s">
        <v>15377</v>
      </c>
      <c r="J1262" s="92" t="s">
        <v>17465</v>
      </c>
      <c r="K1262" s="92">
        <v>0</v>
      </c>
      <c r="L1262" s="92" t="s">
        <v>13433</v>
      </c>
      <c r="M1262" s="93" t="s">
        <v>17466</v>
      </c>
      <c r="N1262" s="86" t="str">
        <f t="shared" si="20"/>
        <v>6365526</v>
      </c>
      <c r="O1262" s="94">
        <v>263500</v>
      </c>
      <c r="P1262" s="95">
        <v>263500</v>
      </c>
      <c r="Q1262" s="77">
        <v>263.5</v>
      </c>
      <c r="R1262" s="96" t="s">
        <v>15329</v>
      </c>
      <c r="S1262" s="92" t="s">
        <v>15330</v>
      </c>
      <c r="T1262" s="92" t="s">
        <v>15331</v>
      </c>
      <c r="U1262" s="92" t="s">
        <v>15332</v>
      </c>
      <c r="V1262" s="92" t="s">
        <v>15333</v>
      </c>
      <c r="W1262" s="92" t="s">
        <v>15334</v>
      </c>
      <c r="X1262" s="97">
        <v>44600</v>
      </c>
      <c r="Y1262" s="97">
        <v>44600</v>
      </c>
      <c r="Z1262" s="97">
        <v>51900</v>
      </c>
      <c r="AA1262" s="79">
        <v>6186</v>
      </c>
      <c r="AB1262" s="90"/>
    </row>
    <row r="1263" spans="1:29" hidden="1">
      <c r="A1263" s="76" t="s">
        <v>15335</v>
      </c>
      <c r="B1263" s="92" t="s">
        <v>15336</v>
      </c>
      <c r="C1263" s="92" t="s">
        <v>6</v>
      </c>
      <c r="D1263" s="92" t="s">
        <v>15322</v>
      </c>
      <c r="E1263" s="92" t="s">
        <v>15337</v>
      </c>
      <c r="F1263" s="92" t="s">
        <v>15324</v>
      </c>
      <c r="G1263" s="92" t="s">
        <v>17467</v>
      </c>
      <c r="H1263" s="92" t="s">
        <v>15326</v>
      </c>
      <c r="I1263" s="92" t="s">
        <v>15322</v>
      </c>
      <c r="J1263" s="92" t="s">
        <v>15384</v>
      </c>
      <c r="K1263" s="92">
        <v>0</v>
      </c>
      <c r="L1263" s="92" t="s">
        <v>13433</v>
      </c>
      <c r="M1263" s="93" t="s">
        <v>2595</v>
      </c>
      <c r="N1263" s="86" t="str">
        <f t="shared" si="20"/>
        <v>6365972</v>
      </c>
      <c r="O1263" s="94">
        <v>255000</v>
      </c>
      <c r="P1263" s="95">
        <v>255000</v>
      </c>
      <c r="Q1263" s="77">
        <v>255</v>
      </c>
      <c r="R1263" s="96" t="s">
        <v>15329</v>
      </c>
      <c r="S1263" s="92" t="s">
        <v>15330</v>
      </c>
      <c r="T1263" s="92" t="s">
        <v>15331</v>
      </c>
      <c r="U1263" s="92" t="s">
        <v>15332</v>
      </c>
      <c r="V1263" s="92" t="s">
        <v>15333</v>
      </c>
      <c r="W1263" s="92" t="s">
        <v>15339</v>
      </c>
      <c r="X1263" s="97">
        <v>44592</v>
      </c>
      <c r="Y1263" s="97">
        <v>44592</v>
      </c>
      <c r="Z1263" s="97">
        <v>51886</v>
      </c>
      <c r="AA1263" s="79">
        <v>6186</v>
      </c>
      <c r="AB1263" s="90" t="s">
        <v>15340</v>
      </c>
    </row>
    <row r="1264" spans="1:29" hidden="1">
      <c r="A1264" s="76" t="s">
        <v>2799</v>
      </c>
      <c r="B1264" s="92" t="s">
        <v>15358</v>
      </c>
      <c r="C1264" s="92" t="s">
        <v>59</v>
      </c>
      <c r="D1264" s="92" t="s">
        <v>15322</v>
      </c>
      <c r="E1264" s="92" t="s">
        <v>15337</v>
      </c>
      <c r="F1264" s="92" t="s">
        <v>15324</v>
      </c>
      <c r="G1264" s="92" t="s">
        <v>17468</v>
      </c>
      <c r="H1264" s="92" t="s">
        <v>15326</v>
      </c>
      <c r="I1264" s="92" t="s">
        <v>15322</v>
      </c>
      <c r="J1264" s="92" t="s">
        <v>15348</v>
      </c>
      <c r="K1264" s="92">
        <v>0</v>
      </c>
      <c r="L1264" s="92" t="s">
        <v>13433</v>
      </c>
      <c r="M1264" s="93" t="s">
        <v>7593</v>
      </c>
      <c r="N1264" s="86" t="str">
        <f t="shared" si="20"/>
        <v>6396118</v>
      </c>
      <c r="O1264" s="94">
        <v>238000</v>
      </c>
      <c r="P1264" s="95">
        <v>238000</v>
      </c>
      <c r="Q1264" s="77">
        <v>238</v>
      </c>
      <c r="R1264" s="96" t="s">
        <v>15329</v>
      </c>
      <c r="S1264" s="92" t="s">
        <v>15330</v>
      </c>
      <c r="T1264" s="92" t="s">
        <v>15331</v>
      </c>
      <c r="U1264" s="92" t="s">
        <v>15332</v>
      </c>
      <c r="V1264" s="92" t="s">
        <v>15333</v>
      </c>
      <c r="W1264" s="92" t="s">
        <v>15334</v>
      </c>
      <c r="X1264" s="97">
        <v>44608</v>
      </c>
      <c r="Y1264" s="97">
        <v>44609</v>
      </c>
      <c r="Z1264" s="97">
        <v>51912</v>
      </c>
      <c r="AA1264" s="79">
        <v>6186</v>
      </c>
      <c r="AB1264" s="90" t="s">
        <v>15340</v>
      </c>
    </row>
    <row r="1265" spans="1:29" hidden="1">
      <c r="A1265" s="98" t="s">
        <v>15458</v>
      </c>
      <c r="B1265" s="99" t="s">
        <v>15602</v>
      </c>
      <c r="C1265" s="99" t="s">
        <v>3811</v>
      </c>
      <c r="D1265" s="99" t="s">
        <v>15322</v>
      </c>
      <c r="E1265" s="99" t="s">
        <v>15361</v>
      </c>
      <c r="F1265" s="99" t="s">
        <v>15324</v>
      </c>
      <c r="G1265" s="99" t="s">
        <v>17469</v>
      </c>
      <c r="H1265" s="99" t="s">
        <v>15326</v>
      </c>
      <c r="I1265" s="99" t="s">
        <v>15322</v>
      </c>
      <c r="J1265" s="99" t="s">
        <v>15361</v>
      </c>
      <c r="K1265" s="99">
        <v>0</v>
      </c>
      <c r="L1265" s="99" t="s">
        <v>13433</v>
      </c>
      <c r="M1265" s="99" t="s">
        <v>17470</v>
      </c>
      <c r="N1265" s="86" t="str">
        <f t="shared" si="20"/>
        <v>6413797</v>
      </c>
      <c r="O1265" s="104">
        <v>186000</v>
      </c>
      <c r="P1265" s="105">
        <v>74400</v>
      </c>
      <c r="Q1265" s="77">
        <v>74.400000000000006</v>
      </c>
      <c r="R1265" s="102" t="s">
        <v>15329</v>
      </c>
      <c r="S1265" s="99" t="s">
        <v>15330</v>
      </c>
      <c r="T1265" s="99" t="s">
        <v>15331</v>
      </c>
      <c r="U1265" s="99" t="s">
        <v>15641</v>
      </c>
      <c r="V1265" s="99" t="s">
        <v>15642</v>
      </c>
      <c r="W1265" s="99" t="s">
        <v>15334</v>
      </c>
      <c r="X1265" s="103" t="s">
        <v>15379</v>
      </c>
      <c r="Y1265" s="103">
        <v>44741</v>
      </c>
      <c r="Z1265" s="103">
        <v>52022</v>
      </c>
      <c r="AA1265" s="79">
        <v>6186</v>
      </c>
      <c r="AB1265" s="80" t="s">
        <v>15503</v>
      </c>
    </row>
    <row r="1266" spans="1:29" hidden="1">
      <c r="A1266" s="98" t="s">
        <v>15534</v>
      </c>
      <c r="B1266" s="99" t="s">
        <v>15535</v>
      </c>
      <c r="C1266" s="99" t="s">
        <v>158</v>
      </c>
      <c r="D1266" s="99" t="s">
        <v>15322</v>
      </c>
      <c r="E1266" s="99" t="s">
        <v>15337</v>
      </c>
      <c r="F1266" s="99" t="s">
        <v>15324</v>
      </c>
      <c r="G1266" s="99" t="s">
        <v>17471</v>
      </c>
      <c r="H1266" s="99" t="s">
        <v>15326</v>
      </c>
      <c r="I1266" s="99" t="s">
        <v>15322</v>
      </c>
      <c r="J1266" s="99" t="s">
        <v>15370</v>
      </c>
      <c r="K1266" s="99">
        <v>0</v>
      </c>
      <c r="L1266" s="99" t="s">
        <v>13433</v>
      </c>
      <c r="M1266" s="99" t="s">
        <v>17472</v>
      </c>
      <c r="N1266" s="86" t="str">
        <f t="shared" si="20"/>
        <v>6423259</v>
      </c>
      <c r="O1266" s="104">
        <v>150000</v>
      </c>
      <c r="P1266" s="101">
        <v>150000</v>
      </c>
      <c r="Q1266" s="77">
        <v>150</v>
      </c>
      <c r="R1266" s="102" t="s">
        <v>15329</v>
      </c>
      <c r="S1266" s="99" t="s">
        <v>15401</v>
      </c>
      <c r="T1266" s="99" t="s">
        <v>15331</v>
      </c>
      <c r="U1266" s="99" t="s">
        <v>15641</v>
      </c>
      <c r="V1266" s="99" t="s">
        <v>15642</v>
      </c>
      <c r="W1266" s="99" t="s">
        <v>15402</v>
      </c>
      <c r="X1266" s="103" t="s">
        <v>15583</v>
      </c>
      <c r="Y1266" s="103">
        <v>44677</v>
      </c>
      <c r="Z1266" s="103">
        <v>51855</v>
      </c>
      <c r="AA1266" s="79" t="s">
        <v>15731</v>
      </c>
    </row>
    <row r="1267" spans="1:29" hidden="1">
      <c r="A1267" s="98" t="s">
        <v>2799</v>
      </c>
      <c r="B1267" s="99" t="s">
        <v>15358</v>
      </c>
      <c r="C1267" s="99" t="s">
        <v>59</v>
      </c>
      <c r="D1267" s="99" t="s">
        <v>15322</v>
      </c>
      <c r="E1267" s="99" t="s">
        <v>15337</v>
      </c>
      <c r="F1267" s="99" t="s">
        <v>15324</v>
      </c>
      <c r="G1267" s="99" t="s">
        <v>17473</v>
      </c>
      <c r="H1267" s="99" t="s">
        <v>15326</v>
      </c>
      <c r="I1267" s="99" t="s">
        <v>15322</v>
      </c>
      <c r="J1267" s="99" t="s">
        <v>15395</v>
      </c>
      <c r="K1267" s="99">
        <v>0</v>
      </c>
      <c r="L1267" s="99" t="s">
        <v>13433</v>
      </c>
      <c r="M1267" s="100" t="s">
        <v>2433</v>
      </c>
      <c r="N1267" s="86" t="str">
        <f t="shared" si="20"/>
        <v>6428027</v>
      </c>
      <c r="O1267" s="104">
        <v>259250</v>
      </c>
      <c r="P1267" s="101">
        <v>259250</v>
      </c>
      <c r="Q1267" s="77">
        <v>259.25</v>
      </c>
      <c r="R1267" s="102" t="s">
        <v>15329</v>
      </c>
      <c r="S1267" s="99" t="s">
        <v>15330</v>
      </c>
      <c r="T1267" s="99" t="s">
        <v>15331</v>
      </c>
      <c r="U1267" s="99" t="s">
        <v>15332</v>
      </c>
      <c r="V1267" s="99" t="s">
        <v>15333</v>
      </c>
      <c r="W1267" s="99" t="s">
        <v>15334</v>
      </c>
      <c r="X1267" s="103" t="s">
        <v>15439</v>
      </c>
      <c r="Y1267" s="103">
        <v>44638</v>
      </c>
      <c r="Z1267" s="103">
        <v>51938</v>
      </c>
      <c r="AA1267" s="79">
        <v>6186</v>
      </c>
      <c r="AB1267" s="80" t="s">
        <v>15340</v>
      </c>
    </row>
    <row r="1268" spans="1:29" hidden="1">
      <c r="A1268" s="98" t="s">
        <v>2799</v>
      </c>
      <c r="B1268" s="99" t="s">
        <v>15358</v>
      </c>
      <c r="C1268" s="99" t="s">
        <v>59</v>
      </c>
      <c r="D1268" s="99" t="s">
        <v>15322</v>
      </c>
      <c r="E1268" s="99" t="s">
        <v>15337</v>
      </c>
      <c r="F1268" s="99" t="s">
        <v>15324</v>
      </c>
      <c r="G1268" s="99" t="s">
        <v>17474</v>
      </c>
      <c r="H1268" s="99" t="s">
        <v>15326</v>
      </c>
      <c r="I1268" s="99" t="s">
        <v>15322</v>
      </c>
      <c r="J1268" s="99" t="s">
        <v>15337</v>
      </c>
      <c r="K1268" s="99">
        <v>0</v>
      </c>
      <c r="L1268" s="99" t="s">
        <v>13433</v>
      </c>
      <c r="M1268" s="99" t="s">
        <v>602</v>
      </c>
      <c r="N1268" s="86" t="str">
        <f t="shared" si="20"/>
        <v>6430517</v>
      </c>
      <c r="O1268" s="104">
        <v>244787</v>
      </c>
      <c r="P1268" s="101">
        <v>244787</v>
      </c>
      <c r="Q1268" s="77">
        <v>244.78700000000001</v>
      </c>
      <c r="R1268" s="102" t="s">
        <v>15329</v>
      </c>
      <c r="S1268" s="99" t="s">
        <v>15330</v>
      </c>
      <c r="T1268" s="99" t="s">
        <v>15331</v>
      </c>
      <c r="U1268" s="99" t="s">
        <v>15332</v>
      </c>
      <c r="V1268" s="99" t="s">
        <v>15333</v>
      </c>
      <c r="W1268" s="99" t="s">
        <v>15334</v>
      </c>
      <c r="X1268" s="103" t="s">
        <v>15530</v>
      </c>
      <c r="Y1268" s="103">
        <v>44657</v>
      </c>
      <c r="Z1268" s="103">
        <v>51959</v>
      </c>
      <c r="AA1268" s="79">
        <v>6186</v>
      </c>
      <c r="AB1268" s="80" t="s">
        <v>15340</v>
      </c>
      <c r="AC1268" s="81">
        <v>33</v>
      </c>
    </row>
    <row r="1269" spans="1:29" hidden="1">
      <c r="A1269" s="76" t="s">
        <v>2347</v>
      </c>
      <c r="B1269" s="92" t="s">
        <v>15511</v>
      </c>
      <c r="C1269" s="92" t="s">
        <v>3798</v>
      </c>
      <c r="D1269" s="92" t="s">
        <v>15322</v>
      </c>
      <c r="E1269" s="92" t="s">
        <v>15361</v>
      </c>
      <c r="F1269" s="92" t="s">
        <v>15354</v>
      </c>
      <c r="G1269" s="92" t="s">
        <v>17475</v>
      </c>
      <c r="H1269" s="92" t="s">
        <v>15326</v>
      </c>
      <c r="I1269" s="92" t="s">
        <v>15322</v>
      </c>
      <c r="J1269" s="92" t="s">
        <v>15370</v>
      </c>
      <c r="K1269" s="92">
        <v>0</v>
      </c>
      <c r="L1269" s="92" t="s">
        <v>13433</v>
      </c>
      <c r="M1269" s="93" t="s">
        <v>17476</v>
      </c>
      <c r="N1269" s="86" t="str">
        <f t="shared" si="20"/>
        <v>6451234</v>
      </c>
      <c r="O1269" s="94">
        <v>142555</v>
      </c>
      <c r="P1269" s="95">
        <v>142555</v>
      </c>
      <c r="Q1269" s="77">
        <v>142.55500000000001</v>
      </c>
      <c r="R1269" s="96" t="s">
        <v>15329</v>
      </c>
      <c r="S1269" s="92" t="s">
        <v>15349</v>
      </c>
      <c r="T1269" s="92" t="s">
        <v>15331</v>
      </c>
      <c r="U1269" s="92" t="s">
        <v>15356</v>
      </c>
      <c r="V1269" s="92" t="s">
        <v>15357</v>
      </c>
      <c r="W1269" s="92" t="s">
        <v>15352</v>
      </c>
      <c r="X1269" s="97">
        <v>44594</v>
      </c>
      <c r="Y1269" s="97">
        <v>44595</v>
      </c>
      <c r="Z1269" s="97">
        <v>51898</v>
      </c>
      <c r="AA1269" s="79" t="s">
        <v>15353</v>
      </c>
      <c r="AB1269" s="90"/>
    </row>
    <row r="1270" spans="1:29" hidden="1">
      <c r="A1270" s="76" t="s">
        <v>15335</v>
      </c>
      <c r="B1270" s="92" t="s">
        <v>15336</v>
      </c>
      <c r="C1270" s="92" t="s">
        <v>6</v>
      </c>
      <c r="D1270" s="92" t="s">
        <v>15322</v>
      </c>
      <c r="E1270" s="92" t="s">
        <v>15337</v>
      </c>
      <c r="F1270" s="92" t="s">
        <v>15324</v>
      </c>
      <c r="G1270" s="92" t="s">
        <v>17477</v>
      </c>
      <c r="H1270" s="92" t="s">
        <v>15326</v>
      </c>
      <c r="I1270" s="92" t="s">
        <v>15322</v>
      </c>
      <c r="J1270" s="92" t="s">
        <v>15406</v>
      </c>
      <c r="K1270" s="92">
        <v>0</v>
      </c>
      <c r="L1270" s="92" t="s">
        <v>13433</v>
      </c>
      <c r="M1270" s="93" t="s">
        <v>1961</v>
      </c>
      <c r="N1270" s="86" t="str">
        <f t="shared" si="20"/>
        <v>6460457</v>
      </c>
      <c r="O1270" s="94">
        <v>229500</v>
      </c>
      <c r="P1270" s="95">
        <v>229500</v>
      </c>
      <c r="Q1270" s="77">
        <v>229.5</v>
      </c>
      <c r="R1270" s="96" t="s">
        <v>15329</v>
      </c>
      <c r="S1270" s="92" t="s">
        <v>15330</v>
      </c>
      <c r="T1270" s="92" t="s">
        <v>15331</v>
      </c>
      <c r="U1270" s="92" t="s">
        <v>15332</v>
      </c>
      <c r="V1270" s="92" t="s">
        <v>15333</v>
      </c>
      <c r="W1270" s="92" t="s">
        <v>15339</v>
      </c>
      <c r="X1270" s="97">
        <v>44602</v>
      </c>
      <c r="Y1270" s="97">
        <v>44602</v>
      </c>
      <c r="Z1270" s="97">
        <v>51889</v>
      </c>
      <c r="AA1270" s="79">
        <v>6186</v>
      </c>
      <c r="AB1270" s="90" t="s">
        <v>15340</v>
      </c>
    </row>
    <row r="1271" spans="1:29" hidden="1">
      <c r="A1271" s="98" t="s">
        <v>15458</v>
      </c>
      <c r="B1271" s="99" t="s">
        <v>15499</v>
      </c>
      <c r="C1271" s="99" t="s">
        <v>15500</v>
      </c>
      <c r="D1271" s="99" t="s">
        <v>15322</v>
      </c>
      <c r="E1271" s="99" t="s">
        <v>15395</v>
      </c>
      <c r="F1271" s="99" t="s">
        <v>15324</v>
      </c>
      <c r="G1271" s="99" t="s">
        <v>17478</v>
      </c>
      <c r="H1271" s="99" t="s">
        <v>15326</v>
      </c>
      <c r="I1271" s="99" t="s">
        <v>15322</v>
      </c>
      <c r="J1271" s="99" t="s">
        <v>15395</v>
      </c>
      <c r="K1271" s="99">
        <v>0</v>
      </c>
      <c r="L1271" s="99" t="s">
        <v>13433</v>
      </c>
      <c r="M1271" s="99" t="s">
        <v>17479</v>
      </c>
      <c r="N1271" s="86" t="str">
        <f t="shared" si="20"/>
        <v>6464080</v>
      </c>
      <c r="O1271" s="104">
        <v>190000</v>
      </c>
      <c r="P1271" s="101">
        <v>152000</v>
      </c>
      <c r="Q1271" s="77">
        <v>152</v>
      </c>
      <c r="R1271" s="102" t="s">
        <v>15329</v>
      </c>
      <c r="S1271" s="99" t="s">
        <v>15330</v>
      </c>
      <c r="T1271" s="99" t="s">
        <v>15331</v>
      </c>
      <c r="U1271" s="99" t="s">
        <v>15332</v>
      </c>
      <c r="V1271" s="99" t="s">
        <v>15333</v>
      </c>
      <c r="W1271" s="99" t="s">
        <v>15334</v>
      </c>
      <c r="X1271" s="103" t="s">
        <v>15673</v>
      </c>
      <c r="Y1271" s="103">
        <v>44656</v>
      </c>
      <c r="Z1271" s="103">
        <v>51934</v>
      </c>
      <c r="AA1271" s="79">
        <v>6186</v>
      </c>
      <c r="AB1271" s="80" t="s">
        <v>15503</v>
      </c>
      <c r="AC1271" s="81" t="s">
        <v>15340</v>
      </c>
    </row>
    <row r="1272" spans="1:29" hidden="1">
      <c r="A1272" s="98" t="s">
        <v>15392</v>
      </c>
      <c r="B1272" s="99" t="s">
        <v>15522</v>
      </c>
      <c r="C1272" s="99" t="s">
        <v>15523</v>
      </c>
      <c r="D1272" s="99" t="s">
        <v>15322</v>
      </c>
      <c r="E1272" s="99" t="s">
        <v>15327</v>
      </c>
      <c r="F1272" s="99" t="s">
        <v>15324</v>
      </c>
      <c r="G1272" s="99" t="s">
        <v>17480</v>
      </c>
      <c r="H1272" s="99" t="s">
        <v>15326</v>
      </c>
      <c r="I1272" s="99" t="s">
        <v>15322</v>
      </c>
      <c r="J1272" s="99" t="s">
        <v>15327</v>
      </c>
      <c r="K1272" s="99">
        <v>0</v>
      </c>
      <c r="L1272" s="99" t="s">
        <v>13433</v>
      </c>
      <c r="M1272" s="99" t="s">
        <v>17481</v>
      </c>
      <c r="N1272" s="86" t="str">
        <f t="shared" si="20"/>
        <v>6476351</v>
      </c>
      <c r="O1272" s="104">
        <v>200000</v>
      </c>
      <c r="P1272" s="101">
        <v>100000</v>
      </c>
      <c r="Q1272" s="77">
        <v>100</v>
      </c>
      <c r="R1272" s="102" t="s">
        <v>15329</v>
      </c>
      <c r="S1272" s="99" t="s">
        <v>15330</v>
      </c>
      <c r="T1272" s="99" t="s">
        <v>15331</v>
      </c>
      <c r="U1272" s="99" t="s">
        <v>15641</v>
      </c>
      <c r="V1272" s="99" t="s">
        <v>15642</v>
      </c>
      <c r="W1272" s="99" t="s">
        <v>15345</v>
      </c>
      <c r="X1272" s="103">
        <v>44700</v>
      </c>
      <c r="Y1272" s="103">
        <v>44707</v>
      </c>
      <c r="Z1272" s="103">
        <v>52005</v>
      </c>
      <c r="AA1272" s="79">
        <v>6186</v>
      </c>
      <c r="AB1272" s="80" t="s">
        <v>15503</v>
      </c>
      <c r="AC1272" s="81" t="s">
        <v>15340</v>
      </c>
    </row>
    <row r="1273" spans="1:29" hidden="1">
      <c r="A1273" s="98" t="s">
        <v>15458</v>
      </c>
      <c r="B1273" s="99" t="s">
        <v>15602</v>
      </c>
      <c r="C1273" s="99" t="s">
        <v>3811</v>
      </c>
      <c r="D1273" s="99" t="s">
        <v>15322</v>
      </c>
      <c r="E1273" s="99" t="s">
        <v>15361</v>
      </c>
      <c r="F1273" s="99" t="s">
        <v>15324</v>
      </c>
      <c r="G1273" s="99" t="s">
        <v>17482</v>
      </c>
      <c r="H1273" s="99" t="s">
        <v>15326</v>
      </c>
      <c r="I1273" s="99" t="s">
        <v>15322</v>
      </c>
      <c r="J1273" s="99" t="s">
        <v>15361</v>
      </c>
      <c r="K1273" s="99">
        <v>0</v>
      </c>
      <c r="L1273" s="99" t="s">
        <v>13433</v>
      </c>
      <c r="M1273" s="99" t="s">
        <v>17483</v>
      </c>
      <c r="N1273" s="86" t="str">
        <f t="shared" si="20"/>
        <v>6504514</v>
      </c>
      <c r="O1273" s="104">
        <v>134000</v>
      </c>
      <c r="P1273" s="105">
        <v>127300</v>
      </c>
      <c r="Q1273" s="77">
        <v>127.3</v>
      </c>
      <c r="R1273" s="102" t="s">
        <v>15329</v>
      </c>
      <c r="S1273" s="99" t="s">
        <v>15330</v>
      </c>
      <c r="T1273" s="99" t="s">
        <v>15331</v>
      </c>
      <c r="U1273" s="99" t="s">
        <v>15332</v>
      </c>
      <c r="V1273" s="99" t="s">
        <v>15333</v>
      </c>
      <c r="W1273" s="99" t="s">
        <v>15334</v>
      </c>
      <c r="X1273" s="103" t="s">
        <v>17325</v>
      </c>
      <c r="Y1273" s="103">
        <v>44720</v>
      </c>
      <c r="Z1273" s="103">
        <v>52012</v>
      </c>
      <c r="AA1273" s="79">
        <v>6186</v>
      </c>
    </row>
    <row r="1274" spans="1:29" hidden="1">
      <c r="A1274" s="98" t="s">
        <v>2347</v>
      </c>
      <c r="B1274" s="99" t="s">
        <v>15341</v>
      </c>
      <c r="C1274" s="99" t="s">
        <v>15342</v>
      </c>
      <c r="D1274" s="99" t="s">
        <v>15322</v>
      </c>
      <c r="E1274" s="99" t="s">
        <v>15343</v>
      </c>
      <c r="F1274" s="99" t="s">
        <v>15354</v>
      </c>
      <c r="G1274" s="99" t="s">
        <v>17484</v>
      </c>
      <c r="H1274" s="99" t="s">
        <v>15326</v>
      </c>
      <c r="I1274" s="99" t="s">
        <v>15322</v>
      </c>
      <c r="J1274" s="99" t="s">
        <v>15343</v>
      </c>
      <c r="K1274" s="99">
        <v>0</v>
      </c>
      <c r="L1274" s="99" t="s">
        <v>13433</v>
      </c>
      <c r="M1274" s="100" t="s">
        <v>17485</v>
      </c>
      <c r="N1274" s="86" t="str">
        <f t="shared" si="20"/>
        <v>6516707</v>
      </c>
      <c r="O1274" s="104">
        <v>171502</v>
      </c>
      <c r="P1274" s="101">
        <v>171502</v>
      </c>
      <c r="Q1274" s="77">
        <v>171.50200000000001</v>
      </c>
      <c r="R1274" s="102" t="s">
        <v>15329</v>
      </c>
      <c r="S1274" s="99" t="s">
        <v>15349</v>
      </c>
      <c r="T1274" s="99" t="s">
        <v>15331</v>
      </c>
      <c r="U1274" s="99" t="s">
        <v>15356</v>
      </c>
      <c r="V1274" s="99" t="s">
        <v>15357</v>
      </c>
      <c r="W1274" s="99" t="s">
        <v>15352</v>
      </c>
      <c r="X1274" s="103" t="s">
        <v>15624</v>
      </c>
      <c r="Y1274" s="103">
        <v>44638</v>
      </c>
      <c r="Z1274" s="103">
        <v>51940</v>
      </c>
      <c r="AA1274" s="79" t="s">
        <v>15353</v>
      </c>
    </row>
    <row r="1275" spans="1:29" hidden="1">
      <c r="A1275" s="98" t="s">
        <v>15392</v>
      </c>
      <c r="B1275" s="99" t="s">
        <v>15393</v>
      </c>
      <c r="C1275" s="99" t="s">
        <v>539</v>
      </c>
      <c r="D1275" s="99" t="s">
        <v>15322</v>
      </c>
      <c r="E1275" s="99" t="s">
        <v>15337</v>
      </c>
      <c r="F1275" s="99" t="s">
        <v>15324</v>
      </c>
      <c r="G1275" s="99" t="s">
        <v>17486</v>
      </c>
      <c r="H1275" s="99" t="s">
        <v>15326</v>
      </c>
      <c r="I1275" s="99" t="s">
        <v>15322</v>
      </c>
      <c r="J1275" s="99" t="s">
        <v>15384</v>
      </c>
      <c r="K1275" s="99">
        <v>0</v>
      </c>
      <c r="L1275" s="99" t="s">
        <v>13433</v>
      </c>
      <c r="M1275" s="99" t="s">
        <v>2571</v>
      </c>
      <c r="N1275" s="86" t="str">
        <f t="shared" si="20"/>
        <v>6529485</v>
      </c>
      <c r="O1275" s="104">
        <v>180000</v>
      </c>
      <c r="P1275" s="105">
        <v>180000</v>
      </c>
      <c r="Q1275" s="77">
        <v>180</v>
      </c>
      <c r="R1275" s="102" t="s">
        <v>15329</v>
      </c>
      <c r="S1275" s="99" t="s">
        <v>15330</v>
      </c>
      <c r="T1275" s="99" t="s">
        <v>15331</v>
      </c>
      <c r="U1275" s="99" t="s">
        <v>15332</v>
      </c>
      <c r="V1275" s="99" t="s">
        <v>15333</v>
      </c>
      <c r="W1275" s="99" t="s">
        <v>15334</v>
      </c>
      <c r="X1275" s="103" t="s">
        <v>15704</v>
      </c>
      <c r="Y1275" s="103">
        <v>44712</v>
      </c>
      <c r="Z1275" s="103">
        <v>52009</v>
      </c>
      <c r="AA1275" s="79">
        <v>6186</v>
      </c>
      <c r="AB1275" s="80" t="s">
        <v>15340</v>
      </c>
      <c r="AC1275" s="81">
        <v>33</v>
      </c>
    </row>
    <row r="1276" spans="1:29" hidden="1">
      <c r="A1276" s="98" t="s">
        <v>15458</v>
      </c>
      <c r="B1276" s="99" t="s">
        <v>15638</v>
      </c>
      <c r="C1276" s="99" t="s">
        <v>2564</v>
      </c>
      <c r="D1276" s="99" t="s">
        <v>15322</v>
      </c>
      <c r="E1276" s="99" t="s">
        <v>15384</v>
      </c>
      <c r="F1276" s="99" t="s">
        <v>15324</v>
      </c>
      <c r="G1276" s="99" t="s">
        <v>17487</v>
      </c>
      <c r="H1276" s="99" t="s">
        <v>15326</v>
      </c>
      <c r="I1276" s="99" t="s">
        <v>15322</v>
      </c>
      <c r="J1276" s="99" t="s">
        <v>15384</v>
      </c>
      <c r="K1276" s="99">
        <v>0</v>
      </c>
      <c r="L1276" s="99" t="s">
        <v>13433</v>
      </c>
      <c r="M1276" s="99" t="s">
        <v>17488</v>
      </c>
      <c r="N1276" s="86" t="str">
        <f t="shared" si="20"/>
        <v>6542971</v>
      </c>
      <c r="O1276" s="104">
        <v>188000</v>
      </c>
      <c r="P1276" s="105">
        <v>37600</v>
      </c>
      <c r="Q1276" s="77">
        <v>37.6</v>
      </c>
      <c r="R1276" s="102" t="s">
        <v>15329</v>
      </c>
      <c r="S1276" s="99" t="s">
        <v>15330</v>
      </c>
      <c r="T1276" s="99" t="s">
        <v>15331</v>
      </c>
      <c r="U1276" s="99" t="s">
        <v>15641</v>
      </c>
      <c r="V1276" s="99" t="s">
        <v>15642</v>
      </c>
      <c r="W1276" s="99" t="s">
        <v>15334</v>
      </c>
      <c r="X1276" s="103" t="s">
        <v>15643</v>
      </c>
      <c r="Y1276" s="103">
        <v>44739</v>
      </c>
      <c r="Z1276" s="103">
        <v>52017</v>
      </c>
      <c r="AA1276" s="79">
        <v>6186</v>
      </c>
      <c r="AB1276" s="80" t="s">
        <v>15503</v>
      </c>
    </row>
    <row r="1277" spans="1:29" hidden="1">
      <c r="A1277" s="98" t="s">
        <v>2799</v>
      </c>
      <c r="B1277" s="99" t="s">
        <v>15360</v>
      </c>
      <c r="C1277" s="99" t="s">
        <v>3760</v>
      </c>
      <c r="D1277" s="99" t="s">
        <v>15322</v>
      </c>
      <c r="E1277" s="99" t="s">
        <v>15361</v>
      </c>
      <c r="F1277" s="99" t="s">
        <v>15324</v>
      </c>
      <c r="G1277" s="99" t="s">
        <v>17489</v>
      </c>
      <c r="H1277" s="99" t="s">
        <v>15326</v>
      </c>
      <c r="I1277" s="99" t="s">
        <v>15322</v>
      </c>
      <c r="J1277" s="99" t="s">
        <v>15370</v>
      </c>
      <c r="K1277" s="99">
        <v>0</v>
      </c>
      <c r="L1277" s="99" t="s">
        <v>13433</v>
      </c>
      <c r="M1277" s="99" t="s">
        <v>2932</v>
      </c>
      <c r="N1277" s="86" t="str">
        <f t="shared" si="20"/>
        <v>6546477</v>
      </c>
      <c r="O1277" s="104">
        <v>279285</v>
      </c>
      <c r="P1277" s="101">
        <v>279285</v>
      </c>
      <c r="Q1277" s="77">
        <v>279.28500000000003</v>
      </c>
      <c r="R1277" s="102" t="s">
        <v>15329</v>
      </c>
      <c r="S1277" s="99" t="s">
        <v>15330</v>
      </c>
      <c r="T1277" s="99" t="s">
        <v>15331</v>
      </c>
      <c r="U1277" s="99" t="s">
        <v>15332</v>
      </c>
      <c r="V1277" s="99" t="s">
        <v>15333</v>
      </c>
      <c r="W1277" s="99" t="s">
        <v>15345</v>
      </c>
      <c r="X1277" s="103" t="s">
        <v>15429</v>
      </c>
      <c r="Y1277" s="103">
        <v>44680</v>
      </c>
      <c r="Z1277" s="103">
        <v>51904</v>
      </c>
      <c r="AA1277" s="79">
        <v>6186</v>
      </c>
      <c r="AB1277" s="80" t="s">
        <v>15340</v>
      </c>
    </row>
    <row r="1278" spans="1:29" hidden="1">
      <c r="A1278" s="98" t="s">
        <v>2799</v>
      </c>
      <c r="B1278" s="99" t="s">
        <v>15358</v>
      </c>
      <c r="C1278" s="99" t="s">
        <v>59</v>
      </c>
      <c r="D1278" s="99" t="s">
        <v>15322</v>
      </c>
      <c r="E1278" s="99" t="s">
        <v>15337</v>
      </c>
      <c r="F1278" s="99" t="s">
        <v>15324</v>
      </c>
      <c r="G1278" s="99" t="s">
        <v>17490</v>
      </c>
      <c r="H1278" s="99" t="s">
        <v>15326</v>
      </c>
      <c r="I1278" s="99" t="s">
        <v>15322</v>
      </c>
      <c r="J1278" s="99" t="s">
        <v>15370</v>
      </c>
      <c r="K1278" s="99">
        <v>0</v>
      </c>
      <c r="L1278" s="99" t="s">
        <v>13433</v>
      </c>
      <c r="M1278" s="100" t="s">
        <v>2792</v>
      </c>
      <c r="N1278" s="86" t="str">
        <f t="shared" si="20"/>
        <v>6546659</v>
      </c>
      <c r="O1278" s="104">
        <v>297500</v>
      </c>
      <c r="P1278" s="101">
        <v>297500</v>
      </c>
      <c r="Q1278" s="77">
        <v>297.5</v>
      </c>
      <c r="R1278" s="102" t="s">
        <v>15329</v>
      </c>
      <c r="S1278" s="99" t="s">
        <v>15330</v>
      </c>
      <c r="T1278" s="99" t="s">
        <v>15331</v>
      </c>
      <c r="U1278" s="99" t="s">
        <v>15332</v>
      </c>
      <c r="V1278" s="99" t="s">
        <v>15333</v>
      </c>
      <c r="W1278" s="99" t="s">
        <v>15334</v>
      </c>
      <c r="X1278" s="103" t="s">
        <v>15474</v>
      </c>
      <c r="Y1278" s="103">
        <v>44644</v>
      </c>
      <c r="Z1278" s="103">
        <v>51948</v>
      </c>
      <c r="AA1278" s="79">
        <v>6186</v>
      </c>
      <c r="AB1278" s="80" t="s">
        <v>15340</v>
      </c>
    </row>
    <row r="1279" spans="1:29" hidden="1">
      <c r="A1279" s="76" t="s">
        <v>2347</v>
      </c>
      <c r="B1279" s="92" t="s">
        <v>15346</v>
      </c>
      <c r="C1279" s="92" t="s">
        <v>129</v>
      </c>
      <c r="D1279" s="92" t="s">
        <v>15322</v>
      </c>
      <c r="E1279" s="92" t="s">
        <v>15337</v>
      </c>
      <c r="F1279" s="92" t="s">
        <v>15324</v>
      </c>
      <c r="G1279" s="92" t="s">
        <v>17491</v>
      </c>
      <c r="H1279" s="92" t="s">
        <v>15326</v>
      </c>
      <c r="I1279" s="92" t="s">
        <v>15322</v>
      </c>
      <c r="J1279" s="92" t="s">
        <v>15384</v>
      </c>
      <c r="K1279" s="92">
        <v>0</v>
      </c>
      <c r="L1279" s="92" t="s">
        <v>13433</v>
      </c>
      <c r="M1279" s="93" t="s">
        <v>17492</v>
      </c>
      <c r="N1279" s="86" t="str">
        <f t="shared" si="20"/>
        <v>6548236</v>
      </c>
      <c r="O1279" s="94">
        <v>273000</v>
      </c>
      <c r="P1279" s="95">
        <v>259350</v>
      </c>
      <c r="Q1279" s="77">
        <v>259.35000000000002</v>
      </c>
      <c r="R1279" s="96" t="s">
        <v>15329</v>
      </c>
      <c r="S1279" s="92" t="s">
        <v>15349</v>
      </c>
      <c r="T1279" s="92" t="s">
        <v>15331</v>
      </c>
      <c r="U1279" s="92" t="s">
        <v>15350</v>
      </c>
      <c r="V1279" s="92" t="s">
        <v>15351</v>
      </c>
      <c r="W1279" s="92" t="s">
        <v>15352</v>
      </c>
      <c r="X1279" s="97">
        <v>44579</v>
      </c>
      <c r="Y1279" s="97">
        <v>44592</v>
      </c>
      <c r="Z1279" s="97">
        <v>51882</v>
      </c>
      <c r="AA1279" s="79" t="s">
        <v>15353</v>
      </c>
      <c r="AB1279" s="90"/>
    </row>
    <row r="1280" spans="1:29" hidden="1">
      <c r="A1280" s="98" t="s">
        <v>15392</v>
      </c>
      <c r="B1280" s="99" t="s">
        <v>15435</v>
      </c>
      <c r="C1280" s="99" t="s">
        <v>1049</v>
      </c>
      <c r="D1280" s="99" t="s">
        <v>15322</v>
      </c>
      <c r="E1280" s="99" t="s">
        <v>15337</v>
      </c>
      <c r="F1280" s="99" t="s">
        <v>15324</v>
      </c>
      <c r="G1280" s="99" t="s">
        <v>17493</v>
      </c>
      <c r="H1280" s="99" t="s">
        <v>15326</v>
      </c>
      <c r="I1280" s="99" t="s">
        <v>15322</v>
      </c>
      <c r="J1280" s="99" t="s">
        <v>15384</v>
      </c>
      <c r="K1280" s="99">
        <v>0</v>
      </c>
      <c r="L1280" s="99" t="s">
        <v>13433</v>
      </c>
      <c r="M1280" s="100" t="s">
        <v>2591</v>
      </c>
      <c r="N1280" s="86" t="str">
        <f t="shared" si="20"/>
        <v>6548640</v>
      </c>
      <c r="O1280" s="104">
        <v>152000</v>
      </c>
      <c r="P1280" s="101">
        <v>152000</v>
      </c>
      <c r="Q1280" s="77">
        <v>152</v>
      </c>
      <c r="R1280" s="102" t="s">
        <v>15329</v>
      </c>
      <c r="S1280" s="99" t="s">
        <v>15330</v>
      </c>
      <c r="T1280" s="99" t="s">
        <v>15331</v>
      </c>
      <c r="U1280" s="99" t="s">
        <v>15332</v>
      </c>
      <c r="V1280" s="99" t="s">
        <v>15333</v>
      </c>
      <c r="W1280" s="99" t="s">
        <v>15334</v>
      </c>
      <c r="X1280" s="103" t="s">
        <v>15469</v>
      </c>
      <c r="Y1280" s="103">
        <v>44648</v>
      </c>
      <c r="Z1280" s="103">
        <v>51920</v>
      </c>
      <c r="AA1280" s="79">
        <v>6186</v>
      </c>
      <c r="AB1280" s="80" t="s">
        <v>15340</v>
      </c>
    </row>
    <row r="1281" spans="1:29" hidden="1">
      <c r="A1281" s="98" t="s">
        <v>15458</v>
      </c>
      <c r="B1281" s="99" t="s">
        <v>16170</v>
      </c>
      <c r="C1281" s="99" t="s">
        <v>16171</v>
      </c>
      <c r="D1281" s="99" t="s">
        <v>15322</v>
      </c>
      <c r="E1281" s="99" t="s">
        <v>15343</v>
      </c>
      <c r="F1281" s="99" t="s">
        <v>15354</v>
      </c>
      <c r="G1281" s="99" t="s">
        <v>17494</v>
      </c>
      <c r="H1281" s="99" t="s">
        <v>15326</v>
      </c>
      <c r="I1281" s="99" t="s">
        <v>15322</v>
      </c>
      <c r="J1281" s="99" t="s">
        <v>15343</v>
      </c>
      <c r="K1281" s="99">
        <v>0</v>
      </c>
      <c r="L1281" s="99" t="s">
        <v>13433</v>
      </c>
      <c r="M1281" s="99" t="s">
        <v>17495</v>
      </c>
      <c r="N1281" s="86" t="str">
        <f t="shared" si="20"/>
        <v>6550254</v>
      </c>
      <c r="O1281" s="104">
        <v>143600</v>
      </c>
      <c r="P1281" s="105">
        <v>143600</v>
      </c>
      <c r="Q1281" s="77">
        <v>143.6</v>
      </c>
      <c r="R1281" s="102" t="s">
        <v>15329</v>
      </c>
      <c r="S1281" s="99" t="s">
        <v>15371</v>
      </c>
      <c r="T1281" s="99" t="s">
        <v>15331</v>
      </c>
      <c r="U1281" s="99" t="s">
        <v>15332</v>
      </c>
      <c r="V1281" s="99" t="s">
        <v>15333</v>
      </c>
      <c r="W1281" s="99" t="s">
        <v>15517</v>
      </c>
      <c r="X1281" s="103" t="s">
        <v>15643</v>
      </c>
      <c r="Y1281" s="103">
        <v>44739</v>
      </c>
      <c r="Z1281" s="103">
        <v>50203</v>
      </c>
      <c r="AA1281" s="79" t="s">
        <v>15374</v>
      </c>
      <c r="AB1281" s="80" t="s">
        <v>15375</v>
      </c>
    </row>
    <row r="1282" spans="1:29" hidden="1">
      <c r="A1282" s="98" t="s">
        <v>2799</v>
      </c>
      <c r="B1282" s="99" t="s">
        <v>15358</v>
      </c>
      <c r="C1282" s="99" t="s">
        <v>59</v>
      </c>
      <c r="D1282" s="99" t="s">
        <v>15322</v>
      </c>
      <c r="E1282" s="99" t="s">
        <v>15337</v>
      </c>
      <c r="F1282" s="99" t="s">
        <v>15324</v>
      </c>
      <c r="G1282" s="99" t="s">
        <v>17496</v>
      </c>
      <c r="H1282" s="99" t="s">
        <v>15326</v>
      </c>
      <c r="I1282" s="99" t="s">
        <v>15322</v>
      </c>
      <c r="J1282" s="99" t="s">
        <v>15348</v>
      </c>
      <c r="K1282" s="99">
        <v>0</v>
      </c>
      <c r="L1282" s="99" t="s">
        <v>13433</v>
      </c>
      <c r="M1282" s="100" t="s">
        <v>7648</v>
      </c>
      <c r="N1282" s="86" t="str">
        <f t="shared" si="20"/>
        <v>6551153</v>
      </c>
      <c r="O1282" s="101">
        <v>262967</v>
      </c>
      <c r="P1282" s="101">
        <v>262967</v>
      </c>
      <c r="Q1282" s="77">
        <v>262.96699999999998</v>
      </c>
      <c r="R1282" s="102" t="s">
        <v>15329</v>
      </c>
      <c r="S1282" s="99" t="s">
        <v>15330</v>
      </c>
      <c r="T1282" s="99" t="s">
        <v>15331</v>
      </c>
      <c r="U1282" s="99" t="s">
        <v>15332</v>
      </c>
      <c r="V1282" s="99" t="s">
        <v>15333</v>
      </c>
      <c r="W1282" s="99" t="s">
        <v>15334</v>
      </c>
      <c r="X1282" s="103">
        <v>44616</v>
      </c>
      <c r="Y1282" s="103">
        <v>44620</v>
      </c>
      <c r="Z1282" s="103">
        <v>51920</v>
      </c>
      <c r="AA1282" s="79">
        <v>6186</v>
      </c>
      <c r="AB1282" s="90" t="s">
        <v>15340</v>
      </c>
    </row>
    <row r="1283" spans="1:29" hidden="1">
      <c r="A1283" s="98" t="s">
        <v>2799</v>
      </c>
      <c r="B1283" s="99" t="s">
        <v>15358</v>
      </c>
      <c r="C1283" s="99" t="s">
        <v>59</v>
      </c>
      <c r="D1283" s="99" t="s">
        <v>15322</v>
      </c>
      <c r="E1283" s="99" t="s">
        <v>15337</v>
      </c>
      <c r="F1283" s="99" t="s">
        <v>15324</v>
      </c>
      <c r="G1283" s="99" t="s">
        <v>17497</v>
      </c>
      <c r="H1283" s="99" t="s">
        <v>15326</v>
      </c>
      <c r="I1283" s="99" t="s">
        <v>15322</v>
      </c>
      <c r="J1283" s="99" t="s">
        <v>15406</v>
      </c>
      <c r="K1283" s="99">
        <v>0</v>
      </c>
      <c r="L1283" s="99" t="s">
        <v>13433</v>
      </c>
      <c r="M1283" s="99" t="s">
        <v>2028</v>
      </c>
      <c r="N1283" s="86" t="str">
        <f t="shared" si="20"/>
        <v>6594084</v>
      </c>
      <c r="O1283" s="104">
        <v>272000</v>
      </c>
      <c r="P1283" s="101">
        <v>272000</v>
      </c>
      <c r="Q1283" s="77">
        <v>272</v>
      </c>
      <c r="R1283" s="102" t="s">
        <v>15329</v>
      </c>
      <c r="S1283" s="99" t="s">
        <v>15330</v>
      </c>
      <c r="T1283" s="99" t="s">
        <v>15331</v>
      </c>
      <c r="U1283" s="99" t="s">
        <v>15332</v>
      </c>
      <c r="V1283" s="99" t="s">
        <v>15333</v>
      </c>
      <c r="W1283" s="99" t="s">
        <v>15334</v>
      </c>
      <c r="X1283" s="103" t="s">
        <v>15443</v>
      </c>
      <c r="Y1283" s="103">
        <v>44670</v>
      </c>
      <c r="Z1283" s="103">
        <v>51969</v>
      </c>
      <c r="AA1283" s="79">
        <v>6186</v>
      </c>
      <c r="AB1283" s="80" t="s">
        <v>15340</v>
      </c>
      <c r="AC1283" s="81">
        <v>33</v>
      </c>
    </row>
    <row r="1284" spans="1:29" hidden="1">
      <c r="A1284" s="76" t="s">
        <v>2347</v>
      </c>
      <c r="B1284" s="92" t="s">
        <v>15341</v>
      </c>
      <c r="C1284" s="92" t="s">
        <v>15342</v>
      </c>
      <c r="D1284" s="92" t="s">
        <v>15322</v>
      </c>
      <c r="E1284" s="92" t="s">
        <v>15343</v>
      </c>
      <c r="F1284" s="92" t="s">
        <v>15354</v>
      </c>
      <c r="G1284" s="92" t="s">
        <v>17498</v>
      </c>
      <c r="H1284" s="92" t="s">
        <v>15326</v>
      </c>
      <c r="I1284" s="92" t="s">
        <v>15322</v>
      </c>
      <c r="J1284" s="92" t="s">
        <v>15343</v>
      </c>
      <c r="K1284" s="92">
        <v>0</v>
      </c>
      <c r="L1284" s="92" t="s">
        <v>13433</v>
      </c>
      <c r="M1284" s="93" t="s">
        <v>17499</v>
      </c>
      <c r="N1284" s="86" t="str">
        <f t="shared" si="20"/>
        <v>6605899</v>
      </c>
      <c r="O1284" s="94">
        <v>170602</v>
      </c>
      <c r="P1284" s="95">
        <v>170602</v>
      </c>
      <c r="Q1284" s="77">
        <v>170.602</v>
      </c>
      <c r="R1284" s="96" t="s">
        <v>15329</v>
      </c>
      <c r="S1284" s="92" t="s">
        <v>15349</v>
      </c>
      <c r="T1284" s="92" t="s">
        <v>15331</v>
      </c>
      <c r="U1284" s="92" t="s">
        <v>15356</v>
      </c>
      <c r="V1284" s="92" t="s">
        <v>15357</v>
      </c>
      <c r="W1284" s="92" t="s">
        <v>15352</v>
      </c>
      <c r="X1284" s="97">
        <v>44602</v>
      </c>
      <c r="Y1284" s="97">
        <v>44607</v>
      </c>
      <c r="Z1284" s="97">
        <v>51906</v>
      </c>
      <c r="AA1284" s="79" t="s">
        <v>15353</v>
      </c>
      <c r="AB1284" s="90"/>
    </row>
    <row r="1285" spans="1:29" hidden="1">
      <c r="A1285" s="98" t="s">
        <v>32</v>
      </c>
      <c r="B1285" s="99" t="s">
        <v>15662</v>
      </c>
      <c r="C1285" s="99" t="s">
        <v>15663</v>
      </c>
      <c r="D1285" s="99" t="s">
        <v>15322</v>
      </c>
      <c r="E1285" s="99" t="s">
        <v>15337</v>
      </c>
      <c r="F1285" s="99" t="s">
        <v>15324</v>
      </c>
      <c r="G1285" s="99" t="s">
        <v>17500</v>
      </c>
      <c r="H1285" s="99"/>
      <c r="I1285" s="99" t="s">
        <v>15322</v>
      </c>
      <c r="J1285" s="99" t="s">
        <v>15327</v>
      </c>
      <c r="K1285" s="99"/>
      <c r="L1285" s="99"/>
      <c r="M1285" s="100" t="s">
        <v>3460</v>
      </c>
      <c r="N1285" s="86" t="str">
        <f t="shared" si="20"/>
        <v>6610222</v>
      </c>
      <c r="O1285" s="104">
        <v>176000</v>
      </c>
      <c r="P1285" s="101">
        <v>176000</v>
      </c>
      <c r="Q1285" s="77">
        <v>176</v>
      </c>
      <c r="R1285" s="102"/>
      <c r="S1285" s="99"/>
      <c r="T1285" s="99" t="s">
        <v>15331</v>
      </c>
      <c r="U1285" s="99"/>
      <c r="V1285" s="99" t="s">
        <v>17501</v>
      </c>
      <c r="W1285" s="99" t="s">
        <v>15334</v>
      </c>
      <c r="X1285" s="103" t="s">
        <v>15904</v>
      </c>
      <c r="Y1285" s="103">
        <v>44624</v>
      </c>
      <c r="Z1285" s="103" t="s">
        <v>17502</v>
      </c>
      <c r="AA1285" s="79">
        <v>6186</v>
      </c>
      <c r="AB1285" s="80" t="s">
        <v>15340</v>
      </c>
      <c r="AC1285" s="81">
        <v>33</v>
      </c>
    </row>
    <row r="1286" spans="1:29" hidden="1">
      <c r="A1286" s="98" t="s">
        <v>2347</v>
      </c>
      <c r="B1286" s="99" t="s">
        <v>15346</v>
      </c>
      <c r="C1286" s="99" t="s">
        <v>129</v>
      </c>
      <c r="D1286" s="99" t="s">
        <v>15322</v>
      </c>
      <c r="E1286" s="99" t="s">
        <v>15337</v>
      </c>
      <c r="F1286" s="99" t="s">
        <v>15324</v>
      </c>
      <c r="G1286" s="99" t="s">
        <v>17503</v>
      </c>
      <c r="H1286" s="99" t="s">
        <v>15326</v>
      </c>
      <c r="I1286" s="99" t="s">
        <v>15322</v>
      </c>
      <c r="J1286" s="99" t="s">
        <v>15337</v>
      </c>
      <c r="K1286" s="99">
        <v>0</v>
      </c>
      <c r="L1286" s="99" t="s">
        <v>13433</v>
      </c>
      <c r="M1286" s="100" t="s">
        <v>17504</v>
      </c>
      <c r="N1286" s="86" t="str">
        <f t="shared" si="20"/>
        <v>6611332</v>
      </c>
      <c r="O1286" s="101">
        <v>227372</v>
      </c>
      <c r="P1286" s="101">
        <v>227372</v>
      </c>
      <c r="Q1286" s="77">
        <v>227.37200000000001</v>
      </c>
      <c r="R1286" s="102" t="s">
        <v>15329</v>
      </c>
      <c r="S1286" s="99" t="s">
        <v>15330</v>
      </c>
      <c r="T1286" s="99" t="s">
        <v>15331</v>
      </c>
      <c r="U1286" s="99" t="s">
        <v>15332</v>
      </c>
      <c r="V1286" s="99" t="s">
        <v>15333</v>
      </c>
      <c r="W1286" s="99" t="s">
        <v>15345</v>
      </c>
      <c r="X1286" s="103">
        <v>44613</v>
      </c>
      <c r="Y1286" s="103">
        <v>44613</v>
      </c>
      <c r="Z1286" s="103">
        <v>51917</v>
      </c>
      <c r="AA1286" s="79">
        <v>6186</v>
      </c>
    </row>
    <row r="1287" spans="1:29" hidden="1">
      <c r="A1287" s="98" t="s">
        <v>2347</v>
      </c>
      <c r="B1287" s="99" t="s">
        <v>15341</v>
      </c>
      <c r="C1287" s="99" t="s">
        <v>15342</v>
      </c>
      <c r="D1287" s="99" t="s">
        <v>15322</v>
      </c>
      <c r="E1287" s="99" t="s">
        <v>15343</v>
      </c>
      <c r="F1287" s="99" t="s">
        <v>15324</v>
      </c>
      <c r="G1287" s="99" t="s">
        <v>17505</v>
      </c>
      <c r="H1287" s="99" t="s">
        <v>15326</v>
      </c>
      <c r="I1287" s="99" t="s">
        <v>15322</v>
      </c>
      <c r="J1287" s="99" t="s">
        <v>15343</v>
      </c>
      <c r="K1287" s="99">
        <v>0</v>
      </c>
      <c r="L1287" s="99" t="s">
        <v>13433</v>
      </c>
      <c r="M1287" s="99" t="s">
        <v>2249</v>
      </c>
      <c r="N1287" s="86" t="str">
        <f t="shared" si="20"/>
        <v>6611703</v>
      </c>
      <c r="O1287" s="104">
        <v>101250</v>
      </c>
      <c r="P1287" s="101">
        <v>101250</v>
      </c>
      <c r="Q1287" s="77">
        <v>101.25</v>
      </c>
      <c r="R1287" s="102" t="s">
        <v>15329</v>
      </c>
      <c r="S1287" s="99" t="s">
        <v>15330</v>
      </c>
      <c r="T1287" s="99" t="s">
        <v>15331</v>
      </c>
      <c r="U1287" s="99" t="s">
        <v>15332</v>
      </c>
      <c r="V1287" s="99" t="s">
        <v>15333</v>
      </c>
      <c r="W1287" s="99" t="s">
        <v>15345</v>
      </c>
      <c r="X1287" s="103" t="s">
        <v>15427</v>
      </c>
      <c r="Y1287" s="103">
        <v>44673</v>
      </c>
      <c r="Z1287" s="103">
        <v>51974</v>
      </c>
      <c r="AA1287" s="79">
        <v>6186</v>
      </c>
      <c r="AB1287" s="80" t="s">
        <v>15340</v>
      </c>
    </row>
    <row r="1288" spans="1:29" hidden="1">
      <c r="A1288" s="98" t="s">
        <v>15320</v>
      </c>
      <c r="B1288" s="99" t="s">
        <v>15446</v>
      </c>
      <c r="C1288" s="99" t="s">
        <v>119</v>
      </c>
      <c r="D1288" s="99" t="s">
        <v>15322</v>
      </c>
      <c r="E1288" s="99" t="s">
        <v>15337</v>
      </c>
      <c r="F1288" s="99" t="s">
        <v>15324</v>
      </c>
      <c r="G1288" s="99" t="s">
        <v>17506</v>
      </c>
      <c r="H1288" s="99" t="s">
        <v>15326</v>
      </c>
      <c r="I1288" s="99" t="s">
        <v>15322</v>
      </c>
      <c r="J1288" s="99" t="s">
        <v>15337</v>
      </c>
      <c r="K1288" s="99">
        <v>0</v>
      </c>
      <c r="L1288" s="99" t="s">
        <v>13433</v>
      </c>
      <c r="M1288" s="99" t="s">
        <v>118</v>
      </c>
      <c r="N1288" s="86" t="str">
        <f t="shared" si="20"/>
        <v>6612247</v>
      </c>
      <c r="O1288" s="104">
        <v>266000</v>
      </c>
      <c r="P1288" s="101">
        <v>266000</v>
      </c>
      <c r="Q1288" s="77">
        <v>266</v>
      </c>
      <c r="R1288" s="102" t="s">
        <v>15329</v>
      </c>
      <c r="S1288" s="99" t="s">
        <v>15330</v>
      </c>
      <c r="T1288" s="99" t="s">
        <v>15331</v>
      </c>
      <c r="U1288" s="99" t="s">
        <v>15332</v>
      </c>
      <c r="V1288" s="99" t="s">
        <v>15333</v>
      </c>
      <c r="W1288" s="99" t="s">
        <v>15334</v>
      </c>
      <c r="X1288" s="103" t="s">
        <v>15673</v>
      </c>
      <c r="Y1288" s="103">
        <v>44673</v>
      </c>
      <c r="Z1288" s="103">
        <v>51949</v>
      </c>
      <c r="AA1288" s="79">
        <v>6186</v>
      </c>
      <c r="AB1288" s="80" t="s">
        <v>15340</v>
      </c>
    </row>
    <row r="1289" spans="1:29" hidden="1">
      <c r="A1289" s="98" t="s">
        <v>15458</v>
      </c>
      <c r="B1289" s="99" t="s">
        <v>15689</v>
      </c>
      <c r="C1289" s="99" t="s">
        <v>15690</v>
      </c>
      <c r="D1289" s="99" t="s">
        <v>15322</v>
      </c>
      <c r="E1289" s="99" t="s">
        <v>15370</v>
      </c>
      <c r="F1289" s="99" t="s">
        <v>15324</v>
      </c>
      <c r="G1289" s="99" t="s">
        <v>17507</v>
      </c>
      <c r="H1289" s="99" t="s">
        <v>15326</v>
      </c>
      <c r="I1289" s="99" t="s">
        <v>15322</v>
      </c>
      <c r="J1289" s="99" t="s">
        <v>15370</v>
      </c>
      <c r="K1289" s="99">
        <v>0</v>
      </c>
      <c r="L1289" s="99" t="s">
        <v>13433</v>
      </c>
      <c r="M1289" s="100" t="s">
        <v>2785</v>
      </c>
      <c r="N1289" s="86" t="str">
        <f t="shared" ref="N1289:N1352" si="21">+RIGHT(M1289,7)</f>
        <v>6633690</v>
      </c>
      <c r="O1289" s="101">
        <v>222941</v>
      </c>
      <c r="P1289" s="101">
        <v>222941</v>
      </c>
      <c r="Q1289" s="77">
        <v>222.941</v>
      </c>
      <c r="R1289" s="102" t="s">
        <v>15329</v>
      </c>
      <c r="S1289" s="99" t="s">
        <v>15330</v>
      </c>
      <c r="T1289" s="99" t="s">
        <v>15331</v>
      </c>
      <c r="U1289" s="99" t="s">
        <v>15332</v>
      </c>
      <c r="V1289" s="99" t="s">
        <v>15333</v>
      </c>
      <c r="W1289" s="99" t="s">
        <v>15345</v>
      </c>
      <c r="X1289" s="103">
        <v>44544</v>
      </c>
      <c r="Y1289" s="103">
        <v>44620</v>
      </c>
      <c r="Z1289" s="103">
        <v>51844</v>
      </c>
      <c r="AA1289" s="79">
        <v>6186</v>
      </c>
      <c r="AB1289" s="90" t="s">
        <v>15340</v>
      </c>
    </row>
    <row r="1290" spans="1:29" hidden="1">
      <c r="A1290" s="98" t="s">
        <v>15458</v>
      </c>
      <c r="B1290" s="99" t="s">
        <v>15689</v>
      </c>
      <c r="C1290" s="99" t="s">
        <v>15690</v>
      </c>
      <c r="D1290" s="99" t="s">
        <v>15322</v>
      </c>
      <c r="E1290" s="99" t="s">
        <v>15370</v>
      </c>
      <c r="F1290" s="99" t="s">
        <v>15324</v>
      </c>
      <c r="G1290" s="99" t="s">
        <v>17508</v>
      </c>
      <c r="H1290" s="99" t="s">
        <v>15326</v>
      </c>
      <c r="I1290" s="99" t="s">
        <v>15322</v>
      </c>
      <c r="J1290" s="99" t="s">
        <v>15370</v>
      </c>
      <c r="K1290" s="99">
        <v>0</v>
      </c>
      <c r="L1290" s="99" t="s">
        <v>13433</v>
      </c>
      <c r="M1290" s="99" t="s">
        <v>17509</v>
      </c>
      <c r="N1290" s="86" t="str">
        <f t="shared" si="21"/>
        <v>6635417</v>
      </c>
      <c r="O1290" s="104">
        <v>187000</v>
      </c>
      <c r="P1290" s="105">
        <v>187000</v>
      </c>
      <c r="Q1290" s="77">
        <v>187</v>
      </c>
      <c r="R1290" s="102" t="s">
        <v>15329</v>
      </c>
      <c r="S1290" s="99" t="s">
        <v>15330</v>
      </c>
      <c r="T1290" s="99" t="s">
        <v>15331</v>
      </c>
      <c r="U1290" s="99" t="s">
        <v>15332</v>
      </c>
      <c r="V1290" s="99" t="s">
        <v>15333</v>
      </c>
      <c r="W1290" s="99" t="s">
        <v>15334</v>
      </c>
      <c r="X1290" s="103" t="s">
        <v>15537</v>
      </c>
      <c r="Y1290" s="103">
        <v>44741</v>
      </c>
      <c r="Z1290" s="103">
        <v>52030</v>
      </c>
      <c r="AA1290" s="79">
        <v>6186</v>
      </c>
    </row>
    <row r="1291" spans="1:29" hidden="1">
      <c r="A1291" s="76" t="s">
        <v>15335</v>
      </c>
      <c r="B1291" s="92" t="s">
        <v>15336</v>
      </c>
      <c r="C1291" s="92" t="s">
        <v>6</v>
      </c>
      <c r="D1291" s="92" t="s">
        <v>15322</v>
      </c>
      <c r="E1291" s="92" t="s">
        <v>15337</v>
      </c>
      <c r="F1291" s="92" t="s">
        <v>15324</v>
      </c>
      <c r="G1291" s="92" t="s">
        <v>17510</v>
      </c>
      <c r="H1291" s="92" t="s">
        <v>15326</v>
      </c>
      <c r="I1291" s="92" t="s">
        <v>15322</v>
      </c>
      <c r="J1291" s="92" t="s">
        <v>15337</v>
      </c>
      <c r="K1291" s="92">
        <v>0</v>
      </c>
      <c r="L1291" s="92" t="s">
        <v>13433</v>
      </c>
      <c r="M1291" s="93" t="s">
        <v>264</v>
      </c>
      <c r="N1291" s="86" t="str">
        <f t="shared" si="21"/>
        <v>6635602</v>
      </c>
      <c r="O1291" s="94">
        <v>212500</v>
      </c>
      <c r="P1291" s="95">
        <v>212500</v>
      </c>
      <c r="Q1291" s="77">
        <v>212.5</v>
      </c>
      <c r="R1291" s="96" t="s">
        <v>15329</v>
      </c>
      <c r="S1291" s="92" t="s">
        <v>15330</v>
      </c>
      <c r="T1291" s="92" t="s">
        <v>15331</v>
      </c>
      <c r="U1291" s="92" t="s">
        <v>15332</v>
      </c>
      <c r="V1291" s="92" t="s">
        <v>15333</v>
      </c>
      <c r="W1291" s="92" t="s">
        <v>15339</v>
      </c>
      <c r="X1291" s="97">
        <v>44601</v>
      </c>
      <c r="Y1291" s="97">
        <v>44601</v>
      </c>
      <c r="Z1291" s="97">
        <v>51889</v>
      </c>
      <c r="AA1291" s="79">
        <v>6186</v>
      </c>
      <c r="AB1291" s="90" t="s">
        <v>15340</v>
      </c>
    </row>
    <row r="1292" spans="1:29" hidden="1">
      <c r="A1292" s="98" t="s">
        <v>2799</v>
      </c>
      <c r="B1292" s="99" t="s">
        <v>15360</v>
      </c>
      <c r="C1292" s="99" t="s">
        <v>3760</v>
      </c>
      <c r="D1292" s="99" t="s">
        <v>15322</v>
      </c>
      <c r="E1292" s="99" t="s">
        <v>15361</v>
      </c>
      <c r="F1292" s="99" t="s">
        <v>15324</v>
      </c>
      <c r="G1292" s="99" t="s">
        <v>17511</v>
      </c>
      <c r="H1292" s="99" t="s">
        <v>15326</v>
      </c>
      <c r="I1292" s="99" t="s">
        <v>15322</v>
      </c>
      <c r="J1292" s="99" t="s">
        <v>15361</v>
      </c>
      <c r="K1292" s="99">
        <v>0</v>
      </c>
      <c r="L1292" s="99" t="s">
        <v>13433</v>
      </c>
      <c r="M1292" s="99" t="s">
        <v>3814</v>
      </c>
      <c r="N1292" s="86" t="str">
        <f t="shared" si="21"/>
        <v>6635943</v>
      </c>
      <c r="O1292" s="104">
        <v>212500</v>
      </c>
      <c r="P1292" s="101">
        <v>212500</v>
      </c>
      <c r="Q1292" s="77">
        <v>212.5</v>
      </c>
      <c r="R1292" s="102" t="s">
        <v>15329</v>
      </c>
      <c r="S1292" s="99" t="s">
        <v>15330</v>
      </c>
      <c r="T1292" s="99" t="s">
        <v>15331</v>
      </c>
      <c r="U1292" s="99" t="s">
        <v>15332</v>
      </c>
      <c r="V1292" s="99" t="s">
        <v>15333</v>
      </c>
      <c r="W1292" s="99" t="s">
        <v>15345</v>
      </c>
      <c r="X1292" s="103" t="s">
        <v>15688</v>
      </c>
      <c r="Y1292" s="103">
        <v>44658</v>
      </c>
      <c r="Z1292" s="103">
        <v>51940</v>
      </c>
      <c r="AA1292" s="79">
        <v>6186</v>
      </c>
      <c r="AB1292" s="80" t="s">
        <v>15340</v>
      </c>
    </row>
    <row r="1293" spans="1:29" hidden="1">
      <c r="A1293" s="98" t="s">
        <v>15534</v>
      </c>
      <c r="B1293" s="99" t="s">
        <v>15535</v>
      </c>
      <c r="C1293" s="99" t="s">
        <v>158</v>
      </c>
      <c r="D1293" s="99" t="s">
        <v>15322</v>
      </c>
      <c r="E1293" s="99" t="s">
        <v>15337</v>
      </c>
      <c r="F1293" s="99" t="s">
        <v>15324</v>
      </c>
      <c r="G1293" s="99" t="s">
        <v>17512</v>
      </c>
      <c r="H1293" s="99" t="s">
        <v>15326</v>
      </c>
      <c r="I1293" s="99" t="s">
        <v>15322</v>
      </c>
      <c r="J1293" s="99" t="s">
        <v>15364</v>
      </c>
      <c r="K1293" s="99">
        <v>0</v>
      </c>
      <c r="L1293" s="99" t="s">
        <v>13433</v>
      </c>
      <c r="M1293" s="106"/>
      <c r="N1293" s="86" t="str">
        <f t="shared" si="21"/>
        <v/>
      </c>
      <c r="O1293" s="104">
        <v>150000</v>
      </c>
      <c r="P1293" s="101">
        <v>37500</v>
      </c>
      <c r="Q1293" s="77">
        <v>37.5</v>
      </c>
      <c r="R1293" s="102" t="s">
        <v>15329</v>
      </c>
      <c r="S1293" s="99" t="s">
        <v>15330</v>
      </c>
      <c r="T1293" s="99" t="s">
        <v>15331</v>
      </c>
      <c r="U1293" s="99" t="s">
        <v>15332</v>
      </c>
      <c r="V1293" s="99" t="s">
        <v>15333</v>
      </c>
      <c r="W1293" s="99" t="s">
        <v>15334</v>
      </c>
      <c r="X1293" s="103" t="s">
        <v>17513</v>
      </c>
      <c r="Y1293" s="103">
        <v>44680</v>
      </c>
      <c r="Z1293" s="103">
        <v>51970</v>
      </c>
      <c r="AA1293" s="79">
        <v>6186</v>
      </c>
      <c r="AB1293" s="80" t="s">
        <v>15503</v>
      </c>
    </row>
    <row r="1294" spans="1:29" hidden="1">
      <c r="A1294" s="98" t="s">
        <v>2347</v>
      </c>
      <c r="B1294" s="99" t="s">
        <v>15346</v>
      </c>
      <c r="C1294" s="99" t="s">
        <v>129</v>
      </c>
      <c r="D1294" s="99" t="s">
        <v>15322</v>
      </c>
      <c r="E1294" s="99" t="s">
        <v>15337</v>
      </c>
      <c r="F1294" s="99" t="s">
        <v>15324</v>
      </c>
      <c r="G1294" s="99" t="s">
        <v>17514</v>
      </c>
      <c r="H1294" s="99" t="s">
        <v>15326</v>
      </c>
      <c r="I1294" s="99" t="s">
        <v>15322</v>
      </c>
      <c r="J1294" s="99" t="s">
        <v>15364</v>
      </c>
      <c r="K1294" s="99">
        <v>0</v>
      </c>
      <c r="L1294" s="99" t="s">
        <v>13433</v>
      </c>
      <c r="M1294" s="100" t="s">
        <v>17515</v>
      </c>
      <c r="N1294" s="86" t="str">
        <f t="shared" si="21"/>
        <v>6638146</v>
      </c>
      <c r="O1294" s="104">
        <v>273000</v>
      </c>
      <c r="P1294" s="101">
        <v>259350</v>
      </c>
      <c r="Q1294" s="77">
        <v>259.35000000000002</v>
      </c>
      <c r="R1294" s="102" t="s">
        <v>15329</v>
      </c>
      <c r="S1294" s="99" t="s">
        <v>15349</v>
      </c>
      <c r="T1294" s="99" t="s">
        <v>15331</v>
      </c>
      <c r="U1294" s="99" t="s">
        <v>15350</v>
      </c>
      <c r="V1294" s="99" t="s">
        <v>15351</v>
      </c>
      <c r="W1294" s="99" t="s">
        <v>15352</v>
      </c>
      <c r="X1294" s="103" t="s">
        <v>15627</v>
      </c>
      <c r="Y1294" s="103">
        <v>44631</v>
      </c>
      <c r="Z1294" s="103">
        <v>51928</v>
      </c>
      <c r="AA1294" s="79" t="s">
        <v>15353</v>
      </c>
    </row>
    <row r="1295" spans="1:29" hidden="1">
      <c r="A1295" s="76" t="s">
        <v>15335</v>
      </c>
      <c r="B1295" s="92" t="s">
        <v>15336</v>
      </c>
      <c r="C1295" s="92" t="s">
        <v>6</v>
      </c>
      <c r="D1295" s="92" t="s">
        <v>15322</v>
      </c>
      <c r="E1295" s="92" t="s">
        <v>15337</v>
      </c>
      <c r="F1295" s="92" t="s">
        <v>15324</v>
      </c>
      <c r="G1295" s="92" t="s">
        <v>17516</v>
      </c>
      <c r="H1295" s="92" t="s">
        <v>15326</v>
      </c>
      <c r="I1295" s="92" t="s">
        <v>15322</v>
      </c>
      <c r="J1295" s="92" t="s">
        <v>15343</v>
      </c>
      <c r="K1295" s="92">
        <v>0</v>
      </c>
      <c r="L1295" s="92" t="s">
        <v>13433</v>
      </c>
      <c r="M1295" s="93" t="s">
        <v>2276</v>
      </c>
      <c r="N1295" s="86" t="str">
        <f t="shared" si="21"/>
        <v>6643016</v>
      </c>
      <c r="O1295" s="94">
        <v>270849</v>
      </c>
      <c r="P1295" s="95">
        <v>270849</v>
      </c>
      <c r="Q1295" s="77">
        <v>270.84899999999999</v>
      </c>
      <c r="R1295" s="96" t="s">
        <v>15329</v>
      </c>
      <c r="S1295" s="92" t="s">
        <v>15330</v>
      </c>
      <c r="T1295" s="92" t="s">
        <v>15331</v>
      </c>
      <c r="U1295" s="92" t="s">
        <v>15332</v>
      </c>
      <c r="V1295" s="92" t="s">
        <v>15333</v>
      </c>
      <c r="W1295" s="92" t="s">
        <v>15339</v>
      </c>
      <c r="X1295" s="97">
        <v>44601</v>
      </c>
      <c r="Y1295" s="97">
        <v>44601</v>
      </c>
      <c r="Z1295" s="97">
        <v>51889</v>
      </c>
      <c r="AA1295" s="79">
        <v>6186</v>
      </c>
      <c r="AB1295" s="90" t="s">
        <v>15340</v>
      </c>
    </row>
    <row r="1296" spans="1:29" hidden="1">
      <c r="A1296" s="98" t="s">
        <v>15335</v>
      </c>
      <c r="B1296" s="99" t="s">
        <v>15336</v>
      </c>
      <c r="C1296" s="99" t="s">
        <v>6</v>
      </c>
      <c r="D1296" s="99" t="s">
        <v>15322</v>
      </c>
      <c r="E1296" s="99" t="s">
        <v>15337</v>
      </c>
      <c r="F1296" s="99" t="s">
        <v>15324</v>
      </c>
      <c r="G1296" s="106" t="s">
        <v>17517</v>
      </c>
      <c r="H1296" s="99" t="s">
        <v>15326</v>
      </c>
      <c r="I1296" s="99" t="s">
        <v>15322</v>
      </c>
      <c r="J1296" s="99" t="s">
        <v>15370</v>
      </c>
      <c r="K1296" s="99">
        <v>0</v>
      </c>
      <c r="L1296" s="99" t="s">
        <v>13433</v>
      </c>
      <c r="M1296" s="99" t="s">
        <v>2946</v>
      </c>
      <c r="N1296" s="86" t="str">
        <f t="shared" si="21"/>
        <v>6665588</v>
      </c>
      <c r="O1296" s="104">
        <v>226130</v>
      </c>
      <c r="P1296" s="101">
        <v>226130</v>
      </c>
      <c r="Q1296" s="77">
        <v>226.13</v>
      </c>
      <c r="R1296" s="102" t="s">
        <v>15329</v>
      </c>
      <c r="S1296" s="99" t="s">
        <v>15330</v>
      </c>
      <c r="T1296" s="99" t="s">
        <v>15331</v>
      </c>
      <c r="U1296" s="99" t="s">
        <v>15332</v>
      </c>
      <c r="V1296" s="99" t="s">
        <v>15333</v>
      </c>
      <c r="W1296" s="99" t="s">
        <v>15339</v>
      </c>
      <c r="X1296" s="103" t="s">
        <v>15540</v>
      </c>
      <c r="Y1296" s="103">
        <v>44671</v>
      </c>
      <c r="Z1296" s="103">
        <v>51960</v>
      </c>
      <c r="AA1296" s="79">
        <v>6186</v>
      </c>
      <c r="AB1296" s="90" t="s">
        <v>15340</v>
      </c>
      <c r="AC1296" s="81">
        <v>33</v>
      </c>
    </row>
    <row r="1297" spans="1:29" hidden="1">
      <c r="A1297" s="98" t="s">
        <v>2799</v>
      </c>
      <c r="B1297" s="99" t="s">
        <v>15358</v>
      </c>
      <c r="C1297" s="99" t="s">
        <v>59</v>
      </c>
      <c r="D1297" s="99" t="s">
        <v>15322</v>
      </c>
      <c r="E1297" s="99" t="s">
        <v>15337</v>
      </c>
      <c r="F1297" s="99" t="s">
        <v>15324</v>
      </c>
      <c r="G1297" s="99" t="s">
        <v>17518</v>
      </c>
      <c r="H1297" s="99" t="s">
        <v>15326</v>
      </c>
      <c r="I1297" s="99" t="s">
        <v>15322</v>
      </c>
      <c r="J1297" s="99" t="s">
        <v>15337</v>
      </c>
      <c r="K1297" s="99">
        <v>0</v>
      </c>
      <c r="L1297" s="99" t="s">
        <v>13433</v>
      </c>
      <c r="M1297" s="99" t="s">
        <v>1602</v>
      </c>
      <c r="N1297" s="86" t="str">
        <f t="shared" si="21"/>
        <v>6666629</v>
      </c>
      <c r="O1297" s="104">
        <v>326995</v>
      </c>
      <c r="P1297" s="101">
        <v>326995</v>
      </c>
      <c r="Q1297" s="77">
        <v>326.995</v>
      </c>
      <c r="R1297" s="102" t="s">
        <v>15329</v>
      </c>
      <c r="S1297" s="99" t="s">
        <v>15330</v>
      </c>
      <c r="T1297" s="99" t="s">
        <v>15331</v>
      </c>
      <c r="U1297" s="99" t="s">
        <v>15332</v>
      </c>
      <c r="V1297" s="99" t="s">
        <v>15333</v>
      </c>
      <c r="W1297" s="99" t="s">
        <v>15334</v>
      </c>
      <c r="X1297" s="103" t="s">
        <v>15987</v>
      </c>
      <c r="Y1297" s="103">
        <v>44680</v>
      </c>
      <c r="Z1297" s="103">
        <v>51983</v>
      </c>
      <c r="AA1297" s="79">
        <v>6186</v>
      </c>
      <c r="AB1297" s="80" t="s">
        <v>15340</v>
      </c>
      <c r="AC1297" s="81">
        <v>33</v>
      </c>
    </row>
    <row r="1298" spans="1:29" hidden="1">
      <c r="A1298" s="98" t="s">
        <v>2347</v>
      </c>
      <c r="B1298" s="99" t="s">
        <v>15346</v>
      </c>
      <c r="C1298" s="99" t="s">
        <v>129</v>
      </c>
      <c r="D1298" s="99" t="s">
        <v>15322</v>
      </c>
      <c r="E1298" s="99" t="s">
        <v>15337</v>
      </c>
      <c r="F1298" s="99" t="s">
        <v>15324</v>
      </c>
      <c r="G1298" s="99" t="s">
        <v>17519</v>
      </c>
      <c r="H1298" s="99" t="s">
        <v>15326</v>
      </c>
      <c r="I1298" s="99" t="s">
        <v>15322</v>
      </c>
      <c r="J1298" s="99" t="s">
        <v>15337</v>
      </c>
      <c r="K1298" s="99">
        <v>0</v>
      </c>
      <c r="L1298" s="99" t="s">
        <v>13433</v>
      </c>
      <c r="M1298" s="100" t="s">
        <v>17520</v>
      </c>
      <c r="N1298" s="86" t="str">
        <f t="shared" si="21"/>
        <v>6718188</v>
      </c>
      <c r="O1298" s="104">
        <v>273000</v>
      </c>
      <c r="P1298" s="101">
        <v>259350</v>
      </c>
      <c r="Q1298" s="77">
        <v>259.35000000000002</v>
      </c>
      <c r="R1298" s="102" t="s">
        <v>15329</v>
      </c>
      <c r="S1298" s="99" t="s">
        <v>15349</v>
      </c>
      <c r="T1298" s="99" t="s">
        <v>15331</v>
      </c>
      <c r="U1298" s="99" t="s">
        <v>15350</v>
      </c>
      <c r="V1298" s="99" t="s">
        <v>15351</v>
      </c>
      <c r="W1298" s="99" t="s">
        <v>15372</v>
      </c>
      <c r="X1298" s="103" t="s">
        <v>15439</v>
      </c>
      <c r="Y1298" s="103">
        <v>44635</v>
      </c>
      <c r="Z1298" s="103">
        <v>51938</v>
      </c>
      <c r="AA1298" s="79" t="s">
        <v>15353</v>
      </c>
    </row>
    <row r="1299" spans="1:29" hidden="1">
      <c r="A1299" s="98" t="s">
        <v>15392</v>
      </c>
      <c r="B1299" s="99" t="s">
        <v>15522</v>
      </c>
      <c r="C1299" s="99" t="s">
        <v>15523</v>
      </c>
      <c r="D1299" s="99" t="s">
        <v>15322</v>
      </c>
      <c r="E1299" s="99" t="s">
        <v>15327</v>
      </c>
      <c r="F1299" s="99" t="s">
        <v>15324</v>
      </c>
      <c r="G1299" s="99" t="s">
        <v>17521</v>
      </c>
      <c r="H1299" s="99" t="s">
        <v>15326</v>
      </c>
      <c r="I1299" s="99" t="s">
        <v>15322</v>
      </c>
      <c r="J1299" s="99" t="s">
        <v>15327</v>
      </c>
      <c r="K1299" s="99">
        <v>0</v>
      </c>
      <c r="L1299" s="99" t="s">
        <v>13433</v>
      </c>
      <c r="M1299" s="99" t="s">
        <v>17522</v>
      </c>
      <c r="N1299" s="86" t="str">
        <f t="shared" si="21"/>
        <v>6725821</v>
      </c>
      <c r="O1299" s="104">
        <v>200000</v>
      </c>
      <c r="P1299" s="101">
        <v>100000</v>
      </c>
      <c r="Q1299" s="77">
        <v>100</v>
      </c>
      <c r="R1299" s="102" t="s">
        <v>15329</v>
      </c>
      <c r="S1299" s="99" t="s">
        <v>15330</v>
      </c>
      <c r="T1299" s="99" t="s">
        <v>15331</v>
      </c>
      <c r="U1299" s="99" t="s">
        <v>15641</v>
      </c>
      <c r="V1299" s="99" t="s">
        <v>15642</v>
      </c>
      <c r="W1299" s="99" t="s">
        <v>15345</v>
      </c>
      <c r="X1299" s="103" t="s">
        <v>15525</v>
      </c>
      <c r="Y1299" s="103">
        <v>44678</v>
      </c>
      <c r="Z1299" s="103">
        <v>51976</v>
      </c>
      <c r="AA1299" s="79">
        <v>6186</v>
      </c>
      <c r="AB1299" s="80" t="s">
        <v>15503</v>
      </c>
    </row>
    <row r="1300" spans="1:29" hidden="1">
      <c r="A1300" s="98" t="s">
        <v>15335</v>
      </c>
      <c r="B1300" s="99" t="s">
        <v>15336</v>
      </c>
      <c r="C1300" s="99" t="s">
        <v>6</v>
      </c>
      <c r="D1300" s="99" t="s">
        <v>15322</v>
      </c>
      <c r="E1300" s="99" t="s">
        <v>15337</v>
      </c>
      <c r="F1300" s="99" t="s">
        <v>15324</v>
      </c>
      <c r="G1300" s="99" t="s">
        <v>17523</v>
      </c>
      <c r="H1300" s="99" t="s">
        <v>15326</v>
      </c>
      <c r="I1300" s="99" t="s">
        <v>15322</v>
      </c>
      <c r="J1300" s="99" t="s">
        <v>15337</v>
      </c>
      <c r="K1300" s="99">
        <v>0</v>
      </c>
      <c r="L1300" s="99" t="s">
        <v>13433</v>
      </c>
      <c r="M1300" s="100" t="s">
        <v>439</v>
      </c>
      <c r="N1300" s="86" t="str">
        <f t="shared" si="21"/>
        <v>6746975</v>
      </c>
      <c r="O1300" s="104">
        <v>309400</v>
      </c>
      <c r="P1300" s="101">
        <v>309400</v>
      </c>
      <c r="Q1300" s="77">
        <v>309.39999999999998</v>
      </c>
      <c r="R1300" s="102" t="s">
        <v>15329</v>
      </c>
      <c r="S1300" s="99" t="s">
        <v>15330</v>
      </c>
      <c r="T1300" s="99" t="s">
        <v>15331</v>
      </c>
      <c r="U1300" s="99" t="s">
        <v>15332</v>
      </c>
      <c r="V1300" s="99" t="s">
        <v>15333</v>
      </c>
      <c r="W1300" s="99" t="s">
        <v>15339</v>
      </c>
      <c r="X1300" s="103" t="s">
        <v>15677</v>
      </c>
      <c r="Y1300" s="103">
        <v>44631</v>
      </c>
      <c r="Z1300" s="103">
        <v>51911</v>
      </c>
      <c r="AA1300" s="79">
        <v>6186</v>
      </c>
      <c r="AB1300" s="90" t="s">
        <v>15340</v>
      </c>
      <c r="AC1300" s="81">
        <v>33</v>
      </c>
    </row>
    <row r="1301" spans="1:29" hidden="1">
      <c r="A1301" s="98" t="s">
        <v>15380</v>
      </c>
      <c r="B1301" s="99" t="s">
        <v>15381</v>
      </c>
      <c r="C1301" s="99" t="s">
        <v>15382</v>
      </c>
      <c r="D1301" s="99" t="s">
        <v>15322</v>
      </c>
      <c r="E1301" s="99" t="s">
        <v>15337</v>
      </c>
      <c r="F1301" s="99" t="s">
        <v>15324</v>
      </c>
      <c r="G1301" s="99" t="s">
        <v>17524</v>
      </c>
      <c r="H1301" s="99" t="s">
        <v>15326</v>
      </c>
      <c r="I1301" s="99" t="s">
        <v>15322</v>
      </c>
      <c r="J1301" s="99" t="s">
        <v>15364</v>
      </c>
      <c r="K1301" s="99">
        <v>0</v>
      </c>
      <c r="L1301" s="99" t="s">
        <v>13433</v>
      </c>
      <c r="M1301" s="99" t="s">
        <v>3051</v>
      </c>
      <c r="N1301" s="86" t="str">
        <f t="shared" si="21"/>
        <v>6753211</v>
      </c>
      <c r="O1301" s="104">
        <v>269960</v>
      </c>
      <c r="P1301" s="105">
        <v>269960</v>
      </c>
      <c r="Q1301" s="77">
        <v>269.95999999999998</v>
      </c>
      <c r="R1301" s="102" t="s">
        <v>15329</v>
      </c>
      <c r="S1301" s="99" t="s">
        <v>15330</v>
      </c>
      <c r="T1301" s="99" t="s">
        <v>15331</v>
      </c>
      <c r="U1301" s="99" t="s">
        <v>15332</v>
      </c>
      <c r="V1301" s="99" t="s">
        <v>15333</v>
      </c>
      <c r="W1301" s="99" t="s">
        <v>15334</v>
      </c>
      <c r="X1301" s="103" t="s">
        <v>15385</v>
      </c>
      <c r="Y1301" s="103">
        <v>44742</v>
      </c>
      <c r="Z1301" s="103">
        <v>52033</v>
      </c>
      <c r="AA1301" s="79">
        <v>6186</v>
      </c>
    </row>
    <row r="1302" spans="1:29" hidden="1">
      <c r="A1302" s="98" t="s">
        <v>2347</v>
      </c>
      <c r="B1302" s="99" t="s">
        <v>15346</v>
      </c>
      <c r="C1302" s="99" t="s">
        <v>129</v>
      </c>
      <c r="D1302" s="99" t="s">
        <v>15322</v>
      </c>
      <c r="E1302" s="99" t="s">
        <v>15337</v>
      </c>
      <c r="F1302" s="99" t="s">
        <v>15354</v>
      </c>
      <c r="G1302" s="99" t="s">
        <v>17525</v>
      </c>
      <c r="H1302" s="99" t="s">
        <v>15326</v>
      </c>
      <c r="I1302" s="99" t="s">
        <v>15322</v>
      </c>
      <c r="J1302" s="99" t="s">
        <v>15384</v>
      </c>
      <c r="K1302" s="99">
        <v>0</v>
      </c>
      <c r="L1302" s="99" t="s">
        <v>13433</v>
      </c>
      <c r="M1302" s="100" t="s">
        <v>17526</v>
      </c>
      <c r="N1302" s="86" t="str">
        <f t="shared" si="21"/>
        <v>6766066</v>
      </c>
      <c r="O1302" s="104">
        <v>134847</v>
      </c>
      <c r="P1302" s="101">
        <v>65000</v>
      </c>
      <c r="Q1302" s="77">
        <v>65</v>
      </c>
      <c r="R1302" s="102" t="s">
        <v>15329</v>
      </c>
      <c r="S1302" s="99" t="s">
        <v>15349</v>
      </c>
      <c r="T1302" s="99" t="s">
        <v>15331</v>
      </c>
      <c r="U1302" s="99" t="s">
        <v>15356</v>
      </c>
      <c r="V1302" s="99" t="s">
        <v>15357</v>
      </c>
      <c r="W1302" s="99" t="s">
        <v>15352</v>
      </c>
      <c r="X1302" s="103" t="s">
        <v>15805</v>
      </c>
      <c r="Y1302" s="103">
        <v>44624</v>
      </c>
      <c r="Z1302" s="103">
        <v>51926</v>
      </c>
      <c r="AA1302" s="79" t="s">
        <v>15353</v>
      </c>
    </row>
    <row r="1303" spans="1:29" hidden="1">
      <c r="A1303" s="98" t="s">
        <v>2347</v>
      </c>
      <c r="B1303" s="99" t="s">
        <v>15346</v>
      </c>
      <c r="C1303" s="99" t="s">
        <v>129</v>
      </c>
      <c r="D1303" s="99" t="s">
        <v>15322</v>
      </c>
      <c r="E1303" s="99" t="s">
        <v>15337</v>
      </c>
      <c r="F1303" s="99" t="s">
        <v>15324</v>
      </c>
      <c r="G1303" s="99" t="s">
        <v>17527</v>
      </c>
      <c r="H1303" s="99" t="s">
        <v>15326</v>
      </c>
      <c r="I1303" s="99" t="s">
        <v>15322</v>
      </c>
      <c r="J1303" s="99" t="s">
        <v>15361</v>
      </c>
      <c r="K1303" s="99">
        <v>0</v>
      </c>
      <c r="L1303" s="99" t="s">
        <v>13433</v>
      </c>
      <c r="M1303" s="100" t="s">
        <v>17528</v>
      </c>
      <c r="N1303" s="86" t="str">
        <f t="shared" si="21"/>
        <v>6772490</v>
      </c>
      <c r="O1303" s="101">
        <v>273000</v>
      </c>
      <c r="P1303" s="101">
        <v>259350</v>
      </c>
      <c r="Q1303" s="77">
        <v>259.35000000000002</v>
      </c>
      <c r="R1303" s="102" t="s">
        <v>15329</v>
      </c>
      <c r="S1303" s="99" t="s">
        <v>15349</v>
      </c>
      <c r="T1303" s="99" t="s">
        <v>15331</v>
      </c>
      <c r="U1303" s="99" t="s">
        <v>15350</v>
      </c>
      <c r="V1303" s="99" t="s">
        <v>15351</v>
      </c>
      <c r="W1303" s="99" t="s">
        <v>15352</v>
      </c>
      <c r="X1303" s="103">
        <v>44601</v>
      </c>
      <c r="Y1303" s="103">
        <v>44617</v>
      </c>
      <c r="Z1303" s="103">
        <v>51899</v>
      </c>
      <c r="AA1303" s="79" t="s">
        <v>15353</v>
      </c>
    </row>
    <row r="1304" spans="1:29" hidden="1">
      <c r="A1304" s="76" t="s">
        <v>2347</v>
      </c>
      <c r="B1304" s="92" t="s">
        <v>15511</v>
      </c>
      <c r="C1304" s="92" t="s">
        <v>3798</v>
      </c>
      <c r="D1304" s="92" t="s">
        <v>15322</v>
      </c>
      <c r="E1304" s="92" t="s">
        <v>15361</v>
      </c>
      <c r="F1304" s="92" t="s">
        <v>15354</v>
      </c>
      <c r="G1304" s="92" t="s">
        <v>17529</v>
      </c>
      <c r="H1304" s="92" t="s">
        <v>15326</v>
      </c>
      <c r="I1304" s="92" t="s">
        <v>15322</v>
      </c>
      <c r="J1304" s="92" t="s">
        <v>15361</v>
      </c>
      <c r="K1304" s="92">
        <v>0</v>
      </c>
      <c r="L1304" s="92" t="s">
        <v>13433</v>
      </c>
      <c r="M1304" s="93" t="s">
        <v>17530</v>
      </c>
      <c r="N1304" s="86" t="str">
        <f t="shared" si="21"/>
        <v>6772739</v>
      </c>
      <c r="O1304" s="94">
        <v>142555</v>
      </c>
      <c r="P1304" s="95">
        <v>142555</v>
      </c>
      <c r="Q1304" s="77">
        <v>142.55500000000001</v>
      </c>
      <c r="R1304" s="96" t="s">
        <v>15329</v>
      </c>
      <c r="S1304" s="92" t="s">
        <v>15349</v>
      </c>
      <c r="T1304" s="92" t="s">
        <v>15331</v>
      </c>
      <c r="U1304" s="92" t="s">
        <v>15356</v>
      </c>
      <c r="V1304" s="92" t="s">
        <v>15357</v>
      </c>
      <c r="W1304" s="92" t="s">
        <v>15352</v>
      </c>
      <c r="X1304" s="97">
        <v>44594</v>
      </c>
      <c r="Y1304" s="97">
        <v>44595</v>
      </c>
      <c r="Z1304" s="97">
        <v>51899</v>
      </c>
      <c r="AA1304" s="79" t="s">
        <v>15353</v>
      </c>
      <c r="AB1304" s="90"/>
    </row>
    <row r="1305" spans="1:29" hidden="1">
      <c r="A1305" s="98" t="s">
        <v>15392</v>
      </c>
      <c r="B1305" s="99" t="s">
        <v>15522</v>
      </c>
      <c r="C1305" s="99" t="s">
        <v>15523</v>
      </c>
      <c r="D1305" s="99" t="s">
        <v>15322</v>
      </c>
      <c r="E1305" s="99" t="s">
        <v>15327</v>
      </c>
      <c r="F1305" s="99" t="s">
        <v>15324</v>
      </c>
      <c r="G1305" s="99" t="s">
        <v>17531</v>
      </c>
      <c r="H1305" s="99" t="s">
        <v>15326</v>
      </c>
      <c r="I1305" s="99" t="s">
        <v>15322</v>
      </c>
      <c r="J1305" s="99" t="s">
        <v>15418</v>
      </c>
      <c r="K1305" s="99">
        <v>0</v>
      </c>
      <c r="L1305" s="99" t="s">
        <v>13433</v>
      </c>
      <c r="M1305" s="99" t="s">
        <v>17532</v>
      </c>
      <c r="N1305" s="86" t="str">
        <f t="shared" si="21"/>
        <v>6787995</v>
      </c>
      <c r="O1305" s="104">
        <v>200000</v>
      </c>
      <c r="P1305" s="101">
        <v>100000</v>
      </c>
      <c r="Q1305" s="77">
        <v>100</v>
      </c>
      <c r="R1305" s="102" t="s">
        <v>15329</v>
      </c>
      <c r="S1305" s="99" t="s">
        <v>15330</v>
      </c>
      <c r="T1305" s="99" t="s">
        <v>15331</v>
      </c>
      <c r="U1305" s="99" t="s">
        <v>15641</v>
      </c>
      <c r="V1305" s="99" t="s">
        <v>15642</v>
      </c>
      <c r="W1305" s="99" t="s">
        <v>15345</v>
      </c>
      <c r="X1305" s="103">
        <v>44705</v>
      </c>
      <c r="Y1305" s="103">
        <v>44707</v>
      </c>
      <c r="Z1305" s="103">
        <v>52010</v>
      </c>
      <c r="AA1305" s="79">
        <v>6186</v>
      </c>
      <c r="AB1305" s="80" t="s">
        <v>15503</v>
      </c>
    </row>
    <row r="1306" spans="1:29" hidden="1">
      <c r="A1306" s="76" t="s">
        <v>2799</v>
      </c>
      <c r="B1306" s="92" t="s">
        <v>15358</v>
      </c>
      <c r="C1306" s="92" t="s">
        <v>59</v>
      </c>
      <c r="D1306" s="92" t="s">
        <v>15322</v>
      </c>
      <c r="E1306" s="92" t="s">
        <v>15337</v>
      </c>
      <c r="F1306" s="92" t="s">
        <v>15324</v>
      </c>
      <c r="G1306" s="92" t="s">
        <v>17533</v>
      </c>
      <c r="H1306" s="92" t="s">
        <v>15326</v>
      </c>
      <c r="I1306" s="92" t="s">
        <v>15322</v>
      </c>
      <c r="J1306" s="92" t="s">
        <v>15337</v>
      </c>
      <c r="K1306" s="92">
        <v>0</v>
      </c>
      <c r="L1306" s="92" t="s">
        <v>13433</v>
      </c>
      <c r="M1306" s="93" t="s">
        <v>278</v>
      </c>
      <c r="N1306" s="86" t="str">
        <f t="shared" si="21"/>
        <v>6789982</v>
      </c>
      <c r="O1306" s="94">
        <v>234525</v>
      </c>
      <c r="P1306" s="95">
        <v>234525</v>
      </c>
      <c r="Q1306" s="77">
        <v>234.52500000000001</v>
      </c>
      <c r="R1306" s="96" t="s">
        <v>15329</v>
      </c>
      <c r="S1306" s="92" t="s">
        <v>15330</v>
      </c>
      <c r="T1306" s="92" t="s">
        <v>15331</v>
      </c>
      <c r="U1306" s="92" t="s">
        <v>15332</v>
      </c>
      <c r="V1306" s="92" t="s">
        <v>15333</v>
      </c>
      <c r="W1306" s="92" t="s">
        <v>15329</v>
      </c>
      <c r="X1306" s="97">
        <v>44567</v>
      </c>
      <c r="Y1306" s="97">
        <v>44574</v>
      </c>
      <c r="Z1306" s="97">
        <v>51850</v>
      </c>
      <c r="AA1306" s="79">
        <v>6186</v>
      </c>
      <c r="AB1306" s="90" t="s">
        <v>15340</v>
      </c>
    </row>
    <row r="1307" spans="1:29" hidden="1">
      <c r="A1307" s="98" t="s">
        <v>2799</v>
      </c>
      <c r="B1307" s="99" t="s">
        <v>15358</v>
      </c>
      <c r="C1307" s="99" t="s">
        <v>59</v>
      </c>
      <c r="D1307" s="99" t="s">
        <v>15322</v>
      </c>
      <c r="E1307" s="99" t="s">
        <v>15337</v>
      </c>
      <c r="F1307" s="99" t="s">
        <v>15324</v>
      </c>
      <c r="G1307" s="99" t="s">
        <v>17534</v>
      </c>
      <c r="H1307" s="99" t="s">
        <v>15326</v>
      </c>
      <c r="I1307" s="99" t="s">
        <v>15322</v>
      </c>
      <c r="J1307" s="99" t="s">
        <v>15337</v>
      </c>
      <c r="K1307" s="99">
        <v>0</v>
      </c>
      <c r="L1307" s="99" t="s">
        <v>13433</v>
      </c>
      <c r="M1307" s="100" t="s">
        <v>1950</v>
      </c>
      <c r="N1307" s="86" t="str">
        <f t="shared" si="21"/>
        <v>6842852</v>
      </c>
      <c r="O1307" s="104">
        <v>264051</v>
      </c>
      <c r="P1307" s="101">
        <v>264051</v>
      </c>
      <c r="Q1307" s="77">
        <v>264.05099999999999</v>
      </c>
      <c r="R1307" s="102" t="s">
        <v>15329</v>
      </c>
      <c r="S1307" s="99" t="s">
        <v>15330</v>
      </c>
      <c r="T1307" s="99" t="s">
        <v>15331</v>
      </c>
      <c r="U1307" s="99" t="s">
        <v>15332</v>
      </c>
      <c r="V1307" s="99" t="s">
        <v>15333</v>
      </c>
      <c r="W1307" s="99" t="s">
        <v>15334</v>
      </c>
      <c r="X1307" s="103" t="s">
        <v>15688</v>
      </c>
      <c r="Y1307" s="103">
        <v>44638</v>
      </c>
      <c r="Z1307" s="103">
        <v>51942</v>
      </c>
      <c r="AA1307" s="79">
        <v>6186</v>
      </c>
      <c r="AB1307" s="80" t="s">
        <v>15340</v>
      </c>
    </row>
    <row r="1308" spans="1:29" hidden="1">
      <c r="A1308" s="98" t="s">
        <v>2799</v>
      </c>
      <c r="B1308" s="99" t="s">
        <v>15358</v>
      </c>
      <c r="C1308" s="99" t="s">
        <v>59</v>
      </c>
      <c r="D1308" s="99" t="s">
        <v>15322</v>
      </c>
      <c r="E1308" s="99" t="s">
        <v>15337</v>
      </c>
      <c r="F1308" s="99" t="s">
        <v>15324</v>
      </c>
      <c r="G1308" s="99" t="s">
        <v>17535</v>
      </c>
      <c r="H1308" s="99" t="s">
        <v>15326</v>
      </c>
      <c r="I1308" s="99" t="s">
        <v>15322</v>
      </c>
      <c r="J1308" s="99" t="s">
        <v>15337</v>
      </c>
      <c r="K1308" s="99">
        <v>0</v>
      </c>
      <c r="L1308" s="99" t="s">
        <v>13433</v>
      </c>
      <c r="M1308" s="100" t="s">
        <v>179</v>
      </c>
      <c r="N1308" s="86" t="str">
        <f t="shared" si="21"/>
        <v>6844106</v>
      </c>
      <c r="O1308" s="101">
        <v>279144</v>
      </c>
      <c r="P1308" s="101">
        <v>279144</v>
      </c>
      <c r="Q1308" s="77">
        <v>279.14400000000001</v>
      </c>
      <c r="R1308" s="102" t="s">
        <v>15329</v>
      </c>
      <c r="S1308" s="99" t="s">
        <v>15330</v>
      </c>
      <c r="T1308" s="99" t="s">
        <v>15331</v>
      </c>
      <c r="U1308" s="99" t="s">
        <v>15332</v>
      </c>
      <c r="V1308" s="99" t="s">
        <v>15333</v>
      </c>
      <c r="W1308" s="99" t="s">
        <v>15329</v>
      </c>
      <c r="X1308" s="103">
        <v>44616</v>
      </c>
      <c r="Y1308" s="103">
        <v>44620</v>
      </c>
      <c r="Z1308" s="103">
        <v>51920</v>
      </c>
      <c r="AA1308" s="79">
        <v>6186</v>
      </c>
      <c r="AB1308" s="90" t="s">
        <v>15340</v>
      </c>
    </row>
    <row r="1309" spans="1:29" hidden="1">
      <c r="A1309" s="76" t="s">
        <v>15335</v>
      </c>
      <c r="B1309" s="92" t="s">
        <v>15336</v>
      </c>
      <c r="C1309" s="92" t="s">
        <v>6</v>
      </c>
      <c r="D1309" s="92" t="s">
        <v>15322</v>
      </c>
      <c r="E1309" s="92" t="s">
        <v>15337</v>
      </c>
      <c r="F1309" s="92" t="s">
        <v>15324</v>
      </c>
      <c r="G1309" s="92" t="s">
        <v>17536</v>
      </c>
      <c r="H1309" s="92" t="s">
        <v>15326</v>
      </c>
      <c r="I1309" s="92" t="s">
        <v>15322</v>
      </c>
      <c r="J1309" s="92" t="s">
        <v>15337</v>
      </c>
      <c r="K1309" s="92">
        <v>0</v>
      </c>
      <c r="L1309" s="92" t="s">
        <v>13433</v>
      </c>
      <c r="M1309" s="93" t="s">
        <v>221</v>
      </c>
      <c r="N1309" s="86" t="str">
        <f t="shared" si="21"/>
        <v>6861355</v>
      </c>
      <c r="O1309" s="94">
        <v>226440</v>
      </c>
      <c r="P1309" s="95">
        <v>226440</v>
      </c>
      <c r="Q1309" s="77">
        <v>226.44</v>
      </c>
      <c r="R1309" s="96" t="s">
        <v>15329</v>
      </c>
      <c r="S1309" s="92" t="s">
        <v>15330</v>
      </c>
      <c r="T1309" s="92" t="s">
        <v>15331</v>
      </c>
      <c r="U1309" s="92" t="s">
        <v>15332</v>
      </c>
      <c r="V1309" s="92" t="s">
        <v>15333</v>
      </c>
      <c r="W1309" s="92" t="s">
        <v>15339</v>
      </c>
      <c r="X1309" s="97">
        <v>44594</v>
      </c>
      <c r="Y1309" s="97">
        <v>44595</v>
      </c>
      <c r="Z1309" s="97">
        <v>51860</v>
      </c>
      <c r="AA1309" s="79">
        <v>6186</v>
      </c>
      <c r="AB1309" s="90" t="s">
        <v>15340</v>
      </c>
    </row>
    <row r="1310" spans="1:29" hidden="1">
      <c r="A1310" s="98" t="s">
        <v>15335</v>
      </c>
      <c r="B1310" s="99" t="s">
        <v>15336</v>
      </c>
      <c r="C1310" s="99" t="s">
        <v>6</v>
      </c>
      <c r="D1310" s="99" t="s">
        <v>15322</v>
      </c>
      <c r="E1310" s="99" t="s">
        <v>15337</v>
      </c>
      <c r="F1310" s="99" t="s">
        <v>15324</v>
      </c>
      <c r="G1310" s="99" t="s">
        <v>17537</v>
      </c>
      <c r="H1310" s="99" t="s">
        <v>15326</v>
      </c>
      <c r="I1310" s="99" t="s">
        <v>15322</v>
      </c>
      <c r="J1310" s="99" t="s">
        <v>15364</v>
      </c>
      <c r="K1310" s="99">
        <v>0</v>
      </c>
      <c r="L1310" s="99" t="s">
        <v>13433</v>
      </c>
      <c r="M1310" s="100" t="s">
        <v>3036</v>
      </c>
      <c r="N1310" s="86" t="str">
        <f t="shared" si="21"/>
        <v>6891568</v>
      </c>
      <c r="O1310" s="104">
        <v>261239</v>
      </c>
      <c r="P1310" s="101">
        <v>261239</v>
      </c>
      <c r="Q1310" s="77">
        <v>261.23899999999998</v>
      </c>
      <c r="R1310" s="102" t="s">
        <v>15329</v>
      </c>
      <c r="S1310" s="99" t="s">
        <v>15330</v>
      </c>
      <c r="T1310" s="99" t="s">
        <v>15331</v>
      </c>
      <c r="U1310" s="99" t="s">
        <v>15332</v>
      </c>
      <c r="V1310" s="99" t="s">
        <v>15333</v>
      </c>
      <c r="W1310" s="99" t="s">
        <v>15339</v>
      </c>
      <c r="X1310" s="103" t="s">
        <v>15439</v>
      </c>
      <c r="Y1310" s="103">
        <v>44634</v>
      </c>
      <c r="Z1310" s="103">
        <v>51922</v>
      </c>
      <c r="AA1310" s="79">
        <v>6186</v>
      </c>
      <c r="AB1310" s="90" t="s">
        <v>15340</v>
      </c>
    </row>
    <row r="1311" spans="1:29" hidden="1">
      <c r="A1311" s="98" t="s">
        <v>2799</v>
      </c>
      <c r="B1311" s="99" t="s">
        <v>15358</v>
      </c>
      <c r="C1311" s="99" t="s">
        <v>59</v>
      </c>
      <c r="D1311" s="99" t="s">
        <v>15322</v>
      </c>
      <c r="E1311" s="99" t="s">
        <v>15337</v>
      </c>
      <c r="F1311" s="99" t="s">
        <v>15324</v>
      </c>
      <c r="G1311" s="99" t="s">
        <v>17538</v>
      </c>
      <c r="H1311" s="99" t="s">
        <v>15326</v>
      </c>
      <c r="I1311" s="99" t="s">
        <v>15322</v>
      </c>
      <c r="J1311" s="99" t="s">
        <v>15395</v>
      </c>
      <c r="K1311" s="99">
        <v>0</v>
      </c>
      <c r="L1311" s="99" t="s">
        <v>13433</v>
      </c>
      <c r="M1311" s="100" t="s">
        <v>2533</v>
      </c>
      <c r="N1311" s="86" t="str">
        <f t="shared" si="21"/>
        <v>6902049</v>
      </c>
      <c r="O1311" s="104">
        <v>134250</v>
      </c>
      <c r="P1311" s="101">
        <v>134250</v>
      </c>
      <c r="Q1311" s="77">
        <v>134.25</v>
      </c>
      <c r="R1311" s="102" t="s">
        <v>15329</v>
      </c>
      <c r="S1311" s="99" t="s">
        <v>15330</v>
      </c>
      <c r="T1311" s="99" t="s">
        <v>15331</v>
      </c>
      <c r="U1311" s="99" t="s">
        <v>15332</v>
      </c>
      <c r="V1311" s="99" t="s">
        <v>15333</v>
      </c>
      <c r="W1311" s="99" t="s">
        <v>15329</v>
      </c>
      <c r="X1311" s="103" t="s">
        <v>15494</v>
      </c>
      <c r="Y1311" s="103">
        <v>44624</v>
      </c>
      <c r="Z1311" s="103">
        <v>51926</v>
      </c>
      <c r="AA1311" s="79">
        <v>6186</v>
      </c>
      <c r="AB1311" s="80" t="s">
        <v>15340</v>
      </c>
      <c r="AC1311" s="81">
        <v>33</v>
      </c>
    </row>
    <row r="1312" spans="1:29" hidden="1">
      <c r="A1312" s="76" t="s">
        <v>2799</v>
      </c>
      <c r="B1312" s="92" t="s">
        <v>15358</v>
      </c>
      <c r="C1312" s="92" t="s">
        <v>59</v>
      </c>
      <c r="D1312" s="92" t="s">
        <v>15322</v>
      </c>
      <c r="E1312" s="92" t="s">
        <v>15337</v>
      </c>
      <c r="F1312" s="92" t="s">
        <v>15324</v>
      </c>
      <c r="G1312" s="92" t="s">
        <v>17539</v>
      </c>
      <c r="H1312" s="92" t="s">
        <v>15326</v>
      </c>
      <c r="I1312" s="92" t="s">
        <v>15322</v>
      </c>
      <c r="J1312" s="92" t="s">
        <v>15364</v>
      </c>
      <c r="K1312" s="92">
        <v>0</v>
      </c>
      <c r="L1312" s="92" t="s">
        <v>13433</v>
      </c>
      <c r="M1312" s="93" t="s">
        <v>340</v>
      </c>
      <c r="N1312" s="86" t="str">
        <f t="shared" si="21"/>
        <v>6909219</v>
      </c>
      <c r="O1312" s="94">
        <v>255000</v>
      </c>
      <c r="P1312" s="95">
        <v>255000</v>
      </c>
      <c r="Q1312" s="77">
        <v>255</v>
      </c>
      <c r="R1312" s="96" t="s">
        <v>15329</v>
      </c>
      <c r="S1312" s="92" t="s">
        <v>15330</v>
      </c>
      <c r="T1312" s="92" t="s">
        <v>15331</v>
      </c>
      <c r="U1312" s="92" t="s">
        <v>15332</v>
      </c>
      <c r="V1312" s="92" t="s">
        <v>15333</v>
      </c>
      <c r="W1312" s="92" t="s">
        <v>15334</v>
      </c>
      <c r="X1312" s="97">
        <v>44560</v>
      </c>
      <c r="Y1312" s="97">
        <v>44573</v>
      </c>
      <c r="Z1312" s="97">
        <v>51864</v>
      </c>
      <c r="AA1312" s="79">
        <v>6186</v>
      </c>
      <c r="AB1312" s="90" t="s">
        <v>15340</v>
      </c>
    </row>
    <row r="1313" spans="1:29" hidden="1">
      <c r="A1313" s="76" t="s">
        <v>15335</v>
      </c>
      <c r="B1313" s="92" t="s">
        <v>15336</v>
      </c>
      <c r="C1313" s="92" t="s">
        <v>6</v>
      </c>
      <c r="D1313" s="92" t="s">
        <v>15322</v>
      </c>
      <c r="E1313" s="92" t="s">
        <v>15337</v>
      </c>
      <c r="F1313" s="92" t="s">
        <v>15324</v>
      </c>
      <c r="G1313" s="92" t="s">
        <v>17540</v>
      </c>
      <c r="H1313" s="92" t="s">
        <v>15326</v>
      </c>
      <c r="I1313" s="92" t="s">
        <v>15322</v>
      </c>
      <c r="J1313" s="92" t="s">
        <v>15327</v>
      </c>
      <c r="K1313" s="92">
        <v>0</v>
      </c>
      <c r="L1313" s="92" t="s">
        <v>13433</v>
      </c>
      <c r="M1313" s="93" t="s">
        <v>17541</v>
      </c>
      <c r="N1313" s="86" t="str">
        <f t="shared" si="21"/>
        <v>6939301</v>
      </c>
      <c r="O1313" s="94">
        <v>141580</v>
      </c>
      <c r="P1313" s="95">
        <v>120000</v>
      </c>
      <c r="Q1313" s="77">
        <v>120</v>
      </c>
      <c r="R1313" s="96" t="s">
        <v>15329</v>
      </c>
      <c r="S1313" s="92" t="s">
        <v>15349</v>
      </c>
      <c r="T1313" s="92" t="s">
        <v>15331</v>
      </c>
      <c r="U1313" s="92" t="s">
        <v>15356</v>
      </c>
      <c r="V1313" s="92" t="s">
        <v>15357</v>
      </c>
      <c r="W1313" s="92" t="s">
        <v>15388</v>
      </c>
      <c r="X1313" s="97">
        <v>44571</v>
      </c>
      <c r="Y1313" s="97">
        <v>44572</v>
      </c>
      <c r="Z1313" s="97">
        <v>51869</v>
      </c>
      <c r="AA1313" s="79" t="s">
        <v>15353</v>
      </c>
      <c r="AB1313" s="90"/>
    </row>
    <row r="1314" spans="1:29" hidden="1">
      <c r="A1314" s="98" t="s">
        <v>15335</v>
      </c>
      <c r="B1314" s="99" t="s">
        <v>15336</v>
      </c>
      <c r="C1314" s="99" t="s">
        <v>6</v>
      </c>
      <c r="D1314" s="99" t="s">
        <v>15322</v>
      </c>
      <c r="E1314" s="99" t="s">
        <v>15337</v>
      </c>
      <c r="F1314" s="99" t="s">
        <v>15324</v>
      </c>
      <c r="G1314" s="106" t="s">
        <v>17542</v>
      </c>
      <c r="H1314" s="99" t="s">
        <v>15326</v>
      </c>
      <c r="I1314" s="99" t="s">
        <v>15322</v>
      </c>
      <c r="J1314" s="99" t="s">
        <v>15406</v>
      </c>
      <c r="K1314" s="99">
        <v>0</v>
      </c>
      <c r="L1314" s="99" t="s">
        <v>13433</v>
      </c>
      <c r="M1314" s="99" t="s">
        <v>1957</v>
      </c>
      <c r="N1314" s="86" t="str">
        <f t="shared" si="21"/>
        <v>6959354</v>
      </c>
      <c r="O1314" s="104">
        <v>272000</v>
      </c>
      <c r="P1314" s="101">
        <v>272000</v>
      </c>
      <c r="Q1314" s="77">
        <v>272</v>
      </c>
      <c r="R1314" s="102" t="s">
        <v>15329</v>
      </c>
      <c r="S1314" s="99" t="s">
        <v>15330</v>
      </c>
      <c r="T1314" s="99" t="s">
        <v>15331</v>
      </c>
      <c r="U1314" s="99" t="s">
        <v>15332</v>
      </c>
      <c r="V1314" s="99" t="s">
        <v>15333</v>
      </c>
      <c r="W1314" s="99" t="s">
        <v>15339</v>
      </c>
      <c r="X1314" s="103" t="s">
        <v>15583</v>
      </c>
      <c r="Y1314" s="103">
        <v>44673</v>
      </c>
      <c r="Z1314" s="103">
        <v>51922</v>
      </c>
      <c r="AA1314" s="79">
        <v>6186</v>
      </c>
      <c r="AB1314" s="90" t="s">
        <v>15340</v>
      </c>
      <c r="AC1314" s="81">
        <v>33</v>
      </c>
    </row>
    <row r="1315" spans="1:29" hidden="1">
      <c r="A1315" s="98" t="s">
        <v>2799</v>
      </c>
      <c r="B1315" s="99" t="s">
        <v>15358</v>
      </c>
      <c r="C1315" s="99" t="s">
        <v>59</v>
      </c>
      <c r="D1315" s="99" t="s">
        <v>15322</v>
      </c>
      <c r="E1315" s="99" t="s">
        <v>15337</v>
      </c>
      <c r="F1315" s="99" t="s">
        <v>15324</v>
      </c>
      <c r="G1315" s="99" t="s">
        <v>17543</v>
      </c>
      <c r="H1315" s="99" t="s">
        <v>15326</v>
      </c>
      <c r="I1315" s="99" t="s">
        <v>15322</v>
      </c>
      <c r="J1315" s="99" t="s">
        <v>15337</v>
      </c>
      <c r="K1315" s="99">
        <v>0</v>
      </c>
      <c r="L1315" s="99" t="s">
        <v>13433</v>
      </c>
      <c r="M1315" s="100" t="s">
        <v>1278</v>
      </c>
      <c r="N1315" s="86" t="str">
        <f t="shared" si="21"/>
        <v>6963222</v>
      </c>
      <c r="O1315" s="104">
        <v>230112</v>
      </c>
      <c r="P1315" s="101">
        <v>230112</v>
      </c>
      <c r="Q1315" s="77">
        <v>230.11199999999999</v>
      </c>
      <c r="R1315" s="102" t="s">
        <v>15329</v>
      </c>
      <c r="S1315" s="99" t="s">
        <v>15330</v>
      </c>
      <c r="T1315" s="99" t="s">
        <v>15331</v>
      </c>
      <c r="U1315" s="99" t="s">
        <v>15332</v>
      </c>
      <c r="V1315" s="99" t="s">
        <v>15333</v>
      </c>
      <c r="W1315" s="99" t="s">
        <v>15334</v>
      </c>
      <c r="X1315" s="103" t="s">
        <v>15474</v>
      </c>
      <c r="Y1315" s="103">
        <v>44644</v>
      </c>
      <c r="Z1315" s="103">
        <v>51948</v>
      </c>
      <c r="AA1315" s="79">
        <v>6186</v>
      </c>
      <c r="AB1315" s="80" t="s">
        <v>15340</v>
      </c>
      <c r="AC1315" s="81">
        <v>33</v>
      </c>
    </row>
    <row r="1316" spans="1:29" hidden="1">
      <c r="A1316" s="98" t="s">
        <v>15489</v>
      </c>
      <c r="B1316" s="99" t="s">
        <v>15541</v>
      </c>
      <c r="C1316" s="99" t="s">
        <v>73</v>
      </c>
      <c r="D1316" s="99" t="s">
        <v>15322</v>
      </c>
      <c r="E1316" s="99" t="s">
        <v>15337</v>
      </c>
      <c r="F1316" s="99" t="s">
        <v>15324</v>
      </c>
      <c r="G1316" s="99" t="s">
        <v>399</v>
      </c>
      <c r="H1316" s="99" t="s">
        <v>15326</v>
      </c>
      <c r="I1316" s="99" t="s">
        <v>15322</v>
      </c>
      <c r="J1316" s="99" t="s">
        <v>15337</v>
      </c>
      <c r="K1316" s="99">
        <v>1</v>
      </c>
      <c r="L1316" s="99" t="s">
        <v>13433</v>
      </c>
      <c r="M1316" s="99" t="s">
        <v>400</v>
      </c>
      <c r="N1316" s="86" t="str">
        <f t="shared" si="21"/>
        <v>6963240</v>
      </c>
      <c r="O1316" s="104">
        <v>297500</v>
      </c>
      <c r="P1316" s="101">
        <v>297500</v>
      </c>
      <c r="Q1316" s="77">
        <v>297.5</v>
      </c>
      <c r="R1316" s="102" t="s">
        <v>15329</v>
      </c>
      <c r="S1316" s="99" t="s">
        <v>15330</v>
      </c>
      <c r="T1316" s="99" t="s">
        <v>15331</v>
      </c>
      <c r="U1316" s="99" t="s">
        <v>15332</v>
      </c>
      <c r="V1316" s="99" t="s">
        <v>15333</v>
      </c>
      <c r="W1316" s="99" t="s">
        <v>15345</v>
      </c>
      <c r="X1316" s="103">
        <v>44645</v>
      </c>
      <c r="Y1316" s="103">
        <v>44691</v>
      </c>
      <c r="Z1316" s="103">
        <v>51926</v>
      </c>
      <c r="AA1316" s="79">
        <v>6186</v>
      </c>
      <c r="AB1316" s="80" t="s">
        <v>15340</v>
      </c>
    </row>
    <row r="1317" spans="1:29" hidden="1">
      <c r="A1317" s="98" t="s">
        <v>2347</v>
      </c>
      <c r="B1317" s="99" t="s">
        <v>15346</v>
      </c>
      <c r="C1317" s="99" t="s">
        <v>129</v>
      </c>
      <c r="D1317" s="99" t="s">
        <v>15322</v>
      </c>
      <c r="E1317" s="99" t="s">
        <v>15337</v>
      </c>
      <c r="F1317" s="99" t="s">
        <v>15324</v>
      </c>
      <c r="G1317" s="99" t="s">
        <v>17544</v>
      </c>
      <c r="H1317" s="99" t="s">
        <v>15326</v>
      </c>
      <c r="I1317" s="99" t="s">
        <v>15322</v>
      </c>
      <c r="J1317" s="99" t="s">
        <v>15418</v>
      </c>
      <c r="K1317" s="99">
        <v>0</v>
      </c>
      <c r="L1317" s="99" t="s">
        <v>13433</v>
      </c>
      <c r="M1317" s="100" t="s">
        <v>17545</v>
      </c>
      <c r="N1317" s="86" t="str">
        <f t="shared" si="21"/>
        <v>6969679</v>
      </c>
      <c r="O1317" s="104">
        <v>273000</v>
      </c>
      <c r="P1317" s="101">
        <v>259350</v>
      </c>
      <c r="Q1317" s="77">
        <v>259.35000000000002</v>
      </c>
      <c r="R1317" s="102" t="s">
        <v>15329</v>
      </c>
      <c r="S1317" s="99" t="s">
        <v>15349</v>
      </c>
      <c r="T1317" s="99" t="s">
        <v>15331</v>
      </c>
      <c r="U1317" s="99" t="s">
        <v>15350</v>
      </c>
      <c r="V1317" s="99" t="s">
        <v>15351</v>
      </c>
      <c r="W1317" s="99" t="s">
        <v>15372</v>
      </c>
      <c r="X1317" s="103" t="s">
        <v>15439</v>
      </c>
      <c r="Y1317" s="103">
        <v>44635</v>
      </c>
      <c r="Z1317" s="103">
        <v>51938</v>
      </c>
      <c r="AA1317" s="79" t="s">
        <v>15353</v>
      </c>
    </row>
    <row r="1318" spans="1:29" hidden="1">
      <c r="A1318" s="76" t="s">
        <v>2347</v>
      </c>
      <c r="B1318" s="92" t="s">
        <v>15341</v>
      </c>
      <c r="C1318" s="92" t="s">
        <v>15342</v>
      </c>
      <c r="D1318" s="92" t="s">
        <v>15322</v>
      </c>
      <c r="E1318" s="92" t="s">
        <v>15343</v>
      </c>
      <c r="F1318" s="92" t="s">
        <v>15354</v>
      </c>
      <c r="G1318" s="92" t="s">
        <v>17546</v>
      </c>
      <c r="H1318" s="92" t="s">
        <v>15326</v>
      </c>
      <c r="I1318" s="92" t="s">
        <v>15322</v>
      </c>
      <c r="J1318" s="92" t="s">
        <v>15343</v>
      </c>
      <c r="K1318" s="92">
        <v>0</v>
      </c>
      <c r="L1318" s="92" t="s">
        <v>13433</v>
      </c>
      <c r="M1318" s="93" t="s">
        <v>17547</v>
      </c>
      <c r="N1318" s="86" t="str">
        <f t="shared" si="21"/>
        <v>6970664</v>
      </c>
      <c r="O1318" s="94">
        <v>142503</v>
      </c>
      <c r="P1318" s="95">
        <v>142503</v>
      </c>
      <c r="Q1318" s="77">
        <v>142.50299999999999</v>
      </c>
      <c r="R1318" s="96" t="s">
        <v>15329</v>
      </c>
      <c r="S1318" s="92" t="s">
        <v>15349</v>
      </c>
      <c r="T1318" s="92" t="s">
        <v>15331</v>
      </c>
      <c r="U1318" s="92" t="s">
        <v>15356</v>
      </c>
      <c r="V1318" s="92" t="s">
        <v>15357</v>
      </c>
      <c r="W1318" s="92" t="s">
        <v>15352</v>
      </c>
      <c r="X1318" s="97">
        <v>44582</v>
      </c>
      <c r="Y1318" s="97">
        <v>44582</v>
      </c>
      <c r="Z1318" s="97">
        <v>51886</v>
      </c>
      <c r="AA1318" s="79" t="s">
        <v>15353</v>
      </c>
      <c r="AB1318" s="90"/>
    </row>
    <row r="1319" spans="1:29" hidden="1">
      <c r="A1319" s="76" t="s">
        <v>2347</v>
      </c>
      <c r="B1319" s="92" t="s">
        <v>15511</v>
      </c>
      <c r="C1319" s="92" t="s">
        <v>3798</v>
      </c>
      <c r="D1319" s="92" t="s">
        <v>15322</v>
      </c>
      <c r="E1319" s="92" t="s">
        <v>15361</v>
      </c>
      <c r="F1319" s="92" t="s">
        <v>15354</v>
      </c>
      <c r="G1319" s="92" t="s">
        <v>17548</v>
      </c>
      <c r="H1319" s="92" t="s">
        <v>15326</v>
      </c>
      <c r="I1319" s="92" t="s">
        <v>15322</v>
      </c>
      <c r="J1319" s="92" t="s">
        <v>15361</v>
      </c>
      <c r="K1319" s="92">
        <v>0</v>
      </c>
      <c r="L1319" s="92" t="s">
        <v>13433</v>
      </c>
      <c r="M1319" s="93" t="s">
        <v>17549</v>
      </c>
      <c r="N1319" s="86" t="str">
        <f t="shared" si="21"/>
        <v>7017669</v>
      </c>
      <c r="O1319" s="94">
        <v>142125</v>
      </c>
      <c r="P1319" s="95">
        <v>142125</v>
      </c>
      <c r="Q1319" s="77">
        <v>142.125</v>
      </c>
      <c r="R1319" s="96" t="s">
        <v>15329</v>
      </c>
      <c r="S1319" s="92" t="s">
        <v>15349</v>
      </c>
      <c r="T1319" s="92" t="s">
        <v>15331</v>
      </c>
      <c r="U1319" s="92" t="s">
        <v>15356</v>
      </c>
      <c r="V1319" s="92" t="s">
        <v>15357</v>
      </c>
      <c r="W1319" s="92" t="s">
        <v>15352</v>
      </c>
      <c r="X1319" s="97">
        <v>44594</v>
      </c>
      <c r="Y1319" s="97">
        <v>44599</v>
      </c>
      <c r="Z1319" s="97">
        <v>51898</v>
      </c>
      <c r="AA1319" s="79" t="s">
        <v>15353</v>
      </c>
      <c r="AB1319" s="90"/>
    </row>
    <row r="1320" spans="1:29" hidden="1">
      <c r="A1320" s="76" t="s">
        <v>2347</v>
      </c>
      <c r="B1320" s="92" t="s">
        <v>15341</v>
      </c>
      <c r="C1320" s="92" t="s">
        <v>15342</v>
      </c>
      <c r="D1320" s="92" t="s">
        <v>15322</v>
      </c>
      <c r="E1320" s="92" t="s">
        <v>15343</v>
      </c>
      <c r="F1320" s="92" t="s">
        <v>15324</v>
      </c>
      <c r="G1320" s="107" t="s">
        <v>17550</v>
      </c>
      <c r="H1320" s="92" t="s">
        <v>15326</v>
      </c>
      <c r="I1320" s="92" t="s">
        <v>15322</v>
      </c>
      <c r="J1320" s="92" t="s">
        <v>15343</v>
      </c>
      <c r="K1320" s="92">
        <v>0</v>
      </c>
      <c r="L1320" s="92" t="s">
        <v>13433</v>
      </c>
      <c r="M1320" s="93" t="s">
        <v>2250</v>
      </c>
      <c r="N1320" s="86" t="str">
        <f t="shared" si="21"/>
        <v>7018167</v>
      </c>
      <c r="O1320" s="94">
        <v>171200</v>
      </c>
      <c r="P1320" s="95">
        <v>171200</v>
      </c>
      <c r="Q1320" s="77">
        <v>171.2</v>
      </c>
      <c r="R1320" s="96" t="s">
        <v>15329</v>
      </c>
      <c r="S1320" s="92" t="s">
        <v>15330</v>
      </c>
      <c r="T1320" s="92" t="s">
        <v>15331</v>
      </c>
      <c r="U1320" s="92" t="s">
        <v>15332</v>
      </c>
      <c r="V1320" s="92" t="s">
        <v>15333</v>
      </c>
      <c r="W1320" s="92" t="s">
        <v>15345</v>
      </c>
      <c r="X1320" s="97">
        <v>44581</v>
      </c>
      <c r="Y1320" s="97">
        <v>44588</v>
      </c>
      <c r="Z1320" s="97">
        <v>51885</v>
      </c>
      <c r="AA1320" s="79">
        <v>6186</v>
      </c>
      <c r="AB1320" s="90" t="s">
        <v>15340</v>
      </c>
    </row>
    <row r="1321" spans="1:29" hidden="1">
      <c r="A1321" s="98" t="s">
        <v>2347</v>
      </c>
      <c r="B1321" s="99" t="s">
        <v>15346</v>
      </c>
      <c r="C1321" s="99" t="s">
        <v>129</v>
      </c>
      <c r="D1321" s="99" t="s">
        <v>15322</v>
      </c>
      <c r="E1321" s="99" t="s">
        <v>15337</v>
      </c>
      <c r="F1321" s="99" t="s">
        <v>15324</v>
      </c>
      <c r="G1321" s="99" t="s">
        <v>17551</v>
      </c>
      <c r="H1321" s="99" t="s">
        <v>15326</v>
      </c>
      <c r="I1321" s="99" t="s">
        <v>15322</v>
      </c>
      <c r="J1321" s="99" t="s">
        <v>15364</v>
      </c>
      <c r="K1321" s="99">
        <v>0</v>
      </c>
      <c r="L1321" s="99" t="s">
        <v>13433</v>
      </c>
      <c r="M1321" s="99" t="s">
        <v>17552</v>
      </c>
      <c r="N1321" s="86" t="str">
        <f t="shared" si="21"/>
        <v>7041493</v>
      </c>
      <c r="O1321" s="104">
        <v>273000</v>
      </c>
      <c r="P1321" s="101">
        <v>259350</v>
      </c>
      <c r="Q1321" s="77">
        <v>259.35000000000002</v>
      </c>
      <c r="R1321" s="102" t="s">
        <v>15329</v>
      </c>
      <c r="S1321" s="99" t="s">
        <v>15349</v>
      </c>
      <c r="T1321" s="99" t="s">
        <v>15331</v>
      </c>
      <c r="U1321" s="99" t="s">
        <v>15350</v>
      </c>
      <c r="V1321" s="99" t="s">
        <v>15351</v>
      </c>
      <c r="W1321" s="99" t="s">
        <v>15352</v>
      </c>
      <c r="X1321" s="103">
        <v>44679</v>
      </c>
      <c r="Y1321" s="103">
        <v>44699</v>
      </c>
      <c r="Z1321" s="103">
        <v>51983</v>
      </c>
      <c r="AA1321" s="79" t="s">
        <v>15353</v>
      </c>
    </row>
    <row r="1322" spans="1:29" hidden="1">
      <c r="A1322" s="98" t="s">
        <v>2347</v>
      </c>
      <c r="B1322" s="99" t="s">
        <v>15511</v>
      </c>
      <c r="C1322" s="99" t="s">
        <v>3798</v>
      </c>
      <c r="D1322" s="99" t="s">
        <v>15322</v>
      </c>
      <c r="E1322" s="99" t="s">
        <v>15361</v>
      </c>
      <c r="F1322" s="99" t="s">
        <v>15354</v>
      </c>
      <c r="G1322" s="99" t="s">
        <v>17553</v>
      </c>
      <c r="H1322" s="99" t="s">
        <v>15326</v>
      </c>
      <c r="I1322" s="99" t="s">
        <v>15322</v>
      </c>
      <c r="J1322" s="99" t="s">
        <v>15361</v>
      </c>
      <c r="K1322" s="99">
        <v>0</v>
      </c>
      <c r="L1322" s="99" t="s">
        <v>13433</v>
      </c>
      <c r="M1322" s="99" t="s">
        <v>17554</v>
      </c>
      <c r="N1322" s="86" t="str">
        <f t="shared" si="21"/>
        <v>7056914</v>
      </c>
      <c r="O1322" s="104">
        <v>142555</v>
      </c>
      <c r="P1322" s="105">
        <v>142555</v>
      </c>
      <c r="Q1322" s="77">
        <v>142.55500000000001</v>
      </c>
      <c r="R1322" s="102" t="s">
        <v>15329</v>
      </c>
      <c r="S1322" s="99" t="s">
        <v>15349</v>
      </c>
      <c r="T1322" s="99" t="s">
        <v>15331</v>
      </c>
      <c r="U1322" s="99" t="s">
        <v>15356</v>
      </c>
      <c r="V1322" s="99" t="s">
        <v>15357</v>
      </c>
      <c r="W1322" s="99" t="s">
        <v>15352</v>
      </c>
      <c r="X1322" s="103" t="s">
        <v>15888</v>
      </c>
      <c r="Y1322" s="103">
        <v>44722</v>
      </c>
      <c r="Z1322" s="103">
        <v>52025</v>
      </c>
      <c r="AA1322" s="79" t="s">
        <v>15353</v>
      </c>
    </row>
    <row r="1323" spans="1:29" hidden="1">
      <c r="A1323" s="98" t="s">
        <v>32</v>
      </c>
      <c r="B1323" s="99" t="s">
        <v>15662</v>
      </c>
      <c r="C1323" s="99" t="s">
        <v>15663</v>
      </c>
      <c r="D1323" s="99" t="s">
        <v>15322</v>
      </c>
      <c r="E1323" s="99" t="s">
        <v>15337</v>
      </c>
      <c r="F1323" s="99" t="s">
        <v>15324</v>
      </c>
      <c r="G1323" s="99" t="s">
        <v>17555</v>
      </c>
      <c r="H1323" s="99"/>
      <c r="I1323" s="99" t="s">
        <v>15322</v>
      </c>
      <c r="J1323" s="99" t="s">
        <v>15337</v>
      </c>
      <c r="K1323" s="99"/>
      <c r="L1323" s="99"/>
      <c r="M1323" s="100" t="s">
        <v>330</v>
      </c>
      <c r="N1323" s="86" t="str">
        <f t="shared" si="21"/>
        <v>7069022</v>
      </c>
      <c r="O1323" s="104">
        <v>289500</v>
      </c>
      <c r="P1323" s="101">
        <v>289500</v>
      </c>
      <c r="Q1323" s="77">
        <v>289.5</v>
      </c>
      <c r="R1323" s="102"/>
      <c r="S1323" s="99"/>
      <c r="T1323" s="99" t="s">
        <v>15331</v>
      </c>
      <c r="U1323" s="99"/>
      <c r="V1323" s="99" t="s">
        <v>17556</v>
      </c>
      <c r="W1323" s="99" t="s">
        <v>15345</v>
      </c>
      <c r="X1323" s="103" t="s">
        <v>17557</v>
      </c>
      <c r="Y1323" s="103">
        <v>44616</v>
      </c>
      <c r="Z1323" s="103" t="s">
        <v>17558</v>
      </c>
      <c r="AA1323" s="79">
        <v>6186</v>
      </c>
      <c r="AB1323" s="80" t="s">
        <v>15340</v>
      </c>
    </row>
    <row r="1324" spans="1:29" hidden="1">
      <c r="A1324" s="98" t="s">
        <v>2799</v>
      </c>
      <c r="B1324" s="99" t="s">
        <v>15358</v>
      </c>
      <c r="C1324" s="99" t="s">
        <v>59</v>
      </c>
      <c r="D1324" s="99" t="s">
        <v>15322</v>
      </c>
      <c r="E1324" s="99" t="s">
        <v>15337</v>
      </c>
      <c r="F1324" s="99" t="s">
        <v>15324</v>
      </c>
      <c r="G1324" s="99" t="s">
        <v>17559</v>
      </c>
      <c r="H1324" s="99" t="s">
        <v>15326</v>
      </c>
      <c r="I1324" s="99" t="s">
        <v>15322</v>
      </c>
      <c r="J1324" s="99" t="s">
        <v>15395</v>
      </c>
      <c r="K1324" s="99">
        <v>0</v>
      </c>
      <c r="L1324" s="99" t="s">
        <v>13433</v>
      </c>
      <c r="M1324" s="99" t="s">
        <v>2461</v>
      </c>
      <c r="N1324" s="86" t="str">
        <f t="shared" si="21"/>
        <v>7069472</v>
      </c>
      <c r="O1324" s="104">
        <v>170855</v>
      </c>
      <c r="P1324" s="101">
        <v>170855</v>
      </c>
      <c r="Q1324" s="77">
        <v>170.85499999999999</v>
      </c>
      <c r="R1324" s="102" t="s">
        <v>15329</v>
      </c>
      <c r="S1324" s="99" t="s">
        <v>15330</v>
      </c>
      <c r="T1324" s="99" t="s">
        <v>15331</v>
      </c>
      <c r="U1324" s="99" t="s">
        <v>15332</v>
      </c>
      <c r="V1324" s="99" t="s">
        <v>15333</v>
      </c>
      <c r="W1324" s="99" t="s">
        <v>15334</v>
      </c>
      <c r="X1324" s="103" t="s">
        <v>15423</v>
      </c>
      <c r="Y1324" s="103">
        <v>44676</v>
      </c>
      <c r="Z1324" s="103">
        <v>51966</v>
      </c>
      <c r="AA1324" s="79">
        <v>6186</v>
      </c>
      <c r="AB1324" s="80" t="s">
        <v>15340</v>
      </c>
    </row>
    <row r="1325" spans="1:29" hidden="1">
      <c r="A1325" s="98" t="s">
        <v>2347</v>
      </c>
      <c r="B1325" s="99" t="s">
        <v>15346</v>
      </c>
      <c r="C1325" s="99" t="s">
        <v>129</v>
      </c>
      <c r="D1325" s="99" t="s">
        <v>15322</v>
      </c>
      <c r="E1325" s="99" t="s">
        <v>15337</v>
      </c>
      <c r="F1325" s="99" t="s">
        <v>15324</v>
      </c>
      <c r="G1325" s="99" t="s">
        <v>17560</v>
      </c>
      <c r="H1325" s="99" t="s">
        <v>15326</v>
      </c>
      <c r="I1325" s="99" t="s">
        <v>15322</v>
      </c>
      <c r="J1325" s="99" t="s">
        <v>15348</v>
      </c>
      <c r="K1325" s="99">
        <v>0</v>
      </c>
      <c r="L1325" s="99" t="s">
        <v>13433</v>
      </c>
      <c r="M1325" s="99" t="s">
        <v>17561</v>
      </c>
      <c r="N1325" s="86" t="str">
        <f t="shared" si="21"/>
        <v>7080920</v>
      </c>
      <c r="O1325" s="104">
        <v>273000</v>
      </c>
      <c r="P1325" s="101">
        <v>259350</v>
      </c>
      <c r="Q1325" s="77">
        <v>259.35000000000002</v>
      </c>
      <c r="R1325" s="102" t="s">
        <v>15329</v>
      </c>
      <c r="S1325" s="99" t="s">
        <v>15349</v>
      </c>
      <c r="T1325" s="99" t="s">
        <v>15331</v>
      </c>
      <c r="U1325" s="99" t="s">
        <v>15350</v>
      </c>
      <c r="V1325" s="99" t="s">
        <v>15351</v>
      </c>
      <c r="W1325" s="99" t="s">
        <v>15352</v>
      </c>
      <c r="X1325" s="103" t="s">
        <v>15439</v>
      </c>
      <c r="Y1325" s="103">
        <v>44658</v>
      </c>
      <c r="Z1325" s="103">
        <v>51931</v>
      </c>
      <c r="AA1325" s="79" t="s">
        <v>15353</v>
      </c>
    </row>
    <row r="1326" spans="1:29" hidden="1">
      <c r="A1326" s="76" t="s">
        <v>15392</v>
      </c>
      <c r="B1326" s="92" t="s">
        <v>15522</v>
      </c>
      <c r="C1326" s="92" t="s">
        <v>15523</v>
      </c>
      <c r="D1326" s="92" t="s">
        <v>15322</v>
      </c>
      <c r="E1326" s="92" t="s">
        <v>15327</v>
      </c>
      <c r="F1326" s="92" t="s">
        <v>15324</v>
      </c>
      <c r="G1326" s="92" t="s">
        <v>17562</v>
      </c>
      <c r="H1326" s="92" t="s">
        <v>15326</v>
      </c>
      <c r="I1326" s="92" t="s">
        <v>15322</v>
      </c>
      <c r="J1326" s="92" t="s">
        <v>15327</v>
      </c>
      <c r="K1326" s="92">
        <v>0</v>
      </c>
      <c r="L1326" s="92" t="s">
        <v>13433</v>
      </c>
      <c r="M1326" s="93" t="s">
        <v>17563</v>
      </c>
      <c r="N1326" s="86" t="str">
        <f t="shared" si="21"/>
        <v>7084094</v>
      </c>
      <c r="O1326" s="94">
        <v>100000</v>
      </c>
      <c r="P1326" s="95">
        <v>100000</v>
      </c>
      <c r="Q1326" s="77">
        <v>100</v>
      </c>
      <c r="R1326" s="96" t="s">
        <v>15329</v>
      </c>
      <c r="S1326" s="92" t="s">
        <v>15330</v>
      </c>
      <c r="T1326" s="92" t="s">
        <v>15331</v>
      </c>
      <c r="U1326" s="92" t="s">
        <v>15332</v>
      </c>
      <c r="V1326" s="92" t="s">
        <v>15333</v>
      </c>
      <c r="W1326" s="92" t="s">
        <v>15334</v>
      </c>
      <c r="X1326" s="97">
        <v>44578</v>
      </c>
      <c r="Y1326" s="97">
        <v>44599</v>
      </c>
      <c r="Z1326" s="97">
        <v>51883</v>
      </c>
      <c r="AA1326" s="79">
        <v>6186</v>
      </c>
      <c r="AB1326" s="90"/>
    </row>
    <row r="1327" spans="1:29" hidden="1">
      <c r="A1327" s="76" t="s">
        <v>2347</v>
      </c>
      <c r="B1327" s="92" t="s">
        <v>15341</v>
      </c>
      <c r="C1327" s="92" t="s">
        <v>15342</v>
      </c>
      <c r="D1327" s="92" t="s">
        <v>15322</v>
      </c>
      <c r="E1327" s="92" t="s">
        <v>15343</v>
      </c>
      <c r="F1327" s="92" t="s">
        <v>15354</v>
      </c>
      <c r="G1327" s="92" t="s">
        <v>17564</v>
      </c>
      <c r="H1327" s="92" t="s">
        <v>15326</v>
      </c>
      <c r="I1327" s="92" t="s">
        <v>15322</v>
      </c>
      <c r="J1327" s="92" t="s">
        <v>15343</v>
      </c>
      <c r="K1327" s="92">
        <v>0</v>
      </c>
      <c r="L1327" s="92" t="s">
        <v>13433</v>
      </c>
      <c r="M1327" s="93" t="s">
        <v>17565</v>
      </c>
      <c r="N1327" s="86" t="str">
        <f t="shared" si="21"/>
        <v>7148060</v>
      </c>
      <c r="O1327" s="94">
        <v>142489</v>
      </c>
      <c r="P1327" s="95">
        <v>142489</v>
      </c>
      <c r="Q1327" s="77">
        <v>142.489</v>
      </c>
      <c r="R1327" s="96" t="s">
        <v>15329</v>
      </c>
      <c r="S1327" s="92" t="s">
        <v>15349</v>
      </c>
      <c r="T1327" s="92" t="s">
        <v>15331</v>
      </c>
      <c r="U1327" s="92" t="s">
        <v>15356</v>
      </c>
      <c r="V1327" s="92" t="s">
        <v>15357</v>
      </c>
      <c r="W1327" s="92" t="s">
        <v>15352</v>
      </c>
      <c r="X1327" s="97">
        <v>44582</v>
      </c>
      <c r="Y1327" s="97">
        <v>44585</v>
      </c>
      <c r="Z1327" s="97">
        <v>51886</v>
      </c>
      <c r="AA1327" s="79" t="s">
        <v>15353</v>
      </c>
      <c r="AB1327" s="90"/>
    </row>
    <row r="1328" spans="1:29" hidden="1">
      <c r="A1328" s="98" t="s">
        <v>15335</v>
      </c>
      <c r="B1328" s="99" t="s">
        <v>15336</v>
      </c>
      <c r="C1328" s="99" t="s">
        <v>6</v>
      </c>
      <c r="D1328" s="99" t="s">
        <v>15322</v>
      </c>
      <c r="E1328" s="99" t="s">
        <v>15337</v>
      </c>
      <c r="F1328" s="99" t="s">
        <v>15324</v>
      </c>
      <c r="G1328" s="99" t="s">
        <v>17566</v>
      </c>
      <c r="H1328" s="99" t="s">
        <v>15326</v>
      </c>
      <c r="I1328" s="99" t="s">
        <v>15322</v>
      </c>
      <c r="J1328" s="99" t="s">
        <v>15348</v>
      </c>
      <c r="K1328" s="99">
        <v>0</v>
      </c>
      <c r="L1328" s="99" t="s">
        <v>13433</v>
      </c>
      <c r="M1328" s="99" t="s">
        <v>8954</v>
      </c>
      <c r="N1328" s="86" t="str">
        <f t="shared" si="21"/>
        <v>7151156</v>
      </c>
      <c r="O1328" s="104">
        <v>297500</v>
      </c>
      <c r="P1328" s="101">
        <v>297500</v>
      </c>
      <c r="Q1328" s="77">
        <v>297.5</v>
      </c>
      <c r="R1328" s="102" t="s">
        <v>15329</v>
      </c>
      <c r="S1328" s="99" t="s">
        <v>15330</v>
      </c>
      <c r="T1328" s="99" t="s">
        <v>15331</v>
      </c>
      <c r="U1328" s="99" t="s">
        <v>15332</v>
      </c>
      <c r="V1328" s="99" t="s">
        <v>15333</v>
      </c>
      <c r="W1328" s="99" t="s">
        <v>15339</v>
      </c>
      <c r="X1328" s="103">
        <v>44706</v>
      </c>
      <c r="Y1328" s="103">
        <v>44706</v>
      </c>
      <c r="Z1328" s="103">
        <v>52002</v>
      </c>
      <c r="AA1328" s="79">
        <v>6186</v>
      </c>
      <c r="AB1328" s="80" t="s">
        <v>15510</v>
      </c>
      <c r="AC1328" s="81">
        <v>33</v>
      </c>
    </row>
    <row r="1329" spans="1:31" hidden="1">
      <c r="A1329" s="98" t="s">
        <v>2347</v>
      </c>
      <c r="B1329" s="99" t="s">
        <v>15346</v>
      </c>
      <c r="C1329" s="99" t="s">
        <v>129</v>
      </c>
      <c r="D1329" s="99" t="s">
        <v>15322</v>
      </c>
      <c r="E1329" s="99" t="s">
        <v>15337</v>
      </c>
      <c r="F1329" s="99" t="s">
        <v>15324</v>
      </c>
      <c r="G1329" s="99" t="s">
        <v>17567</v>
      </c>
      <c r="H1329" s="99" t="s">
        <v>15326</v>
      </c>
      <c r="I1329" s="99" t="s">
        <v>15322</v>
      </c>
      <c r="J1329" s="99" t="s">
        <v>15327</v>
      </c>
      <c r="K1329" s="99">
        <v>0</v>
      </c>
      <c r="L1329" s="99" t="s">
        <v>13433</v>
      </c>
      <c r="M1329" s="99" t="s">
        <v>17568</v>
      </c>
      <c r="N1329" s="86" t="str">
        <f t="shared" si="21"/>
        <v>7174761</v>
      </c>
      <c r="O1329" s="104">
        <v>273000</v>
      </c>
      <c r="P1329" s="101">
        <v>259350</v>
      </c>
      <c r="Q1329" s="77">
        <v>259.35000000000002</v>
      </c>
      <c r="R1329" s="102" t="s">
        <v>15329</v>
      </c>
      <c r="S1329" s="99" t="s">
        <v>15349</v>
      </c>
      <c r="T1329" s="99" t="s">
        <v>15331</v>
      </c>
      <c r="U1329" s="99" t="s">
        <v>15350</v>
      </c>
      <c r="V1329" s="99" t="s">
        <v>15351</v>
      </c>
      <c r="W1329" s="99" t="s">
        <v>15352</v>
      </c>
      <c r="X1329" s="103" t="s">
        <v>15688</v>
      </c>
      <c r="Y1329" s="103">
        <v>44658</v>
      </c>
      <c r="Z1329" s="103">
        <v>51942</v>
      </c>
      <c r="AA1329" s="79" t="s">
        <v>15353</v>
      </c>
    </row>
    <row r="1330" spans="1:31" hidden="1">
      <c r="A1330" s="76" t="s">
        <v>15392</v>
      </c>
      <c r="B1330" s="92" t="s">
        <v>15522</v>
      </c>
      <c r="C1330" s="92" t="s">
        <v>15523</v>
      </c>
      <c r="D1330" s="92" t="s">
        <v>15322</v>
      </c>
      <c r="E1330" s="92" t="s">
        <v>15327</v>
      </c>
      <c r="F1330" s="92" t="s">
        <v>15324</v>
      </c>
      <c r="G1330" s="92" t="s">
        <v>17569</v>
      </c>
      <c r="H1330" s="92" t="s">
        <v>15326</v>
      </c>
      <c r="I1330" s="92" t="s">
        <v>15322</v>
      </c>
      <c r="J1330" s="92" t="s">
        <v>15327</v>
      </c>
      <c r="K1330" s="92">
        <v>0</v>
      </c>
      <c r="L1330" s="92" t="s">
        <v>13433</v>
      </c>
      <c r="M1330" s="93" t="s">
        <v>3756</v>
      </c>
      <c r="N1330" s="86" t="str">
        <f t="shared" si="21"/>
        <v>7176207</v>
      </c>
      <c r="O1330" s="94">
        <v>186500</v>
      </c>
      <c r="P1330" s="95">
        <v>186500</v>
      </c>
      <c r="Q1330" s="77">
        <v>186.5</v>
      </c>
      <c r="R1330" s="96" t="s">
        <v>15329</v>
      </c>
      <c r="S1330" s="92" t="s">
        <v>15330</v>
      </c>
      <c r="T1330" s="92" t="s">
        <v>15331</v>
      </c>
      <c r="U1330" s="92" t="s">
        <v>15332</v>
      </c>
      <c r="V1330" s="92" t="s">
        <v>15333</v>
      </c>
      <c r="W1330" s="92" t="s">
        <v>15334</v>
      </c>
      <c r="X1330" s="97">
        <v>44594</v>
      </c>
      <c r="Y1330" s="97">
        <v>44607</v>
      </c>
      <c r="Z1330" s="97">
        <v>51899</v>
      </c>
      <c r="AA1330" s="79">
        <v>6186</v>
      </c>
      <c r="AB1330" s="90" t="s">
        <v>15340</v>
      </c>
      <c r="AC1330" s="81">
        <v>33</v>
      </c>
    </row>
    <row r="1331" spans="1:31" hidden="1">
      <c r="A1331" s="98" t="s">
        <v>15392</v>
      </c>
      <c r="B1331" s="99" t="s">
        <v>15522</v>
      </c>
      <c r="C1331" s="99" t="s">
        <v>15523</v>
      </c>
      <c r="D1331" s="99" t="s">
        <v>15322</v>
      </c>
      <c r="E1331" s="99" t="s">
        <v>15327</v>
      </c>
      <c r="F1331" s="99" t="s">
        <v>15324</v>
      </c>
      <c r="G1331" s="99" t="s">
        <v>17570</v>
      </c>
      <c r="H1331" s="99" t="s">
        <v>15326</v>
      </c>
      <c r="I1331" s="99" t="s">
        <v>15322</v>
      </c>
      <c r="J1331" s="99" t="s">
        <v>15327</v>
      </c>
      <c r="K1331" s="99">
        <v>0</v>
      </c>
      <c r="L1331" s="99" t="s">
        <v>13433</v>
      </c>
      <c r="M1331" s="99" t="s">
        <v>17571</v>
      </c>
      <c r="N1331" s="86" t="str">
        <f t="shared" si="21"/>
        <v>7191856</v>
      </c>
      <c r="O1331" s="104">
        <v>229500</v>
      </c>
      <c r="P1331" s="101">
        <v>229500</v>
      </c>
      <c r="Q1331" s="77">
        <v>229.5</v>
      </c>
      <c r="R1331" s="102" t="s">
        <v>15329</v>
      </c>
      <c r="S1331" s="99" t="s">
        <v>15330</v>
      </c>
      <c r="T1331" s="99" t="s">
        <v>15331</v>
      </c>
      <c r="U1331" s="99" t="s">
        <v>15332</v>
      </c>
      <c r="V1331" s="99" t="s">
        <v>15333</v>
      </c>
      <c r="W1331" s="99" t="s">
        <v>15334</v>
      </c>
      <c r="X1331" s="103" t="s">
        <v>15583</v>
      </c>
      <c r="Y1331" s="103">
        <v>44680</v>
      </c>
      <c r="Z1331" s="103">
        <v>51978</v>
      </c>
      <c r="AA1331" s="79">
        <v>6186</v>
      </c>
    </row>
    <row r="1332" spans="1:31" hidden="1">
      <c r="A1332" s="76" t="s">
        <v>2347</v>
      </c>
      <c r="B1332" s="92" t="s">
        <v>15511</v>
      </c>
      <c r="C1332" s="92" t="s">
        <v>3798</v>
      </c>
      <c r="D1332" s="92" t="s">
        <v>15322</v>
      </c>
      <c r="E1332" s="92" t="s">
        <v>15361</v>
      </c>
      <c r="F1332" s="92" t="s">
        <v>15324</v>
      </c>
      <c r="G1332" s="92" t="s">
        <v>17572</v>
      </c>
      <c r="H1332" s="92" t="s">
        <v>15326</v>
      </c>
      <c r="I1332" s="92" t="s">
        <v>15322</v>
      </c>
      <c r="J1332" s="92" t="s">
        <v>15361</v>
      </c>
      <c r="K1332" s="92">
        <v>0</v>
      </c>
      <c r="L1332" s="92" t="s">
        <v>13433</v>
      </c>
      <c r="M1332" s="93" t="s">
        <v>17573</v>
      </c>
      <c r="N1332" s="86" t="str">
        <f t="shared" si="21"/>
        <v>7202960</v>
      </c>
      <c r="O1332" s="94">
        <v>100000</v>
      </c>
      <c r="P1332" s="95">
        <v>40000</v>
      </c>
      <c r="Q1332" s="77">
        <v>40</v>
      </c>
      <c r="R1332" s="96" t="s">
        <v>15329</v>
      </c>
      <c r="S1332" s="92" t="s">
        <v>15330</v>
      </c>
      <c r="T1332" s="92" t="s">
        <v>15331</v>
      </c>
      <c r="U1332" s="92" t="s">
        <v>15641</v>
      </c>
      <c r="V1332" s="92" t="s">
        <v>15642</v>
      </c>
      <c r="W1332" s="92" t="s">
        <v>15345</v>
      </c>
      <c r="X1332" s="97">
        <v>44573</v>
      </c>
      <c r="Y1332" s="97">
        <v>44575</v>
      </c>
      <c r="Z1332" s="97">
        <v>51864</v>
      </c>
      <c r="AA1332" s="79">
        <v>6186</v>
      </c>
      <c r="AB1332" s="90" t="s">
        <v>15503</v>
      </c>
    </row>
    <row r="1333" spans="1:31" hidden="1">
      <c r="A1333" s="76" t="s">
        <v>2799</v>
      </c>
      <c r="B1333" s="92" t="s">
        <v>15358</v>
      </c>
      <c r="C1333" s="92" t="s">
        <v>59</v>
      </c>
      <c r="D1333" s="92" t="s">
        <v>15322</v>
      </c>
      <c r="E1333" s="92" t="s">
        <v>15337</v>
      </c>
      <c r="F1333" s="92" t="s">
        <v>15324</v>
      </c>
      <c r="G1333" s="92" t="s">
        <v>17574</v>
      </c>
      <c r="H1333" s="92" t="s">
        <v>15326</v>
      </c>
      <c r="I1333" s="92" t="s">
        <v>15322</v>
      </c>
      <c r="J1333" s="92" t="s">
        <v>15395</v>
      </c>
      <c r="K1333" s="92">
        <v>0</v>
      </c>
      <c r="L1333" s="92" t="s">
        <v>13433</v>
      </c>
      <c r="M1333" s="93" t="s">
        <v>2458</v>
      </c>
      <c r="N1333" s="86" t="str">
        <f t="shared" si="21"/>
        <v>7210848</v>
      </c>
      <c r="O1333" s="94">
        <v>195500</v>
      </c>
      <c r="P1333" s="95">
        <v>195500</v>
      </c>
      <c r="Q1333" s="77">
        <v>195.5</v>
      </c>
      <c r="R1333" s="96" t="s">
        <v>15329</v>
      </c>
      <c r="S1333" s="92" t="s">
        <v>15330</v>
      </c>
      <c r="T1333" s="92" t="s">
        <v>15331</v>
      </c>
      <c r="U1333" s="92" t="s">
        <v>15332</v>
      </c>
      <c r="V1333" s="92" t="s">
        <v>15333</v>
      </c>
      <c r="W1333" s="92" t="s">
        <v>15334</v>
      </c>
      <c r="X1333" s="97">
        <v>44601</v>
      </c>
      <c r="Y1333" s="97">
        <v>44603</v>
      </c>
      <c r="Z1333" s="97">
        <v>51905</v>
      </c>
      <c r="AA1333" s="79">
        <v>6186</v>
      </c>
      <c r="AB1333" s="90" t="s">
        <v>15340</v>
      </c>
    </row>
    <row r="1334" spans="1:31" hidden="1">
      <c r="A1334" s="98" t="s">
        <v>2347</v>
      </c>
      <c r="B1334" s="99" t="s">
        <v>15511</v>
      </c>
      <c r="C1334" s="99" t="s">
        <v>3798</v>
      </c>
      <c r="D1334" s="99" t="s">
        <v>15322</v>
      </c>
      <c r="E1334" s="99" t="s">
        <v>15361</v>
      </c>
      <c r="F1334" s="99" t="s">
        <v>15354</v>
      </c>
      <c r="G1334" s="99" t="s">
        <v>17575</v>
      </c>
      <c r="H1334" s="99" t="s">
        <v>15326</v>
      </c>
      <c r="I1334" s="99" t="s">
        <v>15322</v>
      </c>
      <c r="J1334" s="99" t="s">
        <v>15361</v>
      </c>
      <c r="K1334" s="99">
        <v>0</v>
      </c>
      <c r="L1334" s="99" t="s">
        <v>13433</v>
      </c>
      <c r="M1334" s="99"/>
      <c r="N1334" s="86" t="str">
        <f t="shared" si="21"/>
        <v/>
      </c>
      <c r="O1334" s="104">
        <v>142555</v>
      </c>
      <c r="P1334" s="101">
        <v>142555</v>
      </c>
      <c r="Q1334" s="77">
        <v>142.55500000000001</v>
      </c>
      <c r="R1334" s="102" t="s">
        <v>15329</v>
      </c>
      <c r="S1334" s="99" t="s">
        <v>15349</v>
      </c>
      <c r="T1334" s="99" t="s">
        <v>15331</v>
      </c>
      <c r="U1334" s="99" t="s">
        <v>15356</v>
      </c>
      <c r="V1334" s="99" t="s">
        <v>15357</v>
      </c>
      <c r="W1334" s="99" t="s">
        <v>15352</v>
      </c>
      <c r="X1334" s="103">
        <v>44697</v>
      </c>
      <c r="Y1334" s="103">
        <v>44698</v>
      </c>
      <c r="Z1334" s="103">
        <v>52001</v>
      </c>
      <c r="AA1334" s="79" t="s">
        <v>15353</v>
      </c>
      <c r="AE1334" s="81" t="s">
        <v>16011</v>
      </c>
    </row>
    <row r="1335" spans="1:31" hidden="1">
      <c r="A1335" s="98" t="s">
        <v>15335</v>
      </c>
      <c r="B1335" s="99" t="s">
        <v>15336</v>
      </c>
      <c r="C1335" s="99" t="s">
        <v>6</v>
      </c>
      <c r="D1335" s="99" t="s">
        <v>15322</v>
      </c>
      <c r="E1335" s="99" t="s">
        <v>15337</v>
      </c>
      <c r="F1335" s="99" t="s">
        <v>15324</v>
      </c>
      <c r="G1335" s="99" t="s">
        <v>17576</v>
      </c>
      <c r="H1335" s="99" t="s">
        <v>15326</v>
      </c>
      <c r="I1335" s="99" t="s">
        <v>15322</v>
      </c>
      <c r="J1335" s="99" t="s">
        <v>15395</v>
      </c>
      <c r="K1335" s="99">
        <v>0</v>
      </c>
      <c r="L1335" s="99" t="s">
        <v>13433</v>
      </c>
      <c r="M1335" s="99" t="s">
        <v>2482</v>
      </c>
      <c r="N1335" s="86" t="str">
        <f t="shared" si="21"/>
        <v>7230401</v>
      </c>
      <c r="O1335" s="104">
        <v>137100</v>
      </c>
      <c r="P1335" s="101">
        <v>137100</v>
      </c>
      <c r="Q1335" s="77">
        <v>137.1</v>
      </c>
      <c r="R1335" s="102" t="s">
        <v>15329</v>
      </c>
      <c r="S1335" s="99" t="s">
        <v>15330</v>
      </c>
      <c r="T1335" s="99" t="s">
        <v>15331</v>
      </c>
      <c r="U1335" s="99" t="s">
        <v>15332</v>
      </c>
      <c r="V1335" s="99" t="s">
        <v>15333</v>
      </c>
      <c r="W1335" s="99" t="s">
        <v>15339</v>
      </c>
      <c r="X1335" s="103" t="s">
        <v>15429</v>
      </c>
      <c r="Y1335" s="103">
        <v>44680</v>
      </c>
      <c r="Z1335" s="103">
        <v>51960</v>
      </c>
      <c r="AA1335" s="79">
        <v>6186</v>
      </c>
      <c r="AB1335" s="80" t="s">
        <v>15340</v>
      </c>
      <c r="AC1335" s="81">
        <v>33</v>
      </c>
    </row>
    <row r="1336" spans="1:31" hidden="1">
      <c r="A1336" s="98" t="s">
        <v>2799</v>
      </c>
      <c r="B1336" s="99" t="s">
        <v>15358</v>
      </c>
      <c r="C1336" s="99" t="s">
        <v>59</v>
      </c>
      <c r="D1336" s="99" t="s">
        <v>15322</v>
      </c>
      <c r="E1336" s="99" t="s">
        <v>15337</v>
      </c>
      <c r="F1336" s="99" t="s">
        <v>15324</v>
      </c>
      <c r="G1336" s="99" t="s">
        <v>17577</v>
      </c>
      <c r="H1336" s="99" t="s">
        <v>15326</v>
      </c>
      <c r="I1336" s="99" t="s">
        <v>15322</v>
      </c>
      <c r="J1336" s="99" t="s">
        <v>15370</v>
      </c>
      <c r="K1336" s="99">
        <v>0</v>
      </c>
      <c r="L1336" s="99" t="s">
        <v>13433</v>
      </c>
      <c r="M1336" s="99" t="s">
        <v>266</v>
      </c>
      <c r="N1336" s="86" t="str">
        <f t="shared" si="21"/>
        <v>7236317</v>
      </c>
      <c r="O1336" s="104">
        <v>251600</v>
      </c>
      <c r="P1336" s="101">
        <v>251600</v>
      </c>
      <c r="Q1336" s="77">
        <v>251.6</v>
      </c>
      <c r="R1336" s="102" t="s">
        <v>15329</v>
      </c>
      <c r="S1336" s="99" t="s">
        <v>15330</v>
      </c>
      <c r="T1336" s="99" t="s">
        <v>15331</v>
      </c>
      <c r="U1336" s="99" t="s">
        <v>15332</v>
      </c>
      <c r="V1336" s="99" t="s">
        <v>15333</v>
      </c>
      <c r="W1336" s="99" t="s">
        <v>15334</v>
      </c>
      <c r="X1336" s="103">
        <v>44694</v>
      </c>
      <c r="Y1336" s="103">
        <v>44694</v>
      </c>
      <c r="Z1336" s="103">
        <v>51998</v>
      </c>
      <c r="AA1336" s="79">
        <v>6186</v>
      </c>
      <c r="AB1336" s="80" t="s">
        <v>15340</v>
      </c>
      <c r="AC1336" s="81">
        <v>33</v>
      </c>
    </row>
    <row r="1337" spans="1:31" hidden="1">
      <c r="A1337" s="98" t="s">
        <v>2799</v>
      </c>
      <c r="B1337" s="99" t="s">
        <v>15360</v>
      </c>
      <c r="C1337" s="99" t="s">
        <v>3760</v>
      </c>
      <c r="D1337" s="99" t="s">
        <v>15322</v>
      </c>
      <c r="E1337" s="99" t="s">
        <v>15361</v>
      </c>
      <c r="F1337" s="99" t="s">
        <v>15324</v>
      </c>
      <c r="G1337" s="99" t="s">
        <v>17578</v>
      </c>
      <c r="H1337" s="99" t="s">
        <v>15326</v>
      </c>
      <c r="I1337" s="99" t="s">
        <v>15322</v>
      </c>
      <c r="J1337" s="99" t="s">
        <v>15370</v>
      </c>
      <c r="K1337" s="99">
        <v>0</v>
      </c>
      <c r="L1337" s="99" t="s">
        <v>13433</v>
      </c>
      <c r="M1337" s="99" t="s">
        <v>17579</v>
      </c>
      <c r="N1337" s="86" t="str">
        <f t="shared" si="21"/>
        <v>7258998</v>
      </c>
      <c r="O1337" s="104">
        <v>116206</v>
      </c>
      <c r="P1337" s="101">
        <v>116206</v>
      </c>
      <c r="Q1337" s="77">
        <v>116.206</v>
      </c>
      <c r="R1337" s="102" t="s">
        <v>15329</v>
      </c>
      <c r="S1337" s="99" t="s">
        <v>15349</v>
      </c>
      <c r="T1337" s="99" t="s">
        <v>15331</v>
      </c>
      <c r="U1337" s="99" t="s">
        <v>15356</v>
      </c>
      <c r="V1337" s="99" t="s">
        <v>15357</v>
      </c>
      <c r="W1337" s="99" t="s">
        <v>15352</v>
      </c>
      <c r="X1337" s="103">
        <v>44693</v>
      </c>
      <c r="Y1337" s="103">
        <v>44706</v>
      </c>
      <c r="Z1337" s="103">
        <v>51997</v>
      </c>
      <c r="AA1337" s="79" t="s">
        <v>15353</v>
      </c>
    </row>
    <row r="1338" spans="1:31" hidden="1">
      <c r="A1338" s="76" t="s">
        <v>2347</v>
      </c>
      <c r="B1338" s="92" t="s">
        <v>15346</v>
      </c>
      <c r="C1338" s="92" t="s">
        <v>129</v>
      </c>
      <c r="D1338" s="92" t="s">
        <v>15322</v>
      </c>
      <c r="E1338" s="92" t="s">
        <v>15337</v>
      </c>
      <c r="F1338" s="92" t="s">
        <v>15324</v>
      </c>
      <c r="G1338" s="92" t="s">
        <v>17580</v>
      </c>
      <c r="H1338" s="92" t="s">
        <v>15326</v>
      </c>
      <c r="I1338" s="92" t="s">
        <v>15322</v>
      </c>
      <c r="J1338" s="92" t="s">
        <v>15323</v>
      </c>
      <c r="K1338" s="92">
        <v>0</v>
      </c>
      <c r="L1338" s="92" t="s">
        <v>13433</v>
      </c>
      <c r="M1338" s="93" t="s">
        <v>17581</v>
      </c>
      <c r="N1338" s="86" t="str">
        <f t="shared" si="21"/>
        <v>7263352</v>
      </c>
      <c r="O1338" s="94">
        <v>273000</v>
      </c>
      <c r="P1338" s="95">
        <v>259300</v>
      </c>
      <c r="Q1338" s="77">
        <v>259.3</v>
      </c>
      <c r="R1338" s="96" t="s">
        <v>15329</v>
      </c>
      <c r="S1338" s="92" t="s">
        <v>15349</v>
      </c>
      <c r="T1338" s="92" t="s">
        <v>15331</v>
      </c>
      <c r="U1338" s="92" t="s">
        <v>15350</v>
      </c>
      <c r="V1338" s="92" t="s">
        <v>15351</v>
      </c>
      <c r="W1338" s="92" t="s">
        <v>15352</v>
      </c>
      <c r="X1338" s="97">
        <v>44579</v>
      </c>
      <c r="Y1338" s="97">
        <v>44592</v>
      </c>
      <c r="Z1338" s="97">
        <v>51882</v>
      </c>
      <c r="AA1338" s="79" t="s">
        <v>15353</v>
      </c>
      <c r="AB1338" s="90"/>
    </row>
    <row r="1339" spans="1:31" hidden="1">
      <c r="A1339" s="76" t="s">
        <v>2347</v>
      </c>
      <c r="B1339" s="92" t="s">
        <v>15511</v>
      </c>
      <c r="C1339" s="92" t="s">
        <v>3798</v>
      </c>
      <c r="D1339" s="92" t="s">
        <v>15322</v>
      </c>
      <c r="E1339" s="92" t="s">
        <v>15361</v>
      </c>
      <c r="F1339" s="92" t="s">
        <v>15354</v>
      </c>
      <c r="G1339" s="92" t="s">
        <v>17582</v>
      </c>
      <c r="H1339" s="92" t="s">
        <v>15326</v>
      </c>
      <c r="I1339" s="92" t="s">
        <v>15322</v>
      </c>
      <c r="J1339" s="92" t="s">
        <v>15361</v>
      </c>
      <c r="K1339" s="92">
        <v>0</v>
      </c>
      <c r="L1339" s="92" t="s">
        <v>13433</v>
      </c>
      <c r="M1339" s="93" t="s">
        <v>17583</v>
      </c>
      <c r="N1339" s="86" t="str">
        <f t="shared" si="21"/>
        <v>7269464</v>
      </c>
      <c r="O1339" s="94">
        <v>132063</v>
      </c>
      <c r="P1339" s="95">
        <v>132063</v>
      </c>
      <c r="Q1339" s="77">
        <v>132.06299999999999</v>
      </c>
      <c r="R1339" s="96" t="s">
        <v>15329</v>
      </c>
      <c r="S1339" s="92" t="s">
        <v>15349</v>
      </c>
      <c r="T1339" s="92" t="s">
        <v>15331</v>
      </c>
      <c r="U1339" s="92" t="s">
        <v>15356</v>
      </c>
      <c r="V1339" s="92" t="s">
        <v>15357</v>
      </c>
      <c r="W1339" s="92" t="s">
        <v>15352</v>
      </c>
      <c r="X1339" s="97">
        <v>44594</v>
      </c>
      <c r="Y1339" s="97">
        <v>44601</v>
      </c>
      <c r="Z1339" s="97">
        <v>51898</v>
      </c>
      <c r="AA1339" s="79" t="s">
        <v>15353</v>
      </c>
      <c r="AB1339" s="90"/>
    </row>
    <row r="1340" spans="1:31" hidden="1">
      <c r="A1340" s="76" t="s">
        <v>2347</v>
      </c>
      <c r="B1340" s="92" t="s">
        <v>15341</v>
      </c>
      <c r="C1340" s="92" t="s">
        <v>15342</v>
      </c>
      <c r="D1340" s="92" t="s">
        <v>15322</v>
      </c>
      <c r="E1340" s="92" t="s">
        <v>15343</v>
      </c>
      <c r="F1340" s="92" t="s">
        <v>15354</v>
      </c>
      <c r="G1340" s="92" t="s">
        <v>17584</v>
      </c>
      <c r="H1340" s="92" t="s">
        <v>15326</v>
      </c>
      <c r="I1340" s="92" t="s">
        <v>15322</v>
      </c>
      <c r="J1340" s="92" t="s">
        <v>15343</v>
      </c>
      <c r="K1340" s="92">
        <v>0</v>
      </c>
      <c r="L1340" s="92" t="s">
        <v>13433</v>
      </c>
      <c r="M1340" s="93" t="s">
        <v>17585</v>
      </c>
      <c r="N1340" s="86" t="str">
        <f t="shared" si="21"/>
        <v>7281174</v>
      </c>
      <c r="O1340" s="94">
        <v>142479</v>
      </c>
      <c r="P1340" s="95">
        <v>142479</v>
      </c>
      <c r="Q1340" s="77">
        <v>142.47900000000001</v>
      </c>
      <c r="R1340" s="96" t="s">
        <v>15329</v>
      </c>
      <c r="S1340" s="92" t="s">
        <v>15349</v>
      </c>
      <c r="T1340" s="92" t="s">
        <v>15331</v>
      </c>
      <c r="U1340" s="92" t="s">
        <v>15356</v>
      </c>
      <c r="V1340" s="92" t="s">
        <v>15357</v>
      </c>
      <c r="W1340" s="92" t="s">
        <v>15352</v>
      </c>
      <c r="X1340" s="97">
        <v>44536</v>
      </c>
      <c r="Y1340" s="97">
        <v>44581</v>
      </c>
      <c r="Z1340" s="97">
        <v>51837</v>
      </c>
      <c r="AA1340" s="79" t="s">
        <v>15353</v>
      </c>
      <c r="AB1340" s="90"/>
    </row>
    <row r="1341" spans="1:31" hidden="1">
      <c r="A1341" s="98" t="s">
        <v>2347</v>
      </c>
      <c r="B1341" s="99" t="s">
        <v>15346</v>
      </c>
      <c r="C1341" s="99" t="s">
        <v>129</v>
      </c>
      <c r="D1341" s="99" t="s">
        <v>15322</v>
      </c>
      <c r="E1341" s="99" t="s">
        <v>15337</v>
      </c>
      <c r="F1341" s="99" t="s">
        <v>15324</v>
      </c>
      <c r="G1341" s="99" t="s">
        <v>17586</v>
      </c>
      <c r="H1341" s="99" t="s">
        <v>15326</v>
      </c>
      <c r="I1341" s="99" t="s">
        <v>15322</v>
      </c>
      <c r="J1341" s="99" t="s">
        <v>15418</v>
      </c>
      <c r="K1341" s="99">
        <v>0</v>
      </c>
      <c r="L1341" s="99" t="s">
        <v>13433</v>
      </c>
      <c r="M1341" s="99" t="s">
        <v>17587</v>
      </c>
      <c r="N1341" s="86" t="str">
        <f t="shared" si="21"/>
        <v>7288082</v>
      </c>
      <c r="O1341" s="104">
        <v>273000</v>
      </c>
      <c r="P1341" s="101">
        <v>259350</v>
      </c>
      <c r="Q1341" s="77">
        <v>259.35000000000002</v>
      </c>
      <c r="R1341" s="102" t="s">
        <v>15329</v>
      </c>
      <c r="S1341" s="99" t="s">
        <v>15349</v>
      </c>
      <c r="T1341" s="99" t="s">
        <v>15331</v>
      </c>
      <c r="U1341" s="99" t="s">
        <v>15350</v>
      </c>
      <c r="V1341" s="99" t="s">
        <v>15351</v>
      </c>
      <c r="W1341" s="99" t="s">
        <v>15352</v>
      </c>
      <c r="X1341" s="103">
        <v>44680</v>
      </c>
      <c r="Y1341" s="103">
        <v>44699</v>
      </c>
      <c r="Z1341" s="103">
        <v>51983</v>
      </c>
      <c r="AA1341" s="79" t="s">
        <v>15353</v>
      </c>
    </row>
    <row r="1342" spans="1:31" hidden="1">
      <c r="A1342" s="98" t="s">
        <v>2347</v>
      </c>
      <c r="B1342" s="99" t="s">
        <v>15346</v>
      </c>
      <c r="C1342" s="99" t="s">
        <v>129</v>
      </c>
      <c r="D1342" s="99" t="s">
        <v>15322</v>
      </c>
      <c r="E1342" s="99" t="s">
        <v>15337</v>
      </c>
      <c r="F1342" s="99" t="s">
        <v>15324</v>
      </c>
      <c r="G1342" s="99" t="s">
        <v>17588</v>
      </c>
      <c r="H1342" s="99" t="s">
        <v>15326</v>
      </c>
      <c r="I1342" s="99" t="s">
        <v>15322</v>
      </c>
      <c r="J1342" s="99" t="s">
        <v>15361</v>
      </c>
      <c r="K1342" s="99">
        <v>0</v>
      </c>
      <c r="L1342" s="99" t="s">
        <v>13433</v>
      </c>
      <c r="M1342" s="100" t="s">
        <v>17589</v>
      </c>
      <c r="N1342" s="86" t="str">
        <f t="shared" si="21"/>
        <v>7288630</v>
      </c>
      <c r="O1342" s="101">
        <v>273000</v>
      </c>
      <c r="P1342" s="101">
        <v>259350</v>
      </c>
      <c r="Q1342" s="77">
        <v>259.35000000000002</v>
      </c>
      <c r="R1342" s="102" t="s">
        <v>15329</v>
      </c>
      <c r="S1342" s="99" t="s">
        <v>15349</v>
      </c>
      <c r="T1342" s="99" t="s">
        <v>15331</v>
      </c>
      <c r="U1342" s="99" t="s">
        <v>15350</v>
      </c>
      <c r="V1342" s="99" t="s">
        <v>15351</v>
      </c>
      <c r="W1342" s="99" t="s">
        <v>15352</v>
      </c>
      <c r="X1342" s="103">
        <v>44601</v>
      </c>
      <c r="Y1342" s="103">
        <v>44614</v>
      </c>
      <c r="Z1342" s="103">
        <v>51899</v>
      </c>
      <c r="AA1342" s="79" t="s">
        <v>15353</v>
      </c>
    </row>
    <row r="1343" spans="1:31" hidden="1">
      <c r="A1343" s="76" t="s">
        <v>2347</v>
      </c>
      <c r="B1343" s="92" t="s">
        <v>15346</v>
      </c>
      <c r="C1343" s="92" t="s">
        <v>129</v>
      </c>
      <c r="D1343" s="92" t="s">
        <v>15322</v>
      </c>
      <c r="E1343" s="92" t="s">
        <v>15337</v>
      </c>
      <c r="F1343" s="92" t="s">
        <v>15324</v>
      </c>
      <c r="G1343" s="92" t="s">
        <v>17590</v>
      </c>
      <c r="H1343" s="92" t="s">
        <v>15326</v>
      </c>
      <c r="I1343" s="92" t="s">
        <v>15322</v>
      </c>
      <c r="J1343" s="92" t="s">
        <v>15395</v>
      </c>
      <c r="K1343" s="92">
        <v>0</v>
      </c>
      <c r="L1343" s="92" t="s">
        <v>13433</v>
      </c>
      <c r="M1343" s="93" t="s">
        <v>17591</v>
      </c>
      <c r="N1343" s="86" t="str">
        <f t="shared" si="21"/>
        <v>7291470</v>
      </c>
      <c r="O1343" s="94">
        <v>273000</v>
      </c>
      <c r="P1343" s="95">
        <v>259350</v>
      </c>
      <c r="Q1343" s="77">
        <v>259.35000000000002</v>
      </c>
      <c r="R1343" s="96" t="s">
        <v>15329</v>
      </c>
      <c r="S1343" s="92" t="s">
        <v>15349</v>
      </c>
      <c r="T1343" s="92" t="s">
        <v>15331</v>
      </c>
      <c r="U1343" s="92" t="s">
        <v>15350</v>
      </c>
      <c r="V1343" s="92" t="s">
        <v>15351</v>
      </c>
      <c r="W1343" s="92" t="s">
        <v>15352</v>
      </c>
      <c r="X1343" s="97">
        <v>44579</v>
      </c>
      <c r="Y1343" s="97">
        <v>44592</v>
      </c>
      <c r="Z1343" s="97">
        <v>51882</v>
      </c>
      <c r="AA1343" s="79" t="s">
        <v>15353</v>
      </c>
      <c r="AB1343" s="90"/>
    </row>
    <row r="1344" spans="1:31" hidden="1">
      <c r="A1344" s="98" t="s">
        <v>15335</v>
      </c>
      <c r="B1344" s="99" t="s">
        <v>15336</v>
      </c>
      <c r="C1344" s="99" t="s">
        <v>6</v>
      </c>
      <c r="D1344" s="99" t="s">
        <v>15322</v>
      </c>
      <c r="E1344" s="99" t="s">
        <v>15337</v>
      </c>
      <c r="F1344" s="99" t="s">
        <v>15324</v>
      </c>
      <c r="G1344" s="99" t="s">
        <v>17592</v>
      </c>
      <c r="H1344" s="99" t="s">
        <v>15326</v>
      </c>
      <c r="I1344" s="99" t="s">
        <v>15322</v>
      </c>
      <c r="J1344" s="99" t="s">
        <v>15384</v>
      </c>
      <c r="K1344" s="99">
        <v>0</v>
      </c>
      <c r="L1344" s="99" t="s">
        <v>13433</v>
      </c>
      <c r="M1344" s="100" t="s">
        <v>2598</v>
      </c>
      <c r="N1344" s="86" t="str">
        <f t="shared" si="21"/>
        <v>7298432</v>
      </c>
      <c r="O1344" s="101">
        <v>234127</v>
      </c>
      <c r="P1344" s="101">
        <v>234127</v>
      </c>
      <c r="Q1344" s="77">
        <v>234.12700000000001</v>
      </c>
      <c r="R1344" s="102" t="s">
        <v>15329</v>
      </c>
      <c r="S1344" s="99" t="s">
        <v>15330</v>
      </c>
      <c r="T1344" s="99" t="s">
        <v>15331</v>
      </c>
      <c r="U1344" s="99" t="s">
        <v>15332</v>
      </c>
      <c r="V1344" s="99" t="s">
        <v>15333</v>
      </c>
      <c r="W1344" s="99" t="s">
        <v>15339</v>
      </c>
      <c r="X1344" s="103">
        <v>44616</v>
      </c>
      <c r="Y1344" s="103">
        <v>44616</v>
      </c>
      <c r="Z1344" s="103">
        <v>51907</v>
      </c>
      <c r="AA1344" s="79">
        <v>6186</v>
      </c>
      <c r="AB1344" s="90" t="s">
        <v>15340</v>
      </c>
    </row>
    <row r="1345" spans="1:31" hidden="1">
      <c r="A1345" s="98" t="s">
        <v>2799</v>
      </c>
      <c r="B1345" s="99" t="s">
        <v>15424</v>
      </c>
      <c r="C1345" s="99" t="s">
        <v>15425</v>
      </c>
      <c r="D1345" s="99" t="s">
        <v>15322</v>
      </c>
      <c r="E1345" s="99" t="s">
        <v>15418</v>
      </c>
      <c r="F1345" s="99" t="s">
        <v>15324</v>
      </c>
      <c r="G1345" s="99" t="s">
        <v>17593</v>
      </c>
      <c r="H1345" s="99" t="s">
        <v>15326</v>
      </c>
      <c r="I1345" s="99" t="s">
        <v>15322</v>
      </c>
      <c r="J1345" s="99" t="s">
        <v>15327</v>
      </c>
      <c r="K1345" s="99">
        <v>0</v>
      </c>
      <c r="L1345" s="99" t="s">
        <v>13433</v>
      </c>
      <c r="M1345" s="99" t="s">
        <v>3449</v>
      </c>
      <c r="N1345" s="86" t="str">
        <f t="shared" si="21"/>
        <v>7328220</v>
      </c>
      <c r="O1345" s="104">
        <v>199920</v>
      </c>
      <c r="P1345" s="101">
        <v>199920</v>
      </c>
      <c r="Q1345" s="77">
        <v>199.92</v>
      </c>
      <c r="R1345" s="102" t="s">
        <v>15329</v>
      </c>
      <c r="S1345" s="99" t="s">
        <v>15330</v>
      </c>
      <c r="T1345" s="99" t="s">
        <v>15331</v>
      </c>
      <c r="U1345" s="99" t="s">
        <v>15332</v>
      </c>
      <c r="V1345" s="99" t="s">
        <v>15333</v>
      </c>
      <c r="W1345" s="99" t="s">
        <v>15345</v>
      </c>
      <c r="X1345" s="103">
        <v>44693</v>
      </c>
      <c r="Y1345" s="103">
        <v>44706</v>
      </c>
      <c r="Z1345" s="103">
        <v>51977</v>
      </c>
      <c r="AA1345" s="79">
        <v>6186</v>
      </c>
      <c r="AB1345" s="80" t="s">
        <v>15510</v>
      </c>
    </row>
    <row r="1346" spans="1:31" hidden="1">
      <c r="A1346" s="98" t="s">
        <v>2347</v>
      </c>
      <c r="B1346" s="99" t="s">
        <v>15511</v>
      </c>
      <c r="C1346" s="99" t="s">
        <v>3798</v>
      </c>
      <c r="D1346" s="99" t="s">
        <v>15322</v>
      </c>
      <c r="E1346" s="99" t="s">
        <v>15361</v>
      </c>
      <c r="F1346" s="99" t="s">
        <v>15354</v>
      </c>
      <c r="G1346" s="99" t="s">
        <v>17594</v>
      </c>
      <c r="H1346" s="99" t="s">
        <v>15326</v>
      </c>
      <c r="I1346" s="99" t="s">
        <v>15322</v>
      </c>
      <c r="J1346" s="99" t="s">
        <v>15361</v>
      </c>
      <c r="K1346" s="99">
        <v>0</v>
      </c>
      <c r="L1346" s="99" t="s">
        <v>13433</v>
      </c>
      <c r="M1346" s="99" t="s">
        <v>17595</v>
      </c>
      <c r="N1346" s="86" t="str">
        <f t="shared" si="21"/>
        <v>7332231</v>
      </c>
      <c r="O1346" s="104">
        <v>138545</v>
      </c>
      <c r="P1346" s="101">
        <v>138545</v>
      </c>
      <c r="Q1346" s="77">
        <v>138.54499999999999</v>
      </c>
      <c r="R1346" s="102" t="s">
        <v>15329</v>
      </c>
      <c r="S1346" s="99" t="s">
        <v>15349</v>
      </c>
      <c r="T1346" s="99" t="s">
        <v>15331</v>
      </c>
      <c r="U1346" s="99" t="s">
        <v>15356</v>
      </c>
      <c r="V1346" s="99" t="s">
        <v>15357</v>
      </c>
      <c r="W1346" s="99" t="s">
        <v>15352</v>
      </c>
      <c r="X1346" s="103">
        <v>44697</v>
      </c>
      <c r="Y1346" s="103">
        <v>44698</v>
      </c>
      <c r="Z1346" s="103">
        <v>52001</v>
      </c>
      <c r="AA1346" s="79" t="s">
        <v>15353</v>
      </c>
      <c r="AE1346" s="81" t="s">
        <v>16011</v>
      </c>
    </row>
    <row r="1347" spans="1:31" hidden="1">
      <c r="A1347" s="98" t="s">
        <v>2347</v>
      </c>
      <c r="B1347" s="99" t="s">
        <v>15346</v>
      </c>
      <c r="C1347" s="99" t="s">
        <v>129</v>
      </c>
      <c r="D1347" s="99" t="s">
        <v>15322</v>
      </c>
      <c r="E1347" s="99" t="s">
        <v>15337</v>
      </c>
      <c r="F1347" s="99" t="s">
        <v>15324</v>
      </c>
      <c r="G1347" s="99" t="s">
        <v>17596</v>
      </c>
      <c r="H1347" s="99" t="s">
        <v>15326</v>
      </c>
      <c r="I1347" s="99" t="s">
        <v>15322</v>
      </c>
      <c r="J1347" s="99" t="s">
        <v>15364</v>
      </c>
      <c r="K1347" s="99">
        <v>0</v>
      </c>
      <c r="L1347" s="99" t="s">
        <v>13433</v>
      </c>
      <c r="M1347" s="100" t="s">
        <v>17597</v>
      </c>
      <c r="N1347" s="86" t="str">
        <f t="shared" si="21"/>
        <v>7361460</v>
      </c>
      <c r="O1347" s="104">
        <v>273000</v>
      </c>
      <c r="P1347" s="101">
        <v>259350</v>
      </c>
      <c r="Q1347" s="77">
        <v>259.35000000000002</v>
      </c>
      <c r="R1347" s="102" t="s">
        <v>15329</v>
      </c>
      <c r="S1347" s="99" t="s">
        <v>15349</v>
      </c>
      <c r="T1347" s="99" t="s">
        <v>15331</v>
      </c>
      <c r="U1347" s="99" t="s">
        <v>15350</v>
      </c>
      <c r="V1347" s="99" t="s">
        <v>15351</v>
      </c>
      <c r="W1347" s="99" t="s">
        <v>15352</v>
      </c>
      <c r="X1347" s="103" t="s">
        <v>15684</v>
      </c>
      <c r="Y1347" s="103">
        <v>44629</v>
      </c>
      <c r="Z1347" s="103">
        <v>51928</v>
      </c>
      <c r="AA1347" s="79" t="s">
        <v>15353</v>
      </c>
    </row>
    <row r="1348" spans="1:31" hidden="1">
      <c r="A1348" s="98" t="s">
        <v>2347</v>
      </c>
      <c r="B1348" s="99" t="s">
        <v>15346</v>
      </c>
      <c r="C1348" s="99" t="s">
        <v>129</v>
      </c>
      <c r="D1348" s="99" t="s">
        <v>15322</v>
      </c>
      <c r="E1348" s="99" t="s">
        <v>15337</v>
      </c>
      <c r="F1348" s="99" t="s">
        <v>15324</v>
      </c>
      <c r="G1348" s="99" t="s">
        <v>17598</v>
      </c>
      <c r="H1348" s="99" t="s">
        <v>15326</v>
      </c>
      <c r="I1348" s="99" t="s">
        <v>15322</v>
      </c>
      <c r="J1348" s="99" t="s">
        <v>15364</v>
      </c>
      <c r="K1348" s="99">
        <v>0</v>
      </c>
      <c r="L1348" s="99" t="s">
        <v>13433</v>
      </c>
      <c r="M1348" s="99" t="s">
        <v>17599</v>
      </c>
      <c r="N1348" s="86" t="str">
        <f t="shared" si="21"/>
        <v>7362293</v>
      </c>
      <c r="O1348" s="104">
        <v>273000</v>
      </c>
      <c r="P1348" s="101">
        <v>259350</v>
      </c>
      <c r="Q1348" s="77">
        <v>259.35000000000002</v>
      </c>
      <c r="R1348" s="102" t="s">
        <v>15329</v>
      </c>
      <c r="S1348" s="99" t="s">
        <v>15349</v>
      </c>
      <c r="T1348" s="99" t="s">
        <v>15331</v>
      </c>
      <c r="U1348" s="99" t="s">
        <v>15350</v>
      </c>
      <c r="V1348" s="99" t="s">
        <v>15351</v>
      </c>
      <c r="W1348" s="99" t="s">
        <v>15352</v>
      </c>
      <c r="X1348" s="103" t="s">
        <v>15476</v>
      </c>
      <c r="Y1348" s="103">
        <v>44658</v>
      </c>
      <c r="Z1348" s="103">
        <v>51939</v>
      </c>
      <c r="AA1348" s="79" t="s">
        <v>15353</v>
      </c>
    </row>
    <row r="1349" spans="1:31" hidden="1">
      <c r="A1349" s="98" t="s">
        <v>2347</v>
      </c>
      <c r="B1349" s="99" t="s">
        <v>15511</v>
      </c>
      <c r="C1349" s="99" t="s">
        <v>3798</v>
      </c>
      <c r="D1349" s="99" t="s">
        <v>15322</v>
      </c>
      <c r="E1349" s="99" t="s">
        <v>15361</v>
      </c>
      <c r="F1349" s="99" t="s">
        <v>15354</v>
      </c>
      <c r="G1349" s="99" t="s">
        <v>17600</v>
      </c>
      <c r="H1349" s="99" t="s">
        <v>15326</v>
      </c>
      <c r="I1349" s="99" t="s">
        <v>15322</v>
      </c>
      <c r="J1349" s="99" t="s">
        <v>15361</v>
      </c>
      <c r="K1349" s="99">
        <v>0</v>
      </c>
      <c r="L1349" s="99" t="s">
        <v>13433</v>
      </c>
      <c r="M1349" s="100" t="s">
        <v>17601</v>
      </c>
      <c r="N1349" s="86" t="str">
        <f t="shared" si="21"/>
        <v>7397514</v>
      </c>
      <c r="O1349" s="104">
        <v>142502</v>
      </c>
      <c r="P1349" s="101">
        <v>142502</v>
      </c>
      <c r="Q1349" s="77">
        <v>142.50200000000001</v>
      </c>
      <c r="R1349" s="102" t="s">
        <v>15329</v>
      </c>
      <c r="S1349" s="99" t="s">
        <v>15349</v>
      </c>
      <c r="T1349" s="99" t="s">
        <v>15331</v>
      </c>
      <c r="U1349" s="99" t="s">
        <v>15356</v>
      </c>
      <c r="V1349" s="99" t="s">
        <v>15357</v>
      </c>
      <c r="W1349" s="99" t="s">
        <v>15352</v>
      </c>
      <c r="X1349" s="103" t="s">
        <v>16568</v>
      </c>
      <c r="Y1349" s="103">
        <v>44630</v>
      </c>
      <c r="Z1349" s="103">
        <v>51905</v>
      </c>
      <c r="AA1349" s="79" t="s">
        <v>15353</v>
      </c>
    </row>
    <row r="1350" spans="1:31" hidden="1">
      <c r="A1350" s="98" t="s">
        <v>2799</v>
      </c>
      <c r="B1350" s="99" t="s">
        <v>15358</v>
      </c>
      <c r="C1350" s="99" t="s">
        <v>59</v>
      </c>
      <c r="D1350" s="99" t="s">
        <v>15322</v>
      </c>
      <c r="E1350" s="99" t="s">
        <v>15337</v>
      </c>
      <c r="F1350" s="99" t="s">
        <v>15324</v>
      </c>
      <c r="G1350" s="99" t="s">
        <v>17602</v>
      </c>
      <c r="H1350" s="99" t="s">
        <v>15326</v>
      </c>
      <c r="I1350" s="99" t="s">
        <v>15322</v>
      </c>
      <c r="J1350" s="99" t="s">
        <v>15337</v>
      </c>
      <c r="K1350" s="99">
        <v>0</v>
      </c>
      <c r="L1350" s="99" t="s">
        <v>13433</v>
      </c>
      <c r="M1350" s="99" t="s">
        <v>1333</v>
      </c>
      <c r="N1350" s="86" t="str">
        <f t="shared" si="21"/>
        <v>7415162</v>
      </c>
      <c r="O1350" s="104">
        <v>243445</v>
      </c>
      <c r="P1350" s="101">
        <v>243445</v>
      </c>
      <c r="Q1350" s="77">
        <v>243.44499999999999</v>
      </c>
      <c r="R1350" s="102" t="s">
        <v>15329</v>
      </c>
      <c r="S1350" s="99" t="s">
        <v>15330</v>
      </c>
      <c r="T1350" s="99" t="s">
        <v>15331</v>
      </c>
      <c r="U1350" s="99" t="s">
        <v>15332</v>
      </c>
      <c r="V1350" s="99" t="s">
        <v>15333</v>
      </c>
      <c r="W1350" s="99" t="s">
        <v>15334</v>
      </c>
      <c r="X1350" s="103" t="s">
        <v>15423</v>
      </c>
      <c r="Y1350" s="103">
        <v>44665</v>
      </c>
      <c r="Z1350" s="103">
        <v>51960</v>
      </c>
      <c r="AA1350" s="79">
        <v>6186</v>
      </c>
      <c r="AB1350" s="80" t="s">
        <v>15340</v>
      </c>
      <c r="AC1350" s="81">
        <v>33</v>
      </c>
    </row>
    <row r="1351" spans="1:31" hidden="1">
      <c r="A1351" s="76" t="s">
        <v>15397</v>
      </c>
      <c r="B1351" s="92" t="s">
        <v>15398</v>
      </c>
      <c r="C1351" s="92" t="s">
        <v>69</v>
      </c>
      <c r="D1351" s="92" t="s">
        <v>15322</v>
      </c>
      <c r="E1351" s="92" t="s">
        <v>15337</v>
      </c>
      <c r="F1351" s="92" t="s">
        <v>15324</v>
      </c>
      <c r="G1351" s="92" t="s">
        <v>17603</v>
      </c>
      <c r="H1351" s="92" t="s">
        <v>15326</v>
      </c>
      <c r="I1351" s="92" t="s">
        <v>15322</v>
      </c>
      <c r="J1351" s="92" t="s">
        <v>15384</v>
      </c>
      <c r="K1351" s="92">
        <v>0</v>
      </c>
      <c r="L1351" s="92" t="s">
        <v>13433</v>
      </c>
      <c r="M1351" s="93" t="s">
        <v>17604</v>
      </c>
      <c r="N1351" s="86" t="str">
        <f t="shared" si="21"/>
        <v>7477433</v>
      </c>
      <c r="O1351" s="94">
        <v>123250</v>
      </c>
      <c r="P1351" s="95">
        <v>61700</v>
      </c>
      <c r="Q1351" s="77">
        <v>61.7</v>
      </c>
      <c r="R1351" s="96" t="s">
        <v>15329</v>
      </c>
      <c r="S1351" s="92" t="s">
        <v>15330</v>
      </c>
      <c r="T1351" s="92" t="s">
        <v>15331</v>
      </c>
      <c r="U1351" s="92" t="s">
        <v>15332</v>
      </c>
      <c r="V1351" s="92" t="s">
        <v>15333</v>
      </c>
      <c r="W1351" s="92" t="s">
        <v>15334</v>
      </c>
      <c r="X1351" s="97">
        <v>44592</v>
      </c>
      <c r="Y1351" s="97">
        <v>44593</v>
      </c>
      <c r="Z1351" s="97">
        <v>51877</v>
      </c>
      <c r="AA1351" s="79">
        <v>6186</v>
      </c>
      <c r="AB1351" s="90" t="s">
        <v>15503</v>
      </c>
    </row>
    <row r="1352" spans="1:31" hidden="1">
      <c r="A1352" s="98" t="s">
        <v>2799</v>
      </c>
      <c r="B1352" s="99" t="s">
        <v>15358</v>
      </c>
      <c r="C1352" s="99" t="s">
        <v>59</v>
      </c>
      <c r="D1352" s="99" t="s">
        <v>15322</v>
      </c>
      <c r="E1352" s="99" t="s">
        <v>15337</v>
      </c>
      <c r="F1352" s="99" t="s">
        <v>15324</v>
      </c>
      <c r="G1352" s="99" t="s">
        <v>17605</v>
      </c>
      <c r="H1352" s="99" t="s">
        <v>15326</v>
      </c>
      <c r="I1352" s="99" t="s">
        <v>15322</v>
      </c>
      <c r="J1352" s="99" t="s">
        <v>15337</v>
      </c>
      <c r="K1352" s="99">
        <v>0</v>
      </c>
      <c r="L1352" s="99" t="s">
        <v>13433</v>
      </c>
      <c r="M1352" s="100" t="s">
        <v>108</v>
      </c>
      <c r="N1352" s="86" t="str">
        <f t="shared" si="21"/>
        <v>7493708</v>
      </c>
      <c r="O1352" s="104">
        <v>309400</v>
      </c>
      <c r="P1352" s="101">
        <v>309400</v>
      </c>
      <c r="Q1352" s="77">
        <v>309.39999999999998</v>
      </c>
      <c r="R1352" s="102" t="s">
        <v>15329</v>
      </c>
      <c r="S1352" s="99" t="s">
        <v>15330</v>
      </c>
      <c r="T1352" s="99" t="s">
        <v>15331</v>
      </c>
      <c r="U1352" s="99" t="s">
        <v>15332</v>
      </c>
      <c r="V1352" s="99" t="s">
        <v>15333</v>
      </c>
      <c r="W1352" s="99" t="s">
        <v>15334</v>
      </c>
      <c r="X1352" s="103" t="s">
        <v>15688</v>
      </c>
      <c r="Y1352" s="103">
        <v>44638</v>
      </c>
      <c r="Z1352" s="103">
        <v>51942</v>
      </c>
      <c r="AA1352" s="79">
        <v>6186</v>
      </c>
      <c r="AB1352" s="80" t="s">
        <v>15340</v>
      </c>
    </row>
    <row r="1353" spans="1:31" hidden="1">
      <c r="A1353" s="76" t="s">
        <v>2799</v>
      </c>
      <c r="B1353" s="92" t="s">
        <v>15358</v>
      </c>
      <c r="C1353" s="92" t="s">
        <v>59</v>
      </c>
      <c r="D1353" s="92" t="s">
        <v>15322</v>
      </c>
      <c r="E1353" s="92" t="s">
        <v>15337</v>
      </c>
      <c r="F1353" s="92" t="s">
        <v>15324</v>
      </c>
      <c r="G1353" s="92" t="s">
        <v>17606</v>
      </c>
      <c r="H1353" s="92" t="s">
        <v>15326</v>
      </c>
      <c r="I1353" s="92" t="s">
        <v>15322</v>
      </c>
      <c r="J1353" s="92" t="s">
        <v>15361</v>
      </c>
      <c r="K1353" s="92">
        <v>0</v>
      </c>
      <c r="L1353" s="92" t="s">
        <v>13433</v>
      </c>
      <c r="M1353" s="93" t="s">
        <v>3779</v>
      </c>
      <c r="N1353" s="86" t="str">
        <f t="shared" ref="N1353:N1416" si="22">+RIGHT(M1353,7)</f>
        <v>7546692</v>
      </c>
      <c r="O1353" s="94">
        <v>306000</v>
      </c>
      <c r="P1353" s="95">
        <v>306000</v>
      </c>
      <c r="Q1353" s="77">
        <v>306</v>
      </c>
      <c r="R1353" s="96" t="s">
        <v>15329</v>
      </c>
      <c r="S1353" s="92" t="s">
        <v>15330</v>
      </c>
      <c r="T1353" s="92" t="s">
        <v>15331</v>
      </c>
      <c r="U1353" s="92" t="s">
        <v>15332</v>
      </c>
      <c r="V1353" s="92" t="s">
        <v>15333</v>
      </c>
      <c r="W1353" s="92" t="s">
        <v>15334</v>
      </c>
      <c r="X1353" s="97">
        <v>44580</v>
      </c>
      <c r="Y1353" s="97">
        <v>44582</v>
      </c>
      <c r="Z1353" s="97">
        <v>51883</v>
      </c>
      <c r="AA1353" s="79">
        <v>6186</v>
      </c>
      <c r="AB1353" s="90" t="s">
        <v>15340</v>
      </c>
    </row>
    <row r="1354" spans="1:31" hidden="1">
      <c r="A1354" s="76" t="s">
        <v>2799</v>
      </c>
      <c r="B1354" s="92" t="s">
        <v>15358</v>
      </c>
      <c r="C1354" s="92" t="s">
        <v>59</v>
      </c>
      <c r="D1354" s="92" t="s">
        <v>15322</v>
      </c>
      <c r="E1354" s="92" t="s">
        <v>15337</v>
      </c>
      <c r="F1354" s="92" t="s">
        <v>15324</v>
      </c>
      <c r="G1354" s="92" t="s">
        <v>17607</v>
      </c>
      <c r="H1354" s="92" t="s">
        <v>15326</v>
      </c>
      <c r="I1354" s="92" t="s">
        <v>15322</v>
      </c>
      <c r="J1354" s="92" t="s">
        <v>15337</v>
      </c>
      <c r="K1354" s="92">
        <v>0</v>
      </c>
      <c r="L1354" s="92" t="s">
        <v>13433</v>
      </c>
      <c r="M1354" s="93" t="s">
        <v>402</v>
      </c>
      <c r="N1354" s="86" t="str">
        <f t="shared" si="22"/>
        <v>7563702</v>
      </c>
      <c r="O1354" s="94">
        <v>297500</v>
      </c>
      <c r="P1354" s="95">
        <v>297500</v>
      </c>
      <c r="Q1354" s="77">
        <v>297.5</v>
      </c>
      <c r="R1354" s="96" t="s">
        <v>15329</v>
      </c>
      <c r="S1354" s="92" t="s">
        <v>15330</v>
      </c>
      <c r="T1354" s="92" t="s">
        <v>15331</v>
      </c>
      <c r="U1354" s="92" t="s">
        <v>15332</v>
      </c>
      <c r="V1354" s="92" t="s">
        <v>15333</v>
      </c>
      <c r="W1354" s="92" t="s">
        <v>15334</v>
      </c>
      <c r="X1354" s="97">
        <v>44573</v>
      </c>
      <c r="Y1354" s="97">
        <v>44581</v>
      </c>
      <c r="Z1354" s="97">
        <v>51877</v>
      </c>
      <c r="AA1354" s="79">
        <v>6186</v>
      </c>
      <c r="AB1354" s="90" t="s">
        <v>15340</v>
      </c>
    </row>
    <row r="1355" spans="1:31" hidden="1">
      <c r="A1355" s="98" t="s">
        <v>2799</v>
      </c>
      <c r="B1355" s="99" t="s">
        <v>15358</v>
      </c>
      <c r="C1355" s="99" t="s">
        <v>59</v>
      </c>
      <c r="D1355" s="99" t="s">
        <v>15322</v>
      </c>
      <c r="E1355" s="99" t="s">
        <v>15337</v>
      </c>
      <c r="F1355" s="99" t="s">
        <v>15324</v>
      </c>
      <c r="G1355" s="99" t="s">
        <v>17608</v>
      </c>
      <c r="H1355" s="99" t="s">
        <v>15326</v>
      </c>
      <c r="I1355" s="99" t="s">
        <v>15322</v>
      </c>
      <c r="J1355" s="99" t="s">
        <v>15337</v>
      </c>
      <c r="K1355" s="99">
        <v>0</v>
      </c>
      <c r="L1355" s="99" t="s">
        <v>13433</v>
      </c>
      <c r="M1355" s="99" t="s">
        <v>99</v>
      </c>
      <c r="N1355" s="86" t="str">
        <f t="shared" si="22"/>
        <v>7618973</v>
      </c>
      <c r="O1355" s="104">
        <v>309400</v>
      </c>
      <c r="P1355" s="101">
        <v>309400</v>
      </c>
      <c r="Q1355" s="77">
        <v>309.39999999999998</v>
      </c>
      <c r="R1355" s="102" t="s">
        <v>15329</v>
      </c>
      <c r="S1355" s="99" t="s">
        <v>15330</v>
      </c>
      <c r="T1355" s="99" t="s">
        <v>15331</v>
      </c>
      <c r="U1355" s="99" t="s">
        <v>15332</v>
      </c>
      <c r="V1355" s="99" t="s">
        <v>15333</v>
      </c>
      <c r="W1355" s="99" t="s">
        <v>15334</v>
      </c>
      <c r="X1355" s="103" t="s">
        <v>15540</v>
      </c>
      <c r="Y1355" s="103">
        <v>44670</v>
      </c>
      <c r="Z1355" s="103">
        <v>51962</v>
      </c>
      <c r="AA1355" s="79">
        <v>6186</v>
      </c>
      <c r="AB1355" s="80" t="s">
        <v>15340</v>
      </c>
    </row>
    <row r="1356" spans="1:31" hidden="1">
      <c r="A1356" s="98" t="s">
        <v>2347</v>
      </c>
      <c r="B1356" s="99" t="s">
        <v>15341</v>
      </c>
      <c r="C1356" s="99" t="s">
        <v>15342</v>
      </c>
      <c r="D1356" s="99" t="s">
        <v>15322</v>
      </c>
      <c r="E1356" s="99" t="s">
        <v>15343</v>
      </c>
      <c r="F1356" s="99" t="s">
        <v>15324</v>
      </c>
      <c r="G1356" s="99" t="s">
        <v>17609</v>
      </c>
      <c r="H1356" s="99" t="s">
        <v>15326</v>
      </c>
      <c r="I1356" s="99" t="s">
        <v>15322</v>
      </c>
      <c r="J1356" s="99" t="s">
        <v>15395</v>
      </c>
      <c r="K1356" s="99">
        <v>0</v>
      </c>
      <c r="L1356" s="99" t="s">
        <v>13433</v>
      </c>
      <c r="M1356" s="99" t="s">
        <v>2444</v>
      </c>
      <c r="N1356" s="86" t="str">
        <f t="shared" si="22"/>
        <v>7675973</v>
      </c>
      <c r="O1356" s="104">
        <v>309400</v>
      </c>
      <c r="P1356" s="101">
        <v>309400</v>
      </c>
      <c r="Q1356" s="77">
        <v>309.39999999999998</v>
      </c>
      <c r="R1356" s="102" t="s">
        <v>15329</v>
      </c>
      <c r="S1356" s="99" t="s">
        <v>15330</v>
      </c>
      <c r="T1356" s="99" t="s">
        <v>15331</v>
      </c>
      <c r="U1356" s="99" t="s">
        <v>15332</v>
      </c>
      <c r="V1356" s="99" t="s">
        <v>15333</v>
      </c>
      <c r="W1356" s="99" t="s">
        <v>15345</v>
      </c>
      <c r="X1356" s="103">
        <v>44699</v>
      </c>
      <c r="Y1356" s="103">
        <v>44700</v>
      </c>
      <c r="Z1356" s="103">
        <v>52002</v>
      </c>
      <c r="AA1356" s="79">
        <v>6186</v>
      </c>
      <c r="AB1356" s="80" t="s">
        <v>15510</v>
      </c>
      <c r="AC1356" s="81">
        <v>33</v>
      </c>
    </row>
    <row r="1357" spans="1:31" hidden="1">
      <c r="A1357" s="98" t="s">
        <v>15392</v>
      </c>
      <c r="B1357" s="99" t="s">
        <v>15435</v>
      </c>
      <c r="C1357" s="99" t="s">
        <v>1049</v>
      </c>
      <c r="D1357" s="99" t="s">
        <v>15322</v>
      </c>
      <c r="E1357" s="99" t="s">
        <v>15337</v>
      </c>
      <c r="F1357" s="99" t="s">
        <v>15354</v>
      </c>
      <c r="G1357" s="99" t="s">
        <v>17610</v>
      </c>
      <c r="H1357" s="99" t="s">
        <v>15326</v>
      </c>
      <c r="I1357" s="99" t="s">
        <v>15322</v>
      </c>
      <c r="J1357" s="99" t="s">
        <v>15370</v>
      </c>
      <c r="K1357" s="99">
        <v>0</v>
      </c>
      <c r="L1357" s="99" t="s">
        <v>13433</v>
      </c>
      <c r="M1357" s="99" t="s">
        <v>17611</v>
      </c>
      <c r="N1357" s="86" t="str">
        <f t="shared" si="22"/>
        <v>7688037</v>
      </c>
      <c r="O1357" s="104">
        <v>80000</v>
      </c>
      <c r="P1357" s="105">
        <v>80000</v>
      </c>
      <c r="Q1357" s="77">
        <v>80</v>
      </c>
      <c r="R1357" s="102" t="s">
        <v>15329</v>
      </c>
      <c r="S1357" s="99" t="s">
        <v>15401</v>
      </c>
      <c r="T1357" s="99" t="s">
        <v>15331</v>
      </c>
      <c r="U1357" s="99" t="s">
        <v>15484</v>
      </c>
      <c r="V1357" s="99" t="s">
        <v>15485</v>
      </c>
      <c r="W1357" s="99" t="s">
        <v>15402</v>
      </c>
      <c r="X1357" s="103" t="s">
        <v>17612</v>
      </c>
      <c r="Y1357" s="103">
        <v>44712</v>
      </c>
      <c r="Z1357" s="103">
        <v>52004</v>
      </c>
      <c r="AA1357" s="79" t="s">
        <v>15731</v>
      </c>
      <c r="AB1357" s="80" t="s">
        <v>15375</v>
      </c>
    </row>
    <row r="1358" spans="1:31" hidden="1">
      <c r="A1358" s="98" t="s">
        <v>2347</v>
      </c>
      <c r="B1358" s="99" t="s">
        <v>15346</v>
      </c>
      <c r="C1358" s="99" t="s">
        <v>129</v>
      </c>
      <c r="D1358" s="99" t="s">
        <v>15322</v>
      </c>
      <c r="E1358" s="99" t="s">
        <v>15337</v>
      </c>
      <c r="F1358" s="99" t="s">
        <v>15324</v>
      </c>
      <c r="G1358" s="99" t="s">
        <v>17613</v>
      </c>
      <c r="H1358" s="99" t="s">
        <v>15326</v>
      </c>
      <c r="I1358" s="99" t="s">
        <v>15322</v>
      </c>
      <c r="J1358" s="99" t="s">
        <v>15395</v>
      </c>
      <c r="K1358" s="99">
        <v>0</v>
      </c>
      <c r="L1358" s="99" t="s">
        <v>13433</v>
      </c>
      <c r="M1358" s="100" t="s">
        <v>17614</v>
      </c>
      <c r="N1358" s="86" t="str">
        <f t="shared" si="22"/>
        <v>7759173</v>
      </c>
      <c r="O1358" s="104">
        <v>273000</v>
      </c>
      <c r="P1358" s="101">
        <v>259350</v>
      </c>
      <c r="Q1358" s="77">
        <v>259.35000000000002</v>
      </c>
      <c r="R1358" s="102" t="s">
        <v>15329</v>
      </c>
      <c r="S1358" s="99" t="s">
        <v>15349</v>
      </c>
      <c r="T1358" s="99" t="s">
        <v>15331</v>
      </c>
      <c r="U1358" s="99" t="s">
        <v>15350</v>
      </c>
      <c r="V1358" s="99" t="s">
        <v>15351</v>
      </c>
      <c r="W1358" s="99" t="s">
        <v>15352</v>
      </c>
      <c r="X1358" s="103" t="s">
        <v>16568</v>
      </c>
      <c r="Y1358" s="103">
        <v>44629</v>
      </c>
      <c r="Z1358" s="103">
        <v>51905</v>
      </c>
      <c r="AA1358" s="79" t="s">
        <v>15353</v>
      </c>
    </row>
    <row r="1359" spans="1:31" hidden="1">
      <c r="A1359" s="98" t="s">
        <v>2347</v>
      </c>
      <c r="B1359" s="99" t="s">
        <v>15511</v>
      </c>
      <c r="C1359" s="99" t="s">
        <v>3798</v>
      </c>
      <c r="D1359" s="99" t="s">
        <v>15322</v>
      </c>
      <c r="E1359" s="99" t="s">
        <v>15361</v>
      </c>
      <c r="F1359" s="99" t="s">
        <v>15354</v>
      </c>
      <c r="G1359" s="99" t="s">
        <v>17615</v>
      </c>
      <c r="H1359" s="99" t="s">
        <v>15326</v>
      </c>
      <c r="I1359" s="99" t="s">
        <v>15322</v>
      </c>
      <c r="J1359" s="99" t="s">
        <v>15361</v>
      </c>
      <c r="K1359" s="99">
        <v>0</v>
      </c>
      <c r="L1359" s="99" t="s">
        <v>13433</v>
      </c>
      <c r="M1359" s="100" t="s">
        <v>17616</v>
      </c>
      <c r="N1359" s="86" t="str">
        <f t="shared" si="22"/>
        <v>7761514</v>
      </c>
      <c r="O1359" s="101">
        <v>142093</v>
      </c>
      <c r="P1359" s="101">
        <v>142093</v>
      </c>
      <c r="Q1359" s="77">
        <v>142.09299999999999</v>
      </c>
      <c r="R1359" s="102" t="s">
        <v>15329</v>
      </c>
      <c r="S1359" s="99" t="s">
        <v>15349</v>
      </c>
      <c r="T1359" s="99" t="s">
        <v>15331</v>
      </c>
      <c r="U1359" s="99" t="s">
        <v>15356</v>
      </c>
      <c r="V1359" s="99" t="s">
        <v>15357</v>
      </c>
      <c r="W1359" s="99" t="s">
        <v>15352</v>
      </c>
      <c r="X1359" s="103">
        <v>44614</v>
      </c>
      <c r="Y1359" s="103">
        <v>44614</v>
      </c>
      <c r="Z1359" s="103">
        <v>51917</v>
      </c>
      <c r="AA1359" s="79" t="s">
        <v>15353</v>
      </c>
    </row>
    <row r="1360" spans="1:31" hidden="1">
      <c r="A1360" s="98" t="s">
        <v>2799</v>
      </c>
      <c r="B1360" s="99" t="s">
        <v>15358</v>
      </c>
      <c r="C1360" s="99" t="s">
        <v>59</v>
      </c>
      <c r="D1360" s="99" t="s">
        <v>15322</v>
      </c>
      <c r="E1360" s="99" t="s">
        <v>15337</v>
      </c>
      <c r="F1360" s="99" t="s">
        <v>15324</v>
      </c>
      <c r="G1360" s="99" t="s">
        <v>17617</v>
      </c>
      <c r="H1360" s="99" t="s">
        <v>15326</v>
      </c>
      <c r="I1360" s="99" t="s">
        <v>15322</v>
      </c>
      <c r="J1360" s="99" t="s">
        <v>15337</v>
      </c>
      <c r="K1360" s="99">
        <v>0</v>
      </c>
      <c r="L1360" s="99" t="s">
        <v>13433</v>
      </c>
      <c r="M1360" s="99" t="s">
        <v>1036</v>
      </c>
      <c r="N1360" s="86" t="str">
        <f t="shared" si="22"/>
        <v>7775323</v>
      </c>
      <c r="O1360" s="104">
        <v>244760</v>
      </c>
      <c r="P1360" s="101">
        <v>244760</v>
      </c>
      <c r="Q1360" s="77">
        <v>244.76</v>
      </c>
      <c r="R1360" s="102" t="s">
        <v>15329</v>
      </c>
      <c r="S1360" s="99" t="s">
        <v>15330</v>
      </c>
      <c r="T1360" s="99" t="s">
        <v>15331</v>
      </c>
      <c r="U1360" s="99" t="s">
        <v>15332</v>
      </c>
      <c r="V1360" s="99" t="s">
        <v>15333</v>
      </c>
      <c r="W1360" s="99" t="s">
        <v>15329</v>
      </c>
      <c r="X1360" s="103" t="s">
        <v>15673</v>
      </c>
      <c r="Y1360" s="103">
        <v>44657</v>
      </c>
      <c r="Z1360" s="103">
        <v>51955</v>
      </c>
      <c r="AA1360" s="79">
        <v>6186</v>
      </c>
      <c r="AB1360" s="80" t="s">
        <v>15340</v>
      </c>
      <c r="AC1360" s="81">
        <v>33</v>
      </c>
    </row>
    <row r="1361" spans="1:29" hidden="1">
      <c r="A1361" s="98" t="s">
        <v>2799</v>
      </c>
      <c r="B1361" s="99" t="s">
        <v>15358</v>
      </c>
      <c r="C1361" s="99" t="s">
        <v>59</v>
      </c>
      <c r="D1361" s="99" t="s">
        <v>15322</v>
      </c>
      <c r="E1361" s="99" t="s">
        <v>15337</v>
      </c>
      <c r="F1361" s="99" t="s">
        <v>15324</v>
      </c>
      <c r="G1361" s="99" t="s">
        <v>17618</v>
      </c>
      <c r="H1361" s="99" t="s">
        <v>15326</v>
      </c>
      <c r="I1361" s="99" t="s">
        <v>15322</v>
      </c>
      <c r="J1361" s="99" t="s">
        <v>15406</v>
      </c>
      <c r="K1361" s="99">
        <v>0</v>
      </c>
      <c r="L1361" s="99" t="s">
        <v>13433</v>
      </c>
      <c r="M1361" s="99" t="s">
        <v>1985</v>
      </c>
      <c r="N1361" s="86" t="str">
        <f t="shared" si="22"/>
        <v>7779248</v>
      </c>
      <c r="O1361" s="104">
        <v>309400</v>
      </c>
      <c r="P1361" s="101">
        <v>309400</v>
      </c>
      <c r="Q1361" s="77">
        <v>309.39999999999998</v>
      </c>
      <c r="R1361" s="102" t="s">
        <v>15329</v>
      </c>
      <c r="S1361" s="99" t="s">
        <v>15330</v>
      </c>
      <c r="T1361" s="99" t="s">
        <v>15331</v>
      </c>
      <c r="U1361" s="99" t="s">
        <v>15332</v>
      </c>
      <c r="V1361" s="99" t="s">
        <v>15333</v>
      </c>
      <c r="W1361" s="99" t="s">
        <v>15334</v>
      </c>
      <c r="X1361" s="103">
        <v>44693</v>
      </c>
      <c r="Y1361" s="103">
        <v>44694</v>
      </c>
      <c r="Z1361" s="103">
        <v>51997</v>
      </c>
      <c r="AA1361" s="79">
        <v>6186</v>
      </c>
      <c r="AB1361" s="80" t="s">
        <v>15340</v>
      </c>
      <c r="AC1361" s="81">
        <v>33</v>
      </c>
    </row>
    <row r="1362" spans="1:29" hidden="1">
      <c r="A1362" s="98" t="s">
        <v>15489</v>
      </c>
      <c r="B1362" s="99" t="s">
        <v>15772</v>
      </c>
      <c r="C1362" s="99" t="s">
        <v>57</v>
      </c>
      <c r="D1362" s="99" t="s">
        <v>15322</v>
      </c>
      <c r="E1362" s="99" t="s">
        <v>15337</v>
      </c>
      <c r="F1362" s="99" t="s">
        <v>15324</v>
      </c>
      <c r="G1362" s="99" t="s">
        <v>369</v>
      </c>
      <c r="H1362" s="99" t="s">
        <v>15326</v>
      </c>
      <c r="I1362" s="99" t="s">
        <v>15322</v>
      </c>
      <c r="J1362" s="99" t="s">
        <v>15337</v>
      </c>
      <c r="K1362" s="99">
        <v>0</v>
      </c>
      <c r="L1362" s="99" t="s">
        <v>13433</v>
      </c>
      <c r="M1362" s="100" t="s">
        <v>370</v>
      </c>
      <c r="N1362" s="86" t="str">
        <f t="shared" si="22"/>
        <v>7798401</v>
      </c>
      <c r="O1362" s="104">
        <v>263918</v>
      </c>
      <c r="P1362" s="101">
        <v>263918</v>
      </c>
      <c r="Q1362" s="77">
        <v>263.91800000000001</v>
      </c>
      <c r="R1362" s="102" t="s">
        <v>15329</v>
      </c>
      <c r="S1362" s="99" t="s">
        <v>15330</v>
      </c>
      <c r="T1362" s="99" t="s">
        <v>15331</v>
      </c>
      <c r="U1362" s="99" t="s">
        <v>15332</v>
      </c>
      <c r="V1362" s="99" t="s">
        <v>15333</v>
      </c>
      <c r="W1362" s="99" t="s">
        <v>15345</v>
      </c>
      <c r="X1362" s="103" t="s">
        <v>15655</v>
      </c>
      <c r="Y1362" s="103">
        <v>44631</v>
      </c>
      <c r="Z1362" s="103">
        <v>51911</v>
      </c>
      <c r="AA1362" s="79">
        <v>6186</v>
      </c>
      <c r="AB1362" s="80" t="s">
        <v>15340</v>
      </c>
    </row>
    <row r="1363" spans="1:29" hidden="1">
      <c r="A1363" s="98" t="s">
        <v>2347</v>
      </c>
      <c r="B1363" s="99" t="s">
        <v>15367</v>
      </c>
      <c r="C1363" s="99" t="s">
        <v>15368</v>
      </c>
      <c r="D1363" s="99" t="s">
        <v>15322</v>
      </c>
      <c r="E1363" s="99" t="s">
        <v>15364</v>
      </c>
      <c r="F1363" s="99" t="s">
        <v>15354</v>
      </c>
      <c r="G1363" s="99" t="s">
        <v>17619</v>
      </c>
      <c r="H1363" s="99" t="s">
        <v>15326</v>
      </c>
      <c r="I1363" s="99" t="s">
        <v>15322</v>
      </c>
      <c r="J1363" s="99" t="s">
        <v>15364</v>
      </c>
      <c r="K1363" s="99">
        <v>0</v>
      </c>
      <c r="L1363" s="99" t="s">
        <v>13433</v>
      </c>
      <c r="M1363" s="99" t="s">
        <v>17620</v>
      </c>
      <c r="N1363" s="86" t="str">
        <f t="shared" si="22"/>
        <v>7820251</v>
      </c>
      <c r="O1363" s="104">
        <v>100000</v>
      </c>
      <c r="P1363" s="105">
        <v>100000</v>
      </c>
      <c r="Q1363" s="77">
        <v>100</v>
      </c>
      <c r="R1363" s="102" t="s">
        <v>15329</v>
      </c>
      <c r="S1363" s="99" t="s">
        <v>15371</v>
      </c>
      <c r="T1363" s="99" t="s">
        <v>15331</v>
      </c>
      <c r="U1363" s="99" t="s">
        <v>16659</v>
      </c>
      <c r="V1363" s="99" t="s">
        <v>16660</v>
      </c>
      <c r="W1363" s="99" t="s">
        <v>15329</v>
      </c>
      <c r="X1363" s="103" t="s">
        <v>15552</v>
      </c>
      <c r="Y1363" s="103">
        <v>44719</v>
      </c>
      <c r="Z1363" s="103">
        <v>48370</v>
      </c>
      <c r="AA1363" s="79" t="s">
        <v>15374</v>
      </c>
      <c r="AB1363" s="80" t="s">
        <v>15503</v>
      </c>
    </row>
    <row r="1364" spans="1:29" hidden="1">
      <c r="A1364" s="98" t="s">
        <v>2347</v>
      </c>
      <c r="B1364" s="99" t="s">
        <v>15511</v>
      </c>
      <c r="C1364" s="99" t="s">
        <v>3798</v>
      </c>
      <c r="D1364" s="99" t="s">
        <v>15322</v>
      </c>
      <c r="E1364" s="99" t="s">
        <v>15361</v>
      </c>
      <c r="F1364" s="99" t="s">
        <v>15354</v>
      </c>
      <c r="G1364" s="99" t="s">
        <v>17621</v>
      </c>
      <c r="H1364" s="99" t="s">
        <v>15326</v>
      </c>
      <c r="I1364" s="99" t="s">
        <v>15322</v>
      </c>
      <c r="J1364" s="99" t="s">
        <v>15361</v>
      </c>
      <c r="K1364" s="99">
        <v>0</v>
      </c>
      <c r="L1364" s="99" t="s">
        <v>13433</v>
      </c>
      <c r="M1364" s="100" t="s">
        <v>17622</v>
      </c>
      <c r="N1364" s="86" t="str">
        <f t="shared" si="22"/>
        <v>7825923</v>
      </c>
      <c r="O1364" s="101">
        <v>142502</v>
      </c>
      <c r="P1364" s="101">
        <v>142502</v>
      </c>
      <c r="Q1364" s="77">
        <v>142.50200000000001</v>
      </c>
      <c r="R1364" s="102" t="s">
        <v>15329</v>
      </c>
      <c r="S1364" s="99" t="s">
        <v>15349</v>
      </c>
      <c r="T1364" s="99" t="s">
        <v>15331</v>
      </c>
      <c r="U1364" s="99" t="s">
        <v>15356</v>
      </c>
      <c r="V1364" s="99" t="s">
        <v>15357</v>
      </c>
      <c r="W1364" s="99" t="s">
        <v>15352</v>
      </c>
      <c r="X1364" s="103">
        <v>44608</v>
      </c>
      <c r="Y1364" s="103">
        <v>44609</v>
      </c>
      <c r="Z1364" s="103">
        <v>51912</v>
      </c>
      <c r="AA1364" s="79" t="s">
        <v>15353</v>
      </c>
    </row>
    <row r="1365" spans="1:29" hidden="1">
      <c r="A1365" s="98" t="s">
        <v>2799</v>
      </c>
      <c r="B1365" s="99" t="s">
        <v>15358</v>
      </c>
      <c r="C1365" s="99" t="s">
        <v>59</v>
      </c>
      <c r="D1365" s="99" t="s">
        <v>15322</v>
      </c>
      <c r="E1365" s="99" t="s">
        <v>15337</v>
      </c>
      <c r="F1365" s="99" t="s">
        <v>15324</v>
      </c>
      <c r="G1365" s="99" t="s">
        <v>17623</v>
      </c>
      <c r="H1365" s="99" t="s">
        <v>15326</v>
      </c>
      <c r="I1365" s="99" t="s">
        <v>15322</v>
      </c>
      <c r="J1365" s="99" t="s">
        <v>15337</v>
      </c>
      <c r="K1365" s="99">
        <v>0</v>
      </c>
      <c r="L1365" s="99" t="s">
        <v>13433</v>
      </c>
      <c r="M1365" s="99"/>
      <c r="N1365" s="86" t="str">
        <f t="shared" si="22"/>
        <v/>
      </c>
      <c r="O1365" s="104">
        <v>247405</v>
      </c>
      <c r="P1365" s="101">
        <v>247405</v>
      </c>
      <c r="Q1365" s="77">
        <v>247.405</v>
      </c>
      <c r="R1365" s="102" t="s">
        <v>15329</v>
      </c>
      <c r="S1365" s="99" t="s">
        <v>15330</v>
      </c>
      <c r="T1365" s="99" t="s">
        <v>15331</v>
      </c>
      <c r="U1365" s="99" t="s">
        <v>15332</v>
      </c>
      <c r="V1365" s="99" t="s">
        <v>15333</v>
      </c>
      <c r="W1365" s="99" t="s">
        <v>15334</v>
      </c>
      <c r="X1365" s="103">
        <v>44692</v>
      </c>
      <c r="Y1365" s="103">
        <v>44692</v>
      </c>
      <c r="Z1365" s="103">
        <v>51996</v>
      </c>
      <c r="AA1365" s="79">
        <v>6186</v>
      </c>
      <c r="AB1365" s="80" t="s">
        <v>15340</v>
      </c>
      <c r="AC1365" s="81">
        <v>33</v>
      </c>
    </row>
    <row r="1366" spans="1:29" hidden="1">
      <c r="A1366" s="98" t="s">
        <v>2799</v>
      </c>
      <c r="B1366" s="99" t="s">
        <v>15358</v>
      </c>
      <c r="C1366" s="99" t="s">
        <v>59</v>
      </c>
      <c r="D1366" s="99" t="s">
        <v>15322</v>
      </c>
      <c r="E1366" s="99" t="s">
        <v>15337</v>
      </c>
      <c r="F1366" s="99" t="s">
        <v>15324</v>
      </c>
      <c r="G1366" s="99" t="s">
        <v>17624</v>
      </c>
      <c r="H1366" s="99" t="s">
        <v>15326</v>
      </c>
      <c r="I1366" s="99" t="s">
        <v>15322</v>
      </c>
      <c r="J1366" s="99" t="s">
        <v>15337</v>
      </c>
      <c r="K1366" s="99">
        <v>0</v>
      </c>
      <c r="L1366" s="99" t="s">
        <v>13433</v>
      </c>
      <c r="M1366" s="100" t="s">
        <v>151</v>
      </c>
      <c r="N1366" s="86" t="str">
        <f t="shared" si="22"/>
        <v>7832227</v>
      </c>
      <c r="O1366" s="104">
        <v>279285</v>
      </c>
      <c r="P1366" s="101">
        <v>279285</v>
      </c>
      <c r="Q1366" s="77">
        <v>279.28500000000003</v>
      </c>
      <c r="R1366" s="102" t="s">
        <v>15329</v>
      </c>
      <c r="S1366" s="99" t="s">
        <v>15330</v>
      </c>
      <c r="T1366" s="99" t="s">
        <v>15331</v>
      </c>
      <c r="U1366" s="99" t="s">
        <v>15332</v>
      </c>
      <c r="V1366" s="99" t="s">
        <v>15333</v>
      </c>
      <c r="W1366" s="99" t="s">
        <v>15329</v>
      </c>
      <c r="X1366" s="103" t="s">
        <v>15655</v>
      </c>
      <c r="Y1366" s="103">
        <v>44622</v>
      </c>
      <c r="Z1366" s="103">
        <v>51905</v>
      </c>
      <c r="AA1366" s="79">
        <v>6186</v>
      </c>
      <c r="AB1366" s="80" t="s">
        <v>15340</v>
      </c>
    </row>
    <row r="1367" spans="1:29" hidden="1">
      <c r="A1367" s="98" t="s">
        <v>2347</v>
      </c>
      <c r="B1367" s="99" t="s">
        <v>15341</v>
      </c>
      <c r="C1367" s="99" t="s">
        <v>15342</v>
      </c>
      <c r="D1367" s="99" t="s">
        <v>15322</v>
      </c>
      <c r="E1367" s="99" t="s">
        <v>15343</v>
      </c>
      <c r="F1367" s="99" t="s">
        <v>15354</v>
      </c>
      <c r="G1367" s="99" t="s">
        <v>17625</v>
      </c>
      <c r="H1367" s="99" t="s">
        <v>15326</v>
      </c>
      <c r="I1367" s="99" t="s">
        <v>15322</v>
      </c>
      <c r="J1367" s="99" t="s">
        <v>15343</v>
      </c>
      <c r="K1367" s="99">
        <v>0</v>
      </c>
      <c r="L1367" s="99" t="s">
        <v>13433</v>
      </c>
      <c r="M1367" s="100" t="s">
        <v>17626</v>
      </c>
      <c r="N1367" s="86" t="str">
        <f t="shared" si="22"/>
        <v>7834332</v>
      </c>
      <c r="O1367" s="104">
        <v>171135</v>
      </c>
      <c r="P1367" s="101">
        <v>171135</v>
      </c>
      <c r="Q1367" s="77">
        <v>171.13499999999999</v>
      </c>
      <c r="R1367" s="102" t="s">
        <v>15329</v>
      </c>
      <c r="S1367" s="99" t="s">
        <v>15349</v>
      </c>
      <c r="T1367" s="99" t="s">
        <v>15331</v>
      </c>
      <c r="U1367" s="99" t="s">
        <v>15356</v>
      </c>
      <c r="V1367" s="99" t="s">
        <v>15357</v>
      </c>
      <c r="W1367" s="99" t="s">
        <v>15352</v>
      </c>
      <c r="X1367" s="103" t="s">
        <v>16008</v>
      </c>
      <c r="Y1367" s="103">
        <v>44631</v>
      </c>
      <c r="Z1367" s="103">
        <v>51918</v>
      </c>
      <c r="AA1367" s="79" t="s">
        <v>15353</v>
      </c>
    </row>
    <row r="1368" spans="1:29" hidden="1">
      <c r="A1368" s="98" t="s">
        <v>15458</v>
      </c>
      <c r="B1368" s="99" t="s">
        <v>15883</v>
      </c>
      <c r="C1368" s="99" t="s">
        <v>15884</v>
      </c>
      <c r="D1368" s="99" t="s">
        <v>15322</v>
      </c>
      <c r="E1368" s="99" t="s">
        <v>15364</v>
      </c>
      <c r="F1368" s="99" t="s">
        <v>15324</v>
      </c>
      <c r="G1368" s="99" t="s">
        <v>17627</v>
      </c>
      <c r="H1368" s="99" t="s">
        <v>15326</v>
      </c>
      <c r="I1368" s="99" t="s">
        <v>15322</v>
      </c>
      <c r="J1368" s="99" t="s">
        <v>15364</v>
      </c>
      <c r="K1368" s="99">
        <v>0</v>
      </c>
      <c r="L1368" s="99" t="s">
        <v>13433</v>
      </c>
      <c r="M1368" s="99" t="s">
        <v>17628</v>
      </c>
      <c r="N1368" s="86" t="str">
        <f t="shared" si="22"/>
        <v>7890578</v>
      </c>
      <c r="O1368" s="104">
        <v>250000</v>
      </c>
      <c r="P1368" s="101">
        <v>100000</v>
      </c>
      <c r="Q1368" s="77">
        <v>100</v>
      </c>
      <c r="R1368" s="102" t="s">
        <v>15329</v>
      </c>
      <c r="S1368" s="99" t="s">
        <v>15330</v>
      </c>
      <c r="T1368" s="99" t="s">
        <v>15331</v>
      </c>
      <c r="U1368" s="99" t="s">
        <v>15332</v>
      </c>
      <c r="V1368" s="99" t="s">
        <v>15333</v>
      </c>
      <c r="W1368" s="99" t="s">
        <v>15334</v>
      </c>
      <c r="X1368" s="103">
        <v>44697</v>
      </c>
      <c r="Y1368" s="103">
        <v>44701</v>
      </c>
      <c r="Z1368" s="103">
        <v>51996</v>
      </c>
      <c r="AA1368" s="79">
        <v>6186</v>
      </c>
      <c r="AB1368" s="80" t="s">
        <v>15503</v>
      </c>
    </row>
    <row r="1369" spans="1:29" hidden="1">
      <c r="A1369" s="76" t="s">
        <v>2799</v>
      </c>
      <c r="B1369" s="92" t="s">
        <v>15358</v>
      </c>
      <c r="C1369" s="92" t="s">
        <v>59</v>
      </c>
      <c r="D1369" s="92" t="s">
        <v>15322</v>
      </c>
      <c r="E1369" s="92" t="s">
        <v>15337</v>
      </c>
      <c r="F1369" s="92" t="s">
        <v>15324</v>
      </c>
      <c r="G1369" s="92" t="s">
        <v>17629</v>
      </c>
      <c r="H1369" s="92" t="s">
        <v>15326</v>
      </c>
      <c r="I1369" s="92" t="s">
        <v>15322</v>
      </c>
      <c r="J1369" s="92" t="s">
        <v>15337</v>
      </c>
      <c r="K1369" s="92">
        <v>0</v>
      </c>
      <c r="L1369" s="92" t="s">
        <v>13433</v>
      </c>
      <c r="M1369" s="93" t="s">
        <v>331</v>
      </c>
      <c r="N1369" s="86" t="str">
        <f t="shared" si="22"/>
        <v>7920389</v>
      </c>
      <c r="O1369" s="94">
        <v>232050</v>
      </c>
      <c r="P1369" s="95">
        <v>232050</v>
      </c>
      <c r="Q1369" s="77">
        <v>232.05</v>
      </c>
      <c r="R1369" s="96" t="s">
        <v>15329</v>
      </c>
      <c r="S1369" s="92" t="s">
        <v>15330</v>
      </c>
      <c r="T1369" s="92" t="s">
        <v>15331</v>
      </c>
      <c r="U1369" s="92" t="s">
        <v>15332</v>
      </c>
      <c r="V1369" s="92" t="s">
        <v>15333</v>
      </c>
      <c r="W1369" s="92" t="s">
        <v>15334</v>
      </c>
      <c r="X1369" s="97">
        <v>44585</v>
      </c>
      <c r="Y1369" s="97">
        <v>44588</v>
      </c>
      <c r="Z1369" s="97">
        <v>51884</v>
      </c>
      <c r="AA1369" s="79">
        <v>6186</v>
      </c>
      <c r="AB1369" s="90" t="s">
        <v>15340</v>
      </c>
    </row>
    <row r="1370" spans="1:29" hidden="1">
      <c r="A1370" s="76" t="s">
        <v>2799</v>
      </c>
      <c r="B1370" s="92" t="s">
        <v>15358</v>
      </c>
      <c r="C1370" s="92" t="s">
        <v>59</v>
      </c>
      <c r="D1370" s="92" t="s">
        <v>15322</v>
      </c>
      <c r="E1370" s="92" t="s">
        <v>15337</v>
      </c>
      <c r="F1370" s="92" t="s">
        <v>15324</v>
      </c>
      <c r="G1370" s="92" t="s">
        <v>17630</v>
      </c>
      <c r="H1370" s="92" t="s">
        <v>15326</v>
      </c>
      <c r="I1370" s="92" t="s">
        <v>15322</v>
      </c>
      <c r="J1370" s="92" t="s">
        <v>15406</v>
      </c>
      <c r="K1370" s="92">
        <v>0</v>
      </c>
      <c r="L1370" s="92" t="s">
        <v>13433</v>
      </c>
      <c r="M1370" s="93" t="s">
        <v>144</v>
      </c>
      <c r="N1370" s="86" t="str">
        <f t="shared" si="22"/>
        <v>7953327</v>
      </c>
      <c r="O1370" s="94">
        <v>309400</v>
      </c>
      <c r="P1370" s="95">
        <v>309400</v>
      </c>
      <c r="Q1370" s="77">
        <v>309.39999999999998</v>
      </c>
      <c r="R1370" s="96" t="s">
        <v>15329</v>
      </c>
      <c r="S1370" s="92" t="s">
        <v>15330</v>
      </c>
      <c r="T1370" s="92" t="s">
        <v>15331</v>
      </c>
      <c r="U1370" s="92" t="s">
        <v>15332</v>
      </c>
      <c r="V1370" s="92" t="s">
        <v>15333</v>
      </c>
      <c r="W1370" s="92" t="s">
        <v>15329</v>
      </c>
      <c r="X1370" s="97">
        <v>44600</v>
      </c>
      <c r="Y1370" s="97">
        <v>44600</v>
      </c>
      <c r="Z1370" s="97">
        <v>51904</v>
      </c>
      <c r="AA1370" s="79">
        <v>6186</v>
      </c>
      <c r="AB1370" s="90" t="s">
        <v>15340</v>
      </c>
    </row>
    <row r="1371" spans="1:29" hidden="1">
      <c r="A1371" s="98" t="s">
        <v>2347</v>
      </c>
      <c r="B1371" s="99" t="s">
        <v>15346</v>
      </c>
      <c r="C1371" s="99" t="s">
        <v>129</v>
      </c>
      <c r="D1371" s="99" t="s">
        <v>15322</v>
      </c>
      <c r="E1371" s="99" t="s">
        <v>15337</v>
      </c>
      <c r="F1371" s="99" t="s">
        <v>15324</v>
      </c>
      <c r="G1371" s="99" t="s">
        <v>17631</v>
      </c>
      <c r="H1371" s="99" t="s">
        <v>15326</v>
      </c>
      <c r="I1371" s="99" t="s">
        <v>15322</v>
      </c>
      <c r="J1371" s="99" t="s">
        <v>15395</v>
      </c>
      <c r="K1371" s="99">
        <v>0</v>
      </c>
      <c r="L1371" s="99" t="s">
        <v>13433</v>
      </c>
      <c r="M1371" s="99" t="s">
        <v>17632</v>
      </c>
      <c r="N1371" s="86" t="str">
        <f t="shared" si="22"/>
        <v>7962379</v>
      </c>
      <c r="O1371" s="104">
        <v>100000</v>
      </c>
      <c r="P1371" s="101">
        <v>40000</v>
      </c>
      <c r="Q1371" s="77">
        <v>40</v>
      </c>
      <c r="R1371" s="102" t="s">
        <v>15329</v>
      </c>
      <c r="S1371" s="99" t="s">
        <v>15330</v>
      </c>
      <c r="T1371" s="99" t="s">
        <v>15331</v>
      </c>
      <c r="U1371" s="99" t="s">
        <v>15641</v>
      </c>
      <c r="V1371" s="99" t="s">
        <v>15642</v>
      </c>
      <c r="W1371" s="99" t="s">
        <v>15345</v>
      </c>
      <c r="X1371" s="103">
        <v>44688</v>
      </c>
      <c r="Y1371" s="103">
        <v>44691</v>
      </c>
      <c r="Z1371" s="103">
        <v>51990</v>
      </c>
      <c r="AA1371" s="79">
        <v>6186</v>
      </c>
      <c r="AB1371" s="80" t="s">
        <v>15503</v>
      </c>
    </row>
    <row r="1372" spans="1:29" hidden="1">
      <c r="A1372" s="76" t="s">
        <v>2347</v>
      </c>
      <c r="B1372" s="92" t="s">
        <v>15346</v>
      </c>
      <c r="C1372" s="92" t="s">
        <v>129</v>
      </c>
      <c r="D1372" s="92" t="s">
        <v>15322</v>
      </c>
      <c r="E1372" s="92" t="s">
        <v>15337</v>
      </c>
      <c r="F1372" s="92" t="s">
        <v>15324</v>
      </c>
      <c r="G1372" s="92" t="s">
        <v>17633</v>
      </c>
      <c r="H1372" s="92" t="s">
        <v>15326</v>
      </c>
      <c r="I1372" s="92" t="s">
        <v>15322</v>
      </c>
      <c r="J1372" s="92" t="s">
        <v>15370</v>
      </c>
      <c r="K1372" s="92">
        <v>0</v>
      </c>
      <c r="L1372" s="92" t="s">
        <v>13433</v>
      </c>
      <c r="M1372" s="93" t="s">
        <v>17634</v>
      </c>
      <c r="N1372" s="86" t="str">
        <f t="shared" si="22"/>
        <v>8014557</v>
      </c>
      <c r="O1372" s="94">
        <v>273000</v>
      </c>
      <c r="P1372" s="95">
        <v>259350</v>
      </c>
      <c r="Q1372" s="77">
        <v>259.35000000000002</v>
      </c>
      <c r="R1372" s="96" t="s">
        <v>15329</v>
      </c>
      <c r="S1372" s="92" t="s">
        <v>15349</v>
      </c>
      <c r="T1372" s="92" t="s">
        <v>15331</v>
      </c>
      <c r="U1372" s="92" t="s">
        <v>15350</v>
      </c>
      <c r="V1372" s="92" t="s">
        <v>15351</v>
      </c>
      <c r="W1372" s="92" t="s">
        <v>15352</v>
      </c>
      <c r="X1372" s="97">
        <v>44579</v>
      </c>
      <c r="Y1372" s="97">
        <v>44592</v>
      </c>
      <c r="Z1372" s="97">
        <v>51882</v>
      </c>
      <c r="AA1372" s="79" t="s">
        <v>15353</v>
      </c>
      <c r="AB1372" s="90"/>
    </row>
    <row r="1373" spans="1:29" hidden="1">
      <c r="A1373" s="98" t="s">
        <v>15534</v>
      </c>
      <c r="B1373" s="99" t="s">
        <v>15535</v>
      </c>
      <c r="C1373" s="99" t="s">
        <v>158</v>
      </c>
      <c r="D1373" s="99" t="s">
        <v>15322</v>
      </c>
      <c r="E1373" s="99" t="s">
        <v>15337</v>
      </c>
      <c r="F1373" s="99" t="s">
        <v>15324</v>
      </c>
      <c r="G1373" s="99" t="s">
        <v>17635</v>
      </c>
      <c r="H1373" s="99" t="s">
        <v>15326</v>
      </c>
      <c r="I1373" s="99" t="s">
        <v>15322</v>
      </c>
      <c r="J1373" s="99" t="s">
        <v>15395</v>
      </c>
      <c r="K1373" s="99">
        <v>0</v>
      </c>
      <c r="L1373" s="99" t="s">
        <v>13433</v>
      </c>
      <c r="M1373" s="99" t="s">
        <v>17636</v>
      </c>
      <c r="N1373" s="86" t="str">
        <f t="shared" si="22"/>
        <v>8053275</v>
      </c>
      <c r="O1373" s="104">
        <v>140000</v>
      </c>
      <c r="P1373" s="101">
        <v>35000</v>
      </c>
      <c r="Q1373" s="77">
        <v>35</v>
      </c>
      <c r="R1373" s="102" t="s">
        <v>15329</v>
      </c>
      <c r="S1373" s="99" t="s">
        <v>15330</v>
      </c>
      <c r="T1373" s="99" t="s">
        <v>15331</v>
      </c>
      <c r="U1373" s="99" t="s">
        <v>15332</v>
      </c>
      <c r="V1373" s="99" t="s">
        <v>15333</v>
      </c>
      <c r="W1373" s="99" t="s">
        <v>15334</v>
      </c>
      <c r="X1373" s="103" t="s">
        <v>15540</v>
      </c>
      <c r="Y1373" s="103">
        <v>44673</v>
      </c>
      <c r="Z1373" s="103">
        <v>51919</v>
      </c>
      <c r="AA1373" s="79">
        <v>6186</v>
      </c>
    </row>
    <row r="1374" spans="1:29" hidden="1">
      <c r="A1374" s="98" t="s">
        <v>2347</v>
      </c>
      <c r="B1374" s="99" t="s">
        <v>15341</v>
      </c>
      <c r="C1374" s="99" t="s">
        <v>15342</v>
      </c>
      <c r="D1374" s="99" t="s">
        <v>15322</v>
      </c>
      <c r="E1374" s="99" t="s">
        <v>15343</v>
      </c>
      <c r="F1374" s="99" t="s">
        <v>15354</v>
      </c>
      <c r="G1374" s="99" t="s">
        <v>17637</v>
      </c>
      <c r="H1374" s="99" t="s">
        <v>15326</v>
      </c>
      <c r="I1374" s="99" t="s">
        <v>15322</v>
      </c>
      <c r="J1374" s="99" t="s">
        <v>15395</v>
      </c>
      <c r="K1374" s="99">
        <v>0</v>
      </c>
      <c r="L1374" s="99" t="s">
        <v>13433</v>
      </c>
      <c r="M1374" s="100" t="s">
        <v>17638</v>
      </c>
      <c r="N1374" s="86" t="str">
        <f t="shared" si="22"/>
        <v>8063213</v>
      </c>
      <c r="O1374" s="104">
        <v>133067</v>
      </c>
      <c r="P1374" s="101">
        <v>133067</v>
      </c>
      <c r="Q1374" s="77">
        <v>133.06700000000001</v>
      </c>
      <c r="R1374" s="102" t="s">
        <v>15329</v>
      </c>
      <c r="S1374" s="99" t="s">
        <v>15349</v>
      </c>
      <c r="T1374" s="99" t="s">
        <v>15331</v>
      </c>
      <c r="U1374" s="99" t="s">
        <v>15356</v>
      </c>
      <c r="V1374" s="99" t="s">
        <v>15357</v>
      </c>
      <c r="W1374" s="99" t="s">
        <v>15352</v>
      </c>
      <c r="X1374" s="103" t="s">
        <v>15432</v>
      </c>
      <c r="Y1374" s="103">
        <v>44631</v>
      </c>
      <c r="Z1374" s="103">
        <v>51840</v>
      </c>
      <c r="AA1374" s="79" t="s">
        <v>15353</v>
      </c>
    </row>
    <row r="1375" spans="1:29" hidden="1">
      <c r="A1375" s="76" t="s">
        <v>15392</v>
      </c>
      <c r="B1375" s="92" t="s">
        <v>15435</v>
      </c>
      <c r="C1375" s="92" t="s">
        <v>1049</v>
      </c>
      <c r="D1375" s="92" t="s">
        <v>15322</v>
      </c>
      <c r="E1375" s="92" t="s">
        <v>15337</v>
      </c>
      <c r="F1375" s="92" t="s">
        <v>15324</v>
      </c>
      <c r="G1375" s="92" t="s">
        <v>17639</v>
      </c>
      <c r="H1375" s="92" t="s">
        <v>15326</v>
      </c>
      <c r="I1375" s="92" t="s">
        <v>15322</v>
      </c>
      <c r="J1375" s="92" t="s">
        <v>15337</v>
      </c>
      <c r="K1375" s="92">
        <v>0</v>
      </c>
      <c r="L1375" s="92" t="s">
        <v>13433</v>
      </c>
      <c r="M1375" s="93" t="s">
        <v>17640</v>
      </c>
      <c r="N1375" s="86" t="str">
        <f t="shared" si="22"/>
        <v>8067706</v>
      </c>
      <c r="O1375" s="94">
        <v>79900</v>
      </c>
      <c r="P1375" s="95">
        <v>79900</v>
      </c>
      <c r="Q1375" s="77">
        <v>79.900000000000006</v>
      </c>
      <c r="R1375" s="96" t="s">
        <v>15329</v>
      </c>
      <c r="S1375" s="92" t="s">
        <v>15330</v>
      </c>
      <c r="T1375" s="92" t="s">
        <v>15331</v>
      </c>
      <c r="U1375" s="92" t="s">
        <v>15332</v>
      </c>
      <c r="V1375" s="92" t="s">
        <v>15333</v>
      </c>
      <c r="W1375" s="92" t="s">
        <v>15334</v>
      </c>
      <c r="X1375" s="97">
        <v>44587</v>
      </c>
      <c r="Y1375" s="97">
        <v>44589</v>
      </c>
      <c r="Z1375" s="97">
        <v>51892</v>
      </c>
      <c r="AA1375" s="79">
        <v>6186</v>
      </c>
      <c r="AB1375" s="90"/>
    </row>
    <row r="1376" spans="1:29" hidden="1">
      <c r="A1376" s="98" t="s">
        <v>2799</v>
      </c>
      <c r="B1376" s="99" t="s">
        <v>15358</v>
      </c>
      <c r="C1376" s="99" t="s">
        <v>59</v>
      </c>
      <c r="D1376" s="99" t="s">
        <v>15322</v>
      </c>
      <c r="E1376" s="99" t="s">
        <v>15337</v>
      </c>
      <c r="F1376" s="99" t="s">
        <v>15324</v>
      </c>
      <c r="G1376" s="99" t="s">
        <v>17641</v>
      </c>
      <c r="H1376" s="99" t="s">
        <v>15326</v>
      </c>
      <c r="I1376" s="99" t="s">
        <v>15322</v>
      </c>
      <c r="J1376" s="99" t="s">
        <v>15364</v>
      </c>
      <c r="K1376" s="99">
        <v>0</v>
      </c>
      <c r="L1376" s="99" t="s">
        <v>13433</v>
      </c>
      <c r="M1376" s="99"/>
      <c r="N1376" s="86" t="str">
        <f t="shared" si="22"/>
        <v/>
      </c>
      <c r="O1376" s="104">
        <v>309400</v>
      </c>
      <c r="P1376" s="101">
        <v>309400</v>
      </c>
      <c r="Q1376" s="77">
        <v>309.39999999999998</v>
      </c>
      <c r="R1376" s="102" t="s">
        <v>15329</v>
      </c>
      <c r="S1376" s="99" t="s">
        <v>15330</v>
      </c>
      <c r="T1376" s="99" t="s">
        <v>15331</v>
      </c>
      <c r="U1376" s="99" t="s">
        <v>15332</v>
      </c>
      <c r="V1376" s="99" t="s">
        <v>15333</v>
      </c>
      <c r="W1376" s="99" t="s">
        <v>15334</v>
      </c>
      <c r="X1376" s="103">
        <v>44694</v>
      </c>
      <c r="Y1376" s="103">
        <v>44694</v>
      </c>
      <c r="Z1376" s="103">
        <v>51998</v>
      </c>
      <c r="AA1376" s="79">
        <v>6186</v>
      </c>
      <c r="AB1376" s="80" t="s">
        <v>15340</v>
      </c>
    </row>
    <row r="1377" spans="1:29" hidden="1">
      <c r="A1377" s="98" t="s">
        <v>2799</v>
      </c>
      <c r="B1377" s="99" t="s">
        <v>15358</v>
      </c>
      <c r="C1377" s="99" t="s">
        <v>59</v>
      </c>
      <c r="D1377" s="99" t="s">
        <v>15322</v>
      </c>
      <c r="E1377" s="99" t="s">
        <v>15337</v>
      </c>
      <c r="F1377" s="99" t="s">
        <v>15324</v>
      </c>
      <c r="G1377" s="99" t="s">
        <v>17642</v>
      </c>
      <c r="H1377" s="99" t="s">
        <v>15326</v>
      </c>
      <c r="I1377" s="99" t="s">
        <v>15322</v>
      </c>
      <c r="J1377" s="99" t="s">
        <v>15337</v>
      </c>
      <c r="K1377" s="99">
        <v>0</v>
      </c>
      <c r="L1377" s="99" t="s">
        <v>13433</v>
      </c>
      <c r="M1377" s="100" t="s">
        <v>1949</v>
      </c>
      <c r="N1377" s="86" t="str">
        <f t="shared" si="22"/>
        <v>8085860</v>
      </c>
      <c r="O1377" s="104">
        <v>309400</v>
      </c>
      <c r="P1377" s="101">
        <v>309400</v>
      </c>
      <c r="Q1377" s="77">
        <v>309.39999999999998</v>
      </c>
      <c r="R1377" s="102" t="s">
        <v>15329</v>
      </c>
      <c r="S1377" s="99" t="s">
        <v>15330</v>
      </c>
      <c r="T1377" s="99" t="s">
        <v>15331</v>
      </c>
      <c r="U1377" s="99" t="s">
        <v>15332</v>
      </c>
      <c r="V1377" s="99" t="s">
        <v>15333</v>
      </c>
      <c r="W1377" s="99" t="s">
        <v>15334</v>
      </c>
      <c r="X1377" s="103" t="s">
        <v>15439</v>
      </c>
      <c r="Y1377" s="103">
        <v>44634</v>
      </c>
      <c r="Z1377" s="103">
        <v>51938</v>
      </c>
      <c r="AA1377" s="79">
        <v>6186</v>
      </c>
      <c r="AB1377" s="80" t="s">
        <v>15340</v>
      </c>
    </row>
    <row r="1378" spans="1:29" hidden="1">
      <c r="A1378" s="76" t="s">
        <v>2799</v>
      </c>
      <c r="B1378" s="92" t="s">
        <v>15358</v>
      </c>
      <c r="C1378" s="92" t="s">
        <v>59</v>
      </c>
      <c r="D1378" s="92" t="s">
        <v>15322</v>
      </c>
      <c r="E1378" s="92" t="s">
        <v>15337</v>
      </c>
      <c r="F1378" s="92" t="s">
        <v>15324</v>
      </c>
      <c r="G1378" s="92" t="s">
        <v>17643</v>
      </c>
      <c r="H1378" s="92" t="s">
        <v>15326</v>
      </c>
      <c r="I1378" s="92" t="s">
        <v>15322</v>
      </c>
      <c r="J1378" s="92" t="s">
        <v>15337</v>
      </c>
      <c r="K1378" s="92">
        <v>0</v>
      </c>
      <c r="L1378" s="92" t="s">
        <v>13433</v>
      </c>
      <c r="M1378" s="93" t="s">
        <v>680</v>
      </c>
      <c r="N1378" s="86" t="str">
        <f t="shared" si="22"/>
        <v>8096691</v>
      </c>
      <c r="O1378" s="94">
        <v>272000</v>
      </c>
      <c r="P1378" s="95">
        <v>272000</v>
      </c>
      <c r="Q1378" s="77">
        <v>272</v>
      </c>
      <c r="R1378" s="96" t="s">
        <v>15329</v>
      </c>
      <c r="S1378" s="92" t="s">
        <v>15330</v>
      </c>
      <c r="T1378" s="92" t="s">
        <v>15331</v>
      </c>
      <c r="U1378" s="92" t="s">
        <v>15332</v>
      </c>
      <c r="V1378" s="92" t="s">
        <v>15333</v>
      </c>
      <c r="W1378" s="92" t="s">
        <v>15329</v>
      </c>
      <c r="X1378" s="97">
        <v>44592</v>
      </c>
      <c r="Y1378" s="97">
        <v>44592</v>
      </c>
      <c r="Z1378" s="97">
        <v>51896</v>
      </c>
      <c r="AA1378" s="79">
        <v>6186</v>
      </c>
      <c r="AB1378" s="90" t="s">
        <v>15340</v>
      </c>
      <c r="AC1378" s="81">
        <v>33</v>
      </c>
    </row>
    <row r="1379" spans="1:29" hidden="1">
      <c r="A1379" s="76" t="s">
        <v>15335</v>
      </c>
      <c r="B1379" s="92" t="s">
        <v>15336</v>
      </c>
      <c r="C1379" s="92" t="s">
        <v>6</v>
      </c>
      <c r="D1379" s="92" t="s">
        <v>15322</v>
      </c>
      <c r="E1379" s="92" t="s">
        <v>15337</v>
      </c>
      <c r="F1379" s="92" t="s">
        <v>15324</v>
      </c>
      <c r="G1379" s="92" t="s">
        <v>17644</v>
      </c>
      <c r="H1379" s="92" t="s">
        <v>15326</v>
      </c>
      <c r="I1379" s="92" t="s">
        <v>15322</v>
      </c>
      <c r="J1379" s="92" t="s">
        <v>15327</v>
      </c>
      <c r="K1379" s="92">
        <v>0</v>
      </c>
      <c r="L1379" s="92" t="s">
        <v>13433</v>
      </c>
      <c r="M1379" s="93" t="s">
        <v>17645</v>
      </c>
      <c r="N1379" s="86" t="str">
        <f t="shared" si="22"/>
        <v>8157166</v>
      </c>
      <c r="O1379" s="94">
        <v>141650</v>
      </c>
      <c r="P1379" s="95">
        <v>120000</v>
      </c>
      <c r="Q1379" s="77">
        <v>120</v>
      </c>
      <c r="R1379" s="96" t="s">
        <v>15329</v>
      </c>
      <c r="S1379" s="92" t="s">
        <v>15349</v>
      </c>
      <c r="T1379" s="92" t="s">
        <v>15331</v>
      </c>
      <c r="U1379" s="92" t="s">
        <v>15356</v>
      </c>
      <c r="V1379" s="92" t="s">
        <v>15357</v>
      </c>
      <c r="W1379" s="92" t="s">
        <v>15388</v>
      </c>
      <c r="X1379" s="97">
        <v>44578</v>
      </c>
      <c r="Y1379" s="97">
        <v>44578</v>
      </c>
      <c r="Z1379" s="97">
        <v>51869</v>
      </c>
      <c r="AA1379" s="79" t="s">
        <v>15353</v>
      </c>
      <c r="AB1379" s="90"/>
    </row>
    <row r="1380" spans="1:29" hidden="1">
      <c r="A1380" s="98" t="s">
        <v>2347</v>
      </c>
      <c r="B1380" s="99" t="s">
        <v>15341</v>
      </c>
      <c r="C1380" s="99" t="s">
        <v>15342</v>
      </c>
      <c r="D1380" s="99" t="s">
        <v>15322</v>
      </c>
      <c r="E1380" s="99" t="s">
        <v>15343</v>
      </c>
      <c r="F1380" s="99" t="s">
        <v>15354</v>
      </c>
      <c r="G1380" s="99" t="s">
        <v>17646</v>
      </c>
      <c r="H1380" s="99" t="s">
        <v>15326</v>
      </c>
      <c r="I1380" s="99" t="s">
        <v>15322</v>
      </c>
      <c r="J1380" s="99" t="s">
        <v>15343</v>
      </c>
      <c r="K1380" s="99">
        <v>0</v>
      </c>
      <c r="L1380" s="99" t="s">
        <v>13433</v>
      </c>
      <c r="M1380" s="99" t="s">
        <v>17647</v>
      </c>
      <c r="N1380" s="86" t="str">
        <f t="shared" si="22"/>
        <v>8159138</v>
      </c>
      <c r="O1380" s="104">
        <v>142475</v>
      </c>
      <c r="P1380" s="101">
        <v>142475</v>
      </c>
      <c r="Q1380" s="77">
        <v>142.47499999999999</v>
      </c>
      <c r="R1380" s="102" t="s">
        <v>15329</v>
      </c>
      <c r="S1380" s="99" t="s">
        <v>15349</v>
      </c>
      <c r="T1380" s="99" t="s">
        <v>15331</v>
      </c>
      <c r="U1380" s="99" t="s">
        <v>15356</v>
      </c>
      <c r="V1380" s="99" t="s">
        <v>15357</v>
      </c>
      <c r="W1380" s="99" t="s">
        <v>15352</v>
      </c>
      <c r="X1380" s="103" t="s">
        <v>15488</v>
      </c>
      <c r="Y1380" s="103">
        <v>44657</v>
      </c>
      <c r="Z1380" s="103">
        <v>51960</v>
      </c>
      <c r="AA1380" s="79" t="s">
        <v>15353</v>
      </c>
    </row>
    <row r="1381" spans="1:29" hidden="1">
      <c r="A1381" s="76" t="s">
        <v>2347</v>
      </c>
      <c r="B1381" s="92" t="s">
        <v>15346</v>
      </c>
      <c r="C1381" s="92" t="s">
        <v>129</v>
      </c>
      <c r="D1381" s="92" t="s">
        <v>15322</v>
      </c>
      <c r="E1381" s="92" t="s">
        <v>15337</v>
      </c>
      <c r="F1381" s="92" t="s">
        <v>15324</v>
      </c>
      <c r="G1381" s="92" t="s">
        <v>17648</v>
      </c>
      <c r="H1381" s="92" t="s">
        <v>15326</v>
      </c>
      <c r="I1381" s="92" t="s">
        <v>15322</v>
      </c>
      <c r="J1381" s="92" t="s">
        <v>15337</v>
      </c>
      <c r="K1381" s="92">
        <v>0</v>
      </c>
      <c r="L1381" s="92" t="s">
        <v>13433</v>
      </c>
      <c r="M1381" s="93" t="s">
        <v>17649</v>
      </c>
      <c r="N1381" s="86" t="str">
        <f t="shared" si="22"/>
        <v>8230442</v>
      </c>
      <c r="O1381" s="94">
        <v>273000</v>
      </c>
      <c r="P1381" s="95">
        <v>259350</v>
      </c>
      <c r="Q1381" s="77">
        <v>259.35000000000002</v>
      </c>
      <c r="R1381" s="96" t="s">
        <v>15329</v>
      </c>
      <c r="S1381" s="92" t="s">
        <v>15349</v>
      </c>
      <c r="T1381" s="92" t="s">
        <v>15331</v>
      </c>
      <c r="U1381" s="92" t="s">
        <v>15350</v>
      </c>
      <c r="V1381" s="92" t="s">
        <v>15351</v>
      </c>
      <c r="W1381" s="92" t="s">
        <v>15352</v>
      </c>
      <c r="X1381" s="97">
        <v>44594</v>
      </c>
      <c r="Y1381" s="97">
        <v>44595</v>
      </c>
      <c r="Z1381" s="97">
        <v>51893</v>
      </c>
      <c r="AA1381" s="79" t="s">
        <v>15353</v>
      </c>
      <c r="AB1381" s="90"/>
    </row>
    <row r="1382" spans="1:29" hidden="1">
      <c r="A1382" s="76" t="s">
        <v>2347</v>
      </c>
      <c r="B1382" s="92" t="s">
        <v>15346</v>
      </c>
      <c r="C1382" s="92" t="s">
        <v>129</v>
      </c>
      <c r="D1382" s="92" t="s">
        <v>15322</v>
      </c>
      <c r="E1382" s="92" t="s">
        <v>15337</v>
      </c>
      <c r="F1382" s="92" t="s">
        <v>15324</v>
      </c>
      <c r="G1382" s="92" t="s">
        <v>17650</v>
      </c>
      <c r="H1382" s="92" t="s">
        <v>15326</v>
      </c>
      <c r="I1382" s="92" t="s">
        <v>15322</v>
      </c>
      <c r="J1382" s="92" t="s">
        <v>15418</v>
      </c>
      <c r="K1382" s="92">
        <v>0</v>
      </c>
      <c r="L1382" s="92" t="s">
        <v>13433</v>
      </c>
      <c r="M1382" s="93" t="s">
        <v>17651</v>
      </c>
      <c r="N1382" s="86" t="str">
        <f t="shared" si="22"/>
        <v>8248321</v>
      </c>
      <c r="O1382" s="94">
        <v>273000</v>
      </c>
      <c r="P1382" s="95">
        <v>259350</v>
      </c>
      <c r="Q1382" s="77">
        <v>259.35000000000002</v>
      </c>
      <c r="R1382" s="96" t="s">
        <v>15329</v>
      </c>
      <c r="S1382" s="92" t="s">
        <v>15349</v>
      </c>
      <c r="T1382" s="92" t="s">
        <v>15331</v>
      </c>
      <c r="U1382" s="92" t="s">
        <v>15350</v>
      </c>
      <c r="V1382" s="92" t="s">
        <v>15351</v>
      </c>
      <c r="W1382" s="92" t="s">
        <v>15352</v>
      </c>
      <c r="X1382" s="97">
        <v>44579</v>
      </c>
      <c r="Y1382" s="97">
        <v>44592</v>
      </c>
      <c r="Z1382" s="97">
        <v>51882</v>
      </c>
      <c r="AA1382" s="79" t="s">
        <v>15353</v>
      </c>
      <c r="AB1382" s="90"/>
    </row>
    <row r="1383" spans="1:29" hidden="1">
      <c r="A1383" s="98" t="s">
        <v>2799</v>
      </c>
      <c r="B1383" s="99" t="s">
        <v>15424</v>
      </c>
      <c r="C1383" s="99" t="s">
        <v>15425</v>
      </c>
      <c r="D1383" s="99" t="s">
        <v>15322</v>
      </c>
      <c r="E1383" s="99" t="s">
        <v>15418</v>
      </c>
      <c r="F1383" s="99" t="s">
        <v>15324</v>
      </c>
      <c r="G1383" s="99" t="s">
        <v>17652</v>
      </c>
      <c r="H1383" s="99" t="s">
        <v>15326</v>
      </c>
      <c r="I1383" s="99" t="s">
        <v>15322</v>
      </c>
      <c r="J1383" s="99" t="s">
        <v>15327</v>
      </c>
      <c r="K1383" s="99">
        <v>0</v>
      </c>
      <c r="L1383" s="99" t="s">
        <v>13433</v>
      </c>
      <c r="M1383" s="100" t="s">
        <v>3440</v>
      </c>
      <c r="N1383" s="86" t="str">
        <f t="shared" si="22"/>
        <v>8288062</v>
      </c>
      <c r="O1383" s="101">
        <v>208250</v>
      </c>
      <c r="P1383" s="101">
        <v>208250</v>
      </c>
      <c r="Q1383" s="77">
        <v>208.25</v>
      </c>
      <c r="R1383" s="102" t="s">
        <v>15329</v>
      </c>
      <c r="S1383" s="99" t="s">
        <v>15330</v>
      </c>
      <c r="T1383" s="99" t="s">
        <v>15331</v>
      </c>
      <c r="U1383" s="99" t="s">
        <v>15332</v>
      </c>
      <c r="V1383" s="99" t="s">
        <v>15333</v>
      </c>
      <c r="W1383" s="99" t="s">
        <v>15334</v>
      </c>
      <c r="X1383" s="103">
        <v>44606</v>
      </c>
      <c r="Y1383" s="103">
        <v>44614</v>
      </c>
      <c r="Z1383" s="103">
        <v>51903</v>
      </c>
      <c r="AA1383" s="79">
        <v>6186</v>
      </c>
      <c r="AB1383" s="90" t="s">
        <v>15340</v>
      </c>
    </row>
    <row r="1384" spans="1:29" hidden="1">
      <c r="A1384" s="76" t="s">
        <v>2799</v>
      </c>
      <c r="B1384" s="92" t="s">
        <v>15358</v>
      </c>
      <c r="C1384" s="92" t="s">
        <v>59</v>
      </c>
      <c r="D1384" s="92" t="s">
        <v>15322</v>
      </c>
      <c r="E1384" s="92" t="s">
        <v>15337</v>
      </c>
      <c r="F1384" s="92" t="s">
        <v>15324</v>
      </c>
      <c r="G1384" s="92" t="s">
        <v>17653</v>
      </c>
      <c r="H1384" s="92" t="s">
        <v>15326</v>
      </c>
      <c r="I1384" s="92" t="s">
        <v>15322</v>
      </c>
      <c r="J1384" s="92" t="s">
        <v>15348</v>
      </c>
      <c r="K1384" s="92">
        <v>0</v>
      </c>
      <c r="L1384" s="92" t="s">
        <v>13433</v>
      </c>
      <c r="M1384" s="93" t="s">
        <v>214</v>
      </c>
      <c r="N1384" s="86" t="str">
        <f t="shared" si="22"/>
        <v>8347800</v>
      </c>
      <c r="O1384" s="94">
        <v>272000</v>
      </c>
      <c r="P1384" s="95">
        <v>272000</v>
      </c>
      <c r="Q1384" s="77">
        <v>272</v>
      </c>
      <c r="R1384" s="96" t="s">
        <v>15329</v>
      </c>
      <c r="S1384" s="92" t="s">
        <v>15330</v>
      </c>
      <c r="T1384" s="92" t="s">
        <v>15331</v>
      </c>
      <c r="U1384" s="92" t="s">
        <v>15332</v>
      </c>
      <c r="V1384" s="92" t="s">
        <v>15333</v>
      </c>
      <c r="W1384" s="92" t="s">
        <v>15334</v>
      </c>
      <c r="X1384" s="97">
        <v>44596</v>
      </c>
      <c r="Y1384" s="97">
        <v>44603</v>
      </c>
      <c r="Z1384" s="97">
        <v>51900</v>
      </c>
      <c r="AA1384" s="79">
        <v>6186</v>
      </c>
      <c r="AB1384" s="90" t="s">
        <v>15340</v>
      </c>
      <c r="AC1384" s="81">
        <v>33</v>
      </c>
    </row>
    <row r="1385" spans="1:29" hidden="1">
      <c r="A1385" s="98" t="s">
        <v>15380</v>
      </c>
      <c r="B1385" s="99" t="s">
        <v>15381</v>
      </c>
      <c r="C1385" s="99" t="s">
        <v>15382</v>
      </c>
      <c r="D1385" s="99" t="s">
        <v>15322</v>
      </c>
      <c r="E1385" s="99" t="s">
        <v>15337</v>
      </c>
      <c r="F1385" s="99" t="s">
        <v>15324</v>
      </c>
      <c r="G1385" s="99" t="s">
        <v>17654</v>
      </c>
      <c r="H1385" s="99" t="s">
        <v>15326</v>
      </c>
      <c r="I1385" s="99" t="s">
        <v>15322</v>
      </c>
      <c r="J1385" s="99" t="s">
        <v>15364</v>
      </c>
      <c r="K1385" s="99">
        <v>0</v>
      </c>
      <c r="L1385" s="99" t="s">
        <v>13433</v>
      </c>
      <c r="M1385" s="99" t="s">
        <v>3191</v>
      </c>
      <c r="N1385" s="86" t="str">
        <f t="shared" si="22"/>
        <v>8408585</v>
      </c>
      <c r="O1385" s="104">
        <v>249200</v>
      </c>
      <c r="P1385" s="105">
        <v>249200</v>
      </c>
      <c r="Q1385" s="77">
        <v>249.2</v>
      </c>
      <c r="R1385" s="102" t="s">
        <v>15329</v>
      </c>
      <c r="S1385" s="99" t="s">
        <v>15330</v>
      </c>
      <c r="T1385" s="99" t="s">
        <v>15331</v>
      </c>
      <c r="U1385" s="99" t="s">
        <v>15332</v>
      </c>
      <c r="V1385" s="99" t="s">
        <v>15333</v>
      </c>
      <c r="W1385" s="99" t="s">
        <v>15334</v>
      </c>
      <c r="X1385" s="103" t="s">
        <v>15434</v>
      </c>
      <c r="Y1385" s="103">
        <v>44727</v>
      </c>
      <c r="Z1385" s="103">
        <v>52024</v>
      </c>
      <c r="AA1385" s="79">
        <v>6186</v>
      </c>
      <c r="AB1385" s="80" t="s">
        <v>15340</v>
      </c>
      <c r="AC1385" s="81">
        <v>33</v>
      </c>
    </row>
    <row r="1386" spans="1:29" hidden="1">
      <c r="A1386" s="98" t="s">
        <v>2799</v>
      </c>
      <c r="B1386" s="99" t="s">
        <v>15358</v>
      </c>
      <c r="C1386" s="99" t="s">
        <v>59</v>
      </c>
      <c r="D1386" s="99" t="s">
        <v>15322</v>
      </c>
      <c r="E1386" s="99" t="s">
        <v>15337</v>
      </c>
      <c r="F1386" s="99" t="s">
        <v>15324</v>
      </c>
      <c r="G1386" s="99" t="s">
        <v>17655</v>
      </c>
      <c r="H1386" s="99" t="s">
        <v>15326</v>
      </c>
      <c r="I1386" s="99" t="s">
        <v>15322</v>
      </c>
      <c r="J1386" s="99" t="s">
        <v>15337</v>
      </c>
      <c r="K1386" s="99">
        <v>0</v>
      </c>
      <c r="L1386" s="99" t="s">
        <v>13433</v>
      </c>
      <c r="M1386" s="100" t="s">
        <v>1499</v>
      </c>
      <c r="N1386" s="86" t="str">
        <f t="shared" si="22"/>
        <v>8411172</v>
      </c>
      <c r="O1386" s="104">
        <v>243500</v>
      </c>
      <c r="P1386" s="101">
        <v>243500</v>
      </c>
      <c r="Q1386" s="77">
        <v>243.5</v>
      </c>
      <c r="R1386" s="102" t="s">
        <v>15329</v>
      </c>
      <c r="S1386" s="99" t="s">
        <v>15330</v>
      </c>
      <c r="T1386" s="99" t="s">
        <v>15331</v>
      </c>
      <c r="U1386" s="99" t="s">
        <v>15332</v>
      </c>
      <c r="V1386" s="99" t="s">
        <v>15333</v>
      </c>
      <c r="W1386" s="99" t="s">
        <v>15334</v>
      </c>
      <c r="X1386" s="103" t="s">
        <v>16054</v>
      </c>
      <c r="Y1386" s="103">
        <v>44650</v>
      </c>
      <c r="Z1386" s="103">
        <v>51948</v>
      </c>
      <c r="AA1386" s="79">
        <v>6186</v>
      </c>
      <c r="AB1386" s="80" t="s">
        <v>15340</v>
      </c>
      <c r="AC1386" s="81">
        <v>33</v>
      </c>
    </row>
    <row r="1387" spans="1:29" hidden="1">
      <c r="A1387" s="98" t="s">
        <v>2799</v>
      </c>
      <c r="B1387" s="99" t="s">
        <v>15358</v>
      </c>
      <c r="C1387" s="99" t="s">
        <v>59</v>
      </c>
      <c r="D1387" s="99" t="s">
        <v>15322</v>
      </c>
      <c r="E1387" s="99" t="s">
        <v>15337</v>
      </c>
      <c r="F1387" s="99" t="s">
        <v>15324</v>
      </c>
      <c r="G1387" s="99" t="s">
        <v>17656</v>
      </c>
      <c r="H1387" s="99" t="s">
        <v>15326</v>
      </c>
      <c r="I1387" s="99" t="s">
        <v>15322</v>
      </c>
      <c r="J1387" s="99" t="s">
        <v>15361</v>
      </c>
      <c r="K1387" s="99">
        <v>0</v>
      </c>
      <c r="L1387" s="99" t="s">
        <v>13433</v>
      </c>
      <c r="M1387" s="99" t="s">
        <v>3342</v>
      </c>
      <c r="N1387" s="86" t="str">
        <f t="shared" si="22"/>
        <v>8418987</v>
      </c>
      <c r="O1387" s="104">
        <v>295085</v>
      </c>
      <c r="P1387" s="101">
        <v>295085</v>
      </c>
      <c r="Q1387" s="77">
        <v>295.08499999999998</v>
      </c>
      <c r="R1387" s="102" t="s">
        <v>15329</v>
      </c>
      <c r="S1387" s="99" t="s">
        <v>15330</v>
      </c>
      <c r="T1387" s="99" t="s">
        <v>15331</v>
      </c>
      <c r="U1387" s="99" t="s">
        <v>15332</v>
      </c>
      <c r="V1387" s="99" t="s">
        <v>15333</v>
      </c>
      <c r="W1387" s="99" t="s">
        <v>15334</v>
      </c>
      <c r="X1387" s="103" t="s">
        <v>15540</v>
      </c>
      <c r="Y1387" s="103">
        <v>44681</v>
      </c>
      <c r="Z1387" s="103">
        <v>51970</v>
      </c>
      <c r="AA1387" s="79">
        <v>6186</v>
      </c>
      <c r="AB1387" s="80" t="s">
        <v>15340</v>
      </c>
      <c r="AC1387" s="81">
        <v>33</v>
      </c>
    </row>
    <row r="1388" spans="1:29" hidden="1">
      <c r="A1388" s="98" t="s">
        <v>2347</v>
      </c>
      <c r="B1388" s="99" t="s">
        <v>15511</v>
      </c>
      <c r="C1388" s="99" t="s">
        <v>3798</v>
      </c>
      <c r="D1388" s="99" t="s">
        <v>15322</v>
      </c>
      <c r="E1388" s="99" t="s">
        <v>15361</v>
      </c>
      <c r="F1388" s="99" t="s">
        <v>15354</v>
      </c>
      <c r="G1388" s="99" t="s">
        <v>17657</v>
      </c>
      <c r="H1388" s="99" t="s">
        <v>15326</v>
      </c>
      <c r="I1388" s="99" t="s">
        <v>15322</v>
      </c>
      <c r="J1388" s="99" t="s">
        <v>15361</v>
      </c>
      <c r="K1388" s="99">
        <v>0</v>
      </c>
      <c r="L1388" s="99" t="s">
        <v>13433</v>
      </c>
      <c r="M1388" s="100" t="s">
        <v>17658</v>
      </c>
      <c r="N1388" s="86" t="str">
        <f t="shared" si="22"/>
        <v>8426644</v>
      </c>
      <c r="O1388" s="104">
        <v>132257</v>
      </c>
      <c r="P1388" s="101">
        <v>132257</v>
      </c>
      <c r="Q1388" s="77">
        <v>132.25700000000001</v>
      </c>
      <c r="R1388" s="102" t="s">
        <v>15329</v>
      </c>
      <c r="S1388" s="99" t="s">
        <v>15349</v>
      </c>
      <c r="T1388" s="99" t="s">
        <v>15331</v>
      </c>
      <c r="U1388" s="99" t="s">
        <v>15356</v>
      </c>
      <c r="V1388" s="99" t="s">
        <v>15357</v>
      </c>
      <c r="W1388" s="99" t="s">
        <v>15352</v>
      </c>
      <c r="X1388" s="103" t="s">
        <v>15476</v>
      </c>
      <c r="Y1388" s="103">
        <v>44638</v>
      </c>
      <c r="Z1388" s="103">
        <v>51941</v>
      </c>
      <c r="AA1388" s="79" t="s">
        <v>15353</v>
      </c>
    </row>
    <row r="1389" spans="1:29" hidden="1">
      <c r="A1389" s="98" t="s">
        <v>2799</v>
      </c>
      <c r="B1389" s="99" t="s">
        <v>15358</v>
      </c>
      <c r="C1389" s="99" t="s">
        <v>59</v>
      </c>
      <c r="D1389" s="99" t="s">
        <v>15322</v>
      </c>
      <c r="E1389" s="99" t="s">
        <v>15337</v>
      </c>
      <c r="F1389" s="99" t="s">
        <v>15324</v>
      </c>
      <c r="G1389" s="99" t="s">
        <v>17659</v>
      </c>
      <c r="H1389" s="99" t="s">
        <v>15326</v>
      </c>
      <c r="I1389" s="99" t="s">
        <v>15322</v>
      </c>
      <c r="J1389" s="99" t="s">
        <v>15370</v>
      </c>
      <c r="K1389" s="99">
        <v>0</v>
      </c>
      <c r="L1389" s="99" t="s">
        <v>13433</v>
      </c>
      <c r="M1389" s="100" t="s">
        <v>2966</v>
      </c>
      <c r="N1389" s="86" t="str">
        <f t="shared" si="22"/>
        <v>8452888</v>
      </c>
      <c r="O1389" s="104">
        <v>245239</v>
      </c>
      <c r="P1389" s="101">
        <v>245239</v>
      </c>
      <c r="Q1389" s="77">
        <v>245.239</v>
      </c>
      <c r="R1389" s="102" t="s">
        <v>15329</v>
      </c>
      <c r="S1389" s="99" t="s">
        <v>15330</v>
      </c>
      <c r="T1389" s="99" t="s">
        <v>15331</v>
      </c>
      <c r="U1389" s="99" t="s">
        <v>15332</v>
      </c>
      <c r="V1389" s="99" t="s">
        <v>15333</v>
      </c>
      <c r="W1389" s="99" t="s">
        <v>15334</v>
      </c>
      <c r="X1389" s="103" t="s">
        <v>15686</v>
      </c>
      <c r="Y1389" s="103">
        <v>44629</v>
      </c>
      <c r="Z1389" s="103">
        <v>51931</v>
      </c>
      <c r="AA1389" s="79">
        <v>6186</v>
      </c>
      <c r="AB1389" s="80" t="s">
        <v>15340</v>
      </c>
      <c r="AC1389" s="81">
        <v>33</v>
      </c>
    </row>
    <row r="1390" spans="1:29" hidden="1">
      <c r="A1390" s="98" t="s">
        <v>2799</v>
      </c>
      <c r="B1390" s="99" t="s">
        <v>15360</v>
      </c>
      <c r="C1390" s="99" t="s">
        <v>3760</v>
      </c>
      <c r="D1390" s="99" t="s">
        <v>15322</v>
      </c>
      <c r="E1390" s="99" t="s">
        <v>15361</v>
      </c>
      <c r="F1390" s="99" t="s">
        <v>15324</v>
      </c>
      <c r="G1390" s="99" t="s">
        <v>17660</v>
      </c>
      <c r="H1390" s="99" t="s">
        <v>15326</v>
      </c>
      <c r="I1390" s="99" t="s">
        <v>15505</v>
      </c>
      <c r="J1390" s="99" t="s">
        <v>17661</v>
      </c>
      <c r="K1390" s="99">
        <v>0</v>
      </c>
      <c r="L1390" s="99" t="s">
        <v>13433</v>
      </c>
      <c r="M1390" s="99" t="s">
        <v>17662</v>
      </c>
      <c r="N1390" s="86" t="str">
        <f t="shared" si="22"/>
        <v>8452967</v>
      </c>
      <c r="O1390" s="104">
        <v>140541</v>
      </c>
      <c r="P1390" s="101">
        <v>140541</v>
      </c>
      <c r="Q1390" s="77">
        <v>140.541</v>
      </c>
      <c r="R1390" s="102" t="s">
        <v>15329</v>
      </c>
      <c r="S1390" s="99" t="s">
        <v>15349</v>
      </c>
      <c r="T1390" s="99" t="s">
        <v>15331</v>
      </c>
      <c r="U1390" s="99" t="s">
        <v>15356</v>
      </c>
      <c r="V1390" s="99" t="s">
        <v>15357</v>
      </c>
      <c r="W1390" s="99" t="s">
        <v>15352</v>
      </c>
      <c r="X1390" s="103" t="s">
        <v>15521</v>
      </c>
      <c r="Y1390" s="103">
        <v>44671</v>
      </c>
      <c r="Z1390" s="103">
        <v>51850</v>
      </c>
      <c r="AA1390" s="79" t="s">
        <v>15353</v>
      </c>
    </row>
    <row r="1391" spans="1:29" hidden="1">
      <c r="A1391" s="76" t="s">
        <v>15335</v>
      </c>
      <c r="B1391" s="92" t="s">
        <v>15336</v>
      </c>
      <c r="C1391" s="92" t="s">
        <v>6</v>
      </c>
      <c r="D1391" s="92" t="s">
        <v>15322</v>
      </c>
      <c r="E1391" s="92" t="s">
        <v>15337</v>
      </c>
      <c r="F1391" s="92" t="s">
        <v>15324</v>
      </c>
      <c r="G1391" s="92" t="s">
        <v>17663</v>
      </c>
      <c r="H1391" s="92" t="s">
        <v>15326</v>
      </c>
      <c r="I1391" s="92" t="s">
        <v>15322</v>
      </c>
      <c r="J1391" s="92" t="s">
        <v>15327</v>
      </c>
      <c r="K1391" s="92">
        <v>0</v>
      </c>
      <c r="L1391" s="92" t="s">
        <v>13433</v>
      </c>
      <c r="M1391" s="93" t="s">
        <v>17664</v>
      </c>
      <c r="N1391" s="86" t="str">
        <f t="shared" si="22"/>
        <v>8460669</v>
      </c>
      <c r="O1391" s="94">
        <v>141650</v>
      </c>
      <c r="P1391" s="95">
        <v>120000</v>
      </c>
      <c r="Q1391" s="77">
        <v>120</v>
      </c>
      <c r="R1391" s="96" t="s">
        <v>15329</v>
      </c>
      <c r="S1391" s="92" t="s">
        <v>15349</v>
      </c>
      <c r="T1391" s="92" t="s">
        <v>15331</v>
      </c>
      <c r="U1391" s="92" t="s">
        <v>15356</v>
      </c>
      <c r="V1391" s="92" t="s">
        <v>15357</v>
      </c>
      <c r="W1391" s="92" t="s">
        <v>15388</v>
      </c>
      <c r="X1391" s="97">
        <v>44573</v>
      </c>
      <c r="Y1391" s="97">
        <v>44573</v>
      </c>
      <c r="Z1391" s="97">
        <v>51869</v>
      </c>
      <c r="AA1391" s="79" t="s">
        <v>15353</v>
      </c>
      <c r="AB1391" s="90"/>
    </row>
    <row r="1392" spans="1:29" hidden="1">
      <c r="A1392" s="98" t="s">
        <v>2347</v>
      </c>
      <c r="B1392" s="99" t="s">
        <v>15346</v>
      </c>
      <c r="C1392" s="99" t="s">
        <v>129</v>
      </c>
      <c r="D1392" s="99" t="s">
        <v>15322</v>
      </c>
      <c r="E1392" s="99" t="s">
        <v>15337</v>
      </c>
      <c r="F1392" s="99" t="s">
        <v>15324</v>
      </c>
      <c r="G1392" s="99" t="s">
        <v>17665</v>
      </c>
      <c r="H1392" s="99" t="s">
        <v>15326</v>
      </c>
      <c r="I1392" s="99" t="s">
        <v>15322</v>
      </c>
      <c r="J1392" s="99" t="s">
        <v>15337</v>
      </c>
      <c r="K1392" s="99">
        <v>0</v>
      </c>
      <c r="L1392" s="99" t="s">
        <v>13433</v>
      </c>
      <c r="M1392" s="100" t="s">
        <v>17666</v>
      </c>
      <c r="N1392" s="86" t="str">
        <f t="shared" si="22"/>
        <v>8462481</v>
      </c>
      <c r="O1392" s="101">
        <v>273000</v>
      </c>
      <c r="P1392" s="101">
        <v>259350</v>
      </c>
      <c r="Q1392" s="77">
        <v>259.35000000000002</v>
      </c>
      <c r="R1392" s="102" t="s">
        <v>15329</v>
      </c>
      <c r="S1392" s="99" t="s">
        <v>15349</v>
      </c>
      <c r="T1392" s="99" t="s">
        <v>15331</v>
      </c>
      <c r="U1392" s="99" t="s">
        <v>15350</v>
      </c>
      <c r="V1392" s="99" t="s">
        <v>15351</v>
      </c>
      <c r="W1392" s="99" t="s">
        <v>15352</v>
      </c>
      <c r="X1392" s="103">
        <v>44601</v>
      </c>
      <c r="Y1392" s="103">
        <v>44616</v>
      </c>
      <c r="Z1392" s="103">
        <v>51905</v>
      </c>
      <c r="AA1392" s="79" t="s">
        <v>15353</v>
      </c>
    </row>
    <row r="1393" spans="1:29" hidden="1">
      <c r="A1393" s="98" t="s">
        <v>2799</v>
      </c>
      <c r="B1393" s="99" t="s">
        <v>15360</v>
      </c>
      <c r="C1393" s="99" t="s">
        <v>3760</v>
      </c>
      <c r="D1393" s="99" t="s">
        <v>15322</v>
      </c>
      <c r="E1393" s="99" t="s">
        <v>15361</v>
      </c>
      <c r="F1393" s="99" t="s">
        <v>15324</v>
      </c>
      <c r="G1393" s="99" t="s">
        <v>17667</v>
      </c>
      <c r="H1393" s="99" t="s">
        <v>15326</v>
      </c>
      <c r="I1393" s="99" t="s">
        <v>15322</v>
      </c>
      <c r="J1393" s="99" t="s">
        <v>15361</v>
      </c>
      <c r="K1393" s="99">
        <v>0</v>
      </c>
      <c r="L1393" s="99" t="s">
        <v>13433</v>
      </c>
      <c r="M1393" s="99"/>
      <c r="N1393" s="86" t="str">
        <f t="shared" si="22"/>
        <v/>
      </c>
      <c r="O1393" s="104">
        <v>182750</v>
      </c>
      <c r="P1393" s="101">
        <v>182750</v>
      </c>
      <c r="Q1393" s="77">
        <v>182.75</v>
      </c>
      <c r="R1393" s="102" t="s">
        <v>15329</v>
      </c>
      <c r="S1393" s="99" t="s">
        <v>15330</v>
      </c>
      <c r="T1393" s="99" t="s">
        <v>15331</v>
      </c>
      <c r="U1393" s="99" t="s">
        <v>15332</v>
      </c>
      <c r="V1393" s="99" t="s">
        <v>15333</v>
      </c>
      <c r="W1393" s="99" t="s">
        <v>15345</v>
      </c>
      <c r="X1393" s="103">
        <v>44664</v>
      </c>
      <c r="Y1393" s="103">
        <v>44694</v>
      </c>
      <c r="Z1393" s="103">
        <v>51968</v>
      </c>
      <c r="AA1393" s="79">
        <v>6186</v>
      </c>
      <c r="AB1393" s="80" t="s">
        <v>15340</v>
      </c>
    </row>
    <row r="1394" spans="1:29" hidden="1">
      <c r="A1394" s="76" t="s">
        <v>2799</v>
      </c>
      <c r="B1394" s="92" t="s">
        <v>15358</v>
      </c>
      <c r="C1394" s="92" t="s">
        <v>59</v>
      </c>
      <c r="D1394" s="92" t="s">
        <v>15322</v>
      </c>
      <c r="E1394" s="92" t="s">
        <v>15337</v>
      </c>
      <c r="F1394" s="92" t="s">
        <v>15324</v>
      </c>
      <c r="G1394" s="92" t="s">
        <v>17668</v>
      </c>
      <c r="H1394" s="92" t="s">
        <v>15326</v>
      </c>
      <c r="I1394" s="92" t="s">
        <v>15322</v>
      </c>
      <c r="J1394" s="92" t="s">
        <v>15361</v>
      </c>
      <c r="K1394" s="92">
        <v>0</v>
      </c>
      <c r="L1394" s="92" t="s">
        <v>13433</v>
      </c>
      <c r="M1394" s="93" t="s">
        <v>17669</v>
      </c>
      <c r="N1394" s="86" t="str">
        <f t="shared" si="22"/>
        <v>8473233</v>
      </c>
      <c r="O1394" s="94">
        <v>278800</v>
      </c>
      <c r="P1394" s="95">
        <v>278800</v>
      </c>
      <c r="Q1394" s="77">
        <v>278.8</v>
      </c>
      <c r="R1394" s="96" t="s">
        <v>15329</v>
      </c>
      <c r="S1394" s="92" t="s">
        <v>15330</v>
      </c>
      <c r="T1394" s="92" t="s">
        <v>15331</v>
      </c>
      <c r="U1394" s="92" t="s">
        <v>15332</v>
      </c>
      <c r="V1394" s="92" t="s">
        <v>15333</v>
      </c>
      <c r="W1394" s="92" t="s">
        <v>15334</v>
      </c>
      <c r="X1394" s="97">
        <v>44566</v>
      </c>
      <c r="Y1394" s="97">
        <v>44580</v>
      </c>
      <c r="Z1394" s="97">
        <v>51847</v>
      </c>
      <c r="AA1394" s="79">
        <v>6186</v>
      </c>
      <c r="AB1394" s="90" t="s">
        <v>15340</v>
      </c>
    </row>
    <row r="1395" spans="1:29" hidden="1">
      <c r="A1395" s="98" t="s">
        <v>2347</v>
      </c>
      <c r="B1395" s="99" t="s">
        <v>15341</v>
      </c>
      <c r="C1395" s="99" t="s">
        <v>15342</v>
      </c>
      <c r="D1395" s="99" t="s">
        <v>15322</v>
      </c>
      <c r="E1395" s="99" t="s">
        <v>15343</v>
      </c>
      <c r="F1395" s="99" t="s">
        <v>15354</v>
      </c>
      <c r="G1395" s="99" t="s">
        <v>17670</v>
      </c>
      <c r="H1395" s="99" t="s">
        <v>15326</v>
      </c>
      <c r="I1395" s="99" t="s">
        <v>15322</v>
      </c>
      <c r="J1395" s="99" t="s">
        <v>15343</v>
      </c>
      <c r="K1395" s="99">
        <v>0</v>
      </c>
      <c r="L1395" s="99" t="s">
        <v>13433</v>
      </c>
      <c r="M1395" s="99" t="s">
        <v>17671</v>
      </c>
      <c r="N1395" s="86" t="str">
        <f t="shared" si="22"/>
        <v>8541734</v>
      </c>
      <c r="O1395" s="104">
        <v>171068</v>
      </c>
      <c r="P1395" s="101">
        <v>171068</v>
      </c>
      <c r="Q1395" s="77">
        <v>171.06800000000001</v>
      </c>
      <c r="R1395" s="102" t="s">
        <v>15329</v>
      </c>
      <c r="S1395" s="99" t="s">
        <v>15349</v>
      </c>
      <c r="T1395" s="99" t="s">
        <v>15331</v>
      </c>
      <c r="U1395" s="99" t="s">
        <v>15356</v>
      </c>
      <c r="V1395" s="99" t="s">
        <v>15357</v>
      </c>
      <c r="W1395" s="99" t="s">
        <v>15352</v>
      </c>
      <c r="X1395" s="103">
        <v>44705</v>
      </c>
      <c r="Y1395" s="103">
        <v>44706</v>
      </c>
      <c r="Z1395" s="103">
        <v>51996</v>
      </c>
      <c r="AA1395" s="79" t="s">
        <v>15353</v>
      </c>
    </row>
    <row r="1396" spans="1:29" hidden="1">
      <c r="A1396" s="98" t="s">
        <v>2799</v>
      </c>
      <c r="B1396" s="99" t="s">
        <v>15358</v>
      </c>
      <c r="C1396" s="99" t="s">
        <v>59</v>
      </c>
      <c r="D1396" s="99" t="s">
        <v>15322</v>
      </c>
      <c r="E1396" s="99" t="s">
        <v>15337</v>
      </c>
      <c r="F1396" s="99" t="s">
        <v>15324</v>
      </c>
      <c r="G1396" s="99" t="s">
        <v>17672</v>
      </c>
      <c r="H1396" s="99" t="s">
        <v>15326</v>
      </c>
      <c r="I1396" s="99" t="s">
        <v>15322</v>
      </c>
      <c r="J1396" s="99" t="s">
        <v>15361</v>
      </c>
      <c r="K1396" s="99">
        <v>0</v>
      </c>
      <c r="L1396" s="99" t="s">
        <v>13433</v>
      </c>
      <c r="M1396" s="100" t="s">
        <v>3306</v>
      </c>
      <c r="N1396" s="86" t="str">
        <f t="shared" si="22"/>
        <v>8555045</v>
      </c>
      <c r="O1396" s="104">
        <v>289000</v>
      </c>
      <c r="P1396" s="101">
        <v>289000</v>
      </c>
      <c r="Q1396" s="77">
        <v>289</v>
      </c>
      <c r="R1396" s="102" t="s">
        <v>15329</v>
      </c>
      <c r="S1396" s="99" t="s">
        <v>15330</v>
      </c>
      <c r="T1396" s="99" t="s">
        <v>15331</v>
      </c>
      <c r="U1396" s="99" t="s">
        <v>15332</v>
      </c>
      <c r="V1396" s="99" t="s">
        <v>15333</v>
      </c>
      <c r="W1396" s="99" t="s">
        <v>15334</v>
      </c>
      <c r="X1396" s="103" t="s">
        <v>15805</v>
      </c>
      <c r="Y1396" s="103">
        <v>44624</v>
      </c>
      <c r="Z1396" s="103">
        <v>51927</v>
      </c>
      <c r="AA1396" s="79">
        <v>6186</v>
      </c>
      <c r="AB1396" s="80" t="s">
        <v>15340</v>
      </c>
      <c r="AC1396" s="81">
        <v>33</v>
      </c>
    </row>
    <row r="1397" spans="1:29" hidden="1">
      <c r="A1397" s="98" t="s">
        <v>15458</v>
      </c>
      <c r="B1397" s="99" t="s">
        <v>15689</v>
      </c>
      <c r="C1397" s="99" t="s">
        <v>15690</v>
      </c>
      <c r="D1397" s="99" t="s">
        <v>15322</v>
      </c>
      <c r="E1397" s="99" t="s">
        <v>15370</v>
      </c>
      <c r="F1397" s="99" t="s">
        <v>15324</v>
      </c>
      <c r="G1397" s="99" t="s">
        <v>17673</v>
      </c>
      <c r="H1397" s="99" t="s">
        <v>15326</v>
      </c>
      <c r="I1397" s="99" t="s">
        <v>15322</v>
      </c>
      <c r="J1397" s="99" t="s">
        <v>15370</v>
      </c>
      <c r="K1397" s="99">
        <v>0</v>
      </c>
      <c r="L1397" s="99" t="s">
        <v>13433</v>
      </c>
      <c r="M1397" s="99"/>
      <c r="N1397" s="86" t="str">
        <f t="shared" si="22"/>
        <v/>
      </c>
      <c r="O1397" s="104">
        <v>153801</v>
      </c>
      <c r="P1397" s="101">
        <v>153801</v>
      </c>
      <c r="Q1397" s="77">
        <v>153.80099999999999</v>
      </c>
      <c r="R1397" s="102" t="s">
        <v>15329</v>
      </c>
      <c r="S1397" s="99" t="s">
        <v>15330</v>
      </c>
      <c r="T1397" s="99" t="s">
        <v>15331</v>
      </c>
      <c r="U1397" s="99" t="s">
        <v>15332</v>
      </c>
      <c r="V1397" s="99" t="s">
        <v>15333</v>
      </c>
      <c r="W1397" s="99" t="s">
        <v>15334</v>
      </c>
      <c r="X1397" s="103">
        <v>44664</v>
      </c>
      <c r="Y1397" s="103">
        <v>44697</v>
      </c>
      <c r="Z1397" s="103">
        <v>51962</v>
      </c>
      <c r="AA1397" s="79">
        <v>6186</v>
      </c>
    </row>
    <row r="1398" spans="1:29" hidden="1">
      <c r="A1398" s="98" t="s">
        <v>15320</v>
      </c>
      <c r="B1398" s="99" t="s">
        <v>15620</v>
      </c>
      <c r="C1398" s="99" t="s">
        <v>15621</v>
      </c>
      <c r="D1398" s="99" t="s">
        <v>15322</v>
      </c>
      <c r="E1398" s="99" t="s">
        <v>15348</v>
      </c>
      <c r="F1398" s="99" t="s">
        <v>15324</v>
      </c>
      <c r="G1398" s="99" t="s">
        <v>17674</v>
      </c>
      <c r="H1398" s="99" t="s">
        <v>15326</v>
      </c>
      <c r="I1398" s="99" t="s">
        <v>15322</v>
      </c>
      <c r="J1398" s="99" t="s">
        <v>15348</v>
      </c>
      <c r="K1398" s="99">
        <v>0</v>
      </c>
      <c r="L1398" s="99" t="s">
        <v>13433</v>
      </c>
      <c r="M1398" s="99" t="s">
        <v>17675</v>
      </c>
      <c r="N1398" s="86" t="str">
        <f t="shared" si="22"/>
        <v>8589243</v>
      </c>
      <c r="O1398" s="104">
        <v>297500</v>
      </c>
      <c r="P1398" s="101">
        <v>297500</v>
      </c>
      <c r="Q1398" s="77">
        <v>297.5</v>
      </c>
      <c r="R1398" s="102" t="s">
        <v>15329</v>
      </c>
      <c r="S1398" s="99" t="s">
        <v>15330</v>
      </c>
      <c r="T1398" s="99" t="s">
        <v>15331</v>
      </c>
      <c r="U1398" s="99" t="s">
        <v>15332</v>
      </c>
      <c r="V1398" s="99" t="s">
        <v>15333</v>
      </c>
      <c r="W1398" s="99" t="s">
        <v>15334</v>
      </c>
      <c r="X1398" s="103" t="s">
        <v>15429</v>
      </c>
      <c r="Y1398" s="103">
        <v>44680</v>
      </c>
      <c r="Z1398" s="103">
        <v>51984</v>
      </c>
      <c r="AA1398" s="79">
        <v>6186</v>
      </c>
    </row>
    <row r="1399" spans="1:29" hidden="1">
      <c r="A1399" s="98" t="s">
        <v>15335</v>
      </c>
      <c r="B1399" s="99" t="s">
        <v>15336</v>
      </c>
      <c r="C1399" s="99" t="s">
        <v>6</v>
      </c>
      <c r="D1399" s="99" t="s">
        <v>15322</v>
      </c>
      <c r="E1399" s="99" t="s">
        <v>15337</v>
      </c>
      <c r="F1399" s="99" t="s">
        <v>15324</v>
      </c>
      <c r="G1399" s="99" t="s">
        <v>17676</v>
      </c>
      <c r="H1399" s="99" t="s">
        <v>15326</v>
      </c>
      <c r="I1399" s="99" t="s">
        <v>15322</v>
      </c>
      <c r="J1399" s="99" t="s">
        <v>15364</v>
      </c>
      <c r="K1399" s="99">
        <v>0</v>
      </c>
      <c r="L1399" s="99" t="s">
        <v>13433</v>
      </c>
      <c r="M1399" s="99" t="s">
        <v>102</v>
      </c>
      <c r="N1399" s="86" t="str">
        <f t="shared" si="22"/>
        <v>8589379</v>
      </c>
      <c r="O1399" s="104">
        <v>309400</v>
      </c>
      <c r="P1399" s="101">
        <v>309400</v>
      </c>
      <c r="Q1399" s="77">
        <v>309.39999999999998</v>
      </c>
      <c r="R1399" s="102" t="s">
        <v>15329</v>
      </c>
      <c r="S1399" s="99" t="s">
        <v>15330</v>
      </c>
      <c r="T1399" s="99" t="s">
        <v>15331</v>
      </c>
      <c r="U1399" s="99" t="s">
        <v>15332</v>
      </c>
      <c r="V1399" s="99" t="s">
        <v>15333</v>
      </c>
      <c r="W1399" s="99" t="s">
        <v>15339</v>
      </c>
      <c r="X1399" s="103" t="s">
        <v>15429</v>
      </c>
      <c r="Y1399" s="103">
        <v>44680</v>
      </c>
      <c r="Z1399" s="103">
        <v>51967</v>
      </c>
      <c r="AA1399" s="79">
        <v>6186</v>
      </c>
      <c r="AB1399" s="80" t="s">
        <v>15340</v>
      </c>
    </row>
    <row r="1400" spans="1:29" hidden="1">
      <c r="A1400" s="98" t="s">
        <v>2799</v>
      </c>
      <c r="B1400" s="99" t="s">
        <v>15358</v>
      </c>
      <c r="C1400" s="99" t="s">
        <v>59</v>
      </c>
      <c r="D1400" s="99" t="s">
        <v>15322</v>
      </c>
      <c r="E1400" s="99" t="s">
        <v>15337</v>
      </c>
      <c r="F1400" s="99" t="s">
        <v>15324</v>
      </c>
      <c r="G1400" s="99" t="s">
        <v>17677</v>
      </c>
      <c r="H1400" s="99" t="s">
        <v>15326</v>
      </c>
      <c r="I1400" s="99" t="s">
        <v>15322</v>
      </c>
      <c r="J1400" s="99" t="s">
        <v>15337</v>
      </c>
      <c r="K1400" s="99">
        <v>0</v>
      </c>
      <c r="L1400" s="99" t="s">
        <v>13433</v>
      </c>
      <c r="M1400" s="99" t="s">
        <v>166</v>
      </c>
      <c r="N1400" s="86" t="str">
        <f t="shared" si="22"/>
        <v>8591144</v>
      </c>
      <c r="O1400" s="104">
        <v>280275</v>
      </c>
      <c r="P1400" s="101">
        <v>280275</v>
      </c>
      <c r="Q1400" s="77">
        <v>280.27499999999998</v>
      </c>
      <c r="R1400" s="102" t="s">
        <v>15329</v>
      </c>
      <c r="S1400" s="99" t="s">
        <v>15330</v>
      </c>
      <c r="T1400" s="99" t="s">
        <v>15331</v>
      </c>
      <c r="U1400" s="99" t="s">
        <v>15332</v>
      </c>
      <c r="V1400" s="99" t="s">
        <v>15333</v>
      </c>
      <c r="W1400" s="99" t="s">
        <v>15334</v>
      </c>
      <c r="X1400" s="103" t="s">
        <v>15583</v>
      </c>
      <c r="Y1400" s="103">
        <v>44673</v>
      </c>
      <c r="Z1400" s="103">
        <v>51962</v>
      </c>
      <c r="AA1400" s="79">
        <v>6186</v>
      </c>
      <c r="AB1400" s="80" t="s">
        <v>15340</v>
      </c>
    </row>
    <row r="1401" spans="1:29" hidden="1">
      <c r="A1401" s="98" t="s">
        <v>15335</v>
      </c>
      <c r="B1401" s="99" t="s">
        <v>15336</v>
      </c>
      <c r="C1401" s="99" t="s">
        <v>6</v>
      </c>
      <c r="D1401" s="99" t="s">
        <v>15322</v>
      </c>
      <c r="E1401" s="99" t="s">
        <v>15337</v>
      </c>
      <c r="F1401" s="99" t="s">
        <v>15324</v>
      </c>
      <c r="G1401" s="106" t="s">
        <v>17678</v>
      </c>
      <c r="H1401" s="99" t="s">
        <v>15326</v>
      </c>
      <c r="I1401" s="99" t="s">
        <v>15322</v>
      </c>
      <c r="J1401" s="99" t="s">
        <v>15337</v>
      </c>
      <c r="K1401" s="99">
        <v>0</v>
      </c>
      <c r="L1401" s="99" t="s">
        <v>13433</v>
      </c>
      <c r="M1401" s="99" t="s">
        <v>225</v>
      </c>
      <c r="N1401" s="86" t="str">
        <f t="shared" si="22"/>
        <v>8608938</v>
      </c>
      <c r="O1401" s="104">
        <v>272000</v>
      </c>
      <c r="P1401" s="101">
        <v>272000</v>
      </c>
      <c r="Q1401" s="77">
        <v>272</v>
      </c>
      <c r="R1401" s="102" t="s">
        <v>15329</v>
      </c>
      <c r="S1401" s="99" t="s">
        <v>15330</v>
      </c>
      <c r="T1401" s="99" t="s">
        <v>15331</v>
      </c>
      <c r="U1401" s="99" t="s">
        <v>15332</v>
      </c>
      <c r="V1401" s="99" t="s">
        <v>15333</v>
      </c>
      <c r="W1401" s="99" t="s">
        <v>15339</v>
      </c>
      <c r="X1401" s="103" t="s">
        <v>15754</v>
      </c>
      <c r="Y1401" s="103">
        <v>44678</v>
      </c>
      <c r="Z1401" s="103">
        <v>51967</v>
      </c>
      <c r="AA1401" s="79">
        <v>6186</v>
      </c>
      <c r="AB1401" s="80" t="s">
        <v>15340</v>
      </c>
      <c r="AC1401" s="81">
        <v>33</v>
      </c>
    </row>
    <row r="1402" spans="1:29" hidden="1">
      <c r="A1402" s="98" t="s">
        <v>2347</v>
      </c>
      <c r="B1402" s="99" t="s">
        <v>15341</v>
      </c>
      <c r="C1402" s="99" t="s">
        <v>15342</v>
      </c>
      <c r="D1402" s="99" t="s">
        <v>15322</v>
      </c>
      <c r="E1402" s="99" t="s">
        <v>15343</v>
      </c>
      <c r="F1402" s="99" t="s">
        <v>15324</v>
      </c>
      <c r="G1402" s="99" t="s">
        <v>17679</v>
      </c>
      <c r="H1402" s="99" t="s">
        <v>15326</v>
      </c>
      <c r="I1402" s="99" t="s">
        <v>15322</v>
      </c>
      <c r="J1402" s="99" t="s">
        <v>15395</v>
      </c>
      <c r="K1402" s="99">
        <v>0</v>
      </c>
      <c r="L1402" s="99" t="s">
        <v>13433</v>
      </c>
      <c r="M1402" s="99" t="s">
        <v>2376</v>
      </c>
      <c r="N1402" s="86" t="str">
        <f t="shared" si="22"/>
        <v>8621658</v>
      </c>
      <c r="O1402" s="104">
        <v>109000</v>
      </c>
      <c r="P1402" s="105">
        <v>109000</v>
      </c>
      <c r="Q1402" s="77">
        <v>109</v>
      </c>
      <c r="R1402" s="102" t="s">
        <v>15329</v>
      </c>
      <c r="S1402" s="99" t="s">
        <v>15330</v>
      </c>
      <c r="T1402" s="99" t="s">
        <v>15331</v>
      </c>
      <c r="U1402" s="99" t="s">
        <v>15332</v>
      </c>
      <c r="V1402" s="99" t="s">
        <v>15333</v>
      </c>
      <c r="W1402" s="99" t="s">
        <v>15345</v>
      </c>
      <c r="X1402" s="103" t="s">
        <v>15605</v>
      </c>
      <c r="Y1402" s="103">
        <v>44711</v>
      </c>
      <c r="Z1402" s="103">
        <v>52003</v>
      </c>
      <c r="AA1402" s="79">
        <v>6186</v>
      </c>
      <c r="AB1402" s="80" t="s">
        <v>15340</v>
      </c>
      <c r="AC1402" s="81">
        <v>33</v>
      </c>
    </row>
    <row r="1403" spans="1:29" hidden="1">
      <c r="A1403" s="98" t="s">
        <v>15320</v>
      </c>
      <c r="B1403" s="99" t="s">
        <v>15769</v>
      </c>
      <c r="C1403" s="99" t="s">
        <v>15770</v>
      </c>
      <c r="D1403" s="99" t="s">
        <v>15322</v>
      </c>
      <c r="E1403" s="99" t="s">
        <v>15327</v>
      </c>
      <c r="F1403" s="99" t="s">
        <v>15324</v>
      </c>
      <c r="G1403" s="99" t="s">
        <v>17680</v>
      </c>
      <c r="H1403" s="99" t="s">
        <v>15326</v>
      </c>
      <c r="I1403" s="99" t="s">
        <v>15322</v>
      </c>
      <c r="J1403" s="99" t="s">
        <v>15327</v>
      </c>
      <c r="K1403" s="99">
        <v>0</v>
      </c>
      <c r="L1403" s="99" t="s">
        <v>13433</v>
      </c>
      <c r="M1403" s="100" t="s">
        <v>3721</v>
      </c>
      <c r="N1403" s="86" t="str">
        <f t="shared" si="22"/>
        <v>8630118</v>
      </c>
      <c r="O1403" s="104">
        <v>215000</v>
      </c>
      <c r="P1403" s="101">
        <v>215000</v>
      </c>
      <c r="Q1403" s="77">
        <v>215</v>
      </c>
      <c r="R1403" s="102" t="s">
        <v>15329</v>
      </c>
      <c r="S1403" s="99" t="s">
        <v>15330</v>
      </c>
      <c r="T1403" s="99" t="s">
        <v>15331</v>
      </c>
      <c r="U1403" s="99" t="s">
        <v>15332</v>
      </c>
      <c r="V1403" s="99" t="s">
        <v>15333</v>
      </c>
      <c r="W1403" s="99" t="s">
        <v>15334</v>
      </c>
      <c r="X1403" s="103" t="s">
        <v>15684</v>
      </c>
      <c r="Y1403" s="103">
        <v>44627</v>
      </c>
      <c r="Z1403" s="103">
        <v>51902</v>
      </c>
      <c r="AA1403" s="79">
        <v>6186</v>
      </c>
      <c r="AB1403" s="80" t="s">
        <v>15340</v>
      </c>
      <c r="AC1403" s="81">
        <v>33</v>
      </c>
    </row>
    <row r="1404" spans="1:29" hidden="1">
      <c r="A1404" s="76" t="s">
        <v>2347</v>
      </c>
      <c r="B1404" s="92" t="s">
        <v>15346</v>
      </c>
      <c r="C1404" s="92" t="s">
        <v>129</v>
      </c>
      <c r="D1404" s="92" t="s">
        <v>15322</v>
      </c>
      <c r="E1404" s="92" t="s">
        <v>15337</v>
      </c>
      <c r="F1404" s="92" t="s">
        <v>15324</v>
      </c>
      <c r="G1404" s="92" t="s">
        <v>17681</v>
      </c>
      <c r="H1404" s="92" t="s">
        <v>15326</v>
      </c>
      <c r="I1404" s="92" t="s">
        <v>15322</v>
      </c>
      <c r="J1404" s="92" t="s">
        <v>15395</v>
      </c>
      <c r="K1404" s="92">
        <v>0</v>
      </c>
      <c r="L1404" s="92" t="s">
        <v>13433</v>
      </c>
      <c r="M1404" s="93" t="s">
        <v>17682</v>
      </c>
      <c r="N1404" s="86" t="str">
        <f t="shared" si="22"/>
        <v>8631443</v>
      </c>
      <c r="O1404" s="94">
        <v>273000</v>
      </c>
      <c r="P1404" s="95">
        <v>259350</v>
      </c>
      <c r="Q1404" s="77">
        <v>259.35000000000002</v>
      </c>
      <c r="R1404" s="96" t="s">
        <v>15329</v>
      </c>
      <c r="S1404" s="92" t="s">
        <v>15349</v>
      </c>
      <c r="T1404" s="92" t="s">
        <v>15331</v>
      </c>
      <c r="U1404" s="92" t="s">
        <v>15350</v>
      </c>
      <c r="V1404" s="92" t="s">
        <v>15351</v>
      </c>
      <c r="W1404" s="92" t="s">
        <v>15352</v>
      </c>
      <c r="X1404" s="97">
        <v>44579</v>
      </c>
      <c r="Y1404" s="97">
        <v>44592</v>
      </c>
      <c r="Z1404" s="97">
        <v>51882</v>
      </c>
      <c r="AA1404" s="79" t="s">
        <v>15353</v>
      </c>
      <c r="AB1404" s="90"/>
    </row>
    <row r="1405" spans="1:29" hidden="1">
      <c r="A1405" s="98" t="s">
        <v>15335</v>
      </c>
      <c r="B1405" s="99" t="s">
        <v>15336</v>
      </c>
      <c r="C1405" s="99" t="s">
        <v>6</v>
      </c>
      <c r="D1405" s="99" t="s">
        <v>15322</v>
      </c>
      <c r="E1405" s="99" t="s">
        <v>15337</v>
      </c>
      <c r="F1405" s="99" t="s">
        <v>15324</v>
      </c>
      <c r="G1405" s="99" t="s">
        <v>17683</v>
      </c>
      <c r="H1405" s="99" t="s">
        <v>15326</v>
      </c>
      <c r="I1405" s="99" t="s">
        <v>15322</v>
      </c>
      <c r="J1405" s="99" t="s">
        <v>15395</v>
      </c>
      <c r="K1405" s="99">
        <v>0</v>
      </c>
      <c r="L1405" s="99" t="s">
        <v>13433</v>
      </c>
      <c r="M1405" s="100" t="s">
        <v>820</v>
      </c>
      <c r="N1405" s="86" t="str">
        <f t="shared" si="22"/>
        <v>8687173</v>
      </c>
      <c r="O1405" s="101">
        <v>289000</v>
      </c>
      <c r="P1405" s="101">
        <v>289000</v>
      </c>
      <c r="Q1405" s="77">
        <v>289</v>
      </c>
      <c r="R1405" s="102" t="s">
        <v>15329</v>
      </c>
      <c r="S1405" s="99" t="s">
        <v>15330</v>
      </c>
      <c r="T1405" s="99" t="s">
        <v>15331</v>
      </c>
      <c r="U1405" s="99" t="s">
        <v>15332</v>
      </c>
      <c r="V1405" s="99" t="s">
        <v>15333</v>
      </c>
      <c r="W1405" s="99" t="s">
        <v>15339</v>
      </c>
      <c r="X1405" s="103">
        <v>44609</v>
      </c>
      <c r="Y1405" s="103">
        <v>44609</v>
      </c>
      <c r="Z1405" s="103">
        <v>51900</v>
      </c>
      <c r="AA1405" s="79">
        <v>6186</v>
      </c>
      <c r="AB1405" s="90" t="s">
        <v>15340</v>
      </c>
      <c r="AC1405" s="81">
        <v>33</v>
      </c>
    </row>
    <row r="1406" spans="1:29" hidden="1">
      <c r="A1406" s="98" t="s">
        <v>2799</v>
      </c>
      <c r="B1406" s="99" t="s">
        <v>15358</v>
      </c>
      <c r="C1406" s="99" t="s">
        <v>59</v>
      </c>
      <c r="D1406" s="99" t="s">
        <v>15322</v>
      </c>
      <c r="E1406" s="99" t="s">
        <v>15337</v>
      </c>
      <c r="F1406" s="99" t="s">
        <v>15324</v>
      </c>
      <c r="G1406" s="99" t="s">
        <v>17684</v>
      </c>
      <c r="H1406" s="99" t="s">
        <v>15326</v>
      </c>
      <c r="I1406" s="99" t="s">
        <v>15322</v>
      </c>
      <c r="J1406" s="99" t="s">
        <v>15337</v>
      </c>
      <c r="K1406" s="99">
        <v>0</v>
      </c>
      <c r="L1406" s="99" t="s">
        <v>13433</v>
      </c>
      <c r="M1406" s="99" t="s">
        <v>305</v>
      </c>
      <c r="N1406" s="86" t="str">
        <f t="shared" si="22"/>
        <v>8713980</v>
      </c>
      <c r="O1406" s="104">
        <v>250311</v>
      </c>
      <c r="P1406" s="101">
        <v>250311</v>
      </c>
      <c r="Q1406" s="77">
        <v>250.31100000000001</v>
      </c>
      <c r="R1406" s="102" t="s">
        <v>15329</v>
      </c>
      <c r="S1406" s="99" t="s">
        <v>15330</v>
      </c>
      <c r="T1406" s="99" t="s">
        <v>15331</v>
      </c>
      <c r="U1406" s="99" t="s">
        <v>15332</v>
      </c>
      <c r="V1406" s="99" t="s">
        <v>15333</v>
      </c>
      <c r="W1406" s="99" t="s">
        <v>15334</v>
      </c>
      <c r="X1406" s="103" t="s">
        <v>15545</v>
      </c>
      <c r="Y1406" s="103">
        <v>44665</v>
      </c>
      <c r="Z1406" s="103">
        <v>51962</v>
      </c>
      <c r="AA1406" s="79">
        <v>6186</v>
      </c>
      <c r="AB1406" s="80" t="s">
        <v>15340</v>
      </c>
    </row>
    <row r="1407" spans="1:29" hidden="1">
      <c r="A1407" s="98" t="s">
        <v>15335</v>
      </c>
      <c r="B1407" s="99" t="s">
        <v>15336</v>
      </c>
      <c r="C1407" s="99" t="s">
        <v>6</v>
      </c>
      <c r="D1407" s="99" t="s">
        <v>15322</v>
      </c>
      <c r="E1407" s="99" t="s">
        <v>15337</v>
      </c>
      <c r="F1407" s="99" t="s">
        <v>15324</v>
      </c>
      <c r="G1407" s="99" t="s">
        <v>17685</v>
      </c>
      <c r="H1407" s="99" t="s">
        <v>15326</v>
      </c>
      <c r="I1407" s="99" t="s">
        <v>15322</v>
      </c>
      <c r="J1407" s="99" t="s">
        <v>15337</v>
      </c>
      <c r="K1407" s="99">
        <v>0</v>
      </c>
      <c r="L1407" s="99" t="s">
        <v>13433</v>
      </c>
      <c r="M1407" s="100" t="s">
        <v>638</v>
      </c>
      <c r="N1407" s="86" t="str">
        <f t="shared" si="22"/>
        <v>8759467</v>
      </c>
      <c r="O1407" s="104">
        <v>327250</v>
      </c>
      <c r="P1407" s="101">
        <v>327250</v>
      </c>
      <c r="Q1407" s="77">
        <v>327.25</v>
      </c>
      <c r="R1407" s="102" t="s">
        <v>15329</v>
      </c>
      <c r="S1407" s="99" t="s">
        <v>15330</v>
      </c>
      <c r="T1407" s="99" t="s">
        <v>15331</v>
      </c>
      <c r="U1407" s="99" t="s">
        <v>15332</v>
      </c>
      <c r="V1407" s="99" t="s">
        <v>15333</v>
      </c>
      <c r="W1407" s="99" t="s">
        <v>15339</v>
      </c>
      <c r="X1407" s="103" t="s">
        <v>15471</v>
      </c>
      <c r="Y1407" s="103">
        <v>44648</v>
      </c>
      <c r="Z1407" s="103">
        <v>51911</v>
      </c>
      <c r="AA1407" s="79">
        <v>6186</v>
      </c>
      <c r="AB1407" s="90" t="s">
        <v>15340</v>
      </c>
      <c r="AC1407" s="81">
        <v>33</v>
      </c>
    </row>
    <row r="1408" spans="1:29" hidden="1">
      <c r="A1408" s="98" t="s">
        <v>15392</v>
      </c>
      <c r="B1408" s="99" t="s">
        <v>15522</v>
      </c>
      <c r="C1408" s="99" t="s">
        <v>15523</v>
      </c>
      <c r="D1408" s="99" t="s">
        <v>15322</v>
      </c>
      <c r="E1408" s="99" t="s">
        <v>15327</v>
      </c>
      <c r="F1408" s="99" t="s">
        <v>15324</v>
      </c>
      <c r="G1408" s="99" t="s">
        <v>17686</v>
      </c>
      <c r="H1408" s="99" t="s">
        <v>15326</v>
      </c>
      <c r="I1408" s="99" t="s">
        <v>15322</v>
      </c>
      <c r="J1408" s="99" t="s">
        <v>15327</v>
      </c>
      <c r="K1408" s="99">
        <v>0</v>
      </c>
      <c r="L1408" s="99" t="s">
        <v>13433</v>
      </c>
      <c r="M1408" s="99" t="s">
        <v>17687</v>
      </c>
      <c r="N1408" s="86" t="str">
        <f t="shared" si="22"/>
        <v>8769351</v>
      </c>
      <c r="O1408" s="104">
        <v>243000</v>
      </c>
      <c r="P1408" s="101">
        <v>121500</v>
      </c>
      <c r="Q1408" s="77">
        <v>121.5</v>
      </c>
      <c r="R1408" s="102" t="s">
        <v>15329</v>
      </c>
      <c r="S1408" s="99" t="s">
        <v>15330</v>
      </c>
      <c r="T1408" s="99" t="s">
        <v>15331</v>
      </c>
      <c r="U1408" s="99" t="s">
        <v>15641</v>
      </c>
      <c r="V1408" s="99" t="s">
        <v>15642</v>
      </c>
      <c r="W1408" s="99" t="s">
        <v>15345</v>
      </c>
      <c r="X1408" s="103">
        <v>44706</v>
      </c>
      <c r="Y1408" s="103">
        <v>44708</v>
      </c>
      <c r="Z1408" s="103">
        <v>52011</v>
      </c>
      <c r="AA1408" s="79">
        <v>6186</v>
      </c>
      <c r="AB1408" s="80" t="s">
        <v>15503</v>
      </c>
    </row>
    <row r="1409" spans="1:29" hidden="1">
      <c r="A1409" s="98" t="s">
        <v>2799</v>
      </c>
      <c r="B1409" s="99" t="s">
        <v>15360</v>
      </c>
      <c r="C1409" s="99" t="s">
        <v>3760</v>
      </c>
      <c r="D1409" s="99" t="s">
        <v>15322</v>
      </c>
      <c r="E1409" s="99" t="s">
        <v>15361</v>
      </c>
      <c r="F1409" s="99" t="s">
        <v>15324</v>
      </c>
      <c r="G1409" s="99" t="s">
        <v>17688</v>
      </c>
      <c r="H1409" s="99" t="s">
        <v>15326</v>
      </c>
      <c r="I1409" s="99" t="s">
        <v>15322</v>
      </c>
      <c r="J1409" s="99" t="s">
        <v>15370</v>
      </c>
      <c r="K1409" s="99">
        <v>0</v>
      </c>
      <c r="L1409" s="99" t="s">
        <v>13433</v>
      </c>
      <c r="M1409" s="99" t="s">
        <v>17689</v>
      </c>
      <c r="N1409" s="86" t="str">
        <f t="shared" si="22"/>
        <v>8784841</v>
      </c>
      <c r="O1409" s="104">
        <v>140541</v>
      </c>
      <c r="P1409" s="101">
        <v>140541</v>
      </c>
      <c r="Q1409" s="77">
        <v>140.541</v>
      </c>
      <c r="R1409" s="102" t="s">
        <v>15329</v>
      </c>
      <c r="S1409" s="99" t="s">
        <v>15349</v>
      </c>
      <c r="T1409" s="99" t="s">
        <v>15331</v>
      </c>
      <c r="U1409" s="99" t="s">
        <v>15356</v>
      </c>
      <c r="V1409" s="99" t="s">
        <v>15357</v>
      </c>
      <c r="W1409" s="99" t="s">
        <v>15352</v>
      </c>
      <c r="X1409" s="103" t="s">
        <v>15571</v>
      </c>
      <c r="Y1409" s="103">
        <v>44671</v>
      </c>
      <c r="Z1409" s="103">
        <v>51851</v>
      </c>
      <c r="AA1409" s="79" t="s">
        <v>15353</v>
      </c>
    </row>
    <row r="1410" spans="1:29" hidden="1">
      <c r="A1410" s="98" t="s">
        <v>15320</v>
      </c>
      <c r="B1410" s="99" t="s">
        <v>15446</v>
      </c>
      <c r="C1410" s="99" t="s">
        <v>119</v>
      </c>
      <c r="D1410" s="99" t="s">
        <v>15322</v>
      </c>
      <c r="E1410" s="99" t="s">
        <v>15337</v>
      </c>
      <c r="F1410" s="99" t="s">
        <v>15324</v>
      </c>
      <c r="G1410" s="99" t="s">
        <v>17690</v>
      </c>
      <c r="H1410" s="99" t="s">
        <v>15326</v>
      </c>
      <c r="I1410" s="99" t="s">
        <v>15322</v>
      </c>
      <c r="J1410" s="99" t="s">
        <v>15384</v>
      </c>
      <c r="K1410" s="99">
        <v>0</v>
      </c>
      <c r="L1410" s="99" t="s">
        <v>13433</v>
      </c>
      <c r="M1410" s="99" t="s">
        <v>17691</v>
      </c>
      <c r="N1410" s="86" t="str">
        <f t="shared" si="22"/>
        <v>8792902</v>
      </c>
      <c r="O1410" s="104">
        <v>155550</v>
      </c>
      <c r="P1410" s="101">
        <v>155550</v>
      </c>
      <c r="Q1410" s="77">
        <v>155.55000000000001</v>
      </c>
      <c r="R1410" s="102" t="s">
        <v>15329</v>
      </c>
      <c r="S1410" s="99" t="s">
        <v>15330</v>
      </c>
      <c r="T1410" s="99" t="s">
        <v>15331</v>
      </c>
      <c r="U1410" s="99" t="s">
        <v>15332</v>
      </c>
      <c r="V1410" s="99" t="s">
        <v>15333</v>
      </c>
      <c r="W1410" s="99" t="s">
        <v>15334</v>
      </c>
      <c r="X1410" s="103" t="s">
        <v>16054</v>
      </c>
      <c r="Y1410" s="103">
        <v>44658</v>
      </c>
      <c r="Z1410" s="103">
        <v>51940</v>
      </c>
      <c r="AA1410" s="79">
        <v>6186</v>
      </c>
    </row>
    <row r="1411" spans="1:29" hidden="1">
      <c r="A1411" s="98" t="s">
        <v>2799</v>
      </c>
      <c r="B1411" s="99" t="s">
        <v>15358</v>
      </c>
      <c r="C1411" s="99" t="s">
        <v>59</v>
      </c>
      <c r="D1411" s="99" t="s">
        <v>15322</v>
      </c>
      <c r="E1411" s="99" t="s">
        <v>15337</v>
      </c>
      <c r="F1411" s="99" t="s">
        <v>15324</v>
      </c>
      <c r="G1411" s="99" t="s">
        <v>17692</v>
      </c>
      <c r="H1411" s="99" t="s">
        <v>15326</v>
      </c>
      <c r="I1411" s="99" t="s">
        <v>15322</v>
      </c>
      <c r="J1411" s="99" t="s">
        <v>15337</v>
      </c>
      <c r="K1411" s="99">
        <v>0</v>
      </c>
      <c r="L1411" s="99" t="s">
        <v>13433</v>
      </c>
      <c r="M1411" s="100" t="s">
        <v>1150</v>
      </c>
      <c r="N1411" s="86" t="str">
        <f t="shared" si="22"/>
        <v>8793510</v>
      </c>
      <c r="O1411" s="104">
        <v>263100</v>
      </c>
      <c r="P1411" s="101">
        <v>263100</v>
      </c>
      <c r="Q1411" s="77">
        <v>263.10000000000002</v>
      </c>
      <c r="R1411" s="102" t="s">
        <v>15329</v>
      </c>
      <c r="S1411" s="99" t="s">
        <v>15330</v>
      </c>
      <c r="T1411" s="99" t="s">
        <v>15331</v>
      </c>
      <c r="U1411" s="99" t="s">
        <v>15332</v>
      </c>
      <c r="V1411" s="99" t="s">
        <v>15333</v>
      </c>
      <c r="W1411" s="99" t="s">
        <v>15334</v>
      </c>
      <c r="X1411" s="103" t="s">
        <v>15688</v>
      </c>
      <c r="Y1411" s="103">
        <v>44638</v>
      </c>
      <c r="Z1411" s="103">
        <v>51942</v>
      </c>
      <c r="AA1411" s="79">
        <v>6186</v>
      </c>
      <c r="AB1411" s="80" t="s">
        <v>15340</v>
      </c>
      <c r="AC1411" s="81">
        <v>33</v>
      </c>
    </row>
    <row r="1412" spans="1:29" hidden="1">
      <c r="A1412" s="98" t="s">
        <v>15335</v>
      </c>
      <c r="B1412" s="99" t="s">
        <v>15336</v>
      </c>
      <c r="C1412" s="99" t="s">
        <v>6</v>
      </c>
      <c r="D1412" s="99" t="s">
        <v>15322</v>
      </c>
      <c r="E1412" s="99" t="s">
        <v>15337</v>
      </c>
      <c r="F1412" s="99" t="s">
        <v>15324</v>
      </c>
      <c r="G1412" s="106" t="s">
        <v>17693</v>
      </c>
      <c r="H1412" s="99" t="s">
        <v>15326</v>
      </c>
      <c r="I1412" s="99" t="s">
        <v>15322</v>
      </c>
      <c r="J1412" s="99" t="s">
        <v>15337</v>
      </c>
      <c r="K1412" s="99">
        <v>0</v>
      </c>
      <c r="L1412" s="99" t="s">
        <v>13433</v>
      </c>
      <c r="M1412" s="99" t="s">
        <v>1594</v>
      </c>
      <c r="N1412" s="86" t="str">
        <f t="shared" si="22"/>
        <v>8809670</v>
      </c>
      <c r="O1412" s="104">
        <v>327250</v>
      </c>
      <c r="P1412" s="101">
        <v>327250</v>
      </c>
      <c r="Q1412" s="77">
        <v>327.25</v>
      </c>
      <c r="R1412" s="102" t="s">
        <v>15329</v>
      </c>
      <c r="S1412" s="99" t="s">
        <v>15330</v>
      </c>
      <c r="T1412" s="99" t="s">
        <v>15331</v>
      </c>
      <c r="U1412" s="99" t="s">
        <v>15332</v>
      </c>
      <c r="V1412" s="99" t="s">
        <v>15333</v>
      </c>
      <c r="W1412" s="99" t="s">
        <v>15339</v>
      </c>
      <c r="X1412" s="103" t="s">
        <v>15427</v>
      </c>
      <c r="Y1412" s="103">
        <v>44672</v>
      </c>
      <c r="Z1412" s="103">
        <v>51967</v>
      </c>
      <c r="AA1412" s="79">
        <v>6186</v>
      </c>
      <c r="AB1412" s="90" t="s">
        <v>15340</v>
      </c>
      <c r="AC1412" s="81">
        <v>33</v>
      </c>
    </row>
    <row r="1413" spans="1:29" hidden="1">
      <c r="A1413" s="98" t="s">
        <v>2799</v>
      </c>
      <c r="B1413" s="99" t="s">
        <v>15358</v>
      </c>
      <c r="C1413" s="99" t="s">
        <v>59</v>
      </c>
      <c r="D1413" s="99" t="s">
        <v>15322</v>
      </c>
      <c r="E1413" s="99" t="s">
        <v>15337</v>
      </c>
      <c r="F1413" s="99" t="s">
        <v>15324</v>
      </c>
      <c r="G1413" s="99" t="s">
        <v>17694</v>
      </c>
      <c r="H1413" s="99" t="s">
        <v>15326</v>
      </c>
      <c r="I1413" s="99" t="s">
        <v>15322</v>
      </c>
      <c r="J1413" s="99" t="s">
        <v>15395</v>
      </c>
      <c r="K1413" s="99">
        <v>0</v>
      </c>
      <c r="L1413" s="99" t="s">
        <v>13433</v>
      </c>
      <c r="M1413" s="99" t="s">
        <v>2452</v>
      </c>
      <c r="N1413" s="86" t="str">
        <f t="shared" si="22"/>
        <v>8816997</v>
      </c>
      <c r="O1413" s="104">
        <v>209800</v>
      </c>
      <c r="P1413" s="101">
        <v>209800</v>
      </c>
      <c r="Q1413" s="77">
        <v>209.8</v>
      </c>
      <c r="R1413" s="102" t="s">
        <v>15329</v>
      </c>
      <c r="S1413" s="99" t="s">
        <v>15330</v>
      </c>
      <c r="T1413" s="99" t="s">
        <v>15331</v>
      </c>
      <c r="U1413" s="99" t="s">
        <v>15332</v>
      </c>
      <c r="V1413" s="99" t="s">
        <v>15333</v>
      </c>
      <c r="W1413" s="99" t="s">
        <v>15334</v>
      </c>
      <c r="X1413" s="103" t="s">
        <v>15540</v>
      </c>
      <c r="Y1413" s="103">
        <v>44676</v>
      </c>
      <c r="Z1413" s="103">
        <v>51973</v>
      </c>
      <c r="AA1413" s="79">
        <v>6186</v>
      </c>
      <c r="AB1413" s="80" t="s">
        <v>15340</v>
      </c>
    </row>
    <row r="1414" spans="1:29" hidden="1">
      <c r="A1414" s="98" t="s">
        <v>2799</v>
      </c>
      <c r="B1414" s="99" t="s">
        <v>15360</v>
      </c>
      <c r="C1414" s="99" t="s">
        <v>3760</v>
      </c>
      <c r="D1414" s="99" t="s">
        <v>15322</v>
      </c>
      <c r="E1414" s="99" t="s">
        <v>15361</v>
      </c>
      <c r="F1414" s="99" t="s">
        <v>15324</v>
      </c>
      <c r="G1414" s="99" t="s">
        <v>17695</v>
      </c>
      <c r="H1414" s="99" t="s">
        <v>15326</v>
      </c>
      <c r="I1414" s="99" t="s">
        <v>15322</v>
      </c>
      <c r="J1414" s="99" t="s">
        <v>15370</v>
      </c>
      <c r="K1414" s="99">
        <v>0</v>
      </c>
      <c r="L1414" s="99" t="s">
        <v>13433</v>
      </c>
      <c r="M1414" s="99" t="s">
        <v>17696</v>
      </c>
      <c r="N1414" s="86" t="str">
        <f t="shared" si="22"/>
        <v>8846152</v>
      </c>
      <c r="O1414" s="104">
        <v>114510</v>
      </c>
      <c r="P1414" s="101">
        <v>114510</v>
      </c>
      <c r="Q1414" s="77">
        <v>114.51</v>
      </c>
      <c r="R1414" s="102" t="s">
        <v>15329</v>
      </c>
      <c r="S1414" s="99" t="s">
        <v>15349</v>
      </c>
      <c r="T1414" s="99" t="s">
        <v>15331</v>
      </c>
      <c r="U1414" s="99" t="s">
        <v>15356</v>
      </c>
      <c r="V1414" s="99" t="s">
        <v>15357</v>
      </c>
      <c r="W1414" s="99" t="s">
        <v>15352</v>
      </c>
      <c r="X1414" s="103" t="s">
        <v>15521</v>
      </c>
      <c r="Y1414" s="103">
        <v>44671</v>
      </c>
      <c r="Z1414" s="103">
        <v>51850</v>
      </c>
      <c r="AA1414" s="79" t="s">
        <v>15353</v>
      </c>
    </row>
    <row r="1415" spans="1:29" hidden="1">
      <c r="A1415" s="98" t="s">
        <v>15392</v>
      </c>
      <c r="B1415" s="99" t="s">
        <v>15393</v>
      </c>
      <c r="C1415" s="99" t="s">
        <v>539</v>
      </c>
      <c r="D1415" s="99" t="s">
        <v>15322</v>
      </c>
      <c r="E1415" s="99" t="s">
        <v>15337</v>
      </c>
      <c r="F1415" s="99" t="s">
        <v>15324</v>
      </c>
      <c r="G1415" s="99" t="s">
        <v>17697</v>
      </c>
      <c r="H1415" s="99" t="s">
        <v>15326</v>
      </c>
      <c r="I1415" s="99" t="s">
        <v>15322</v>
      </c>
      <c r="J1415" s="99" t="s">
        <v>15384</v>
      </c>
      <c r="K1415" s="99">
        <v>0</v>
      </c>
      <c r="L1415" s="99" t="s">
        <v>13433</v>
      </c>
      <c r="M1415" s="100" t="s">
        <v>17698</v>
      </c>
      <c r="N1415" s="86" t="str">
        <f t="shared" si="22"/>
        <v>8903736</v>
      </c>
      <c r="O1415" s="104">
        <v>140828</v>
      </c>
      <c r="P1415" s="101">
        <v>140828</v>
      </c>
      <c r="Q1415" s="77">
        <v>140.828</v>
      </c>
      <c r="R1415" s="102" t="s">
        <v>15329</v>
      </c>
      <c r="S1415" s="99" t="s">
        <v>15330</v>
      </c>
      <c r="T1415" s="99" t="s">
        <v>15331</v>
      </c>
      <c r="U1415" s="99" t="s">
        <v>15332</v>
      </c>
      <c r="V1415" s="99" t="s">
        <v>15333</v>
      </c>
      <c r="W1415" s="99" t="s">
        <v>15334</v>
      </c>
      <c r="X1415" s="103" t="s">
        <v>16403</v>
      </c>
      <c r="Y1415" s="103">
        <v>44622</v>
      </c>
      <c r="Z1415" s="103">
        <v>51913</v>
      </c>
      <c r="AA1415" s="79">
        <v>6186</v>
      </c>
    </row>
    <row r="1416" spans="1:29" hidden="1">
      <c r="A1416" s="98" t="s">
        <v>2799</v>
      </c>
      <c r="B1416" s="99" t="s">
        <v>15358</v>
      </c>
      <c r="C1416" s="99" t="s">
        <v>59</v>
      </c>
      <c r="D1416" s="99" t="s">
        <v>15322</v>
      </c>
      <c r="E1416" s="99" t="s">
        <v>15337</v>
      </c>
      <c r="F1416" s="99" t="s">
        <v>15324</v>
      </c>
      <c r="G1416" s="99" t="s">
        <v>17699</v>
      </c>
      <c r="H1416" s="99" t="s">
        <v>15326</v>
      </c>
      <c r="I1416" s="99" t="s">
        <v>15322</v>
      </c>
      <c r="J1416" s="99" t="s">
        <v>15337</v>
      </c>
      <c r="K1416" s="99">
        <v>0</v>
      </c>
      <c r="L1416" s="99" t="s">
        <v>13433</v>
      </c>
      <c r="M1416" s="100" t="s">
        <v>273</v>
      </c>
      <c r="N1416" s="86" t="str">
        <f t="shared" si="22"/>
        <v>8928419</v>
      </c>
      <c r="O1416" s="104">
        <v>248660</v>
      </c>
      <c r="P1416" s="101">
        <v>248660</v>
      </c>
      <c r="Q1416" s="77">
        <v>248.66</v>
      </c>
      <c r="R1416" s="102" t="s">
        <v>15329</v>
      </c>
      <c r="S1416" s="99" t="s">
        <v>15330</v>
      </c>
      <c r="T1416" s="99" t="s">
        <v>15331</v>
      </c>
      <c r="U1416" s="99" t="s">
        <v>15332</v>
      </c>
      <c r="V1416" s="99" t="s">
        <v>15333</v>
      </c>
      <c r="W1416" s="99" t="s">
        <v>15334</v>
      </c>
      <c r="X1416" s="103" t="s">
        <v>15474</v>
      </c>
      <c r="Y1416" s="103">
        <v>44644</v>
      </c>
      <c r="Z1416" s="103">
        <v>51939</v>
      </c>
      <c r="AA1416" s="79">
        <v>6186</v>
      </c>
      <c r="AB1416" s="80" t="s">
        <v>15340</v>
      </c>
    </row>
    <row r="1417" spans="1:29" hidden="1">
      <c r="A1417" s="98" t="s">
        <v>15320</v>
      </c>
      <c r="B1417" s="99" t="s">
        <v>15446</v>
      </c>
      <c r="C1417" s="99" t="s">
        <v>119</v>
      </c>
      <c r="D1417" s="99" t="s">
        <v>15322</v>
      </c>
      <c r="E1417" s="99" t="s">
        <v>15337</v>
      </c>
      <c r="F1417" s="99" t="s">
        <v>15324</v>
      </c>
      <c r="G1417" s="99" t="s">
        <v>17700</v>
      </c>
      <c r="H1417" s="99" t="s">
        <v>15326</v>
      </c>
      <c r="I1417" s="99" t="s">
        <v>15322</v>
      </c>
      <c r="J1417" s="99" t="s">
        <v>15370</v>
      </c>
      <c r="K1417" s="99">
        <v>0</v>
      </c>
      <c r="L1417" s="99" t="s">
        <v>13433</v>
      </c>
      <c r="M1417" s="99" t="s">
        <v>2781</v>
      </c>
      <c r="N1417" s="86" t="str">
        <f t="shared" ref="N1417:N1480" si="23">+RIGHT(M1417,7)</f>
        <v>8943500</v>
      </c>
      <c r="O1417" s="104">
        <v>272000</v>
      </c>
      <c r="P1417" s="105">
        <v>272000</v>
      </c>
      <c r="Q1417" s="77">
        <v>272</v>
      </c>
      <c r="R1417" s="102" t="s">
        <v>15329</v>
      </c>
      <c r="S1417" s="99" t="s">
        <v>15330</v>
      </c>
      <c r="T1417" s="99" t="s">
        <v>15331</v>
      </c>
      <c r="U1417" s="99" t="s">
        <v>15332</v>
      </c>
      <c r="V1417" s="99" t="s">
        <v>15333</v>
      </c>
      <c r="W1417" s="99" t="s">
        <v>15334</v>
      </c>
      <c r="X1417" s="103" t="s">
        <v>15852</v>
      </c>
      <c r="Y1417" s="103">
        <v>44735</v>
      </c>
      <c r="Z1417" s="103">
        <v>52037</v>
      </c>
      <c r="AA1417" s="79">
        <v>6186</v>
      </c>
      <c r="AB1417" s="80" t="s">
        <v>15340</v>
      </c>
    </row>
    <row r="1418" spans="1:29" hidden="1">
      <c r="A1418" s="98" t="s">
        <v>15392</v>
      </c>
      <c r="B1418" s="99" t="s">
        <v>15435</v>
      </c>
      <c r="C1418" s="99" t="s">
        <v>1049</v>
      </c>
      <c r="D1418" s="99" t="s">
        <v>15322</v>
      </c>
      <c r="E1418" s="99" t="s">
        <v>15337</v>
      </c>
      <c r="F1418" s="99" t="s">
        <v>15324</v>
      </c>
      <c r="G1418" s="99" t="s">
        <v>17701</v>
      </c>
      <c r="H1418" s="99" t="s">
        <v>15326</v>
      </c>
      <c r="I1418" s="99" t="s">
        <v>15322</v>
      </c>
      <c r="J1418" s="99" t="s">
        <v>15395</v>
      </c>
      <c r="K1418" s="99">
        <v>0</v>
      </c>
      <c r="L1418" s="99" t="s">
        <v>13433</v>
      </c>
      <c r="M1418" s="99" t="s">
        <v>17702</v>
      </c>
      <c r="N1418" s="86" t="str">
        <f t="shared" si="23"/>
        <v>8958489</v>
      </c>
      <c r="O1418" s="104">
        <v>100000</v>
      </c>
      <c r="P1418" s="105">
        <v>100000</v>
      </c>
      <c r="Q1418" s="77">
        <v>100</v>
      </c>
      <c r="R1418" s="102" t="s">
        <v>15329</v>
      </c>
      <c r="S1418" s="99" t="s">
        <v>15330</v>
      </c>
      <c r="T1418" s="99" t="s">
        <v>15331</v>
      </c>
      <c r="U1418" s="99" t="s">
        <v>15332</v>
      </c>
      <c r="V1418" s="99" t="s">
        <v>15333</v>
      </c>
      <c r="W1418" s="99" t="s">
        <v>15334</v>
      </c>
      <c r="X1418" s="103" t="s">
        <v>17003</v>
      </c>
      <c r="Y1418" s="103">
        <v>44733</v>
      </c>
      <c r="Z1418" s="103">
        <v>52033</v>
      </c>
      <c r="AA1418" s="79">
        <v>6186</v>
      </c>
    </row>
    <row r="1419" spans="1:29" hidden="1">
      <c r="A1419" s="76" t="s">
        <v>15335</v>
      </c>
      <c r="B1419" s="92" t="s">
        <v>15336</v>
      </c>
      <c r="C1419" s="92" t="s">
        <v>6</v>
      </c>
      <c r="D1419" s="92" t="s">
        <v>15322</v>
      </c>
      <c r="E1419" s="92" t="s">
        <v>15337</v>
      </c>
      <c r="F1419" s="92" t="s">
        <v>15324</v>
      </c>
      <c r="G1419" s="92" t="s">
        <v>17703</v>
      </c>
      <c r="H1419" s="92" t="s">
        <v>15326</v>
      </c>
      <c r="I1419" s="92" t="s">
        <v>15322</v>
      </c>
      <c r="J1419" s="92" t="s">
        <v>15327</v>
      </c>
      <c r="K1419" s="92">
        <v>0</v>
      </c>
      <c r="L1419" s="92" t="s">
        <v>13433</v>
      </c>
      <c r="M1419" s="93" t="s">
        <v>17704</v>
      </c>
      <c r="N1419" s="86" t="str">
        <f t="shared" si="23"/>
        <v>8997450</v>
      </c>
      <c r="O1419" s="94">
        <v>141470</v>
      </c>
      <c r="P1419" s="95">
        <v>120000</v>
      </c>
      <c r="Q1419" s="77">
        <v>120</v>
      </c>
      <c r="R1419" s="96" t="s">
        <v>15329</v>
      </c>
      <c r="S1419" s="92" t="s">
        <v>15349</v>
      </c>
      <c r="T1419" s="92" t="s">
        <v>15331</v>
      </c>
      <c r="U1419" s="92" t="s">
        <v>15356</v>
      </c>
      <c r="V1419" s="92" t="s">
        <v>15357</v>
      </c>
      <c r="W1419" s="92" t="s">
        <v>15388</v>
      </c>
      <c r="X1419" s="97">
        <v>44572</v>
      </c>
      <c r="Y1419" s="97">
        <v>44573</v>
      </c>
      <c r="Z1419" s="97">
        <v>51869</v>
      </c>
      <c r="AA1419" s="79" t="s">
        <v>15353</v>
      </c>
      <c r="AB1419" s="90"/>
    </row>
    <row r="1420" spans="1:29" hidden="1">
      <c r="A1420" s="98" t="s">
        <v>15335</v>
      </c>
      <c r="B1420" s="99" t="s">
        <v>15336</v>
      </c>
      <c r="C1420" s="99" t="s">
        <v>6</v>
      </c>
      <c r="D1420" s="99" t="s">
        <v>15322</v>
      </c>
      <c r="E1420" s="99" t="s">
        <v>15337</v>
      </c>
      <c r="F1420" s="99" t="s">
        <v>15324</v>
      </c>
      <c r="G1420" s="99" t="s">
        <v>17705</v>
      </c>
      <c r="H1420" s="99" t="s">
        <v>15326</v>
      </c>
      <c r="I1420" s="99" t="s">
        <v>15322</v>
      </c>
      <c r="J1420" s="99" t="s">
        <v>15370</v>
      </c>
      <c r="K1420" s="99">
        <v>0</v>
      </c>
      <c r="L1420" s="99" t="s">
        <v>13433</v>
      </c>
      <c r="M1420" s="100" t="s">
        <v>2955</v>
      </c>
      <c r="N1420" s="86" t="str">
        <f t="shared" si="23"/>
        <v>9023496</v>
      </c>
      <c r="O1420" s="101">
        <v>215965</v>
      </c>
      <c r="P1420" s="101">
        <v>215965</v>
      </c>
      <c r="Q1420" s="77">
        <v>215.965</v>
      </c>
      <c r="R1420" s="102" t="s">
        <v>15329</v>
      </c>
      <c r="S1420" s="99" t="s">
        <v>15330</v>
      </c>
      <c r="T1420" s="99" t="s">
        <v>15331</v>
      </c>
      <c r="U1420" s="99" t="s">
        <v>15332</v>
      </c>
      <c r="V1420" s="99" t="s">
        <v>15333</v>
      </c>
      <c r="W1420" s="99" t="s">
        <v>15339</v>
      </c>
      <c r="X1420" s="103">
        <v>44615</v>
      </c>
      <c r="Y1420" s="103">
        <v>44615</v>
      </c>
      <c r="Z1420" s="103">
        <v>51910</v>
      </c>
      <c r="AA1420" s="79">
        <v>6186</v>
      </c>
      <c r="AB1420" s="90" t="s">
        <v>15340</v>
      </c>
      <c r="AC1420" s="81">
        <v>33</v>
      </c>
    </row>
    <row r="1421" spans="1:29" hidden="1">
      <c r="A1421" s="76" t="s">
        <v>15335</v>
      </c>
      <c r="B1421" s="92" t="s">
        <v>15336</v>
      </c>
      <c r="C1421" s="92" t="s">
        <v>6</v>
      </c>
      <c r="D1421" s="92" t="s">
        <v>15322</v>
      </c>
      <c r="E1421" s="92" t="s">
        <v>15337</v>
      </c>
      <c r="F1421" s="92" t="s">
        <v>15324</v>
      </c>
      <c r="G1421" s="92" t="s">
        <v>17706</v>
      </c>
      <c r="H1421" s="92" t="s">
        <v>15326</v>
      </c>
      <c r="I1421" s="92" t="s">
        <v>15322</v>
      </c>
      <c r="J1421" s="92" t="s">
        <v>15323</v>
      </c>
      <c r="K1421" s="92">
        <v>0</v>
      </c>
      <c r="L1421" s="92" t="s">
        <v>13433</v>
      </c>
      <c r="M1421" s="93" t="s">
        <v>298</v>
      </c>
      <c r="N1421" s="86" t="str">
        <f t="shared" si="23"/>
        <v>9025379</v>
      </c>
      <c r="O1421" s="94">
        <v>307360</v>
      </c>
      <c r="P1421" s="95">
        <v>307360</v>
      </c>
      <c r="Q1421" s="77">
        <v>307.36</v>
      </c>
      <c r="R1421" s="96" t="s">
        <v>15329</v>
      </c>
      <c r="S1421" s="92" t="s">
        <v>15330</v>
      </c>
      <c r="T1421" s="92" t="s">
        <v>15331</v>
      </c>
      <c r="U1421" s="92" t="s">
        <v>15332</v>
      </c>
      <c r="V1421" s="92" t="s">
        <v>15333</v>
      </c>
      <c r="W1421" s="92" t="s">
        <v>15339</v>
      </c>
      <c r="X1421" s="97">
        <v>44602</v>
      </c>
      <c r="Y1421" s="97">
        <v>44603</v>
      </c>
      <c r="Z1421" s="97">
        <v>51860</v>
      </c>
      <c r="AA1421" s="79">
        <v>6186</v>
      </c>
      <c r="AB1421" s="90" t="s">
        <v>15340</v>
      </c>
    </row>
    <row r="1422" spans="1:29" hidden="1">
      <c r="A1422" s="98" t="s">
        <v>15458</v>
      </c>
      <c r="B1422" s="99" t="s">
        <v>15602</v>
      </c>
      <c r="C1422" s="99" t="s">
        <v>3811</v>
      </c>
      <c r="D1422" s="99" t="s">
        <v>15322</v>
      </c>
      <c r="E1422" s="99" t="s">
        <v>15361</v>
      </c>
      <c r="F1422" s="99" t="s">
        <v>15324</v>
      </c>
      <c r="G1422" s="99" t="s">
        <v>17707</v>
      </c>
      <c r="H1422" s="99" t="s">
        <v>15326</v>
      </c>
      <c r="I1422" s="99" t="s">
        <v>15322</v>
      </c>
      <c r="J1422" s="99" t="s">
        <v>15361</v>
      </c>
      <c r="K1422" s="99">
        <v>0</v>
      </c>
      <c r="L1422" s="99" t="s">
        <v>13433</v>
      </c>
      <c r="M1422" s="99" t="s">
        <v>17708</v>
      </c>
      <c r="N1422" s="86" t="str">
        <f t="shared" si="23"/>
        <v>9038473</v>
      </c>
      <c r="O1422" s="104">
        <v>104000</v>
      </c>
      <c r="P1422" s="105">
        <v>62400</v>
      </c>
      <c r="Q1422" s="77">
        <v>62.4</v>
      </c>
      <c r="R1422" s="102" t="s">
        <v>15329</v>
      </c>
      <c r="S1422" s="99" t="s">
        <v>15330</v>
      </c>
      <c r="T1422" s="99" t="s">
        <v>15331</v>
      </c>
      <c r="U1422" s="99" t="s">
        <v>15332</v>
      </c>
      <c r="V1422" s="99" t="s">
        <v>15333</v>
      </c>
      <c r="W1422" s="99" t="s">
        <v>15334</v>
      </c>
      <c r="X1422" s="103" t="s">
        <v>16642</v>
      </c>
      <c r="Y1422" s="103">
        <v>44720</v>
      </c>
      <c r="Z1422" s="103">
        <v>52001</v>
      </c>
      <c r="AA1422" s="79">
        <v>6186</v>
      </c>
    </row>
    <row r="1423" spans="1:29" hidden="1">
      <c r="A1423" s="98" t="s">
        <v>2347</v>
      </c>
      <c r="B1423" s="99" t="s">
        <v>15346</v>
      </c>
      <c r="C1423" s="99" t="s">
        <v>129</v>
      </c>
      <c r="D1423" s="99" t="s">
        <v>15322</v>
      </c>
      <c r="E1423" s="99" t="s">
        <v>15337</v>
      </c>
      <c r="F1423" s="99" t="s">
        <v>15324</v>
      </c>
      <c r="G1423" s="99" t="s">
        <v>17709</v>
      </c>
      <c r="H1423" s="99" t="s">
        <v>15326</v>
      </c>
      <c r="I1423" s="99" t="s">
        <v>15322</v>
      </c>
      <c r="J1423" s="99" t="s">
        <v>15343</v>
      </c>
      <c r="K1423" s="99">
        <v>0</v>
      </c>
      <c r="L1423" s="99" t="s">
        <v>13433</v>
      </c>
      <c r="M1423" s="99"/>
      <c r="N1423" s="86" t="str">
        <f t="shared" si="23"/>
        <v/>
      </c>
      <c r="O1423" s="104">
        <v>273000</v>
      </c>
      <c r="P1423" s="101">
        <v>259350</v>
      </c>
      <c r="Q1423" s="77">
        <v>259.35000000000002</v>
      </c>
      <c r="R1423" s="102" t="s">
        <v>15329</v>
      </c>
      <c r="S1423" s="99" t="s">
        <v>15349</v>
      </c>
      <c r="T1423" s="99" t="s">
        <v>15331</v>
      </c>
      <c r="U1423" s="99" t="s">
        <v>15350</v>
      </c>
      <c r="V1423" s="99" t="s">
        <v>15351</v>
      </c>
      <c r="W1423" s="99" t="s">
        <v>15352</v>
      </c>
      <c r="X1423" s="103">
        <v>44679</v>
      </c>
      <c r="Y1423" s="103">
        <v>44699</v>
      </c>
      <c r="Z1423" s="103">
        <v>51982</v>
      </c>
      <c r="AA1423" s="79" t="s">
        <v>15353</v>
      </c>
    </row>
    <row r="1424" spans="1:29" hidden="1">
      <c r="A1424" s="98" t="s">
        <v>15380</v>
      </c>
      <c r="B1424" s="99" t="s">
        <v>15381</v>
      </c>
      <c r="C1424" s="99" t="s">
        <v>15382</v>
      </c>
      <c r="D1424" s="99" t="s">
        <v>15322</v>
      </c>
      <c r="E1424" s="99" t="s">
        <v>15337</v>
      </c>
      <c r="F1424" s="99" t="s">
        <v>15324</v>
      </c>
      <c r="G1424" s="99" t="s">
        <v>17710</v>
      </c>
      <c r="H1424" s="99" t="s">
        <v>15326</v>
      </c>
      <c r="I1424" s="99" t="s">
        <v>15322</v>
      </c>
      <c r="J1424" s="99" t="s">
        <v>15406</v>
      </c>
      <c r="K1424" s="99">
        <v>0</v>
      </c>
      <c r="L1424" s="99" t="s">
        <v>13433</v>
      </c>
      <c r="M1424" s="100" t="s">
        <v>17711</v>
      </c>
      <c r="N1424" s="86" t="str">
        <f t="shared" si="23"/>
        <v>9087775</v>
      </c>
      <c r="O1424" s="104">
        <v>241735</v>
      </c>
      <c r="P1424" s="101">
        <v>241735</v>
      </c>
      <c r="Q1424" s="77">
        <v>241.73500000000001</v>
      </c>
      <c r="R1424" s="102" t="s">
        <v>15329</v>
      </c>
      <c r="S1424" s="99" t="s">
        <v>15349</v>
      </c>
      <c r="T1424" s="99" t="s">
        <v>15331</v>
      </c>
      <c r="U1424" s="99" t="s">
        <v>15350</v>
      </c>
      <c r="V1424" s="99" t="s">
        <v>15351</v>
      </c>
      <c r="W1424" s="99" t="s">
        <v>15352</v>
      </c>
      <c r="X1424" s="103" t="s">
        <v>15684</v>
      </c>
      <c r="Y1424" s="103">
        <v>44627</v>
      </c>
      <c r="Z1424" s="103">
        <v>51899</v>
      </c>
      <c r="AA1424" s="79" t="s">
        <v>15353</v>
      </c>
    </row>
    <row r="1425" spans="1:29" hidden="1">
      <c r="A1425" s="76" t="s">
        <v>15392</v>
      </c>
      <c r="B1425" s="92" t="s">
        <v>15522</v>
      </c>
      <c r="C1425" s="92" t="s">
        <v>15523</v>
      </c>
      <c r="D1425" s="92" t="s">
        <v>15322</v>
      </c>
      <c r="E1425" s="92" t="s">
        <v>15327</v>
      </c>
      <c r="F1425" s="92" t="s">
        <v>15324</v>
      </c>
      <c r="G1425" s="92" t="s">
        <v>17712</v>
      </c>
      <c r="H1425" s="92" t="s">
        <v>15326</v>
      </c>
      <c r="I1425" s="92" t="s">
        <v>15322</v>
      </c>
      <c r="J1425" s="92" t="s">
        <v>15327</v>
      </c>
      <c r="K1425" s="92">
        <v>0</v>
      </c>
      <c r="L1425" s="92" t="s">
        <v>13433</v>
      </c>
      <c r="M1425" s="93" t="s">
        <v>3718</v>
      </c>
      <c r="N1425" s="86" t="str">
        <f t="shared" si="23"/>
        <v>9162368</v>
      </c>
      <c r="O1425" s="94">
        <v>186500</v>
      </c>
      <c r="P1425" s="95">
        <v>186500</v>
      </c>
      <c r="Q1425" s="77">
        <v>186.5</v>
      </c>
      <c r="R1425" s="96" t="s">
        <v>15329</v>
      </c>
      <c r="S1425" s="92" t="s">
        <v>15330</v>
      </c>
      <c r="T1425" s="92" t="s">
        <v>15331</v>
      </c>
      <c r="U1425" s="92" t="s">
        <v>15332</v>
      </c>
      <c r="V1425" s="92" t="s">
        <v>15333</v>
      </c>
      <c r="W1425" s="92" t="s">
        <v>15334</v>
      </c>
      <c r="X1425" s="97">
        <v>44594</v>
      </c>
      <c r="Y1425" s="97">
        <v>44607</v>
      </c>
      <c r="Z1425" s="97">
        <v>51899</v>
      </c>
      <c r="AA1425" s="79">
        <v>6186</v>
      </c>
      <c r="AB1425" s="90" t="s">
        <v>15340</v>
      </c>
      <c r="AC1425" s="81">
        <v>33</v>
      </c>
    </row>
    <row r="1426" spans="1:29" hidden="1">
      <c r="A1426" s="98" t="s">
        <v>15320</v>
      </c>
      <c r="B1426" s="99" t="s">
        <v>15620</v>
      </c>
      <c r="C1426" s="99" t="s">
        <v>15621</v>
      </c>
      <c r="D1426" s="99" t="s">
        <v>15322</v>
      </c>
      <c r="E1426" s="99" t="s">
        <v>15348</v>
      </c>
      <c r="F1426" s="99" t="s">
        <v>15324</v>
      </c>
      <c r="G1426" s="99" t="s">
        <v>17713</v>
      </c>
      <c r="H1426" s="99" t="s">
        <v>15326</v>
      </c>
      <c r="I1426" s="99" t="s">
        <v>15322</v>
      </c>
      <c r="J1426" s="99" t="s">
        <v>15348</v>
      </c>
      <c r="K1426" s="99">
        <v>0</v>
      </c>
      <c r="L1426" s="99" t="s">
        <v>13433</v>
      </c>
      <c r="M1426" s="99" t="s">
        <v>17714</v>
      </c>
      <c r="N1426" s="86" t="str">
        <f t="shared" si="23"/>
        <v>9206682</v>
      </c>
      <c r="O1426" s="104">
        <v>238000</v>
      </c>
      <c r="P1426" s="101">
        <v>238000</v>
      </c>
      <c r="Q1426" s="77">
        <v>238</v>
      </c>
      <c r="R1426" s="102" t="s">
        <v>15329</v>
      </c>
      <c r="S1426" s="99" t="s">
        <v>15330</v>
      </c>
      <c r="T1426" s="99" t="s">
        <v>15331</v>
      </c>
      <c r="U1426" s="99" t="s">
        <v>15332</v>
      </c>
      <c r="V1426" s="99" t="s">
        <v>15333</v>
      </c>
      <c r="W1426" s="99" t="s">
        <v>15334</v>
      </c>
      <c r="X1426" s="103" t="s">
        <v>15429</v>
      </c>
      <c r="Y1426" s="103">
        <v>44680</v>
      </c>
      <c r="Z1426" s="103">
        <v>51984</v>
      </c>
      <c r="AA1426" s="79">
        <v>6186</v>
      </c>
    </row>
    <row r="1427" spans="1:29" hidden="1">
      <c r="A1427" s="98" t="s">
        <v>2799</v>
      </c>
      <c r="B1427" s="99" t="s">
        <v>15358</v>
      </c>
      <c r="C1427" s="99" t="s">
        <v>59</v>
      </c>
      <c r="D1427" s="99" t="s">
        <v>15322</v>
      </c>
      <c r="E1427" s="99" t="s">
        <v>15337</v>
      </c>
      <c r="F1427" s="99" t="s">
        <v>15324</v>
      </c>
      <c r="G1427" s="99" t="s">
        <v>17715</v>
      </c>
      <c r="H1427" s="99" t="s">
        <v>15326</v>
      </c>
      <c r="I1427" s="99" t="s">
        <v>15322</v>
      </c>
      <c r="J1427" s="99" t="s">
        <v>15337</v>
      </c>
      <c r="K1427" s="99">
        <v>0</v>
      </c>
      <c r="L1427" s="99" t="s">
        <v>13433</v>
      </c>
      <c r="M1427" s="100" t="s">
        <v>109</v>
      </c>
      <c r="N1427" s="86" t="str">
        <f t="shared" si="23"/>
        <v>9257667</v>
      </c>
      <c r="O1427" s="104">
        <v>248056</v>
      </c>
      <c r="P1427" s="101">
        <v>248056</v>
      </c>
      <c r="Q1427" s="77">
        <v>248.05600000000001</v>
      </c>
      <c r="R1427" s="102" t="s">
        <v>15329</v>
      </c>
      <c r="S1427" s="99" t="s">
        <v>15330</v>
      </c>
      <c r="T1427" s="99" t="s">
        <v>15331</v>
      </c>
      <c r="U1427" s="99" t="s">
        <v>15332</v>
      </c>
      <c r="V1427" s="99" t="s">
        <v>15333</v>
      </c>
      <c r="W1427" s="99" t="s">
        <v>15334</v>
      </c>
      <c r="X1427" s="103" t="s">
        <v>15688</v>
      </c>
      <c r="Y1427" s="103">
        <v>44638</v>
      </c>
      <c r="Z1427" s="103">
        <v>51942</v>
      </c>
      <c r="AA1427" s="79">
        <v>6186</v>
      </c>
      <c r="AB1427" s="80" t="s">
        <v>15340</v>
      </c>
    </row>
    <row r="1428" spans="1:29" hidden="1">
      <c r="A1428" s="98" t="s">
        <v>15320</v>
      </c>
      <c r="B1428" s="99" t="s">
        <v>15446</v>
      </c>
      <c r="C1428" s="99" t="s">
        <v>119</v>
      </c>
      <c r="D1428" s="99" t="s">
        <v>15322</v>
      </c>
      <c r="E1428" s="99" t="s">
        <v>15337</v>
      </c>
      <c r="F1428" s="99" t="s">
        <v>15324</v>
      </c>
      <c r="G1428" s="99" t="s">
        <v>17716</v>
      </c>
      <c r="H1428" s="99" t="s">
        <v>15326</v>
      </c>
      <c r="I1428" s="99" t="s">
        <v>15322</v>
      </c>
      <c r="J1428" s="99" t="s">
        <v>15384</v>
      </c>
      <c r="K1428" s="99">
        <v>0</v>
      </c>
      <c r="L1428" s="99" t="s">
        <v>13433</v>
      </c>
      <c r="M1428" s="99" t="s">
        <v>2619</v>
      </c>
      <c r="N1428" s="86" t="str">
        <f t="shared" si="23"/>
        <v>9293287</v>
      </c>
      <c r="O1428" s="104">
        <v>326400</v>
      </c>
      <c r="P1428" s="101">
        <v>326400</v>
      </c>
      <c r="Q1428" s="77">
        <v>326.39999999999998</v>
      </c>
      <c r="R1428" s="102" t="s">
        <v>15329</v>
      </c>
      <c r="S1428" s="99" t="s">
        <v>15330</v>
      </c>
      <c r="T1428" s="99" t="s">
        <v>15331</v>
      </c>
      <c r="U1428" s="99" t="s">
        <v>15332</v>
      </c>
      <c r="V1428" s="99" t="s">
        <v>15333</v>
      </c>
      <c r="W1428" s="99" t="s">
        <v>15334</v>
      </c>
      <c r="X1428" s="103" t="s">
        <v>15407</v>
      </c>
      <c r="Y1428" s="103">
        <v>44678</v>
      </c>
      <c r="Z1428" s="103">
        <v>51975</v>
      </c>
      <c r="AA1428" s="79">
        <v>6186</v>
      </c>
      <c r="AB1428" s="80" t="s">
        <v>15340</v>
      </c>
      <c r="AC1428" s="81">
        <v>33</v>
      </c>
    </row>
    <row r="1429" spans="1:29" hidden="1">
      <c r="A1429" s="98" t="s">
        <v>2799</v>
      </c>
      <c r="B1429" s="99" t="s">
        <v>15360</v>
      </c>
      <c r="C1429" s="99" t="s">
        <v>3760</v>
      </c>
      <c r="D1429" s="99" t="s">
        <v>15322</v>
      </c>
      <c r="E1429" s="99" t="s">
        <v>15361</v>
      </c>
      <c r="F1429" s="99" t="s">
        <v>15324</v>
      </c>
      <c r="G1429" s="99" t="s">
        <v>17717</v>
      </c>
      <c r="H1429" s="99" t="s">
        <v>15326</v>
      </c>
      <c r="I1429" s="99" t="s">
        <v>15322</v>
      </c>
      <c r="J1429" s="99" t="s">
        <v>15361</v>
      </c>
      <c r="K1429" s="99">
        <v>0</v>
      </c>
      <c r="L1429" s="99" t="s">
        <v>13433</v>
      </c>
      <c r="M1429" s="99" t="s">
        <v>17718</v>
      </c>
      <c r="N1429" s="86" t="str">
        <f t="shared" si="23"/>
        <v>9314498</v>
      </c>
      <c r="O1429" s="104">
        <v>100076</v>
      </c>
      <c r="P1429" s="101">
        <v>100076</v>
      </c>
      <c r="Q1429" s="77">
        <v>100.07599999999999</v>
      </c>
      <c r="R1429" s="102" t="s">
        <v>15329</v>
      </c>
      <c r="S1429" s="99" t="s">
        <v>15349</v>
      </c>
      <c r="T1429" s="99" t="s">
        <v>15331</v>
      </c>
      <c r="U1429" s="99" t="s">
        <v>15356</v>
      </c>
      <c r="V1429" s="99" t="s">
        <v>15357</v>
      </c>
      <c r="W1429" s="99" t="s">
        <v>15352</v>
      </c>
      <c r="X1429" s="103">
        <v>44697</v>
      </c>
      <c r="Y1429" s="103">
        <v>44698</v>
      </c>
      <c r="Z1429" s="103">
        <v>52001</v>
      </c>
      <c r="AA1429" s="79" t="s">
        <v>15353</v>
      </c>
    </row>
    <row r="1430" spans="1:29" hidden="1">
      <c r="A1430" s="76" t="s">
        <v>2347</v>
      </c>
      <c r="B1430" s="92" t="s">
        <v>15341</v>
      </c>
      <c r="C1430" s="92" t="s">
        <v>15342</v>
      </c>
      <c r="D1430" s="92" t="s">
        <v>15322</v>
      </c>
      <c r="E1430" s="92" t="s">
        <v>15343</v>
      </c>
      <c r="F1430" s="92" t="s">
        <v>15354</v>
      </c>
      <c r="G1430" s="92" t="s">
        <v>17719</v>
      </c>
      <c r="H1430" s="92" t="s">
        <v>15326</v>
      </c>
      <c r="I1430" s="92" t="s">
        <v>15322</v>
      </c>
      <c r="J1430" s="92" t="s">
        <v>15343</v>
      </c>
      <c r="K1430" s="92">
        <v>0</v>
      </c>
      <c r="L1430" s="92" t="s">
        <v>13433</v>
      </c>
      <c r="M1430" s="93" t="s">
        <v>17720</v>
      </c>
      <c r="N1430" s="86" t="str">
        <f t="shared" si="23"/>
        <v>9333363</v>
      </c>
      <c r="O1430" s="94">
        <v>142503</v>
      </c>
      <c r="P1430" s="95">
        <v>142503</v>
      </c>
      <c r="Q1430" s="77">
        <v>142.50299999999999</v>
      </c>
      <c r="R1430" s="96" t="s">
        <v>15329</v>
      </c>
      <c r="S1430" s="92" t="s">
        <v>15349</v>
      </c>
      <c r="T1430" s="92" t="s">
        <v>15331</v>
      </c>
      <c r="U1430" s="92" t="s">
        <v>15356</v>
      </c>
      <c r="V1430" s="92" t="s">
        <v>15357</v>
      </c>
      <c r="W1430" s="92" t="s">
        <v>15352</v>
      </c>
      <c r="X1430" s="97">
        <v>44601</v>
      </c>
      <c r="Y1430" s="97">
        <v>44607</v>
      </c>
      <c r="Z1430" s="97">
        <v>51905</v>
      </c>
      <c r="AA1430" s="79" t="s">
        <v>15353</v>
      </c>
      <c r="AB1430" s="90"/>
    </row>
    <row r="1431" spans="1:29" hidden="1">
      <c r="A1431" s="98" t="s">
        <v>15534</v>
      </c>
      <c r="B1431" s="99" t="s">
        <v>15535</v>
      </c>
      <c r="C1431" s="99" t="s">
        <v>158</v>
      </c>
      <c r="D1431" s="99" t="s">
        <v>15322</v>
      </c>
      <c r="E1431" s="99" t="s">
        <v>15337</v>
      </c>
      <c r="F1431" s="99" t="s">
        <v>15324</v>
      </c>
      <c r="G1431" s="99" t="s">
        <v>17721</v>
      </c>
      <c r="H1431" s="99" t="s">
        <v>15326</v>
      </c>
      <c r="I1431" s="99" t="s">
        <v>15322</v>
      </c>
      <c r="J1431" s="99" t="s">
        <v>15337</v>
      </c>
      <c r="K1431" s="99">
        <v>0</v>
      </c>
      <c r="L1431" s="99" t="s">
        <v>13433</v>
      </c>
      <c r="M1431" s="99" t="s">
        <v>17722</v>
      </c>
      <c r="N1431" s="86" t="str">
        <f t="shared" si="23"/>
        <v>9341816</v>
      </c>
      <c r="O1431" s="104">
        <v>350000</v>
      </c>
      <c r="P1431" s="101">
        <v>350000</v>
      </c>
      <c r="Q1431" s="77">
        <v>350</v>
      </c>
      <c r="R1431" s="102" t="s">
        <v>15329</v>
      </c>
      <c r="S1431" s="99" t="s">
        <v>15401</v>
      </c>
      <c r="T1431" s="99" t="s">
        <v>15331</v>
      </c>
      <c r="U1431" s="99" t="s">
        <v>15641</v>
      </c>
      <c r="V1431" s="99" t="s">
        <v>15642</v>
      </c>
      <c r="W1431" s="99" t="s">
        <v>15402</v>
      </c>
      <c r="X1431" s="103" t="s">
        <v>17513</v>
      </c>
      <c r="Y1431" s="103">
        <v>44679</v>
      </c>
      <c r="Z1431" s="103">
        <v>51974</v>
      </c>
      <c r="AA1431" s="79" t="s">
        <v>15731</v>
      </c>
    </row>
    <row r="1432" spans="1:29" hidden="1">
      <c r="A1432" s="98" t="s">
        <v>15335</v>
      </c>
      <c r="B1432" s="99" t="s">
        <v>15336</v>
      </c>
      <c r="C1432" s="99" t="s">
        <v>6</v>
      </c>
      <c r="D1432" s="99" t="s">
        <v>15322</v>
      </c>
      <c r="E1432" s="99" t="s">
        <v>15337</v>
      </c>
      <c r="F1432" s="99" t="s">
        <v>15324</v>
      </c>
      <c r="G1432" s="99" t="s">
        <v>17723</v>
      </c>
      <c r="H1432" s="99" t="s">
        <v>15326</v>
      </c>
      <c r="I1432" s="99" t="s">
        <v>15322</v>
      </c>
      <c r="J1432" s="99" t="s">
        <v>15327</v>
      </c>
      <c r="K1432" s="99">
        <v>0</v>
      </c>
      <c r="L1432" s="99" t="s">
        <v>13433</v>
      </c>
      <c r="M1432" s="99" t="s">
        <v>17724</v>
      </c>
      <c r="N1432" s="86" t="str">
        <f t="shared" si="23"/>
        <v>9342409</v>
      </c>
      <c r="O1432" s="104">
        <v>141470</v>
      </c>
      <c r="P1432" s="105">
        <v>141470</v>
      </c>
      <c r="Q1432" s="77">
        <v>141.47</v>
      </c>
      <c r="R1432" s="102" t="s">
        <v>15329</v>
      </c>
      <c r="S1432" s="99" t="s">
        <v>15349</v>
      </c>
      <c r="T1432" s="99" t="s">
        <v>15331</v>
      </c>
      <c r="U1432" s="99" t="s">
        <v>15356</v>
      </c>
      <c r="V1432" s="99" t="s">
        <v>15357</v>
      </c>
      <c r="W1432" s="99" t="s">
        <v>15388</v>
      </c>
      <c r="X1432" s="103" t="s">
        <v>15593</v>
      </c>
      <c r="Y1432" s="103">
        <v>44732</v>
      </c>
      <c r="Z1432" s="103">
        <v>52036</v>
      </c>
      <c r="AA1432" s="79" t="s">
        <v>15353</v>
      </c>
    </row>
    <row r="1433" spans="1:29" hidden="1">
      <c r="A1433" s="98" t="s">
        <v>2799</v>
      </c>
      <c r="B1433" s="99" t="s">
        <v>15358</v>
      </c>
      <c r="C1433" s="99" t="s">
        <v>59</v>
      </c>
      <c r="D1433" s="99" t="s">
        <v>15322</v>
      </c>
      <c r="E1433" s="99" t="s">
        <v>15337</v>
      </c>
      <c r="F1433" s="99" t="s">
        <v>15324</v>
      </c>
      <c r="G1433" s="99" t="s">
        <v>17725</v>
      </c>
      <c r="H1433" s="99" t="s">
        <v>15326</v>
      </c>
      <c r="I1433" s="99" t="s">
        <v>15322</v>
      </c>
      <c r="J1433" s="99" t="s">
        <v>15384</v>
      </c>
      <c r="K1433" s="99">
        <v>0</v>
      </c>
      <c r="L1433" s="99" t="s">
        <v>13433</v>
      </c>
      <c r="M1433" s="99"/>
      <c r="N1433" s="86" t="str">
        <f t="shared" si="23"/>
        <v/>
      </c>
      <c r="O1433" s="104">
        <v>124692</v>
      </c>
      <c r="P1433" s="101">
        <v>124692</v>
      </c>
      <c r="Q1433" s="77">
        <v>124.69199999999999</v>
      </c>
      <c r="R1433" s="102" t="s">
        <v>15329</v>
      </c>
      <c r="S1433" s="99" t="s">
        <v>15349</v>
      </c>
      <c r="T1433" s="99" t="s">
        <v>15331</v>
      </c>
      <c r="U1433" s="99" t="s">
        <v>15356</v>
      </c>
      <c r="V1433" s="99" t="s">
        <v>15357</v>
      </c>
      <c r="W1433" s="99" t="s">
        <v>15352</v>
      </c>
      <c r="X1433" s="103">
        <v>44697</v>
      </c>
      <c r="Y1433" s="103">
        <v>44699</v>
      </c>
      <c r="Z1433" s="103">
        <v>51998</v>
      </c>
      <c r="AA1433" s="79" t="s">
        <v>15353</v>
      </c>
    </row>
    <row r="1434" spans="1:29" hidden="1">
      <c r="A1434" s="98" t="s">
        <v>2799</v>
      </c>
      <c r="B1434" s="99" t="s">
        <v>15358</v>
      </c>
      <c r="C1434" s="99" t="s">
        <v>59</v>
      </c>
      <c r="D1434" s="99" t="s">
        <v>15322</v>
      </c>
      <c r="E1434" s="99" t="s">
        <v>15337</v>
      </c>
      <c r="F1434" s="99" t="s">
        <v>15324</v>
      </c>
      <c r="G1434" s="99" t="s">
        <v>17726</v>
      </c>
      <c r="H1434" s="99" t="s">
        <v>15326</v>
      </c>
      <c r="I1434" s="99" t="s">
        <v>15322</v>
      </c>
      <c r="J1434" s="99" t="s">
        <v>15337</v>
      </c>
      <c r="K1434" s="99">
        <v>0</v>
      </c>
      <c r="L1434" s="99" t="s">
        <v>13433</v>
      </c>
      <c r="M1434" s="99" t="s">
        <v>101</v>
      </c>
      <c r="N1434" s="86" t="str">
        <f t="shared" si="23"/>
        <v>9358288</v>
      </c>
      <c r="O1434" s="104">
        <v>309400</v>
      </c>
      <c r="P1434" s="101">
        <v>309400</v>
      </c>
      <c r="Q1434" s="77">
        <v>309.39999999999998</v>
      </c>
      <c r="R1434" s="102" t="s">
        <v>15329</v>
      </c>
      <c r="S1434" s="99" t="s">
        <v>15330</v>
      </c>
      <c r="T1434" s="99" t="s">
        <v>15331</v>
      </c>
      <c r="U1434" s="99" t="s">
        <v>15332</v>
      </c>
      <c r="V1434" s="99" t="s">
        <v>15333</v>
      </c>
      <c r="W1434" s="99" t="s">
        <v>15334</v>
      </c>
      <c r="X1434" s="103" t="s">
        <v>15540</v>
      </c>
      <c r="Y1434" s="103">
        <v>44670</v>
      </c>
      <c r="Z1434" s="103">
        <v>51962</v>
      </c>
      <c r="AA1434" s="79">
        <v>6186</v>
      </c>
      <c r="AB1434" s="80" t="s">
        <v>15340</v>
      </c>
    </row>
    <row r="1435" spans="1:29" hidden="1">
      <c r="A1435" s="98" t="s">
        <v>2799</v>
      </c>
      <c r="B1435" s="99" t="s">
        <v>15358</v>
      </c>
      <c r="C1435" s="99" t="s">
        <v>59</v>
      </c>
      <c r="D1435" s="99" t="s">
        <v>15322</v>
      </c>
      <c r="E1435" s="99" t="s">
        <v>15337</v>
      </c>
      <c r="F1435" s="99" t="s">
        <v>15324</v>
      </c>
      <c r="G1435" s="99" t="s">
        <v>17727</v>
      </c>
      <c r="H1435" s="99" t="s">
        <v>15326</v>
      </c>
      <c r="I1435" s="99" t="s">
        <v>15322</v>
      </c>
      <c r="J1435" s="99" t="s">
        <v>15337</v>
      </c>
      <c r="K1435" s="99">
        <v>0</v>
      </c>
      <c r="L1435" s="99" t="s">
        <v>13433</v>
      </c>
      <c r="M1435" s="100" t="s">
        <v>204</v>
      </c>
      <c r="N1435" s="86" t="str">
        <f t="shared" si="23"/>
        <v>9372518</v>
      </c>
      <c r="O1435" s="104">
        <v>297500</v>
      </c>
      <c r="P1435" s="101">
        <v>297500</v>
      </c>
      <c r="Q1435" s="77">
        <v>297.5</v>
      </c>
      <c r="R1435" s="102" t="s">
        <v>15329</v>
      </c>
      <c r="S1435" s="99" t="s">
        <v>15330</v>
      </c>
      <c r="T1435" s="99" t="s">
        <v>15331</v>
      </c>
      <c r="U1435" s="99" t="s">
        <v>15332</v>
      </c>
      <c r="V1435" s="99" t="s">
        <v>15333</v>
      </c>
      <c r="W1435" s="99" t="s">
        <v>15329</v>
      </c>
      <c r="X1435" s="103" t="s">
        <v>15655</v>
      </c>
      <c r="Y1435" s="103">
        <v>44629</v>
      </c>
      <c r="Z1435" s="103">
        <v>51898</v>
      </c>
      <c r="AA1435" s="79">
        <v>6186</v>
      </c>
      <c r="AB1435" s="80" t="s">
        <v>15340</v>
      </c>
    </row>
    <row r="1436" spans="1:29" hidden="1">
      <c r="A1436" s="76" t="s">
        <v>15335</v>
      </c>
      <c r="B1436" s="92" t="s">
        <v>15336</v>
      </c>
      <c r="C1436" s="92" t="s">
        <v>6</v>
      </c>
      <c r="D1436" s="92" t="s">
        <v>15322</v>
      </c>
      <c r="E1436" s="92" t="s">
        <v>15337</v>
      </c>
      <c r="F1436" s="92" t="s">
        <v>15324</v>
      </c>
      <c r="G1436" s="92" t="s">
        <v>17728</v>
      </c>
      <c r="H1436" s="92" t="s">
        <v>15326</v>
      </c>
      <c r="I1436" s="92" t="s">
        <v>15322</v>
      </c>
      <c r="J1436" s="92" t="s">
        <v>15364</v>
      </c>
      <c r="K1436" s="92">
        <v>0</v>
      </c>
      <c r="L1436" s="92" t="s">
        <v>13433</v>
      </c>
      <c r="M1436" s="93" t="s">
        <v>17729</v>
      </c>
      <c r="N1436" s="86" t="str">
        <f t="shared" si="23"/>
        <v>9387042</v>
      </c>
      <c r="O1436" s="94">
        <v>126735</v>
      </c>
      <c r="P1436" s="95">
        <v>126735</v>
      </c>
      <c r="Q1436" s="77">
        <v>126.735</v>
      </c>
      <c r="R1436" s="96" t="s">
        <v>15329</v>
      </c>
      <c r="S1436" s="92" t="s">
        <v>15330</v>
      </c>
      <c r="T1436" s="92" t="s">
        <v>15331</v>
      </c>
      <c r="U1436" s="92" t="s">
        <v>15332</v>
      </c>
      <c r="V1436" s="92" t="s">
        <v>15333</v>
      </c>
      <c r="W1436" s="92" t="s">
        <v>15334</v>
      </c>
      <c r="X1436" s="97">
        <v>44567</v>
      </c>
      <c r="Y1436" s="97">
        <v>44568</v>
      </c>
      <c r="Z1436" s="97">
        <v>51855</v>
      </c>
      <c r="AA1436" s="79">
        <v>6186</v>
      </c>
      <c r="AB1436" s="90"/>
    </row>
    <row r="1437" spans="1:29" hidden="1">
      <c r="A1437" s="98" t="s">
        <v>15320</v>
      </c>
      <c r="B1437" s="99" t="s">
        <v>15446</v>
      </c>
      <c r="C1437" s="99" t="s">
        <v>119</v>
      </c>
      <c r="D1437" s="99" t="s">
        <v>15322</v>
      </c>
      <c r="E1437" s="99" t="s">
        <v>15337</v>
      </c>
      <c r="F1437" s="99" t="s">
        <v>15324</v>
      </c>
      <c r="G1437" s="99" t="s">
        <v>17730</v>
      </c>
      <c r="H1437" s="99" t="s">
        <v>15326</v>
      </c>
      <c r="I1437" s="99" t="s">
        <v>15322</v>
      </c>
      <c r="J1437" s="99" t="s">
        <v>15370</v>
      </c>
      <c r="K1437" s="99">
        <v>0</v>
      </c>
      <c r="L1437" s="99" t="s">
        <v>13433</v>
      </c>
      <c r="M1437" s="99" t="s">
        <v>17731</v>
      </c>
      <c r="N1437" s="86" t="str">
        <f t="shared" si="23"/>
        <v>9388116</v>
      </c>
      <c r="O1437" s="104">
        <v>215000</v>
      </c>
      <c r="P1437" s="105">
        <v>215000</v>
      </c>
      <c r="Q1437" s="77">
        <v>215</v>
      </c>
      <c r="R1437" s="102" t="s">
        <v>15329</v>
      </c>
      <c r="S1437" s="99" t="s">
        <v>15330</v>
      </c>
      <c r="T1437" s="99" t="s">
        <v>15331</v>
      </c>
      <c r="U1437" s="99" t="s">
        <v>15332</v>
      </c>
      <c r="V1437" s="99" t="s">
        <v>15333</v>
      </c>
      <c r="W1437" s="99" t="s">
        <v>15334</v>
      </c>
      <c r="X1437" s="103" t="s">
        <v>15379</v>
      </c>
      <c r="Y1437" s="103">
        <v>44736</v>
      </c>
      <c r="Z1437" s="103">
        <v>52037</v>
      </c>
      <c r="AA1437" s="79">
        <v>6186</v>
      </c>
    </row>
    <row r="1438" spans="1:29" hidden="1">
      <c r="A1438" s="98" t="s">
        <v>15380</v>
      </c>
      <c r="B1438" s="99" t="s">
        <v>15381</v>
      </c>
      <c r="C1438" s="99" t="s">
        <v>15382</v>
      </c>
      <c r="D1438" s="99" t="s">
        <v>15322</v>
      </c>
      <c r="E1438" s="99" t="s">
        <v>15337</v>
      </c>
      <c r="F1438" s="99" t="s">
        <v>15324</v>
      </c>
      <c r="G1438" s="99" t="s">
        <v>17732</v>
      </c>
      <c r="H1438" s="99" t="s">
        <v>15326</v>
      </c>
      <c r="I1438" s="99" t="s">
        <v>15322</v>
      </c>
      <c r="J1438" s="99" t="s">
        <v>15370</v>
      </c>
      <c r="K1438" s="99">
        <v>0</v>
      </c>
      <c r="L1438" s="99" t="s">
        <v>13433</v>
      </c>
      <c r="M1438" s="99" t="s">
        <v>3027</v>
      </c>
      <c r="N1438" s="86" t="str">
        <f t="shared" si="23"/>
        <v>9406753</v>
      </c>
      <c r="O1438" s="104">
        <v>243462</v>
      </c>
      <c r="P1438" s="101">
        <v>243462</v>
      </c>
      <c r="Q1438" s="77">
        <v>243.46199999999999</v>
      </c>
      <c r="R1438" s="102" t="s">
        <v>15329</v>
      </c>
      <c r="S1438" s="99" t="s">
        <v>15330</v>
      </c>
      <c r="T1438" s="99" t="s">
        <v>15331</v>
      </c>
      <c r="U1438" s="99" t="s">
        <v>15332</v>
      </c>
      <c r="V1438" s="99" t="s">
        <v>15333</v>
      </c>
      <c r="W1438" s="99" t="s">
        <v>15334</v>
      </c>
      <c r="X1438" s="103" t="s">
        <v>15739</v>
      </c>
      <c r="Y1438" s="103">
        <v>44663</v>
      </c>
      <c r="Z1438" s="103">
        <v>51950</v>
      </c>
      <c r="AA1438" s="79">
        <v>6186</v>
      </c>
      <c r="AB1438" s="80" t="s">
        <v>15340</v>
      </c>
      <c r="AC1438" s="81">
        <v>33</v>
      </c>
    </row>
    <row r="1439" spans="1:29" hidden="1">
      <c r="A1439" s="98" t="s">
        <v>15397</v>
      </c>
      <c r="B1439" s="99" t="s">
        <v>15398</v>
      </c>
      <c r="C1439" s="99" t="s">
        <v>69</v>
      </c>
      <c r="D1439" s="99" t="s">
        <v>15322</v>
      </c>
      <c r="E1439" s="99" t="s">
        <v>15337</v>
      </c>
      <c r="F1439" s="99" t="s">
        <v>15324</v>
      </c>
      <c r="G1439" s="99" t="s">
        <v>17733</v>
      </c>
      <c r="H1439" s="99" t="s">
        <v>15326</v>
      </c>
      <c r="I1439" s="99" t="s">
        <v>15322</v>
      </c>
      <c r="J1439" s="99" t="s">
        <v>15343</v>
      </c>
      <c r="K1439" s="99">
        <v>0</v>
      </c>
      <c r="L1439" s="99" t="s">
        <v>13433</v>
      </c>
      <c r="M1439" s="99" t="s">
        <v>2399</v>
      </c>
      <c r="N1439" s="86" t="str">
        <f t="shared" si="23"/>
        <v>9416498</v>
      </c>
      <c r="O1439" s="104">
        <v>229250</v>
      </c>
      <c r="P1439" s="101">
        <v>229250</v>
      </c>
      <c r="Q1439" s="77">
        <v>229.25</v>
      </c>
      <c r="R1439" s="102" t="s">
        <v>15329</v>
      </c>
      <c r="S1439" s="99" t="s">
        <v>15330</v>
      </c>
      <c r="T1439" s="99" t="s">
        <v>15331</v>
      </c>
      <c r="U1439" s="99" t="s">
        <v>15332</v>
      </c>
      <c r="V1439" s="99" t="s">
        <v>15333</v>
      </c>
      <c r="W1439" s="99" t="s">
        <v>15339</v>
      </c>
      <c r="X1439" s="103" t="s">
        <v>15680</v>
      </c>
      <c r="Y1439" s="103">
        <v>44676</v>
      </c>
      <c r="Z1439" s="103">
        <v>51957</v>
      </c>
      <c r="AA1439" s="79">
        <v>6186</v>
      </c>
      <c r="AB1439" s="80" t="s">
        <v>15340</v>
      </c>
      <c r="AC1439" s="81">
        <v>33</v>
      </c>
    </row>
    <row r="1440" spans="1:29" hidden="1">
      <c r="A1440" s="98" t="s">
        <v>15458</v>
      </c>
      <c r="B1440" s="99" t="s">
        <v>15602</v>
      </c>
      <c r="C1440" s="99" t="s">
        <v>3811</v>
      </c>
      <c r="D1440" s="99" t="s">
        <v>15322</v>
      </c>
      <c r="E1440" s="99" t="s">
        <v>15361</v>
      </c>
      <c r="F1440" s="99" t="s">
        <v>15324</v>
      </c>
      <c r="G1440" s="99" t="s">
        <v>17734</v>
      </c>
      <c r="H1440" s="99" t="s">
        <v>15326</v>
      </c>
      <c r="I1440" s="99" t="s">
        <v>15322</v>
      </c>
      <c r="J1440" s="99" t="s">
        <v>15361</v>
      </c>
      <c r="K1440" s="99">
        <v>0</v>
      </c>
      <c r="L1440" s="99" t="s">
        <v>13433</v>
      </c>
      <c r="M1440" s="100" t="s">
        <v>17735</v>
      </c>
      <c r="N1440" s="86" t="str">
        <f t="shared" si="23"/>
        <v>9452303</v>
      </c>
      <c r="O1440" s="104">
        <v>200000</v>
      </c>
      <c r="P1440" s="101">
        <v>60000</v>
      </c>
      <c r="Q1440" s="77">
        <v>60</v>
      </c>
      <c r="R1440" s="102" t="s">
        <v>15329</v>
      </c>
      <c r="S1440" s="99" t="s">
        <v>15330</v>
      </c>
      <c r="T1440" s="99" t="s">
        <v>15331</v>
      </c>
      <c r="U1440" s="99" t="s">
        <v>15332</v>
      </c>
      <c r="V1440" s="99" t="s">
        <v>15333</v>
      </c>
      <c r="W1440" s="99" t="s">
        <v>15334</v>
      </c>
      <c r="X1440" s="103" t="s">
        <v>15452</v>
      </c>
      <c r="Y1440" s="103">
        <v>44649</v>
      </c>
      <c r="Z1440" s="103">
        <v>51935</v>
      </c>
      <c r="AA1440" s="79">
        <v>6186</v>
      </c>
      <c r="AB1440" s="80" t="s">
        <v>15503</v>
      </c>
    </row>
    <row r="1441" spans="1:29" hidden="1">
      <c r="A1441" s="98" t="s">
        <v>15320</v>
      </c>
      <c r="B1441" s="99" t="s">
        <v>15446</v>
      </c>
      <c r="C1441" s="99" t="s">
        <v>119</v>
      </c>
      <c r="D1441" s="99" t="s">
        <v>15322</v>
      </c>
      <c r="E1441" s="99" t="s">
        <v>15337</v>
      </c>
      <c r="F1441" s="99" t="s">
        <v>15324</v>
      </c>
      <c r="G1441" s="99" t="s">
        <v>17736</v>
      </c>
      <c r="H1441" s="99" t="s">
        <v>15326</v>
      </c>
      <c r="I1441" s="99" t="s">
        <v>15322</v>
      </c>
      <c r="J1441" s="99" t="s">
        <v>15361</v>
      </c>
      <c r="K1441" s="99">
        <v>0</v>
      </c>
      <c r="L1441" s="99" t="s">
        <v>13433</v>
      </c>
      <c r="M1441" s="99" t="s">
        <v>3796</v>
      </c>
      <c r="N1441" s="86" t="str">
        <f t="shared" si="23"/>
        <v>9454386</v>
      </c>
      <c r="O1441" s="104">
        <v>276000</v>
      </c>
      <c r="P1441" s="105">
        <v>276000</v>
      </c>
      <c r="Q1441" s="77">
        <v>276</v>
      </c>
      <c r="R1441" s="102" t="s">
        <v>15329</v>
      </c>
      <c r="S1441" s="99" t="s">
        <v>15330</v>
      </c>
      <c r="T1441" s="99" t="s">
        <v>15331</v>
      </c>
      <c r="U1441" s="99" t="s">
        <v>15332</v>
      </c>
      <c r="V1441" s="99" t="s">
        <v>15333</v>
      </c>
      <c r="W1441" s="99" t="s">
        <v>15334</v>
      </c>
      <c r="X1441" s="103" t="s">
        <v>17113</v>
      </c>
      <c r="Y1441" s="103">
        <v>44739</v>
      </c>
      <c r="Z1441" s="103">
        <v>52043</v>
      </c>
      <c r="AA1441" s="79">
        <v>6186</v>
      </c>
      <c r="AB1441" s="80" t="s">
        <v>15340</v>
      </c>
    </row>
    <row r="1442" spans="1:29" hidden="1">
      <c r="A1442" s="98" t="s">
        <v>15335</v>
      </c>
      <c r="B1442" s="99" t="s">
        <v>15336</v>
      </c>
      <c r="C1442" s="99" t="s">
        <v>6</v>
      </c>
      <c r="D1442" s="99" t="s">
        <v>15322</v>
      </c>
      <c r="E1442" s="99" t="s">
        <v>15337</v>
      </c>
      <c r="F1442" s="99" t="s">
        <v>15324</v>
      </c>
      <c r="G1442" s="99" t="s">
        <v>17737</v>
      </c>
      <c r="H1442" s="99" t="s">
        <v>15326</v>
      </c>
      <c r="I1442" s="99" t="s">
        <v>15322</v>
      </c>
      <c r="J1442" s="99" t="s">
        <v>15384</v>
      </c>
      <c r="K1442" s="99">
        <v>0</v>
      </c>
      <c r="L1442" s="99" t="s">
        <v>13433</v>
      </c>
      <c r="M1442" s="99" t="s">
        <v>2575</v>
      </c>
      <c r="N1442" s="86" t="str">
        <f t="shared" si="23"/>
        <v>9454854</v>
      </c>
      <c r="O1442" s="104">
        <v>164000</v>
      </c>
      <c r="P1442" s="105">
        <v>164000</v>
      </c>
      <c r="Q1442" s="77">
        <v>164</v>
      </c>
      <c r="R1442" s="102" t="s">
        <v>15329</v>
      </c>
      <c r="S1442" s="99" t="s">
        <v>15330</v>
      </c>
      <c r="T1442" s="99" t="s">
        <v>15331</v>
      </c>
      <c r="U1442" s="99" t="s">
        <v>15332</v>
      </c>
      <c r="V1442" s="99" t="s">
        <v>15333</v>
      </c>
      <c r="W1442" s="99" t="s">
        <v>15339</v>
      </c>
      <c r="X1442" s="103" t="s">
        <v>16077</v>
      </c>
      <c r="Y1442" s="103">
        <v>44734</v>
      </c>
      <c r="Z1442" s="103">
        <v>52015</v>
      </c>
      <c r="AA1442" s="79">
        <v>6186</v>
      </c>
      <c r="AB1442" s="80" t="s">
        <v>15340</v>
      </c>
      <c r="AC1442" s="81">
        <v>33</v>
      </c>
    </row>
    <row r="1443" spans="1:29" hidden="1">
      <c r="A1443" s="98" t="s">
        <v>2799</v>
      </c>
      <c r="B1443" s="99" t="s">
        <v>15358</v>
      </c>
      <c r="C1443" s="99" t="s">
        <v>59</v>
      </c>
      <c r="D1443" s="99" t="s">
        <v>15322</v>
      </c>
      <c r="E1443" s="99" t="s">
        <v>15337</v>
      </c>
      <c r="F1443" s="99" t="s">
        <v>15324</v>
      </c>
      <c r="G1443" s="99" t="s">
        <v>17738</v>
      </c>
      <c r="H1443" s="99" t="s">
        <v>15326</v>
      </c>
      <c r="I1443" s="99" t="s">
        <v>15322</v>
      </c>
      <c r="J1443" s="99" t="s">
        <v>15337</v>
      </c>
      <c r="K1443" s="99">
        <v>0</v>
      </c>
      <c r="L1443" s="99" t="s">
        <v>13433</v>
      </c>
      <c r="M1443" s="99" t="s">
        <v>323</v>
      </c>
      <c r="N1443" s="86" t="str">
        <f t="shared" si="23"/>
        <v>9478445</v>
      </c>
      <c r="O1443" s="104">
        <v>297500</v>
      </c>
      <c r="P1443" s="101">
        <v>297500</v>
      </c>
      <c r="Q1443" s="77">
        <v>297.5</v>
      </c>
      <c r="R1443" s="102" t="s">
        <v>15329</v>
      </c>
      <c r="S1443" s="99" t="s">
        <v>15330</v>
      </c>
      <c r="T1443" s="99" t="s">
        <v>15331</v>
      </c>
      <c r="U1443" s="99" t="s">
        <v>15332</v>
      </c>
      <c r="V1443" s="99" t="s">
        <v>15333</v>
      </c>
      <c r="W1443" s="99" t="s">
        <v>15334</v>
      </c>
      <c r="X1443" s="103">
        <v>44694</v>
      </c>
      <c r="Y1443" s="103">
        <v>44694</v>
      </c>
      <c r="Z1443" s="103">
        <v>51998</v>
      </c>
      <c r="AA1443" s="79">
        <v>6186</v>
      </c>
      <c r="AB1443" s="80" t="s">
        <v>15340</v>
      </c>
      <c r="AC1443" s="81">
        <v>33</v>
      </c>
    </row>
    <row r="1444" spans="1:29" hidden="1">
      <c r="A1444" s="98" t="s">
        <v>2799</v>
      </c>
      <c r="B1444" s="99" t="s">
        <v>15360</v>
      </c>
      <c r="C1444" s="99" t="s">
        <v>3760</v>
      </c>
      <c r="D1444" s="99" t="s">
        <v>15322</v>
      </c>
      <c r="E1444" s="99" t="s">
        <v>15361</v>
      </c>
      <c r="F1444" s="99" t="s">
        <v>15324</v>
      </c>
      <c r="G1444" s="99" t="s">
        <v>17739</v>
      </c>
      <c r="H1444" s="99" t="s">
        <v>15326</v>
      </c>
      <c r="I1444" s="99" t="s">
        <v>15322</v>
      </c>
      <c r="J1444" s="99" t="s">
        <v>15361</v>
      </c>
      <c r="K1444" s="99">
        <v>0</v>
      </c>
      <c r="L1444" s="99" t="s">
        <v>13433</v>
      </c>
      <c r="M1444" s="99"/>
      <c r="N1444" s="86" t="str">
        <f t="shared" si="23"/>
        <v/>
      </c>
      <c r="O1444" s="104">
        <v>212500</v>
      </c>
      <c r="P1444" s="101">
        <v>212500</v>
      </c>
      <c r="Q1444" s="77">
        <v>212.5</v>
      </c>
      <c r="R1444" s="102" t="s">
        <v>15329</v>
      </c>
      <c r="S1444" s="99" t="s">
        <v>15330</v>
      </c>
      <c r="T1444" s="99" t="s">
        <v>15331</v>
      </c>
      <c r="U1444" s="99" t="s">
        <v>15332</v>
      </c>
      <c r="V1444" s="99" t="s">
        <v>15333</v>
      </c>
      <c r="W1444" s="99" t="s">
        <v>15345</v>
      </c>
      <c r="X1444" s="103">
        <v>44671</v>
      </c>
      <c r="Y1444" s="103">
        <v>44700</v>
      </c>
      <c r="Z1444" s="103">
        <v>51975</v>
      </c>
      <c r="AA1444" s="79">
        <v>6186</v>
      </c>
      <c r="AB1444" s="80" t="s">
        <v>15340</v>
      </c>
    </row>
    <row r="1445" spans="1:29" hidden="1">
      <c r="A1445" s="98" t="s">
        <v>15335</v>
      </c>
      <c r="B1445" s="99" t="s">
        <v>15336</v>
      </c>
      <c r="C1445" s="99" t="s">
        <v>6</v>
      </c>
      <c r="D1445" s="99" t="s">
        <v>15322</v>
      </c>
      <c r="E1445" s="99" t="s">
        <v>15337</v>
      </c>
      <c r="F1445" s="99" t="s">
        <v>15324</v>
      </c>
      <c r="G1445" s="99" t="s">
        <v>17740</v>
      </c>
      <c r="H1445" s="99" t="s">
        <v>15326</v>
      </c>
      <c r="I1445" s="99" t="s">
        <v>15322</v>
      </c>
      <c r="J1445" s="99" t="s">
        <v>15337</v>
      </c>
      <c r="K1445" s="99">
        <v>0</v>
      </c>
      <c r="L1445" s="99" t="s">
        <v>13433</v>
      </c>
      <c r="M1445" s="100" t="s">
        <v>361</v>
      </c>
      <c r="N1445" s="86" t="str">
        <f t="shared" si="23"/>
        <v>9478701</v>
      </c>
      <c r="O1445" s="101">
        <v>257651</v>
      </c>
      <c r="P1445" s="101">
        <v>257651</v>
      </c>
      <c r="Q1445" s="77">
        <v>257.65100000000001</v>
      </c>
      <c r="R1445" s="102" t="s">
        <v>15329</v>
      </c>
      <c r="S1445" s="99" t="s">
        <v>15330</v>
      </c>
      <c r="T1445" s="99" t="s">
        <v>15331</v>
      </c>
      <c r="U1445" s="99" t="s">
        <v>15332</v>
      </c>
      <c r="V1445" s="99" t="s">
        <v>15333</v>
      </c>
      <c r="W1445" s="99" t="s">
        <v>15339</v>
      </c>
      <c r="X1445" s="103">
        <v>44609</v>
      </c>
      <c r="Y1445" s="103">
        <v>44609</v>
      </c>
      <c r="Z1445" s="103">
        <v>51900</v>
      </c>
      <c r="AA1445" s="79">
        <v>6186</v>
      </c>
      <c r="AB1445" s="90" t="s">
        <v>15340</v>
      </c>
    </row>
    <row r="1446" spans="1:29" hidden="1">
      <c r="A1446" s="76" t="s">
        <v>2347</v>
      </c>
      <c r="B1446" s="92" t="s">
        <v>15346</v>
      </c>
      <c r="C1446" s="92" t="s">
        <v>129</v>
      </c>
      <c r="D1446" s="92" t="s">
        <v>15322</v>
      </c>
      <c r="E1446" s="92" t="s">
        <v>15337</v>
      </c>
      <c r="F1446" s="92" t="s">
        <v>15324</v>
      </c>
      <c r="G1446" s="92" t="s">
        <v>17741</v>
      </c>
      <c r="H1446" s="92" t="s">
        <v>15326</v>
      </c>
      <c r="I1446" s="92" t="s">
        <v>15322</v>
      </c>
      <c r="J1446" s="92" t="s">
        <v>15406</v>
      </c>
      <c r="K1446" s="92">
        <v>0</v>
      </c>
      <c r="L1446" s="92" t="s">
        <v>13433</v>
      </c>
      <c r="M1446" s="93" t="s">
        <v>17742</v>
      </c>
      <c r="N1446" s="86" t="str">
        <f t="shared" si="23"/>
        <v>9485729</v>
      </c>
      <c r="O1446" s="94">
        <v>285178</v>
      </c>
      <c r="P1446" s="95">
        <v>285178</v>
      </c>
      <c r="Q1446" s="77">
        <v>285.178</v>
      </c>
      <c r="R1446" s="96" t="s">
        <v>15329</v>
      </c>
      <c r="S1446" s="92" t="s">
        <v>15330</v>
      </c>
      <c r="T1446" s="92" t="s">
        <v>15331</v>
      </c>
      <c r="U1446" s="92" t="s">
        <v>15697</v>
      </c>
      <c r="V1446" s="92" t="s">
        <v>15698</v>
      </c>
      <c r="W1446" s="92" t="s">
        <v>15352</v>
      </c>
      <c r="X1446" s="97">
        <v>44594</v>
      </c>
      <c r="Y1446" s="97">
        <v>44595</v>
      </c>
      <c r="Z1446" s="97">
        <v>51898</v>
      </c>
      <c r="AA1446" s="79" t="s">
        <v>15353</v>
      </c>
      <c r="AB1446" s="90"/>
    </row>
    <row r="1447" spans="1:29" hidden="1">
      <c r="A1447" s="98" t="s">
        <v>2799</v>
      </c>
      <c r="B1447" s="99" t="s">
        <v>15360</v>
      </c>
      <c r="C1447" s="99" t="s">
        <v>3760</v>
      </c>
      <c r="D1447" s="99" t="s">
        <v>15322</v>
      </c>
      <c r="E1447" s="99" t="s">
        <v>15361</v>
      </c>
      <c r="F1447" s="99" t="s">
        <v>15324</v>
      </c>
      <c r="G1447" s="99" t="s">
        <v>17743</v>
      </c>
      <c r="H1447" s="99" t="s">
        <v>15326</v>
      </c>
      <c r="I1447" s="99" t="s">
        <v>15322</v>
      </c>
      <c r="J1447" s="99" t="s">
        <v>15370</v>
      </c>
      <c r="K1447" s="99">
        <v>0</v>
      </c>
      <c r="L1447" s="99" t="s">
        <v>13433</v>
      </c>
      <c r="M1447" s="99" t="s">
        <v>17744</v>
      </c>
      <c r="N1447" s="86" t="str">
        <f t="shared" si="23"/>
        <v>9496608</v>
      </c>
      <c r="O1447" s="104">
        <v>140427</v>
      </c>
      <c r="P1447" s="101">
        <v>140427</v>
      </c>
      <c r="Q1447" s="77">
        <v>140.42699999999999</v>
      </c>
      <c r="R1447" s="102" t="s">
        <v>15329</v>
      </c>
      <c r="S1447" s="99" t="s">
        <v>15349</v>
      </c>
      <c r="T1447" s="99" t="s">
        <v>15331</v>
      </c>
      <c r="U1447" s="99" t="s">
        <v>15356</v>
      </c>
      <c r="V1447" s="99" t="s">
        <v>15357</v>
      </c>
      <c r="W1447" s="99" t="s">
        <v>15352</v>
      </c>
      <c r="X1447" s="103" t="s">
        <v>15521</v>
      </c>
      <c r="Y1447" s="103">
        <v>44671</v>
      </c>
      <c r="Z1447" s="103">
        <v>51850</v>
      </c>
      <c r="AA1447" s="79" t="s">
        <v>15353</v>
      </c>
    </row>
    <row r="1448" spans="1:29" hidden="1">
      <c r="A1448" s="98" t="s">
        <v>15320</v>
      </c>
      <c r="B1448" s="99" t="s">
        <v>15769</v>
      </c>
      <c r="C1448" s="99" t="s">
        <v>15770</v>
      </c>
      <c r="D1448" s="99" t="s">
        <v>15322</v>
      </c>
      <c r="E1448" s="99" t="s">
        <v>15327</v>
      </c>
      <c r="F1448" s="99" t="s">
        <v>15324</v>
      </c>
      <c r="G1448" s="99" t="s">
        <v>17745</v>
      </c>
      <c r="H1448" s="99" t="s">
        <v>15326</v>
      </c>
      <c r="I1448" s="99" t="s">
        <v>15322</v>
      </c>
      <c r="J1448" s="99" t="s">
        <v>15327</v>
      </c>
      <c r="K1448" s="99">
        <v>0</v>
      </c>
      <c r="L1448" s="99" t="s">
        <v>13433</v>
      </c>
      <c r="M1448" s="100" t="s">
        <v>3732</v>
      </c>
      <c r="N1448" s="86" t="str">
        <f t="shared" si="23"/>
        <v>9498603</v>
      </c>
      <c r="O1448" s="104">
        <v>205500</v>
      </c>
      <c r="P1448" s="101">
        <v>205500</v>
      </c>
      <c r="Q1448" s="77">
        <v>205.5</v>
      </c>
      <c r="R1448" s="102" t="s">
        <v>15329</v>
      </c>
      <c r="S1448" s="99" t="s">
        <v>15330</v>
      </c>
      <c r="T1448" s="99" t="s">
        <v>15331</v>
      </c>
      <c r="U1448" s="99" t="s">
        <v>15332</v>
      </c>
      <c r="V1448" s="99" t="s">
        <v>15333</v>
      </c>
      <c r="W1448" s="99" t="s">
        <v>15334</v>
      </c>
      <c r="X1448" s="103" t="s">
        <v>15437</v>
      </c>
      <c r="Y1448" s="103">
        <v>44634</v>
      </c>
      <c r="Z1448" s="103">
        <v>51935</v>
      </c>
      <c r="AA1448" s="79">
        <v>6186</v>
      </c>
      <c r="AB1448" s="80" t="s">
        <v>15340</v>
      </c>
      <c r="AC1448" s="81">
        <v>33</v>
      </c>
    </row>
    <row r="1449" spans="1:29" hidden="1">
      <c r="A1449" s="76" t="s">
        <v>2799</v>
      </c>
      <c r="B1449" s="92" t="s">
        <v>15358</v>
      </c>
      <c r="C1449" s="92" t="s">
        <v>59</v>
      </c>
      <c r="D1449" s="92" t="s">
        <v>15322</v>
      </c>
      <c r="E1449" s="92" t="s">
        <v>15337</v>
      </c>
      <c r="F1449" s="92" t="s">
        <v>15324</v>
      </c>
      <c r="G1449" s="92" t="s">
        <v>17746</v>
      </c>
      <c r="H1449" s="92" t="s">
        <v>15326</v>
      </c>
      <c r="I1449" s="92" t="s">
        <v>15322</v>
      </c>
      <c r="J1449" s="92" t="s">
        <v>15395</v>
      </c>
      <c r="K1449" s="92">
        <v>0</v>
      </c>
      <c r="L1449" s="92" t="s">
        <v>13433</v>
      </c>
      <c r="M1449" s="93" t="s">
        <v>2448</v>
      </c>
      <c r="N1449" s="86" t="str">
        <f t="shared" si="23"/>
        <v>9509510</v>
      </c>
      <c r="O1449" s="94">
        <v>189805</v>
      </c>
      <c r="P1449" s="95">
        <v>189805</v>
      </c>
      <c r="Q1449" s="77">
        <v>189.80500000000001</v>
      </c>
      <c r="R1449" s="96" t="s">
        <v>15329</v>
      </c>
      <c r="S1449" s="92" t="s">
        <v>15330</v>
      </c>
      <c r="T1449" s="92" t="s">
        <v>15331</v>
      </c>
      <c r="U1449" s="92" t="s">
        <v>15332</v>
      </c>
      <c r="V1449" s="92" t="s">
        <v>15333</v>
      </c>
      <c r="W1449" s="92" t="s">
        <v>15329</v>
      </c>
      <c r="X1449" s="97">
        <v>44560</v>
      </c>
      <c r="Y1449" s="97">
        <v>44575</v>
      </c>
      <c r="Z1449" s="97">
        <v>51864</v>
      </c>
      <c r="AA1449" s="79">
        <v>6186</v>
      </c>
      <c r="AB1449" s="90" t="s">
        <v>15340</v>
      </c>
    </row>
    <row r="1450" spans="1:29" hidden="1">
      <c r="A1450" s="98" t="s">
        <v>15534</v>
      </c>
      <c r="B1450" s="99" t="s">
        <v>15535</v>
      </c>
      <c r="C1450" s="99" t="s">
        <v>158</v>
      </c>
      <c r="D1450" s="99" t="s">
        <v>15322</v>
      </c>
      <c r="E1450" s="99" t="s">
        <v>15337</v>
      </c>
      <c r="F1450" s="99" t="s">
        <v>15324</v>
      </c>
      <c r="G1450" s="99" t="s">
        <v>17747</v>
      </c>
      <c r="H1450" s="99" t="s">
        <v>15326</v>
      </c>
      <c r="I1450" s="99" t="s">
        <v>15322</v>
      </c>
      <c r="J1450" s="99" t="s">
        <v>15337</v>
      </c>
      <c r="K1450" s="99">
        <v>0</v>
      </c>
      <c r="L1450" s="99" t="s">
        <v>13433</v>
      </c>
      <c r="M1450" s="100" t="s">
        <v>17748</v>
      </c>
      <c r="N1450" s="86" t="str">
        <f t="shared" si="23"/>
        <v>9520129</v>
      </c>
      <c r="O1450" s="101">
        <v>250000</v>
      </c>
      <c r="P1450" s="101">
        <v>250000</v>
      </c>
      <c r="Q1450" s="77">
        <v>250</v>
      </c>
      <c r="R1450" s="102" t="s">
        <v>15329</v>
      </c>
      <c r="S1450" s="99" t="s">
        <v>15330</v>
      </c>
      <c r="T1450" s="99" t="s">
        <v>15331</v>
      </c>
      <c r="U1450" s="99" t="s">
        <v>15332</v>
      </c>
      <c r="V1450" s="99" t="s">
        <v>15333</v>
      </c>
      <c r="W1450" s="99" t="s">
        <v>15345</v>
      </c>
      <c r="X1450" s="103">
        <v>44613</v>
      </c>
      <c r="Y1450" s="103">
        <v>44617</v>
      </c>
      <c r="Z1450" s="103">
        <v>51900</v>
      </c>
      <c r="AA1450" s="79">
        <v>6186</v>
      </c>
    </row>
    <row r="1451" spans="1:29" hidden="1">
      <c r="A1451" s="98" t="s">
        <v>15392</v>
      </c>
      <c r="B1451" s="99" t="s">
        <v>15435</v>
      </c>
      <c r="C1451" s="99" t="s">
        <v>1049</v>
      </c>
      <c r="D1451" s="99" t="s">
        <v>15322</v>
      </c>
      <c r="E1451" s="99" t="s">
        <v>15337</v>
      </c>
      <c r="F1451" s="99" t="s">
        <v>15324</v>
      </c>
      <c r="G1451" s="99" t="s">
        <v>17749</v>
      </c>
      <c r="H1451" s="99" t="s">
        <v>15326</v>
      </c>
      <c r="I1451" s="99" t="s">
        <v>15322</v>
      </c>
      <c r="J1451" s="99" t="s">
        <v>15384</v>
      </c>
      <c r="K1451" s="99">
        <v>0</v>
      </c>
      <c r="L1451" s="99" t="s">
        <v>13433</v>
      </c>
      <c r="M1451" s="100" t="s">
        <v>17750</v>
      </c>
      <c r="N1451" s="86" t="str">
        <f t="shared" si="23"/>
        <v>9530743</v>
      </c>
      <c r="O1451" s="104">
        <v>151000</v>
      </c>
      <c r="P1451" s="101">
        <v>151000</v>
      </c>
      <c r="Q1451" s="77">
        <v>151</v>
      </c>
      <c r="R1451" s="102" t="s">
        <v>15329</v>
      </c>
      <c r="S1451" s="99" t="s">
        <v>15330</v>
      </c>
      <c r="T1451" s="99" t="s">
        <v>15331</v>
      </c>
      <c r="U1451" s="99" t="s">
        <v>15332</v>
      </c>
      <c r="V1451" s="99" t="s">
        <v>15333</v>
      </c>
      <c r="W1451" s="99" t="s">
        <v>15334</v>
      </c>
      <c r="X1451" s="103" t="s">
        <v>17751</v>
      </c>
      <c r="Y1451" s="103">
        <v>44629</v>
      </c>
      <c r="Z1451" s="103">
        <v>51918</v>
      </c>
      <c r="AA1451" s="79">
        <v>6186</v>
      </c>
    </row>
    <row r="1452" spans="1:29" hidden="1">
      <c r="A1452" s="98" t="s">
        <v>2347</v>
      </c>
      <c r="B1452" s="99" t="s">
        <v>15346</v>
      </c>
      <c r="C1452" s="99" t="s">
        <v>129</v>
      </c>
      <c r="D1452" s="99" t="s">
        <v>15322</v>
      </c>
      <c r="E1452" s="99" t="s">
        <v>15337</v>
      </c>
      <c r="F1452" s="99" t="s">
        <v>15324</v>
      </c>
      <c r="G1452" s="99" t="s">
        <v>17752</v>
      </c>
      <c r="H1452" s="99" t="s">
        <v>15326</v>
      </c>
      <c r="I1452" s="99" t="s">
        <v>15322</v>
      </c>
      <c r="J1452" s="99" t="s">
        <v>15337</v>
      </c>
      <c r="K1452" s="99">
        <v>0</v>
      </c>
      <c r="L1452" s="99" t="s">
        <v>13433</v>
      </c>
      <c r="M1452" s="99" t="s">
        <v>17753</v>
      </c>
      <c r="N1452" s="86" t="str">
        <f t="shared" si="23"/>
        <v>9534004</v>
      </c>
      <c r="O1452" s="104">
        <v>273000</v>
      </c>
      <c r="P1452" s="101">
        <v>259350</v>
      </c>
      <c r="Q1452" s="77">
        <v>259.35000000000002</v>
      </c>
      <c r="R1452" s="102" t="s">
        <v>15329</v>
      </c>
      <c r="S1452" s="99" t="s">
        <v>15349</v>
      </c>
      <c r="T1452" s="99" t="s">
        <v>15331</v>
      </c>
      <c r="U1452" s="99" t="s">
        <v>15350</v>
      </c>
      <c r="V1452" s="99" t="s">
        <v>15351</v>
      </c>
      <c r="W1452" s="99" t="s">
        <v>15352</v>
      </c>
      <c r="X1452" s="103">
        <v>44617</v>
      </c>
      <c r="Y1452" s="103">
        <v>44699</v>
      </c>
      <c r="Z1452" s="103">
        <v>51921</v>
      </c>
      <c r="AA1452" s="79" t="s">
        <v>15353</v>
      </c>
    </row>
    <row r="1453" spans="1:29" hidden="1">
      <c r="A1453" s="98" t="s">
        <v>2347</v>
      </c>
      <c r="B1453" s="99" t="s">
        <v>15341</v>
      </c>
      <c r="C1453" s="99" t="s">
        <v>15342</v>
      </c>
      <c r="D1453" s="99" t="s">
        <v>15322</v>
      </c>
      <c r="E1453" s="99" t="s">
        <v>15343</v>
      </c>
      <c r="F1453" s="99" t="s">
        <v>15354</v>
      </c>
      <c r="G1453" s="99" t="s">
        <v>17754</v>
      </c>
      <c r="H1453" s="99" t="s">
        <v>15326</v>
      </c>
      <c r="I1453" s="99" t="s">
        <v>15322</v>
      </c>
      <c r="J1453" s="99" t="s">
        <v>15343</v>
      </c>
      <c r="K1453" s="99">
        <v>0</v>
      </c>
      <c r="L1453" s="99" t="s">
        <v>13433</v>
      </c>
      <c r="M1453" s="99" t="s">
        <v>17755</v>
      </c>
      <c r="N1453" s="86" t="str">
        <f t="shared" si="23"/>
        <v>9534013</v>
      </c>
      <c r="O1453" s="104">
        <v>171102</v>
      </c>
      <c r="P1453" s="101">
        <v>171102</v>
      </c>
      <c r="Q1453" s="77">
        <v>171.102</v>
      </c>
      <c r="R1453" s="102" t="s">
        <v>15329</v>
      </c>
      <c r="S1453" s="99" t="s">
        <v>15349</v>
      </c>
      <c r="T1453" s="99" t="s">
        <v>15331</v>
      </c>
      <c r="U1453" s="99" t="s">
        <v>15356</v>
      </c>
      <c r="V1453" s="99" t="s">
        <v>15357</v>
      </c>
      <c r="W1453" s="99" t="s">
        <v>15352</v>
      </c>
      <c r="X1453" s="103" t="s">
        <v>15680</v>
      </c>
      <c r="Y1453" s="103">
        <v>44679</v>
      </c>
      <c r="Z1453" s="103">
        <v>51976</v>
      </c>
      <c r="AA1453" s="79" t="s">
        <v>15353</v>
      </c>
    </row>
    <row r="1454" spans="1:29" hidden="1">
      <c r="A1454" s="98" t="s">
        <v>2347</v>
      </c>
      <c r="B1454" s="99" t="s">
        <v>15341</v>
      </c>
      <c r="C1454" s="99" t="s">
        <v>15342</v>
      </c>
      <c r="D1454" s="99" t="s">
        <v>15322</v>
      </c>
      <c r="E1454" s="99" t="s">
        <v>15343</v>
      </c>
      <c r="F1454" s="99" t="s">
        <v>15354</v>
      </c>
      <c r="G1454" s="99" t="s">
        <v>17756</v>
      </c>
      <c r="H1454" s="99" t="s">
        <v>15326</v>
      </c>
      <c r="I1454" s="99" t="s">
        <v>15322</v>
      </c>
      <c r="J1454" s="99" t="s">
        <v>15343</v>
      </c>
      <c r="K1454" s="99">
        <v>0</v>
      </c>
      <c r="L1454" s="99" t="s">
        <v>13433</v>
      </c>
      <c r="M1454" s="99" t="s">
        <v>17757</v>
      </c>
      <c r="N1454" s="86" t="str">
        <f t="shared" si="23"/>
        <v>9541096</v>
      </c>
      <c r="O1454" s="104">
        <v>142541</v>
      </c>
      <c r="P1454" s="101">
        <v>142541</v>
      </c>
      <c r="Q1454" s="77">
        <v>142.541</v>
      </c>
      <c r="R1454" s="102" t="s">
        <v>15329</v>
      </c>
      <c r="S1454" s="99" t="s">
        <v>15349</v>
      </c>
      <c r="T1454" s="99" t="s">
        <v>15331</v>
      </c>
      <c r="U1454" s="99" t="s">
        <v>15356</v>
      </c>
      <c r="V1454" s="99" t="s">
        <v>15357</v>
      </c>
      <c r="W1454" s="99" t="s">
        <v>15352</v>
      </c>
      <c r="X1454" s="103">
        <v>44697</v>
      </c>
      <c r="Y1454" s="103">
        <v>44698</v>
      </c>
      <c r="Z1454" s="103">
        <v>51992</v>
      </c>
      <c r="AA1454" s="79" t="s">
        <v>15353</v>
      </c>
    </row>
    <row r="1455" spans="1:29" hidden="1">
      <c r="A1455" s="98" t="s">
        <v>15335</v>
      </c>
      <c r="B1455" s="99" t="s">
        <v>15336</v>
      </c>
      <c r="C1455" s="99" t="s">
        <v>6</v>
      </c>
      <c r="D1455" s="99" t="s">
        <v>15322</v>
      </c>
      <c r="E1455" s="99" t="s">
        <v>15337</v>
      </c>
      <c r="F1455" s="99" t="s">
        <v>15324</v>
      </c>
      <c r="G1455" s="99" t="s">
        <v>17758</v>
      </c>
      <c r="H1455" s="99" t="s">
        <v>15326</v>
      </c>
      <c r="I1455" s="99" t="s">
        <v>15322</v>
      </c>
      <c r="J1455" s="99" t="s">
        <v>15364</v>
      </c>
      <c r="K1455" s="99">
        <v>0</v>
      </c>
      <c r="L1455" s="99" t="s">
        <v>13433</v>
      </c>
      <c r="M1455" s="99" t="s">
        <v>3089</v>
      </c>
      <c r="N1455" s="86" t="str">
        <f t="shared" si="23"/>
        <v>9544847</v>
      </c>
      <c r="O1455" s="104">
        <v>187735</v>
      </c>
      <c r="P1455" s="105">
        <v>187735</v>
      </c>
      <c r="Q1455" s="77">
        <v>187.73500000000001</v>
      </c>
      <c r="R1455" s="102" t="s">
        <v>15329</v>
      </c>
      <c r="S1455" s="99" t="s">
        <v>15330</v>
      </c>
      <c r="T1455" s="99" t="s">
        <v>15331</v>
      </c>
      <c r="U1455" s="99" t="s">
        <v>15332</v>
      </c>
      <c r="V1455" s="99" t="s">
        <v>15333</v>
      </c>
      <c r="W1455" s="99" t="s">
        <v>15339</v>
      </c>
      <c r="X1455" s="103" t="s">
        <v>15385</v>
      </c>
      <c r="Y1455" s="103">
        <v>44742</v>
      </c>
      <c r="Z1455" s="103">
        <v>52030</v>
      </c>
      <c r="AA1455" s="79">
        <v>6186</v>
      </c>
      <c r="AB1455" s="80" t="s">
        <v>15340</v>
      </c>
      <c r="AC1455" s="81">
        <v>33</v>
      </c>
    </row>
    <row r="1456" spans="1:29" hidden="1">
      <c r="A1456" s="98" t="s">
        <v>2347</v>
      </c>
      <c r="B1456" s="99" t="s">
        <v>15341</v>
      </c>
      <c r="C1456" s="99" t="s">
        <v>15342</v>
      </c>
      <c r="D1456" s="99" t="s">
        <v>15322</v>
      </c>
      <c r="E1456" s="99" t="s">
        <v>15343</v>
      </c>
      <c r="F1456" s="99" t="s">
        <v>15354</v>
      </c>
      <c r="G1456" s="99" t="s">
        <v>17759</v>
      </c>
      <c r="H1456" s="99" t="s">
        <v>15326</v>
      </c>
      <c r="I1456" s="99" t="s">
        <v>15322</v>
      </c>
      <c r="J1456" s="99" t="s">
        <v>15343</v>
      </c>
      <c r="K1456" s="99">
        <v>0</v>
      </c>
      <c r="L1456" s="99" t="s">
        <v>13433</v>
      </c>
      <c r="M1456" s="100" t="s">
        <v>17760</v>
      </c>
      <c r="N1456" s="86" t="str">
        <f t="shared" si="23"/>
        <v>9548074</v>
      </c>
      <c r="O1456" s="104">
        <v>141479</v>
      </c>
      <c r="P1456" s="101">
        <v>141479</v>
      </c>
      <c r="Q1456" s="77">
        <v>141.47900000000001</v>
      </c>
      <c r="R1456" s="102" t="s">
        <v>15329</v>
      </c>
      <c r="S1456" s="99" t="s">
        <v>15349</v>
      </c>
      <c r="T1456" s="99" t="s">
        <v>15331</v>
      </c>
      <c r="U1456" s="99" t="s">
        <v>15356</v>
      </c>
      <c r="V1456" s="99" t="s">
        <v>15357</v>
      </c>
      <c r="W1456" s="99" t="s">
        <v>15352</v>
      </c>
      <c r="X1456" s="103" t="s">
        <v>15474</v>
      </c>
      <c r="Y1456" s="103">
        <v>44644</v>
      </c>
      <c r="Z1456" s="103">
        <v>51948</v>
      </c>
      <c r="AA1456" s="79" t="s">
        <v>15353</v>
      </c>
    </row>
    <row r="1457" spans="1:29" hidden="1">
      <c r="A1457" s="98" t="s">
        <v>2347</v>
      </c>
      <c r="B1457" s="99" t="s">
        <v>15341</v>
      </c>
      <c r="C1457" s="99" t="s">
        <v>15342</v>
      </c>
      <c r="D1457" s="99" t="s">
        <v>15322</v>
      </c>
      <c r="E1457" s="99" t="s">
        <v>15343</v>
      </c>
      <c r="F1457" s="99" t="s">
        <v>15354</v>
      </c>
      <c r="G1457" s="99" t="s">
        <v>17761</v>
      </c>
      <c r="H1457" s="99" t="s">
        <v>15326</v>
      </c>
      <c r="I1457" s="99" t="s">
        <v>15322</v>
      </c>
      <c r="J1457" s="99" t="s">
        <v>15343</v>
      </c>
      <c r="K1457" s="99">
        <v>0</v>
      </c>
      <c r="L1457" s="99" t="s">
        <v>13433</v>
      </c>
      <c r="M1457" s="100" t="s">
        <v>17762</v>
      </c>
      <c r="N1457" s="86" t="str">
        <f t="shared" si="23"/>
        <v>9566869</v>
      </c>
      <c r="O1457" s="104">
        <v>142541</v>
      </c>
      <c r="P1457" s="101">
        <v>142541</v>
      </c>
      <c r="Q1457" s="77">
        <v>142.541</v>
      </c>
      <c r="R1457" s="102" t="s">
        <v>15329</v>
      </c>
      <c r="S1457" s="99" t="s">
        <v>15349</v>
      </c>
      <c r="T1457" s="99" t="s">
        <v>15331</v>
      </c>
      <c r="U1457" s="99" t="s">
        <v>15356</v>
      </c>
      <c r="V1457" s="99" t="s">
        <v>15357</v>
      </c>
      <c r="W1457" s="99" t="s">
        <v>15352</v>
      </c>
      <c r="X1457" s="103" t="s">
        <v>15474</v>
      </c>
      <c r="Y1457" s="103">
        <v>44644</v>
      </c>
      <c r="Z1457" s="103">
        <v>51948</v>
      </c>
      <c r="AA1457" s="79" t="s">
        <v>15353</v>
      </c>
    </row>
    <row r="1458" spans="1:29" hidden="1">
      <c r="A1458" s="76" t="s">
        <v>2347</v>
      </c>
      <c r="B1458" s="92" t="s">
        <v>15341</v>
      </c>
      <c r="C1458" s="92" t="s">
        <v>15342</v>
      </c>
      <c r="D1458" s="92" t="s">
        <v>15322</v>
      </c>
      <c r="E1458" s="92" t="s">
        <v>15343</v>
      </c>
      <c r="F1458" s="92" t="s">
        <v>15354</v>
      </c>
      <c r="G1458" s="92" t="s">
        <v>17763</v>
      </c>
      <c r="H1458" s="92" t="s">
        <v>15326</v>
      </c>
      <c r="I1458" s="92" t="s">
        <v>15322</v>
      </c>
      <c r="J1458" s="92" t="s">
        <v>15343</v>
      </c>
      <c r="K1458" s="92">
        <v>0</v>
      </c>
      <c r="L1458" s="92" t="s">
        <v>13433</v>
      </c>
      <c r="M1458" s="93" t="s">
        <v>17764</v>
      </c>
      <c r="N1458" s="86" t="str">
        <f t="shared" si="23"/>
        <v>9566880</v>
      </c>
      <c r="O1458" s="94">
        <v>142493</v>
      </c>
      <c r="P1458" s="95">
        <v>142493</v>
      </c>
      <c r="Q1458" s="77">
        <v>142.49299999999999</v>
      </c>
      <c r="R1458" s="96" t="s">
        <v>15329</v>
      </c>
      <c r="S1458" s="92" t="s">
        <v>15349</v>
      </c>
      <c r="T1458" s="92" t="s">
        <v>15331</v>
      </c>
      <c r="U1458" s="92" t="s">
        <v>15356</v>
      </c>
      <c r="V1458" s="92" t="s">
        <v>15357</v>
      </c>
      <c r="W1458" s="92" t="s">
        <v>15352</v>
      </c>
      <c r="X1458" s="97">
        <v>44582</v>
      </c>
      <c r="Y1458" s="97">
        <v>44582</v>
      </c>
      <c r="Z1458" s="97">
        <v>51886</v>
      </c>
      <c r="AA1458" s="79" t="s">
        <v>15353</v>
      </c>
      <c r="AB1458" s="90"/>
    </row>
    <row r="1459" spans="1:29" hidden="1">
      <c r="A1459" s="98" t="s">
        <v>2347</v>
      </c>
      <c r="B1459" s="99" t="s">
        <v>15341</v>
      </c>
      <c r="C1459" s="99" t="s">
        <v>15342</v>
      </c>
      <c r="D1459" s="99" t="s">
        <v>15322</v>
      </c>
      <c r="E1459" s="99" t="s">
        <v>15343</v>
      </c>
      <c r="F1459" s="99" t="s">
        <v>15354</v>
      </c>
      <c r="G1459" s="99" t="s">
        <v>17765</v>
      </c>
      <c r="H1459" s="99" t="s">
        <v>15326</v>
      </c>
      <c r="I1459" s="99" t="s">
        <v>15322</v>
      </c>
      <c r="J1459" s="99" t="s">
        <v>15343</v>
      </c>
      <c r="K1459" s="99">
        <v>0</v>
      </c>
      <c r="L1459" s="99" t="s">
        <v>13433</v>
      </c>
      <c r="M1459" s="100" t="s">
        <v>17766</v>
      </c>
      <c r="N1459" s="86" t="str">
        <f t="shared" si="23"/>
        <v>9603438</v>
      </c>
      <c r="O1459" s="104">
        <v>142503</v>
      </c>
      <c r="P1459" s="101">
        <v>142503</v>
      </c>
      <c r="Q1459" s="77">
        <v>142.50299999999999</v>
      </c>
      <c r="R1459" s="102" t="s">
        <v>15329</v>
      </c>
      <c r="S1459" s="99" t="s">
        <v>15349</v>
      </c>
      <c r="T1459" s="99" t="s">
        <v>15331</v>
      </c>
      <c r="U1459" s="99" t="s">
        <v>15356</v>
      </c>
      <c r="V1459" s="99" t="s">
        <v>15357</v>
      </c>
      <c r="W1459" s="99" t="s">
        <v>15352</v>
      </c>
      <c r="X1459" s="103" t="s">
        <v>15677</v>
      </c>
      <c r="Y1459" s="103">
        <v>44631</v>
      </c>
      <c r="Z1459" s="103">
        <v>51934</v>
      </c>
      <c r="AA1459" s="79" t="s">
        <v>15353</v>
      </c>
    </row>
    <row r="1460" spans="1:29" hidden="1">
      <c r="A1460" s="98" t="s">
        <v>2799</v>
      </c>
      <c r="B1460" s="99" t="s">
        <v>15358</v>
      </c>
      <c r="C1460" s="99" t="s">
        <v>59</v>
      </c>
      <c r="D1460" s="99" t="s">
        <v>15322</v>
      </c>
      <c r="E1460" s="99" t="s">
        <v>15337</v>
      </c>
      <c r="F1460" s="99" t="s">
        <v>15324</v>
      </c>
      <c r="G1460" s="99" t="s">
        <v>17767</v>
      </c>
      <c r="H1460" s="99" t="s">
        <v>15326</v>
      </c>
      <c r="I1460" s="99" t="s">
        <v>15322</v>
      </c>
      <c r="J1460" s="99" t="s">
        <v>15337</v>
      </c>
      <c r="K1460" s="99">
        <v>0</v>
      </c>
      <c r="L1460" s="99" t="s">
        <v>13433</v>
      </c>
      <c r="M1460" s="99" t="s">
        <v>1788</v>
      </c>
      <c r="N1460" s="86" t="str">
        <f t="shared" si="23"/>
        <v>9604451</v>
      </c>
      <c r="O1460" s="104">
        <v>281350</v>
      </c>
      <c r="P1460" s="101">
        <v>281350</v>
      </c>
      <c r="Q1460" s="77">
        <v>281.35000000000002</v>
      </c>
      <c r="R1460" s="102" t="s">
        <v>15329</v>
      </c>
      <c r="S1460" s="99" t="s">
        <v>15330</v>
      </c>
      <c r="T1460" s="99" t="s">
        <v>15331</v>
      </c>
      <c r="U1460" s="99" t="s">
        <v>15332</v>
      </c>
      <c r="V1460" s="99" t="s">
        <v>15333</v>
      </c>
      <c r="W1460" s="99" t="s">
        <v>15334</v>
      </c>
      <c r="X1460" s="103" t="s">
        <v>15987</v>
      </c>
      <c r="Y1460" s="103">
        <v>44680</v>
      </c>
      <c r="Z1460" s="103">
        <v>51983</v>
      </c>
      <c r="AA1460" s="79">
        <v>6186</v>
      </c>
      <c r="AB1460" s="80" t="s">
        <v>15340</v>
      </c>
      <c r="AC1460" s="81">
        <v>33</v>
      </c>
    </row>
    <row r="1461" spans="1:29" hidden="1">
      <c r="A1461" s="98" t="s">
        <v>2799</v>
      </c>
      <c r="B1461" s="99" t="s">
        <v>15358</v>
      </c>
      <c r="C1461" s="99" t="s">
        <v>59</v>
      </c>
      <c r="D1461" s="99" t="s">
        <v>15322</v>
      </c>
      <c r="E1461" s="99" t="s">
        <v>15337</v>
      </c>
      <c r="F1461" s="99" t="s">
        <v>15324</v>
      </c>
      <c r="G1461" s="99" t="s">
        <v>17768</v>
      </c>
      <c r="H1461" s="99" t="s">
        <v>15326</v>
      </c>
      <c r="I1461" s="99" t="s">
        <v>15322</v>
      </c>
      <c r="J1461" s="99" t="s">
        <v>15337</v>
      </c>
      <c r="K1461" s="99">
        <v>0</v>
      </c>
      <c r="L1461" s="99" t="s">
        <v>13433</v>
      </c>
      <c r="M1461" s="99" t="s">
        <v>896</v>
      </c>
      <c r="N1461" s="86" t="str">
        <f t="shared" si="23"/>
        <v>9604842</v>
      </c>
      <c r="O1461" s="104">
        <v>245238</v>
      </c>
      <c r="P1461" s="101">
        <v>245238</v>
      </c>
      <c r="Q1461" s="77">
        <v>245.238</v>
      </c>
      <c r="R1461" s="102" t="s">
        <v>15329</v>
      </c>
      <c r="S1461" s="99" t="s">
        <v>15330</v>
      </c>
      <c r="T1461" s="99" t="s">
        <v>15331</v>
      </c>
      <c r="U1461" s="99" t="s">
        <v>15332</v>
      </c>
      <c r="V1461" s="99" t="s">
        <v>15333</v>
      </c>
      <c r="W1461" s="99" t="s">
        <v>15334</v>
      </c>
      <c r="X1461" s="103" t="s">
        <v>15423</v>
      </c>
      <c r="Y1461" s="103">
        <v>44665</v>
      </c>
      <c r="Z1461" s="103">
        <v>51963</v>
      </c>
      <c r="AA1461" s="79">
        <v>6186</v>
      </c>
      <c r="AB1461" s="80" t="s">
        <v>15340</v>
      </c>
      <c r="AC1461" s="81">
        <v>33</v>
      </c>
    </row>
    <row r="1462" spans="1:29" hidden="1">
      <c r="A1462" s="98" t="s">
        <v>2799</v>
      </c>
      <c r="B1462" s="99" t="s">
        <v>15358</v>
      </c>
      <c r="C1462" s="99" t="s">
        <v>59</v>
      </c>
      <c r="D1462" s="99" t="s">
        <v>15322</v>
      </c>
      <c r="E1462" s="99" t="s">
        <v>15337</v>
      </c>
      <c r="F1462" s="99" t="s">
        <v>15324</v>
      </c>
      <c r="G1462" s="99" t="s">
        <v>17769</v>
      </c>
      <c r="H1462" s="99" t="s">
        <v>15326</v>
      </c>
      <c r="I1462" s="99" t="s">
        <v>15322</v>
      </c>
      <c r="J1462" s="99" t="s">
        <v>15337</v>
      </c>
      <c r="K1462" s="99">
        <v>0</v>
      </c>
      <c r="L1462" s="99" t="s">
        <v>13433</v>
      </c>
      <c r="M1462" s="99" t="s">
        <v>71</v>
      </c>
      <c r="N1462" s="86" t="str">
        <f t="shared" si="23"/>
        <v>9606438</v>
      </c>
      <c r="O1462" s="104">
        <v>290500</v>
      </c>
      <c r="P1462" s="101">
        <v>290500</v>
      </c>
      <c r="Q1462" s="77">
        <v>290.5</v>
      </c>
      <c r="R1462" s="102" t="s">
        <v>15329</v>
      </c>
      <c r="S1462" s="99" t="s">
        <v>15330</v>
      </c>
      <c r="T1462" s="99" t="s">
        <v>15331</v>
      </c>
      <c r="U1462" s="99" t="s">
        <v>15332</v>
      </c>
      <c r="V1462" s="99" t="s">
        <v>15333</v>
      </c>
      <c r="W1462" s="99" t="s">
        <v>15334</v>
      </c>
      <c r="X1462" s="103">
        <v>44701</v>
      </c>
      <c r="Y1462" s="103">
        <v>44701</v>
      </c>
      <c r="Z1462" s="103">
        <v>52005</v>
      </c>
      <c r="AA1462" s="79">
        <v>6186</v>
      </c>
      <c r="AB1462" s="80" t="s">
        <v>15340</v>
      </c>
      <c r="AC1462" s="81">
        <v>33</v>
      </c>
    </row>
    <row r="1463" spans="1:29" hidden="1">
      <c r="A1463" s="98" t="s">
        <v>2799</v>
      </c>
      <c r="B1463" s="99" t="s">
        <v>15358</v>
      </c>
      <c r="C1463" s="99" t="s">
        <v>59</v>
      </c>
      <c r="D1463" s="99" t="s">
        <v>15322</v>
      </c>
      <c r="E1463" s="99" t="s">
        <v>15337</v>
      </c>
      <c r="F1463" s="99" t="s">
        <v>15324</v>
      </c>
      <c r="G1463" s="99" t="s">
        <v>17770</v>
      </c>
      <c r="H1463" s="99" t="s">
        <v>15326</v>
      </c>
      <c r="I1463" s="99" t="s">
        <v>15322</v>
      </c>
      <c r="J1463" s="99" t="s">
        <v>15337</v>
      </c>
      <c r="K1463" s="99">
        <v>0</v>
      </c>
      <c r="L1463" s="99" t="s">
        <v>13433</v>
      </c>
      <c r="M1463" s="99" t="s">
        <v>1738</v>
      </c>
      <c r="N1463" s="86" t="str">
        <f t="shared" si="23"/>
        <v>9606784</v>
      </c>
      <c r="O1463" s="104">
        <v>281350</v>
      </c>
      <c r="P1463" s="101">
        <v>281350</v>
      </c>
      <c r="Q1463" s="77">
        <v>281.35000000000002</v>
      </c>
      <c r="R1463" s="102" t="s">
        <v>15329</v>
      </c>
      <c r="S1463" s="99" t="s">
        <v>15330</v>
      </c>
      <c r="T1463" s="99" t="s">
        <v>15331</v>
      </c>
      <c r="U1463" s="99" t="s">
        <v>15332</v>
      </c>
      <c r="V1463" s="99" t="s">
        <v>15333</v>
      </c>
      <c r="W1463" s="99" t="s">
        <v>15334</v>
      </c>
      <c r="X1463" s="103" t="s">
        <v>15411</v>
      </c>
      <c r="Y1463" s="103">
        <v>44681</v>
      </c>
      <c r="Z1463" s="103">
        <v>51985</v>
      </c>
      <c r="AA1463" s="79">
        <v>6186</v>
      </c>
      <c r="AB1463" s="80" t="s">
        <v>15340</v>
      </c>
      <c r="AC1463" s="81">
        <v>33</v>
      </c>
    </row>
    <row r="1464" spans="1:29" hidden="1">
      <c r="A1464" s="76" t="s">
        <v>15320</v>
      </c>
      <c r="B1464" s="92" t="s">
        <v>15446</v>
      </c>
      <c r="C1464" s="92" t="s">
        <v>119</v>
      </c>
      <c r="D1464" s="92" t="s">
        <v>15322</v>
      </c>
      <c r="E1464" s="92" t="s">
        <v>15337</v>
      </c>
      <c r="F1464" s="92" t="s">
        <v>15324</v>
      </c>
      <c r="G1464" s="92" t="s">
        <v>17771</v>
      </c>
      <c r="H1464" s="92" t="s">
        <v>15326</v>
      </c>
      <c r="I1464" s="92" t="s">
        <v>15322</v>
      </c>
      <c r="J1464" s="92" t="s">
        <v>15384</v>
      </c>
      <c r="K1464" s="92">
        <v>0</v>
      </c>
      <c r="L1464" s="92" t="s">
        <v>13433</v>
      </c>
      <c r="M1464" s="93" t="s">
        <v>17772</v>
      </c>
      <c r="N1464" s="86" t="str">
        <f t="shared" si="23"/>
        <v>9613131</v>
      </c>
      <c r="O1464" s="94">
        <v>238000</v>
      </c>
      <c r="P1464" s="95">
        <v>238000</v>
      </c>
      <c r="Q1464" s="77">
        <v>238</v>
      </c>
      <c r="R1464" s="96" t="s">
        <v>15329</v>
      </c>
      <c r="S1464" s="92" t="s">
        <v>15330</v>
      </c>
      <c r="T1464" s="92" t="s">
        <v>15331</v>
      </c>
      <c r="U1464" s="92" t="s">
        <v>15332</v>
      </c>
      <c r="V1464" s="92" t="s">
        <v>15333</v>
      </c>
      <c r="W1464" s="92" t="s">
        <v>15334</v>
      </c>
      <c r="X1464" s="97">
        <v>44599</v>
      </c>
      <c r="Y1464" s="97">
        <v>44600</v>
      </c>
      <c r="Z1464" s="97">
        <v>51898</v>
      </c>
      <c r="AA1464" s="79">
        <v>6186</v>
      </c>
      <c r="AB1464" s="90"/>
    </row>
    <row r="1465" spans="1:29" hidden="1">
      <c r="A1465" s="98" t="s">
        <v>15489</v>
      </c>
      <c r="B1465" s="99" t="s">
        <v>15541</v>
      </c>
      <c r="C1465" s="99" t="s">
        <v>73</v>
      </c>
      <c r="D1465" s="99" t="s">
        <v>15322</v>
      </c>
      <c r="E1465" s="99" t="s">
        <v>15337</v>
      </c>
      <c r="F1465" s="99" t="s">
        <v>15324</v>
      </c>
      <c r="G1465" s="99" t="s">
        <v>320</v>
      </c>
      <c r="H1465" s="99" t="s">
        <v>15326</v>
      </c>
      <c r="I1465" s="99" t="s">
        <v>15322</v>
      </c>
      <c r="J1465" s="99" t="s">
        <v>15364</v>
      </c>
      <c r="K1465" s="99">
        <v>1</v>
      </c>
      <c r="L1465" s="99" t="s">
        <v>13433</v>
      </c>
      <c r="M1465" s="99" t="s">
        <v>321</v>
      </c>
      <c r="N1465" s="86" t="str">
        <f t="shared" si="23"/>
        <v>9625451</v>
      </c>
      <c r="O1465" s="104">
        <v>260950</v>
      </c>
      <c r="P1465" s="105">
        <v>260950</v>
      </c>
      <c r="Q1465" s="77">
        <v>260.95</v>
      </c>
      <c r="R1465" s="102" t="s">
        <v>15329</v>
      </c>
      <c r="S1465" s="99" t="s">
        <v>15330</v>
      </c>
      <c r="T1465" s="99" t="s">
        <v>15331</v>
      </c>
      <c r="U1465" s="99" t="s">
        <v>15332</v>
      </c>
      <c r="V1465" s="99" t="s">
        <v>15333</v>
      </c>
      <c r="W1465" s="99" t="s">
        <v>15345</v>
      </c>
      <c r="X1465" s="103" t="s">
        <v>16902</v>
      </c>
      <c r="Y1465" s="103">
        <v>44742</v>
      </c>
      <c r="Z1465" s="103">
        <v>52009</v>
      </c>
      <c r="AA1465" s="79">
        <v>6186</v>
      </c>
      <c r="AB1465" s="80" t="s">
        <v>15340</v>
      </c>
    </row>
    <row r="1466" spans="1:29" hidden="1">
      <c r="A1466" s="76" t="s">
        <v>15335</v>
      </c>
      <c r="B1466" s="92" t="s">
        <v>15336</v>
      </c>
      <c r="C1466" s="92" t="s">
        <v>6</v>
      </c>
      <c r="D1466" s="92" t="s">
        <v>15322</v>
      </c>
      <c r="E1466" s="92" t="s">
        <v>15337</v>
      </c>
      <c r="F1466" s="92" t="s">
        <v>15324</v>
      </c>
      <c r="G1466" s="92" t="s">
        <v>17773</v>
      </c>
      <c r="H1466" s="92" t="s">
        <v>15326</v>
      </c>
      <c r="I1466" s="92" t="s">
        <v>15322</v>
      </c>
      <c r="J1466" s="92" t="s">
        <v>15327</v>
      </c>
      <c r="K1466" s="92">
        <v>0</v>
      </c>
      <c r="L1466" s="92" t="s">
        <v>13433</v>
      </c>
      <c r="M1466" s="93" t="s">
        <v>17774</v>
      </c>
      <c r="N1466" s="86" t="str">
        <f t="shared" si="23"/>
        <v>9630069</v>
      </c>
      <c r="O1466" s="94">
        <v>141540</v>
      </c>
      <c r="P1466" s="95">
        <v>120000</v>
      </c>
      <c r="Q1466" s="77">
        <v>120</v>
      </c>
      <c r="R1466" s="96" t="s">
        <v>15329</v>
      </c>
      <c r="S1466" s="92" t="s">
        <v>15349</v>
      </c>
      <c r="T1466" s="92" t="s">
        <v>15331</v>
      </c>
      <c r="U1466" s="92" t="s">
        <v>15356</v>
      </c>
      <c r="V1466" s="92" t="s">
        <v>15357</v>
      </c>
      <c r="W1466" s="92" t="s">
        <v>15388</v>
      </c>
      <c r="X1466" s="97">
        <v>44575</v>
      </c>
      <c r="Y1466" s="97">
        <v>44575</v>
      </c>
      <c r="Z1466" s="97">
        <v>51869</v>
      </c>
      <c r="AA1466" s="79" t="s">
        <v>15353</v>
      </c>
      <c r="AB1466" s="90"/>
    </row>
    <row r="1467" spans="1:29" hidden="1">
      <c r="A1467" s="98" t="s">
        <v>2799</v>
      </c>
      <c r="B1467" s="99" t="s">
        <v>15358</v>
      </c>
      <c r="C1467" s="99" t="s">
        <v>59</v>
      </c>
      <c r="D1467" s="99" t="s">
        <v>15322</v>
      </c>
      <c r="E1467" s="99" t="s">
        <v>15337</v>
      </c>
      <c r="F1467" s="99" t="s">
        <v>15324</v>
      </c>
      <c r="G1467" s="99" t="s">
        <v>17775</v>
      </c>
      <c r="H1467" s="99" t="s">
        <v>15326</v>
      </c>
      <c r="I1467" s="99" t="s">
        <v>15322</v>
      </c>
      <c r="J1467" s="99" t="s">
        <v>15337</v>
      </c>
      <c r="K1467" s="99">
        <v>0</v>
      </c>
      <c r="L1467" s="99" t="s">
        <v>13433</v>
      </c>
      <c r="M1467" s="99" t="s">
        <v>1247</v>
      </c>
      <c r="N1467" s="86" t="str">
        <f t="shared" si="23"/>
        <v>9632976</v>
      </c>
      <c r="O1467" s="104">
        <v>245238</v>
      </c>
      <c r="P1467" s="101">
        <v>245238</v>
      </c>
      <c r="Q1467" s="77">
        <v>245.238</v>
      </c>
      <c r="R1467" s="102" t="s">
        <v>15329</v>
      </c>
      <c r="S1467" s="99" t="s">
        <v>15330</v>
      </c>
      <c r="T1467" s="99" t="s">
        <v>15331</v>
      </c>
      <c r="U1467" s="99" t="s">
        <v>15332</v>
      </c>
      <c r="V1467" s="99" t="s">
        <v>15333</v>
      </c>
      <c r="W1467" s="99" t="s">
        <v>15334</v>
      </c>
      <c r="X1467" s="103">
        <v>44694</v>
      </c>
      <c r="Y1467" s="103">
        <v>44694</v>
      </c>
      <c r="Z1467" s="103">
        <v>51998</v>
      </c>
      <c r="AA1467" s="79">
        <v>6186</v>
      </c>
      <c r="AB1467" s="80" t="s">
        <v>15340</v>
      </c>
      <c r="AC1467" s="81">
        <v>33</v>
      </c>
    </row>
    <row r="1468" spans="1:29" hidden="1">
      <c r="A1468" s="98" t="s">
        <v>2347</v>
      </c>
      <c r="B1468" s="99" t="s">
        <v>15346</v>
      </c>
      <c r="C1468" s="99" t="s">
        <v>129</v>
      </c>
      <c r="D1468" s="99" t="s">
        <v>15322</v>
      </c>
      <c r="E1468" s="99" t="s">
        <v>15337</v>
      </c>
      <c r="F1468" s="99" t="s">
        <v>15324</v>
      </c>
      <c r="G1468" s="99" t="s">
        <v>17776</v>
      </c>
      <c r="H1468" s="99" t="s">
        <v>15326</v>
      </c>
      <c r="I1468" s="99" t="s">
        <v>17777</v>
      </c>
      <c r="J1468" s="99" t="s">
        <v>17778</v>
      </c>
      <c r="K1468" s="99">
        <v>0</v>
      </c>
      <c r="L1468" s="99" t="s">
        <v>13433</v>
      </c>
      <c r="M1468" s="100" t="s">
        <v>17779</v>
      </c>
      <c r="N1468" s="86" t="str">
        <f t="shared" si="23"/>
        <v>9638834</v>
      </c>
      <c r="O1468" s="101">
        <v>273000</v>
      </c>
      <c r="P1468" s="101">
        <v>259350</v>
      </c>
      <c r="Q1468" s="77">
        <v>259.35000000000002</v>
      </c>
      <c r="R1468" s="102" t="s">
        <v>15329</v>
      </c>
      <c r="S1468" s="99" t="s">
        <v>15349</v>
      </c>
      <c r="T1468" s="99" t="s">
        <v>15331</v>
      </c>
      <c r="U1468" s="99" t="s">
        <v>15350</v>
      </c>
      <c r="V1468" s="99" t="s">
        <v>15351</v>
      </c>
      <c r="W1468" s="99" t="s">
        <v>15352</v>
      </c>
      <c r="X1468" s="103">
        <v>44601</v>
      </c>
      <c r="Y1468" s="103">
        <v>44616</v>
      </c>
      <c r="Z1468" s="103">
        <v>51899</v>
      </c>
      <c r="AA1468" s="79" t="s">
        <v>15353</v>
      </c>
    </row>
    <row r="1469" spans="1:29" hidden="1">
      <c r="A1469" s="98" t="s">
        <v>2347</v>
      </c>
      <c r="B1469" s="99" t="s">
        <v>15346</v>
      </c>
      <c r="C1469" s="99" t="s">
        <v>129</v>
      </c>
      <c r="D1469" s="99" t="s">
        <v>15322</v>
      </c>
      <c r="E1469" s="99" t="s">
        <v>15337</v>
      </c>
      <c r="F1469" s="99" t="s">
        <v>15324</v>
      </c>
      <c r="G1469" s="99" t="s">
        <v>17780</v>
      </c>
      <c r="H1469" s="99" t="s">
        <v>15326</v>
      </c>
      <c r="I1469" s="99" t="s">
        <v>15322</v>
      </c>
      <c r="J1469" s="99" t="s">
        <v>15384</v>
      </c>
      <c r="K1469" s="99">
        <v>0</v>
      </c>
      <c r="L1469" s="99" t="s">
        <v>13433</v>
      </c>
      <c r="M1469" s="100" t="s">
        <v>17781</v>
      </c>
      <c r="N1469" s="86" t="str">
        <f t="shared" si="23"/>
        <v>9638845</v>
      </c>
      <c r="O1469" s="101">
        <v>273000</v>
      </c>
      <c r="P1469" s="101">
        <v>259350</v>
      </c>
      <c r="Q1469" s="77">
        <v>259.35000000000002</v>
      </c>
      <c r="R1469" s="102" t="s">
        <v>15329</v>
      </c>
      <c r="S1469" s="99" t="s">
        <v>15349</v>
      </c>
      <c r="T1469" s="99" t="s">
        <v>15331</v>
      </c>
      <c r="U1469" s="99" t="s">
        <v>15350</v>
      </c>
      <c r="V1469" s="99" t="s">
        <v>15351</v>
      </c>
      <c r="W1469" s="99" t="s">
        <v>15352</v>
      </c>
      <c r="X1469" s="103">
        <v>44601</v>
      </c>
      <c r="Y1469" s="103">
        <v>44615</v>
      </c>
      <c r="Z1469" s="103">
        <v>51899</v>
      </c>
      <c r="AA1469" s="79" t="s">
        <v>15353</v>
      </c>
    </row>
    <row r="1470" spans="1:29" hidden="1">
      <c r="A1470" s="98" t="s">
        <v>32</v>
      </c>
      <c r="B1470" s="99" t="s">
        <v>15662</v>
      </c>
      <c r="C1470" s="99" t="s">
        <v>15663</v>
      </c>
      <c r="D1470" s="99" t="s">
        <v>15322</v>
      </c>
      <c r="E1470" s="99" t="s">
        <v>15337</v>
      </c>
      <c r="F1470" s="99" t="s">
        <v>15324</v>
      </c>
      <c r="G1470" s="99" t="s">
        <v>17782</v>
      </c>
      <c r="H1470" s="99"/>
      <c r="I1470" s="99" t="s">
        <v>15322</v>
      </c>
      <c r="J1470" s="99" t="s">
        <v>15337</v>
      </c>
      <c r="K1470" s="99"/>
      <c r="L1470" s="99"/>
      <c r="M1470" s="100" t="s">
        <v>2811</v>
      </c>
      <c r="N1470" s="86" t="str">
        <f t="shared" si="23"/>
        <v>9689396</v>
      </c>
      <c r="O1470" s="104">
        <v>309400</v>
      </c>
      <c r="P1470" s="101">
        <v>309400</v>
      </c>
      <c r="Q1470" s="77">
        <v>309.39999999999998</v>
      </c>
      <c r="R1470" s="102"/>
      <c r="S1470" s="99"/>
      <c r="T1470" s="99" t="s">
        <v>15331</v>
      </c>
      <c r="U1470" s="99"/>
      <c r="V1470" s="99" t="s">
        <v>17783</v>
      </c>
      <c r="W1470" s="99" t="s">
        <v>15345</v>
      </c>
      <c r="X1470" s="103" t="s">
        <v>16008</v>
      </c>
      <c r="Y1470" s="103">
        <v>44622</v>
      </c>
      <c r="Z1470" s="103" t="s">
        <v>17784</v>
      </c>
      <c r="AA1470" s="79">
        <v>6186</v>
      </c>
      <c r="AB1470" s="80" t="s">
        <v>15340</v>
      </c>
      <c r="AC1470" s="81">
        <v>33</v>
      </c>
    </row>
    <row r="1471" spans="1:29" hidden="1">
      <c r="A1471" s="98" t="s">
        <v>2799</v>
      </c>
      <c r="B1471" s="99" t="s">
        <v>15360</v>
      </c>
      <c r="C1471" s="99" t="s">
        <v>3760</v>
      </c>
      <c r="D1471" s="99" t="s">
        <v>15322</v>
      </c>
      <c r="E1471" s="99" t="s">
        <v>15361</v>
      </c>
      <c r="F1471" s="99" t="s">
        <v>15324</v>
      </c>
      <c r="G1471" s="99" t="s">
        <v>17785</v>
      </c>
      <c r="H1471" s="99" t="s">
        <v>15326</v>
      </c>
      <c r="I1471" s="99" t="s">
        <v>15322</v>
      </c>
      <c r="J1471" s="99" t="s">
        <v>15370</v>
      </c>
      <c r="K1471" s="99">
        <v>0</v>
      </c>
      <c r="L1471" s="99" t="s">
        <v>13433</v>
      </c>
      <c r="M1471" s="99" t="s">
        <v>17786</v>
      </c>
      <c r="N1471" s="86" t="str">
        <f t="shared" si="23"/>
        <v>9705875</v>
      </c>
      <c r="O1471" s="104">
        <v>114510</v>
      </c>
      <c r="P1471" s="101">
        <v>114510</v>
      </c>
      <c r="Q1471" s="77">
        <v>114.51</v>
      </c>
      <c r="R1471" s="102" t="s">
        <v>15329</v>
      </c>
      <c r="S1471" s="99" t="s">
        <v>15349</v>
      </c>
      <c r="T1471" s="99" t="s">
        <v>15331</v>
      </c>
      <c r="U1471" s="99" t="s">
        <v>15356</v>
      </c>
      <c r="V1471" s="99" t="s">
        <v>15357</v>
      </c>
      <c r="W1471" s="99" t="s">
        <v>15352</v>
      </c>
      <c r="X1471" s="103" t="s">
        <v>15521</v>
      </c>
      <c r="Y1471" s="103">
        <v>44671</v>
      </c>
      <c r="Z1471" s="103">
        <v>51850</v>
      </c>
      <c r="AA1471" s="79" t="s">
        <v>15353</v>
      </c>
    </row>
    <row r="1472" spans="1:29" hidden="1">
      <c r="A1472" s="98" t="s">
        <v>2347</v>
      </c>
      <c r="B1472" s="99" t="s">
        <v>15341</v>
      </c>
      <c r="C1472" s="99" t="s">
        <v>15342</v>
      </c>
      <c r="D1472" s="99" t="s">
        <v>15322</v>
      </c>
      <c r="E1472" s="99" t="s">
        <v>15343</v>
      </c>
      <c r="F1472" s="99" t="s">
        <v>15354</v>
      </c>
      <c r="G1472" s="99" t="s">
        <v>17787</v>
      </c>
      <c r="H1472" s="99" t="s">
        <v>15326</v>
      </c>
      <c r="I1472" s="99" t="s">
        <v>15322</v>
      </c>
      <c r="J1472" s="99" t="s">
        <v>15395</v>
      </c>
      <c r="K1472" s="99">
        <v>0</v>
      </c>
      <c r="L1472" s="99" t="s">
        <v>13433</v>
      </c>
      <c r="M1472" s="99" t="s">
        <v>17788</v>
      </c>
      <c r="N1472" s="86" t="str">
        <f t="shared" si="23"/>
        <v>9780827</v>
      </c>
      <c r="O1472" s="104">
        <v>160686</v>
      </c>
      <c r="P1472" s="101">
        <v>160686</v>
      </c>
      <c r="Q1472" s="77">
        <v>160.68600000000001</v>
      </c>
      <c r="R1472" s="102" t="s">
        <v>15329</v>
      </c>
      <c r="S1472" s="99" t="s">
        <v>15349</v>
      </c>
      <c r="T1472" s="99" t="s">
        <v>15331</v>
      </c>
      <c r="U1472" s="99" t="s">
        <v>15356</v>
      </c>
      <c r="V1472" s="99" t="s">
        <v>15357</v>
      </c>
      <c r="W1472" s="99" t="s">
        <v>15352</v>
      </c>
      <c r="X1472" s="103" t="s">
        <v>15728</v>
      </c>
      <c r="Y1472" s="103">
        <v>44672</v>
      </c>
      <c r="Z1472" s="103">
        <v>51952</v>
      </c>
      <c r="AA1472" s="79" t="s">
        <v>15353</v>
      </c>
    </row>
    <row r="1473" spans="1:29" hidden="1">
      <c r="A1473" s="98" t="s">
        <v>2799</v>
      </c>
      <c r="B1473" s="99" t="s">
        <v>15358</v>
      </c>
      <c r="C1473" s="99" t="s">
        <v>59</v>
      </c>
      <c r="D1473" s="99" t="s">
        <v>15322</v>
      </c>
      <c r="E1473" s="99" t="s">
        <v>15337</v>
      </c>
      <c r="F1473" s="99" t="s">
        <v>15324</v>
      </c>
      <c r="G1473" s="99" t="s">
        <v>17789</v>
      </c>
      <c r="H1473" s="99" t="s">
        <v>15326</v>
      </c>
      <c r="I1473" s="99" t="s">
        <v>15322</v>
      </c>
      <c r="J1473" s="99" t="s">
        <v>15337</v>
      </c>
      <c r="K1473" s="99">
        <v>0</v>
      </c>
      <c r="L1473" s="99" t="s">
        <v>13433</v>
      </c>
      <c r="M1473" s="100" t="s">
        <v>406</v>
      </c>
      <c r="N1473" s="86" t="str">
        <f t="shared" si="23"/>
        <v>9795142</v>
      </c>
      <c r="O1473" s="101">
        <v>208321</v>
      </c>
      <c r="P1473" s="101">
        <v>208321</v>
      </c>
      <c r="Q1473" s="77">
        <v>208.321</v>
      </c>
      <c r="R1473" s="102" t="s">
        <v>15329</v>
      </c>
      <c r="S1473" s="99" t="s">
        <v>15330</v>
      </c>
      <c r="T1473" s="99" t="s">
        <v>15331</v>
      </c>
      <c r="U1473" s="99" t="s">
        <v>15332</v>
      </c>
      <c r="V1473" s="99" t="s">
        <v>15333</v>
      </c>
      <c r="W1473" s="99" t="s">
        <v>15329</v>
      </c>
      <c r="X1473" s="103">
        <v>44607</v>
      </c>
      <c r="Y1473" s="103">
        <v>44614</v>
      </c>
      <c r="Z1473" s="103">
        <v>51900</v>
      </c>
      <c r="AA1473" s="79">
        <v>6186</v>
      </c>
      <c r="AB1473" s="90" t="s">
        <v>15340</v>
      </c>
    </row>
    <row r="1474" spans="1:29" hidden="1">
      <c r="A1474" s="98" t="s">
        <v>15335</v>
      </c>
      <c r="B1474" s="99" t="s">
        <v>15336</v>
      </c>
      <c r="C1474" s="99" t="s">
        <v>6</v>
      </c>
      <c r="D1474" s="99" t="s">
        <v>15322</v>
      </c>
      <c r="E1474" s="99" t="s">
        <v>15337</v>
      </c>
      <c r="F1474" s="99" t="s">
        <v>15324</v>
      </c>
      <c r="G1474" s="99" t="s">
        <v>17790</v>
      </c>
      <c r="H1474" s="99" t="s">
        <v>15326</v>
      </c>
      <c r="I1474" s="99" t="s">
        <v>15322</v>
      </c>
      <c r="J1474" s="99" t="s">
        <v>15337</v>
      </c>
      <c r="K1474" s="99">
        <v>0</v>
      </c>
      <c r="L1474" s="99" t="s">
        <v>13433</v>
      </c>
      <c r="M1474" s="100" t="s">
        <v>187</v>
      </c>
      <c r="N1474" s="86" t="str">
        <f t="shared" si="23"/>
        <v>9796123</v>
      </c>
      <c r="O1474" s="104">
        <v>264051</v>
      </c>
      <c r="P1474" s="101">
        <v>264051</v>
      </c>
      <c r="Q1474" s="77">
        <v>264.05099999999999</v>
      </c>
      <c r="R1474" s="102" t="s">
        <v>15329</v>
      </c>
      <c r="S1474" s="99" t="s">
        <v>15330</v>
      </c>
      <c r="T1474" s="99" t="s">
        <v>15331</v>
      </c>
      <c r="U1474" s="99" t="s">
        <v>15332</v>
      </c>
      <c r="V1474" s="99" t="s">
        <v>15333</v>
      </c>
      <c r="W1474" s="99" t="s">
        <v>15339</v>
      </c>
      <c r="X1474" s="103" t="s">
        <v>15494</v>
      </c>
      <c r="Y1474" s="103">
        <v>44621</v>
      </c>
      <c r="Z1474" s="103">
        <v>51890</v>
      </c>
      <c r="AA1474" s="79">
        <v>6186</v>
      </c>
      <c r="AB1474" s="90" t="s">
        <v>15340</v>
      </c>
    </row>
    <row r="1475" spans="1:29" hidden="1">
      <c r="A1475" s="98" t="s">
        <v>15534</v>
      </c>
      <c r="B1475" s="99" t="s">
        <v>15535</v>
      </c>
      <c r="C1475" s="99" t="s">
        <v>158</v>
      </c>
      <c r="D1475" s="99" t="s">
        <v>15322</v>
      </c>
      <c r="E1475" s="99" t="s">
        <v>15337</v>
      </c>
      <c r="F1475" s="99" t="s">
        <v>15324</v>
      </c>
      <c r="G1475" s="99" t="s">
        <v>17791</v>
      </c>
      <c r="H1475" s="99" t="s">
        <v>15326</v>
      </c>
      <c r="I1475" s="99" t="s">
        <v>15322</v>
      </c>
      <c r="J1475" s="99" t="s">
        <v>15406</v>
      </c>
      <c r="K1475" s="99">
        <v>0</v>
      </c>
      <c r="L1475" s="99" t="s">
        <v>13433</v>
      </c>
      <c r="M1475" s="99" t="s">
        <v>17792</v>
      </c>
      <c r="N1475" s="86" t="str">
        <f t="shared" si="23"/>
        <v>9808627</v>
      </c>
      <c r="O1475" s="104">
        <v>300000</v>
      </c>
      <c r="P1475" s="101">
        <v>60000</v>
      </c>
      <c r="Q1475" s="77">
        <v>60</v>
      </c>
      <c r="R1475" s="102" t="s">
        <v>15329</v>
      </c>
      <c r="S1475" s="99" t="s">
        <v>15330</v>
      </c>
      <c r="T1475" s="99" t="s">
        <v>15331</v>
      </c>
      <c r="U1475" s="99" t="s">
        <v>15332</v>
      </c>
      <c r="V1475" s="99" t="s">
        <v>15333</v>
      </c>
      <c r="W1475" s="99" t="s">
        <v>15334</v>
      </c>
      <c r="X1475" s="103" t="s">
        <v>15478</v>
      </c>
      <c r="Y1475" s="103">
        <v>44659</v>
      </c>
      <c r="Z1475" s="103">
        <v>51919</v>
      </c>
      <c r="AA1475" s="79">
        <v>6186</v>
      </c>
      <c r="AB1475" s="80" t="s">
        <v>15503</v>
      </c>
    </row>
    <row r="1476" spans="1:29" hidden="1">
      <c r="A1476" s="76" t="s">
        <v>2347</v>
      </c>
      <c r="B1476" s="92" t="s">
        <v>15346</v>
      </c>
      <c r="C1476" s="92" t="s">
        <v>129</v>
      </c>
      <c r="D1476" s="92" t="s">
        <v>15322</v>
      </c>
      <c r="E1476" s="92" t="s">
        <v>15337</v>
      </c>
      <c r="F1476" s="92" t="s">
        <v>15324</v>
      </c>
      <c r="G1476" s="92" t="s">
        <v>17793</v>
      </c>
      <c r="H1476" s="92" t="s">
        <v>15326</v>
      </c>
      <c r="I1476" s="92" t="s">
        <v>15322</v>
      </c>
      <c r="J1476" s="92" t="s">
        <v>15337</v>
      </c>
      <c r="K1476" s="92">
        <v>0</v>
      </c>
      <c r="L1476" s="92" t="s">
        <v>13433</v>
      </c>
      <c r="M1476" s="93" t="s">
        <v>17794</v>
      </c>
      <c r="N1476" s="86" t="str">
        <f t="shared" si="23"/>
        <v>9887789</v>
      </c>
      <c r="O1476" s="94">
        <v>273000</v>
      </c>
      <c r="P1476" s="95">
        <v>259350</v>
      </c>
      <c r="Q1476" s="77">
        <v>259.35000000000002</v>
      </c>
      <c r="R1476" s="96" t="s">
        <v>15329</v>
      </c>
      <c r="S1476" s="92" t="s">
        <v>15349</v>
      </c>
      <c r="T1476" s="92" t="s">
        <v>15331</v>
      </c>
      <c r="U1476" s="92" t="s">
        <v>15350</v>
      </c>
      <c r="V1476" s="92" t="s">
        <v>15351</v>
      </c>
      <c r="W1476" s="92" t="s">
        <v>15352</v>
      </c>
      <c r="X1476" s="97">
        <v>44594</v>
      </c>
      <c r="Y1476" s="97">
        <v>44595</v>
      </c>
      <c r="Z1476" s="97">
        <v>51893</v>
      </c>
      <c r="AA1476" s="79" t="s">
        <v>15353</v>
      </c>
      <c r="AB1476" s="90"/>
    </row>
    <row r="1477" spans="1:29" hidden="1">
      <c r="A1477" s="98" t="s">
        <v>15320</v>
      </c>
      <c r="B1477" s="99" t="s">
        <v>15416</v>
      </c>
      <c r="C1477" s="99" t="s">
        <v>15417</v>
      </c>
      <c r="D1477" s="99" t="s">
        <v>15322</v>
      </c>
      <c r="E1477" s="99" t="s">
        <v>15418</v>
      </c>
      <c r="F1477" s="99" t="s">
        <v>15324</v>
      </c>
      <c r="G1477" s="99" t="s">
        <v>17795</v>
      </c>
      <c r="H1477" s="99" t="s">
        <v>15326</v>
      </c>
      <c r="I1477" s="99" t="s">
        <v>15322</v>
      </c>
      <c r="J1477" s="99" t="s">
        <v>15418</v>
      </c>
      <c r="K1477" s="99">
        <v>0</v>
      </c>
      <c r="L1477" s="99" t="s">
        <v>13433</v>
      </c>
      <c r="M1477" s="99" t="s">
        <v>2088</v>
      </c>
      <c r="N1477" s="86" t="str">
        <f t="shared" si="23"/>
        <v>9909737</v>
      </c>
      <c r="O1477" s="104">
        <v>187000</v>
      </c>
      <c r="P1477" s="101">
        <v>187000</v>
      </c>
      <c r="Q1477" s="77">
        <v>187</v>
      </c>
      <c r="R1477" s="102" t="s">
        <v>15329</v>
      </c>
      <c r="S1477" s="99" t="s">
        <v>15330</v>
      </c>
      <c r="T1477" s="99" t="s">
        <v>15331</v>
      </c>
      <c r="U1477" s="99" t="s">
        <v>15332</v>
      </c>
      <c r="V1477" s="99" t="s">
        <v>15333</v>
      </c>
      <c r="W1477" s="99" t="s">
        <v>15334</v>
      </c>
      <c r="X1477" s="103" t="s">
        <v>15525</v>
      </c>
      <c r="Y1477" s="103">
        <v>44677</v>
      </c>
      <c r="Z1477" s="103">
        <v>51969</v>
      </c>
      <c r="AA1477" s="79">
        <v>6186</v>
      </c>
      <c r="AB1477" s="80" t="s">
        <v>15340</v>
      </c>
    </row>
    <row r="1478" spans="1:29" hidden="1">
      <c r="A1478" s="98" t="s">
        <v>15458</v>
      </c>
      <c r="B1478" s="99" t="s">
        <v>17796</v>
      </c>
      <c r="C1478" s="99" t="s">
        <v>17797</v>
      </c>
      <c r="D1478" s="99" t="s">
        <v>15322</v>
      </c>
      <c r="E1478" s="99" t="s">
        <v>15327</v>
      </c>
      <c r="F1478" s="99" t="s">
        <v>15324</v>
      </c>
      <c r="G1478" s="99" t="s">
        <v>17798</v>
      </c>
      <c r="H1478" s="99" t="s">
        <v>15326</v>
      </c>
      <c r="I1478" s="99" t="s">
        <v>15322</v>
      </c>
      <c r="J1478" s="99" t="s">
        <v>15327</v>
      </c>
      <c r="K1478" s="99">
        <v>0</v>
      </c>
      <c r="L1478" s="99" t="s">
        <v>13433</v>
      </c>
      <c r="M1478" s="99" t="s">
        <v>3510</v>
      </c>
      <c r="N1478" s="86" t="str">
        <f t="shared" si="23"/>
        <v>9912558</v>
      </c>
      <c r="O1478" s="104">
        <v>234000</v>
      </c>
      <c r="P1478" s="101">
        <v>234000</v>
      </c>
      <c r="Q1478" s="77">
        <v>234</v>
      </c>
      <c r="R1478" s="102" t="s">
        <v>15329</v>
      </c>
      <c r="S1478" s="99" t="s">
        <v>15330</v>
      </c>
      <c r="T1478" s="99" t="s">
        <v>15331</v>
      </c>
      <c r="U1478" s="99" t="s">
        <v>15332</v>
      </c>
      <c r="V1478" s="99" t="s">
        <v>15333</v>
      </c>
      <c r="W1478" s="99" t="s">
        <v>15334</v>
      </c>
      <c r="X1478" s="103">
        <v>44707</v>
      </c>
      <c r="Y1478" s="103">
        <v>44708</v>
      </c>
      <c r="Z1478" s="103">
        <v>51983</v>
      </c>
      <c r="AA1478" s="79">
        <v>6186</v>
      </c>
      <c r="AB1478" s="80" t="s">
        <v>15510</v>
      </c>
      <c r="AC1478" s="81">
        <v>33</v>
      </c>
    </row>
    <row r="1479" spans="1:29" hidden="1">
      <c r="A1479" s="98" t="s">
        <v>2799</v>
      </c>
      <c r="B1479" s="99" t="s">
        <v>15360</v>
      </c>
      <c r="C1479" s="99" t="s">
        <v>3760</v>
      </c>
      <c r="D1479" s="99" t="s">
        <v>15322</v>
      </c>
      <c r="E1479" s="99" t="s">
        <v>15361</v>
      </c>
      <c r="F1479" s="99" t="s">
        <v>15324</v>
      </c>
      <c r="G1479" s="99" t="s">
        <v>17799</v>
      </c>
      <c r="H1479" s="99" t="s">
        <v>15326</v>
      </c>
      <c r="I1479" s="99" t="s">
        <v>15322</v>
      </c>
      <c r="J1479" s="99" t="s">
        <v>15361</v>
      </c>
      <c r="K1479" s="99">
        <v>0</v>
      </c>
      <c r="L1479" s="99" t="s">
        <v>13433</v>
      </c>
      <c r="M1479" s="100" t="s">
        <v>17800</v>
      </c>
      <c r="N1479" s="86" t="str">
        <f t="shared" si="23"/>
        <v>9952981</v>
      </c>
      <c r="O1479" s="101">
        <v>100041</v>
      </c>
      <c r="P1479" s="101">
        <v>100041</v>
      </c>
      <c r="Q1479" s="77">
        <v>100.041</v>
      </c>
      <c r="R1479" s="102" t="s">
        <v>15329</v>
      </c>
      <c r="S1479" s="99" t="s">
        <v>15349</v>
      </c>
      <c r="T1479" s="99" t="s">
        <v>15331</v>
      </c>
      <c r="U1479" s="99" t="s">
        <v>15356</v>
      </c>
      <c r="V1479" s="99" t="s">
        <v>15357</v>
      </c>
      <c r="W1479" s="99" t="s">
        <v>15352</v>
      </c>
      <c r="X1479" s="103">
        <v>44603</v>
      </c>
      <c r="Y1479" s="103">
        <v>44613</v>
      </c>
      <c r="Z1479" s="103">
        <v>51907</v>
      </c>
      <c r="AA1479" s="79" t="s">
        <v>15353</v>
      </c>
    </row>
    <row r="1480" spans="1:29" hidden="1">
      <c r="A1480" s="76" t="s">
        <v>2347</v>
      </c>
      <c r="B1480" s="92" t="s">
        <v>15341</v>
      </c>
      <c r="C1480" s="92" t="s">
        <v>15342</v>
      </c>
      <c r="D1480" s="92" t="s">
        <v>15322</v>
      </c>
      <c r="E1480" s="92" t="s">
        <v>15343</v>
      </c>
      <c r="F1480" s="92" t="s">
        <v>15354</v>
      </c>
      <c r="G1480" s="92" t="s">
        <v>17801</v>
      </c>
      <c r="H1480" s="92" t="s">
        <v>15326</v>
      </c>
      <c r="I1480" s="92" t="s">
        <v>15322</v>
      </c>
      <c r="J1480" s="92" t="s">
        <v>15395</v>
      </c>
      <c r="K1480" s="92">
        <v>0</v>
      </c>
      <c r="L1480" s="92" t="s">
        <v>13433</v>
      </c>
      <c r="M1480" s="93" t="s">
        <v>17802</v>
      </c>
      <c r="N1480" s="86" t="str">
        <f t="shared" si="23"/>
        <v>9955803</v>
      </c>
      <c r="O1480" s="94">
        <v>133067</v>
      </c>
      <c r="P1480" s="95">
        <v>133067</v>
      </c>
      <c r="Q1480" s="77">
        <v>133.06700000000001</v>
      </c>
      <c r="R1480" s="96" t="s">
        <v>15329</v>
      </c>
      <c r="S1480" s="92" t="s">
        <v>15349</v>
      </c>
      <c r="T1480" s="92" t="s">
        <v>15331</v>
      </c>
      <c r="U1480" s="92" t="s">
        <v>15356</v>
      </c>
      <c r="V1480" s="92" t="s">
        <v>15357</v>
      </c>
      <c r="W1480" s="92" t="s">
        <v>15352</v>
      </c>
      <c r="X1480" s="97">
        <v>44606</v>
      </c>
      <c r="Y1480" s="97">
        <v>44608</v>
      </c>
      <c r="Z1480" s="97">
        <v>51906</v>
      </c>
      <c r="AA1480" s="79" t="s">
        <v>15353</v>
      </c>
      <c r="AB1480" s="90"/>
    </row>
    <row r="1481" spans="1:29" hidden="1">
      <c r="A1481" s="98" t="s">
        <v>2799</v>
      </c>
      <c r="B1481" s="99" t="s">
        <v>15424</v>
      </c>
      <c r="C1481" s="99" t="s">
        <v>15425</v>
      </c>
      <c r="D1481" s="99" t="s">
        <v>15322</v>
      </c>
      <c r="E1481" s="99" t="s">
        <v>15418</v>
      </c>
      <c r="F1481" s="99" t="s">
        <v>15324</v>
      </c>
      <c r="G1481" s="99" t="s">
        <v>17803</v>
      </c>
      <c r="H1481" s="99" t="s">
        <v>15326</v>
      </c>
      <c r="I1481" s="99" t="s">
        <v>15322</v>
      </c>
      <c r="J1481" s="99" t="s">
        <v>15327</v>
      </c>
      <c r="K1481" s="99">
        <v>0</v>
      </c>
      <c r="L1481" s="99" t="s">
        <v>13433</v>
      </c>
      <c r="M1481" s="99" t="s">
        <v>3441</v>
      </c>
      <c r="N1481" s="86" t="str">
        <f t="shared" ref="N1481:N1544" si="24">+RIGHT(M1481,7)</f>
        <v>9956214</v>
      </c>
      <c r="O1481" s="104">
        <v>216580</v>
      </c>
      <c r="P1481" s="101">
        <v>216580</v>
      </c>
      <c r="Q1481" s="77">
        <v>216.58</v>
      </c>
      <c r="R1481" s="102" t="s">
        <v>15329</v>
      </c>
      <c r="S1481" s="99" t="s">
        <v>15330</v>
      </c>
      <c r="T1481" s="99" t="s">
        <v>15331</v>
      </c>
      <c r="U1481" s="99" t="s">
        <v>15332</v>
      </c>
      <c r="V1481" s="99" t="s">
        <v>15333</v>
      </c>
      <c r="W1481" s="99" t="s">
        <v>15345</v>
      </c>
      <c r="X1481" s="103" t="s">
        <v>15680</v>
      </c>
      <c r="Y1481" s="103">
        <v>44680</v>
      </c>
      <c r="Z1481" s="103">
        <v>51966</v>
      </c>
      <c r="AA1481" s="79">
        <v>6186</v>
      </c>
    </row>
    <row r="1482" spans="1:29" hidden="1">
      <c r="A1482" s="98" t="s">
        <v>15392</v>
      </c>
      <c r="B1482" s="99" t="s">
        <v>15522</v>
      </c>
      <c r="C1482" s="99" t="s">
        <v>15523</v>
      </c>
      <c r="D1482" s="99" t="s">
        <v>15322</v>
      </c>
      <c r="E1482" s="99" t="s">
        <v>15327</v>
      </c>
      <c r="F1482" s="99" t="s">
        <v>15324</v>
      </c>
      <c r="G1482" s="99" t="s">
        <v>17804</v>
      </c>
      <c r="H1482" s="99" t="s">
        <v>15326</v>
      </c>
      <c r="I1482" s="99" t="s">
        <v>15322</v>
      </c>
      <c r="J1482" s="99" t="s">
        <v>15327</v>
      </c>
      <c r="K1482" s="99">
        <v>0</v>
      </c>
      <c r="L1482" s="99" t="s">
        <v>13433</v>
      </c>
      <c r="M1482" s="99" t="s">
        <v>17805</v>
      </c>
      <c r="N1482" s="86" t="str">
        <f t="shared" si="24"/>
        <v>9956321</v>
      </c>
      <c r="O1482" s="104">
        <v>220000</v>
      </c>
      <c r="P1482" s="101">
        <v>220000</v>
      </c>
      <c r="Q1482" s="77">
        <v>220</v>
      </c>
      <c r="R1482" s="102" t="s">
        <v>15329</v>
      </c>
      <c r="S1482" s="99" t="s">
        <v>15330</v>
      </c>
      <c r="T1482" s="99" t="s">
        <v>15331</v>
      </c>
      <c r="U1482" s="99" t="s">
        <v>15332</v>
      </c>
      <c r="V1482" s="99" t="s">
        <v>15333</v>
      </c>
      <c r="W1482" s="99" t="s">
        <v>15334</v>
      </c>
      <c r="X1482" s="103" t="s">
        <v>15525</v>
      </c>
      <c r="Y1482" s="103">
        <v>44679</v>
      </c>
      <c r="Z1482" s="103">
        <v>51976</v>
      </c>
      <c r="AA1482" s="79">
        <v>6186</v>
      </c>
    </row>
    <row r="1483" spans="1:29" hidden="1">
      <c r="A1483" s="76" t="s">
        <v>15335</v>
      </c>
      <c r="B1483" s="92" t="s">
        <v>15336</v>
      </c>
      <c r="C1483" s="92" t="s">
        <v>6</v>
      </c>
      <c r="D1483" s="92" t="s">
        <v>15322</v>
      </c>
      <c r="E1483" s="92" t="s">
        <v>15337</v>
      </c>
      <c r="F1483" s="92" t="s">
        <v>15324</v>
      </c>
      <c r="G1483" s="92" t="s">
        <v>17806</v>
      </c>
      <c r="H1483" s="92" t="s">
        <v>15326</v>
      </c>
      <c r="I1483" s="92" t="s">
        <v>15322</v>
      </c>
      <c r="J1483" s="92" t="s">
        <v>15327</v>
      </c>
      <c r="K1483" s="92">
        <v>0</v>
      </c>
      <c r="L1483" s="92" t="s">
        <v>13433</v>
      </c>
      <c r="M1483" s="93" t="s">
        <v>17807</v>
      </c>
      <c r="N1483" s="86" t="str">
        <f t="shared" si="24"/>
        <v>9976042</v>
      </c>
      <c r="O1483" s="94">
        <v>141600</v>
      </c>
      <c r="P1483" s="95">
        <v>120000</v>
      </c>
      <c r="Q1483" s="77">
        <v>120</v>
      </c>
      <c r="R1483" s="96" t="s">
        <v>15329</v>
      </c>
      <c r="S1483" s="92" t="s">
        <v>15349</v>
      </c>
      <c r="T1483" s="92" t="s">
        <v>15331</v>
      </c>
      <c r="U1483" s="92" t="s">
        <v>15356</v>
      </c>
      <c r="V1483" s="92" t="s">
        <v>15357</v>
      </c>
      <c r="W1483" s="92" t="s">
        <v>15388</v>
      </c>
      <c r="X1483" s="97">
        <v>44572</v>
      </c>
      <c r="Y1483" s="97">
        <v>44573</v>
      </c>
      <c r="Z1483" s="97">
        <v>51869</v>
      </c>
      <c r="AA1483" s="79" t="s">
        <v>15353</v>
      </c>
      <c r="AB1483" s="90"/>
    </row>
    <row r="1484" spans="1:29" hidden="1">
      <c r="A1484" s="98" t="s">
        <v>2799</v>
      </c>
      <c r="B1484" s="99" t="s">
        <v>15358</v>
      </c>
      <c r="C1484" s="99" t="s">
        <v>59</v>
      </c>
      <c r="D1484" s="99" t="s">
        <v>15322</v>
      </c>
      <c r="E1484" s="99" t="s">
        <v>15337</v>
      </c>
      <c r="F1484" s="99" t="s">
        <v>15324</v>
      </c>
      <c r="G1484" s="99" t="s">
        <v>17808</v>
      </c>
      <c r="H1484" s="99" t="s">
        <v>15326</v>
      </c>
      <c r="I1484" s="99" t="s">
        <v>15322</v>
      </c>
      <c r="J1484" s="99" t="s">
        <v>15361</v>
      </c>
      <c r="K1484" s="99">
        <v>0</v>
      </c>
      <c r="L1484" s="99" t="s">
        <v>13433</v>
      </c>
      <c r="M1484" s="100" t="s">
        <v>3764</v>
      </c>
      <c r="N1484" s="86" t="str">
        <f t="shared" si="24"/>
        <v>9981375</v>
      </c>
      <c r="O1484" s="104">
        <v>296863</v>
      </c>
      <c r="P1484" s="101">
        <v>296863</v>
      </c>
      <c r="Q1484" s="77">
        <v>296.863</v>
      </c>
      <c r="R1484" s="102" t="s">
        <v>15329</v>
      </c>
      <c r="S1484" s="99" t="s">
        <v>15330</v>
      </c>
      <c r="T1484" s="99" t="s">
        <v>15331</v>
      </c>
      <c r="U1484" s="99" t="s">
        <v>15332</v>
      </c>
      <c r="V1484" s="99" t="s">
        <v>15333</v>
      </c>
      <c r="W1484" s="99" t="s">
        <v>15334</v>
      </c>
      <c r="X1484" s="103" t="s">
        <v>15471</v>
      </c>
      <c r="Y1484" s="103">
        <v>44650</v>
      </c>
      <c r="Z1484" s="103">
        <v>51938</v>
      </c>
      <c r="AA1484" s="79">
        <v>6186</v>
      </c>
      <c r="AB1484" s="80" t="s">
        <v>15340</v>
      </c>
    </row>
    <row r="1485" spans="1:29" hidden="1">
      <c r="A1485" s="98" t="s">
        <v>2799</v>
      </c>
      <c r="B1485" s="99" t="s">
        <v>15358</v>
      </c>
      <c r="C1485" s="99" t="s">
        <v>59</v>
      </c>
      <c r="D1485" s="99" t="s">
        <v>15322</v>
      </c>
      <c r="E1485" s="99" t="s">
        <v>15337</v>
      </c>
      <c r="F1485" s="99" t="s">
        <v>15324</v>
      </c>
      <c r="G1485" s="99" t="s">
        <v>17809</v>
      </c>
      <c r="H1485" s="99" t="s">
        <v>15326</v>
      </c>
      <c r="I1485" s="99" t="s">
        <v>15322</v>
      </c>
      <c r="J1485" s="99" t="s">
        <v>15323</v>
      </c>
      <c r="K1485" s="99">
        <v>0</v>
      </c>
      <c r="L1485" s="99" t="s">
        <v>13433</v>
      </c>
      <c r="M1485" s="100" t="s">
        <v>17810</v>
      </c>
      <c r="N1485" s="86" t="str">
        <f t="shared" si="24"/>
        <v>0040884</v>
      </c>
      <c r="O1485" s="104">
        <v>309400</v>
      </c>
      <c r="P1485" s="101">
        <v>309400</v>
      </c>
      <c r="Q1485" s="77">
        <v>309.39999999999998</v>
      </c>
      <c r="R1485" s="102" t="s">
        <v>15329</v>
      </c>
      <c r="S1485" s="99" t="s">
        <v>15330</v>
      </c>
      <c r="T1485" s="99" t="s">
        <v>15331</v>
      </c>
      <c r="U1485" s="99" t="s">
        <v>15332</v>
      </c>
      <c r="V1485" s="99" t="s">
        <v>15333</v>
      </c>
      <c r="W1485" s="99" t="s">
        <v>15334</v>
      </c>
      <c r="X1485" s="103" t="s">
        <v>15684</v>
      </c>
      <c r="Y1485" s="103">
        <v>44624</v>
      </c>
      <c r="Z1485" s="103">
        <v>51924</v>
      </c>
      <c r="AA1485" s="79">
        <v>6186</v>
      </c>
      <c r="AB1485" s="80" t="s">
        <v>15340</v>
      </c>
    </row>
    <row r="1486" spans="1:29" hidden="1">
      <c r="A1486" s="76" t="s">
        <v>2347</v>
      </c>
      <c r="B1486" s="92" t="s">
        <v>15346</v>
      </c>
      <c r="C1486" s="92" t="s">
        <v>129</v>
      </c>
      <c r="D1486" s="92" t="s">
        <v>15322</v>
      </c>
      <c r="E1486" s="92" t="s">
        <v>15337</v>
      </c>
      <c r="F1486" s="92" t="s">
        <v>15324</v>
      </c>
      <c r="G1486" s="92" t="s">
        <v>17811</v>
      </c>
      <c r="H1486" s="92" t="s">
        <v>15326</v>
      </c>
      <c r="I1486" s="92" t="s">
        <v>15322</v>
      </c>
      <c r="J1486" s="92" t="s">
        <v>15327</v>
      </c>
      <c r="K1486" s="92">
        <v>0</v>
      </c>
      <c r="L1486" s="92" t="s">
        <v>13433</v>
      </c>
      <c r="M1486" s="93" t="s">
        <v>17812</v>
      </c>
      <c r="N1486" s="86" t="str">
        <f t="shared" si="24"/>
        <v>0054915</v>
      </c>
      <c r="O1486" s="94">
        <v>273000</v>
      </c>
      <c r="P1486" s="95">
        <v>259350</v>
      </c>
      <c r="Q1486" s="77">
        <v>259.35000000000002</v>
      </c>
      <c r="R1486" s="96" t="s">
        <v>15329</v>
      </c>
      <c r="S1486" s="92" t="s">
        <v>15349</v>
      </c>
      <c r="T1486" s="92" t="s">
        <v>15331</v>
      </c>
      <c r="U1486" s="92" t="s">
        <v>15350</v>
      </c>
      <c r="V1486" s="92" t="s">
        <v>15351</v>
      </c>
      <c r="W1486" s="92" t="s">
        <v>15352</v>
      </c>
      <c r="X1486" s="97">
        <v>44579</v>
      </c>
      <c r="Y1486" s="97">
        <v>44592</v>
      </c>
      <c r="Z1486" s="97">
        <v>51882</v>
      </c>
      <c r="AA1486" s="79" t="s">
        <v>15353</v>
      </c>
      <c r="AB1486" s="90"/>
    </row>
    <row r="1487" spans="1:29" hidden="1">
      <c r="A1487" s="98" t="s">
        <v>2347</v>
      </c>
      <c r="B1487" s="99" t="s">
        <v>15346</v>
      </c>
      <c r="C1487" s="99" t="s">
        <v>129</v>
      </c>
      <c r="D1487" s="99" t="s">
        <v>15322</v>
      </c>
      <c r="E1487" s="99" t="s">
        <v>15337</v>
      </c>
      <c r="F1487" s="99" t="s">
        <v>15324</v>
      </c>
      <c r="G1487" s="99" t="s">
        <v>17813</v>
      </c>
      <c r="H1487" s="99" t="s">
        <v>15326</v>
      </c>
      <c r="I1487" s="99" t="s">
        <v>15377</v>
      </c>
      <c r="J1487" s="99" t="s">
        <v>17814</v>
      </c>
      <c r="K1487" s="99">
        <v>0</v>
      </c>
      <c r="L1487" s="99" t="s">
        <v>13433</v>
      </c>
      <c r="M1487" s="100" t="s">
        <v>17815</v>
      </c>
      <c r="N1487" s="86" t="str">
        <f t="shared" si="24"/>
        <v>0093669</v>
      </c>
      <c r="O1487" s="104">
        <v>273000</v>
      </c>
      <c r="P1487" s="101">
        <v>259350</v>
      </c>
      <c r="Q1487" s="77">
        <v>259.35000000000002</v>
      </c>
      <c r="R1487" s="102" t="s">
        <v>15329</v>
      </c>
      <c r="S1487" s="99" t="s">
        <v>15349</v>
      </c>
      <c r="T1487" s="99" t="s">
        <v>15331</v>
      </c>
      <c r="U1487" s="99" t="s">
        <v>15350</v>
      </c>
      <c r="V1487" s="99" t="s">
        <v>15351</v>
      </c>
      <c r="W1487" s="99" t="s">
        <v>15352</v>
      </c>
      <c r="X1487" s="103" t="s">
        <v>15439</v>
      </c>
      <c r="Y1487" s="103">
        <v>44635</v>
      </c>
      <c r="Z1487" s="103">
        <v>51938</v>
      </c>
      <c r="AA1487" s="79" t="s">
        <v>15353</v>
      </c>
    </row>
    <row r="1488" spans="1:29" hidden="1">
      <c r="A1488" s="98" t="s">
        <v>2799</v>
      </c>
      <c r="B1488" s="99" t="s">
        <v>15358</v>
      </c>
      <c r="C1488" s="99" t="s">
        <v>59</v>
      </c>
      <c r="D1488" s="99" t="s">
        <v>15322</v>
      </c>
      <c r="E1488" s="99" t="s">
        <v>15337</v>
      </c>
      <c r="F1488" s="99" t="s">
        <v>15324</v>
      </c>
      <c r="G1488" s="99" t="s">
        <v>17816</v>
      </c>
      <c r="H1488" s="99" t="s">
        <v>15326</v>
      </c>
      <c r="I1488" s="99" t="s">
        <v>15322</v>
      </c>
      <c r="J1488" s="99" t="s">
        <v>15395</v>
      </c>
      <c r="K1488" s="99">
        <v>0</v>
      </c>
      <c r="L1488" s="99" t="s">
        <v>13433</v>
      </c>
      <c r="M1488" s="99" t="s">
        <v>2420</v>
      </c>
      <c r="N1488" s="86" t="str">
        <f t="shared" si="24"/>
        <v>0094875</v>
      </c>
      <c r="O1488" s="104">
        <v>251600</v>
      </c>
      <c r="P1488" s="101">
        <v>251600</v>
      </c>
      <c r="Q1488" s="77">
        <v>251.6</v>
      </c>
      <c r="R1488" s="102" t="s">
        <v>15329</v>
      </c>
      <c r="S1488" s="99" t="s">
        <v>15330</v>
      </c>
      <c r="T1488" s="99" t="s">
        <v>15331</v>
      </c>
      <c r="U1488" s="99" t="s">
        <v>15332</v>
      </c>
      <c r="V1488" s="99" t="s">
        <v>15333</v>
      </c>
      <c r="W1488" s="99" t="s">
        <v>15334</v>
      </c>
      <c r="X1488" s="103">
        <v>44706</v>
      </c>
      <c r="Y1488" s="103">
        <v>44706</v>
      </c>
      <c r="Z1488" s="103">
        <v>52010</v>
      </c>
      <c r="AA1488" s="79">
        <v>6186</v>
      </c>
      <c r="AB1488" s="80" t="s">
        <v>15340</v>
      </c>
      <c r="AC1488" s="81">
        <v>33</v>
      </c>
    </row>
    <row r="1489" spans="1:29" hidden="1">
      <c r="A1489" s="98" t="s">
        <v>15335</v>
      </c>
      <c r="B1489" s="99" t="s">
        <v>15336</v>
      </c>
      <c r="C1489" s="99" t="s">
        <v>6</v>
      </c>
      <c r="D1489" s="99" t="s">
        <v>15322</v>
      </c>
      <c r="E1489" s="99" t="s">
        <v>15337</v>
      </c>
      <c r="F1489" s="99" t="s">
        <v>15324</v>
      </c>
      <c r="G1489" s="99" t="s">
        <v>17817</v>
      </c>
      <c r="H1489" s="99" t="s">
        <v>15326</v>
      </c>
      <c r="I1489" s="99" t="s">
        <v>15322</v>
      </c>
      <c r="J1489" s="99" t="s">
        <v>15364</v>
      </c>
      <c r="K1489" s="99">
        <v>0</v>
      </c>
      <c r="L1489" s="99" t="s">
        <v>13433</v>
      </c>
      <c r="M1489" s="100" t="s">
        <v>17818</v>
      </c>
      <c r="N1489" s="86" t="str">
        <f t="shared" si="24"/>
        <v>0114954</v>
      </c>
      <c r="O1489" s="101">
        <v>133100</v>
      </c>
      <c r="P1489" s="101">
        <v>133100</v>
      </c>
      <c r="Q1489" s="77">
        <v>133.1</v>
      </c>
      <c r="R1489" s="102" t="s">
        <v>15329</v>
      </c>
      <c r="S1489" s="99" t="s">
        <v>15349</v>
      </c>
      <c r="T1489" s="99" t="s">
        <v>15331</v>
      </c>
      <c r="U1489" s="99" t="s">
        <v>15356</v>
      </c>
      <c r="V1489" s="99" t="s">
        <v>15357</v>
      </c>
      <c r="W1489" s="99" t="s">
        <v>15388</v>
      </c>
      <c r="X1489" s="103">
        <v>44609</v>
      </c>
      <c r="Y1489" s="103">
        <v>44610</v>
      </c>
      <c r="Z1489" s="103">
        <v>51901</v>
      </c>
      <c r="AA1489" s="79" t="s">
        <v>15353</v>
      </c>
    </row>
    <row r="1490" spans="1:29" hidden="1">
      <c r="A1490" s="76" t="s">
        <v>2799</v>
      </c>
      <c r="B1490" s="92" t="s">
        <v>15358</v>
      </c>
      <c r="C1490" s="92" t="s">
        <v>59</v>
      </c>
      <c r="D1490" s="92" t="s">
        <v>15322</v>
      </c>
      <c r="E1490" s="92" t="s">
        <v>15337</v>
      </c>
      <c r="F1490" s="92" t="s">
        <v>15324</v>
      </c>
      <c r="G1490" s="92" t="s">
        <v>17819</v>
      </c>
      <c r="H1490" s="92" t="s">
        <v>15326</v>
      </c>
      <c r="I1490" s="92" t="s">
        <v>15322</v>
      </c>
      <c r="J1490" s="92" t="s">
        <v>15406</v>
      </c>
      <c r="K1490" s="92">
        <v>0</v>
      </c>
      <c r="L1490" s="92" t="s">
        <v>13433</v>
      </c>
      <c r="M1490" s="93" t="s">
        <v>143</v>
      </c>
      <c r="N1490" s="86" t="str">
        <f t="shared" si="24"/>
        <v>0121286</v>
      </c>
      <c r="O1490" s="94">
        <v>274890</v>
      </c>
      <c r="P1490" s="95">
        <v>274890</v>
      </c>
      <c r="Q1490" s="77">
        <v>274.89</v>
      </c>
      <c r="R1490" s="96" t="s">
        <v>15329</v>
      </c>
      <c r="S1490" s="92" t="s">
        <v>15330</v>
      </c>
      <c r="T1490" s="92" t="s">
        <v>15331</v>
      </c>
      <c r="U1490" s="92" t="s">
        <v>15332</v>
      </c>
      <c r="V1490" s="92" t="s">
        <v>15333</v>
      </c>
      <c r="W1490" s="92" t="s">
        <v>15329</v>
      </c>
      <c r="X1490" s="97">
        <v>44602</v>
      </c>
      <c r="Y1490" s="97">
        <v>44603</v>
      </c>
      <c r="Z1490" s="97">
        <v>51906</v>
      </c>
      <c r="AA1490" s="79">
        <v>6186</v>
      </c>
      <c r="AB1490" s="90" t="s">
        <v>15340</v>
      </c>
    </row>
    <row r="1491" spans="1:29" hidden="1">
      <c r="A1491" s="76" t="s">
        <v>15392</v>
      </c>
      <c r="B1491" s="92" t="s">
        <v>15522</v>
      </c>
      <c r="C1491" s="92" t="s">
        <v>15523</v>
      </c>
      <c r="D1491" s="92" t="s">
        <v>15322</v>
      </c>
      <c r="E1491" s="92" t="s">
        <v>15327</v>
      </c>
      <c r="F1491" s="92" t="s">
        <v>15324</v>
      </c>
      <c r="G1491" s="92" t="s">
        <v>17820</v>
      </c>
      <c r="H1491" s="92" t="s">
        <v>15326</v>
      </c>
      <c r="I1491" s="92" t="s">
        <v>15322</v>
      </c>
      <c r="J1491" s="92" t="s">
        <v>15327</v>
      </c>
      <c r="K1491" s="92">
        <v>0</v>
      </c>
      <c r="L1491" s="92" t="s">
        <v>13433</v>
      </c>
      <c r="M1491" s="93" t="s">
        <v>3705</v>
      </c>
      <c r="N1491" s="86" t="str">
        <f t="shared" si="24"/>
        <v>0206324</v>
      </c>
      <c r="O1491" s="94">
        <v>205000</v>
      </c>
      <c r="P1491" s="95">
        <v>205000</v>
      </c>
      <c r="Q1491" s="77">
        <v>205</v>
      </c>
      <c r="R1491" s="96" t="s">
        <v>15329</v>
      </c>
      <c r="S1491" s="92" t="s">
        <v>15330</v>
      </c>
      <c r="T1491" s="92" t="s">
        <v>15331</v>
      </c>
      <c r="U1491" s="92" t="s">
        <v>15332</v>
      </c>
      <c r="V1491" s="92" t="s">
        <v>15333</v>
      </c>
      <c r="W1491" s="92" t="s">
        <v>15334</v>
      </c>
      <c r="X1491" s="97">
        <v>44594</v>
      </c>
      <c r="Y1491" s="97">
        <v>44607</v>
      </c>
      <c r="Z1491" s="97">
        <v>51899</v>
      </c>
      <c r="AA1491" s="79">
        <v>6186</v>
      </c>
      <c r="AB1491" s="90" t="s">
        <v>15340</v>
      </c>
      <c r="AC1491" s="81">
        <v>33</v>
      </c>
    </row>
    <row r="1492" spans="1:29" hidden="1">
      <c r="A1492" s="98" t="s">
        <v>15392</v>
      </c>
      <c r="B1492" s="99" t="s">
        <v>15522</v>
      </c>
      <c r="C1492" s="99" t="s">
        <v>15523</v>
      </c>
      <c r="D1492" s="99" t="s">
        <v>15322</v>
      </c>
      <c r="E1492" s="99" t="s">
        <v>15327</v>
      </c>
      <c r="F1492" s="99" t="s">
        <v>15324</v>
      </c>
      <c r="G1492" s="99" t="s">
        <v>17821</v>
      </c>
      <c r="H1492" s="99" t="s">
        <v>15326</v>
      </c>
      <c r="I1492" s="99" t="s">
        <v>15322</v>
      </c>
      <c r="J1492" s="99" t="s">
        <v>15327</v>
      </c>
      <c r="K1492" s="99">
        <v>0</v>
      </c>
      <c r="L1492" s="99" t="s">
        <v>13433</v>
      </c>
      <c r="M1492" s="99" t="s">
        <v>17822</v>
      </c>
      <c r="N1492" s="86" t="str">
        <f t="shared" si="24"/>
        <v>0206348</v>
      </c>
      <c r="O1492" s="104">
        <v>240000</v>
      </c>
      <c r="P1492" s="101">
        <v>240000</v>
      </c>
      <c r="Q1492" s="77">
        <v>240</v>
      </c>
      <c r="R1492" s="102" t="s">
        <v>15329</v>
      </c>
      <c r="S1492" s="99" t="s">
        <v>15330</v>
      </c>
      <c r="T1492" s="99" t="s">
        <v>15331</v>
      </c>
      <c r="U1492" s="99" t="s">
        <v>15332</v>
      </c>
      <c r="V1492" s="99" t="s">
        <v>15333</v>
      </c>
      <c r="W1492" s="99" t="s">
        <v>15334</v>
      </c>
      <c r="X1492" s="103">
        <v>44700</v>
      </c>
      <c r="Y1492" s="103">
        <v>44705</v>
      </c>
      <c r="Z1492" s="103">
        <v>52005</v>
      </c>
      <c r="AA1492" s="79">
        <v>6186</v>
      </c>
    </row>
    <row r="1493" spans="1:29" hidden="1">
      <c r="A1493" s="98" t="s">
        <v>2799</v>
      </c>
      <c r="B1493" s="99" t="s">
        <v>15358</v>
      </c>
      <c r="C1493" s="99" t="s">
        <v>59</v>
      </c>
      <c r="D1493" s="99" t="s">
        <v>15322</v>
      </c>
      <c r="E1493" s="99" t="s">
        <v>15337</v>
      </c>
      <c r="F1493" s="99" t="s">
        <v>15324</v>
      </c>
      <c r="G1493" s="99" t="s">
        <v>17823</v>
      </c>
      <c r="H1493" s="99" t="s">
        <v>15326</v>
      </c>
      <c r="I1493" s="99" t="s">
        <v>15322</v>
      </c>
      <c r="J1493" s="99" t="s">
        <v>15337</v>
      </c>
      <c r="K1493" s="99">
        <v>0</v>
      </c>
      <c r="L1493" s="99" t="s">
        <v>13433</v>
      </c>
      <c r="M1493" s="100" t="s">
        <v>257</v>
      </c>
      <c r="N1493" s="86" t="str">
        <f t="shared" si="24"/>
        <v>0261177</v>
      </c>
      <c r="O1493" s="104">
        <v>264051</v>
      </c>
      <c r="P1493" s="101">
        <v>264051</v>
      </c>
      <c r="Q1493" s="77">
        <v>264.05099999999999</v>
      </c>
      <c r="R1493" s="102" t="s">
        <v>15329</v>
      </c>
      <c r="S1493" s="99" t="s">
        <v>15330</v>
      </c>
      <c r="T1493" s="99" t="s">
        <v>15331</v>
      </c>
      <c r="U1493" s="99" t="s">
        <v>15332</v>
      </c>
      <c r="V1493" s="99" t="s">
        <v>15333</v>
      </c>
      <c r="W1493" s="99" t="s">
        <v>15334</v>
      </c>
      <c r="X1493" s="103" t="s">
        <v>15471</v>
      </c>
      <c r="Y1493" s="103">
        <v>44650</v>
      </c>
      <c r="Z1493" s="103">
        <v>51952</v>
      </c>
      <c r="AA1493" s="79">
        <v>6186</v>
      </c>
      <c r="AB1493" s="80" t="s">
        <v>15340</v>
      </c>
    </row>
    <row r="1494" spans="1:29" hidden="1">
      <c r="A1494" s="98" t="s">
        <v>2799</v>
      </c>
      <c r="B1494" s="99" t="s">
        <v>15358</v>
      </c>
      <c r="C1494" s="99" t="s">
        <v>59</v>
      </c>
      <c r="D1494" s="99" t="s">
        <v>15322</v>
      </c>
      <c r="E1494" s="99" t="s">
        <v>15337</v>
      </c>
      <c r="F1494" s="99" t="s">
        <v>15324</v>
      </c>
      <c r="G1494" s="99" t="s">
        <v>17824</v>
      </c>
      <c r="H1494" s="99" t="s">
        <v>15326</v>
      </c>
      <c r="I1494" s="99" t="s">
        <v>15322</v>
      </c>
      <c r="J1494" s="99" t="s">
        <v>15337</v>
      </c>
      <c r="K1494" s="99">
        <v>0</v>
      </c>
      <c r="L1494" s="99" t="s">
        <v>13433</v>
      </c>
      <c r="M1494" s="100" t="s">
        <v>133</v>
      </c>
      <c r="N1494" s="86" t="str">
        <f t="shared" si="24"/>
        <v>0271765</v>
      </c>
      <c r="O1494" s="104">
        <v>263116</v>
      </c>
      <c r="P1494" s="101">
        <v>263116</v>
      </c>
      <c r="Q1494" s="77">
        <v>263.11599999999999</v>
      </c>
      <c r="R1494" s="102" t="s">
        <v>15329</v>
      </c>
      <c r="S1494" s="99" t="s">
        <v>15330</v>
      </c>
      <c r="T1494" s="99" t="s">
        <v>15331</v>
      </c>
      <c r="U1494" s="99" t="s">
        <v>15332</v>
      </c>
      <c r="V1494" s="99" t="s">
        <v>15333</v>
      </c>
      <c r="W1494" s="99" t="s">
        <v>15334</v>
      </c>
      <c r="X1494" s="103" t="s">
        <v>15684</v>
      </c>
      <c r="Y1494" s="103">
        <v>44624</v>
      </c>
      <c r="Z1494" s="103">
        <v>51910</v>
      </c>
      <c r="AA1494" s="79">
        <v>6186</v>
      </c>
      <c r="AB1494" s="80" t="s">
        <v>15340</v>
      </c>
    </row>
    <row r="1495" spans="1:29" hidden="1">
      <c r="A1495" s="98" t="s">
        <v>2799</v>
      </c>
      <c r="B1495" s="99" t="s">
        <v>15358</v>
      </c>
      <c r="C1495" s="99" t="s">
        <v>59</v>
      </c>
      <c r="D1495" s="99" t="s">
        <v>15322</v>
      </c>
      <c r="E1495" s="99" t="s">
        <v>15337</v>
      </c>
      <c r="F1495" s="99" t="s">
        <v>15324</v>
      </c>
      <c r="G1495" s="99" t="s">
        <v>17825</v>
      </c>
      <c r="H1495" s="99" t="s">
        <v>15326</v>
      </c>
      <c r="I1495" s="99" t="s">
        <v>15322</v>
      </c>
      <c r="J1495" s="99" t="s">
        <v>15337</v>
      </c>
      <c r="K1495" s="99">
        <v>0</v>
      </c>
      <c r="L1495" s="99" t="s">
        <v>13433</v>
      </c>
      <c r="M1495" s="100" t="s">
        <v>604</v>
      </c>
      <c r="N1495" s="86" t="str">
        <f t="shared" si="24"/>
        <v>0284813</v>
      </c>
      <c r="O1495" s="104">
        <v>262648</v>
      </c>
      <c r="P1495" s="101">
        <v>262648</v>
      </c>
      <c r="Q1495" s="77">
        <v>262.64800000000002</v>
      </c>
      <c r="R1495" s="102" t="s">
        <v>15329</v>
      </c>
      <c r="S1495" s="99" t="s">
        <v>15330</v>
      </c>
      <c r="T1495" s="99" t="s">
        <v>15331</v>
      </c>
      <c r="U1495" s="99" t="s">
        <v>15332</v>
      </c>
      <c r="V1495" s="99" t="s">
        <v>15333</v>
      </c>
      <c r="W1495" s="99" t="s">
        <v>15334</v>
      </c>
      <c r="X1495" s="103" t="s">
        <v>15688</v>
      </c>
      <c r="Y1495" s="103">
        <v>44638</v>
      </c>
      <c r="Z1495" s="103">
        <v>51942</v>
      </c>
      <c r="AA1495" s="79">
        <v>6186</v>
      </c>
      <c r="AB1495" s="80" t="s">
        <v>15340</v>
      </c>
      <c r="AC1495" s="81">
        <v>33</v>
      </c>
    </row>
    <row r="1496" spans="1:29" hidden="1">
      <c r="A1496" s="98" t="s">
        <v>15335</v>
      </c>
      <c r="B1496" s="99" t="s">
        <v>15336</v>
      </c>
      <c r="C1496" s="99" t="s">
        <v>6</v>
      </c>
      <c r="D1496" s="99" t="s">
        <v>15322</v>
      </c>
      <c r="E1496" s="99" t="s">
        <v>15337</v>
      </c>
      <c r="F1496" s="99" t="s">
        <v>15324</v>
      </c>
      <c r="G1496" s="99" t="s">
        <v>17826</v>
      </c>
      <c r="H1496" s="99" t="s">
        <v>15326</v>
      </c>
      <c r="I1496" s="99" t="s">
        <v>15322</v>
      </c>
      <c r="J1496" s="99" t="s">
        <v>15364</v>
      </c>
      <c r="K1496" s="99">
        <v>0</v>
      </c>
      <c r="L1496" s="99" t="s">
        <v>13433</v>
      </c>
      <c r="M1496" s="100" t="s">
        <v>3059</v>
      </c>
      <c r="N1496" s="86" t="str">
        <f t="shared" si="24"/>
        <v>0296129</v>
      </c>
      <c r="O1496" s="104">
        <v>272000</v>
      </c>
      <c r="P1496" s="101">
        <v>272000</v>
      </c>
      <c r="Q1496" s="77">
        <v>272</v>
      </c>
      <c r="R1496" s="102" t="s">
        <v>15329</v>
      </c>
      <c r="S1496" s="99" t="s">
        <v>15330</v>
      </c>
      <c r="T1496" s="99" t="s">
        <v>15331</v>
      </c>
      <c r="U1496" s="99" t="s">
        <v>15332</v>
      </c>
      <c r="V1496" s="99" t="s">
        <v>15333</v>
      </c>
      <c r="W1496" s="99" t="s">
        <v>15339</v>
      </c>
      <c r="X1496" s="103" t="s">
        <v>15494</v>
      </c>
      <c r="Y1496" s="103">
        <v>44622</v>
      </c>
      <c r="Z1496" s="103">
        <v>51910</v>
      </c>
      <c r="AA1496" s="79">
        <v>6186</v>
      </c>
      <c r="AB1496" s="90" t="s">
        <v>15340</v>
      </c>
      <c r="AC1496" s="81">
        <v>33</v>
      </c>
    </row>
    <row r="1497" spans="1:29" hidden="1">
      <c r="A1497" s="98" t="s">
        <v>2799</v>
      </c>
      <c r="B1497" s="99" t="s">
        <v>15358</v>
      </c>
      <c r="C1497" s="99" t="s">
        <v>59</v>
      </c>
      <c r="D1497" s="99" t="s">
        <v>15322</v>
      </c>
      <c r="E1497" s="99" t="s">
        <v>15337</v>
      </c>
      <c r="F1497" s="99" t="s">
        <v>15324</v>
      </c>
      <c r="G1497" s="99" t="s">
        <v>17827</v>
      </c>
      <c r="H1497" s="99" t="s">
        <v>15326</v>
      </c>
      <c r="I1497" s="99" t="s">
        <v>15322</v>
      </c>
      <c r="J1497" s="99" t="s">
        <v>15406</v>
      </c>
      <c r="K1497" s="99">
        <v>0</v>
      </c>
      <c r="L1497" s="99" t="s">
        <v>13433</v>
      </c>
      <c r="M1497" s="99" t="s">
        <v>1956</v>
      </c>
      <c r="N1497" s="86" t="str">
        <f t="shared" si="24"/>
        <v>0317631</v>
      </c>
      <c r="O1497" s="104">
        <v>204900</v>
      </c>
      <c r="P1497" s="101">
        <v>204900</v>
      </c>
      <c r="Q1497" s="77">
        <v>204.9</v>
      </c>
      <c r="R1497" s="102" t="s">
        <v>15329</v>
      </c>
      <c r="S1497" s="99" t="s">
        <v>15330</v>
      </c>
      <c r="T1497" s="99" t="s">
        <v>15331</v>
      </c>
      <c r="U1497" s="99" t="s">
        <v>15332</v>
      </c>
      <c r="V1497" s="99" t="s">
        <v>15333</v>
      </c>
      <c r="W1497" s="99" t="s">
        <v>15334</v>
      </c>
      <c r="X1497" s="103">
        <v>44693</v>
      </c>
      <c r="Y1497" s="103">
        <v>44693</v>
      </c>
      <c r="Z1497" s="103">
        <v>51997</v>
      </c>
      <c r="AA1497" s="79">
        <v>6186</v>
      </c>
      <c r="AB1497" s="80" t="s">
        <v>15340</v>
      </c>
      <c r="AC1497" s="81">
        <v>33</v>
      </c>
    </row>
    <row r="1498" spans="1:29" hidden="1">
      <c r="A1498" s="98" t="s">
        <v>2799</v>
      </c>
      <c r="B1498" s="99" t="s">
        <v>15358</v>
      </c>
      <c r="C1498" s="99" t="s">
        <v>59</v>
      </c>
      <c r="D1498" s="99" t="s">
        <v>15322</v>
      </c>
      <c r="E1498" s="99" t="s">
        <v>15337</v>
      </c>
      <c r="F1498" s="99" t="s">
        <v>15324</v>
      </c>
      <c r="G1498" s="99" t="s">
        <v>17828</v>
      </c>
      <c r="H1498" s="99" t="s">
        <v>15326</v>
      </c>
      <c r="I1498" s="99" t="s">
        <v>15322</v>
      </c>
      <c r="J1498" s="99" t="s">
        <v>15370</v>
      </c>
      <c r="K1498" s="99">
        <v>0</v>
      </c>
      <c r="L1498" s="99" t="s">
        <v>13433</v>
      </c>
      <c r="M1498" s="99" t="s">
        <v>350</v>
      </c>
      <c r="N1498" s="86" t="str">
        <f t="shared" si="24"/>
        <v>0340477</v>
      </c>
      <c r="O1498" s="104">
        <v>262990</v>
      </c>
      <c r="P1498" s="101">
        <v>262990</v>
      </c>
      <c r="Q1498" s="77">
        <v>262.99</v>
      </c>
      <c r="R1498" s="102" t="s">
        <v>15329</v>
      </c>
      <c r="S1498" s="99" t="s">
        <v>15330</v>
      </c>
      <c r="T1498" s="99" t="s">
        <v>15331</v>
      </c>
      <c r="U1498" s="99" t="s">
        <v>15332</v>
      </c>
      <c r="V1498" s="99" t="s">
        <v>15333</v>
      </c>
      <c r="W1498" s="99" t="s">
        <v>15334</v>
      </c>
      <c r="X1498" s="103" t="s">
        <v>15540</v>
      </c>
      <c r="Y1498" s="103">
        <v>44670</v>
      </c>
      <c r="Z1498" s="103">
        <v>51970</v>
      </c>
      <c r="AA1498" s="79">
        <v>6186</v>
      </c>
      <c r="AB1498" s="80" t="s">
        <v>15340</v>
      </c>
    </row>
    <row r="1499" spans="1:29" hidden="1">
      <c r="A1499" s="98" t="s">
        <v>2347</v>
      </c>
      <c r="B1499" s="99" t="s">
        <v>15341</v>
      </c>
      <c r="C1499" s="99" t="s">
        <v>15342</v>
      </c>
      <c r="D1499" s="99" t="s">
        <v>15322</v>
      </c>
      <c r="E1499" s="99" t="s">
        <v>15343</v>
      </c>
      <c r="F1499" s="99" t="s">
        <v>15354</v>
      </c>
      <c r="G1499" s="99" t="s">
        <v>17829</v>
      </c>
      <c r="H1499" s="99" t="s">
        <v>15326</v>
      </c>
      <c r="I1499" s="99" t="s">
        <v>15322</v>
      </c>
      <c r="J1499" s="99" t="s">
        <v>15343</v>
      </c>
      <c r="K1499" s="99">
        <v>0</v>
      </c>
      <c r="L1499" s="99" t="s">
        <v>13433</v>
      </c>
      <c r="M1499" s="100" t="s">
        <v>17830</v>
      </c>
      <c r="N1499" s="86" t="str">
        <f t="shared" si="24"/>
        <v>0356089</v>
      </c>
      <c r="O1499" s="104">
        <v>171548</v>
      </c>
      <c r="P1499" s="101">
        <v>171548</v>
      </c>
      <c r="Q1499" s="77">
        <v>171.548</v>
      </c>
      <c r="R1499" s="102" t="s">
        <v>15329</v>
      </c>
      <c r="S1499" s="99" t="s">
        <v>15349</v>
      </c>
      <c r="T1499" s="99" t="s">
        <v>15331</v>
      </c>
      <c r="U1499" s="99" t="s">
        <v>15356</v>
      </c>
      <c r="V1499" s="99" t="s">
        <v>15357</v>
      </c>
      <c r="W1499" s="99" t="s">
        <v>15352</v>
      </c>
      <c r="X1499" s="103" t="s">
        <v>16568</v>
      </c>
      <c r="Y1499" s="103">
        <v>44623</v>
      </c>
      <c r="Z1499" s="103">
        <v>51905</v>
      </c>
      <c r="AA1499" s="79" t="s">
        <v>15353</v>
      </c>
    </row>
    <row r="1500" spans="1:29" hidden="1">
      <c r="A1500" s="98" t="s">
        <v>2799</v>
      </c>
      <c r="B1500" s="99" t="s">
        <v>15360</v>
      </c>
      <c r="C1500" s="99" t="s">
        <v>3760</v>
      </c>
      <c r="D1500" s="99" t="s">
        <v>15322</v>
      </c>
      <c r="E1500" s="99" t="s">
        <v>15361</v>
      </c>
      <c r="F1500" s="99" t="s">
        <v>15324</v>
      </c>
      <c r="G1500" s="99" t="s">
        <v>17831</v>
      </c>
      <c r="H1500" s="99" t="s">
        <v>15326</v>
      </c>
      <c r="I1500" s="99" t="s">
        <v>15322</v>
      </c>
      <c r="J1500" s="99" t="s">
        <v>15370</v>
      </c>
      <c r="K1500" s="99">
        <v>0</v>
      </c>
      <c r="L1500" s="99" t="s">
        <v>13433</v>
      </c>
      <c r="M1500" s="99" t="s">
        <v>17832</v>
      </c>
      <c r="N1500" s="86" t="str">
        <f t="shared" si="24"/>
        <v>0381526</v>
      </c>
      <c r="O1500" s="104">
        <v>114510</v>
      </c>
      <c r="P1500" s="101">
        <v>114510</v>
      </c>
      <c r="Q1500" s="77">
        <v>114.51</v>
      </c>
      <c r="R1500" s="102" t="s">
        <v>15329</v>
      </c>
      <c r="S1500" s="99" t="s">
        <v>15349</v>
      </c>
      <c r="T1500" s="99" t="s">
        <v>15331</v>
      </c>
      <c r="U1500" s="99" t="s">
        <v>15356</v>
      </c>
      <c r="V1500" s="99" t="s">
        <v>15357</v>
      </c>
      <c r="W1500" s="99" t="s">
        <v>15352</v>
      </c>
      <c r="X1500" s="103">
        <v>44676</v>
      </c>
      <c r="Y1500" s="103">
        <v>44706</v>
      </c>
      <c r="Z1500" s="103">
        <v>51980</v>
      </c>
      <c r="AA1500" s="79" t="s">
        <v>15353</v>
      </c>
    </row>
    <row r="1501" spans="1:29" hidden="1">
      <c r="A1501" s="76" t="s">
        <v>2799</v>
      </c>
      <c r="B1501" s="92" t="s">
        <v>15358</v>
      </c>
      <c r="C1501" s="92" t="s">
        <v>59</v>
      </c>
      <c r="D1501" s="92" t="s">
        <v>15322</v>
      </c>
      <c r="E1501" s="92" t="s">
        <v>15337</v>
      </c>
      <c r="F1501" s="92" t="s">
        <v>15324</v>
      </c>
      <c r="G1501" s="92" t="s">
        <v>17833</v>
      </c>
      <c r="H1501" s="92" t="s">
        <v>15326</v>
      </c>
      <c r="I1501" s="92" t="s">
        <v>15322</v>
      </c>
      <c r="J1501" s="92" t="s">
        <v>15370</v>
      </c>
      <c r="K1501" s="92">
        <v>0</v>
      </c>
      <c r="L1501" s="92" t="s">
        <v>13433</v>
      </c>
      <c r="M1501" s="93" t="s">
        <v>2778</v>
      </c>
      <c r="N1501" s="86" t="str">
        <f t="shared" si="24"/>
        <v>0390630</v>
      </c>
      <c r="O1501" s="94">
        <v>241570</v>
      </c>
      <c r="P1501" s="95">
        <v>241570</v>
      </c>
      <c r="Q1501" s="77">
        <v>241.57</v>
      </c>
      <c r="R1501" s="96" t="s">
        <v>15329</v>
      </c>
      <c r="S1501" s="92" t="s">
        <v>15330</v>
      </c>
      <c r="T1501" s="92" t="s">
        <v>15331</v>
      </c>
      <c r="U1501" s="92" t="s">
        <v>15332</v>
      </c>
      <c r="V1501" s="92" t="s">
        <v>15333</v>
      </c>
      <c r="W1501" s="92" t="s">
        <v>15334</v>
      </c>
      <c r="X1501" s="97">
        <v>44588</v>
      </c>
      <c r="Y1501" s="97">
        <v>44592</v>
      </c>
      <c r="Z1501" s="97">
        <v>51892</v>
      </c>
      <c r="AA1501" s="79">
        <v>6186</v>
      </c>
      <c r="AB1501" s="90" t="s">
        <v>15340</v>
      </c>
    </row>
    <row r="1502" spans="1:29" hidden="1">
      <c r="A1502" s="98" t="s">
        <v>2799</v>
      </c>
      <c r="B1502" s="99" t="s">
        <v>15358</v>
      </c>
      <c r="C1502" s="99" t="s">
        <v>59</v>
      </c>
      <c r="D1502" s="99" t="s">
        <v>15322</v>
      </c>
      <c r="E1502" s="99" t="s">
        <v>15337</v>
      </c>
      <c r="F1502" s="99" t="s">
        <v>15324</v>
      </c>
      <c r="G1502" s="99" t="s">
        <v>17834</v>
      </c>
      <c r="H1502" s="99" t="s">
        <v>15326</v>
      </c>
      <c r="I1502" s="99" t="s">
        <v>15322</v>
      </c>
      <c r="J1502" s="99" t="s">
        <v>15384</v>
      </c>
      <c r="K1502" s="99">
        <v>0</v>
      </c>
      <c r="L1502" s="99" t="s">
        <v>13433</v>
      </c>
      <c r="M1502" s="99" t="s">
        <v>1761</v>
      </c>
      <c r="N1502" s="86" t="str">
        <f t="shared" si="24"/>
        <v>0430463</v>
      </c>
      <c r="O1502" s="104">
        <v>282880</v>
      </c>
      <c r="P1502" s="101">
        <v>282880</v>
      </c>
      <c r="Q1502" s="77">
        <v>282.88</v>
      </c>
      <c r="R1502" s="102" t="s">
        <v>15329</v>
      </c>
      <c r="S1502" s="99" t="s">
        <v>15330</v>
      </c>
      <c r="T1502" s="99" t="s">
        <v>15331</v>
      </c>
      <c r="U1502" s="99" t="s">
        <v>15332</v>
      </c>
      <c r="V1502" s="99" t="s">
        <v>15333</v>
      </c>
      <c r="W1502" s="99" t="s">
        <v>15334</v>
      </c>
      <c r="X1502" s="103" t="s">
        <v>15754</v>
      </c>
      <c r="Y1502" s="103">
        <v>44678</v>
      </c>
      <c r="Z1502" s="103">
        <v>51982</v>
      </c>
      <c r="AA1502" s="79">
        <v>6186</v>
      </c>
      <c r="AB1502" s="80" t="s">
        <v>15340</v>
      </c>
      <c r="AC1502" s="81">
        <v>33</v>
      </c>
    </row>
    <row r="1503" spans="1:29" hidden="1">
      <c r="A1503" s="98" t="s">
        <v>2799</v>
      </c>
      <c r="B1503" s="99" t="s">
        <v>15358</v>
      </c>
      <c r="C1503" s="99" t="s">
        <v>59</v>
      </c>
      <c r="D1503" s="99" t="s">
        <v>15322</v>
      </c>
      <c r="E1503" s="99" t="s">
        <v>15337</v>
      </c>
      <c r="F1503" s="99" t="s">
        <v>15324</v>
      </c>
      <c r="G1503" s="99" t="s">
        <v>17835</v>
      </c>
      <c r="H1503" s="99" t="s">
        <v>15326</v>
      </c>
      <c r="I1503" s="99" t="s">
        <v>15322</v>
      </c>
      <c r="J1503" s="99" t="s">
        <v>15343</v>
      </c>
      <c r="K1503" s="99">
        <v>0</v>
      </c>
      <c r="L1503" s="99" t="s">
        <v>13433</v>
      </c>
      <c r="M1503" s="100" t="s">
        <v>2407</v>
      </c>
      <c r="N1503" s="86" t="str">
        <f t="shared" si="24"/>
        <v>0430797</v>
      </c>
      <c r="O1503" s="101">
        <v>279144</v>
      </c>
      <c r="P1503" s="101">
        <v>279144</v>
      </c>
      <c r="Q1503" s="77">
        <v>279.14400000000001</v>
      </c>
      <c r="R1503" s="102" t="s">
        <v>15329</v>
      </c>
      <c r="S1503" s="99" t="s">
        <v>15330</v>
      </c>
      <c r="T1503" s="99" t="s">
        <v>15331</v>
      </c>
      <c r="U1503" s="99" t="s">
        <v>15332</v>
      </c>
      <c r="V1503" s="99" t="s">
        <v>15333</v>
      </c>
      <c r="W1503" s="99" t="s">
        <v>15334</v>
      </c>
      <c r="X1503" s="103">
        <v>44620</v>
      </c>
      <c r="Y1503" s="103">
        <v>44620</v>
      </c>
      <c r="Z1503" s="103">
        <v>51924</v>
      </c>
      <c r="AA1503" s="79">
        <v>6186</v>
      </c>
      <c r="AB1503" s="90" t="s">
        <v>15340</v>
      </c>
      <c r="AC1503" s="81">
        <v>33</v>
      </c>
    </row>
    <row r="1504" spans="1:29" hidden="1">
      <c r="A1504" s="76" t="s">
        <v>15320</v>
      </c>
      <c r="B1504" s="92" t="s">
        <v>15446</v>
      </c>
      <c r="C1504" s="92" t="s">
        <v>119</v>
      </c>
      <c r="D1504" s="92" t="s">
        <v>15322</v>
      </c>
      <c r="E1504" s="92" t="s">
        <v>15337</v>
      </c>
      <c r="F1504" s="92" t="s">
        <v>15324</v>
      </c>
      <c r="G1504" s="92" t="s">
        <v>17836</v>
      </c>
      <c r="H1504" s="92" t="s">
        <v>15326</v>
      </c>
      <c r="I1504" s="92" t="s">
        <v>15322</v>
      </c>
      <c r="J1504" s="92" t="s">
        <v>15384</v>
      </c>
      <c r="K1504" s="92">
        <v>0</v>
      </c>
      <c r="L1504" s="92" t="s">
        <v>13433</v>
      </c>
      <c r="M1504" s="93" t="s">
        <v>17837</v>
      </c>
      <c r="N1504" s="86" t="str">
        <f t="shared" si="24"/>
        <v>0439562</v>
      </c>
      <c r="O1504" s="94">
        <v>150800</v>
      </c>
      <c r="P1504" s="95">
        <v>150800</v>
      </c>
      <c r="Q1504" s="77">
        <v>150.80000000000001</v>
      </c>
      <c r="R1504" s="96" t="s">
        <v>15329</v>
      </c>
      <c r="S1504" s="92" t="s">
        <v>15330</v>
      </c>
      <c r="T1504" s="92" t="s">
        <v>15331</v>
      </c>
      <c r="U1504" s="92" t="s">
        <v>15332</v>
      </c>
      <c r="V1504" s="92" t="s">
        <v>15333</v>
      </c>
      <c r="W1504" s="92" t="s">
        <v>15334</v>
      </c>
      <c r="X1504" s="97">
        <v>44607</v>
      </c>
      <c r="Y1504" s="97">
        <v>44608</v>
      </c>
      <c r="Z1504" s="97">
        <v>51911</v>
      </c>
      <c r="AA1504" s="79">
        <v>6186</v>
      </c>
      <c r="AB1504" s="90"/>
    </row>
    <row r="1505" spans="1:31" hidden="1">
      <c r="A1505" s="76" t="s">
        <v>2347</v>
      </c>
      <c r="B1505" s="92" t="s">
        <v>15341</v>
      </c>
      <c r="C1505" s="92" t="s">
        <v>15342</v>
      </c>
      <c r="D1505" s="92" t="s">
        <v>15322</v>
      </c>
      <c r="E1505" s="92" t="s">
        <v>15343</v>
      </c>
      <c r="F1505" s="92" t="s">
        <v>15354</v>
      </c>
      <c r="G1505" s="92" t="s">
        <v>17838</v>
      </c>
      <c r="H1505" s="92" t="s">
        <v>15326</v>
      </c>
      <c r="I1505" s="92" t="s">
        <v>15322</v>
      </c>
      <c r="J1505" s="92" t="s">
        <v>15343</v>
      </c>
      <c r="K1505" s="92">
        <v>0</v>
      </c>
      <c r="L1505" s="92" t="s">
        <v>13433</v>
      </c>
      <c r="M1505" s="93" t="s">
        <v>17839</v>
      </c>
      <c r="N1505" s="86" t="str">
        <f t="shared" si="24"/>
        <v>0441998</v>
      </c>
      <c r="O1505" s="94">
        <v>142549</v>
      </c>
      <c r="P1505" s="95">
        <v>142549</v>
      </c>
      <c r="Q1505" s="77">
        <v>142.54900000000001</v>
      </c>
      <c r="R1505" s="96" t="s">
        <v>15329</v>
      </c>
      <c r="S1505" s="92" t="s">
        <v>15349</v>
      </c>
      <c r="T1505" s="92" t="s">
        <v>15331</v>
      </c>
      <c r="U1505" s="92" t="s">
        <v>15356</v>
      </c>
      <c r="V1505" s="92" t="s">
        <v>15357</v>
      </c>
      <c r="W1505" s="92" t="s">
        <v>15352</v>
      </c>
      <c r="X1505" s="97">
        <v>44596</v>
      </c>
      <c r="Y1505" s="97">
        <v>44596</v>
      </c>
      <c r="Z1505" s="97">
        <v>51899</v>
      </c>
      <c r="AA1505" s="79" t="s">
        <v>15353</v>
      </c>
      <c r="AB1505" s="90"/>
    </row>
    <row r="1506" spans="1:31" hidden="1">
      <c r="A1506" s="98" t="s">
        <v>2799</v>
      </c>
      <c r="B1506" s="99" t="s">
        <v>15358</v>
      </c>
      <c r="C1506" s="99" t="s">
        <v>59</v>
      </c>
      <c r="D1506" s="99" t="s">
        <v>15322</v>
      </c>
      <c r="E1506" s="99" t="s">
        <v>15337</v>
      </c>
      <c r="F1506" s="99" t="s">
        <v>15324</v>
      </c>
      <c r="G1506" s="99" t="s">
        <v>17840</v>
      </c>
      <c r="H1506" s="99" t="s">
        <v>15326</v>
      </c>
      <c r="I1506" s="99" t="s">
        <v>15322</v>
      </c>
      <c r="J1506" s="99" t="s">
        <v>15337</v>
      </c>
      <c r="K1506" s="99">
        <v>0</v>
      </c>
      <c r="L1506" s="99" t="s">
        <v>13433</v>
      </c>
      <c r="M1506" s="99" t="s">
        <v>105</v>
      </c>
      <c r="N1506" s="86" t="str">
        <f t="shared" si="24"/>
        <v>0460501</v>
      </c>
      <c r="O1506" s="104">
        <v>308350</v>
      </c>
      <c r="P1506" s="101">
        <v>308350</v>
      </c>
      <c r="Q1506" s="77">
        <v>308.35000000000002</v>
      </c>
      <c r="R1506" s="102" t="s">
        <v>15329</v>
      </c>
      <c r="S1506" s="99" t="s">
        <v>15330</v>
      </c>
      <c r="T1506" s="99" t="s">
        <v>15331</v>
      </c>
      <c r="U1506" s="99" t="s">
        <v>15332</v>
      </c>
      <c r="V1506" s="99" t="s">
        <v>15333</v>
      </c>
      <c r="W1506" s="99" t="s">
        <v>15334</v>
      </c>
      <c r="X1506" s="103" t="s">
        <v>15754</v>
      </c>
      <c r="Y1506" s="103">
        <v>44678</v>
      </c>
      <c r="Z1506" s="103">
        <v>51982</v>
      </c>
      <c r="AA1506" s="79">
        <v>6186</v>
      </c>
      <c r="AB1506" s="80" t="s">
        <v>15340</v>
      </c>
    </row>
    <row r="1507" spans="1:31" hidden="1">
      <c r="A1507" s="98" t="s">
        <v>2799</v>
      </c>
      <c r="B1507" s="99" t="s">
        <v>15358</v>
      </c>
      <c r="C1507" s="99" t="s">
        <v>59</v>
      </c>
      <c r="D1507" s="99" t="s">
        <v>15322</v>
      </c>
      <c r="E1507" s="99" t="s">
        <v>15337</v>
      </c>
      <c r="F1507" s="99" t="s">
        <v>15324</v>
      </c>
      <c r="G1507" s="99" t="s">
        <v>17841</v>
      </c>
      <c r="H1507" s="99" t="s">
        <v>15326</v>
      </c>
      <c r="I1507" s="99" t="s">
        <v>15322</v>
      </c>
      <c r="J1507" s="99" t="s">
        <v>15337</v>
      </c>
      <c r="K1507" s="99">
        <v>0</v>
      </c>
      <c r="L1507" s="99" t="s">
        <v>13433</v>
      </c>
      <c r="M1507" s="99" t="s">
        <v>177</v>
      </c>
      <c r="N1507" s="86" t="str">
        <f t="shared" si="24"/>
        <v>0465105</v>
      </c>
      <c r="O1507" s="104">
        <v>247602</v>
      </c>
      <c r="P1507" s="101">
        <v>247602</v>
      </c>
      <c r="Q1507" s="77">
        <v>247.602</v>
      </c>
      <c r="R1507" s="102" t="s">
        <v>15329</v>
      </c>
      <c r="S1507" s="99" t="s">
        <v>15330</v>
      </c>
      <c r="T1507" s="99" t="s">
        <v>15331</v>
      </c>
      <c r="U1507" s="99" t="s">
        <v>15332</v>
      </c>
      <c r="V1507" s="99" t="s">
        <v>15333</v>
      </c>
      <c r="W1507" s="99" t="s">
        <v>15334</v>
      </c>
      <c r="X1507" s="103" t="s">
        <v>15423</v>
      </c>
      <c r="Y1507" s="103">
        <v>44664</v>
      </c>
      <c r="Z1507" s="103">
        <v>51966</v>
      </c>
      <c r="AA1507" s="79">
        <v>6186</v>
      </c>
      <c r="AB1507" s="80" t="s">
        <v>15340</v>
      </c>
    </row>
    <row r="1508" spans="1:31" hidden="1">
      <c r="A1508" s="98" t="s">
        <v>2799</v>
      </c>
      <c r="B1508" s="99" t="s">
        <v>15358</v>
      </c>
      <c r="C1508" s="99" t="s">
        <v>59</v>
      </c>
      <c r="D1508" s="99" t="s">
        <v>15322</v>
      </c>
      <c r="E1508" s="99" t="s">
        <v>15337</v>
      </c>
      <c r="F1508" s="99" t="s">
        <v>15324</v>
      </c>
      <c r="G1508" s="99" t="s">
        <v>17842</v>
      </c>
      <c r="H1508" s="99" t="s">
        <v>15326</v>
      </c>
      <c r="I1508" s="99" t="s">
        <v>15322</v>
      </c>
      <c r="J1508" s="99" t="s">
        <v>15327</v>
      </c>
      <c r="K1508" s="99">
        <v>0</v>
      </c>
      <c r="L1508" s="99" t="s">
        <v>13433</v>
      </c>
      <c r="M1508" s="99" t="s">
        <v>186</v>
      </c>
      <c r="N1508" s="86" t="str">
        <f t="shared" si="24"/>
        <v>0480606</v>
      </c>
      <c r="O1508" s="104">
        <v>216419</v>
      </c>
      <c r="P1508" s="101">
        <v>216419</v>
      </c>
      <c r="Q1508" s="77">
        <v>216.41900000000001</v>
      </c>
      <c r="R1508" s="102" t="s">
        <v>15329</v>
      </c>
      <c r="S1508" s="99" t="s">
        <v>15330</v>
      </c>
      <c r="T1508" s="99" t="s">
        <v>15331</v>
      </c>
      <c r="U1508" s="99" t="s">
        <v>15332</v>
      </c>
      <c r="V1508" s="99" t="s">
        <v>15333</v>
      </c>
      <c r="W1508" s="99" t="s">
        <v>15334</v>
      </c>
      <c r="X1508" s="103">
        <v>44687</v>
      </c>
      <c r="Y1508" s="103">
        <v>44693</v>
      </c>
      <c r="Z1508" s="103">
        <v>51991</v>
      </c>
      <c r="AA1508" s="79">
        <v>6186</v>
      </c>
      <c r="AB1508" s="80" t="s">
        <v>15340</v>
      </c>
      <c r="AC1508" s="81">
        <v>33</v>
      </c>
    </row>
    <row r="1509" spans="1:31" hidden="1">
      <c r="A1509" s="98" t="s">
        <v>2799</v>
      </c>
      <c r="B1509" s="99" t="s">
        <v>15424</v>
      </c>
      <c r="C1509" s="99" t="s">
        <v>15425</v>
      </c>
      <c r="D1509" s="99" t="s">
        <v>15322</v>
      </c>
      <c r="E1509" s="99" t="s">
        <v>15418</v>
      </c>
      <c r="F1509" s="99" t="s">
        <v>15324</v>
      </c>
      <c r="G1509" s="99" t="s">
        <v>17843</v>
      </c>
      <c r="H1509" s="99" t="s">
        <v>15326</v>
      </c>
      <c r="I1509" s="99" t="s">
        <v>15322</v>
      </c>
      <c r="J1509" s="99" t="s">
        <v>15327</v>
      </c>
      <c r="K1509" s="99">
        <v>0</v>
      </c>
      <c r="L1509" s="99" t="s">
        <v>13433</v>
      </c>
      <c r="M1509" s="99" t="s">
        <v>3437</v>
      </c>
      <c r="N1509" s="86" t="str">
        <f t="shared" si="24"/>
        <v>0525019</v>
      </c>
      <c r="O1509" s="104">
        <v>182920</v>
      </c>
      <c r="P1509" s="101">
        <v>182920</v>
      </c>
      <c r="Q1509" s="77">
        <v>182.92</v>
      </c>
      <c r="R1509" s="102" t="s">
        <v>15329</v>
      </c>
      <c r="S1509" s="99" t="s">
        <v>15330</v>
      </c>
      <c r="T1509" s="99" t="s">
        <v>15331</v>
      </c>
      <c r="U1509" s="99" t="s">
        <v>15332</v>
      </c>
      <c r="V1509" s="99" t="s">
        <v>15333</v>
      </c>
      <c r="W1509" s="99" t="s">
        <v>15345</v>
      </c>
      <c r="X1509" s="103">
        <v>44693</v>
      </c>
      <c r="Y1509" s="103">
        <v>44698</v>
      </c>
      <c r="Z1509" s="103">
        <v>51975</v>
      </c>
      <c r="AA1509" s="79">
        <v>6186</v>
      </c>
      <c r="AB1509" s="80" t="s">
        <v>15510</v>
      </c>
    </row>
    <row r="1510" spans="1:31" hidden="1">
      <c r="A1510" s="76" t="s">
        <v>2347</v>
      </c>
      <c r="B1510" s="92" t="s">
        <v>15341</v>
      </c>
      <c r="C1510" s="92" t="s">
        <v>15342</v>
      </c>
      <c r="D1510" s="92" t="s">
        <v>15322</v>
      </c>
      <c r="E1510" s="92" t="s">
        <v>15343</v>
      </c>
      <c r="F1510" s="92" t="s">
        <v>15354</v>
      </c>
      <c r="G1510" s="92" t="s">
        <v>17844</v>
      </c>
      <c r="H1510" s="92" t="s">
        <v>15326</v>
      </c>
      <c r="I1510" s="92" t="s">
        <v>15322</v>
      </c>
      <c r="J1510" s="92" t="s">
        <v>15343</v>
      </c>
      <c r="K1510" s="92">
        <v>0</v>
      </c>
      <c r="L1510" s="92" t="s">
        <v>13433</v>
      </c>
      <c r="M1510" s="93" t="s">
        <v>17845</v>
      </c>
      <c r="N1510" s="86" t="str">
        <f t="shared" si="24"/>
        <v>0527042</v>
      </c>
      <c r="O1510" s="94">
        <v>171401</v>
      </c>
      <c r="P1510" s="95">
        <v>171401</v>
      </c>
      <c r="Q1510" s="77">
        <v>171.40100000000001</v>
      </c>
      <c r="R1510" s="96" t="s">
        <v>15329</v>
      </c>
      <c r="S1510" s="92" t="s">
        <v>15349</v>
      </c>
      <c r="T1510" s="92" t="s">
        <v>15331</v>
      </c>
      <c r="U1510" s="92" t="s">
        <v>15356</v>
      </c>
      <c r="V1510" s="92" t="s">
        <v>15357</v>
      </c>
      <c r="W1510" s="92" t="s">
        <v>15352</v>
      </c>
      <c r="X1510" s="97">
        <v>44560</v>
      </c>
      <c r="Y1510" s="97">
        <v>44579</v>
      </c>
      <c r="Z1510" s="97">
        <v>51864</v>
      </c>
      <c r="AA1510" s="79" t="s">
        <v>15353</v>
      </c>
      <c r="AB1510" s="90"/>
    </row>
    <row r="1511" spans="1:31" hidden="1">
      <c r="A1511" s="98" t="s">
        <v>2347</v>
      </c>
      <c r="B1511" s="99" t="s">
        <v>15341</v>
      </c>
      <c r="C1511" s="99" t="s">
        <v>15342</v>
      </c>
      <c r="D1511" s="99" t="s">
        <v>15322</v>
      </c>
      <c r="E1511" s="99" t="s">
        <v>15343</v>
      </c>
      <c r="F1511" s="99" t="s">
        <v>15354</v>
      </c>
      <c r="G1511" s="99" t="s">
        <v>17846</v>
      </c>
      <c r="H1511" s="99" t="s">
        <v>15326</v>
      </c>
      <c r="I1511" s="99" t="s">
        <v>15322</v>
      </c>
      <c r="J1511" s="99" t="s">
        <v>15343</v>
      </c>
      <c r="K1511" s="99">
        <v>0</v>
      </c>
      <c r="L1511" s="99" t="s">
        <v>13433</v>
      </c>
      <c r="M1511" s="100" t="s">
        <v>17847</v>
      </c>
      <c r="N1511" s="86" t="str">
        <f t="shared" si="24"/>
        <v>0540288</v>
      </c>
      <c r="O1511" s="104">
        <v>142020</v>
      </c>
      <c r="P1511" s="101">
        <v>142020</v>
      </c>
      <c r="Q1511" s="77">
        <v>142.02000000000001</v>
      </c>
      <c r="R1511" s="102" t="s">
        <v>15329</v>
      </c>
      <c r="S1511" s="99" t="s">
        <v>15349</v>
      </c>
      <c r="T1511" s="99" t="s">
        <v>15331</v>
      </c>
      <c r="U1511" s="99" t="s">
        <v>15356</v>
      </c>
      <c r="V1511" s="99" t="s">
        <v>15357</v>
      </c>
      <c r="W1511" s="99" t="s">
        <v>15352</v>
      </c>
      <c r="X1511" s="103" t="s">
        <v>15469</v>
      </c>
      <c r="Y1511" s="103">
        <v>44634</v>
      </c>
      <c r="Z1511" s="103">
        <v>51919</v>
      </c>
      <c r="AA1511" s="79" t="s">
        <v>15353</v>
      </c>
    </row>
    <row r="1512" spans="1:31" hidden="1">
      <c r="A1512" s="98" t="s">
        <v>2347</v>
      </c>
      <c r="B1512" s="99" t="s">
        <v>15346</v>
      </c>
      <c r="C1512" s="99" t="s">
        <v>129</v>
      </c>
      <c r="D1512" s="99" t="s">
        <v>15322</v>
      </c>
      <c r="E1512" s="99" t="s">
        <v>15337</v>
      </c>
      <c r="F1512" s="99" t="s">
        <v>15324</v>
      </c>
      <c r="G1512" s="99" t="s">
        <v>17848</v>
      </c>
      <c r="H1512" s="99" t="s">
        <v>15326</v>
      </c>
      <c r="I1512" s="99" t="s">
        <v>15322</v>
      </c>
      <c r="J1512" s="99" t="s">
        <v>15327</v>
      </c>
      <c r="K1512" s="99">
        <v>0</v>
      </c>
      <c r="L1512" s="99" t="s">
        <v>13433</v>
      </c>
      <c r="M1512" s="99" t="s">
        <v>17849</v>
      </c>
      <c r="N1512" s="86" t="str">
        <f t="shared" si="24"/>
        <v>0555457</v>
      </c>
      <c r="O1512" s="104">
        <v>273000</v>
      </c>
      <c r="P1512" s="101">
        <v>259350</v>
      </c>
      <c r="Q1512" s="77">
        <v>259.35000000000002</v>
      </c>
      <c r="R1512" s="102" t="s">
        <v>15329</v>
      </c>
      <c r="S1512" s="99" t="s">
        <v>15349</v>
      </c>
      <c r="T1512" s="99" t="s">
        <v>15331</v>
      </c>
      <c r="U1512" s="99" t="s">
        <v>15350</v>
      </c>
      <c r="V1512" s="99" t="s">
        <v>15351</v>
      </c>
      <c r="W1512" s="99" t="s">
        <v>15352</v>
      </c>
      <c r="X1512" s="103">
        <v>44679</v>
      </c>
      <c r="Y1512" s="103">
        <v>44699</v>
      </c>
      <c r="Z1512" s="103">
        <v>51982</v>
      </c>
      <c r="AA1512" s="79" t="s">
        <v>15353</v>
      </c>
    </row>
    <row r="1513" spans="1:31" hidden="1">
      <c r="A1513" s="98" t="s">
        <v>2347</v>
      </c>
      <c r="B1513" s="99" t="s">
        <v>15346</v>
      </c>
      <c r="C1513" s="99" t="s">
        <v>129</v>
      </c>
      <c r="D1513" s="99" t="s">
        <v>15322</v>
      </c>
      <c r="E1513" s="99" t="s">
        <v>15337</v>
      </c>
      <c r="F1513" s="99" t="s">
        <v>15324</v>
      </c>
      <c r="G1513" s="99" t="s">
        <v>17850</v>
      </c>
      <c r="H1513" s="99" t="s">
        <v>15326</v>
      </c>
      <c r="I1513" s="99" t="s">
        <v>15322</v>
      </c>
      <c r="J1513" s="99" t="s">
        <v>15343</v>
      </c>
      <c r="K1513" s="99">
        <v>0</v>
      </c>
      <c r="L1513" s="99" t="s">
        <v>13433</v>
      </c>
      <c r="M1513" s="100" t="s">
        <v>17851</v>
      </c>
      <c r="N1513" s="86" t="str">
        <f t="shared" si="24"/>
        <v>0558786</v>
      </c>
      <c r="O1513" s="104">
        <v>273000</v>
      </c>
      <c r="P1513" s="101">
        <v>259350</v>
      </c>
      <c r="Q1513" s="77">
        <v>259.35000000000002</v>
      </c>
      <c r="R1513" s="102" t="s">
        <v>15329</v>
      </c>
      <c r="S1513" s="99" t="s">
        <v>15349</v>
      </c>
      <c r="T1513" s="99" t="s">
        <v>15331</v>
      </c>
      <c r="U1513" s="99" t="s">
        <v>15350</v>
      </c>
      <c r="V1513" s="99" t="s">
        <v>15351</v>
      </c>
      <c r="W1513" s="99" t="s">
        <v>15352</v>
      </c>
      <c r="X1513" s="103" t="s">
        <v>15655</v>
      </c>
      <c r="Y1513" s="103">
        <v>44624</v>
      </c>
      <c r="Z1513" s="103">
        <v>51921</v>
      </c>
      <c r="AA1513" s="79" t="s">
        <v>15353</v>
      </c>
    </row>
    <row r="1514" spans="1:31" hidden="1">
      <c r="A1514" s="98" t="s">
        <v>2347</v>
      </c>
      <c r="B1514" s="99" t="s">
        <v>15341</v>
      </c>
      <c r="C1514" s="99" t="s">
        <v>15342</v>
      </c>
      <c r="D1514" s="99" t="s">
        <v>15322</v>
      </c>
      <c r="E1514" s="99" t="s">
        <v>15343</v>
      </c>
      <c r="F1514" s="99" t="s">
        <v>15354</v>
      </c>
      <c r="G1514" s="99" t="s">
        <v>17852</v>
      </c>
      <c r="H1514" s="99" t="s">
        <v>15326</v>
      </c>
      <c r="I1514" s="99" t="s">
        <v>15322</v>
      </c>
      <c r="J1514" s="99" t="s">
        <v>15343</v>
      </c>
      <c r="K1514" s="99">
        <v>0</v>
      </c>
      <c r="L1514" s="99" t="s">
        <v>13433</v>
      </c>
      <c r="M1514" s="100" t="s">
        <v>17853</v>
      </c>
      <c r="N1514" s="86" t="str">
        <f t="shared" si="24"/>
        <v>0578894</v>
      </c>
      <c r="O1514" s="104">
        <v>142541</v>
      </c>
      <c r="P1514" s="101">
        <v>142541</v>
      </c>
      <c r="Q1514" s="77">
        <v>142.541</v>
      </c>
      <c r="R1514" s="102" t="s">
        <v>15329</v>
      </c>
      <c r="S1514" s="99" t="s">
        <v>15349</v>
      </c>
      <c r="T1514" s="99" t="s">
        <v>15331</v>
      </c>
      <c r="U1514" s="99" t="s">
        <v>15356</v>
      </c>
      <c r="V1514" s="99" t="s">
        <v>15357</v>
      </c>
      <c r="W1514" s="99" t="s">
        <v>15352</v>
      </c>
      <c r="X1514" s="103" t="s">
        <v>15476</v>
      </c>
      <c r="Y1514" s="103">
        <v>44644</v>
      </c>
      <c r="Z1514" s="103">
        <v>51941</v>
      </c>
      <c r="AA1514" s="79" t="s">
        <v>15353</v>
      </c>
    </row>
    <row r="1515" spans="1:31" hidden="1">
      <c r="A1515" s="76" t="s">
        <v>2799</v>
      </c>
      <c r="B1515" s="92" t="s">
        <v>15358</v>
      </c>
      <c r="C1515" s="92" t="s">
        <v>59</v>
      </c>
      <c r="D1515" s="92" t="s">
        <v>15322</v>
      </c>
      <c r="E1515" s="92" t="s">
        <v>15337</v>
      </c>
      <c r="F1515" s="92" t="s">
        <v>15324</v>
      </c>
      <c r="G1515" s="92" t="s">
        <v>17854</v>
      </c>
      <c r="H1515" s="92" t="s">
        <v>15326</v>
      </c>
      <c r="I1515" s="92" t="s">
        <v>15322</v>
      </c>
      <c r="J1515" s="92" t="s">
        <v>15406</v>
      </c>
      <c r="K1515" s="92">
        <v>0</v>
      </c>
      <c r="L1515" s="92" t="s">
        <v>13433</v>
      </c>
      <c r="M1515" s="93" t="s">
        <v>1952</v>
      </c>
      <c r="N1515" s="86" t="str">
        <f t="shared" si="24"/>
        <v>0631207</v>
      </c>
      <c r="O1515" s="94">
        <v>263925</v>
      </c>
      <c r="P1515" s="95">
        <v>263925</v>
      </c>
      <c r="Q1515" s="77">
        <v>263.92500000000001</v>
      </c>
      <c r="R1515" s="96" t="s">
        <v>15329</v>
      </c>
      <c r="S1515" s="92" t="s">
        <v>15330</v>
      </c>
      <c r="T1515" s="92" t="s">
        <v>15331</v>
      </c>
      <c r="U1515" s="92" t="s">
        <v>15332</v>
      </c>
      <c r="V1515" s="92" t="s">
        <v>15333</v>
      </c>
      <c r="W1515" s="92" t="s">
        <v>15329</v>
      </c>
      <c r="X1515" s="97">
        <v>44553</v>
      </c>
      <c r="Y1515" s="97">
        <v>44573</v>
      </c>
      <c r="Z1515" s="97">
        <v>51857</v>
      </c>
      <c r="AA1515" s="79">
        <v>6186</v>
      </c>
      <c r="AB1515" s="90" t="s">
        <v>15340</v>
      </c>
    </row>
    <row r="1516" spans="1:31" hidden="1">
      <c r="A1516" s="98" t="s">
        <v>2347</v>
      </c>
      <c r="B1516" s="99" t="s">
        <v>15341</v>
      </c>
      <c r="C1516" s="99" t="s">
        <v>15342</v>
      </c>
      <c r="D1516" s="99" t="s">
        <v>15322</v>
      </c>
      <c r="E1516" s="99" t="s">
        <v>15343</v>
      </c>
      <c r="F1516" s="99" t="s">
        <v>15354</v>
      </c>
      <c r="G1516" s="99" t="s">
        <v>17855</v>
      </c>
      <c r="H1516" s="99" t="s">
        <v>15326</v>
      </c>
      <c r="I1516" s="99" t="s">
        <v>15322</v>
      </c>
      <c r="J1516" s="99" t="s">
        <v>15343</v>
      </c>
      <c r="K1516" s="99">
        <v>0</v>
      </c>
      <c r="L1516" s="99" t="s">
        <v>13433</v>
      </c>
      <c r="M1516" s="99" t="s">
        <v>17856</v>
      </c>
      <c r="N1516" s="86" t="str">
        <f t="shared" si="24"/>
        <v>0639382</v>
      </c>
      <c r="O1516" s="104">
        <v>142503</v>
      </c>
      <c r="P1516" s="105">
        <v>142503</v>
      </c>
      <c r="Q1516" s="77">
        <v>142.50299999999999</v>
      </c>
      <c r="R1516" s="102" t="s">
        <v>15329</v>
      </c>
      <c r="S1516" s="99" t="s">
        <v>15349</v>
      </c>
      <c r="T1516" s="99" t="s">
        <v>15331</v>
      </c>
      <c r="U1516" s="99" t="s">
        <v>15356</v>
      </c>
      <c r="V1516" s="99" t="s">
        <v>15357</v>
      </c>
      <c r="W1516" s="99" t="s">
        <v>15352</v>
      </c>
      <c r="X1516" s="103" t="s">
        <v>15552</v>
      </c>
      <c r="Y1516" s="103">
        <v>44719</v>
      </c>
      <c r="Z1516" s="103">
        <v>52023</v>
      </c>
      <c r="AA1516" s="79" t="s">
        <v>15353</v>
      </c>
    </row>
    <row r="1517" spans="1:31" hidden="1">
      <c r="A1517" s="98" t="s">
        <v>2799</v>
      </c>
      <c r="B1517" s="99" t="s">
        <v>15358</v>
      </c>
      <c r="C1517" s="99" t="s">
        <v>59</v>
      </c>
      <c r="D1517" s="99" t="s">
        <v>15322</v>
      </c>
      <c r="E1517" s="99" t="s">
        <v>15337</v>
      </c>
      <c r="F1517" s="99" t="s">
        <v>15324</v>
      </c>
      <c r="G1517" s="99" t="s">
        <v>17857</v>
      </c>
      <c r="H1517" s="99" t="s">
        <v>15326</v>
      </c>
      <c r="I1517" s="99" t="s">
        <v>15322</v>
      </c>
      <c r="J1517" s="99" t="s">
        <v>15406</v>
      </c>
      <c r="K1517" s="99">
        <v>0</v>
      </c>
      <c r="L1517" s="99" t="s">
        <v>13433</v>
      </c>
      <c r="M1517" s="99" t="s">
        <v>1965</v>
      </c>
      <c r="N1517" s="86" t="str">
        <f t="shared" si="24"/>
        <v>0654777</v>
      </c>
      <c r="O1517" s="104">
        <v>262239</v>
      </c>
      <c r="P1517" s="101">
        <v>262239</v>
      </c>
      <c r="Q1517" s="77">
        <v>262.23899999999998</v>
      </c>
      <c r="R1517" s="102" t="s">
        <v>15329</v>
      </c>
      <c r="S1517" s="99" t="s">
        <v>15330</v>
      </c>
      <c r="T1517" s="99" t="s">
        <v>15331</v>
      </c>
      <c r="U1517" s="99" t="s">
        <v>15332</v>
      </c>
      <c r="V1517" s="99" t="s">
        <v>15333</v>
      </c>
      <c r="W1517" s="99" t="s">
        <v>15334</v>
      </c>
      <c r="X1517" s="103" t="s">
        <v>15429</v>
      </c>
      <c r="Y1517" s="103">
        <v>44680</v>
      </c>
      <c r="Z1517" s="103">
        <v>51984</v>
      </c>
      <c r="AA1517" s="79">
        <v>6186</v>
      </c>
      <c r="AB1517" s="80" t="s">
        <v>15340</v>
      </c>
    </row>
    <row r="1518" spans="1:31" hidden="1">
      <c r="A1518" s="98" t="s">
        <v>2799</v>
      </c>
      <c r="B1518" s="99" t="s">
        <v>15358</v>
      </c>
      <c r="C1518" s="99" t="s">
        <v>59</v>
      </c>
      <c r="D1518" s="99" t="s">
        <v>15322</v>
      </c>
      <c r="E1518" s="99" t="s">
        <v>15337</v>
      </c>
      <c r="F1518" s="99" t="s">
        <v>15324</v>
      </c>
      <c r="G1518" s="99" t="s">
        <v>17858</v>
      </c>
      <c r="H1518" s="99" t="s">
        <v>15326</v>
      </c>
      <c r="I1518" s="99" t="s">
        <v>15322</v>
      </c>
      <c r="J1518" s="99" t="s">
        <v>15337</v>
      </c>
      <c r="K1518" s="99">
        <v>0</v>
      </c>
      <c r="L1518" s="99" t="s">
        <v>13433</v>
      </c>
      <c r="M1518" s="99" t="s">
        <v>401</v>
      </c>
      <c r="N1518" s="86" t="str">
        <f t="shared" si="24"/>
        <v>0674142</v>
      </c>
      <c r="O1518" s="104">
        <v>297500</v>
      </c>
      <c r="P1518" s="101">
        <v>297500</v>
      </c>
      <c r="Q1518" s="77">
        <v>297.5</v>
      </c>
      <c r="R1518" s="102" t="s">
        <v>15329</v>
      </c>
      <c r="S1518" s="99" t="s">
        <v>15330</v>
      </c>
      <c r="T1518" s="99" t="s">
        <v>15331</v>
      </c>
      <c r="U1518" s="99" t="s">
        <v>15332</v>
      </c>
      <c r="V1518" s="99" t="s">
        <v>15333</v>
      </c>
      <c r="W1518" s="99" t="s">
        <v>15329</v>
      </c>
      <c r="X1518" s="103" t="s">
        <v>15530</v>
      </c>
      <c r="Y1518" s="103">
        <v>44657</v>
      </c>
      <c r="Z1518" s="103">
        <v>51959</v>
      </c>
      <c r="AA1518" s="79">
        <v>6186</v>
      </c>
      <c r="AB1518" s="80" t="s">
        <v>15340</v>
      </c>
    </row>
    <row r="1519" spans="1:31" hidden="1">
      <c r="A1519" s="98" t="s">
        <v>2347</v>
      </c>
      <c r="B1519" s="99" t="s">
        <v>15511</v>
      </c>
      <c r="C1519" s="99" t="s">
        <v>3798</v>
      </c>
      <c r="D1519" s="99" t="s">
        <v>15322</v>
      </c>
      <c r="E1519" s="99" t="s">
        <v>15361</v>
      </c>
      <c r="F1519" s="99" t="s">
        <v>15354</v>
      </c>
      <c r="G1519" s="99" t="s">
        <v>17859</v>
      </c>
      <c r="H1519" s="99" t="s">
        <v>15326</v>
      </c>
      <c r="I1519" s="99" t="s">
        <v>15322</v>
      </c>
      <c r="J1519" s="99" t="s">
        <v>15361</v>
      </c>
      <c r="K1519" s="99">
        <v>0</v>
      </c>
      <c r="L1519" s="99" t="s">
        <v>13433</v>
      </c>
      <c r="M1519" s="99" t="s">
        <v>17860</v>
      </c>
      <c r="N1519" s="86" t="str">
        <f t="shared" si="24"/>
        <v>0683735</v>
      </c>
      <c r="O1519" s="104">
        <v>142502</v>
      </c>
      <c r="P1519" s="101">
        <v>142502</v>
      </c>
      <c r="Q1519" s="77">
        <v>142.50200000000001</v>
      </c>
      <c r="R1519" s="102" t="s">
        <v>15329</v>
      </c>
      <c r="S1519" s="99" t="s">
        <v>15349</v>
      </c>
      <c r="T1519" s="99" t="s">
        <v>15331</v>
      </c>
      <c r="U1519" s="99" t="s">
        <v>15356</v>
      </c>
      <c r="V1519" s="99" t="s">
        <v>15357</v>
      </c>
      <c r="W1519" s="99" t="s">
        <v>15352</v>
      </c>
      <c r="X1519" s="103">
        <v>44697</v>
      </c>
      <c r="Y1519" s="103">
        <v>44698</v>
      </c>
      <c r="Z1519" s="103">
        <v>52001</v>
      </c>
      <c r="AA1519" s="79" t="s">
        <v>15353</v>
      </c>
      <c r="AE1519" s="81" t="s">
        <v>16011</v>
      </c>
    </row>
    <row r="1520" spans="1:31" hidden="1">
      <c r="A1520" s="98" t="s">
        <v>2347</v>
      </c>
      <c r="B1520" s="99" t="s">
        <v>15346</v>
      </c>
      <c r="C1520" s="99" t="s">
        <v>129</v>
      </c>
      <c r="D1520" s="99" t="s">
        <v>15322</v>
      </c>
      <c r="E1520" s="99" t="s">
        <v>15337</v>
      </c>
      <c r="F1520" s="99" t="s">
        <v>15324</v>
      </c>
      <c r="G1520" s="99" t="s">
        <v>17861</v>
      </c>
      <c r="H1520" s="99" t="s">
        <v>15326</v>
      </c>
      <c r="I1520" s="99" t="s">
        <v>15322</v>
      </c>
      <c r="J1520" s="99" t="s">
        <v>15337</v>
      </c>
      <c r="K1520" s="99">
        <v>0</v>
      </c>
      <c r="L1520" s="99" t="s">
        <v>13433</v>
      </c>
      <c r="M1520" s="99" t="s">
        <v>17862</v>
      </c>
      <c r="N1520" s="86" t="str">
        <f t="shared" si="24"/>
        <v>0690248</v>
      </c>
      <c r="O1520" s="104">
        <v>273000</v>
      </c>
      <c r="P1520" s="101">
        <v>259350</v>
      </c>
      <c r="Q1520" s="77">
        <v>259.35000000000002</v>
      </c>
      <c r="R1520" s="102" t="s">
        <v>15329</v>
      </c>
      <c r="S1520" s="99" t="s">
        <v>15349</v>
      </c>
      <c r="T1520" s="99" t="s">
        <v>15331</v>
      </c>
      <c r="U1520" s="99" t="s">
        <v>15350</v>
      </c>
      <c r="V1520" s="99" t="s">
        <v>15351</v>
      </c>
      <c r="W1520" s="99" t="s">
        <v>15352</v>
      </c>
      <c r="X1520" s="103">
        <v>44679</v>
      </c>
      <c r="Y1520" s="103">
        <v>44699</v>
      </c>
      <c r="Z1520" s="103">
        <v>51983</v>
      </c>
      <c r="AA1520" s="79" t="s">
        <v>15353</v>
      </c>
    </row>
    <row r="1521" spans="1:30" hidden="1">
      <c r="A1521" s="98" t="s">
        <v>15458</v>
      </c>
      <c r="B1521" s="99" t="s">
        <v>15638</v>
      </c>
      <c r="C1521" s="99" t="s">
        <v>2564</v>
      </c>
      <c r="D1521" s="99" t="s">
        <v>15322</v>
      </c>
      <c r="E1521" s="99" t="s">
        <v>15384</v>
      </c>
      <c r="F1521" s="99" t="s">
        <v>15354</v>
      </c>
      <c r="G1521" s="106" t="s">
        <v>17863</v>
      </c>
      <c r="H1521" s="99" t="s">
        <v>15326</v>
      </c>
      <c r="I1521" s="99" t="s">
        <v>15322</v>
      </c>
      <c r="J1521" s="99" t="s">
        <v>15384</v>
      </c>
      <c r="K1521" s="99">
        <v>0</v>
      </c>
      <c r="L1521" s="99" t="s">
        <v>13433</v>
      </c>
      <c r="M1521" s="99" t="s">
        <v>17864</v>
      </c>
      <c r="N1521" s="86" t="str">
        <f t="shared" si="24"/>
        <v>0704654</v>
      </c>
      <c r="O1521" s="104">
        <v>129500</v>
      </c>
      <c r="P1521" s="105">
        <v>129500</v>
      </c>
      <c r="Q1521" s="77">
        <v>129.5</v>
      </c>
      <c r="R1521" s="102" t="s">
        <v>15329</v>
      </c>
      <c r="S1521" s="99" t="s">
        <v>15371</v>
      </c>
      <c r="T1521" s="99" t="s">
        <v>15331</v>
      </c>
      <c r="U1521" s="99" t="s">
        <v>15332</v>
      </c>
      <c r="V1521" s="99" t="s">
        <v>15333</v>
      </c>
      <c r="W1521" s="99" t="s">
        <v>15517</v>
      </c>
      <c r="X1521" s="103" t="s">
        <v>16441</v>
      </c>
      <c r="Y1521" s="103">
        <v>44708</v>
      </c>
      <c r="Z1521" s="103">
        <v>50171</v>
      </c>
      <c r="AA1521" s="79" t="s">
        <v>15374</v>
      </c>
      <c r="AB1521" s="80" t="s">
        <v>15375</v>
      </c>
    </row>
    <row r="1522" spans="1:30" hidden="1">
      <c r="A1522" s="76" t="s">
        <v>15392</v>
      </c>
      <c r="B1522" s="92" t="s">
        <v>15435</v>
      </c>
      <c r="C1522" s="92" t="s">
        <v>1049</v>
      </c>
      <c r="D1522" s="92" t="s">
        <v>15322</v>
      </c>
      <c r="E1522" s="92" t="s">
        <v>15337</v>
      </c>
      <c r="F1522" s="92" t="s">
        <v>15324</v>
      </c>
      <c r="G1522" s="92" t="s">
        <v>17865</v>
      </c>
      <c r="H1522" s="92" t="s">
        <v>15326</v>
      </c>
      <c r="I1522" s="92" t="s">
        <v>15322</v>
      </c>
      <c r="J1522" s="92" t="s">
        <v>15384</v>
      </c>
      <c r="K1522" s="92">
        <v>0</v>
      </c>
      <c r="L1522" s="92" t="s">
        <v>13433</v>
      </c>
      <c r="M1522" s="93" t="s">
        <v>17866</v>
      </c>
      <c r="N1522" s="86" t="str">
        <f t="shared" si="24"/>
        <v>0709112</v>
      </c>
      <c r="O1522" s="94">
        <v>147288</v>
      </c>
      <c r="P1522" s="95">
        <v>147288</v>
      </c>
      <c r="Q1522" s="77">
        <v>147.28800000000001</v>
      </c>
      <c r="R1522" s="96" t="s">
        <v>15329</v>
      </c>
      <c r="S1522" s="92" t="s">
        <v>15330</v>
      </c>
      <c r="T1522" s="92" t="s">
        <v>15331</v>
      </c>
      <c r="U1522" s="92" t="s">
        <v>15909</v>
      </c>
      <c r="V1522" s="92" t="s">
        <v>15910</v>
      </c>
      <c r="W1522" s="92" t="s">
        <v>15334</v>
      </c>
      <c r="X1522" s="97">
        <v>44573</v>
      </c>
      <c r="Y1522" s="97">
        <v>44587</v>
      </c>
      <c r="Z1522" s="97">
        <v>51878</v>
      </c>
      <c r="AA1522" s="79">
        <v>6186</v>
      </c>
      <c r="AB1522" s="90"/>
    </row>
    <row r="1523" spans="1:30" hidden="1">
      <c r="A1523" s="98" t="s">
        <v>15392</v>
      </c>
      <c r="B1523" s="99" t="s">
        <v>15435</v>
      </c>
      <c r="C1523" s="99" t="s">
        <v>1049</v>
      </c>
      <c r="D1523" s="99" t="s">
        <v>15322</v>
      </c>
      <c r="E1523" s="99" t="s">
        <v>15337</v>
      </c>
      <c r="F1523" s="99" t="s">
        <v>15324</v>
      </c>
      <c r="G1523" s="99" t="s">
        <v>17867</v>
      </c>
      <c r="H1523" s="99" t="s">
        <v>15326</v>
      </c>
      <c r="I1523" s="99" t="s">
        <v>15322</v>
      </c>
      <c r="J1523" s="99" t="s">
        <v>15395</v>
      </c>
      <c r="K1523" s="99">
        <v>0</v>
      </c>
      <c r="L1523" s="99" t="s">
        <v>13433</v>
      </c>
      <c r="M1523" s="99" t="s">
        <v>2426</v>
      </c>
      <c r="N1523" s="86" t="str">
        <f t="shared" si="24"/>
        <v>0711135</v>
      </c>
      <c r="O1523" s="104">
        <v>187850</v>
      </c>
      <c r="P1523" s="105">
        <v>187850</v>
      </c>
      <c r="Q1523" s="77">
        <v>187.85</v>
      </c>
      <c r="R1523" s="102" t="s">
        <v>15329</v>
      </c>
      <c r="S1523" s="99" t="s">
        <v>15330</v>
      </c>
      <c r="T1523" s="99" t="s">
        <v>15331</v>
      </c>
      <c r="U1523" s="99" t="s">
        <v>15332</v>
      </c>
      <c r="V1523" s="99" t="s">
        <v>15333</v>
      </c>
      <c r="W1523" s="99" t="s">
        <v>15334</v>
      </c>
      <c r="X1523" s="103" t="s">
        <v>15568</v>
      </c>
      <c r="Y1523" s="103">
        <v>44728</v>
      </c>
      <c r="Z1523" s="103">
        <v>52025</v>
      </c>
      <c r="AA1523" s="79">
        <v>6186</v>
      </c>
      <c r="AB1523" s="80" t="s">
        <v>15340</v>
      </c>
    </row>
    <row r="1524" spans="1:30" hidden="1">
      <c r="A1524" s="98" t="s">
        <v>15335</v>
      </c>
      <c r="B1524" s="99" t="s">
        <v>15336</v>
      </c>
      <c r="C1524" s="99" t="s">
        <v>6</v>
      </c>
      <c r="D1524" s="99" t="s">
        <v>15322</v>
      </c>
      <c r="E1524" s="99" t="s">
        <v>15337</v>
      </c>
      <c r="F1524" s="99" t="s">
        <v>15324</v>
      </c>
      <c r="G1524" s="99" t="s">
        <v>17868</v>
      </c>
      <c r="H1524" s="99" t="s">
        <v>15326</v>
      </c>
      <c r="I1524" s="99" t="s">
        <v>15322</v>
      </c>
      <c r="J1524" s="99" t="s">
        <v>15327</v>
      </c>
      <c r="K1524" s="99">
        <v>0</v>
      </c>
      <c r="L1524" s="99" t="s">
        <v>13433</v>
      </c>
      <c r="M1524" s="100" t="s">
        <v>17869</v>
      </c>
      <c r="N1524" s="86" t="str">
        <f t="shared" si="24"/>
        <v>0776887</v>
      </c>
      <c r="O1524" s="104">
        <v>141690</v>
      </c>
      <c r="P1524" s="101">
        <v>141690</v>
      </c>
      <c r="Q1524" s="77">
        <v>141.69</v>
      </c>
      <c r="R1524" s="102" t="s">
        <v>15329</v>
      </c>
      <c r="S1524" s="99" t="s">
        <v>15349</v>
      </c>
      <c r="T1524" s="99" t="s">
        <v>15331</v>
      </c>
      <c r="U1524" s="99" t="s">
        <v>15356</v>
      </c>
      <c r="V1524" s="99" t="s">
        <v>15357</v>
      </c>
      <c r="W1524" s="99" t="s">
        <v>15388</v>
      </c>
      <c r="X1524" s="103" t="s">
        <v>15655</v>
      </c>
      <c r="Y1524" s="103">
        <v>44621</v>
      </c>
      <c r="Z1524" s="103">
        <v>51901</v>
      </c>
      <c r="AA1524" s="79" t="s">
        <v>15353</v>
      </c>
    </row>
    <row r="1525" spans="1:30" hidden="1">
      <c r="A1525" s="98" t="s">
        <v>2347</v>
      </c>
      <c r="B1525" s="99" t="s">
        <v>15341</v>
      </c>
      <c r="C1525" s="99" t="s">
        <v>15342</v>
      </c>
      <c r="D1525" s="99" t="s">
        <v>15322</v>
      </c>
      <c r="E1525" s="99" t="s">
        <v>15343</v>
      </c>
      <c r="F1525" s="99" t="s">
        <v>15354</v>
      </c>
      <c r="G1525" s="99" t="s">
        <v>17870</v>
      </c>
      <c r="H1525" s="99" t="s">
        <v>15326</v>
      </c>
      <c r="I1525" s="99" t="s">
        <v>15322</v>
      </c>
      <c r="J1525" s="99" t="s">
        <v>15343</v>
      </c>
      <c r="K1525" s="99">
        <v>0</v>
      </c>
      <c r="L1525" s="99" t="s">
        <v>13433</v>
      </c>
      <c r="M1525" s="100" t="s">
        <v>17871</v>
      </c>
      <c r="N1525" s="86" t="str">
        <f t="shared" si="24"/>
        <v>0787062</v>
      </c>
      <c r="O1525" s="104">
        <v>142493</v>
      </c>
      <c r="P1525" s="101">
        <v>142493</v>
      </c>
      <c r="Q1525" s="77">
        <v>142.49299999999999</v>
      </c>
      <c r="R1525" s="102" t="s">
        <v>15329</v>
      </c>
      <c r="S1525" s="99" t="s">
        <v>15349</v>
      </c>
      <c r="T1525" s="99" t="s">
        <v>15331</v>
      </c>
      <c r="U1525" s="99" t="s">
        <v>15356</v>
      </c>
      <c r="V1525" s="99" t="s">
        <v>15357</v>
      </c>
      <c r="W1525" s="99" t="s">
        <v>15352</v>
      </c>
      <c r="X1525" s="103" t="s">
        <v>17872</v>
      </c>
      <c r="Y1525" s="103">
        <v>44631</v>
      </c>
      <c r="Z1525" s="103">
        <v>51906</v>
      </c>
      <c r="AA1525" s="79" t="s">
        <v>15353</v>
      </c>
    </row>
    <row r="1526" spans="1:30" hidden="1">
      <c r="A1526" s="98" t="s">
        <v>15335</v>
      </c>
      <c r="B1526" s="99" t="s">
        <v>15336</v>
      </c>
      <c r="C1526" s="99" t="s">
        <v>6</v>
      </c>
      <c r="D1526" s="99" t="s">
        <v>15322</v>
      </c>
      <c r="E1526" s="99" t="s">
        <v>15337</v>
      </c>
      <c r="F1526" s="99" t="s">
        <v>15324</v>
      </c>
      <c r="G1526" s="99" t="s">
        <v>17873</v>
      </c>
      <c r="H1526" s="99" t="s">
        <v>15326</v>
      </c>
      <c r="I1526" s="99" t="s">
        <v>15322</v>
      </c>
      <c r="J1526" s="99" t="s">
        <v>15361</v>
      </c>
      <c r="K1526" s="99">
        <v>0</v>
      </c>
      <c r="L1526" s="99" t="s">
        <v>13433</v>
      </c>
      <c r="M1526" s="99" t="s">
        <v>3351</v>
      </c>
      <c r="N1526" s="86" t="str">
        <f t="shared" si="24"/>
        <v>0825652</v>
      </c>
      <c r="O1526" s="104">
        <v>285600</v>
      </c>
      <c r="P1526" s="105">
        <v>285600</v>
      </c>
      <c r="Q1526" s="77">
        <v>285.60000000000002</v>
      </c>
      <c r="R1526" s="102" t="s">
        <v>15329</v>
      </c>
      <c r="S1526" s="99" t="s">
        <v>15330</v>
      </c>
      <c r="T1526" s="99" t="s">
        <v>15331</v>
      </c>
      <c r="U1526" s="99" t="s">
        <v>15332</v>
      </c>
      <c r="V1526" s="99" t="s">
        <v>15333</v>
      </c>
      <c r="W1526" s="99" t="s">
        <v>15339</v>
      </c>
      <c r="X1526" s="103" t="s">
        <v>15711</v>
      </c>
      <c r="Y1526" s="103">
        <v>44713</v>
      </c>
      <c r="Z1526" s="103">
        <v>52002</v>
      </c>
      <c r="AA1526" s="79">
        <v>6186</v>
      </c>
      <c r="AB1526" s="80" t="s">
        <v>15340</v>
      </c>
      <c r="AC1526" s="81">
        <v>33</v>
      </c>
    </row>
    <row r="1527" spans="1:30" hidden="1">
      <c r="A1527" s="98" t="s">
        <v>15458</v>
      </c>
      <c r="B1527" s="99" t="s">
        <v>15602</v>
      </c>
      <c r="C1527" s="99" t="s">
        <v>3811</v>
      </c>
      <c r="D1527" s="99" t="s">
        <v>15322</v>
      </c>
      <c r="E1527" s="99" t="s">
        <v>15361</v>
      </c>
      <c r="F1527" s="99" t="s">
        <v>15324</v>
      </c>
      <c r="G1527" s="99" t="s">
        <v>17874</v>
      </c>
      <c r="H1527" s="99" t="s">
        <v>15326</v>
      </c>
      <c r="I1527" s="99" t="s">
        <v>15322</v>
      </c>
      <c r="J1527" s="99" t="s">
        <v>15361</v>
      </c>
      <c r="K1527" s="99">
        <v>0</v>
      </c>
      <c r="L1527" s="99" t="s">
        <v>13433</v>
      </c>
      <c r="M1527" s="99" t="s">
        <v>17875</v>
      </c>
      <c r="N1527" s="86" t="str">
        <f t="shared" si="24"/>
        <v>0826975</v>
      </c>
      <c r="O1527" s="104">
        <v>170000</v>
      </c>
      <c r="P1527" s="101">
        <v>68000</v>
      </c>
      <c r="Q1527" s="77">
        <v>68</v>
      </c>
      <c r="R1527" s="102" t="s">
        <v>15329</v>
      </c>
      <c r="S1527" s="99" t="s">
        <v>15330</v>
      </c>
      <c r="T1527" s="99" t="s">
        <v>15331</v>
      </c>
      <c r="U1527" s="99" t="s">
        <v>15332</v>
      </c>
      <c r="V1527" s="99" t="s">
        <v>15333</v>
      </c>
      <c r="W1527" s="99" t="s">
        <v>15334</v>
      </c>
      <c r="X1527" s="103">
        <v>44705</v>
      </c>
      <c r="Y1527" s="103">
        <v>44707</v>
      </c>
      <c r="Z1527" s="103">
        <v>52004</v>
      </c>
      <c r="AA1527" s="79">
        <v>6186</v>
      </c>
      <c r="AB1527" s="80" t="s">
        <v>15503</v>
      </c>
    </row>
    <row r="1528" spans="1:30" hidden="1">
      <c r="A1528" s="98" t="s">
        <v>2347</v>
      </c>
      <c r="B1528" s="99" t="s">
        <v>15511</v>
      </c>
      <c r="C1528" s="99" t="s">
        <v>3798</v>
      </c>
      <c r="D1528" s="99" t="s">
        <v>15322</v>
      </c>
      <c r="E1528" s="99" t="s">
        <v>15361</v>
      </c>
      <c r="F1528" s="99" t="s">
        <v>15354</v>
      </c>
      <c r="G1528" s="99" t="s">
        <v>17876</v>
      </c>
      <c r="H1528" s="99" t="s">
        <v>15326</v>
      </c>
      <c r="I1528" s="99" t="s">
        <v>15322</v>
      </c>
      <c r="J1528" s="99" t="s">
        <v>15361</v>
      </c>
      <c r="K1528" s="99">
        <v>0</v>
      </c>
      <c r="L1528" s="99" t="s">
        <v>13433</v>
      </c>
      <c r="M1528" s="100" t="s">
        <v>17877</v>
      </c>
      <c r="N1528" s="86" t="str">
        <f t="shared" si="24"/>
        <v>0827022</v>
      </c>
      <c r="O1528" s="104">
        <v>142551</v>
      </c>
      <c r="P1528" s="101">
        <v>142551</v>
      </c>
      <c r="Q1528" s="77">
        <v>142.55099999999999</v>
      </c>
      <c r="R1528" s="102" t="s">
        <v>15329</v>
      </c>
      <c r="S1528" s="99" t="s">
        <v>15349</v>
      </c>
      <c r="T1528" s="99" t="s">
        <v>15331</v>
      </c>
      <c r="U1528" s="99" t="s">
        <v>15356</v>
      </c>
      <c r="V1528" s="99" t="s">
        <v>15357</v>
      </c>
      <c r="W1528" s="99" t="s">
        <v>15352</v>
      </c>
      <c r="X1528" s="103" t="s">
        <v>15437</v>
      </c>
      <c r="Y1528" s="103">
        <v>44635</v>
      </c>
      <c r="Z1528" s="103">
        <v>51935</v>
      </c>
      <c r="AA1528" s="79" t="s">
        <v>15353</v>
      </c>
    </row>
    <row r="1529" spans="1:30" hidden="1">
      <c r="A1529" s="98" t="s">
        <v>15392</v>
      </c>
      <c r="B1529" s="99" t="s">
        <v>15393</v>
      </c>
      <c r="C1529" s="99" t="s">
        <v>539</v>
      </c>
      <c r="D1529" s="99" t="s">
        <v>15322</v>
      </c>
      <c r="E1529" s="99" t="s">
        <v>15337</v>
      </c>
      <c r="F1529" s="99" t="s">
        <v>15324</v>
      </c>
      <c r="G1529" s="99" t="s">
        <v>17878</v>
      </c>
      <c r="H1529" s="99" t="s">
        <v>15326</v>
      </c>
      <c r="I1529" s="99" t="s">
        <v>15322</v>
      </c>
      <c r="J1529" s="99" t="s">
        <v>15348</v>
      </c>
      <c r="K1529" s="99">
        <v>0</v>
      </c>
      <c r="L1529" s="99" t="s">
        <v>13433</v>
      </c>
      <c r="M1529" s="99" t="s">
        <v>17879</v>
      </c>
      <c r="N1529" s="86" t="str">
        <f t="shared" si="24"/>
        <v>0859392</v>
      </c>
      <c r="O1529" s="104">
        <v>178500</v>
      </c>
      <c r="P1529" s="101">
        <v>178500</v>
      </c>
      <c r="Q1529" s="77">
        <v>178.5</v>
      </c>
      <c r="R1529" s="102" t="s">
        <v>15329</v>
      </c>
      <c r="S1529" s="99" t="s">
        <v>15330</v>
      </c>
      <c r="T1529" s="99" t="s">
        <v>15331</v>
      </c>
      <c r="U1529" s="99" t="s">
        <v>15332</v>
      </c>
      <c r="V1529" s="99" t="s">
        <v>15333</v>
      </c>
      <c r="W1529" s="99" t="s">
        <v>15334</v>
      </c>
      <c r="X1529" s="103" t="s">
        <v>15739</v>
      </c>
      <c r="Y1529" s="103">
        <v>44672</v>
      </c>
      <c r="Z1529" s="103">
        <v>51968</v>
      </c>
      <c r="AA1529" s="79">
        <v>6186</v>
      </c>
      <c r="AD1529" s="81">
        <v>5886</v>
      </c>
    </row>
    <row r="1530" spans="1:30" hidden="1">
      <c r="A1530" s="98" t="s">
        <v>15458</v>
      </c>
      <c r="B1530" s="99" t="s">
        <v>15499</v>
      </c>
      <c r="C1530" s="99" t="s">
        <v>15500</v>
      </c>
      <c r="D1530" s="99" t="s">
        <v>15322</v>
      </c>
      <c r="E1530" s="99" t="s">
        <v>15395</v>
      </c>
      <c r="F1530" s="99" t="s">
        <v>15354</v>
      </c>
      <c r="G1530" s="99" t="s">
        <v>17880</v>
      </c>
      <c r="H1530" s="99" t="s">
        <v>15326</v>
      </c>
      <c r="I1530" s="99" t="s">
        <v>15322</v>
      </c>
      <c r="J1530" s="99" t="s">
        <v>15395</v>
      </c>
      <c r="K1530" s="99">
        <v>0</v>
      </c>
      <c r="L1530" s="99" t="s">
        <v>13433</v>
      </c>
      <c r="M1530" s="99" t="s">
        <v>17881</v>
      </c>
      <c r="N1530" s="86" t="str">
        <f t="shared" si="24"/>
        <v>0863535</v>
      </c>
      <c r="O1530" s="104">
        <v>150000</v>
      </c>
      <c r="P1530" s="105">
        <v>150000</v>
      </c>
      <c r="Q1530" s="77">
        <v>150</v>
      </c>
      <c r="R1530" s="102" t="s">
        <v>15329</v>
      </c>
      <c r="S1530" s="99" t="s">
        <v>15371</v>
      </c>
      <c r="T1530" s="99" t="s">
        <v>15331</v>
      </c>
      <c r="U1530" s="99" t="s">
        <v>15484</v>
      </c>
      <c r="V1530" s="99" t="s">
        <v>15485</v>
      </c>
      <c r="W1530" s="99" t="s">
        <v>15517</v>
      </c>
      <c r="X1530" s="103" t="s">
        <v>15643</v>
      </c>
      <c r="Y1530" s="103">
        <v>44733</v>
      </c>
      <c r="Z1530" s="103">
        <v>50193</v>
      </c>
      <c r="AA1530" s="79" t="s">
        <v>15374</v>
      </c>
      <c r="AB1530" s="80" t="s">
        <v>15375</v>
      </c>
    </row>
    <row r="1531" spans="1:30" hidden="1">
      <c r="A1531" s="76" t="s">
        <v>2347</v>
      </c>
      <c r="B1531" s="92" t="s">
        <v>15346</v>
      </c>
      <c r="C1531" s="92" t="s">
        <v>129</v>
      </c>
      <c r="D1531" s="92" t="s">
        <v>15322</v>
      </c>
      <c r="E1531" s="92" t="s">
        <v>15337</v>
      </c>
      <c r="F1531" s="92" t="s">
        <v>15324</v>
      </c>
      <c r="G1531" s="92" t="s">
        <v>17882</v>
      </c>
      <c r="H1531" s="92" t="s">
        <v>15326</v>
      </c>
      <c r="I1531" s="92" t="s">
        <v>15322</v>
      </c>
      <c r="J1531" s="92" t="s">
        <v>15395</v>
      </c>
      <c r="K1531" s="92">
        <v>0</v>
      </c>
      <c r="L1531" s="92" t="s">
        <v>13433</v>
      </c>
      <c r="M1531" s="93" t="s">
        <v>2430</v>
      </c>
      <c r="N1531" s="86" t="str">
        <f t="shared" si="24"/>
        <v>0876162</v>
      </c>
      <c r="O1531" s="94">
        <v>284750</v>
      </c>
      <c r="P1531" s="95">
        <v>284750</v>
      </c>
      <c r="Q1531" s="77">
        <v>284.75</v>
      </c>
      <c r="R1531" s="96" t="s">
        <v>15329</v>
      </c>
      <c r="S1531" s="92" t="s">
        <v>15330</v>
      </c>
      <c r="T1531" s="92" t="s">
        <v>15331</v>
      </c>
      <c r="U1531" s="92" t="s">
        <v>15350</v>
      </c>
      <c r="V1531" s="92" t="s">
        <v>15351</v>
      </c>
      <c r="W1531" s="92" t="s">
        <v>15352</v>
      </c>
      <c r="X1531" s="97">
        <v>44601</v>
      </c>
      <c r="Y1531" s="97">
        <v>44602</v>
      </c>
      <c r="Z1531" s="97">
        <v>51905</v>
      </c>
      <c r="AA1531" s="79" t="s">
        <v>15353</v>
      </c>
      <c r="AB1531" s="90"/>
    </row>
    <row r="1532" spans="1:30" hidden="1">
      <c r="A1532" s="98" t="s">
        <v>15458</v>
      </c>
      <c r="B1532" s="99" t="s">
        <v>15883</v>
      </c>
      <c r="C1532" s="99" t="s">
        <v>15884</v>
      </c>
      <c r="D1532" s="99" t="s">
        <v>15322</v>
      </c>
      <c r="E1532" s="99" t="s">
        <v>15364</v>
      </c>
      <c r="F1532" s="99" t="s">
        <v>15324</v>
      </c>
      <c r="G1532" s="99" t="s">
        <v>17883</v>
      </c>
      <c r="H1532" s="99" t="s">
        <v>15326</v>
      </c>
      <c r="I1532" s="99" t="s">
        <v>15322</v>
      </c>
      <c r="J1532" s="99" t="s">
        <v>15364</v>
      </c>
      <c r="K1532" s="99">
        <v>0</v>
      </c>
      <c r="L1532" s="99" t="s">
        <v>13433</v>
      </c>
      <c r="M1532" s="99" t="s">
        <v>17884</v>
      </c>
      <c r="N1532" s="86" t="str">
        <f t="shared" si="24"/>
        <v>0887782</v>
      </c>
      <c r="O1532" s="104">
        <v>114000</v>
      </c>
      <c r="P1532" s="105">
        <v>68400</v>
      </c>
      <c r="Q1532" s="77">
        <v>68.400000000000006</v>
      </c>
      <c r="R1532" s="102" t="s">
        <v>15329</v>
      </c>
      <c r="S1532" s="99" t="s">
        <v>15330</v>
      </c>
      <c r="T1532" s="99" t="s">
        <v>15331</v>
      </c>
      <c r="U1532" s="99" t="s">
        <v>15332</v>
      </c>
      <c r="V1532" s="99" t="s">
        <v>15333</v>
      </c>
      <c r="W1532" s="99" t="s">
        <v>15334</v>
      </c>
      <c r="X1532" s="103" t="s">
        <v>15605</v>
      </c>
      <c r="Y1532" s="103">
        <v>44713</v>
      </c>
      <c r="Z1532" s="103">
        <v>51984</v>
      </c>
      <c r="AA1532" s="79">
        <v>6186</v>
      </c>
      <c r="AB1532" s="80" t="s">
        <v>15503</v>
      </c>
    </row>
    <row r="1533" spans="1:30" hidden="1">
      <c r="A1533" s="98" t="s">
        <v>2347</v>
      </c>
      <c r="B1533" s="99" t="s">
        <v>15346</v>
      </c>
      <c r="C1533" s="99" t="s">
        <v>129</v>
      </c>
      <c r="D1533" s="99" t="s">
        <v>15322</v>
      </c>
      <c r="E1533" s="99" t="s">
        <v>15337</v>
      </c>
      <c r="F1533" s="99" t="s">
        <v>15324</v>
      </c>
      <c r="G1533" s="99" t="s">
        <v>17885</v>
      </c>
      <c r="H1533" s="99" t="s">
        <v>15326</v>
      </c>
      <c r="I1533" s="99" t="s">
        <v>15322</v>
      </c>
      <c r="J1533" s="99" t="s">
        <v>15343</v>
      </c>
      <c r="K1533" s="99">
        <v>0</v>
      </c>
      <c r="L1533" s="99" t="s">
        <v>13433</v>
      </c>
      <c r="M1533" s="100" t="s">
        <v>17886</v>
      </c>
      <c r="N1533" s="86" t="str">
        <f t="shared" si="24"/>
        <v>0900640</v>
      </c>
      <c r="O1533" s="104">
        <v>273000</v>
      </c>
      <c r="P1533" s="101">
        <v>259350</v>
      </c>
      <c r="Q1533" s="77">
        <v>259.35000000000002</v>
      </c>
      <c r="R1533" s="102" t="s">
        <v>15329</v>
      </c>
      <c r="S1533" s="99" t="s">
        <v>15349</v>
      </c>
      <c r="T1533" s="99" t="s">
        <v>15331</v>
      </c>
      <c r="U1533" s="99" t="s">
        <v>15350</v>
      </c>
      <c r="V1533" s="99" t="s">
        <v>15351</v>
      </c>
      <c r="W1533" s="99" t="s">
        <v>15352</v>
      </c>
      <c r="X1533" s="103" t="s">
        <v>15684</v>
      </c>
      <c r="Y1533" s="103">
        <v>44631</v>
      </c>
      <c r="Z1533" s="103">
        <v>51928</v>
      </c>
      <c r="AA1533" s="79" t="s">
        <v>15353</v>
      </c>
    </row>
    <row r="1534" spans="1:30" hidden="1">
      <c r="A1534" s="98" t="s">
        <v>15392</v>
      </c>
      <c r="B1534" s="99" t="s">
        <v>15393</v>
      </c>
      <c r="C1534" s="99" t="s">
        <v>539</v>
      </c>
      <c r="D1534" s="99" t="s">
        <v>15322</v>
      </c>
      <c r="E1534" s="99" t="s">
        <v>15337</v>
      </c>
      <c r="F1534" s="99" t="s">
        <v>15324</v>
      </c>
      <c r="G1534" s="99" t="s">
        <v>17887</v>
      </c>
      <c r="H1534" s="99" t="s">
        <v>15326</v>
      </c>
      <c r="I1534" s="99" t="s">
        <v>15322</v>
      </c>
      <c r="J1534" s="99" t="s">
        <v>15395</v>
      </c>
      <c r="K1534" s="99">
        <v>0</v>
      </c>
      <c r="L1534" s="99" t="s">
        <v>13433</v>
      </c>
      <c r="M1534" s="99" t="s">
        <v>17888</v>
      </c>
      <c r="N1534" s="86" t="str">
        <f t="shared" si="24"/>
        <v>0916114</v>
      </c>
      <c r="O1534" s="104">
        <v>196000</v>
      </c>
      <c r="P1534" s="105">
        <v>196000</v>
      </c>
      <c r="Q1534" s="77">
        <v>196</v>
      </c>
      <c r="R1534" s="102" t="s">
        <v>15329</v>
      </c>
      <c r="S1534" s="99" t="s">
        <v>15330</v>
      </c>
      <c r="T1534" s="99" t="s">
        <v>15331</v>
      </c>
      <c r="U1534" s="99" t="s">
        <v>15332</v>
      </c>
      <c r="V1534" s="99" t="s">
        <v>15333</v>
      </c>
      <c r="W1534" s="99" t="s">
        <v>15334</v>
      </c>
      <c r="X1534" s="103" t="s">
        <v>17003</v>
      </c>
      <c r="Y1534" s="103">
        <v>44733</v>
      </c>
      <c r="Z1534" s="103">
        <v>52033</v>
      </c>
      <c r="AA1534" s="79">
        <v>6186</v>
      </c>
    </row>
    <row r="1535" spans="1:30" hidden="1">
      <c r="A1535" s="98" t="s">
        <v>15489</v>
      </c>
      <c r="B1535" s="99" t="s">
        <v>16903</v>
      </c>
      <c r="C1535" s="99" t="s">
        <v>21</v>
      </c>
      <c r="D1535" s="99" t="s">
        <v>15322</v>
      </c>
      <c r="E1535" s="99" t="s">
        <v>15323</v>
      </c>
      <c r="F1535" s="99" t="s">
        <v>15324</v>
      </c>
      <c r="G1535" s="99" t="s">
        <v>17889</v>
      </c>
      <c r="H1535" s="99" t="s">
        <v>15326</v>
      </c>
      <c r="I1535" s="99" t="s">
        <v>15322</v>
      </c>
      <c r="J1535" s="99" t="s">
        <v>15323</v>
      </c>
      <c r="K1535" s="99">
        <v>1</v>
      </c>
      <c r="L1535" s="99" t="s">
        <v>13433</v>
      </c>
      <c r="M1535" s="99" t="s">
        <v>416</v>
      </c>
      <c r="N1535" s="86" t="str">
        <f t="shared" si="24"/>
        <v>0922659</v>
      </c>
      <c r="O1535" s="104">
        <v>155550</v>
      </c>
      <c r="P1535" s="101">
        <v>155550</v>
      </c>
      <c r="Q1535" s="77">
        <v>155.55000000000001</v>
      </c>
      <c r="R1535" s="102" t="s">
        <v>15329</v>
      </c>
      <c r="S1535" s="99" t="s">
        <v>15330</v>
      </c>
      <c r="T1535" s="99" t="s">
        <v>15331</v>
      </c>
      <c r="U1535" s="99" t="s">
        <v>15332</v>
      </c>
      <c r="V1535" s="99" t="s">
        <v>15333</v>
      </c>
      <c r="W1535" s="99" t="s">
        <v>15334</v>
      </c>
      <c r="X1535" s="103" t="s">
        <v>15805</v>
      </c>
      <c r="Y1535" s="103">
        <v>44670</v>
      </c>
      <c r="Z1535" s="103">
        <v>51869</v>
      </c>
      <c r="AA1535" s="79">
        <v>6186</v>
      </c>
      <c r="AB1535" s="80" t="s">
        <v>15340</v>
      </c>
    </row>
    <row r="1536" spans="1:30" hidden="1">
      <c r="A1536" s="98" t="s">
        <v>2347</v>
      </c>
      <c r="B1536" s="99" t="s">
        <v>15511</v>
      </c>
      <c r="C1536" s="99" t="s">
        <v>3798</v>
      </c>
      <c r="D1536" s="99" t="s">
        <v>15322</v>
      </c>
      <c r="E1536" s="99" t="s">
        <v>15361</v>
      </c>
      <c r="F1536" s="99" t="s">
        <v>15354</v>
      </c>
      <c r="G1536" s="99" t="s">
        <v>17890</v>
      </c>
      <c r="H1536" s="99" t="s">
        <v>15326</v>
      </c>
      <c r="I1536" s="99" t="s">
        <v>15322</v>
      </c>
      <c r="J1536" s="99" t="s">
        <v>15361</v>
      </c>
      <c r="K1536" s="99">
        <v>0</v>
      </c>
      <c r="L1536" s="99" t="s">
        <v>13433</v>
      </c>
      <c r="M1536" s="100" t="s">
        <v>17891</v>
      </c>
      <c r="N1536" s="86" t="str">
        <f t="shared" si="24"/>
        <v>0924637</v>
      </c>
      <c r="O1536" s="104">
        <v>142525</v>
      </c>
      <c r="P1536" s="101">
        <v>142525</v>
      </c>
      <c r="Q1536" s="77">
        <v>142.52500000000001</v>
      </c>
      <c r="R1536" s="102" t="s">
        <v>15329</v>
      </c>
      <c r="S1536" s="99" t="s">
        <v>15349</v>
      </c>
      <c r="T1536" s="99" t="s">
        <v>15331</v>
      </c>
      <c r="U1536" s="99" t="s">
        <v>15356</v>
      </c>
      <c r="V1536" s="99" t="s">
        <v>15357</v>
      </c>
      <c r="W1536" s="99" t="s">
        <v>15352</v>
      </c>
      <c r="X1536" s="103" t="s">
        <v>15452</v>
      </c>
      <c r="Y1536" s="103">
        <v>44638</v>
      </c>
      <c r="Z1536" s="103">
        <v>51938</v>
      </c>
      <c r="AA1536" s="79" t="s">
        <v>15353</v>
      </c>
    </row>
    <row r="1537" spans="1:30" hidden="1">
      <c r="A1537" s="98" t="s">
        <v>15335</v>
      </c>
      <c r="B1537" s="99" t="s">
        <v>15336</v>
      </c>
      <c r="C1537" s="99" t="s">
        <v>6</v>
      </c>
      <c r="D1537" s="99" t="s">
        <v>15322</v>
      </c>
      <c r="E1537" s="99" t="s">
        <v>15337</v>
      </c>
      <c r="F1537" s="99" t="s">
        <v>15324</v>
      </c>
      <c r="G1537" s="99" t="s">
        <v>17892</v>
      </c>
      <c r="H1537" s="99" t="s">
        <v>15326</v>
      </c>
      <c r="I1537" s="99" t="s">
        <v>15322</v>
      </c>
      <c r="J1537" s="99" t="s">
        <v>15406</v>
      </c>
      <c r="K1537" s="99">
        <v>0</v>
      </c>
      <c r="L1537" s="99" t="s">
        <v>13433</v>
      </c>
      <c r="M1537" s="99" t="s">
        <v>2031</v>
      </c>
      <c r="N1537" s="86" t="str">
        <f t="shared" si="24"/>
        <v>0953238</v>
      </c>
      <c r="O1537" s="104">
        <v>327250</v>
      </c>
      <c r="P1537" s="105">
        <v>327250</v>
      </c>
      <c r="Q1537" s="77">
        <v>327.25</v>
      </c>
      <c r="R1537" s="102" t="s">
        <v>15329</v>
      </c>
      <c r="S1537" s="99" t="s">
        <v>15330</v>
      </c>
      <c r="T1537" s="99" t="s">
        <v>15331</v>
      </c>
      <c r="U1537" s="99" t="s">
        <v>15332</v>
      </c>
      <c r="V1537" s="99" t="s">
        <v>15333</v>
      </c>
      <c r="W1537" s="99" t="s">
        <v>15339</v>
      </c>
      <c r="X1537" s="103" t="s">
        <v>15599</v>
      </c>
      <c r="Y1537" s="103">
        <v>44741</v>
      </c>
      <c r="Z1537" s="103">
        <v>52016</v>
      </c>
      <c r="AA1537" s="79">
        <v>6186</v>
      </c>
      <c r="AB1537" s="80" t="s">
        <v>15340</v>
      </c>
      <c r="AC1537" s="81">
        <v>33</v>
      </c>
    </row>
    <row r="1538" spans="1:30" hidden="1">
      <c r="A1538" s="98" t="s">
        <v>2799</v>
      </c>
      <c r="B1538" s="99" t="s">
        <v>15358</v>
      </c>
      <c r="C1538" s="99" t="s">
        <v>59</v>
      </c>
      <c r="D1538" s="99" t="s">
        <v>15322</v>
      </c>
      <c r="E1538" s="99" t="s">
        <v>15337</v>
      </c>
      <c r="F1538" s="99" t="s">
        <v>15324</v>
      </c>
      <c r="G1538" s="99" t="s">
        <v>17893</v>
      </c>
      <c r="H1538" s="99" t="s">
        <v>15326</v>
      </c>
      <c r="I1538" s="99" t="s">
        <v>15322</v>
      </c>
      <c r="J1538" s="99" t="s">
        <v>15337</v>
      </c>
      <c r="K1538" s="99">
        <v>0</v>
      </c>
      <c r="L1538" s="99" t="s">
        <v>13433</v>
      </c>
      <c r="M1538" s="100" t="s">
        <v>389</v>
      </c>
      <c r="N1538" s="86" t="str">
        <f t="shared" si="24"/>
        <v>0956586</v>
      </c>
      <c r="O1538" s="104">
        <v>279285</v>
      </c>
      <c r="P1538" s="101">
        <v>279285</v>
      </c>
      <c r="Q1538" s="77">
        <v>279.28500000000003</v>
      </c>
      <c r="R1538" s="102" t="s">
        <v>15329</v>
      </c>
      <c r="S1538" s="99" t="s">
        <v>15330</v>
      </c>
      <c r="T1538" s="99" t="s">
        <v>15331</v>
      </c>
      <c r="U1538" s="99" t="s">
        <v>15332</v>
      </c>
      <c r="V1538" s="99" t="s">
        <v>15333</v>
      </c>
      <c r="W1538" s="99" t="s">
        <v>15334</v>
      </c>
      <c r="X1538" s="103" t="s">
        <v>16524</v>
      </c>
      <c r="Y1538" s="103">
        <v>44630</v>
      </c>
      <c r="Z1538" s="103">
        <v>51924</v>
      </c>
      <c r="AA1538" s="79">
        <v>6186</v>
      </c>
      <c r="AB1538" s="80" t="s">
        <v>15340</v>
      </c>
    </row>
    <row r="1539" spans="1:30" hidden="1">
      <c r="A1539" s="98" t="s">
        <v>2799</v>
      </c>
      <c r="B1539" s="99" t="s">
        <v>15424</v>
      </c>
      <c r="C1539" s="99" t="s">
        <v>15425</v>
      </c>
      <c r="D1539" s="99" t="s">
        <v>15322</v>
      </c>
      <c r="E1539" s="99" t="s">
        <v>15418</v>
      </c>
      <c r="F1539" s="99" t="s">
        <v>15324</v>
      </c>
      <c r="G1539" s="99" t="s">
        <v>17894</v>
      </c>
      <c r="H1539" s="99" t="s">
        <v>15326</v>
      </c>
      <c r="I1539" s="99" t="s">
        <v>15322</v>
      </c>
      <c r="J1539" s="99" t="s">
        <v>15327</v>
      </c>
      <c r="K1539" s="99">
        <v>0</v>
      </c>
      <c r="L1539" s="99" t="s">
        <v>13433</v>
      </c>
      <c r="M1539" s="100" t="s">
        <v>3467</v>
      </c>
      <c r="N1539" s="86" t="str">
        <f t="shared" si="24"/>
        <v>0960096</v>
      </c>
      <c r="O1539" s="104">
        <v>79900</v>
      </c>
      <c r="P1539" s="101">
        <v>79900</v>
      </c>
      <c r="Q1539" s="77">
        <v>79.900000000000006</v>
      </c>
      <c r="R1539" s="102" t="s">
        <v>15329</v>
      </c>
      <c r="S1539" s="99" t="s">
        <v>15330</v>
      </c>
      <c r="T1539" s="99" t="s">
        <v>15331</v>
      </c>
      <c r="U1539" s="99" t="s">
        <v>15332</v>
      </c>
      <c r="V1539" s="99" t="s">
        <v>15333</v>
      </c>
      <c r="W1539" s="99" t="s">
        <v>15334</v>
      </c>
      <c r="X1539" s="103" t="s">
        <v>15494</v>
      </c>
      <c r="Y1539" s="103">
        <v>44630</v>
      </c>
      <c r="Z1539" s="103">
        <v>51899</v>
      </c>
      <c r="AA1539" s="79">
        <v>6186</v>
      </c>
      <c r="AB1539" s="80" t="s">
        <v>15340</v>
      </c>
    </row>
    <row r="1540" spans="1:30" hidden="1">
      <c r="A1540" s="98" t="s">
        <v>2347</v>
      </c>
      <c r="B1540" s="99" t="s">
        <v>15346</v>
      </c>
      <c r="C1540" s="99" t="s">
        <v>129</v>
      </c>
      <c r="D1540" s="99" t="s">
        <v>15322</v>
      </c>
      <c r="E1540" s="99" t="s">
        <v>15337</v>
      </c>
      <c r="F1540" s="99" t="s">
        <v>15324</v>
      </c>
      <c r="G1540" s="99" t="s">
        <v>17895</v>
      </c>
      <c r="H1540" s="99" t="s">
        <v>15326</v>
      </c>
      <c r="I1540" s="99" t="s">
        <v>15322</v>
      </c>
      <c r="J1540" s="99" t="s">
        <v>15327</v>
      </c>
      <c r="K1540" s="99">
        <v>0</v>
      </c>
      <c r="L1540" s="99" t="s">
        <v>13433</v>
      </c>
      <c r="M1540" s="100" t="s">
        <v>17896</v>
      </c>
      <c r="N1540" s="86" t="str">
        <f t="shared" si="24"/>
        <v>0960423</v>
      </c>
      <c r="O1540" s="104">
        <v>273000</v>
      </c>
      <c r="P1540" s="101">
        <v>259350</v>
      </c>
      <c r="Q1540" s="77">
        <v>259.35000000000002</v>
      </c>
      <c r="R1540" s="102" t="s">
        <v>15329</v>
      </c>
      <c r="S1540" s="99" t="s">
        <v>15349</v>
      </c>
      <c r="T1540" s="99" t="s">
        <v>15331</v>
      </c>
      <c r="U1540" s="99" t="s">
        <v>15350</v>
      </c>
      <c r="V1540" s="99" t="s">
        <v>15351</v>
      </c>
      <c r="W1540" s="99" t="s">
        <v>15352</v>
      </c>
      <c r="X1540" s="103" t="s">
        <v>15684</v>
      </c>
      <c r="Y1540" s="103">
        <v>44631</v>
      </c>
      <c r="Z1540" s="103">
        <v>51928</v>
      </c>
      <c r="AA1540" s="79" t="s">
        <v>15353</v>
      </c>
    </row>
    <row r="1541" spans="1:30" hidden="1">
      <c r="A1541" s="98" t="s">
        <v>2799</v>
      </c>
      <c r="B1541" s="99" t="s">
        <v>15358</v>
      </c>
      <c r="C1541" s="99" t="s">
        <v>59</v>
      </c>
      <c r="D1541" s="99" t="s">
        <v>15322</v>
      </c>
      <c r="E1541" s="99" t="s">
        <v>15337</v>
      </c>
      <c r="F1541" s="99" t="s">
        <v>15324</v>
      </c>
      <c r="G1541" s="99" t="s">
        <v>17897</v>
      </c>
      <c r="H1541" s="99" t="s">
        <v>15326</v>
      </c>
      <c r="I1541" s="99" t="s">
        <v>15322</v>
      </c>
      <c r="J1541" s="99" t="s">
        <v>15337</v>
      </c>
      <c r="K1541" s="99">
        <v>0</v>
      </c>
      <c r="L1541" s="99" t="s">
        <v>13433</v>
      </c>
      <c r="M1541" s="99" t="s">
        <v>398</v>
      </c>
      <c r="N1541" s="86" t="str">
        <f t="shared" si="24"/>
        <v>0960463</v>
      </c>
      <c r="O1541" s="104">
        <v>280744</v>
      </c>
      <c r="P1541" s="101">
        <v>280744</v>
      </c>
      <c r="Q1541" s="77">
        <v>280.74400000000003</v>
      </c>
      <c r="R1541" s="102" t="s">
        <v>15329</v>
      </c>
      <c r="S1541" s="99" t="s">
        <v>15330</v>
      </c>
      <c r="T1541" s="99" t="s">
        <v>15331</v>
      </c>
      <c r="U1541" s="99" t="s">
        <v>15332</v>
      </c>
      <c r="V1541" s="99" t="s">
        <v>15333</v>
      </c>
      <c r="W1541" s="99" t="s">
        <v>15334</v>
      </c>
      <c r="X1541" s="103">
        <v>44701</v>
      </c>
      <c r="Y1541" s="103">
        <v>44701</v>
      </c>
      <c r="Z1541" s="103">
        <v>52005</v>
      </c>
      <c r="AA1541" s="79">
        <v>6186</v>
      </c>
      <c r="AB1541" s="80" t="s">
        <v>15340</v>
      </c>
      <c r="AC1541" s="81">
        <v>33</v>
      </c>
    </row>
    <row r="1542" spans="1:30" hidden="1">
      <c r="A1542" s="98" t="s">
        <v>15335</v>
      </c>
      <c r="B1542" s="99" t="s">
        <v>15336</v>
      </c>
      <c r="C1542" s="99" t="s">
        <v>6</v>
      </c>
      <c r="D1542" s="99" t="s">
        <v>15322</v>
      </c>
      <c r="E1542" s="99" t="s">
        <v>15337</v>
      </c>
      <c r="F1542" s="99" t="s">
        <v>15324</v>
      </c>
      <c r="G1542" s="99" t="s">
        <v>17898</v>
      </c>
      <c r="H1542" s="99" t="s">
        <v>15326</v>
      </c>
      <c r="I1542" s="99" t="s">
        <v>15322</v>
      </c>
      <c r="J1542" s="99" t="s">
        <v>15327</v>
      </c>
      <c r="K1542" s="99">
        <v>0</v>
      </c>
      <c r="L1542" s="99" t="s">
        <v>13433</v>
      </c>
      <c r="M1542" s="99" t="s">
        <v>17899</v>
      </c>
      <c r="N1542" s="86" t="str">
        <f t="shared" si="24"/>
        <v>0969203</v>
      </c>
      <c r="O1542" s="104">
        <v>133450</v>
      </c>
      <c r="P1542" s="101">
        <v>133450</v>
      </c>
      <c r="Q1542" s="77">
        <v>133.44999999999999</v>
      </c>
      <c r="R1542" s="102" t="s">
        <v>15329</v>
      </c>
      <c r="S1542" s="99" t="s">
        <v>15349</v>
      </c>
      <c r="T1542" s="99" t="s">
        <v>15331</v>
      </c>
      <c r="U1542" s="99" t="s">
        <v>15356</v>
      </c>
      <c r="V1542" s="99" t="s">
        <v>15357</v>
      </c>
      <c r="W1542" s="99" t="s">
        <v>15388</v>
      </c>
      <c r="X1542" s="103" t="s">
        <v>15540</v>
      </c>
      <c r="Y1542" s="103">
        <v>44672</v>
      </c>
      <c r="Z1542" s="103">
        <v>51749</v>
      </c>
      <c r="AA1542" s="79" t="s">
        <v>15353</v>
      </c>
    </row>
    <row r="1543" spans="1:30" hidden="1">
      <c r="A1543" s="98" t="s">
        <v>2347</v>
      </c>
      <c r="B1543" s="99" t="s">
        <v>15346</v>
      </c>
      <c r="C1543" s="99" t="s">
        <v>129</v>
      </c>
      <c r="D1543" s="99" t="s">
        <v>15322</v>
      </c>
      <c r="E1543" s="99" t="s">
        <v>15337</v>
      </c>
      <c r="F1543" s="99" t="s">
        <v>15324</v>
      </c>
      <c r="G1543" s="99" t="s">
        <v>17900</v>
      </c>
      <c r="H1543" s="99" t="s">
        <v>15326</v>
      </c>
      <c r="I1543" s="99" t="s">
        <v>15322</v>
      </c>
      <c r="J1543" s="99" t="s">
        <v>15327</v>
      </c>
      <c r="K1543" s="99">
        <v>0</v>
      </c>
      <c r="L1543" s="99" t="s">
        <v>13433</v>
      </c>
      <c r="M1543" s="100" t="s">
        <v>17901</v>
      </c>
      <c r="N1543" s="86" t="str">
        <f t="shared" si="24"/>
        <v>0971483</v>
      </c>
      <c r="O1543" s="104">
        <v>273000</v>
      </c>
      <c r="P1543" s="101">
        <v>259350</v>
      </c>
      <c r="Q1543" s="77">
        <v>259.35000000000002</v>
      </c>
      <c r="R1543" s="102" t="s">
        <v>15329</v>
      </c>
      <c r="S1543" s="99" t="s">
        <v>15349</v>
      </c>
      <c r="T1543" s="99" t="s">
        <v>15331</v>
      </c>
      <c r="U1543" s="99" t="s">
        <v>15350</v>
      </c>
      <c r="V1543" s="99" t="s">
        <v>15351</v>
      </c>
      <c r="W1543" s="99" t="s">
        <v>15352</v>
      </c>
      <c r="X1543" s="103" t="s">
        <v>15684</v>
      </c>
      <c r="Y1543" s="103">
        <v>44629</v>
      </c>
      <c r="Z1543" s="103">
        <v>51928</v>
      </c>
      <c r="AA1543" s="79" t="s">
        <v>15353</v>
      </c>
    </row>
    <row r="1544" spans="1:30" hidden="1">
      <c r="A1544" s="76" t="s">
        <v>15335</v>
      </c>
      <c r="B1544" s="92" t="s">
        <v>15336</v>
      </c>
      <c r="C1544" s="92" t="s">
        <v>6</v>
      </c>
      <c r="D1544" s="92" t="s">
        <v>15322</v>
      </c>
      <c r="E1544" s="92" t="s">
        <v>15337</v>
      </c>
      <c r="F1544" s="92" t="s">
        <v>15324</v>
      </c>
      <c r="G1544" s="92" t="s">
        <v>17902</v>
      </c>
      <c r="H1544" s="92" t="s">
        <v>15326</v>
      </c>
      <c r="I1544" s="92" t="s">
        <v>15322</v>
      </c>
      <c r="J1544" s="92" t="s">
        <v>15327</v>
      </c>
      <c r="K1544" s="92">
        <v>0</v>
      </c>
      <c r="L1544" s="92" t="s">
        <v>13433</v>
      </c>
      <c r="M1544" s="93" t="s">
        <v>17903</v>
      </c>
      <c r="N1544" s="86" t="str">
        <f t="shared" si="24"/>
        <v>0991308</v>
      </c>
      <c r="O1544" s="94">
        <v>141350</v>
      </c>
      <c r="P1544" s="95">
        <v>120000</v>
      </c>
      <c r="Q1544" s="77">
        <v>120</v>
      </c>
      <c r="R1544" s="96" t="s">
        <v>15329</v>
      </c>
      <c r="S1544" s="92" t="s">
        <v>15349</v>
      </c>
      <c r="T1544" s="92" t="s">
        <v>15331</v>
      </c>
      <c r="U1544" s="92" t="s">
        <v>15356</v>
      </c>
      <c r="V1544" s="92" t="s">
        <v>15357</v>
      </c>
      <c r="W1544" s="92" t="s">
        <v>15388</v>
      </c>
      <c r="X1544" s="97">
        <v>44572</v>
      </c>
      <c r="Y1544" s="97">
        <v>44573</v>
      </c>
      <c r="Z1544" s="97">
        <v>51869</v>
      </c>
      <c r="AA1544" s="79" t="s">
        <v>15353</v>
      </c>
      <c r="AB1544" s="90"/>
    </row>
    <row r="1545" spans="1:30" hidden="1">
      <c r="A1545" s="76" t="s">
        <v>2347</v>
      </c>
      <c r="B1545" s="92" t="s">
        <v>15346</v>
      </c>
      <c r="C1545" s="92" t="s">
        <v>129</v>
      </c>
      <c r="D1545" s="92" t="s">
        <v>15322</v>
      </c>
      <c r="E1545" s="92" t="s">
        <v>15337</v>
      </c>
      <c r="F1545" s="92" t="s">
        <v>15324</v>
      </c>
      <c r="G1545" s="92" t="s">
        <v>17904</v>
      </c>
      <c r="H1545" s="92" t="s">
        <v>15326</v>
      </c>
      <c r="I1545" s="92" t="s">
        <v>15322</v>
      </c>
      <c r="J1545" s="92" t="s">
        <v>15337</v>
      </c>
      <c r="K1545" s="92">
        <v>0</v>
      </c>
      <c r="L1545" s="92" t="s">
        <v>13433</v>
      </c>
      <c r="M1545" s="93" t="s">
        <v>17905</v>
      </c>
      <c r="N1545" s="86" t="str">
        <f t="shared" ref="N1545:N1608" si="25">+RIGHT(M1545,7)</f>
        <v>0991458</v>
      </c>
      <c r="O1545" s="94">
        <v>273000</v>
      </c>
      <c r="P1545" s="95">
        <v>259350</v>
      </c>
      <c r="Q1545" s="77">
        <v>259.35000000000002</v>
      </c>
      <c r="R1545" s="96" t="s">
        <v>15329</v>
      </c>
      <c r="S1545" s="92" t="s">
        <v>15349</v>
      </c>
      <c r="T1545" s="92" t="s">
        <v>15331</v>
      </c>
      <c r="U1545" s="92" t="s">
        <v>15350</v>
      </c>
      <c r="V1545" s="92" t="s">
        <v>15351</v>
      </c>
      <c r="W1545" s="92" t="s">
        <v>15352</v>
      </c>
      <c r="X1545" s="97">
        <v>44594</v>
      </c>
      <c r="Y1545" s="97">
        <v>44595</v>
      </c>
      <c r="Z1545" s="97">
        <v>51893</v>
      </c>
      <c r="AA1545" s="79" t="s">
        <v>15353</v>
      </c>
      <c r="AB1545" s="90"/>
    </row>
    <row r="1546" spans="1:30" hidden="1">
      <c r="A1546" s="98" t="s">
        <v>15392</v>
      </c>
      <c r="B1546" s="99" t="s">
        <v>15522</v>
      </c>
      <c r="C1546" s="99" t="s">
        <v>15523</v>
      </c>
      <c r="D1546" s="99" t="s">
        <v>15322</v>
      </c>
      <c r="E1546" s="99" t="s">
        <v>15327</v>
      </c>
      <c r="F1546" s="99" t="s">
        <v>15324</v>
      </c>
      <c r="G1546" s="99" t="s">
        <v>17906</v>
      </c>
      <c r="H1546" s="99" t="s">
        <v>15326</v>
      </c>
      <c r="I1546" s="99" t="s">
        <v>15322</v>
      </c>
      <c r="J1546" s="99" t="s">
        <v>15418</v>
      </c>
      <c r="K1546" s="99">
        <v>0</v>
      </c>
      <c r="L1546" s="99" t="s">
        <v>13433</v>
      </c>
      <c r="M1546" s="99" t="s">
        <v>17907</v>
      </c>
      <c r="N1546" s="86" t="str">
        <f t="shared" si="25"/>
        <v>1000247</v>
      </c>
      <c r="O1546" s="104">
        <v>187000</v>
      </c>
      <c r="P1546" s="101">
        <v>93500</v>
      </c>
      <c r="Q1546" s="77">
        <v>93.5</v>
      </c>
      <c r="R1546" s="102" t="s">
        <v>15329</v>
      </c>
      <c r="S1546" s="99" t="s">
        <v>15330</v>
      </c>
      <c r="T1546" s="99" t="s">
        <v>15331</v>
      </c>
      <c r="U1546" s="99" t="s">
        <v>15641</v>
      </c>
      <c r="V1546" s="99" t="s">
        <v>15642</v>
      </c>
      <c r="W1546" s="99" t="s">
        <v>15345</v>
      </c>
      <c r="X1546" s="103">
        <v>44687</v>
      </c>
      <c r="Y1546" s="103">
        <v>44692</v>
      </c>
      <c r="Z1546" s="103">
        <v>51992</v>
      </c>
      <c r="AA1546" s="79">
        <v>6186</v>
      </c>
      <c r="AB1546" s="80" t="s">
        <v>15503</v>
      </c>
    </row>
    <row r="1547" spans="1:30" hidden="1">
      <c r="A1547" s="98" t="s">
        <v>2799</v>
      </c>
      <c r="B1547" s="99" t="s">
        <v>15358</v>
      </c>
      <c r="C1547" s="99" t="s">
        <v>59</v>
      </c>
      <c r="D1547" s="99" t="s">
        <v>15322</v>
      </c>
      <c r="E1547" s="99" t="s">
        <v>15337</v>
      </c>
      <c r="F1547" s="99" t="s">
        <v>15324</v>
      </c>
      <c r="G1547" s="99" t="s">
        <v>17908</v>
      </c>
      <c r="H1547" s="99" t="s">
        <v>15326</v>
      </c>
      <c r="I1547" s="99" t="s">
        <v>15322</v>
      </c>
      <c r="J1547" s="99" t="s">
        <v>15384</v>
      </c>
      <c r="K1547" s="99">
        <v>0</v>
      </c>
      <c r="L1547" s="99" t="s">
        <v>13433</v>
      </c>
      <c r="M1547" s="100" t="s">
        <v>267</v>
      </c>
      <c r="N1547" s="86" t="str">
        <f t="shared" si="25"/>
        <v>1018486</v>
      </c>
      <c r="O1547" s="104">
        <v>201618</v>
      </c>
      <c r="P1547" s="101">
        <v>201618</v>
      </c>
      <c r="Q1547" s="77">
        <v>201.61799999999999</v>
      </c>
      <c r="R1547" s="102" t="s">
        <v>15329</v>
      </c>
      <c r="S1547" s="99" t="s">
        <v>15330</v>
      </c>
      <c r="T1547" s="99" t="s">
        <v>15331</v>
      </c>
      <c r="U1547" s="99" t="s">
        <v>15332</v>
      </c>
      <c r="V1547" s="99" t="s">
        <v>15333</v>
      </c>
      <c r="W1547" s="99" t="s">
        <v>15334</v>
      </c>
      <c r="X1547" s="103" t="s">
        <v>15684</v>
      </c>
      <c r="Y1547" s="103">
        <v>44630</v>
      </c>
      <c r="Z1547" s="103">
        <v>51928</v>
      </c>
      <c r="AA1547" s="79">
        <v>6186</v>
      </c>
      <c r="AB1547" s="80" t="s">
        <v>15340</v>
      </c>
    </row>
    <row r="1548" spans="1:30" hidden="1">
      <c r="A1548" s="98" t="s">
        <v>15392</v>
      </c>
      <c r="B1548" s="99" t="s">
        <v>15393</v>
      </c>
      <c r="C1548" s="99" t="s">
        <v>539</v>
      </c>
      <c r="D1548" s="99" t="s">
        <v>15322</v>
      </c>
      <c r="E1548" s="99" t="s">
        <v>15337</v>
      </c>
      <c r="F1548" s="99" t="s">
        <v>15324</v>
      </c>
      <c r="G1548" s="99" t="s">
        <v>17909</v>
      </c>
      <c r="H1548" s="99" t="s">
        <v>15326</v>
      </c>
      <c r="I1548" s="99" t="s">
        <v>15322</v>
      </c>
      <c r="J1548" s="99" t="s">
        <v>15348</v>
      </c>
      <c r="K1548" s="99">
        <v>0</v>
      </c>
      <c r="L1548" s="99" t="s">
        <v>13433</v>
      </c>
      <c r="M1548" s="99" t="s">
        <v>17910</v>
      </c>
      <c r="N1548" s="86" t="str">
        <f t="shared" si="25"/>
        <v>1041303</v>
      </c>
      <c r="O1548" s="104">
        <v>175000</v>
      </c>
      <c r="P1548" s="101">
        <v>175000</v>
      </c>
      <c r="Q1548" s="77">
        <v>175</v>
      </c>
      <c r="R1548" s="102" t="s">
        <v>15329</v>
      </c>
      <c r="S1548" s="99" t="s">
        <v>15330</v>
      </c>
      <c r="T1548" s="99" t="s">
        <v>15331</v>
      </c>
      <c r="U1548" s="99" t="s">
        <v>15332</v>
      </c>
      <c r="V1548" s="99" t="s">
        <v>15333</v>
      </c>
      <c r="W1548" s="99" t="s">
        <v>15334</v>
      </c>
      <c r="X1548" s="103" t="s">
        <v>15427</v>
      </c>
      <c r="Y1548" s="103">
        <v>44680</v>
      </c>
      <c r="Z1548" s="103">
        <v>51977</v>
      </c>
      <c r="AA1548" s="79">
        <v>6186</v>
      </c>
      <c r="AD1548" s="81">
        <v>5886</v>
      </c>
    </row>
    <row r="1549" spans="1:30" hidden="1">
      <c r="A1549" s="76" t="s">
        <v>15489</v>
      </c>
      <c r="B1549" s="92" t="s">
        <v>15541</v>
      </c>
      <c r="C1549" s="92" t="s">
        <v>73</v>
      </c>
      <c r="D1549" s="92" t="s">
        <v>15322</v>
      </c>
      <c r="E1549" s="92" t="s">
        <v>15337</v>
      </c>
      <c r="F1549" s="92" t="s">
        <v>15324</v>
      </c>
      <c r="G1549" s="92" t="s">
        <v>372</v>
      </c>
      <c r="H1549" s="92" t="s">
        <v>15326</v>
      </c>
      <c r="I1549" s="92" t="s">
        <v>15322</v>
      </c>
      <c r="J1549" s="92" t="s">
        <v>15395</v>
      </c>
      <c r="K1549" s="92">
        <v>1</v>
      </c>
      <c r="L1549" s="92" t="s">
        <v>13433</v>
      </c>
      <c r="M1549" s="93" t="s">
        <v>373</v>
      </c>
      <c r="N1549" s="86" t="str">
        <f t="shared" si="25"/>
        <v>1063357</v>
      </c>
      <c r="O1549" s="94">
        <v>297500</v>
      </c>
      <c r="P1549" s="95">
        <v>297500</v>
      </c>
      <c r="Q1549" s="77">
        <v>297.5</v>
      </c>
      <c r="R1549" s="96" t="s">
        <v>15329</v>
      </c>
      <c r="S1549" s="92" t="s">
        <v>15330</v>
      </c>
      <c r="T1549" s="92" t="s">
        <v>15331</v>
      </c>
      <c r="U1549" s="92" t="s">
        <v>15332</v>
      </c>
      <c r="V1549" s="92" t="s">
        <v>15333</v>
      </c>
      <c r="W1549" s="92" t="s">
        <v>15345</v>
      </c>
      <c r="X1549" s="97">
        <v>44579</v>
      </c>
      <c r="Y1549" s="97">
        <v>44594</v>
      </c>
      <c r="Z1549" s="97">
        <v>51862</v>
      </c>
      <c r="AA1549" s="79">
        <v>6186</v>
      </c>
      <c r="AB1549" s="90" t="s">
        <v>15340</v>
      </c>
    </row>
    <row r="1550" spans="1:30" hidden="1">
      <c r="A1550" s="76" t="s">
        <v>15320</v>
      </c>
      <c r="B1550" s="92" t="s">
        <v>16049</v>
      </c>
      <c r="C1550" s="92" t="s">
        <v>16050</v>
      </c>
      <c r="D1550" s="92" t="s">
        <v>15322</v>
      </c>
      <c r="E1550" s="92" t="s">
        <v>15343</v>
      </c>
      <c r="F1550" s="92" t="s">
        <v>15324</v>
      </c>
      <c r="G1550" s="92" t="s">
        <v>17911</v>
      </c>
      <c r="H1550" s="92" t="s">
        <v>15326</v>
      </c>
      <c r="I1550" s="92" t="s">
        <v>15322</v>
      </c>
      <c r="J1550" s="92" t="s">
        <v>15364</v>
      </c>
      <c r="K1550" s="92">
        <v>0</v>
      </c>
      <c r="L1550" s="92" t="s">
        <v>13433</v>
      </c>
      <c r="M1550" s="93" t="s">
        <v>17912</v>
      </c>
      <c r="N1550" s="86" t="str">
        <f t="shared" si="25"/>
        <v>1069034</v>
      </c>
      <c r="O1550" s="94">
        <v>238000</v>
      </c>
      <c r="P1550" s="95">
        <v>214200</v>
      </c>
      <c r="Q1550" s="77">
        <v>214.2</v>
      </c>
      <c r="R1550" s="96" t="s">
        <v>15329</v>
      </c>
      <c r="S1550" s="92" t="s">
        <v>15330</v>
      </c>
      <c r="T1550" s="92" t="s">
        <v>15331</v>
      </c>
      <c r="U1550" s="92" t="s">
        <v>15332</v>
      </c>
      <c r="V1550" s="92" t="s">
        <v>15333</v>
      </c>
      <c r="W1550" s="92" t="s">
        <v>15334</v>
      </c>
      <c r="X1550" s="97">
        <v>44579</v>
      </c>
      <c r="Y1550" s="97">
        <v>44582</v>
      </c>
      <c r="Z1550" s="97">
        <v>51877</v>
      </c>
      <c r="AA1550" s="79">
        <v>6186</v>
      </c>
      <c r="AB1550" s="90" t="s">
        <v>15503</v>
      </c>
    </row>
    <row r="1551" spans="1:30" hidden="1">
      <c r="A1551" s="98" t="s">
        <v>15392</v>
      </c>
      <c r="B1551" s="99" t="s">
        <v>15435</v>
      </c>
      <c r="C1551" s="99" t="s">
        <v>1049</v>
      </c>
      <c r="D1551" s="99" t="s">
        <v>15322</v>
      </c>
      <c r="E1551" s="99" t="s">
        <v>15337</v>
      </c>
      <c r="F1551" s="99" t="s">
        <v>15324</v>
      </c>
      <c r="G1551" s="99" t="s">
        <v>17913</v>
      </c>
      <c r="H1551" s="99" t="s">
        <v>15326</v>
      </c>
      <c r="I1551" s="99" t="s">
        <v>15322</v>
      </c>
      <c r="J1551" s="99" t="s">
        <v>15395</v>
      </c>
      <c r="K1551" s="99">
        <v>0</v>
      </c>
      <c r="L1551" s="99" t="s">
        <v>13433</v>
      </c>
      <c r="M1551" s="99" t="s">
        <v>2472</v>
      </c>
      <c r="N1551" s="86" t="str">
        <f t="shared" si="25"/>
        <v>1069095</v>
      </c>
      <c r="O1551" s="104">
        <v>148750</v>
      </c>
      <c r="P1551" s="101">
        <v>148750</v>
      </c>
      <c r="Q1551" s="77">
        <v>148.75</v>
      </c>
      <c r="R1551" s="102" t="s">
        <v>15329</v>
      </c>
      <c r="S1551" s="99" t="s">
        <v>15330</v>
      </c>
      <c r="T1551" s="99" t="s">
        <v>15331</v>
      </c>
      <c r="U1551" s="99" t="s">
        <v>15332</v>
      </c>
      <c r="V1551" s="99" t="s">
        <v>15333</v>
      </c>
      <c r="W1551" s="99" t="s">
        <v>15334</v>
      </c>
      <c r="X1551" s="103" t="s">
        <v>15445</v>
      </c>
      <c r="Y1551" s="103">
        <v>44664</v>
      </c>
      <c r="Z1551" s="103">
        <v>51962</v>
      </c>
      <c r="AA1551" s="79">
        <v>6186</v>
      </c>
      <c r="AB1551" s="80" t="s">
        <v>15340</v>
      </c>
    </row>
    <row r="1552" spans="1:30" hidden="1">
      <c r="A1552" s="76" t="s">
        <v>2799</v>
      </c>
      <c r="B1552" s="92" t="s">
        <v>15358</v>
      </c>
      <c r="C1552" s="92" t="s">
        <v>59</v>
      </c>
      <c r="D1552" s="92" t="s">
        <v>15322</v>
      </c>
      <c r="E1552" s="92" t="s">
        <v>15337</v>
      </c>
      <c r="F1552" s="92" t="s">
        <v>15324</v>
      </c>
      <c r="G1552" s="92" t="s">
        <v>17914</v>
      </c>
      <c r="H1552" s="92" t="s">
        <v>15326</v>
      </c>
      <c r="I1552" s="92" t="s">
        <v>15322</v>
      </c>
      <c r="J1552" s="92" t="s">
        <v>15370</v>
      </c>
      <c r="K1552" s="92">
        <v>0</v>
      </c>
      <c r="L1552" s="92" t="s">
        <v>13433</v>
      </c>
      <c r="M1552" s="93" t="s">
        <v>190</v>
      </c>
      <c r="N1552" s="86" t="str">
        <f t="shared" si="25"/>
        <v>1080757</v>
      </c>
      <c r="O1552" s="94">
        <v>266040</v>
      </c>
      <c r="P1552" s="95">
        <v>266040</v>
      </c>
      <c r="Q1552" s="77">
        <v>266.04000000000002</v>
      </c>
      <c r="R1552" s="96" t="s">
        <v>15329</v>
      </c>
      <c r="S1552" s="92" t="s">
        <v>15330</v>
      </c>
      <c r="T1552" s="92" t="s">
        <v>15331</v>
      </c>
      <c r="U1552" s="92" t="s">
        <v>15332</v>
      </c>
      <c r="V1552" s="92" t="s">
        <v>15333</v>
      </c>
      <c r="W1552" s="92" t="s">
        <v>15329</v>
      </c>
      <c r="X1552" s="97">
        <v>44596</v>
      </c>
      <c r="Y1552" s="97">
        <v>44601</v>
      </c>
      <c r="Z1552" s="97">
        <v>51900</v>
      </c>
      <c r="AA1552" s="79">
        <v>6186</v>
      </c>
      <c r="AB1552" s="90" t="s">
        <v>15340</v>
      </c>
    </row>
    <row r="1553" spans="1:28" hidden="1">
      <c r="A1553" s="98" t="s">
        <v>15392</v>
      </c>
      <c r="B1553" s="99" t="s">
        <v>15435</v>
      </c>
      <c r="C1553" s="99" t="s">
        <v>1049</v>
      </c>
      <c r="D1553" s="99" t="s">
        <v>15322</v>
      </c>
      <c r="E1553" s="99" t="s">
        <v>15337</v>
      </c>
      <c r="F1553" s="99" t="s">
        <v>15324</v>
      </c>
      <c r="G1553" s="99" t="s">
        <v>17915</v>
      </c>
      <c r="H1553" s="99" t="s">
        <v>15326</v>
      </c>
      <c r="I1553" s="99" t="s">
        <v>15322</v>
      </c>
      <c r="J1553" s="99" t="s">
        <v>15370</v>
      </c>
      <c r="K1553" s="99">
        <v>0</v>
      </c>
      <c r="L1553" s="99" t="s">
        <v>13433</v>
      </c>
      <c r="M1553" s="99" t="s">
        <v>17916</v>
      </c>
      <c r="N1553" s="86" t="str">
        <f t="shared" si="25"/>
        <v>1083165</v>
      </c>
      <c r="O1553" s="104">
        <v>150000</v>
      </c>
      <c r="P1553" s="105">
        <v>75000</v>
      </c>
      <c r="Q1553" s="77">
        <v>75</v>
      </c>
      <c r="R1553" s="102" t="s">
        <v>15329</v>
      </c>
      <c r="S1553" s="99" t="s">
        <v>15330</v>
      </c>
      <c r="T1553" s="99" t="s">
        <v>15331</v>
      </c>
      <c r="U1553" s="99" t="s">
        <v>15909</v>
      </c>
      <c r="V1553" s="99" t="s">
        <v>15910</v>
      </c>
      <c r="W1553" s="99" t="s">
        <v>15345</v>
      </c>
      <c r="X1553" s="103" t="s">
        <v>16661</v>
      </c>
      <c r="Y1553" s="103">
        <v>44734</v>
      </c>
      <c r="Z1553" s="103">
        <v>52031</v>
      </c>
      <c r="AA1553" s="79">
        <v>6186</v>
      </c>
      <c r="AB1553" s="80" t="s">
        <v>15503</v>
      </c>
    </row>
    <row r="1554" spans="1:28" hidden="1">
      <c r="A1554" s="98" t="s">
        <v>15458</v>
      </c>
      <c r="B1554" s="99" t="s">
        <v>15499</v>
      </c>
      <c r="C1554" s="99" t="s">
        <v>15500</v>
      </c>
      <c r="D1554" s="99" t="s">
        <v>15322</v>
      </c>
      <c r="E1554" s="99" t="s">
        <v>15395</v>
      </c>
      <c r="F1554" s="99" t="s">
        <v>15324</v>
      </c>
      <c r="G1554" s="99" t="s">
        <v>17917</v>
      </c>
      <c r="H1554" s="99" t="s">
        <v>15326</v>
      </c>
      <c r="I1554" s="99" t="s">
        <v>15322</v>
      </c>
      <c r="J1554" s="99" t="s">
        <v>15395</v>
      </c>
      <c r="K1554" s="99">
        <v>0</v>
      </c>
      <c r="L1554" s="99" t="s">
        <v>13433</v>
      </c>
      <c r="M1554" s="99" t="s">
        <v>17918</v>
      </c>
      <c r="N1554" s="86" t="str">
        <f t="shared" si="25"/>
        <v>1084671</v>
      </c>
      <c r="O1554" s="104">
        <v>212500</v>
      </c>
      <c r="P1554" s="105">
        <v>148750</v>
      </c>
      <c r="Q1554" s="77">
        <v>148.75</v>
      </c>
      <c r="R1554" s="102" t="s">
        <v>15329</v>
      </c>
      <c r="S1554" s="99" t="s">
        <v>15330</v>
      </c>
      <c r="T1554" s="99" t="s">
        <v>15331</v>
      </c>
      <c r="U1554" s="99" t="s">
        <v>15332</v>
      </c>
      <c r="V1554" s="99" t="s">
        <v>15333</v>
      </c>
      <c r="W1554" s="99" t="s">
        <v>15334</v>
      </c>
      <c r="X1554" s="103" t="s">
        <v>15373</v>
      </c>
      <c r="Y1554" s="103">
        <v>44712</v>
      </c>
      <c r="Z1554" s="103">
        <v>51985</v>
      </c>
      <c r="AA1554" s="79">
        <v>6186</v>
      </c>
    </row>
    <row r="1555" spans="1:28" hidden="1">
      <c r="A1555" s="98" t="s">
        <v>15458</v>
      </c>
      <c r="B1555" s="99" t="s">
        <v>16170</v>
      </c>
      <c r="C1555" s="99" t="s">
        <v>16171</v>
      </c>
      <c r="D1555" s="99" t="s">
        <v>15322</v>
      </c>
      <c r="E1555" s="99" t="s">
        <v>15343</v>
      </c>
      <c r="F1555" s="99" t="s">
        <v>15354</v>
      </c>
      <c r="G1555" s="99" t="s">
        <v>17919</v>
      </c>
      <c r="H1555" s="99" t="s">
        <v>15326</v>
      </c>
      <c r="I1555" s="99" t="s">
        <v>15322</v>
      </c>
      <c r="J1555" s="99" t="s">
        <v>15343</v>
      </c>
      <c r="K1555" s="99">
        <v>0</v>
      </c>
      <c r="L1555" s="99" t="s">
        <v>13433</v>
      </c>
      <c r="M1555" s="99" t="s">
        <v>17920</v>
      </c>
      <c r="N1555" s="86" t="str">
        <f t="shared" si="25"/>
        <v>1088999</v>
      </c>
      <c r="O1555" s="104">
        <v>170000</v>
      </c>
      <c r="P1555" s="105">
        <v>170000</v>
      </c>
      <c r="Q1555" s="77">
        <v>170</v>
      </c>
      <c r="R1555" s="102" t="s">
        <v>15329</v>
      </c>
      <c r="S1555" s="99" t="s">
        <v>15371</v>
      </c>
      <c r="T1555" s="99" t="s">
        <v>15331</v>
      </c>
      <c r="U1555" s="99" t="s">
        <v>15332</v>
      </c>
      <c r="V1555" s="99" t="s">
        <v>15333</v>
      </c>
      <c r="W1555" s="99" t="s">
        <v>15517</v>
      </c>
      <c r="X1555" s="103" t="s">
        <v>16441</v>
      </c>
      <c r="Y1555" s="103">
        <v>44711</v>
      </c>
      <c r="Z1555" s="103">
        <v>50183</v>
      </c>
      <c r="AA1555" s="79" t="s">
        <v>15374</v>
      </c>
      <c r="AB1555" s="80" t="s">
        <v>15375</v>
      </c>
    </row>
    <row r="1556" spans="1:28" hidden="1">
      <c r="A1556" s="76" t="s">
        <v>15320</v>
      </c>
      <c r="B1556" s="92" t="s">
        <v>16049</v>
      </c>
      <c r="C1556" s="92" t="s">
        <v>16050</v>
      </c>
      <c r="D1556" s="92" t="s">
        <v>15322</v>
      </c>
      <c r="E1556" s="92" t="s">
        <v>15343</v>
      </c>
      <c r="F1556" s="92" t="s">
        <v>15324</v>
      </c>
      <c r="G1556" s="92" t="s">
        <v>17921</v>
      </c>
      <c r="H1556" s="92" t="s">
        <v>15326</v>
      </c>
      <c r="I1556" s="92" t="s">
        <v>15322</v>
      </c>
      <c r="J1556" s="92" t="s">
        <v>15343</v>
      </c>
      <c r="K1556" s="92">
        <v>0</v>
      </c>
      <c r="L1556" s="92" t="s">
        <v>13433</v>
      </c>
      <c r="M1556" s="93" t="s">
        <v>17922</v>
      </c>
      <c r="N1556" s="86" t="str">
        <f t="shared" si="25"/>
        <v>1089276</v>
      </c>
      <c r="O1556" s="94">
        <v>180000</v>
      </c>
      <c r="P1556" s="95">
        <v>81000</v>
      </c>
      <c r="Q1556" s="77">
        <v>81</v>
      </c>
      <c r="R1556" s="96" t="s">
        <v>15329</v>
      </c>
      <c r="S1556" s="92" t="s">
        <v>15330</v>
      </c>
      <c r="T1556" s="92" t="s">
        <v>15331</v>
      </c>
      <c r="U1556" s="92" t="s">
        <v>15332</v>
      </c>
      <c r="V1556" s="92" t="s">
        <v>15333</v>
      </c>
      <c r="W1556" s="92" t="s">
        <v>15334</v>
      </c>
      <c r="X1556" s="97">
        <v>44574</v>
      </c>
      <c r="Y1556" s="97">
        <v>44580</v>
      </c>
      <c r="Z1556" s="97">
        <v>51877</v>
      </c>
      <c r="AA1556" s="79">
        <v>6186</v>
      </c>
      <c r="AB1556" s="90" t="s">
        <v>15503</v>
      </c>
    </row>
    <row r="1557" spans="1:28" hidden="1">
      <c r="A1557" s="76" t="s">
        <v>2347</v>
      </c>
      <c r="B1557" s="92" t="s">
        <v>15341</v>
      </c>
      <c r="C1557" s="92" t="s">
        <v>15342</v>
      </c>
      <c r="D1557" s="92" t="s">
        <v>15322</v>
      </c>
      <c r="E1557" s="92" t="s">
        <v>15343</v>
      </c>
      <c r="F1557" s="92" t="s">
        <v>15354</v>
      </c>
      <c r="G1557" s="92" t="s">
        <v>17923</v>
      </c>
      <c r="H1557" s="92" t="s">
        <v>15326</v>
      </c>
      <c r="I1557" s="92" t="s">
        <v>15322</v>
      </c>
      <c r="J1557" s="92" t="s">
        <v>15343</v>
      </c>
      <c r="K1557" s="92">
        <v>0</v>
      </c>
      <c r="L1557" s="92" t="s">
        <v>13433</v>
      </c>
      <c r="M1557" s="93" t="s">
        <v>17924</v>
      </c>
      <c r="N1557" s="86" t="str">
        <f t="shared" si="25"/>
        <v>1089407</v>
      </c>
      <c r="O1557" s="94">
        <v>142541</v>
      </c>
      <c r="P1557" s="95">
        <v>142541</v>
      </c>
      <c r="Q1557" s="77">
        <v>142.541</v>
      </c>
      <c r="R1557" s="96" t="s">
        <v>15329</v>
      </c>
      <c r="S1557" s="92" t="s">
        <v>15349</v>
      </c>
      <c r="T1557" s="92" t="s">
        <v>15331</v>
      </c>
      <c r="U1557" s="92" t="s">
        <v>15356</v>
      </c>
      <c r="V1557" s="92" t="s">
        <v>15357</v>
      </c>
      <c r="W1557" s="92" t="s">
        <v>15352</v>
      </c>
      <c r="X1557" s="97">
        <v>44602</v>
      </c>
      <c r="Y1557" s="97">
        <v>44607</v>
      </c>
      <c r="Z1557" s="97">
        <v>51906</v>
      </c>
      <c r="AA1557" s="79" t="s">
        <v>15353</v>
      </c>
      <c r="AB1557" s="90"/>
    </row>
    <row r="1558" spans="1:28" hidden="1">
      <c r="A1558" s="76" t="s">
        <v>2347</v>
      </c>
      <c r="B1558" s="92" t="s">
        <v>15341</v>
      </c>
      <c r="C1558" s="92" t="s">
        <v>15342</v>
      </c>
      <c r="D1558" s="92" t="s">
        <v>15322</v>
      </c>
      <c r="E1558" s="92" t="s">
        <v>15343</v>
      </c>
      <c r="F1558" s="92" t="s">
        <v>15354</v>
      </c>
      <c r="G1558" s="92" t="s">
        <v>17925</v>
      </c>
      <c r="H1558" s="92" t="s">
        <v>15326</v>
      </c>
      <c r="I1558" s="92" t="s">
        <v>15322</v>
      </c>
      <c r="J1558" s="92" t="s">
        <v>15343</v>
      </c>
      <c r="K1558" s="92">
        <v>0</v>
      </c>
      <c r="L1558" s="92" t="s">
        <v>13433</v>
      </c>
      <c r="M1558" s="93" t="s">
        <v>17926</v>
      </c>
      <c r="N1558" s="86" t="str">
        <f t="shared" si="25"/>
        <v>1089503</v>
      </c>
      <c r="O1558" s="94">
        <v>142575</v>
      </c>
      <c r="P1558" s="95">
        <v>142575</v>
      </c>
      <c r="Q1558" s="77">
        <v>142.57499999999999</v>
      </c>
      <c r="R1558" s="96" t="s">
        <v>15329</v>
      </c>
      <c r="S1558" s="92" t="s">
        <v>15349</v>
      </c>
      <c r="T1558" s="92" t="s">
        <v>15331</v>
      </c>
      <c r="U1558" s="92" t="s">
        <v>15356</v>
      </c>
      <c r="V1558" s="92" t="s">
        <v>15357</v>
      </c>
      <c r="W1558" s="92" t="s">
        <v>15352</v>
      </c>
      <c r="X1558" s="97">
        <v>44560</v>
      </c>
      <c r="Y1558" s="97">
        <v>44579</v>
      </c>
      <c r="Z1558" s="97">
        <v>51864</v>
      </c>
      <c r="AA1558" s="79" t="s">
        <v>15353</v>
      </c>
      <c r="AB1558" s="90"/>
    </row>
    <row r="1559" spans="1:28" hidden="1">
      <c r="A1559" s="76" t="s">
        <v>2347</v>
      </c>
      <c r="B1559" s="92" t="s">
        <v>15341</v>
      </c>
      <c r="C1559" s="92" t="s">
        <v>15342</v>
      </c>
      <c r="D1559" s="92" t="s">
        <v>15322</v>
      </c>
      <c r="E1559" s="92" t="s">
        <v>15343</v>
      </c>
      <c r="F1559" s="92" t="s">
        <v>15354</v>
      </c>
      <c r="G1559" s="92" t="s">
        <v>17927</v>
      </c>
      <c r="H1559" s="92" t="s">
        <v>15326</v>
      </c>
      <c r="I1559" s="92" t="s">
        <v>15322</v>
      </c>
      <c r="J1559" s="92" t="s">
        <v>15343</v>
      </c>
      <c r="K1559" s="92">
        <v>0</v>
      </c>
      <c r="L1559" s="92" t="s">
        <v>13433</v>
      </c>
      <c r="M1559" s="93" t="s">
        <v>17928</v>
      </c>
      <c r="N1559" s="86" t="str">
        <f t="shared" si="25"/>
        <v>1089576</v>
      </c>
      <c r="O1559" s="94">
        <v>159785</v>
      </c>
      <c r="P1559" s="95">
        <v>159785</v>
      </c>
      <c r="Q1559" s="77">
        <v>159.785</v>
      </c>
      <c r="R1559" s="96" t="s">
        <v>15329</v>
      </c>
      <c r="S1559" s="92" t="s">
        <v>15349</v>
      </c>
      <c r="T1559" s="92" t="s">
        <v>15331</v>
      </c>
      <c r="U1559" s="92" t="s">
        <v>15356</v>
      </c>
      <c r="V1559" s="92" t="s">
        <v>15357</v>
      </c>
      <c r="W1559" s="92" t="s">
        <v>15352</v>
      </c>
      <c r="X1559" s="97">
        <v>44536</v>
      </c>
      <c r="Y1559" s="97">
        <v>44578</v>
      </c>
      <c r="Z1559" s="97">
        <v>51840</v>
      </c>
      <c r="AA1559" s="79" t="s">
        <v>15353</v>
      </c>
      <c r="AB1559" s="90"/>
    </row>
    <row r="1560" spans="1:28" hidden="1">
      <c r="A1560" s="98" t="s">
        <v>15489</v>
      </c>
      <c r="B1560" s="99" t="s">
        <v>15490</v>
      </c>
      <c r="C1560" s="99" t="s">
        <v>15491</v>
      </c>
      <c r="D1560" s="99" t="s">
        <v>15322</v>
      </c>
      <c r="E1560" s="99" t="s">
        <v>15343</v>
      </c>
      <c r="F1560" s="99" t="s">
        <v>15324</v>
      </c>
      <c r="G1560" s="99" t="s">
        <v>17929</v>
      </c>
      <c r="H1560" s="99" t="s">
        <v>15326</v>
      </c>
      <c r="I1560" s="99" t="s">
        <v>15322</v>
      </c>
      <c r="J1560" s="99" t="s">
        <v>15343</v>
      </c>
      <c r="K1560" s="99">
        <v>1</v>
      </c>
      <c r="L1560" s="99" t="s">
        <v>13433</v>
      </c>
      <c r="M1560" s="99" t="s">
        <v>2243</v>
      </c>
      <c r="N1560" s="86" t="str">
        <f t="shared" si="25"/>
        <v>1089984</v>
      </c>
      <c r="O1560" s="104">
        <v>208250</v>
      </c>
      <c r="P1560" s="101">
        <v>208250</v>
      </c>
      <c r="Q1560" s="77">
        <v>208.25</v>
      </c>
      <c r="R1560" s="102" t="s">
        <v>15329</v>
      </c>
      <c r="S1560" s="99" t="s">
        <v>15330</v>
      </c>
      <c r="T1560" s="99" t="s">
        <v>15331</v>
      </c>
      <c r="U1560" s="99" t="s">
        <v>15332</v>
      </c>
      <c r="V1560" s="99" t="s">
        <v>15333</v>
      </c>
      <c r="W1560" s="99" t="s">
        <v>15334</v>
      </c>
      <c r="X1560" s="103" t="s">
        <v>15437</v>
      </c>
      <c r="Y1560" s="103">
        <v>44670</v>
      </c>
      <c r="Z1560" s="103">
        <v>51907</v>
      </c>
      <c r="AA1560" s="79">
        <v>6186</v>
      </c>
      <c r="AB1560" s="80" t="s">
        <v>15340</v>
      </c>
    </row>
    <row r="1561" spans="1:28" hidden="1">
      <c r="A1561" s="76" t="s">
        <v>2347</v>
      </c>
      <c r="B1561" s="92" t="s">
        <v>15341</v>
      </c>
      <c r="C1561" s="92" t="s">
        <v>15342</v>
      </c>
      <c r="D1561" s="92" t="s">
        <v>15322</v>
      </c>
      <c r="E1561" s="92" t="s">
        <v>15343</v>
      </c>
      <c r="F1561" s="92" t="s">
        <v>15324</v>
      </c>
      <c r="G1561" s="107" t="s">
        <v>17930</v>
      </c>
      <c r="H1561" s="92" t="s">
        <v>15326</v>
      </c>
      <c r="I1561" s="92" t="s">
        <v>15322</v>
      </c>
      <c r="J1561" s="92" t="s">
        <v>15343</v>
      </c>
      <c r="K1561" s="92">
        <v>0</v>
      </c>
      <c r="L1561" s="92" t="s">
        <v>13433</v>
      </c>
      <c r="M1561" s="93" t="s">
        <v>2266</v>
      </c>
      <c r="N1561" s="86" t="str">
        <f t="shared" si="25"/>
        <v>1090172</v>
      </c>
      <c r="O1561" s="94">
        <v>210000</v>
      </c>
      <c r="P1561" s="95">
        <v>210000</v>
      </c>
      <c r="Q1561" s="77">
        <v>210</v>
      </c>
      <c r="R1561" s="96" t="s">
        <v>15329</v>
      </c>
      <c r="S1561" s="92" t="s">
        <v>15330</v>
      </c>
      <c r="T1561" s="92" t="s">
        <v>15331</v>
      </c>
      <c r="U1561" s="92" t="s">
        <v>15332</v>
      </c>
      <c r="V1561" s="92" t="s">
        <v>15333</v>
      </c>
      <c r="W1561" s="92" t="s">
        <v>15345</v>
      </c>
      <c r="X1561" s="97">
        <v>44581</v>
      </c>
      <c r="Y1561" s="97">
        <v>44585</v>
      </c>
      <c r="Z1561" s="97">
        <v>51883</v>
      </c>
      <c r="AA1561" s="79">
        <v>6186</v>
      </c>
      <c r="AB1561" s="90" t="s">
        <v>15340</v>
      </c>
    </row>
    <row r="1562" spans="1:28" hidden="1">
      <c r="A1562" s="98" t="s">
        <v>2347</v>
      </c>
      <c r="B1562" s="99" t="s">
        <v>15341</v>
      </c>
      <c r="C1562" s="99" t="s">
        <v>15342</v>
      </c>
      <c r="D1562" s="99" t="s">
        <v>15322</v>
      </c>
      <c r="E1562" s="99" t="s">
        <v>15343</v>
      </c>
      <c r="F1562" s="99" t="s">
        <v>15354</v>
      </c>
      <c r="G1562" s="99" t="s">
        <v>17931</v>
      </c>
      <c r="H1562" s="99" t="s">
        <v>15326</v>
      </c>
      <c r="I1562" s="99" t="s">
        <v>15322</v>
      </c>
      <c r="J1562" s="99" t="s">
        <v>15343</v>
      </c>
      <c r="K1562" s="99">
        <v>0</v>
      </c>
      <c r="L1562" s="99" t="s">
        <v>13433</v>
      </c>
      <c r="M1562" s="100" t="s">
        <v>17932</v>
      </c>
      <c r="N1562" s="86" t="str">
        <f t="shared" si="25"/>
        <v>1094875</v>
      </c>
      <c r="O1562" s="104">
        <v>142493</v>
      </c>
      <c r="P1562" s="101">
        <v>142493</v>
      </c>
      <c r="Q1562" s="77">
        <v>142.49299999999999</v>
      </c>
      <c r="R1562" s="102" t="s">
        <v>15329</v>
      </c>
      <c r="S1562" s="99" t="s">
        <v>15349</v>
      </c>
      <c r="T1562" s="99" t="s">
        <v>15331</v>
      </c>
      <c r="U1562" s="99" t="s">
        <v>15356</v>
      </c>
      <c r="V1562" s="99" t="s">
        <v>15357</v>
      </c>
      <c r="W1562" s="99" t="s">
        <v>15352</v>
      </c>
      <c r="X1562" s="103" t="s">
        <v>15478</v>
      </c>
      <c r="Y1562" s="103">
        <v>44631</v>
      </c>
      <c r="Z1562" s="103">
        <v>51920</v>
      </c>
      <c r="AA1562" s="79" t="s">
        <v>15353</v>
      </c>
    </row>
    <row r="1563" spans="1:28" hidden="1">
      <c r="A1563" s="98" t="s">
        <v>15458</v>
      </c>
      <c r="B1563" s="99" t="s">
        <v>15689</v>
      </c>
      <c r="C1563" s="99" t="s">
        <v>15690</v>
      </c>
      <c r="D1563" s="99" t="s">
        <v>15322</v>
      </c>
      <c r="E1563" s="99" t="s">
        <v>15370</v>
      </c>
      <c r="F1563" s="99" t="s">
        <v>15324</v>
      </c>
      <c r="G1563" s="99" t="s">
        <v>17933</v>
      </c>
      <c r="H1563" s="99" t="s">
        <v>15326</v>
      </c>
      <c r="I1563" s="99" t="s">
        <v>15322</v>
      </c>
      <c r="J1563" s="99" t="s">
        <v>15370</v>
      </c>
      <c r="K1563" s="99">
        <v>0</v>
      </c>
      <c r="L1563" s="99" t="s">
        <v>13433</v>
      </c>
      <c r="M1563" s="99" t="s">
        <v>17934</v>
      </c>
      <c r="N1563" s="86" t="str">
        <f t="shared" si="25"/>
        <v>1094907</v>
      </c>
      <c r="O1563" s="104">
        <v>160003</v>
      </c>
      <c r="P1563" s="101">
        <v>160003</v>
      </c>
      <c r="Q1563" s="77">
        <v>160.00299999999999</v>
      </c>
      <c r="R1563" s="102" t="s">
        <v>15329</v>
      </c>
      <c r="S1563" s="99" t="s">
        <v>15330</v>
      </c>
      <c r="T1563" s="99" t="s">
        <v>15331</v>
      </c>
      <c r="U1563" s="99" t="s">
        <v>15332</v>
      </c>
      <c r="V1563" s="99" t="s">
        <v>15333</v>
      </c>
      <c r="W1563" s="99" t="s">
        <v>15334</v>
      </c>
      <c r="X1563" s="103" t="s">
        <v>15413</v>
      </c>
      <c r="Y1563" s="103">
        <v>44672</v>
      </c>
      <c r="Z1563" s="103">
        <v>51934</v>
      </c>
      <c r="AA1563" s="79">
        <v>6186</v>
      </c>
      <c r="AB1563" s="80" t="s">
        <v>15340</v>
      </c>
    </row>
    <row r="1564" spans="1:28" hidden="1">
      <c r="A1564" s="98" t="s">
        <v>15458</v>
      </c>
      <c r="B1564" s="99" t="s">
        <v>16170</v>
      </c>
      <c r="C1564" s="99" t="s">
        <v>16171</v>
      </c>
      <c r="D1564" s="99" t="s">
        <v>15322</v>
      </c>
      <c r="E1564" s="99" t="s">
        <v>15343</v>
      </c>
      <c r="F1564" s="99" t="s">
        <v>15354</v>
      </c>
      <c r="G1564" s="99" t="s">
        <v>17935</v>
      </c>
      <c r="H1564" s="99" t="s">
        <v>15326</v>
      </c>
      <c r="I1564" s="99" t="s">
        <v>15322</v>
      </c>
      <c r="J1564" s="99" t="s">
        <v>15343</v>
      </c>
      <c r="K1564" s="99">
        <v>0</v>
      </c>
      <c r="L1564" s="99" t="s">
        <v>13433</v>
      </c>
      <c r="M1564" s="99" t="s">
        <v>17936</v>
      </c>
      <c r="N1564" s="86" t="str">
        <f t="shared" si="25"/>
        <v>1095790</v>
      </c>
      <c r="O1564" s="104">
        <v>210000</v>
      </c>
      <c r="P1564" s="105">
        <v>210000</v>
      </c>
      <c r="Q1564" s="77">
        <v>210</v>
      </c>
      <c r="R1564" s="102" t="s">
        <v>15329</v>
      </c>
      <c r="S1564" s="99" t="s">
        <v>15371</v>
      </c>
      <c r="T1564" s="99" t="s">
        <v>15331</v>
      </c>
      <c r="U1564" s="99" t="s">
        <v>15484</v>
      </c>
      <c r="V1564" s="99" t="s">
        <v>15485</v>
      </c>
      <c r="W1564" s="99" t="s">
        <v>15517</v>
      </c>
      <c r="X1564" s="103" t="s">
        <v>16661</v>
      </c>
      <c r="Y1564" s="103">
        <v>44740</v>
      </c>
      <c r="Z1564" s="103">
        <v>50204</v>
      </c>
      <c r="AA1564" s="79" t="s">
        <v>15374</v>
      </c>
      <c r="AB1564" s="80" t="s">
        <v>15375</v>
      </c>
    </row>
    <row r="1565" spans="1:28" hidden="1">
      <c r="A1565" s="76" t="s">
        <v>2347</v>
      </c>
      <c r="B1565" s="92" t="s">
        <v>15341</v>
      </c>
      <c r="C1565" s="92" t="s">
        <v>15342</v>
      </c>
      <c r="D1565" s="92" t="s">
        <v>15322</v>
      </c>
      <c r="E1565" s="92" t="s">
        <v>15343</v>
      </c>
      <c r="F1565" s="92" t="s">
        <v>15324</v>
      </c>
      <c r="G1565" s="107" t="s">
        <v>17937</v>
      </c>
      <c r="H1565" s="92" t="s">
        <v>15326</v>
      </c>
      <c r="I1565" s="92" t="s">
        <v>15322</v>
      </c>
      <c r="J1565" s="92" t="s">
        <v>15343</v>
      </c>
      <c r="K1565" s="92">
        <v>0</v>
      </c>
      <c r="L1565" s="92" t="s">
        <v>13433</v>
      </c>
      <c r="M1565" s="93" t="s">
        <v>2274</v>
      </c>
      <c r="N1565" s="86" t="str">
        <f t="shared" si="25"/>
        <v>1095944</v>
      </c>
      <c r="O1565" s="94">
        <v>140400</v>
      </c>
      <c r="P1565" s="95">
        <v>140400</v>
      </c>
      <c r="Q1565" s="77">
        <v>140.4</v>
      </c>
      <c r="R1565" s="96" t="s">
        <v>15329</v>
      </c>
      <c r="S1565" s="92" t="s">
        <v>15330</v>
      </c>
      <c r="T1565" s="92" t="s">
        <v>15331</v>
      </c>
      <c r="U1565" s="92" t="s">
        <v>15332</v>
      </c>
      <c r="V1565" s="92" t="s">
        <v>15333</v>
      </c>
      <c r="W1565" s="92" t="s">
        <v>15345</v>
      </c>
      <c r="X1565" s="97">
        <v>44582</v>
      </c>
      <c r="Y1565" s="97">
        <v>44585</v>
      </c>
      <c r="Z1565" s="97">
        <v>51884</v>
      </c>
      <c r="AA1565" s="79">
        <v>6186</v>
      </c>
      <c r="AB1565" s="90" t="s">
        <v>15340</v>
      </c>
    </row>
    <row r="1566" spans="1:28" hidden="1">
      <c r="A1566" s="98" t="s">
        <v>2347</v>
      </c>
      <c r="B1566" s="99" t="s">
        <v>15341</v>
      </c>
      <c r="C1566" s="99" t="s">
        <v>15342</v>
      </c>
      <c r="D1566" s="99" t="s">
        <v>15322</v>
      </c>
      <c r="E1566" s="99" t="s">
        <v>15343</v>
      </c>
      <c r="F1566" s="99" t="s">
        <v>15354</v>
      </c>
      <c r="G1566" s="99" t="s">
        <v>17938</v>
      </c>
      <c r="H1566" s="99" t="s">
        <v>15326</v>
      </c>
      <c r="I1566" s="99" t="s">
        <v>15322</v>
      </c>
      <c r="J1566" s="99" t="s">
        <v>15343</v>
      </c>
      <c r="K1566" s="99">
        <v>0</v>
      </c>
      <c r="L1566" s="99" t="s">
        <v>13433</v>
      </c>
      <c r="M1566" s="100" t="s">
        <v>17939</v>
      </c>
      <c r="N1566" s="86" t="str">
        <f t="shared" si="25"/>
        <v>1101489</v>
      </c>
      <c r="O1566" s="104">
        <v>142041</v>
      </c>
      <c r="P1566" s="101">
        <v>142041</v>
      </c>
      <c r="Q1566" s="77">
        <v>142.041</v>
      </c>
      <c r="R1566" s="102" t="s">
        <v>15329</v>
      </c>
      <c r="S1566" s="99" t="s">
        <v>15349</v>
      </c>
      <c r="T1566" s="99" t="s">
        <v>15331</v>
      </c>
      <c r="U1566" s="99" t="s">
        <v>15356</v>
      </c>
      <c r="V1566" s="99" t="s">
        <v>15357</v>
      </c>
      <c r="W1566" s="99" t="s">
        <v>15352</v>
      </c>
      <c r="X1566" s="103" t="s">
        <v>15627</v>
      </c>
      <c r="Y1566" s="103">
        <v>44631</v>
      </c>
      <c r="Z1566" s="103">
        <v>51928</v>
      </c>
      <c r="AA1566" s="79" t="s">
        <v>15353</v>
      </c>
    </row>
    <row r="1567" spans="1:28" hidden="1">
      <c r="A1567" s="76" t="s">
        <v>2799</v>
      </c>
      <c r="B1567" s="92" t="s">
        <v>15358</v>
      </c>
      <c r="C1567" s="92" t="s">
        <v>59</v>
      </c>
      <c r="D1567" s="92" t="s">
        <v>15322</v>
      </c>
      <c r="E1567" s="92" t="s">
        <v>15337</v>
      </c>
      <c r="F1567" s="92" t="s">
        <v>15324</v>
      </c>
      <c r="G1567" s="92" t="s">
        <v>17940</v>
      </c>
      <c r="H1567" s="92" t="s">
        <v>15326</v>
      </c>
      <c r="I1567" s="92" t="s">
        <v>15322</v>
      </c>
      <c r="J1567" s="92" t="s">
        <v>15343</v>
      </c>
      <c r="K1567" s="92">
        <v>0</v>
      </c>
      <c r="L1567" s="92" t="s">
        <v>13433</v>
      </c>
      <c r="M1567" s="93" t="s">
        <v>17941</v>
      </c>
      <c r="N1567" s="86" t="str">
        <f t="shared" si="25"/>
        <v>1102786</v>
      </c>
      <c r="O1567" s="94">
        <v>101339</v>
      </c>
      <c r="P1567" s="95">
        <v>101339</v>
      </c>
      <c r="Q1567" s="77">
        <v>101.339</v>
      </c>
      <c r="R1567" s="96" t="s">
        <v>15329</v>
      </c>
      <c r="S1567" s="92" t="s">
        <v>15349</v>
      </c>
      <c r="T1567" s="92" t="s">
        <v>15331</v>
      </c>
      <c r="U1567" s="92" t="s">
        <v>15356</v>
      </c>
      <c r="V1567" s="92" t="s">
        <v>15357</v>
      </c>
      <c r="W1567" s="92" t="s">
        <v>15352</v>
      </c>
      <c r="X1567" s="97">
        <v>44607</v>
      </c>
      <c r="Y1567" s="97">
        <v>44609</v>
      </c>
      <c r="Z1567" s="97">
        <v>51911</v>
      </c>
      <c r="AA1567" s="79" t="s">
        <v>15353</v>
      </c>
      <c r="AB1567" s="90"/>
    </row>
    <row r="1568" spans="1:28" hidden="1">
      <c r="A1568" s="98" t="s">
        <v>15458</v>
      </c>
      <c r="B1568" s="99" t="s">
        <v>15689</v>
      </c>
      <c r="C1568" s="99" t="s">
        <v>15690</v>
      </c>
      <c r="D1568" s="99" t="s">
        <v>15322</v>
      </c>
      <c r="E1568" s="99" t="s">
        <v>15370</v>
      </c>
      <c r="F1568" s="99" t="s">
        <v>15324</v>
      </c>
      <c r="G1568" s="99" t="s">
        <v>17942</v>
      </c>
      <c r="H1568" s="99" t="s">
        <v>15326</v>
      </c>
      <c r="I1568" s="99" t="s">
        <v>15322</v>
      </c>
      <c r="J1568" s="99" t="s">
        <v>15370</v>
      </c>
      <c r="K1568" s="99">
        <v>0</v>
      </c>
      <c r="L1568" s="99" t="s">
        <v>13433</v>
      </c>
      <c r="M1568" s="99" t="s">
        <v>17943</v>
      </c>
      <c r="N1568" s="86" t="str">
        <f t="shared" si="25"/>
        <v>1113741</v>
      </c>
      <c r="O1568" s="104">
        <v>239645</v>
      </c>
      <c r="P1568" s="105">
        <v>239645</v>
      </c>
      <c r="Q1568" s="77">
        <v>239.64500000000001</v>
      </c>
      <c r="R1568" s="102" t="s">
        <v>15329</v>
      </c>
      <c r="S1568" s="99" t="s">
        <v>15330</v>
      </c>
      <c r="T1568" s="99" t="s">
        <v>15331</v>
      </c>
      <c r="U1568" s="99" t="s">
        <v>15332</v>
      </c>
      <c r="V1568" s="99" t="s">
        <v>15333</v>
      </c>
      <c r="W1568" s="99" t="s">
        <v>15334</v>
      </c>
      <c r="X1568" s="103" t="s">
        <v>15643</v>
      </c>
      <c r="Y1568" s="103">
        <v>44736</v>
      </c>
      <c r="Z1568" s="103">
        <v>52022</v>
      </c>
      <c r="AA1568" s="79">
        <v>6186</v>
      </c>
    </row>
    <row r="1569" spans="1:30" hidden="1">
      <c r="A1569" s="76" t="s">
        <v>2347</v>
      </c>
      <c r="B1569" s="92" t="s">
        <v>15341</v>
      </c>
      <c r="C1569" s="92" t="s">
        <v>15342</v>
      </c>
      <c r="D1569" s="92" t="s">
        <v>15322</v>
      </c>
      <c r="E1569" s="92" t="s">
        <v>15343</v>
      </c>
      <c r="F1569" s="92" t="s">
        <v>15354</v>
      </c>
      <c r="G1569" s="92" t="s">
        <v>17944</v>
      </c>
      <c r="H1569" s="92" t="s">
        <v>15326</v>
      </c>
      <c r="I1569" s="92" t="s">
        <v>15322</v>
      </c>
      <c r="J1569" s="92" t="s">
        <v>15343</v>
      </c>
      <c r="K1569" s="92">
        <v>0</v>
      </c>
      <c r="L1569" s="92" t="s">
        <v>13433</v>
      </c>
      <c r="M1569" s="93" t="s">
        <v>17945</v>
      </c>
      <c r="N1569" s="86" t="str">
        <f t="shared" si="25"/>
        <v>1116514</v>
      </c>
      <c r="O1569" s="94">
        <v>139503</v>
      </c>
      <c r="P1569" s="95">
        <v>139503</v>
      </c>
      <c r="Q1569" s="77">
        <v>139.50299999999999</v>
      </c>
      <c r="R1569" s="96" t="s">
        <v>15329</v>
      </c>
      <c r="S1569" s="92" t="s">
        <v>15349</v>
      </c>
      <c r="T1569" s="92" t="s">
        <v>15331</v>
      </c>
      <c r="U1569" s="92" t="s">
        <v>15356</v>
      </c>
      <c r="V1569" s="92" t="s">
        <v>15357</v>
      </c>
      <c r="W1569" s="92" t="s">
        <v>15352</v>
      </c>
      <c r="X1569" s="97">
        <v>44580</v>
      </c>
      <c r="Y1569" s="97">
        <v>44582</v>
      </c>
      <c r="Z1569" s="97">
        <v>51882</v>
      </c>
      <c r="AA1569" s="79" t="s">
        <v>15353</v>
      </c>
      <c r="AB1569" s="90"/>
    </row>
    <row r="1570" spans="1:30" hidden="1">
      <c r="A1570" s="98" t="s">
        <v>15458</v>
      </c>
      <c r="B1570" s="99" t="s">
        <v>15459</v>
      </c>
      <c r="C1570" s="99" t="s">
        <v>15460</v>
      </c>
      <c r="D1570" s="99" t="s">
        <v>15322</v>
      </c>
      <c r="E1570" s="99" t="s">
        <v>15348</v>
      </c>
      <c r="F1570" s="99" t="s">
        <v>15324</v>
      </c>
      <c r="G1570" s="99" t="s">
        <v>17946</v>
      </c>
      <c r="H1570" s="99" t="s">
        <v>15326</v>
      </c>
      <c r="I1570" s="99" t="s">
        <v>15322</v>
      </c>
      <c r="J1570" s="99" t="s">
        <v>15418</v>
      </c>
      <c r="K1570" s="99">
        <v>0</v>
      </c>
      <c r="L1570" s="99" t="s">
        <v>13433</v>
      </c>
      <c r="M1570" s="100" t="s">
        <v>17947</v>
      </c>
      <c r="N1570" s="86" t="str">
        <f t="shared" si="25"/>
        <v>1122713</v>
      </c>
      <c r="O1570" s="104">
        <v>250000</v>
      </c>
      <c r="P1570" s="101">
        <v>175000</v>
      </c>
      <c r="Q1570" s="77">
        <v>175</v>
      </c>
      <c r="R1570" s="102" t="s">
        <v>15329</v>
      </c>
      <c r="S1570" s="99" t="s">
        <v>15330</v>
      </c>
      <c r="T1570" s="99" t="s">
        <v>15331</v>
      </c>
      <c r="U1570" s="99" t="s">
        <v>15332</v>
      </c>
      <c r="V1570" s="99" t="s">
        <v>15333</v>
      </c>
      <c r="W1570" s="99" t="s">
        <v>15345</v>
      </c>
      <c r="X1570" s="103" t="s">
        <v>15655</v>
      </c>
      <c r="Y1570" s="103">
        <v>44622</v>
      </c>
      <c r="Z1570" s="103">
        <v>51906</v>
      </c>
      <c r="AA1570" s="79">
        <v>6186</v>
      </c>
      <c r="AB1570" s="80" t="s">
        <v>15503</v>
      </c>
    </row>
    <row r="1571" spans="1:30" hidden="1">
      <c r="A1571" s="98" t="s">
        <v>2799</v>
      </c>
      <c r="B1571" s="99" t="s">
        <v>15358</v>
      </c>
      <c r="C1571" s="99" t="s">
        <v>59</v>
      </c>
      <c r="D1571" s="99" t="s">
        <v>15322</v>
      </c>
      <c r="E1571" s="99" t="s">
        <v>15337</v>
      </c>
      <c r="F1571" s="99" t="s">
        <v>15324</v>
      </c>
      <c r="G1571" s="99" t="s">
        <v>17948</v>
      </c>
      <c r="H1571" s="99" t="s">
        <v>15326</v>
      </c>
      <c r="I1571" s="99" t="s">
        <v>15322</v>
      </c>
      <c r="J1571" s="99" t="s">
        <v>15337</v>
      </c>
      <c r="K1571" s="99">
        <v>0</v>
      </c>
      <c r="L1571" s="99" t="s">
        <v>13433</v>
      </c>
      <c r="M1571" s="99" t="s">
        <v>392</v>
      </c>
      <c r="N1571" s="86" t="str">
        <f t="shared" si="25"/>
        <v>1150807</v>
      </c>
      <c r="O1571" s="104">
        <v>232950</v>
      </c>
      <c r="P1571" s="101">
        <v>232950</v>
      </c>
      <c r="Q1571" s="77">
        <v>232.95</v>
      </c>
      <c r="R1571" s="102" t="s">
        <v>15329</v>
      </c>
      <c r="S1571" s="99" t="s">
        <v>15330</v>
      </c>
      <c r="T1571" s="99" t="s">
        <v>15331</v>
      </c>
      <c r="U1571" s="99" t="s">
        <v>15332</v>
      </c>
      <c r="V1571" s="99" t="s">
        <v>15333</v>
      </c>
      <c r="W1571" s="99" t="s">
        <v>15334</v>
      </c>
      <c r="X1571" s="103" t="s">
        <v>15987</v>
      </c>
      <c r="Y1571" s="103">
        <v>44680</v>
      </c>
      <c r="Z1571" s="103">
        <v>51983</v>
      </c>
      <c r="AA1571" s="79">
        <v>6186</v>
      </c>
      <c r="AB1571" s="80" t="s">
        <v>15340</v>
      </c>
    </row>
    <row r="1572" spans="1:30" hidden="1">
      <c r="A1572" s="98" t="s">
        <v>2347</v>
      </c>
      <c r="B1572" s="99" t="s">
        <v>15346</v>
      </c>
      <c r="C1572" s="99" t="s">
        <v>129</v>
      </c>
      <c r="D1572" s="99" t="s">
        <v>15322</v>
      </c>
      <c r="E1572" s="99" t="s">
        <v>15337</v>
      </c>
      <c r="F1572" s="99" t="s">
        <v>15324</v>
      </c>
      <c r="G1572" s="99" t="s">
        <v>17949</v>
      </c>
      <c r="H1572" s="99" t="s">
        <v>15326</v>
      </c>
      <c r="I1572" s="99" t="s">
        <v>15322</v>
      </c>
      <c r="J1572" s="99" t="s">
        <v>15327</v>
      </c>
      <c r="K1572" s="99">
        <v>0</v>
      </c>
      <c r="L1572" s="99" t="s">
        <v>13433</v>
      </c>
      <c r="M1572" s="99" t="s">
        <v>17950</v>
      </c>
      <c r="N1572" s="86" t="str">
        <f t="shared" si="25"/>
        <v>1156899</v>
      </c>
      <c r="O1572" s="104">
        <v>273000</v>
      </c>
      <c r="P1572" s="101">
        <v>259350</v>
      </c>
      <c r="Q1572" s="77">
        <v>259.35000000000002</v>
      </c>
      <c r="R1572" s="102" t="s">
        <v>15329</v>
      </c>
      <c r="S1572" s="99" t="s">
        <v>15349</v>
      </c>
      <c r="T1572" s="99" t="s">
        <v>15331</v>
      </c>
      <c r="U1572" s="99" t="s">
        <v>15350</v>
      </c>
      <c r="V1572" s="99" t="s">
        <v>15351</v>
      </c>
      <c r="W1572" s="99" t="s">
        <v>15352</v>
      </c>
      <c r="X1572" s="103" t="s">
        <v>15476</v>
      </c>
      <c r="Y1572" s="103">
        <v>44658</v>
      </c>
      <c r="Z1572" s="103">
        <v>51941</v>
      </c>
      <c r="AA1572" s="79" t="s">
        <v>15353</v>
      </c>
    </row>
    <row r="1573" spans="1:30" hidden="1">
      <c r="A1573" s="98" t="s">
        <v>2799</v>
      </c>
      <c r="B1573" s="99" t="s">
        <v>15358</v>
      </c>
      <c r="C1573" s="99" t="s">
        <v>59</v>
      </c>
      <c r="D1573" s="99" t="s">
        <v>15322</v>
      </c>
      <c r="E1573" s="99" t="s">
        <v>15337</v>
      </c>
      <c r="F1573" s="99" t="s">
        <v>15324</v>
      </c>
      <c r="G1573" s="99" t="s">
        <v>17951</v>
      </c>
      <c r="H1573" s="99" t="s">
        <v>15326</v>
      </c>
      <c r="I1573" s="99" t="s">
        <v>15322</v>
      </c>
      <c r="J1573" s="99" t="s">
        <v>15337</v>
      </c>
      <c r="K1573" s="99">
        <v>0</v>
      </c>
      <c r="L1573" s="99" t="s">
        <v>13433</v>
      </c>
      <c r="M1573" s="100" t="s">
        <v>138</v>
      </c>
      <c r="N1573" s="86" t="str">
        <f t="shared" si="25"/>
        <v>1263609</v>
      </c>
      <c r="O1573" s="101">
        <v>274890</v>
      </c>
      <c r="P1573" s="101">
        <v>274890</v>
      </c>
      <c r="Q1573" s="77">
        <v>274.89</v>
      </c>
      <c r="R1573" s="102" t="s">
        <v>15329</v>
      </c>
      <c r="S1573" s="99" t="s">
        <v>15330</v>
      </c>
      <c r="T1573" s="99" t="s">
        <v>15331</v>
      </c>
      <c r="U1573" s="99" t="s">
        <v>15332</v>
      </c>
      <c r="V1573" s="99" t="s">
        <v>15333</v>
      </c>
      <c r="W1573" s="99" t="s">
        <v>15329</v>
      </c>
      <c r="X1573" s="103">
        <v>44608</v>
      </c>
      <c r="Y1573" s="103">
        <v>44610</v>
      </c>
      <c r="Z1573" s="103">
        <v>51912</v>
      </c>
      <c r="AA1573" s="79">
        <v>6186</v>
      </c>
      <c r="AB1573" s="90" t="s">
        <v>15340</v>
      </c>
    </row>
    <row r="1574" spans="1:30" hidden="1">
      <c r="A1574" s="98" t="s">
        <v>2799</v>
      </c>
      <c r="B1574" s="99" t="s">
        <v>15358</v>
      </c>
      <c r="C1574" s="99" t="s">
        <v>59</v>
      </c>
      <c r="D1574" s="99" t="s">
        <v>15322</v>
      </c>
      <c r="E1574" s="99" t="s">
        <v>15337</v>
      </c>
      <c r="F1574" s="99" t="s">
        <v>15324</v>
      </c>
      <c r="G1574" s="99" t="s">
        <v>17952</v>
      </c>
      <c r="H1574" s="99" t="s">
        <v>15326</v>
      </c>
      <c r="I1574" s="99" t="s">
        <v>15322</v>
      </c>
      <c r="J1574" s="99" t="s">
        <v>15406</v>
      </c>
      <c r="K1574" s="99">
        <v>0</v>
      </c>
      <c r="L1574" s="99" t="s">
        <v>13433</v>
      </c>
      <c r="M1574" s="99" t="s">
        <v>1966</v>
      </c>
      <c r="N1574" s="86" t="str">
        <f t="shared" si="25"/>
        <v>1300687</v>
      </c>
      <c r="O1574" s="104">
        <v>250432</v>
      </c>
      <c r="P1574" s="101">
        <v>250432</v>
      </c>
      <c r="Q1574" s="77">
        <v>250.43199999999999</v>
      </c>
      <c r="R1574" s="102" t="s">
        <v>15329</v>
      </c>
      <c r="S1574" s="99" t="s">
        <v>15330</v>
      </c>
      <c r="T1574" s="99" t="s">
        <v>15331</v>
      </c>
      <c r="U1574" s="99" t="s">
        <v>15332</v>
      </c>
      <c r="V1574" s="99" t="s">
        <v>15333</v>
      </c>
      <c r="W1574" s="99" t="s">
        <v>15334</v>
      </c>
      <c r="X1574" s="103">
        <v>44708</v>
      </c>
      <c r="Y1574" s="103">
        <v>44708</v>
      </c>
      <c r="Z1574" s="103">
        <v>52012</v>
      </c>
      <c r="AA1574" s="79">
        <v>6186</v>
      </c>
      <c r="AB1574" s="80" t="s">
        <v>15340</v>
      </c>
      <c r="AC1574" s="81">
        <v>33</v>
      </c>
    </row>
    <row r="1575" spans="1:30" hidden="1">
      <c r="A1575" s="98" t="s">
        <v>2347</v>
      </c>
      <c r="B1575" s="99" t="s">
        <v>15346</v>
      </c>
      <c r="C1575" s="99" t="s">
        <v>129</v>
      </c>
      <c r="D1575" s="99" t="s">
        <v>15322</v>
      </c>
      <c r="E1575" s="99" t="s">
        <v>15337</v>
      </c>
      <c r="F1575" s="99" t="s">
        <v>15324</v>
      </c>
      <c r="G1575" s="99" t="s">
        <v>17953</v>
      </c>
      <c r="H1575" s="99" t="s">
        <v>15326</v>
      </c>
      <c r="I1575" s="99" t="s">
        <v>15322</v>
      </c>
      <c r="J1575" s="99" t="s">
        <v>15337</v>
      </c>
      <c r="K1575" s="99">
        <v>0</v>
      </c>
      <c r="L1575" s="99" t="s">
        <v>13433</v>
      </c>
      <c r="M1575" s="100" t="s">
        <v>17954</v>
      </c>
      <c r="N1575" s="86" t="str">
        <f t="shared" si="25"/>
        <v>1432143</v>
      </c>
      <c r="O1575" s="104">
        <v>273000</v>
      </c>
      <c r="P1575" s="101">
        <v>259350</v>
      </c>
      <c r="Q1575" s="77">
        <v>259.35000000000002</v>
      </c>
      <c r="R1575" s="102" t="s">
        <v>15329</v>
      </c>
      <c r="S1575" s="99" t="s">
        <v>15349</v>
      </c>
      <c r="T1575" s="99" t="s">
        <v>15331</v>
      </c>
      <c r="U1575" s="99" t="s">
        <v>15350</v>
      </c>
      <c r="V1575" s="99" t="s">
        <v>15351</v>
      </c>
      <c r="W1575" s="99" t="s">
        <v>15352</v>
      </c>
      <c r="X1575" s="103" t="s">
        <v>15684</v>
      </c>
      <c r="Y1575" s="103">
        <v>44629</v>
      </c>
      <c r="Z1575" s="103">
        <v>51928</v>
      </c>
      <c r="AA1575" s="79" t="s">
        <v>15353</v>
      </c>
    </row>
    <row r="1576" spans="1:30" hidden="1">
      <c r="A1576" s="98" t="s">
        <v>2347</v>
      </c>
      <c r="B1576" s="99" t="s">
        <v>15346</v>
      </c>
      <c r="C1576" s="99" t="s">
        <v>129</v>
      </c>
      <c r="D1576" s="99" t="s">
        <v>15322</v>
      </c>
      <c r="E1576" s="99" t="s">
        <v>15337</v>
      </c>
      <c r="F1576" s="99" t="s">
        <v>15324</v>
      </c>
      <c r="G1576" s="99" t="s">
        <v>17955</v>
      </c>
      <c r="H1576" s="99" t="s">
        <v>15326</v>
      </c>
      <c r="I1576" s="99" t="s">
        <v>15322</v>
      </c>
      <c r="J1576" s="99" t="s">
        <v>15384</v>
      </c>
      <c r="K1576" s="99">
        <v>0</v>
      </c>
      <c r="L1576" s="99" t="s">
        <v>13433</v>
      </c>
      <c r="M1576" s="99" t="s">
        <v>17956</v>
      </c>
      <c r="N1576" s="86" t="str">
        <f t="shared" si="25"/>
        <v>1432249</v>
      </c>
      <c r="O1576" s="104">
        <v>273000</v>
      </c>
      <c r="P1576" s="101">
        <v>259350</v>
      </c>
      <c r="Q1576" s="77">
        <v>259.35000000000002</v>
      </c>
      <c r="R1576" s="102" t="s">
        <v>15329</v>
      </c>
      <c r="S1576" s="99" t="s">
        <v>15349</v>
      </c>
      <c r="T1576" s="99" t="s">
        <v>15331</v>
      </c>
      <c r="U1576" s="99" t="s">
        <v>15350</v>
      </c>
      <c r="V1576" s="99" t="s">
        <v>15351</v>
      </c>
      <c r="W1576" s="99" t="s">
        <v>15352</v>
      </c>
      <c r="X1576" s="103" t="s">
        <v>15688</v>
      </c>
      <c r="Y1576" s="103">
        <v>44658</v>
      </c>
      <c r="Z1576" s="103">
        <v>51942</v>
      </c>
      <c r="AA1576" s="79" t="s">
        <v>15353</v>
      </c>
    </row>
    <row r="1577" spans="1:30" hidden="1">
      <c r="A1577" s="98" t="s">
        <v>2799</v>
      </c>
      <c r="B1577" s="99" t="s">
        <v>15358</v>
      </c>
      <c r="C1577" s="99" t="s">
        <v>59</v>
      </c>
      <c r="D1577" s="99" t="s">
        <v>15322</v>
      </c>
      <c r="E1577" s="99" t="s">
        <v>15337</v>
      </c>
      <c r="F1577" s="99" t="s">
        <v>15324</v>
      </c>
      <c r="G1577" s="99" t="s">
        <v>17957</v>
      </c>
      <c r="H1577" s="99" t="s">
        <v>15326</v>
      </c>
      <c r="I1577" s="99" t="s">
        <v>15322</v>
      </c>
      <c r="J1577" s="99" t="s">
        <v>15337</v>
      </c>
      <c r="K1577" s="99">
        <v>0</v>
      </c>
      <c r="L1577" s="99" t="s">
        <v>13433</v>
      </c>
      <c r="M1577" s="99" t="s">
        <v>156</v>
      </c>
      <c r="N1577" s="86" t="str">
        <f t="shared" si="25"/>
        <v>1435451</v>
      </c>
      <c r="O1577" s="104">
        <v>233010</v>
      </c>
      <c r="P1577" s="101">
        <v>233010</v>
      </c>
      <c r="Q1577" s="77">
        <v>233.01</v>
      </c>
      <c r="R1577" s="102" t="s">
        <v>15329</v>
      </c>
      <c r="S1577" s="99" t="s">
        <v>15330</v>
      </c>
      <c r="T1577" s="99" t="s">
        <v>15331</v>
      </c>
      <c r="U1577" s="99" t="s">
        <v>15332</v>
      </c>
      <c r="V1577" s="99" t="s">
        <v>15333</v>
      </c>
      <c r="W1577" s="99" t="s">
        <v>15334</v>
      </c>
      <c r="X1577" s="103" t="s">
        <v>15429</v>
      </c>
      <c r="Y1577" s="103">
        <v>44680</v>
      </c>
      <c r="Z1577" s="103">
        <v>51984</v>
      </c>
      <c r="AA1577" s="79">
        <v>6186</v>
      </c>
      <c r="AB1577" s="80" t="s">
        <v>15340</v>
      </c>
    </row>
    <row r="1578" spans="1:30" hidden="1">
      <c r="A1578" s="98" t="s">
        <v>2347</v>
      </c>
      <c r="B1578" s="99" t="s">
        <v>15346</v>
      </c>
      <c r="C1578" s="99" t="s">
        <v>129</v>
      </c>
      <c r="D1578" s="99" t="s">
        <v>15322</v>
      </c>
      <c r="E1578" s="99" t="s">
        <v>15337</v>
      </c>
      <c r="F1578" s="99" t="s">
        <v>15324</v>
      </c>
      <c r="G1578" s="99" t="s">
        <v>17958</v>
      </c>
      <c r="H1578" s="99" t="s">
        <v>15326</v>
      </c>
      <c r="I1578" s="99" t="s">
        <v>15322</v>
      </c>
      <c r="J1578" s="99" t="s">
        <v>15384</v>
      </c>
      <c r="K1578" s="99">
        <v>0</v>
      </c>
      <c r="L1578" s="99" t="s">
        <v>13433</v>
      </c>
      <c r="M1578" s="100" t="s">
        <v>17959</v>
      </c>
      <c r="N1578" s="86" t="str">
        <f t="shared" si="25"/>
        <v>1441001</v>
      </c>
      <c r="O1578" s="101">
        <v>273000</v>
      </c>
      <c r="P1578" s="101">
        <v>259350</v>
      </c>
      <c r="Q1578" s="77">
        <v>259.35000000000002</v>
      </c>
      <c r="R1578" s="102" t="s">
        <v>15329</v>
      </c>
      <c r="S1578" s="99" t="s">
        <v>15349</v>
      </c>
      <c r="T1578" s="99" t="s">
        <v>15331</v>
      </c>
      <c r="U1578" s="99" t="s">
        <v>15350</v>
      </c>
      <c r="V1578" s="99" t="s">
        <v>15351</v>
      </c>
      <c r="W1578" s="99" t="s">
        <v>15352</v>
      </c>
      <c r="X1578" s="103">
        <v>44601</v>
      </c>
      <c r="Y1578" s="103">
        <v>44615</v>
      </c>
      <c r="Z1578" s="103">
        <v>51899</v>
      </c>
      <c r="AA1578" s="79" t="s">
        <v>15353</v>
      </c>
    </row>
    <row r="1579" spans="1:30" hidden="1">
      <c r="A1579" s="76" t="s">
        <v>15335</v>
      </c>
      <c r="B1579" s="92" t="s">
        <v>15336</v>
      </c>
      <c r="C1579" s="92" t="s">
        <v>6</v>
      </c>
      <c r="D1579" s="92" t="s">
        <v>15322</v>
      </c>
      <c r="E1579" s="92" t="s">
        <v>15337</v>
      </c>
      <c r="F1579" s="92" t="s">
        <v>15324</v>
      </c>
      <c r="G1579" s="92" t="s">
        <v>17960</v>
      </c>
      <c r="H1579" s="92" t="s">
        <v>15326</v>
      </c>
      <c r="I1579" s="92" t="s">
        <v>15322</v>
      </c>
      <c r="J1579" s="92" t="s">
        <v>15364</v>
      </c>
      <c r="K1579" s="92">
        <v>0</v>
      </c>
      <c r="L1579" s="92" t="s">
        <v>13433</v>
      </c>
      <c r="M1579" s="93" t="s">
        <v>17961</v>
      </c>
      <c r="N1579" s="86" t="str">
        <f t="shared" si="25"/>
        <v>1442237</v>
      </c>
      <c r="O1579" s="94">
        <v>126735</v>
      </c>
      <c r="P1579" s="95">
        <v>126735</v>
      </c>
      <c r="Q1579" s="77">
        <v>126.735</v>
      </c>
      <c r="R1579" s="96" t="s">
        <v>15329</v>
      </c>
      <c r="S1579" s="92" t="s">
        <v>15330</v>
      </c>
      <c r="T1579" s="92" t="s">
        <v>15331</v>
      </c>
      <c r="U1579" s="92" t="s">
        <v>15332</v>
      </c>
      <c r="V1579" s="92" t="s">
        <v>15333</v>
      </c>
      <c r="W1579" s="92" t="s">
        <v>15345</v>
      </c>
      <c r="X1579" s="97">
        <v>44582</v>
      </c>
      <c r="Y1579" s="97">
        <v>44582</v>
      </c>
      <c r="Z1579" s="97">
        <v>51855</v>
      </c>
      <c r="AA1579" s="79">
        <v>6186</v>
      </c>
      <c r="AB1579" s="90"/>
    </row>
    <row r="1580" spans="1:30" hidden="1">
      <c r="A1580" s="98" t="s">
        <v>2347</v>
      </c>
      <c r="B1580" s="99" t="s">
        <v>15346</v>
      </c>
      <c r="C1580" s="99" t="s">
        <v>129</v>
      </c>
      <c r="D1580" s="99" t="s">
        <v>15322</v>
      </c>
      <c r="E1580" s="99" t="s">
        <v>15337</v>
      </c>
      <c r="F1580" s="99" t="s">
        <v>15324</v>
      </c>
      <c r="G1580" s="99" t="s">
        <v>17962</v>
      </c>
      <c r="H1580" s="99" t="s">
        <v>15326</v>
      </c>
      <c r="I1580" s="99" t="s">
        <v>15322</v>
      </c>
      <c r="J1580" s="99" t="s">
        <v>15384</v>
      </c>
      <c r="K1580" s="99">
        <v>0</v>
      </c>
      <c r="L1580" s="99" t="s">
        <v>13433</v>
      </c>
      <c r="M1580" s="99" t="s">
        <v>17963</v>
      </c>
      <c r="N1580" s="86" t="str">
        <f t="shared" si="25"/>
        <v>1443554</v>
      </c>
      <c r="O1580" s="104">
        <v>273000</v>
      </c>
      <c r="P1580" s="101">
        <v>259350</v>
      </c>
      <c r="Q1580" s="77">
        <v>259.35000000000002</v>
      </c>
      <c r="R1580" s="102" t="s">
        <v>15329</v>
      </c>
      <c r="S1580" s="99" t="s">
        <v>15349</v>
      </c>
      <c r="T1580" s="99" t="s">
        <v>15331</v>
      </c>
      <c r="U1580" s="99" t="s">
        <v>15350</v>
      </c>
      <c r="V1580" s="99" t="s">
        <v>15351</v>
      </c>
      <c r="W1580" s="99" t="s">
        <v>15352</v>
      </c>
      <c r="X1580" s="103" t="s">
        <v>15688</v>
      </c>
      <c r="Y1580" s="103">
        <v>44658</v>
      </c>
      <c r="Z1580" s="103">
        <v>51942</v>
      </c>
      <c r="AA1580" s="79" t="s">
        <v>15353</v>
      </c>
    </row>
    <row r="1581" spans="1:30" hidden="1">
      <c r="A1581" s="76" t="s">
        <v>15392</v>
      </c>
      <c r="B1581" s="92" t="s">
        <v>15393</v>
      </c>
      <c r="C1581" s="92" t="s">
        <v>539</v>
      </c>
      <c r="D1581" s="92" t="s">
        <v>15322</v>
      </c>
      <c r="E1581" s="92" t="s">
        <v>15337</v>
      </c>
      <c r="F1581" s="92" t="s">
        <v>15324</v>
      </c>
      <c r="G1581" s="92" t="s">
        <v>17964</v>
      </c>
      <c r="H1581" s="92" t="s">
        <v>15326</v>
      </c>
      <c r="I1581" s="92" t="s">
        <v>15322</v>
      </c>
      <c r="J1581" s="92" t="s">
        <v>15384</v>
      </c>
      <c r="K1581" s="92">
        <v>0</v>
      </c>
      <c r="L1581" s="92" t="s">
        <v>13433</v>
      </c>
      <c r="M1581" s="93" t="s">
        <v>17965</v>
      </c>
      <c r="N1581" s="86" t="str">
        <f t="shared" si="25"/>
        <v>1444273</v>
      </c>
      <c r="O1581" s="94">
        <v>153500</v>
      </c>
      <c r="P1581" s="95">
        <v>153500</v>
      </c>
      <c r="Q1581" s="77">
        <v>153.5</v>
      </c>
      <c r="R1581" s="96" t="s">
        <v>15329</v>
      </c>
      <c r="S1581" s="92" t="s">
        <v>15330</v>
      </c>
      <c r="T1581" s="92" t="s">
        <v>15331</v>
      </c>
      <c r="U1581" s="92" t="s">
        <v>15332</v>
      </c>
      <c r="V1581" s="92" t="s">
        <v>15333</v>
      </c>
      <c r="W1581" s="92" t="s">
        <v>15334</v>
      </c>
      <c r="X1581" s="97">
        <v>44551</v>
      </c>
      <c r="Y1581" s="97">
        <v>44574</v>
      </c>
      <c r="Z1581" s="97">
        <v>51856</v>
      </c>
      <c r="AA1581" s="79">
        <v>6186</v>
      </c>
      <c r="AB1581" s="90"/>
    </row>
    <row r="1582" spans="1:30" hidden="1">
      <c r="A1582" s="76" t="s">
        <v>2347</v>
      </c>
      <c r="B1582" s="92" t="s">
        <v>15511</v>
      </c>
      <c r="C1582" s="92" t="s">
        <v>3798</v>
      </c>
      <c r="D1582" s="92" t="s">
        <v>15322</v>
      </c>
      <c r="E1582" s="92" t="s">
        <v>15361</v>
      </c>
      <c r="F1582" s="92" t="s">
        <v>15354</v>
      </c>
      <c r="G1582" s="92" t="s">
        <v>17966</v>
      </c>
      <c r="H1582" s="92" t="s">
        <v>15326</v>
      </c>
      <c r="I1582" s="92" t="s">
        <v>15322</v>
      </c>
      <c r="J1582" s="92" t="s">
        <v>15361</v>
      </c>
      <c r="K1582" s="92">
        <v>0</v>
      </c>
      <c r="L1582" s="92" t="s">
        <v>13433</v>
      </c>
      <c r="M1582" s="93" t="s">
        <v>17967</v>
      </c>
      <c r="N1582" s="86" t="str">
        <f t="shared" si="25"/>
        <v>1455984</v>
      </c>
      <c r="O1582" s="94">
        <v>142537</v>
      </c>
      <c r="P1582" s="95">
        <v>142537</v>
      </c>
      <c r="Q1582" s="77">
        <v>142.53700000000001</v>
      </c>
      <c r="R1582" s="96" t="s">
        <v>15329</v>
      </c>
      <c r="S1582" s="92" t="s">
        <v>15349</v>
      </c>
      <c r="T1582" s="92" t="s">
        <v>15331</v>
      </c>
      <c r="U1582" s="92" t="s">
        <v>15356</v>
      </c>
      <c r="V1582" s="92" t="s">
        <v>15357</v>
      </c>
      <c r="W1582" s="92" t="s">
        <v>15352</v>
      </c>
      <c r="X1582" s="97">
        <v>44594</v>
      </c>
      <c r="Y1582" s="97">
        <v>44596</v>
      </c>
      <c r="Z1582" s="97">
        <v>51898</v>
      </c>
      <c r="AA1582" s="79" t="s">
        <v>15353</v>
      </c>
      <c r="AB1582" s="90"/>
    </row>
    <row r="1583" spans="1:30" hidden="1">
      <c r="A1583" s="98" t="s">
        <v>2347</v>
      </c>
      <c r="B1583" s="99" t="s">
        <v>15367</v>
      </c>
      <c r="C1583" s="99" t="s">
        <v>15368</v>
      </c>
      <c r="D1583" s="99" t="s">
        <v>15322</v>
      </c>
      <c r="E1583" s="99" t="s">
        <v>15364</v>
      </c>
      <c r="F1583" s="99" t="s">
        <v>15324</v>
      </c>
      <c r="G1583" s="99" t="s">
        <v>17968</v>
      </c>
      <c r="H1583" s="99" t="s">
        <v>15326</v>
      </c>
      <c r="I1583" s="99" t="s">
        <v>15322</v>
      </c>
      <c r="J1583" s="99" t="s">
        <v>15364</v>
      </c>
      <c r="K1583" s="99">
        <v>0</v>
      </c>
      <c r="L1583" s="99" t="s">
        <v>13433</v>
      </c>
      <c r="M1583" s="99" t="s">
        <v>17969</v>
      </c>
      <c r="N1583" s="86" t="str">
        <f t="shared" si="25"/>
        <v>1465898</v>
      </c>
      <c r="O1583" s="104">
        <v>85000</v>
      </c>
      <c r="P1583" s="101">
        <v>35000</v>
      </c>
      <c r="Q1583" s="77">
        <v>35</v>
      </c>
      <c r="R1583" s="102" t="s">
        <v>15329</v>
      </c>
      <c r="S1583" s="99" t="s">
        <v>15330</v>
      </c>
      <c r="T1583" s="99" t="s">
        <v>15331</v>
      </c>
      <c r="U1583" s="99" t="s">
        <v>15641</v>
      </c>
      <c r="V1583" s="99" t="s">
        <v>15642</v>
      </c>
      <c r="W1583" s="99" t="s">
        <v>15345</v>
      </c>
      <c r="X1583" s="103">
        <v>44708</v>
      </c>
      <c r="Y1583" s="103">
        <v>44708</v>
      </c>
      <c r="Z1583" s="103">
        <v>52011</v>
      </c>
      <c r="AA1583" s="79">
        <v>6186</v>
      </c>
      <c r="AB1583" s="80" t="s">
        <v>15503</v>
      </c>
      <c r="AC1583" s="81" t="s">
        <v>15340</v>
      </c>
      <c r="AD1583" s="81">
        <v>2939</v>
      </c>
    </row>
    <row r="1584" spans="1:30" hidden="1">
      <c r="A1584" s="76" t="s">
        <v>2347</v>
      </c>
      <c r="B1584" s="92" t="s">
        <v>15511</v>
      </c>
      <c r="C1584" s="92" t="s">
        <v>3798</v>
      </c>
      <c r="D1584" s="92" t="s">
        <v>15322</v>
      </c>
      <c r="E1584" s="92" t="s">
        <v>15361</v>
      </c>
      <c r="F1584" s="92" t="s">
        <v>15354</v>
      </c>
      <c r="G1584" s="92" t="s">
        <v>17970</v>
      </c>
      <c r="H1584" s="92" t="s">
        <v>15326</v>
      </c>
      <c r="I1584" s="92" t="s">
        <v>15322</v>
      </c>
      <c r="J1584" s="92" t="s">
        <v>15361</v>
      </c>
      <c r="K1584" s="92">
        <v>0</v>
      </c>
      <c r="L1584" s="92" t="s">
        <v>13433</v>
      </c>
      <c r="M1584" s="93" t="s">
        <v>17971</v>
      </c>
      <c r="N1584" s="86" t="str">
        <f t="shared" si="25"/>
        <v>1476695</v>
      </c>
      <c r="O1584" s="94">
        <v>142557</v>
      </c>
      <c r="P1584" s="95">
        <v>142557</v>
      </c>
      <c r="Q1584" s="77">
        <v>142.55699999999999</v>
      </c>
      <c r="R1584" s="96" t="s">
        <v>15329</v>
      </c>
      <c r="S1584" s="92" t="s">
        <v>15349</v>
      </c>
      <c r="T1584" s="92" t="s">
        <v>15331</v>
      </c>
      <c r="U1584" s="92" t="s">
        <v>15356</v>
      </c>
      <c r="V1584" s="92" t="s">
        <v>15357</v>
      </c>
      <c r="W1584" s="92" t="s">
        <v>15352</v>
      </c>
      <c r="X1584" s="97">
        <v>44581</v>
      </c>
      <c r="Y1584" s="97">
        <v>44581</v>
      </c>
      <c r="Z1584" s="97">
        <v>51884</v>
      </c>
      <c r="AA1584" s="79" t="s">
        <v>15353</v>
      </c>
      <c r="AB1584" s="90"/>
    </row>
    <row r="1585" spans="1:29" hidden="1">
      <c r="A1585" s="98" t="s">
        <v>15380</v>
      </c>
      <c r="B1585" s="99" t="s">
        <v>15381</v>
      </c>
      <c r="C1585" s="99" t="s">
        <v>15382</v>
      </c>
      <c r="D1585" s="99" t="s">
        <v>15322</v>
      </c>
      <c r="E1585" s="99" t="s">
        <v>15337</v>
      </c>
      <c r="F1585" s="99" t="s">
        <v>15324</v>
      </c>
      <c r="G1585" s="99" t="s">
        <v>17972</v>
      </c>
      <c r="H1585" s="99" t="s">
        <v>15326</v>
      </c>
      <c r="I1585" s="99" t="s">
        <v>15322</v>
      </c>
      <c r="J1585" s="99" t="s">
        <v>15337</v>
      </c>
      <c r="K1585" s="99">
        <v>0</v>
      </c>
      <c r="L1585" s="99" t="s">
        <v>13433</v>
      </c>
      <c r="M1585" s="99" t="s">
        <v>663</v>
      </c>
      <c r="N1585" s="86" t="str">
        <f t="shared" si="25"/>
        <v>1551156</v>
      </c>
      <c r="O1585" s="104">
        <v>230759</v>
      </c>
      <c r="P1585" s="105">
        <v>230759</v>
      </c>
      <c r="Q1585" s="77">
        <v>230.75899999999999</v>
      </c>
      <c r="R1585" s="102" t="s">
        <v>15329</v>
      </c>
      <c r="S1585" s="99" t="s">
        <v>15330</v>
      </c>
      <c r="T1585" s="99" t="s">
        <v>15331</v>
      </c>
      <c r="U1585" s="99" t="s">
        <v>15332</v>
      </c>
      <c r="V1585" s="99" t="s">
        <v>15333</v>
      </c>
      <c r="W1585" s="99" t="s">
        <v>15334</v>
      </c>
      <c r="X1585" s="103" t="s">
        <v>15434</v>
      </c>
      <c r="Y1585" s="103">
        <v>44727</v>
      </c>
      <c r="Z1585" s="103">
        <v>52024</v>
      </c>
      <c r="AA1585" s="79">
        <v>6186</v>
      </c>
      <c r="AB1585" s="80" t="s">
        <v>15340</v>
      </c>
      <c r="AC1585" s="81">
        <v>33</v>
      </c>
    </row>
    <row r="1586" spans="1:29" hidden="1">
      <c r="A1586" s="98" t="s">
        <v>2799</v>
      </c>
      <c r="B1586" s="99" t="s">
        <v>15358</v>
      </c>
      <c r="C1586" s="99" t="s">
        <v>59</v>
      </c>
      <c r="D1586" s="99" t="s">
        <v>15322</v>
      </c>
      <c r="E1586" s="99" t="s">
        <v>15337</v>
      </c>
      <c r="F1586" s="99" t="s">
        <v>15324</v>
      </c>
      <c r="G1586" s="99" t="s">
        <v>17973</v>
      </c>
      <c r="H1586" s="99" t="s">
        <v>15326</v>
      </c>
      <c r="I1586" s="99" t="s">
        <v>15322</v>
      </c>
      <c r="J1586" s="99" t="s">
        <v>15337</v>
      </c>
      <c r="K1586" s="99">
        <v>0</v>
      </c>
      <c r="L1586" s="99" t="s">
        <v>13433</v>
      </c>
      <c r="M1586" s="100" t="s">
        <v>176</v>
      </c>
      <c r="N1586" s="86" t="str">
        <f t="shared" si="25"/>
        <v>1557672</v>
      </c>
      <c r="O1586" s="101">
        <v>309400</v>
      </c>
      <c r="P1586" s="101">
        <v>309400</v>
      </c>
      <c r="Q1586" s="77">
        <v>309.39999999999998</v>
      </c>
      <c r="R1586" s="102" t="s">
        <v>15329</v>
      </c>
      <c r="S1586" s="99" t="s">
        <v>15330</v>
      </c>
      <c r="T1586" s="99" t="s">
        <v>15331</v>
      </c>
      <c r="U1586" s="99" t="s">
        <v>15332</v>
      </c>
      <c r="V1586" s="99" t="s">
        <v>15333</v>
      </c>
      <c r="W1586" s="99" t="s">
        <v>15329</v>
      </c>
      <c r="X1586" s="103">
        <v>44614</v>
      </c>
      <c r="Y1586" s="103">
        <v>44615</v>
      </c>
      <c r="Z1586" s="103">
        <v>51918</v>
      </c>
      <c r="AA1586" s="79">
        <v>6186</v>
      </c>
      <c r="AB1586" s="90" t="s">
        <v>15340</v>
      </c>
    </row>
    <row r="1587" spans="1:29" hidden="1">
      <c r="A1587" s="98" t="s">
        <v>2347</v>
      </c>
      <c r="B1587" s="99" t="s">
        <v>15346</v>
      </c>
      <c r="C1587" s="99" t="s">
        <v>129</v>
      </c>
      <c r="D1587" s="99" t="s">
        <v>15322</v>
      </c>
      <c r="E1587" s="99" t="s">
        <v>15337</v>
      </c>
      <c r="F1587" s="99" t="s">
        <v>15324</v>
      </c>
      <c r="G1587" s="99" t="s">
        <v>17974</v>
      </c>
      <c r="H1587" s="99" t="s">
        <v>15326</v>
      </c>
      <c r="I1587" s="99" t="s">
        <v>15322</v>
      </c>
      <c r="J1587" s="99" t="s">
        <v>15384</v>
      </c>
      <c r="K1587" s="99">
        <v>0</v>
      </c>
      <c r="L1587" s="99" t="s">
        <v>13433</v>
      </c>
      <c r="M1587" s="100" t="s">
        <v>17975</v>
      </c>
      <c r="N1587" s="86" t="str">
        <f t="shared" si="25"/>
        <v>1597936</v>
      </c>
      <c r="O1587" s="104">
        <v>273000</v>
      </c>
      <c r="P1587" s="101">
        <v>259350</v>
      </c>
      <c r="Q1587" s="77">
        <v>259.35000000000002</v>
      </c>
      <c r="R1587" s="102" t="s">
        <v>15329</v>
      </c>
      <c r="S1587" s="99" t="s">
        <v>15349</v>
      </c>
      <c r="T1587" s="99" t="s">
        <v>15331</v>
      </c>
      <c r="U1587" s="99" t="s">
        <v>15350</v>
      </c>
      <c r="V1587" s="99" t="s">
        <v>15351</v>
      </c>
      <c r="W1587" s="99" t="s">
        <v>15352</v>
      </c>
      <c r="X1587" s="103" t="s">
        <v>15686</v>
      </c>
      <c r="Y1587" s="103">
        <v>44631</v>
      </c>
      <c r="Z1587" s="103">
        <v>51931</v>
      </c>
      <c r="AA1587" s="79" t="s">
        <v>15353</v>
      </c>
    </row>
    <row r="1588" spans="1:29" hidden="1">
      <c r="A1588" s="98" t="s">
        <v>2799</v>
      </c>
      <c r="B1588" s="99" t="s">
        <v>15358</v>
      </c>
      <c r="C1588" s="99" t="s">
        <v>59</v>
      </c>
      <c r="D1588" s="99" t="s">
        <v>15322</v>
      </c>
      <c r="E1588" s="99" t="s">
        <v>15337</v>
      </c>
      <c r="F1588" s="99" t="s">
        <v>15324</v>
      </c>
      <c r="G1588" s="99" t="s">
        <v>17976</v>
      </c>
      <c r="H1588" s="99" t="s">
        <v>15326</v>
      </c>
      <c r="I1588" s="99" t="s">
        <v>15322</v>
      </c>
      <c r="J1588" s="99" t="s">
        <v>15337</v>
      </c>
      <c r="K1588" s="99">
        <v>0</v>
      </c>
      <c r="L1588" s="99" t="s">
        <v>13433</v>
      </c>
      <c r="M1588" s="99" t="s">
        <v>378</v>
      </c>
      <c r="N1588" s="86" t="str">
        <f t="shared" si="25"/>
        <v>1711912</v>
      </c>
      <c r="O1588" s="104">
        <v>297500</v>
      </c>
      <c r="P1588" s="101">
        <v>297500</v>
      </c>
      <c r="Q1588" s="77">
        <v>297.5</v>
      </c>
      <c r="R1588" s="102" t="s">
        <v>15329</v>
      </c>
      <c r="S1588" s="99" t="s">
        <v>15330</v>
      </c>
      <c r="T1588" s="99" t="s">
        <v>15331</v>
      </c>
      <c r="U1588" s="99" t="s">
        <v>15332</v>
      </c>
      <c r="V1588" s="99" t="s">
        <v>15333</v>
      </c>
      <c r="W1588" s="99" t="s">
        <v>15334</v>
      </c>
      <c r="X1588" s="103" t="s">
        <v>15530</v>
      </c>
      <c r="Y1588" s="103">
        <v>44657</v>
      </c>
      <c r="Z1588" s="103">
        <v>51959</v>
      </c>
      <c r="AA1588" s="79">
        <v>6186</v>
      </c>
      <c r="AB1588" s="80" t="s">
        <v>15340</v>
      </c>
    </row>
    <row r="1589" spans="1:29" hidden="1">
      <c r="A1589" s="98" t="s">
        <v>15335</v>
      </c>
      <c r="B1589" s="99" t="s">
        <v>15336</v>
      </c>
      <c r="C1589" s="99" t="s">
        <v>6</v>
      </c>
      <c r="D1589" s="99" t="s">
        <v>15322</v>
      </c>
      <c r="E1589" s="99" t="s">
        <v>15337</v>
      </c>
      <c r="F1589" s="99" t="s">
        <v>15324</v>
      </c>
      <c r="G1589" s="99" t="s">
        <v>17977</v>
      </c>
      <c r="H1589" s="99" t="s">
        <v>15326</v>
      </c>
      <c r="I1589" s="99" t="s">
        <v>15322</v>
      </c>
      <c r="J1589" s="99" t="s">
        <v>15337</v>
      </c>
      <c r="K1589" s="99">
        <v>0</v>
      </c>
      <c r="L1589" s="99" t="s">
        <v>13433</v>
      </c>
      <c r="M1589" s="99" t="s">
        <v>290</v>
      </c>
      <c r="N1589" s="86" t="str">
        <f t="shared" si="25"/>
        <v>1736071</v>
      </c>
      <c r="O1589" s="104">
        <v>263558</v>
      </c>
      <c r="P1589" s="101">
        <v>263558</v>
      </c>
      <c r="Q1589" s="77">
        <v>263.55799999999999</v>
      </c>
      <c r="R1589" s="102" t="s">
        <v>15329</v>
      </c>
      <c r="S1589" s="99" t="s">
        <v>15330</v>
      </c>
      <c r="T1589" s="99" t="s">
        <v>15331</v>
      </c>
      <c r="U1589" s="99" t="s">
        <v>15332</v>
      </c>
      <c r="V1589" s="99" t="s">
        <v>15333</v>
      </c>
      <c r="W1589" s="99" t="s">
        <v>15339</v>
      </c>
      <c r="X1589" s="103" t="s">
        <v>15540</v>
      </c>
      <c r="Y1589" s="103">
        <v>44672</v>
      </c>
      <c r="Z1589" s="103">
        <v>51960</v>
      </c>
      <c r="AA1589" s="79">
        <v>6186</v>
      </c>
      <c r="AB1589" s="90" t="s">
        <v>15340</v>
      </c>
    </row>
    <row r="1590" spans="1:29" hidden="1">
      <c r="A1590" s="98" t="s">
        <v>15335</v>
      </c>
      <c r="B1590" s="99" t="s">
        <v>15336</v>
      </c>
      <c r="C1590" s="99" t="s">
        <v>6</v>
      </c>
      <c r="D1590" s="99" t="s">
        <v>15322</v>
      </c>
      <c r="E1590" s="99" t="s">
        <v>15337</v>
      </c>
      <c r="F1590" s="99" t="s">
        <v>15324</v>
      </c>
      <c r="G1590" s="99" t="s">
        <v>17978</v>
      </c>
      <c r="H1590" s="99" t="s">
        <v>15326</v>
      </c>
      <c r="I1590" s="99" t="s">
        <v>15322</v>
      </c>
      <c r="J1590" s="99" t="s">
        <v>15327</v>
      </c>
      <c r="K1590" s="99">
        <v>0</v>
      </c>
      <c r="L1590" s="99" t="s">
        <v>13433</v>
      </c>
      <c r="M1590" s="100" t="s">
        <v>17979</v>
      </c>
      <c r="N1590" s="86" t="str">
        <f t="shared" si="25"/>
        <v>1754091</v>
      </c>
      <c r="O1590" s="101">
        <v>141640</v>
      </c>
      <c r="P1590" s="101">
        <v>120000</v>
      </c>
      <c r="Q1590" s="77">
        <v>120</v>
      </c>
      <c r="R1590" s="102" t="s">
        <v>15329</v>
      </c>
      <c r="S1590" s="99" t="s">
        <v>15349</v>
      </c>
      <c r="T1590" s="99" t="s">
        <v>15331</v>
      </c>
      <c r="U1590" s="99" t="s">
        <v>15356</v>
      </c>
      <c r="V1590" s="99" t="s">
        <v>15357</v>
      </c>
      <c r="W1590" s="99" t="s">
        <v>15388</v>
      </c>
      <c r="X1590" s="103">
        <v>44580</v>
      </c>
      <c r="Y1590" s="103">
        <v>44615</v>
      </c>
      <c r="Z1590" s="103">
        <v>51869</v>
      </c>
      <c r="AA1590" s="79" t="s">
        <v>15353</v>
      </c>
    </row>
    <row r="1591" spans="1:29" hidden="1">
      <c r="A1591" s="98" t="s">
        <v>2347</v>
      </c>
      <c r="B1591" s="99" t="s">
        <v>15346</v>
      </c>
      <c r="C1591" s="99" t="s">
        <v>129</v>
      </c>
      <c r="D1591" s="99" t="s">
        <v>15322</v>
      </c>
      <c r="E1591" s="99" t="s">
        <v>15337</v>
      </c>
      <c r="F1591" s="99" t="s">
        <v>15324</v>
      </c>
      <c r="G1591" s="99" t="s">
        <v>17980</v>
      </c>
      <c r="H1591" s="99" t="s">
        <v>15326</v>
      </c>
      <c r="I1591" s="99" t="s">
        <v>15322</v>
      </c>
      <c r="J1591" s="99" t="s">
        <v>15327</v>
      </c>
      <c r="K1591" s="99">
        <v>0</v>
      </c>
      <c r="L1591" s="99" t="s">
        <v>13433</v>
      </c>
      <c r="M1591" s="100" t="s">
        <v>17981</v>
      </c>
      <c r="N1591" s="86" t="str">
        <f t="shared" si="25"/>
        <v>1768263</v>
      </c>
      <c r="O1591" s="101">
        <v>281388</v>
      </c>
      <c r="P1591" s="101">
        <v>281388</v>
      </c>
      <c r="Q1591" s="77">
        <v>281.38799999999998</v>
      </c>
      <c r="R1591" s="102" t="s">
        <v>15329</v>
      </c>
      <c r="S1591" s="99" t="s">
        <v>15330</v>
      </c>
      <c r="T1591" s="99" t="s">
        <v>15331</v>
      </c>
      <c r="U1591" s="99" t="s">
        <v>15356</v>
      </c>
      <c r="V1591" s="99" t="s">
        <v>15357</v>
      </c>
      <c r="W1591" s="99" t="s">
        <v>15352</v>
      </c>
      <c r="X1591" s="103">
        <v>44616</v>
      </c>
      <c r="Y1591" s="103">
        <v>44617</v>
      </c>
      <c r="Z1591" s="103">
        <v>51920</v>
      </c>
      <c r="AA1591" s="79" t="s">
        <v>15353</v>
      </c>
    </row>
    <row r="1592" spans="1:29" hidden="1">
      <c r="A1592" s="76" t="s">
        <v>2347</v>
      </c>
      <c r="B1592" s="92" t="s">
        <v>15341</v>
      </c>
      <c r="C1592" s="92" t="s">
        <v>15342</v>
      </c>
      <c r="D1592" s="92" t="s">
        <v>15322</v>
      </c>
      <c r="E1592" s="92" t="s">
        <v>15343</v>
      </c>
      <c r="F1592" s="92" t="s">
        <v>15354</v>
      </c>
      <c r="G1592" s="92" t="s">
        <v>17982</v>
      </c>
      <c r="H1592" s="92" t="s">
        <v>15326</v>
      </c>
      <c r="I1592" s="92" t="s">
        <v>15322</v>
      </c>
      <c r="J1592" s="92" t="s">
        <v>15343</v>
      </c>
      <c r="K1592" s="92">
        <v>0</v>
      </c>
      <c r="L1592" s="92" t="s">
        <v>13433</v>
      </c>
      <c r="M1592" s="93" t="s">
        <v>17983</v>
      </c>
      <c r="N1592" s="86" t="str">
        <f t="shared" si="25"/>
        <v>1788917</v>
      </c>
      <c r="O1592" s="94">
        <v>142499</v>
      </c>
      <c r="P1592" s="95">
        <v>142499</v>
      </c>
      <c r="Q1592" s="77">
        <v>142.499</v>
      </c>
      <c r="R1592" s="96" t="s">
        <v>15329</v>
      </c>
      <c r="S1592" s="92" t="s">
        <v>15349</v>
      </c>
      <c r="T1592" s="92" t="s">
        <v>15331</v>
      </c>
      <c r="U1592" s="92" t="s">
        <v>15356</v>
      </c>
      <c r="V1592" s="92" t="s">
        <v>15357</v>
      </c>
      <c r="W1592" s="92" t="s">
        <v>15352</v>
      </c>
      <c r="X1592" s="97">
        <v>44578</v>
      </c>
      <c r="Y1592" s="97">
        <v>44579</v>
      </c>
      <c r="Z1592" s="97">
        <v>51864</v>
      </c>
      <c r="AA1592" s="79" t="s">
        <v>15353</v>
      </c>
      <c r="AB1592" s="90"/>
    </row>
    <row r="1593" spans="1:29" hidden="1">
      <c r="A1593" s="98" t="s">
        <v>2799</v>
      </c>
      <c r="B1593" s="99" t="s">
        <v>15358</v>
      </c>
      <c r="C1593" s="99" t="s">
        <v>59</v>
      </c>
      <c r="D1593" s="99" t="s">
        <v>15322</v>
      </c>
      <c r="E1593" s="99" t="s">
        <v>15337</v>
      </c>
      <c r="F1593" s="99" t="s">
        <v>15324</v>
      </c>
      <c r="G1593" s="99" t="s">
        <v>17984</v>
      </c>
      <c r="H1593" s="99" t="s">
        <v>15326</v>
      </c>
      <c r="I1593" s="99" t="s">
        <v>15322</v>
      </c>
      <c r="J1593" s="99" t="s">
        <v>15395</v>
      </c>
      <c r="K1593" s="99">
        <v>0</v>
      </c>
      <c r="L1593" s="99" t="s">
        <v>13433</v>
      </c>
      <c r="M1593" s="100" t="s">
        <v>2527</v>
      </c>
      <c r="N1593" s="86" t="str">
        <f t="shared" si="25"/>
        <v>1812237</v>
      </c>
      <c r="O1593" s="104">
        <v>177000</v>
      </c>
      <c r="P1593" s="101">
        <v>177000</v>
      </c>
      <c r="Q1593" s="77">
        <v>177</v>
      </c>
      <c r="R1593" s="102" t="s">
        <v>15329</v>
      </c>
      <c r="S1593" s="99" t="s">
        <v>15330</v>
      </c>
      <c r="T1593" s="99" t="s">
        <v>15331</v>
      </c>
      <c r="U1593" s="99" t="s">
        <v>15332</v>
      </c>
      <c r="V1593" s="99" t="s">
        <v>15333</v>
      </c>
      <c r="W1593" s="99" t="s">
        <v>15334</v>
      </c>
      <c r="X1593" s="103" t="s">
        <v>15624</v>
      </c>
      <c r="Y1593" s="103">
        <v>44637</v>
      </c>
      <c r="Z1593" s="103">
        <v>51940</v>
      </c>
      <c r="AA1593" s="79">
        <v>6186</v>
      </c>
      <c r="AB1593" s="80" t="s">
        <v>15340</v>
      </c>
      <c r="AC1593" s="81">
        <v>33</v>
      </c>
    </row>
    <row r="1594" spans="1:29" hidden="1">
      <c r="A1594" s="98" t="s">
        <v>2799</v>
      </c>
      <c r="B1594" s="99" t="s">
        <v>15358</v>
      </c>
      <c r="C1594" s="99" t="s">
        <v>59</v>
      </c>
      <c r="D1594" s="99" t="s">
        <v>15322</v>
      </c>
      <c r="E1594" s="99" t="s">
        <v>15337</v>
      </c>
      <c r="F1594" s="99" t="s">
        <v>15324</v>
      </c>
      <c r="G1594" s="99" t="s">
        <v>17985</v>
      </c>
      <c r="H1594" s="99" t="s">
        <v>15326</v>
      </c>
      <c r="I1594" s="99" t="s">
        <v>15322</v>
      </c>
      <c r="J1594" s="99" t="s">
        <v>15337</v>
      </c>
      <c r="K1594" s="99">
        <v>0</v>
      </c>
      <c r="L1594" s="99" t="s">
        <v>13433</v>
      </c>
      <c r="M1594" s="99" t="s">
        <v>1637</v>
      </c>
      <c r="N1594" s="86" t="str">
        <f t="shared" si="25"/>
        <v>1826944</v>
      </c>
      <c r="O1594" s="104">
        <v>327000</v>
      </c>
      <c r="P1594" s="101">
        <v>327000</v>
      </c>
      <c r="Q1594" s="77">
        <v>327</v>
      </c>
      <c r="R1594" s="102" t="s">
        <v>15329</v>
      </c>
      <c r="S1594" s="99" t="s">
        <v>15330</v>
      </c>
      <c r="T1594" s="99" t="s">
        <v>15331</v>
      </c>
      <c r="U1594" s="99" t="s">
        <v>15332</v>
      </c>
      <c r="V1594" s="99" t="s">
        <v>15333</v>
      </c>
      <c r="W1594" s="99" t="s">
        <v>15334</v>
      </c>
      <c r="X1594" s="103">
        <v>44694</v>
      </c>
      <c r="Y1594" s="103">
        <v>44694</v>
      </c>
      <c r="Z1594" s="103">
        <v>51996</v>
      </c>
      <c r="AA1594" s="79">
        <v>6186</v>
      </c>
      <c r="AB1594" s="80" t="s">
        <v>15340</v>
      </c>
      <c r="AC1594" s="81">
        <v>33</v>
      </c>
    </row>
    <row r="1595" spans="1:29" hidden="1">
      <c r="A1595" s="76" t="s">
        <v>2799</v>
      </c>
      <c r="B1595" s="92" t="s">
        <v>15358</v>
      </c>
      <c r="C1595" s="92" t="s">
        <v>59</v>
      </c>
      <c r="D1595" s="92" t="s">
        <v>15322</v>
      </c>
      <c r="E1595" s="92" t="s">
        <v>15337</v>
      </c>
      <c r="F1595" s="92" t="s">
        <v>15324</v>
      </c>
      <c r="G1595" s="92" t="s">
        <v>17986</v>
      </c>
      <c r="H1595" s="92" t="s">
        <v>15326</v>
      </c>
      <c r="I1595" s="92" t="s">
        <v>15322</v>
      </c>
      <c r="J1595" s="92" t="s">
        <v>15395</v>
      </c>
      <c r="K1595" s="92">
        <v>0</v>
      </c>
      <c r="L1595" s="92" t="s">
        <v>13433</v>
      </c>
      <c r="M1595" s="93" t="s">
        <v>17987</v>
      </c>
      <c r="N1595" s="86" t="str">
        <f t="shared" si="25"/>
        <v>1828266</v>
      </c>
      <c r="O1595" s="94">
        <v>148750</v>
      </c>
      <c r="P1595" s="95">
        <v>148750</v>
      </c>
      <c r="Q1595" s="77">
        <v>148.75</v>
      </c>
      <c r="R1595" s="96" t="s">
        <v>15329</v>
      </c>
      <c r="S1595" s="92" t="s">
        <v>15330</v>
      </c>
      <c r="T1595" s="92" t="s">
        <v>15331</v>
      </c>
      <c r="U1595" s="92" t="s">
        <v>15332</v>
      </c>
      <c r="V1595" s="92" t="s">
        <v>15333</v>
      </c>
      <c r="W1595" s="92" t="s">
        <v>15329</v>
      </c>
      <c r="X1595" s="97">
        <v>44574</v>
      </c>
      <c r="Y1595" s="97">
        <v>44580</v>
      </c>
      <c r="Z1595" s="97">
        <v>51878</v>
      </c>
      <c r="AA1595" s="79">
        <v>6186</v>
      </c>
      <c r="AB1595" s="90" t="s">
        <v>15340</v>
      </c>
    </row>
    <row r="1596" spans="1:29" hidden="1">
      <c r="A1596" s="76" t="s">
        <v>15458</v>
      </c>
      <c r="B1596" s="92" t="s">
        <v>15689</v>
      </c>
      <c r="C1596" s="92" t="s">
        <v>15690</v>
      </c>
      <c r="D1596" s="92" t="s">
        <v>15322</v>
      </c>
      <c r="E1596" s="92" t="s">
        <v>15370</v>
      </c>
      <c r="F1596" s="92" t="s">
        <v>15324</v>
      </c>
      <c r="G1596" s="92" t="s">
        <v>17988</v>
      </c>
      <c r="H1596" s="92" t="s">
        <v>15326</v>
      </c>
      <c r="I1596" s="92" t="s">
        <v>15322</v>
      </c>
      <c r="J1596" s="92" t="s">
        <v>15370</v>
      </c>
      <c r="K1596" s="92">
        <v>0</v>
      </c>
      <c r="L1596" s="92" t="s">
        <v>13433</v>
      </c>
      <c r="M1596" s="93" t="s">
        <v>2776</v>
      </c>
      <c r="N1596" s="86" t="str">
        <f t="shared" si="25"/>
        <v>1838094</v>
      </c>
      <c r="O1596" s="94">
        <v>173781</v>
      </c>
      <c r="P1596" s="95">
        <v>173781</v>
      </c>
      <c r="Q1596" s="77">
        <v>173.78100000000001</v>
      </c>
      <c r="R1596" s="96" t="s">
        <v>15329</v>
      </c>
      <c r="S1596" s="92" t="s">
        <v>15330</v>
      </c>
      <c r="T1596" s="92" t="s">
        <v>15331</v>
      </c>
      <c r="U1596" s="92" t="s">
        <v>15332</v>
      </c>
      <c r="V1596" s="92" t="s">
        <v>15333</v>
      </c>
      <c r="W1596" s="92" t="s">
        <v>15345</v>
      </c>
      <c r="X1596" s="97">
        <v>44596</v>
      </c>
      <c r="Y1596" s="97">
        <v>44600</v>
      </c>
      <c r="Z1596" s="97">
        <v>51862</v>
      </c>
      <c r="AA1596" s="79">
        <v>6186</v>
      </c>
      <c r="AB1596" s="90" t="s">
        <v>15340</v>
      </c>
    </row>
    <row r="1597" spans="1:29" hidden="1">
      <c r="A1597" s="98" t="s">
        <v>2799</v>
      </c>
      <c r="B1597" s="99" t="s">
        <v>15358</v>
      </c>
      <c r="C1597" s="99" t="s">
        <v>59</v>
      </c>
      <c r="D1597" s="99" t="s">
        <v>15322</v>
      </c>
      <c r="E1597" s="99" t="s">
        <v>15337</v>
      </c>
      <c r="F1597" s="99" t="s">
        <v>15324</v>
      </c>
      <c r="G1597" s="99" t="s">
        <v>17989</v>
      </c>
      <c r="H1597" s="99" t="s">
        <v>15326</v>
      </c>
      <c r="I1597" s="99" t="s">
        <v>15322</v>
      </c>
      <c r="J1597" s="99" t="s">
        <v>15418</v>
      </c>
      <c r="K1597" s="99">
        <v>0</v>
      </c>
      <c r="L1597" s="99" t="s">
        <v>13433</v>
      </c>
      <c r="M1597" s="100" t="s">
        <v>2091</v>
      </c>
      <c r="N1597" s="86" t="str">
        <f t="shared" si="25"/>
        <v>1838172</v>
      </c>
      <c r="O1597" s="104">
        <v>270394</v>
      </c>
      <c r="P1597" s="101">
        <v>270394</v>
      </c>
      <c r="Q1597" s="77">
        <v>270.39400000000001</v>
      </c>
      <c r="R1597" s="102" t="s">
        <v>15329</v>
      </c>
      <c r="S1597" s="99" t="s">
        <v>15330</v>
      </c>
      <c r="T1597" s="99" t="s">
        <v>15331</v>
      </c>
      <c r="U1597" s="99" t="s">
        <v>15332</v>
      </c>
      <c r="V1597" s="99" t="s">
        <v>15333</v>
      </c>
      <c r="W1597" s="99" t="s">
        <v>15329</v>
      </c>
      <c r="X1597" s="103" t="s">
        <v>15437</v>
      </c>
      <c r="Y1597" s="103">
        <v>44634</v>
      </c>
      <c r="Z1597" s="103">
        <v>51933</v>
      </c>
      <c r="AA1597" s="79">
        <v>6186</v>
      </c>
      <c r="AB1597" s="80" t="s">
        <v>15340</v>
      </c>
    </row>
    <row r="1598" spans="1:29" hidden="1">
      <c r="A1598" s="98" t="s">
        <v>2799</v>
      </c>
      <c r="B1598" s="99" t="s">
        <v>15358</v>
      </c>
      <c r="C1598" s="99" t="s">
        <v>59</v>
      </c>
      <c r="D1598" s="99" t="s">
        <v>15322</v>
      </c>
      <c r="E1598" s="99" t="s">
        <v>15337</v>
      </c>
      <c r="F1598" s="99" t="s">
        <v>15324</v>
      </c>
      <c r="G1598" s="99" t="s">
        <v>17990</v>
      </c>
      <c r="H1598" s="99" t="s">
        <v>15326</v>
      </c>
      <c r="I1598" s="99" t="s">
        <v>15322</v>
      </c>
      <c r="J1598" s="99" t="s">
        <v>15337</v>
      </c>
      <c r="K1598" s="99">
        <v>0</v>
      </c>
      <c r="L1598" s="99" t="s">
        <v>13433</v>
      </c>
      <c r="M1598" s="100" t="s">
        <v>660</v>
      </c>
      <c r="N1598" s="86" t="str">
        <f t="shared" si="25"/>
        <v>1844716</v>
      </c>
      <c r="O1598" s="104">
        <v>230112</v>
      </c>
      <c r="P1598" s="101">
        <v>230112</v>
      </c>
      <c r="Q1598" s="77">
        <v>230.11199999999999</v>
      </c>
      <c r="R1598" s="102" t="s">
        <v>15329</v>
      </c>
      <c r="S1598" s="99" t="s">
        <v>15330</v>
      </c>
      <c r="T1598" s="99" t="s">
        <v>15331</v>
      </c>
      <c r="U1598" s="99" t="s">
        <v>15332</v>
      </c>
      <c r="V1598" s="99" t="s">
        <v>15333</v>
      </c>
      <c r="W1598" s="99" t="s">
        <v>15334</v>
      </c>
      <c r="X1598" s="103" t="s">
        <v>15627</v>
      </c>
      <c r="Y1598" s="103">
        <v>44630</v>
      </c>
      <c r="Z1598" s="103">
        <v>51933</v>
      </c>
      <c r="AA1598" s="79">
        <v>6186</v>
      </c>
      <c r="AB1598" s="80" t="s">
        <v>15340</v>
      </c>
      <c r="AC1598" s="81">
        <v>33</v>
      </c>
    </row>
    <row r="1599" spans="1:29" hidden="1">
      <c r="A1599" s="98" t="s">
        <v>2799</v>
      </c>
      <c r="B1599" s="99" t="s">
        <v>15358</v>
      </c>
      <c r="C1599" s="99" t="s">
        <v>59</v>
      </c>
      <c r="D1599" s="99" t="s">
        <v>15322</v>
      </c>
      <c r="E1599" s="99" t="s">
        <v>15337</v>
      </c>
      <c r="F1599" s="99" t="s">
        <v>15324</v>
      </c>
      <c r="G1599" s="99" t="s">
        <v>17991</v>
      </c>
      <c r="H1599" s="99" t="s">
        <v>15326</v>
      </c>
      <c r="I1599" s="99" t="s">
        <v>15322</v>
      </c>
      <c r="J1599" s="99" t="s">
        <v>15337</v>
      </c>
      <c r="K1599" s="99">
        <v>0</v>
      </c>
      <c r="L1599" s="99" t="s">
        <v>13433</v>
      </c>
      <c r="M1599" s="99" t="s">
        <v>180</v>
      </c>
      <c r="N1599" s="86" t="str">
        <f t="shared" si="25"/>
        <v>1857460</v>
      </c>
      <c r="O1599" s="104">
        <v>245964</v>
      </c>
      <c r="P1599" s="101">
        <v>245964</v>
      </c>
      <c r="Q1599" s="77">
        <v>245.964</v>
      </c>
      <c r="R1599" s="102" t="s">
        <v>15329</v>
      </c>
      <c r="S1599" s="99" t="s">
        <v>15330</v>
      </c>
      <c r="T1599" s="99" t="s">
        <v>15331</v>
      </c>
      <c r="U1599" s="99" t="s">
        <v>15332</v>
      </c>
      <c r="V1599" s="99" t="s">
        <v>15333</v>
      </c>
      <c r="W1599" s="99" t="s">
        <v>15334</v>
      </c>
      <c r="X1599" s="103" t="s">
        <v>15987</v>
      </c>
      <c r="Y1599" s="103">
        <v>44680</v>
      </c>
      <c r="Z1599" s="103">
        <v>51983</v>
      </c>
      <c r="AA1599" s="79">
        <v>6186</v>
      </c>
      <c r="AB1599" s="80" t="s">
        <v>15340</v>
      </c>
    </row>
    <row r="1600" spans="1:29" hidden="1">
      <c r="A1600" s="98" t="s">
        <v>2347</v>
      </c>
      <c r="B1600" s="99" t="s">
        <v>15346</v>
      </c>
      <c r="C1600" s="99" t="s">
        <v>129</v>
      </c>
      <c r="D1600" s="99" t="s">
        <v>15322</v>
      </c>
      <c r="E1600" s="99" t="s">
        <v>15337</v>
      </c>
      <c r="F1600" s="99" t="s">
        <v>15324</v>
      </c>
      <c r="G1600" s="99" t="s">
        <v>17992</v>
      </c>
      <c r="H1600" s="99" t="s">
        <v>15326</v>
      </c>
      <c r="I1600" s="99" t="s">
        <v>15322</v>
      </c>
      <c r="J1600" s="99" t="s">
        <v>15384</v>
      </c>
      <c r="K1600" s="99">
        <v>0</v>
      </c>
      <c r="L1600" s="99" t="s">
        <v>13433</v>
      </c>
      <c r="M1600" s="100" t="s">
        <v>17993</v>
      </c>
      <c r="N1600" s="86" t="str">
        <f t="shared" si="25"/>
        <v>1876334</v>
      </c>
      <c r="O1600" s="104">
        <v>273000</v>
      </c>
      <c r="P1600" s="101">
        <v>259350</v>
      </c>
      <c r="Q1600" s="77">
        <v>259.35000000000002</v>
      </c>
      <c r="R1600" s="102" t="s">
        <v>15329</v>
      </c>
      <c r="S1600" s="99" t="s">
        <v>15349</v>
      </c>
      <c r="T1600" s="99" t="s">
        <v>15331</v>
      </c>
      <c r="U1600" s="99" t="s">
        <v>15350</v>
      </c>
      <c r="V1600" s="99" t="s">
        <v>15351</v>
      </c>
      <c r="W1600" s="99" t="s">
        <v>15352</v>
      </c>
      <c r="X1600" s="103" t="s">
        <v>15684</v>
      </c>
      <c r="Y1600" s="103">
        <v>44631</v>
      </c>
      <c r="Z1600" s="103">
        <v>51928</v>
      </c>
      <c r="AA1600" s="79" t="s">
        <v>15353</v>
      </c>
    </row>
    <row r="1601" spans="1:29" hidden="1">
      <c r="A1601" s="98" t="s">
        <v>2799</v>
      </c>
      <c r="B1601" s="99" t="s">
        <v>15358</v>
      </c>
      <c r="C1601" s="99" t="s">
        <v>59</v>
      </c>
      <c r="D1601" s="99" t="s">
        <v>15322</v>
      </c>
      <c r="E1601" s="99" t="s">
        <v>15337</v>
      </c>
      <c r="F1601" s="99" t="s">
        <v>15324</v>
      </c>
      <c r="G1601" s="99" t="s">
        <v>17994</v>
      </c>
      <c r="H1601" s="99" t="s">
        <v>15326</v>
      </c>
      <c r="I1601" s="99" t="s">
        <v>15322</v>
      </c>
      <c r="J1601" s="99" t="s">
        <v>15337</v>
      </c>
      <c r="K1601" s="99">
        <v>0</v>
      </c>
      <c r="L1601" s="99" t="s">
        <v>13433</v>
      </c>
      <c r="M1601" s="99" t="s">
        <v>586</v>
      </c>
      <c r="N1601" s="86" t="str">
        <f t="shared" si="25"/>
        <v>1898026</v>
      </c>
      <c r="O1601" s="104">
        <v>306000</v>
      </c>
      <c r="P1601" s="101">
        <v>306000</v>
      </c>
      <c r="Q1601" s="77">
        <v>306</v>
      </c>
      <c r="R1601" s="102" t="s">
        <v>15329</v>
      </c>
      <c r="S1601" s="99" t="s">
        <v>15330</v>
      </c>
      <c r="T1601" s="99" t="s">
        <v>15331</v>
      </c>
      <c r="U1601" s="99" t="s">
        <v>15332</v>
      </c>
      <c r="V1601" s="99" t="s">
        <v>15333</v>
      </c>
      <c r="W1601" s="99" t="s">
        <v>15334</v>
      </c>
      <c r="X1601" s="103">
        <v>44708</v>
      </c>
      <c r="Y1601" s="103">
        <v>44708</v>
      </c>
      <c r="Z1601" s="103">
        <v>52012</v>
      </c>
      <c r="AA1601" s="79">
        <v>6186</v>
      </c>
      <c r="AB1601" s="80" t="s">
        <v>15340</v>
      </c>
      <c r="AC1601" s="81">
        <v>33</v>
      </c>
    </row>
    <row r="1602" spans="1:29" hidden="1">
      <c r="A1602" s="98" t="s">
        <v>2799</v>
      </c>
      <c r="B1602" s="99" t="s">
        <v>15358</v>
      </c>
      <c r="C1602" s="99" t="s">
        <v>59</v>
      </c>
      <c r="D1602" s="99" t="s">
        <v>15322</v>
      </c>
      <c r="E1602" s="99" t="s">
        <v>15337</v>
      </c>
      <c r="F1602" s="99" t="s">
        <v>15324</v>
      </c>
      <c r="G1602" s="99" t="s">
        <v>17995</v>
      </c>
      <c r="H1602" s="99" t="s">
        <v>15326</v>
      </c>
      <c r="I1602" s="99" t="s">
        <v>15322</v>
      </c>
      <c r="J1602" s="99" t="s">
        <v>15343</v>
      </c>
      <c r="K1602" s="99">
        <v>0</v>
      </c>
      <c r="L1602" s="99" t="s">
        <v>13433</v>
      </c>
      <c r="M1602" s="99" t="s">
        <v>17996</v>
      </c>
      <c r="N1602" s="86" t="str">
        <f t="shared" si="25"/>
        <v>1898419</v>
      </c>
      <c r="O1602" s="104">
        <v>100073</v>
      </c>
      <c r="P1602" s="101">
        <v>100073</v>
      </c>
      <c r="Q1602" s="77">
        <v>100.07299999999999</v>
      </c>
      <c r="R1602" s="102" t="s">
        <v>15329</v>
      </c>
      <c r="S1602" s="99" t="s">
        <v>15349</v>
      </c>
      <c r="T1602" s="99" t="s">
        <v>15331</v>
      </c>
      <c r="U1602" s="99" t="s">
        <v>15356</v>
      </c>
      <c r="V1602" s="99" t="s">
        <v>15357</v>
      </c>
      <c r="W1602" s="99" t="s">
        <v>15352</v>
      </c>
      <c r="X1602" s="103">
        <v>44698</v>
      </c>
      <c r="Y1602" s="103">
        <v>44699</v>
      </c>
      <c r="Z1602" s="103">
        <v>52002</v>
      </c>
      <c r="AA1602" s="79" t="s">
        <v>15353</v>
      </c>
    </row>
    <row r="1603" spans="1:29" hidden="1">
      <c r="A1603" s="76" t="s">
        <v>15335</v>
      </c>
      <c r="B1603" s="92" t="s">
        <v>15336</v>
      </c>
      <c r="C1603" s="92" t="s">
        <v>6</v>
      </c>
      <c r="D1603" s="92" t="s">
        <v>15322</v>
      </c>
      <c r="E1603" s="92" t="s">
        <v>15337</v>
      </c>
      <c r="F1603" s="92" t="s">
        <v>15324</v>
      </c>
      <c r="G1603" s="92" t="s">
        <v>17997</v>
      </c>
      <c r="H1603" s="92" t="s">
        <v>15326</v>
      </c>
      <c r="I1603" s="92" t="s">
        <v>15322</v>
      </c>
      <c r="J1603" s="92" t="s">
        <v>15337</v>
      </c>
      <c r="K1603" s="92">
        <v>0</v>
      </c>
      <c r="L1603" s="92" t="s">
        <v>13433</v>
      </c>
      <c r="M1603" s="93" t="s">
        <v>80</v>
      </c>
      <c r="N1603" s="86" t="str">
        <f t="shared" si="25"/>
        <v>1904856</v>
      </c>
      <c r="O1603" s="94">
        <v>306000</v>
      </c>
      <c r="P1603" s="95">
        <v>306000</v>
      </c>
      <c r="Q1603" s="77">
        <v>306</v>
      </c>
      <c r="R1603" s="96" t="s">
        <v>15329</v>
      </c>
      <c r="S1603" s="92" t="s">
        <v>15330</v>
      </c>
      <c r="T1603" s="92" t="s">
        <v>15331</v>
      </c>
      <c r="U1603" s="92" t="s">
        <v>15332</v>
      </c>
      <c r="V1603" s="92" t="s">
        <v>15333</v>
      </c>
      <c r="W1603" s="92" t="s">
        <v>15339</v>
      </c>
      <c r="X1603" s="97">
        <v>44589</v>
      </c>
      <c r="Y1603" s="97">
        <v>44589</v>
      </c>
      <c r="Z1603" s="97">
        <v>51876</v>
      </c>
      <c r="AA1603" s="79">
        <v>6186</v>
      </c>
      <c r="AB1603" s="90" t="s">
        <v>15340</v>
      </c>
      <c r="AC1603" s="81">
        <v>33</v>
      </c>
    </row>
    <row r="1604" spans="1:29" hidden="1">
      <c r="A1604" s="98" t="s">
        <v>15479</v>
      </c>
      <c r="B1604" s="99" t="s">
        <v>15480</v>
      </c>
      <c r="C1604" s="99" t="s">
        <v>15481</v>
      </c>
      <c r="D1604" s="99" t="s">
        <v>15322</v>
      </c>
      <c r="E1604" s="99" t="s">
        <v>15337</v>
      </c>
      <c r="F1604" s="99" t="s">
        <v>15354</v>
      </c>
      <c r="G1604" s="99" t="s">
        <v>17998</v>
      </c>
      <c r="H1604" s="99" t="s">
        <v>15326</v>
      </c>
      <c r="I1604" s="99" t="s">
        <v>15322</v>
      </c>
      <c r="J1604" s="99" t="s">
        <v>15337</v>
      </c>
      <c r="K1604" s="99">
        <v>0</v>
      </c>
      <c r="L1604" s="99" t="s">
        <v>13433</v>
      </c>
      <c r="M1604" s="99" t="s">
        <v>17999</v>
      </c>
      <c r="N1604" s="86" t="str">
        <f t="shared" si="25"/>
        <v>1957090</v>
      </c>
      <c r="O1604" s="104">
        <v>300440</v>
      </c>
      <c r="P1604" s="105">
        <v>300440</v>
      </c>
      <c r="Q1604" s="77">
        <v>300.44</v>
      </c>
      <c r="R1604" s="102" t="s">
        <v>15329</v>
      </c>
      <c r="S1604" s="99" t="s">
        <v>15371</v>
      </c>
      <c r="T1604" s="99" t="s">
        <v>15331</v>
      </c>
      <c r="U1604" s="99" t="s">
        <v>15484</v>
      </c>
      <c r="V1604" s="99" t="s">
        <v>15485</v>
      </c>
      <c r="W1604" s="99" t="s">
        <v>15486</v>
      </c>
      <c r="X1604" s="103" t="s">
        <v>15928</v>
      </c>
      <c r="Y1604" s="103">
        <v>44718</v>
      </c>
      <c r="Z1604" s="103">
        <v>48344</v>
      </c>
      <c r="AA1604" s="79" t="s">
        <v>15374</v>
      </c>
    </row>
    <row r="1605" spans="1:29" hidden="1">
      <c r="A1605" s="98" t="s">
        <v>2799</v>
      </c>
      <c r="B1605" s="99" t="s">
        <v>15358</v>
      </c>
      <c r="C1605" s="99" t="s">
        <v>59</v>
      </c>
      <c r="D1605" s="99" t="s">
        <v>15322</v>
      </c>
      <c r="E1605" s="99" t="s">
        <v>15337</v>
      </c>
      <c r="F1605" s="99" t="s">
        <v>15324</v>
      </c>
      <c r="G1605" s="99" t="s">
        <v>18000</v>
      </c>
      <c r="H1605" s="99" t="s">
        <v>15326</v>
      </c>
      <c r="I1605" s="99" t="s">
        <v>15322</v>
      </c>
      <c r="J1605" s="99" t="s">
        <v>15337</v>
      </c>
      <c r="K1605" s="99">
        <v>0</v>
      </c>
      <c r="L1605" s="99" t="s">
        <v>13433</v>
      </c>
      <c r="M1605" s="99" t="s">
        <v>1642</v>
      </c>
      <c r="N1605" s="86" t="str">
        <f t="shared" si="25"/>
        <v>1984226</v>
      </c>
      <c r="O1605" s="104">
        <v>309400</v>
      </c>
      <c r="P1605" s="101">
        <v>309400</v>
      </c>
      <c r="Q1605" s="77">
        <v>309.39999999999998</v>
      </c>
      <c r="R1605" s="102" t="s">
        <v>15329</v>
      </c>
      <c r="S1605" s="99" t="s">
        <v>15330</v>
      </c>
      <c r="T1605" s="99" t="s">
        <v>15331</v>
      </c>
      <c r="U1605" s="99" t="s">
        <v>15332</v>
      </c>
      <c r="V1605" s="99" t="s">
        <v>15333</v>
      </c>
      <c r="W1605" s="99" t="s">
        <v>15334</v>
      </c>
      <c r="X1605" s="103">
        <v>44706</v>
      </c>
      <c r="Y1605" s="103">
        <v>44706</v>
      </c>
      <c r="Z1605" s="103">
        <v>52010</v>
      </c>
      <c r="AA1605" s="79">
        <v>6186</v>
      </c>
      <c r="AB1605" s="80" t="s">
        <v>15340</v>
      </c>
      <c r="AC1605" s="81">
        <v>33</v>
      </c>
    </row>
    <row r="1606" spans="1:29" hidden="1">
      <c r="A1606" s="76" t="s">
        <v>2799</v>
      </c>
      <c r="B1606" s="92" t="s">
        <v>15358</v>
      </c>
      <c r="C1606" s="92" t="s">
        <v>59</v>
      </c>
      <c r="D1606" s="92" t="s">
        <v>15322</v>
      </c>
      <c r="E1606" s="92" t="s">
        <v>15337</v>
      </c>
      <c r="F1606" s="92" t="s">
        <v>15324</v>
      </c>
      <c r="G1606" s="92" t="s">
        <v>18001</v>
      </c>
      <c r="H1606" s="92" t="s">
        <v>15326</v>
      </c>
      <c r="I1606" s="92" t="s">
        <v>15322</v>
      </c>
      <c r="J1606" s="92" t="s">
        <v>15337</v>
      </c>
      <c r="K1606" s="92">
        <v>0</v>
      </c>
      <c r="L1606" s="92" t="s">
        <v>13433</v>
      </c>
      <c r="M1606" s="93" t="s">
        <v>192</v>
      </c>
      <c r="N1606" s="86" t="str">
        <f t="shared" si="25"/>
        <v>1995976</v>
      </c>
      <c r="O1606" s="94">
        <v>262612</v>
      </c>
      <c r="P1606" s="95">
        <v>262612</v>
      </c>
      <c r="Q1606" s="77">
        <v>262.61200000000002</v>
      </c>
      <c r="R1606" s="96" t="s">
        <v>15329</v>
      </c>
      <c r="S1606" s="92" t="s">
        <v>15330</v>
      </c>
      <c r="T1606" s="92" t="s">
        <v>15331</v>
      </c>
      <c r="U1606" s="92" t="s">
        <v>15332</v>
      </c>
      <c r="V1606" s="92" t="s">
        <v>15333</v>
      </c>
      <c r="W1606" s="92" t="s">
        <v>15329</v>
      </c>
      <c r="X1606" s="97">
        <v>44596</v>
      </c>
      <c r="Y1606" s="97">
        <v>44600</v>
      </c>
      <c r="Z1606" s="97">
        <v>51900</v>
      </c>
      <c r="AA1606" s="79">
        <v>6186</v>
      </c>
      <c r="AB1606" s="90" t="s">
        <v>15340</v>
      </c>
    </row>
    <row r="1607" spans="1:29" hidden="1">
      <c r="A1607" s="98" t="s">
        <v>2799</v>
      </c>
      <c r="B1607" s="99" t="s">
        <v>15358</v>
      </c>
      <c r="C1607" s="99" t="s">
        <v>59</v>
      </c>
      <c r="D1607" s="99" t="s">
        <v>15322</v>
      </c>
      <c r="E1607" s="99" t="s">
        <v>15337</v>
      </c>
      <c r="F1607" s="99" t="s">
        <v>15324</v>
      </c>
      <c r="G1607" s="99" t="s">
        <v>18002</v>
      </c>
      <c r="H1607" s="99" t="s">
        <v>15326</v>
      </c>
      <c r="I1607" s="99" t="s">
        <v>15322</v>
      </c>
      <c r="J1607" s="99" t="s">
        <v>15395</v>
      </c>
      <c r="K1607" s="99">
        <v>0</v>
      </c>
      <c r="L1607" s="99" t="s">
        <v>13433</v>
      </c>
      <c r="M1607" s="100" t="s">
        <v>2440</v>
      </c>
      <c r="N1607" s="86" t="str">
        <f t="shared" si="25"/>
        <v>2025476</v>
      </c>
      <c r="O1607" s="101">
        <v>138103</v>
      </c>
      <c r="P1607" s="101">
        <v>138103</v>
      </c>
      <c r="Q1607" s="77">
        <v>138.10300000000001</v>
      </c>
      <c r="R1607" s="102" t="s">
        <v>15329</v>
      </c>
      <c r="S1607" s="99" t="s">
        <v>15330</v>
      </c>
      <c r="T1607" s="99" t="s">
        <v>15331</v>
      </c>
      <c r="U1607" s="99" t="s">
        <v>15332</v>
      </c>
      <c r="V1607" s="99" t="s">
        <v>15333</v>
      </c>
      <c r="W1607" s="99" t="s">
        <v>15329</v>
      </c>
      <c r="X1607" s="103">
        <v>44554</v>
      </c>
      <c r="Y1607" s="103">
        <v>44615</v>
      </c>
      <c r="Z1607" s="103">
        <v>51858</v>
      </c>
      <c r="AA1607" s="79">
        <v>6186</v>
      </c>
      <c r="AB1607" s="90" t="s">
        <v>15340</v>
      </c>
    </row>
    <row r="1608" spans="1:29" hidden="1">
      <c r="A1608" s="98" t="s">
        <v>2799</v>
      </c>
      <c r="B1608" s="99" t="s">
        <v>15358</v>
      </c>
      <c r="C1608" s="99" t="s">
        <v>59</v>
      </c>
      <c r="D1608" s="99" t="s">
        <v>15322</v>
      </c>
      <c r="E1608" s="99" t="s">
        <v>15337</v>
      </c>
      <c r="F1608" s="99" t="s">
        <v>15324</v>
      </c>
      <c r="G1608" s="99" t="s">
        <v>18003</v>
      </c>
      <c r="H1608" s="99" t="s">
        <v>15326</v>
      </c>
      <c r="I1608" s="99" t="s">
        <v>15322</v>
      </c>
      <c r="J1608" s="99" t="s">
        <v>15337</v>
      </c>
      <c r="K1608" s="99">
        <v>0</v>
      </c>
      <c r="L1608" s="99" t="s">
        <v>13433</v>
      </c>
      <c r="M1608" s="99" t="s">
        <v>1317</v>
      </c>
      <c r="N1608" s="86" t="str">
        <f t="shared" si="25"/>
        <v>2029797</v>
      </c>
      <c r="O1608" s="104">
        <v>294203</v>
      </c>
      <c r="P1608" s="101">
        <v>294203</v>
      </c>
      <c r="Q1608" s="77">
        <v>294.20299999999997</v>
      </c>
      <c r="R1608" s="102" t="s">
        <v>15329</v>
      </c>
      <c r="S1608" s="99" t="s">
        <v>15330</v>
      </c>
      <c r="T1608" s="99" t="s">
        <v>15331</v>
      </c>
      <c r="U1608" s="99" t="s">
        <v>15332</v>
      </c>
      <c r="V1608" s="99" t="s">
        <v>15333</v>
      </c>
      <c r="W1608" s="99" t="s">
        <v>15334</v>
      </c>
      <c r="X1608" s="103" t="s">
        <v>15423</v>
      </c>
      <c r="Y1608" s="103">
        <v>44665</v>
      </c>
      <c r="Z1608" s="103">
        <v>51963</v>
      </c>
      <c r="AA1608" s="79">
        <v>6186</v>
      </c>
      <c r="AB1608" s="80" t="s">
        <v>15340</v>
      </c>
      <c r="AC1608" s="81">
        <v>33</v>
      </c>
    </row>
    <row r="1609" spans="1:29" hidden="1">
      <c r="A1609" s="76" t="s">
        <v>15335</v>
      </c>
      <c r="B1609" s="92" t="s">
        <v>15336</v>
      </c>
      <c r="C1609" s="92" t="s">
        <v>6</v>
      </c>
      <c r="D1609" s="92" t="s">
        <v>15322</v>
      </c>
      <c r="E1609" s="92" t="s">
        <v>15337</v>
      </c>
      <c r="F1609" s="92" t="s">
        <v>15324</v>
      </c>
      <c r="G1609" s="92" t="s">
        <v>18004</v>
      </c>
      <c r="H1609" s="92" t="s">
        <v>15326</v>
      </c>
      <c r="I1609" s="92" t="s">
        <v>15322</v>
      </c>
      <c r="J1609" s="92" t="s">
        <v>15327</v>
      </c>
      <c r="K1609" s="92">
        <v>0</v>
      </c>
      <c r="L1609" s="92" t="s">
        <v>13433</v>
      </c>
      <c r="M1609" s="93" t="s">
        <v>18005</v>
      </c>
      <c r="N1609" s="86" t="str">
        <f t="shared" ref="N1609:N1672" si="26">+RIGHT(M1609,7)</f>
        <v>2052948</v>
      </c>
      <c r="O1609" s="94">
        <v>141690</v>
      </c>
      <c r="P1609" s="95">
        <v>120000</v>
      </c>
      <c r="Q1609" s="77">
        <v>120</v>
      </c>
      <c r="R1609" s="96" t="s">
        <v>15329</v>
      </c>
      <c r="S1609" s="92" t="s">
        <v>15349</v>
      </c>
      <c r="T1609" s="92" t="s">
        <v>15331</v>
      </c>
      <c r="U1609" s="92" t="s">
        <v>15356</v>
      </c>
      <c r="V1609" s="92" t="s">
        <v>15357</v>
      </c>
      <c r="W1609" s="92" t="s">
        <v>15388</v>
      </c>
      <c r="X1609" s="97">
        <v>44553</v>
      </c>
      <c r="Y1609" s="97">
        <v>44572</v>
      </c>
      <c r="Z1609" s="97">
        <v>51839</v>
      </c>
      <c r="AA1609" s="79" t="s">
        <v>15353</v>
      </c>
      <c r="AB1609" s="90"/>
    </row>
    <row r="1610" spans="1:29" hidden="1">
      <c r="A1610" s="76" t="s">
        <v>2347</v>
      </c>
      <c r="B1610" s="92" t="s">
        <v>15511</v>
      </c>
      <c r="C1610" s="92" t="s">
        <v>3798</v>
      </c>
      <c r="D1610" s="92" t="s">
        <v>15322</v>
      </c>
      <c r="E1610" s="92" t="s">
        <v>15361</v>
      </c>
      <c r="F1610" s="92" t="s">
        <v>15354</v>
      </c>
      <c r="G1610" s="92" t="s">
        <v>18006</v>
      </c>
      <c r="H1610" s="92" t="s">
        <v>15326</v>
      </c>
      <c r="I1610" s="92" t="s">
        <v>15322</v>
      </c>
      <c r="J1610" s="92" t="s">
        <v>15361</v>
      </c>
      <c r="K1610" s="92">
        <v>0</v>
      </c>
      <c r="L1610" s="92" t="s">
        <v>13433</v>
      </c>
      <c r="M1610" s="93" t="s">
        <v>18007</v>
      </c>
      <c r="N1610" s="86" t="str">
        <f t="shared" si="26"/>
        <v>2054767</v>
      </c>
      <c r="O1610" s="94">
        <v>142502</v>
      </c>
      <c r="P1610" s="95">
        <v>142502</v>
      </c>
      <c r="Q1610" s="77">
        <v>142.50200000000001</v>
      </c>
      <c r="R1610" s="96" t="s">
        <v>15329</v>
      </c>
      <c r="S1610" s="92" t="s">
        <v>15349</v>
      </c>
      <c r="T1610" s="92" t="s">
        <v>15331</v>
      </c>
      <c r="U1610" s="92" t="s">
        <v>15356</v>
      </c>
      <c r="V1610" s="92" t="s">
        <v>15357</v>
      </c>
      <c r="W1610" s="92" t="s">
        <v>15352</v>
      </c>
      <c r="X1610" s="97">
        <v>44580</v>
      </c>
      <c r="Y1610" s="97">
        <v>44581</v>
      </c>
      <c r="Z1610" s="97">
        <v>51884</v>
      </c>
      <c r="AA1610" s="79" t="s">
        <v>15353</v>
      </c>
      <c r="AB1610" s="90"/>
    </row>
    <row r="1611" spans="1:29" hidden="1">
      <c r="A1611" s="98" t="s">
        <v>2799</v>
      </c>
      <c r="B1611" s="99" t="s">
        <v>15358</v>
      </c>
      <c r="C1611" s="99" t="s">
        <v>59</v>
      </c>
      <c r="D1611" s="99" t="s">
        <v>15322</v>
      </c>
      <c r="E1611" s="99" t="s">
        <v>15337</v>
      </c>
      <c r="F1611" s="99" t="s">
        <v>15324</v>
      </c>
      <c r="G1611" s="99" t="s">
        <v>18008</v>
      </c>
      <c r="H1611" s="99" t="s">
        <v>15326</v>
      </c>
      <c r="I1611" s="99" t="s">
        <v>15322</v>
      </c>
      <c r="J1611" s="99" t="s">
        <v>15337</v>
      </c>
      <c r="K1611" s="99">
        <v>0</v>
      </c>
      <c r="L1611" s="99" t="s">
        <v>13433</v>
      </c>
      <c r="M1611" s="99" t="s">
        <v>86</v>
      </c>
      <c r="N1611" s="86" t="str">
        <f t="shared" si="26"/>
        <v>2104008</v>
      </c>
      <c r="O1611" s="104">
        <v>309400</v>
      </c>
      <c r="P1611" s="101">
        <v>309400</v>
      </c>
      <c r="Q1611" s="77">
        <v>309.39999999999998</v>
      </c>
      <c r="R1611" s="102" t="s">
        <v>15329</v>
      </c>
      <c r="S1611" s="99" t="s">
        <v>15330</v>
      </c>
      <c r="T1611" s="99" t="s">
        <v>15331</v>
      </c>
      <c r="U1611" s="99" t="s">
        <v>15332</v>
      </c>
      <c r="V1611" s="99" t="s">
        <v>15333</v>
      </c>
      <c r="W1611" s="99" t="s">
        <v>15334</v>
      </c>
      <c r="X1611" s="103" t="s">
        <v>15987</v>
      </c>
      <c r="Y1611" s="103">
        <v>44680</v>
      </c>
      <c r="Z1611" s="103">
        <v>51983</v>
      </c>
      <c r="AA1611" s="79">
        <v>6186</v>
      </c>
      <c r="AB1611" s="80" t="s">
        <v>15340</v>
      </c>
    </row>
    <row r="1612" spans="1:29" hidden="1">
      <c r="A1612" s="98" t="s">
        <v>2347</v>
      </c>
      <c r="B1612" s="99" t="s">
        <v>15341</v>
      </c>
      <c r="C1612" s="99" t="s">
        <v>15342</v>
      </c>
      <c r="D1612" s="99" t="s">
        <v>15322</v>
      </c>
      <c r="E1612" s="99" t="s">
        <v>15343</v>
      </c>
      <c r="F1612" s="99" t="s">
        <v>15354</v>
      </c>
      <c r="G1612" s="99" t="s">
        <v>18009</v>
      </c>
      <c r="H1612" s="99" t="s">
        <v>15326</v>
      </c>
      <c r="I1612" s="99" t="s">
        <v>15322</v>
      </c>
      <c r="J1612" s="99" t="s">
        <v>15343</v>
      </c>
      <c r="K1612" s="99">
        <v>0</v>
      </c>
      <c r="L1612" s="99" t="s">
        <v>13433</v>
      </c>
      <c r="M1612" s="99" t="s">
        <v>18010</v>
      </c>
      <c r="N1612" s="86" t="str">
        <f t="shared" si="26"/>
        <v>2109406</v>
      </c>
      <c r="O1612" s="104">
        <v>142499</v>
      </c>
      <c r="P1612" s="101">
        <v>142499</v>
      </c>
      <c r="Q1612" s="77">
        <v>142.499</v>
      </c>
      <c r="R1612" s="102" t="s">
        <v>15329</v>
      </c>
      <c r="S1612" s="99" t="s">
        <v>15349</v>
      </c>
      <c r="T1612" s="99" t="s">
        <v>15331</v>
      </c>
      <c r="U1612" s="99" t="s">
        <v>15356</v>
      </c>
      <c r="V1612" s="99" t="s">
        <v>15357</v>
      </c>
      <c r="W1612" s="99" t="s">
        <v>15352</v>
      </c>
      <c r="X1612" s="103" t="s">
        <v>15476</v>
      </c>
      <c r="Y1612" s="103">
        <v>44673</v>
      </c>
      <c r="Z1612" s="103">
        <v>51941</v>
      </c>
      <c r="AA1612" s="79" t="s">
        <v>15353</v>
      </c>
    </row>
    <row r="1613" spans="1:29" hidden="1">
      <c r="A1613" s="76" t="s">
        <v>2799</v>
      </c>
      <c r="B1613" s="92" t="s">
        <v>15360</v>
      </c>
      <c r="C1613" s="92" t="s">
        <v>3760</v>
      </c>
      <c r="D1613" s="92" t="s">
        <v>15322</v>
      </c>
      <c r="E1613" s="92" t="s">
        <v>15361</v>
      </c>
      <c r="F1613" s="92" t="s">
        <v>15324</v>
      </c>
      <c r="G1613" s="92" t="s">
        <v>18011</v>
      </c>
      <c r="H1613" s="92" t="s">
        <v>15326</v>
      </c>
      <c r="I1613" s="92" t="s">
        <v>15322</v>
      </c>
      <c r="J1613" s="92" t="s">
        <v>15361</v>
      </c>
      <c r="K1613" s="92">
        <v>0</v>
      </c>
      <c r="L1613" s="92" t="s">
        <v>13433</v>
      </c>
      <c r="M1613" s="93" t="s">
        <v>18012</v>
      </c>
      <c r="N1613" s="86" t="str">
        <f t="shared" si="26"/>
        <v>2123751</v>
      </c>
      <c r="O1613" s="94">
        <v>250000</v>
      </c>
      <c r="P1613" s="95">
        <v>70000</v>
      </c>
      <c r="Q1613" s="77">
        <v>70</v>
      </c>
      <c r="R1613" s="96" t="s">
        <v>15329</v>
      </c>
      <c r="S1613" s="92" t="s">
        <v>15330</v>
      </c>
      <c r="T1613" s="92" t="s">
        <v>15331</v>
      </c>
      <c r="U1613" s="92" t="s">
        <v>15909</v>
      </c>
      <c r="V1613" s="92" t="s">
        <v>15910</v>
      </c>
      <c r="W1613" s="92" t="s">
        <v>15334</v>
      </c>
      <c r="X1613" s="97">
        <v>44587</v>
      </c>
      <c r="Y1613" s="97">
        <v>44587</v>
      </c>
      <c r="Z1613" s="97">
        <v>51891</v>
      </c>
      <c r="AA1613" s="79">
        <v>6186</v>
      </c>
      <c r="AB1613" s="90" t="s">
        <v>15503</v>
      </c>
    </row>
    <row r="1614" spans="1:29" hidden="1">
      <c r="A1614" s="98" t="s">
        <v>2799</v>
      </c>
      <c r="B1614" s="99" t="s">
        <v>15360</v>
      </c>
      <c r="C1614" s="99" t="s">
        <v>3760</v>
      </c>
      <c r="D1614" s="99" t="s">
        <v>15322</v>
      </c>
      <c r="E1614" s="99" t="s">
        <v>15361</v>
      </c>
      <c r="F1614" s="99" t="s">
        <v>15324</v>
      </c>
      <c r="G1614" s="99" t="s">
        <v>18013</v>
      </c>
      <c r="H1614" s="99" t="s">
        <v>15326</v>
      </c>
      <c r="I1614" s="99" t="s">
        <v>15322</v>
      </c>
      <c r="J1614" s="99" t="s">
        <v>15361</v>
      </c>
      <c r="K1614" s="99">
        <v>0</v>
      </c>
      <c r="L1614" s="99" t="s">
        <v>13433</v>
      </c>
      <c r="M1614" s="100" t="s">
        <v>3805</v>
      </c>
      <c r="N1614" s="86" t="str">
        <f t="shared" si="26"/>
        <v>2123768</v>
      </c>
      <c r="O1614" s="104">
        <v>261044</v>
      </c>
      <c r="P1614" s="101">
        <v>261044</v>
      </c>
      <c r="Q1614" s="77">
        <v>261.04399999999998</v>
      </c>
      <c r="R1614" s="102" t="s">
        <v>15329</v>
      </c>
      <c r="S1614" s="99" t="s">
        <v>15330</v>
      </c>
      <c r="T1614" s="99" t="s">
        <v>15331</v>
      </c>
      <c r="U1614" s="99" t="s">
        <v>15332</v>
      </c>
      <c r="V1614" s="99" t="s">
        <v>15333</v>
      </c>
      <c r="W1614" s="99" t="s">
        <v>15345</v>
      </c>
      <c r="X1614" s="103" t="s">
        <v>15876</v>
      </c>
      <c r="Y1614" s="103">
        <v>44629</v>
      </c>
      <c r="Z1614" s="103">
        <v>51913</v>
      </c>
      <c r="AA1614" s="79">
        <v>6186</v>
      </c>
      <c r="AB1614" s="80" t="s">
        <v>15340</v>
      </c>
    </row>
    <row r="1615" spans="1:29" hidden="1">
      <c r="A1615" s="98" t="s">
        <v>2799</v>
      </c>
      <c r="B1615" s="99" t="s">
        <v>15358</v>
      </c>
      <c r="C1615" s="99" t="s">
        <v>59</v>
      </c>
      <c r="D1615" s="99" t="s">
        <v>15322</v>
      </c>
      <c r="E1615" s="99" t="s">
        <v>15337</v>
      </c>
      <c r="F1615" s="99" t="s">
        <v>15324</v>
      </c>
      <c r="G1615" s="99" t="s">
        <v>18014</v>
      </c>
      <c r="H1615" s="99" t="s">
        <v>15326</v>
      </c>
      <c r="I1615" s="99" t="s">
        <v>15322</v>
      </c>
      <c r="J1615" s="99" t="s">
        <v>15395</v>
      </c>
      <c r="K1615" s="99">
        <v>0</v>
      </c>
      <c r="L1615" s="99" t="s">
        <v>13433</v>
      </c>
      <c r="M1615" s="99" t="s">
        <v>2471</v>
      </c>
      <c r="N1615" s="86" t="str">
        <f t="shared" si="26"/>
        <v>2134462</v>
      </c>
      <c r="O1615" s="104">
        <v>212500</v>
      </c>
      <c r="P1615" s="101">
        <v>212500</v>
      </c>
      <c r="Q1615" s="77">
        <v>212.5</v>
      </c>
      <c r="R1615" s="102" t="s">
        <v>15329</v>
      </c>
      <c r="S1615" s="99" t="s">
        <v>15330</v>
      </c>
      <c r="T1615" s="99" t="s">
        <v>15331</v>
      </c>
      <c r="U1615" s="99" t="s">
        <v>15332</v>
      </c>
      <c r="V1615" s="99" t="s">
        <v>15333</v>
      </c>
      <c r="W1615" s="99" t="s">
        <v>15334</v>
      </c>
      <c r="X1615" s="103" t="s">
        <v>15754</v>
      </c>
      <c r="Y1615" s="103">
        <v>44680</v>
      </c>
      <c r="Z1615" s="103">
        <v>51982</v>
      </c>
      <c r="AA1615" s="79">
        <v>6186</v>
      </c>
      <c r="AB1615" s="80" t="s">
        <v>15340</v>
      </c>
    </row>
    <row r="1616" spans="1:29" hidden="1">
      <c r="A1616" s="98" t="s">
        <v>2347</v>
      </c>
      <c r="B1616" s="99" t="s">
        <v>15346</v>
      </c>
      <c r="C1616" s="99" t="s">
        <v>129</v>
      </c>
      <c r="D1616" s="99" t="s">
        <v>15322</v>
      </c>
      <c r="E1616" s="99" t="s">
        <v>15337</v>
      </c>
      <c r="F1616" s="99" t="s">
        <v>15324</v>
      </c>
      <c r="G1616" s="99" t="s">
        <v>18015</v>
      </c>
      <c r="H1616" s="99" t="s">
        <v>15326</v>
      </c>
      <c r="I1616" s="99" t="s">
        <v>15322</v>
      </c>
      <c r="J1616" s="99" t="s">
        <v>15406</v>
      </c>
      <c r="K1616" s="99">
        <v>0</v>
      </c>
      <c r="L1616" s="99" t="s">
        <v>13433</v>
      </c>
      <c r="M1616" s="100" t="s">
        <v>18016</v>
      </c>
      <c r="N1616" s="86" t="str">
        <f t="shared" si="26"/>
        <v>2135682</v>
      </c>
      <c r="O1616" s="104">
        <v>273000</v>
      </c>
      <c r="P1616" s="101">
        <v>259350</v>
      </c>
      <c r="Q1616" s="77">
        <v>259.35000000000002</v>
      </c>
      <c r="R1616" s="102" t="s">
        <v>15329</v>
      </c>
      <c r="S1616" s="99" t="s">
        <v>15349</v>
      </c>
      <c r="T1616" s="99" t="s">
        <v>15331</v>
      </c>
      <c r="U1616" s="99" t="s">
        <v>15350</v>
      </c>
      <c r="V1616" s="99" t="s">
        <v>15351</v>
      </c>
      <c r="W1616" s="99" t="s">
        <v>15352</v>
      </c>
      <c r="X1616" s="103" t="s">
        <v>15684</v>
      </c>
      <c r="Y1616" s="103">
        <v>44631</v>
      </c>
      <c r="Z1616" s="103">
        <v>51928</v>
      </c>
      <c r="AA1616" s="79" t="s">
        <v>15353</v>
      </c>
    </row>
    <row r="1617" spans="1:29" hidden="1">
      <c r="A1617" s="76" t="s">
        <v>2347</v>
      </c>
      <c r="B1617" s="92" t="s">
        <v>15341</v>
      </c>
      <c r="C1617" s="92" t="s">
        <v>15342</v>
      </c>
      <c r="D1617" s="92" t="s">
        <v>15322</v>
      </c>
      <c r="E1617" s="92" t="s">
        <v>15343</v>
      </c>
      <c r="F1617" s="92" t="s">
        <v>15354</v>
      </c>
      <c r="G1617" s="92" t="s">
        <v>18017</v>
      </c>
      <c r="H1617" s="92" t="s">
        <v>15326</v>
      </c>
      <c r="I1617" s="92" t="s">
        <v>15322</v>
      </c>
      <c r="J1617" s="92" t="s">
        <v>15343</v>
      </c>
      <c r="K1617" s="92">
        <v>0</v>
      </c>
      <c r="L1617" s="92" t="s">
        <v>13433</v>
      </c>
      <c r="M1617" s="93" t="s">
        <v>18018</v>
      </c>
      <c r="N1617" s="86" t="str">
        <f t="shared" si="26"/>
        <v>2141391</v>
      </c>
      <c r="O1617" s="94">
        <v>142493</v>
      </c>
      <c r="P1617" s="95">
        <v>142493</v>
      </c>
      <c r="Q1617" s="77">
        <v>142.49299999999999</v>
      </c>
      <c r="R1617" s="96" t="s">
        <v>15329</v>
      </c>
      <c r="S1617" s="92" t="s">
        <v>15349</v>
      </c>
      <c r="T1617" s="92" t="s">
        <v>15331</v>
      </c>
      <c r="U1617" s="92" t="s">
        <v>15356</v>
      </c>
      <c r="V1617" s="92" t="s">
        <v>15357</v>
      </c>
      <c r="W1617" s="92" t="s">
        <v>15352</v>
      </c>
      <c r="X1617" s="97">
        <v>44581</v>
      </c>
      <c r="Y1617" s="97">
        <v>44581</v>
      </c>
      <c r="Z1617" s="97">
        <v>51884</v>
      </c>
      <c r="AA1617" s="79" t="s">
        <v>15353</v>
      </c>
      <c r="AB1617" s="90"/>
    </row>
    <row r="1618" spans="1:29" hidden="1">
      <c r="A1618" s="98" t="s">
        <v>2347</v>
      </c>
      <c r="B1618" s="99" t="s">
        <v>15341</v>
      </c>
      <c r="C1618" s="99" t="s">
        <v>15342</v>
      </c>
      <c r="D1618" s="99" t="s">
        <v>15322</v>
      </c>
      <c r="E1618" s="99" t="s">
        <v>15343</v>
      </c>
      <c r="F1618" s="99" t="s">
        <v>15354</v>
      </c>
      <c r="G1618" s="99" t="s">
        <v>18019</v>
      </c>
      <c r="H1618" s="99" t="s">
        <v>15326</v>
      </c>
      <c r="I1618" s="99" t="s">
        <v>15322</v>
      </c>
      <c r="J1618" s="99" t="s">
        <v>15343</v>
      </c>
      <c r="K1618" s="99">
        <v>0</v>
      </c>
      <c r="L1618" s="99" t="s">
        <v>13433</v>
      </c>
      <c r="M1618" s="99" t="s">
        <v>18020</v>
      </c>
      <c r="N1618" s="86" t="str">
        <f t="shared" si="26"/>
        <v>2145047</v>
      </c>
      <c r="O1618" s="104">
        <v>170573</v>
      </c>
      <c r="P1618" s="101">
        <v>170573</v>
      </c>
      <c r="Q1618" s="77">
        <v>170.57300000000001</v>
      </c>
      <c r="R1618" s="102" t="s">
        <v>15329</v>
      </c>
      <c r="S1618" s="99" t="s">
        <v>15349</v>
      </c>
      <c r="T1618" s="99" t="s">
        <v>15331</v>
      </c>
      <c r="U1618" s="99" t="s">
        <v>15356</v>
      </c>
      <c r="V1618" s="99" t="s">
        <v>15357</v>
      </c>
      <c r="W1618" s="99" t="s">
        <v>15352</v>
      </c>
      <c r="X1618" s="103" t="s">
        <v>15728</v>
      </c>
      <c r="Y1618" s="103">
        <v>44657</v>
      </c>
      <c r="Z1618" s="103">
        <v>51952</v>
      </c>
      <c r="AA1618" s="79" t="s">
        <v>15353</v>
      </c>
    </row>
    <row r="1619" spans="1:29" hidden="1">
      <c r="A1619" s="76" t="s">
        <v>2347</v>
      </c>
      <c r="B1619" s="92" t="s">
        <v>15511</v>
      </c>
      <c r="C1619" s="92" t="s">
        <v>3798</v>
      </c>
      <c r="D1619" s="92" t="s">
        <v>15322</v>
      </c>
      <c r="E1619" s="92" t="s">
        <v>15361</v>
      </c>
      <c r="F1619" s="92" t="s">
        <v>15354</v>
      </c>
      <c r="G1619" s="92" t="s">
        <v>18021</v>
      </c>
      <c r="H1619" s="92" t="s">
        <v>15326</v>
      </c>
      <c r="I1619" s="92" t="s">
        <v>15322</v>
      </c>
      <c r="J1619" s="92" t="s">
        <v>15361</v>
      </c>
      <c r="K1619" s="92">
        <v>0</v>
      </c>
      <c r="L1619" s="92" t="s">
        <v>13433</v>
      </c>
      <c r="M1619" s="93" t="s">
        <v>18022</v>
      </c>
      <c r="N1619" s="86" t="str">
        <f t="shared" si="26"/>
        <v>2148956</v>
      </c>
      <c r="O1619" s="94">
        <v>142555</v>
      </c>
      <c r="P1619" s="95">
        <v>142555</v>
      </c>
      <c r="Q1619" s="77">
        <v>142.55500000000001</v>
      </c>
      <c r="R1619" s="96" t="s">
        <v>15329</v>
      </c>
      <c r="S1619" s="92" t="s">
        <v>15349</v>
      </c>
      <c r="T1619" s="92" t="s">
        <v>15331</v>
      </c>
      <c r="U1619" s="92" t="s">
        <v>15356</v>
      </c>
      <c r="V1619" s="92" t="s">
        <v>15357</v>
      </c>
      <c r="W1619" s="92" t="s">
        <v>15352</v>
      </c>
      <c r="X1619" s="97">
        <v>44581</v>
      </c>
      <c r="Y1619" s="97">
        <v>44581</v>
      </c>
      <c r="Z1619" s="97">
        <v>51885</v>
      </c>
      <c r="AA1619" s="79" t="s">
        <v>15353</v>
      </c>
      <c r="AB1619" s="90"/>
    </row>
    <row r="1620" spans="1:29" hidden="1">
      <c r="A1620" s="98" t="s">
        <v>2347</v>
      </c>
      <c r="B1620" s="99" t="s">
        <v>15346</v>
      </c>
      <c r="C1620" s="99" t="s">
        <v>129</v>
      </c>
      <c r="D1620" s="99" t="s">
        <v>15322</v>
      </c>
      <c r="E1620" s="99" t="s">
        <v>15337</v>
      </c>
      <c r="F1620" s="99" t="s">
        <v>15324</v>
      </c>
      <c r="G1620" s="99" t="s">
        <v>18023</v>
      </c>
      <c r="H1620" s="99" t="s">
        <v>15326</v>
      </c>
      <c r="I1620" s="99" t="s">
        <v>15322</v>
      </c>
      <c r="J1620" s="99" t="s">
        <v>15364</v>
      </c>
      <c r="K1620" s="99">
        <v>0</v>
      </c>
      <c r="L1620" s="99" t="s">
        <v>13433</v>
      </c>
      <c r="M1620" s="99" t="s">
        <v>18024</v>
      </c>
      <c r="N1620" s="86" t="str">
        <f t="shared" si="26"/>
        <v>2187989</v>
      </c>
      <c r="O1620" s="104">
        <v>273000</v>
      </c>
      <c r="P1620" s="101">
        <v>259350</v>
      </c>
      <c r="Q1620" s="77">
        <v>259.35000000000002</v>
      </c>
      <c r="R1620" s="102" t="s">
        <v>15329</v>
      </c>
      <c r="S1620" s="99" t="s">
        <v>15349</v>
      </c>
      <c r="T1620" s="99" t="s">
        <v>15331</v>
      </c>
      <c r="U1620" s="99" t="s">
        <v>15350</v>
      </c>
      <c r="V1620" s="99" t="s">
        <v>15351</v>
      </c>
      <c r="W1620" s="99" t="s">
        <v>15352</v>
      </c>
      <c r="X1620" s="103" t="s">
        <v>15476</v>
      </c>
      <c r="Y1620" s="103">
        <v>44658</v>
      </c>
      <c r="Z1620" s="103">
        <v>51941</v>
      </c>
      <c r="AA1620" s="79" t="s">
        <v>15353</v>
      </c>
    </row>
    <row r="1621" spans="1:29" hidden="1">
      <c r="A1621" s="98" t="s">
        <v>15392</v>
      </c>
      <c r="B1621" s="99" t="s">
        <v>15435</v>
      </c>
      <c r="C1621" s="99" t="s">
        <v>1049</v>
      </c>
      <c r="D1621" s="99" t="s">
        <v>15322</v>
      </c>
      <c r="E1621" s="99" t="s">
        <v>15337</v>
      </c>
      <c r="F1621" s="99" t="s">
        <v>15354</v>
      </c>
      <c r="G1621" s="99" t="s">
        <v>18025</v>
      </c>
      <c r="H1621" s="99" t="s">
        <v>15326</v>
      </c>
      <c r="I1621" s="99" t="s">
        <v>15322</v>
      </c>
      <c r="J1621" s="99" t="s">
        <v>15364</v>
      </c>
      <c r="K1621" s="99">
        <v>0</v>
      </c>
      <c r="L1621" s="99" t="s">
        <v>13433</v>
      </c>
      <c r="M1621" s="99" t="s">
        <v>18026</v>
      </c>
      <c r="N1621" s="86" t="str">
        <f t="shared" si="26"/>
        <v>2289857</v>
      </c>
      <c r="O1621" s="104">
        <v>80000</v>
      </c>
      <c r="P1621" s="105">
        <v>80000</v>
      </c>
      <c r="Q1621" s="77">
        <v>80</v>
      </c>
      <c r="R1621" s="102" t="s">
        <v>15329</v>
      </c>
      <c r="S1621" s="99" t="s">
        <v>15401</v>
      </c>
      <c r="T1621" s="99" t="s">
        <v>15331</v>
      </c>
      <c r="U1621" s="99" t="s">
        <v>15332</v>
      </c>
      <c r="V1621" s="99" t="s">
        <v>15333</v>
      </c>
      <c r="W1621" s="99" t="s">
        <v>15402</v>
      </c>
      <c r="X1621" s="103" t="s">
        <v>17325</v>
      </c>
      <c r="Y1621" s="103">
        <v>44727</v>
      </c>
      <c r="Z1621" s="103">
        <v>52023</v>
      </c>
      <c r="AA1621" s="79" t="s">
        <v>15731</v>
      </c>
      <c r="AB1621" s="80" t="s">
        <v>15375</v>
      </c>
    </row>
    <row r="1622" spans="1:29" hidden="1">
      <c r="A1622" s="98" t="s">
        <v>2347</v>
      </c>
      <c r="B1622" s="99" t="s">
        <v>15341</v>
      </c>
      <c r="C1622" s="99" t="s">
        <v>15342</v>
      </c>
      <c r="D1622" s="99" t="s">
        <v>15322</v>
      </c>
      <c r="E1622" s="99" t="s">
        <v>15343</v>
      </c>
      <c r="F1622" s="99" t="s">
        <v>15324</v>
      </c>
      <c r="G1622" s="99" t="s">
        <v>18027</v>
      </c>
      <c r="H1622" s="99" t="s">
        <v>15326</v>
      </c>
      <c r="I1622" s="99" t="s">
        <v>15322</v>
      </c>
      <c r="J1622" s="99" t="s">
        <v>15343</v>
      </c>
      <c r="K1622" s="99">
        <v>0</v>
      </c>
      <c r="L1622" s="99" t="s">
        <v>13433</v>
      </c>
      <c r="M1622" s="100" t="s">
        <v>2264</v>
      </c>
      <c r="N1622" s="86" t="str">
        <f t="shared" si="26"/>
        <v>2297973</v>
      </c>
      <c r="O1622" s="101">
        <v>197930</v>
      </c>
      <c r="P1622" s="101">
        <v>197930</v>
      </c>
      <c r="Q1622" s="77">
        <v>197.93</v>
      </c>
      <c r="R1622" s="102" t="s">
        <v>15329</v>
      </c>
      <c r="S1622" s="99" t="s">
        <v>15330</v>
      </c>
      <c r="T1622" s="99" t="s">
        <v>15331</v>
      </c>
      <c r="U1622" s="99" t="s">
        <v>15332</v>
      </c>
      <c r="V1622" s="99" t="s">
        <v>15333</v>
      </c>
      <c r="W1622" s="99" t="s">
        <v>15345</v>
      </c>
      <c r="X1622" s="103">
        <v>44608</v>
      </c>
      <c r="Y1622" s="103">
        <v>44610</v>
      </c>
      <c r="Z1622" s="103">
        <v>51911</v>
      </c>
      <c r="AA1622" s="79">
        <v>6186</v>
      </c>
      <c r="AB1622" s="80" t="s">
        <v>15340</v>
      </c>
    </row>
    <row r="1623" spans="1:29" hidden="1">
      <c r="A1623" s="98" t="s">
        <v>2347</v>
      </c>
      <c r="B1623" s="99" t="s">
        <v>15341</v>
      </c>
      <c r="C1623" s="99" t="s">
        <v>15342</v>
      </c>
      <c r="D1623" s="99" t="s">
        <v>15322</v>
      </c>
      <c r="E1623" s="99" t="s">
        <v>15343</v>
      </c>
      <c r="F1623" s="99" t="s">
        <v>15354</v>
      </c>
      <c r="G1623" s="99" t="s">
        <v>18028</v>
      </c>
      <c r="H1623" s="99" t="s">
        <v>15326</v>
      </c>
      <c r="I1623" s="99" t="s">
        <v>15322</v>
      </c>
      <c r="J1623" s="99" t="s">
        <v>15343</v>
      </c>
      <c r="K1623" s="99">
        <v>0</v>
      </c>
      <c r="L1623" s="99" t="s">
        <v>13433</v>
      </c>
      <c r="M1623" s="99" t="s">
        <v>18029</v>
      </c>
      <c r="N1623" s="86" t="str">
        <f t="shared" si="26"/>
        <v>2339748</v>
      </c>
      <c r="O1623" s="104">
        <v>142041</v>
      </c>
      <c r="P1623" s="101">
        <v>142041</v>
      </c>
      <c r="Q1623" s="77">
        <v>142.041</v>
      </c>
      <c r="R1623" s="102" t="s">
        <v>15329</v>
      </c>
      <c r="S1623" s="99" t="s">
        <v>15349</v>
      </c>
      <c r="T1623" s="99" t="s">
        <v>15331</v>
      </c>
      <c r="U1623" s="99" t="s">
        <v>15356</v>
      </c>
      <c r="V1623" s="99" t="s">
        <v>15357</v>
      </c>
      <c r="W1623" s="99" t="s">
        <v>15352</v>
      </c>
      <c r="X1623" s="103">
        <v>44688</v>
      </c>
      <c r="Y1623" s="103">
        <v>44693</v>
      </c>
      <c r="Z1623" s="103">
        <v>51992</v>
      </c>
      <c r="AA1623" s="79" t="s">
        <v>15353</v>
      </c>
    </row>
    <row r="1624" spans="1:29" hidden="1">
      <c r="A1624" s="98" t="s">
        <v>2799</v>
      </c>
      <c r="B1624" s="99" t="s">
        <v>15358</v>
      </c>
      <c r="C1624" s="99" t="s">
        <v>59</v>
      </c>
      <c r="D1624" s="99" t="s">
        <v>15322</v>
      </c>
      <c r="E1624" s="99" t="s">
        <v>15337</v>
      </c>
      <c r="F1624" s="99" t="s">
        <v>15324</v>
      </c>
      <c r="G1624" s="99" t="s">
        <v>18030</v>
      </c>
      <c r="H1624" s="99" t="s">
        <v>15326</v>
      </c>
      <c r="I1624" s="99" t="s">
        <v>15322</v>
      </c>
      <c r="J1624" s="99" t="s">
        <v>15337</v>
      </c>
      <c r="K1624" s="99">
        <v>0</v>
      </c>
      <c r="L1624" s="99" t="s">
        <v>13433</v>
      </c>
      <c r="M1624" s="99" t="s">
        <v>3614</v>
      </c>
      <c r="N1624" s="86" t="str">
        <f t="shared" si="26"/>
        <v>2343982</v>
      </c>
      <c r="O1624" s="104">
        <v>280500</v>
      </c>
      <c r="P1624" s="101">
        <v>280500</v>
      </c>
      <c r="Q1624" s="77">
        <v>280.5</v>
      </c>
      <c r="R1624" s="102" t="s">
        <v>15329</v>
      </c>
      <c r="S1624" s="99" t="s">
        <v>15330</v>
      </c>
      <c r="T1624" s="99" t="s">
        <v>15331</v>
      </c>
      <c r="U1624" s="99" t="s">
        <v>15332</v>
      </c>
      <c r="V1624" s="99" t="s">
        <v>15333</v>
      </c>
      <c r="W1624" s="99" t="s">
        <v>15334</v>
      </c>
      <c r="X1624" s="103" t="s">
        <v>16281</v>
      </c>
      <c r="Y1624" s="103">
        <v>44671</v>
      </c>
      <c r="Z1624" s="103">
        <v>51970</v>
      </c>
      <c r="AA1624" s="79">
        <v>6186</v>
      </c>
      <c r="AB1624" s="80" t="s">
        <v>15340</v>
      </c>
      <c r="AC1624" s="81">
        <v>33</v>
      </c>
    </row>
    <row r="1625" spans="1:29" hidden="1">
      <c r="A1625" s="98" t="s">
        <v>2799</v>
      </c>
      <c r="B1625" s="99" t="s">
        <v>15358</v>
      </c>
      <c r="C1625" s="99" t="s">
        <v>59</v>
      </c>
      <c r="D1625" s="99" t="s">
        <v>15322</v>
      </c>
      <c r="E1625" s="99" t="s">
        <v>15337</v>
      </c>
      <c r="F1625" s="99" t="s">
        <v>15324</v>
      </c>
      <c r="G1625" s="99" t="s">
        <v>18031</v>
      </c>
      <c r="H1625" s="99" t="s">
        <v>15326</v>
      </c>
      <c r="I1625" s="99" t="s">
        <v>15322</v>
      </c>
      <c r="J1625" s="99" t="s">
        <v>15337</v>
      </c>
      <c r="K1625" s="99">
        <v>0</v>
      </c>
      <c r="L1625" s="99" t="s">
        <v>13433</v>
      </c>
      <c r="M1625" s="100" t="s">
        <v>432</v>
      </c>
      <c r="N1625" s="86" t="str">
        <f t="shared" si="26"/>
        <v>2432043</v>
      </c>
      <c r="O1625" s="101">
        <v>245918</v>
      </c>
      <c r="P1625" s="101">
        <v>245918</v>
      </c>
      <c r="Q1625" s="77">
        <v>245.91800000000001</v>
      </c>
      <c r="R1625" s="102" t="s">
        <v>15329</v>
      </c>
      <c r="S1625" s="99" t="s">
        <v>15330</v>
      </c>
      <c r="T1625" s="99" t="s">
        <v>15331</v>
      </c>
      <c r="U1625" s="99" t="s">
        <v>15332</v>
      </c>
      <c r="V1625" s="99" t="s">
        <v>15333</v>
      </c>
      <c r="W1625" s="99" t="s">
        <v>15334</v>
      </c>
      <c r="X1625" s="103">
        <v>44616</v>
      </c>
      <c r="Y1625" s="103">
        <v>44620</v>
      </c>
      <c r="Z1625" s="103">
        <v>51920</v>
      </c>
      <c r="AA1625" s="79">
        <v>6186</v>
      </c>
      <c r="AB1625" s="90" t="s">
        <v>15340</v>
      </c>
    </row>
    <row r="1626" spans="1:29" hidden="1">
      <c r="A1626" s="98" t="s">
        <v>2799</v>
      </c>
      <c r="B1626" s="99" t="s">
        <v>15358</v>
      </c>
      <c r="C1626" s="99" t="s">
        <v>59</v>
      </c>
      <c r="D1626" s="99" t="s">
        <v>15322</v>
      </c>
      <c r="E1626" s="99" t="s">
        <v>15337</v>
      </c>
      <c r="F1626" s="99" t="s">
        <v>15324</v>
      </c>
      <c r="G1626" s="99" t="s">
        <v>18032</v>
      </c>
      <c r="H1626" s="99" t="s">
        <v>15326</v>
      </c>
      <c r="I1626" s="99" t="s">
        <v>15322</v>
      </c>
      <c r="J1626" s="99" t="s">
        <v>15337</v>
      </c>
      <c r="K1626" s="99">
        <v>0</v>
      </c>
      <c r="L1626" s="99" t="s">
        <v>13433</v>
      </c>
      <c r="M1626" s="99" t="s">
        <v>583</v>
      </c>
      <c r="N1626" s="86" t="str">
        <f t="shared" si="26"/>
        <v>2461305</v>
      </c>
      <c r="O1626" s="104">
        <v>241459</v>
      </c>
      <c r="P1626" s="101">
        <v>241459</v>
      </c>
      <c r="Q1626" s="77">
        <v>241.459</v>
      </c>
      <c r="R1626" s="102" t="s">
        <v>15329</v>
      </c>
      <c r="S1626" s="99" t="s">
        <v>15330</v>
      </c>
      <c r="T1626" s="99" t="s">
        <v>15331</v>
      </c>
      <c r="U1626" s="99" t="s">
        <v>15332</v>
      </c>
      <c r="V1626" s="99" t="s">
        <v>15333</v>
      </c>
      <c r="W1626" s="99" t="s">
        <v>15334</v>
      </c>
      <c r="X1626" s="103">
        <v>44694</v>
      </c>
      <c r="Y1626" s="103">
        <v>44694</v>
      </c>
      <c r="Z1626" s="103">
        <v>51998</v>
      </c>
      <c r="AA1626" s="79">
        <v>6186</v>
      </c>
      <c r="AB1626" s="80" t="s">
        <v>15340</v>
      </c>
      <c r="AC1626" s="81">
        <v>33</v>
      </c>
    </row>
    <row r="1627" spans="1:29" hidden="1">
      <c r="A1627" s="76" t="s">
        <v>2347</v>
      </c>
      <c r="B1627" s="92" t="s">
        <v>15346</v>
      </c>
      <c r="C1627" s="92" t="s">
        <v>129</v>
      </c>
      <c r="D1627" s="92" t="s">
        <v>15322</v>
      </c>
      <c r="E1627" s="92" t="s">
        <v>15337</v>
      </c>
      <c r="F1627" s="92" t="s">
        <v>15324</v>
      </c>
      <c r="G1627" s="92" t="s">
        <v>18033</v>
      </c>
      <c r="H1627" s="92" t="s">
        <v>15326</v>
      </c>
      <c r="I1627" s="92" t="s">
        <v>15948</v>
      </c>
      <c r="J1627" s="92" t="s">
        <v>18034</v>
      </c>
      <c r="K1627" s="92">
        <v>0</v>
      </c>
      <c r="L1627" s="92" t="s">
        <v>13433</v>
      </c>
      <c r="M1627" s="93" t="s">
        <v>18035</v>
      </c>
      <c r="N1627" s="86" t="str">
        <f t="shared" si="26"/>
        <v>2471835</v>
      </c>
      <c r="O1627" s="94">
        <v>273000</v>
      </c>
      <c r="P1627" s="95">
        <v>259300</v>
      </c>
      <c r="Q1627" s="77">
        <v>259.3</v>
      </c>
      <c r="R1627" s="96" t="s">
        <v>15329</v>
      </c>
      <c r="S1627" s="92" t="s">
        <v>15349</v>
      </c>
      <c r="T1627" s="92" t="s">
        <v>15331</v>
      </c>
      <c r="U1627" s="92" t="s">
        <v>15350</v>
      </c>
      <c r="V1627" s="92" t="s">
        <v>15351</v>
      </c>
      <c r="W1627" s="92" t="s">
        <v>15352</v>
      </c>
      <c r="X1627" s="97">
        <v>44579</v>
      </c>
      <c r="Y1627" s="97">
        <v>44592</v>
      </c>
      <c r="Z1627" s="97">
        <v>51882</v>
      </c>
      <c r="AA1627" s="79" t="s">
        <v>15353</v>
      </c>
      <c r="AB1627" s="90"/>
    </row>
    <row r="1628" spans="1:29" hidden="1">
      <c r="A1628" s="98" t="s">
        <v>2799</v>
      </c>
      <c r="B1628" s="99" t="s">
        <v>15358</v>
      </c>
      <c r="C1628" s="99" t="s">
        <v>59</v>
      </c>
      <c r="D1628" s="99" t="s">
        <v>15322</v>
      </c>
      <c r="E1628" s="99" t="s">
        <v>15337</v>
      </c>
      <c r="F1628" s="99" t="s">
        <v>15324</v>
      </c>
      <c r="G1628" s="99" t="s">
        <v>18036</v>
      </c>
      <c r="H1628" s="99" t="s">
        <v>15326</v>
      </c>
      <c r="I1628" s="99" t="s">
        <v>15322</v>
      </c>
      <c r="J1628" s="99" t="s">
        <v>15337</v>
      </c>
      <c r="K1628" s="99">
        <v>0</v>
      </c>
      <c r="L1628" s="99" t="s">
        <v>13433</v>
      </c>
      <c r="M1628" s="99" t="s">
        <v>1772</v>
      </c>
      <c r="N1628" s="86" t="str">
        <f t="shared" si="26"/>
        <v>2501483</v>
      </c>
      <c r="O1628" s="104">
        <v>327000</v>
      </c>
      <c r="P1628" s="101">
        <v>327000</v>
      </c>
      <c r="Q1628" s="77">
        <v>327</v>
      </c>
      <c r="R1628" s="102" t="s">
        <v>15329</v>
      </c>
      <c r="S1628" s="99" t="s">
        <v>15330</v>
      </c>
      <c r="T1628" s="99" t="s">
        <v>15331</v>
      </c>
      <c r="U1628" s="99" t="s">
        <v>15332</v>
      </c>
      <c r="V1628" s="99" t="s">
        <v>15333</v>
      </c>
      <c r="W1628" s="99" t="s">
        <v>15334</v>
      </c>
      <c r="X1628" s="103">
        <v>44694</v>
      </c>
      <c r="Y1628" s="103">
        <v>44694</v>
      </c>
      <c r="Z1628" s="103">
        <v>51996</v>
      </c>
      <c r="AA1628" s="79">
        <v>6186</v>
      </c>
      <c r="AB1628" s="80" t="s">
        <v>15340</v>
      </c>
      <c r="AC1628" s="81">
        <v>33</v>
      </c>
    </row>
    <row r="1629" spans="1:29" hidden="1">
      <c r="A1629" s="98" t="s">
        <v>2799</v>
      </c>
      <c r="B1629" s="99" t="s">
        <v>15358</v>
      </c>
      <c r="C1629" s="99" t="s">
        <v>59</v>
      </c>
      <c r="D1629" s="99" t="s">
        <v>15322</v>
      </c>
      <c r="E1629" s="99" t="s">
        <v>15337</v>
      </c>
      <c r="F1629" s="99" t="s">
        <v>15324</v>
      </c>
      <c r="G1629" s="99" t="s">
        <v>18037</v>
      </c>
      <c r="H1629" s="99" t="s">
        <v>15326</v>
      </c>
      <c r="I1629" s="99" t="s">
        <v>15322</v>
      </c>
      <c r="J1629" s="99" t="s">
        <v>15337</v>
      </c>
      <c r="K1629" s="99">
        <v>0</v>
      </c>
      <c r="L1629" s="99" t="s">
        <v>13433</v>
      </c>
      <c r="M1629" s="99" t="s">
        <v>727</v>
      </c>
      <c r="N1629" s="86" t="str">
        <f t="shared" si="26"/>
        <v>2527375</v>
      </c>
      <c r="O1629" s="104">
        <v>257960</v>
      </c>
      <c r="P1629" s="101">
        <v>257960</v>
      </c>
      <c r="Q1629" s="77">
        <v>257.95999999999998</v>
      </c>
      <c r="R1629" s="102" t="s">
        <v>15329</v>
      </c>
      <c r="S1629" s="99" t="s">
        <v>15330</v>
      </c>
      <c r="T1629" s="99" t="s">
        <v>15331</v>
      </c>
      <c r="U1629" s="99" t="s">
        <v>15332</v>
      </c>
      <c r="V1629" s="99" t="s">
        <v>15333</v>
      </c>
      <c r="W1629" s="99" t="s">
        <v>15334</v>
      </c>
      <c r="X1629" s="103" t="s">
        <v>15445</v>
      </c>
      <c r="Y1629" s="103">
        <v>44671</v>
      </c>
      <c r="Z1629" s="103">
        <v>51959</v>
      </c>
      <c r="AA1629" s="79">
        <v>6186</v>
      </c>
      <c r="AB1629" s="80" t="s">
        <v>15340</v>
      </c>
      <c r="AC1629" s="81">
        <v>33</v>
      </c>
    </row>
    <row r="1630" spans="1:29" hidden="1">
      <c r="A1630" s="76" t="s">
        <v>2799</v>
      </c>
      <c r="B1630" s="92" t="s">
        <v>15358</v>
      </c>
      <c r="C1630" s="92" t="s">
        <v>59</v>
      </c>
      <c r="D1630" s="92" t="s">
        <v>15322</v>
      </c>
      <c r="E1630" s="92" t="s">
        <v>15337</v>
      </c>
      <c r="F1630" s="92" t="s">
        <v>15324</v>
      </c>
      <c r="G1630" s="92" t="s">
        <v>18038</v>
      </c>
      <c r="H1630" s="92" t="s">
        <v>15326</v>
      </c>
      <c r="I1630" s="92" t="s">
        <v>15322</v>
      </c>
      <c r="J1630" s="92" t="s">
        <v>15337</v>
      </c>
      <c r="K1630" s="92">
        <v>0</v>
      </c>
      <c r="L1630" s="92" t="s">
        <v>13433</v>
      </c>
      <c r="M1630" s="93" t="s">
        <v>281</v>
      </c>
      <c r="N1630" s="86" t="str">
        <f t="shared" si="26"/>
        <v>2540414</v>
      </c>
      <c r="O1630" s="94">
        <v>309400</v>
      </c>
      <c r="P1630" s="95">
        <v>309400</v>
      </c>
      <c r="Q1630" s="77">
        <v>309.39999999999998</v>
      </c>
      <c r="R1630" s="96" t="s">
        <v>15329</v>
      </c>
      <c r="S1630" s="92" t="s">
        <v>15330</v>
      </c>
      <c r="T1630" s="92" t="s">
        <v>15331</v>
      </c>
      <c r="U1630" s="92" t="s">
        <v>15332</v>
      </c>
      <c r="V1630" s="92" t="s">
        <v>15333</v>
      </c>
      <c r="W1630" s="92" t="s">
        <v>15334</v>
      </c>
      <c r="X1630" s="97">
        <v>44554</v>
      </c>
      <c r="Y1630" s="97">
        <v>44582</v>
      </c>
      <c r="Z1630" s="97">
        <v>51858</v>
      </c>
      <c r="AA1630" s="79">
        <v>6186</v>
      </c>
      <c r="AB1630" s="90" t="s">
        <v>15340</v>
      </c>
    </row>
    <row r="1631" spans="1:29" hidden="1">
      <c r="A1631" s="98" t="s">
        <v>15335</v>
      </c>
      <c r="B1631" s="99" t="s">
        <v>15336</v>
      </c>
      <c r="C1631" s="99" t="s">
        <v>6</v>
      </c>
      <c r="D1631" s="99" t="s">
        <v>15322</v>
      </c>
      <c r="E1631" s="99" t="s">
        <v>15337</v>
      </c>
      <c r="F1631" s="99" t="s">
        <v>15324</v>
      </c>
      <c r="G1631" s="99" t="s">
        <v>18039</v>
      </c>
      <c r="H1631" s="99" t="s">
        <v>15326</v>
      </c>
      <c r="I1631" s="99" t="s">
        <v>15322</v>
      </c>
      <c r="J1631" s="99" t="s">
        <v>15364</v>
      </c>
      <c r="K1631" s="99">
        <v>0</v>
      </c>
      <c r="L1631" s="99" t="s">
        <v>13433</v>
      </c>
      <c r="M1631" s="99" t="s">
        <v>18040</v>
      </c>
      <c r="N1631" s="86" t="str">
        <f t="shared" si="26"/>
        <v>2571467</v>
      </c>
      <c r="O1631" s="104">
        <v>157080</v>
      </c>
      <c r="P1631" s="101">
        <v>157080</v>
      </c>
      <c r="Q1631" s="77">
        <v>157.08000000000001</v>
      </c>
      <c r="R1631" s="102" t="s">
        <v>15329</v>
      </c>
      <c r="S1631" s="99" t="s">
        <v>15330</v>
      </c>
      <c r="T1631" s="99" t="s">
        <v>15331</v>
      </c>
      <c r="U1631" s="99" t="s">
        <v>15332</v>
      </c>
      <c r="V1631" s="99" t="s">
        <v>15333</v>
      </c>
      <c r="W1631" s="99" t="s">
        <v>15334</v>
      </c>
      <c r="X1631" s="103" t="s">
        <v>15540</v>
      </c>
      <c r="Y1631" s="103">
        <v>44672</v>
      </c>
      <c r="Z1631" s="103">
        <v>51970</v>
      </c>
      <c r="AA1631" s="79">
        <v>6186</v>
      </c>
    </row>
    <row r="1632" spans="1:29" hidden="1">
      <c r="A1632" s="98" t="s">
        <v>15534</v>
      </c>
      <c r="B1632" s="99" t="s">
        <v>15535</v>
      </c>
      <c r="C1632" s="99" t="s">
        <v>158</v>
      </c>
      <c r="D1632" s="99" t="s">
        <v>15322</v>
      </c>
      <c r="E1632" s="99" t="s">
        <v>15337</v>
      </c>
      <c r="F1632" s="99" t="s">
        <v>15324</v>
      </c>
      <c r="G1632" s="99" t="s">
        <v>18041</v>
      </c>
      <c r="H1632" s="99" t="s">
        <v>15326</v>
      </c>
      <c r="I1632" s="99" t="s">
        <v>15322</v>
      </c>
      <c r="J1632" s="99" t="s">
        <v>15384</v>
      </c>
      <c r="K1632" s="99">
        <v>0</v>
      </c>
      <c r="L1632" s="99" t="s">
        <v>13433</v>
      </c>
      <c r="M1632" s="100" t="s">
        <v>18042</v>
      </c>
      <c r="N1632" s="86" t="str">
        <f t="shared" si="26"/>
        <v>2606159</v>
      </c>
      <c r="O1632" s="104">
        <v>150000</v>
      </c>
      <c r="P1632" s="101">
        <v>150000</v>
      </c>
      <c r="Q1632" s="77">
        <v>150</v>
      </c>
      <c r="R1632" s="102" t="s">
        <v>15329</v>
      </c>
      <c r="S1632" s="99" t="s">
        <v>15330</v>
      </c>
      <c r="T1632" s="99" t="s">
        <v>15331</v>
      </c>
      <c r="U1632" s="99" t="s">
        <v>15332</v>
      </c>
      <c r="V1632" s="99" t="s">
        <v>15333</v>
      </c>
      <c r="W1632" s="99" t="s">
        <v>15334</v>
      </c>
      <c r="X1632" s="103" t="s">
        <v>15688</v>
      </c>
      <c r="Y1632" s="103">
        <v>44649</v>
      </c>
      <c r="Z1632" s="103">
        <v>51931</v>
      </c>
      <c r="AA1632" s="79">
        <v>6186</v>
      </c>
    </row>
    <row r="1633" spans="1:29" hidden="1">
      <c r="A1633" s="98" t="s">
        <v>2799</v>
      </c>
      <c r="B1633" s="99" t="s">
        <v>15358</v>
      </c>
      <c r="C1633" s="99" t="s">
        <v>59</v>
      </c>
      <c r="D1633" s="99" t="s">
        <v>15322</v>
      </c>
      <c r="E1633" s="99" t="s">
        <v>15337</v>
      </c>
      <c r="F1633" s="99" t="s">
        <v>15324</v>
      </c>
      <c r="G1633" s="99" t="s">
        <v>18043</v>
      </c>
      <c r="H1633" s="99" t="s">
        <v>15326</v>
      </c>
      <c r="I1633" s="99" t="s">
        <v>15322</v>
      </c>
      <c r="J1633" s="99" t="s">
        <v>15337</v>
      </c>
      <c r="K1633" s="99">
        <v>0</v>
      </c>
      <c r="L1633" s="99" t="s">
        <v>13433</v>
      </c>
      <c r="M1633" s="99" t="s">
        <v>110</v>
      </c>
      <c r="N1633" s="86" t="str">
        <f t="shared" si="26"/>
        <v>2616813</v>
      </c>
      <c r="O1633" s="104">
        <v>282540</v>
      </c>
      <c r="P1633" s="101">
        <v>282540</v>
      </c>
      <c r="Q1633" s="77">
        <v>282.54000000000002</v>
      </c>
      <c r="R1633" s="102" t="s">
        <v>15329</v>
      </c>
      <c r="S1633" s="99" t="s">
        <v>15330</v>
      </c>
      <c r="T1633" s="99" t="s">
        <v>15331</v>
      </c>
      <c r="U1633" s="99" t="s">
        <v>15332</v>
      </c>
      <c r="V1633" s="99" t="s">
        <v>15333</v>
      </c>
      <c r="W1633" s="99" t="s">
        <v>15334</v>
      </c>
      <c r="X1633" s="103" t="s">
        <v>15407</v>
      </c>
      <c r="Y1633" s="103">
        <v>44677</v>
      </c>
      <c r="Z1633" s="103">
        <v>51980</v>
      </c>
      <c r="AA1633" s="79">
        <v>6186</v>
      </c>
      <c r="AB1633" s="80" t="s">
        <v>15340</v>
      </c>
    </row>
    <row r="1634" spans="1:29" hidden="1">
      <c r="A1634" s="98" t="s">
        <v>2347</v>
      </c>
      <c r="B1634" s="99" t="s">
        <v>15346</v>
      </c>
      <c r="C1634" s="99" t="s">
        <v>129</v>
      </c>
      <c r="D1634" s="99" t="s">
        <v>15322</v>
      </c>
      <c r="E1634" s="99" t="s">
        <v>15337</v>
      </c>
      <c r="F1634" s="99" t="s">
        <v>15324</v>
      </c>
      <c r="G1634" s="99" t="s">
        <v>18044</v>
      </c>
      <c r="H1634" s="99" t="s">
        <v>15326</v>
      </c>
      <c r="I1634" s="99" t="s">
        <v>15322</v>
      </c>
      <c r="J1634" s="99" t="s">
        <v>15364</v>
      </c>
      <c r="K1634" s="99">
        <v>0</v>
      </c>
      <c r="L1634" s="99" t="s">
        <v>13433</v>
      </c>
      <c r="M1634" s="99" t="s">
        <v>18045</v>
      </c>
      <c r="N1634" s="86" t="str">
        <f t="shared" si="26"/>
        <v>2656327</v>
      </c>
      <c r="O1634" s="104">
        <v>273000</v>
      </c>
      <c r="P1634" s="101">
        <v>259350</v>
      </c>
      <c r="Q1634" s="77">
        <v>259.35000000000002</v>
      </c>
      <c r="R1634" s="102" t="s">
        <v>15329</v>
      </c>
      <c r="S1634" s="99" t="s">
        <v>15349</v>
      </c>
      <c r="T1634" s="99" t="s">
        <v>15331</v>
      </c>
      <c r="U1634" s="99" t="s">
        <v>15350</v>
      </c>
      <c r="V1634" s="99" t="s">
        <v>15351</v>
      </c>
      <c r="W1634" s="99" t="s">
        <v>15352</v>
      </c>
      <c r="X1634" s="103" t="s">
        <v>15530</v>
      </c>
      <c r="Y1634" s="103">
        <v>44658</v>
      </c>
      <c r="Z1634" s="103">
        <v>51959</v>
      </c>
      <c r="AA1634" s="79" t="s">
        <v>15353</v>
      </c>
    </row>
    <row r="1635" spans="1:29" hidden="1">
      <c r="A1635" s="98" t="s">
        <v>2347</v>
      </c>
      <c r="B1635" s="99" t="s">
        <v>15346</v>
      </c>
      <c r="C1635" s="99" t="s">
        <v>129</v>
      </c>
      <c r="D1635" s="99" t="s">
        <v>15322</v>
      </c>
      <c r="E1635" s="99" t="s">
        <v>15337</v>
      </c>
      <c r="F1635" s="99" t="s">
        <v>15324</v>
      </c>
      <c r="G1635" s="99" t="s">
        <v>18046</v>
      </c>
      <c r="H1635" s="99" t="s">
        <v>15326</v>
      </c>
      <c r="I1635" s="99" t="s">
        <v>15322</v>
      </c>
      <c r="J1635" s="99" t="s">
        <v>15343</v>
      </c>
      <c r="K1635" s="99">
        <v>0</v>
      </c>
      <c r="L1635" s="99" t="s">
        <v>13433</v>
      </c>
      <c r="M1635" s="99" t="s">
        <v>18047</v>
      </c>
      <c r="N1635" s="86" t="str">
        <f t="shared" si="26"/>
        <v>2686214</v>
      </c>
      <c r="O1635" s="104">
        <v>273000</v>
      </c>
      <c r="P1635" s="101">
        <v>259350</v>
      </c>
      <c r="Q1635" s="77">
        <v>259.35000000000002</v>
      </c>
      <c r="R1635" s="102" t="s">
        <v>15329</v>
      </c>
      <c r="S1635" s="99" t="s">
        <v>15349</v>
      </c>
      <c r="T1635" s="99" t="s">
        <v>15331</v>
      </c>
      <c r="U1635" s="99" t="s">
        <v>15350</v>
      </c>
      <c r="V1635" s="99" t="s">
        <v>15351</v>
      </c>
      <c r="W1635" s="99" t="s">
        <v>15352</v>
      </c>
      <c r="X1635" s="103">
        <v>44679</v>
      </c>
      <c r="Y1635" s="103">
        <v>44699</v>
      </c>
      <c r="Z1635" s="103">
        <v>51982</v>
      </c>
      <c r="AA1635" s="79" t="s">
        <v>15353</v>
      </c>
    </row>
    <row r="1636" spans="1:29" hidden="1">
      <c r="A1636" s="98" t="s">
        <v>2347</v>
      </c>
      <c r="B1636" s="99" t="s">
        <v>15346</v>
      </c>
      <c r="C1636" s="99" t="s">
        <v>129</v>
      </c>
      <c r="D1636" s="99" t="s">
        <v>15322</v>
      </c>
      <c r="E1636" s="99" t="s">
        <v>15337</v>
      </c>
      <c r="F1636" s="99" t="s">
        <v>15324</v>
      </c>
      <c r="G1636" s="99" t="s">
        <v>18048</v>
      </c>
      <c r="H1636" s="99" t="s">
        <v>15326</v>
      </c>
      <c r="I1636" s="99" t="s">
        <v>18049</v>
      </c>
      <c r="J1636" s="99" t="s">
        <v>18050</v>
      </c>
      <c r="K1636" s="99">
        <v>0</v>
      </c>
      <c r="L1636" s="99" t="s">
        <v>13433</v>
      </c>
      <c r="M1636" s="99" t="s">
        <v>18051</v>
      </c>
      <c r="N1636" s="86" t="str">
        <f t="shared" si="26"/>
        <v>2767962</v>
      </c>
      <c r="O1636" s="104">
        <v>273000</v>
      </c>
      <c r="P1636" s="101">
        <v>259350</v>
      </c>
      <c r="Q1636" s="77">
        <v>259.35000000000002</v>
      </c>
      <c r="R1636" s="102" t="s">
        <v>15329</v>
      </c>
      <c r="S1636" s="99" t="s">
        <v>15349</v>
      </c>
      <c r="T1636" s="99" t="s">
        <v>15331</v>
      </c>
      <c r="U1636" s="99" t="s">
        <v>15350</v>
      </c>
      <c r="V1636" s="99" t="s">
        <v>15351</v>
      </c>
      <c r="W1636" s="99" t="s">
        <v>15352</v>
      </c>
      <c r="X1636" s="103" t="s">
        <v>15445</v>
      </c>
      <c r="Y1636" s="103">
        <v>44658</v>
      </c>
      <c r="Z1636" s="103">
        <v>51961</v>
      </c>
      <c r="AA1636" s="79" t="s">
        <v>15353</v>
      </c>
    </row>
    <row r="1637" spans="1:29" hidden="1">
      <c r="A1637" s="98" t="s">
        <v>2799</v>
      </c>
      <c r="B1637" s="99" t="s">
        <v>15358</v>
      </c>
      <c r="C1637" s="99" t="s">
        <v>59</v>
      </c>
      <c r="D1637" s="99" t="s">
        <v>15322</v>
      </c>
      <c r="E1637" s="99" t="s">
        <v>15337</v>
      </c>
      <c r="F1637" s="99" t="s">
        <v>15324</v>
      </c>
      <c r="G1637" s="99" t="s">
        <v>18052</v>
      </c>
      <c r="H1637" s="99" t="s">
        <v>15326</v>
      </c>
      <c r="I1637" s="99" t="s">
        <v>15322</v>
      </c>
      <c r="J1637" s="99" t="s">
        <v>15337</v>
      </c>
      <c r="K1637" s="99">
        <v>0</v>
      </c>
      <c r="L1637" s="99" t="s">
        <v>13433</v>
      </c>
      <c r="M1637" s="100" t="s">
        <v>87</v>
      </c>
      <c r="N1637" s="86" t="str">
        <f t="shared" si="26"/>
        <v>2805048</v>
      </c>
      <c r="O1637" s="104">
        <v>309400</v>
      </c>
      <c r="P1637" s="101">
        <v>309400</v>
      </c>
      <c r="Q1637" s="77">
        <v>309.39999999999998</v>
      </c>
      <c r="R1637" s="102" t="s">
        <v>15329</v>
      </c>
      <c r="S1637" s="99" t="s">
        <v>15330</v>
      </c>
      <c r="T1637" s="99" t="s">
        <v>15331</v>
      </c>
      <c r="U1637" s="99" t="s">
        <v>15332</v>
      </c>
      <c r="V1637" s="99" t="s">
        <v>15333</v>
      </c>
      <c r="W1637" s="99" t="s">
        <v>15334</v>
      </c>
      <c r="X1637" s="103" t="s">
        <v>15677</v>
      </c>
      <c r="Y1637" s="103">
        <v>44631</v>
      </c>
      <c r="Z1637" s="103">
        <v>51934</v>
      </c>
      <c r="AA1637" s="79">
        <v>6186</v>
      </c>
      <c r="AB1637" s="80" t="s">
        <v>15340</v>
      </c>
    </row>
    <row r="1638" spans="1:29" hidden="1">
      <c r="A1638" s="76" t="s">
        <v>2347</v>
      </c>
      <c r="B1638" s="92" t="s">
        <v>15511</v>
      </c>
      <c r="C1638" s="92" t="s">
        <v>3798</v>
      </c>
      <c r="D1638" s="92" t="s">
        <v>15322</v>
      </c>
      <c r="E1638" s="92" t="s">
        <v>15361</v>
      </c>
      <c r="F1638" s="92" t="s">
        <v>15354</v>
      </c>
      <c r="G1638" s="92" t="s">
        <v>18053</v>
      </c>
      <c r="H1638" s="92" t="s">
        <v>15326</v>
      </c>
      <c r="I1638" s="92" t="s">
        <v>15322</v>
      </c>
      <c r="J1638" s="92" t="s">
        <v>15361</v>
      </c>
      <c r="K1638" s="92">
        <v>0</v>
      </c>
      <c r="L1638" s="92" t="s">
        <v>13433</v>
      </c>
      <c r="M1638" s="93" t="s">
        <v>18054</v>
      </c>
      <c r="N1638" s="86" t="str">
        <f t="shared" si="26"/>
        <v>2805114</v>
      </c>
      <c r="O1638" s="94">
        <v>142555</v>
      </c>
      <c r="P1638" s="95">
        <v>142555</v>
      </c>
      <c r="Q1638" s="77">
        <v>142.55500000000001</v>
      </c>
      <c r="R1638" s="96" t="s">
        <v>15329</v>
      </c>
      <c r="S1638" s="92" t="s">
        <v>15349</v>
      </c>
      <c r="T1638" s="92" t="s">
        <v>15331</v>
      </c>
      <c r="U1638" s="92" t="s">
        <v>15356</v>
      </c>
      <c r="V1638" s="92" t="s">
        <v>15357</v>
      </c>
      <c r="W1638" s="92" t="s">
        <v>15352</v>
      </c>
      <c r="X1638" s="97">
        <v>44580</v>
      </c>
      <c r="Y1638" s="97">
        <v>44581</v>
      </c>
      <c r="Z1638" s="97">
        <v>51884</v>
      </c>
      <c r="AA1638" s="79" t="s">
        <v>15353</v>
      </c>
      <c r="AB1638" s="90"/>
    </row>
    <row r="1639" spans="1:29" hidden="1">
      <c r="A1639" s="98" t="s">
        <v>2799</v>
      </c>
      <c r="B1639" s="99" t="s">
        <v>15358</v>
      </c>
      <c r="C1639" s="99" t="s">
        <v>59</v>
      </c>
      <c r="D1639" s="99" t="s">
        <v>15322</v>
      </c>
      <c r="E1639" s="99" t="s">
        <v>15337</v>
      </c>
      <c r="F1639" s="99" t="s">
        <v>15324</v>
      </c>
      <c r="G1639" s="99" t="s">
        <v>18055</v>
      </c>
      <c r="H1639" s="99" t="s">
        <v>15326</v>
      </c>
      <c r="I1639" s="99" t="s">
        <v>15322</v>
      </c>
      <c r="J1639" s="99" t="s">
        <v>15337</v>
      </c>
      <c r="K1639" s="99">
        <v>0</v>
      </c>
      <c r="L1639" s="99" t="s">
        <v>13433</v>
      </c>
      <c r="M1639" s="99" t="s">
        <v>82</v>
      </c>
      <c r="N1639" s="86" t="str">
        <f t="shared" si="26"/>
        <v>2820317</v>
      </c>
      <c r="O1639" s="104">
        <v>309400</v>
      </c>
      <c r="P1639" s="101">
        <v>309400</v>
      </c>
      <c r="Q1639" s="77">
        <v>309.39999999999998</v>
      </c>
      <c r="R1639" s="102" t="s">
        <v>15329</v>
      </c>
      <c r="S1639" s="99" t="s">
        <v>15330</v>
      </c>
      <c r="T1639" s="99" t="s">
        <v>15331</v>
      </c>
      <c r="U1639" s="99" t="s">
        <v>15332</v>
      </c>
      <c r="V1639" s="99" t="s">
        <v>15333</v>
      </c>
      <c r="W1639" s="99" t="s">
        <v>15334</v>
      </c>
      <c r="X1639" s="103">
        <v>44698</v>
      </c>
      <c r="Y1639" s="103">
        <v>44700</v>
      </c>
      <c r="Z1639" s="103">
        <v>52002</v>
      </c>
      <c r="AA1639" s="79">
        <v>6186</v>
      </c>
      <c r="AB1639" s="80" t="s">
        <v>15340</v>
      </c>
      <c r="AC1639" s="81">
        <v>33</v>
      </c>
    </row>
    <row r="1640" spans="1:29" hidden="1">
      <c r="A1640" s="76" t="s">
        <v>15489</v>
      </c>
      <c r="B1640" s="92" t="s">
        <v>15541</v>
      </c>
      <c r="C1640" s="92" t="s">
        <v>73</v>
      </c>
      <c r="D1640" s="92" t="s">
        <v>15322</v>
      </c>
      <c r="E1640" s="92" t="s">
        <v>15337</v>
      </c>
      <c r="F1640" s="92" t="s">
        <v>15324</v>
      </c>
      <c r="G1640" s="92" t="s">
        <v>332</v>
      </c>
      <c r="H1640" s="92" t="s">
        <v>15326</v>
      </c>
      <c r="I1640" s="92" t="s">
        <v>15322</v>
      </c>
      <c r="J1640" s="92" t="s">
        <v>15361</v>
      </c>
      <c r="K1640" s="92">
        <v>1</v>
      </c>
      <c r="L1640" s="92" t="s">
        <v>13433</v>
      </c>
      <c r="M1640" s="93" t="s">
        <v>333</v>
      </c>
      <c r="N1640" s="86" t="str">
        <f t="shared" si="26"/>
        <v>2833762</v>
      </c>
      <c r="O1640" s="94">
        <v>297500</v>
      </c>
      <c r="P1640" s="95">
        <v>297500</v>
      </c>
      <c r="Q1640" s="77">
        <v>297.5</v>
      </c>
      <c r="R1640" s="96" t="s">
        <v>15329</v>
      </c>
      <c r="S1640" s="92" t="s">
        <v>15330</v>
      </c>
      <c r="T1640" s="92" t="s">
        <v>15331</v>
      </c>
      <c r="U1640" s="92" t="s">
        <v>15332</v>
      </c>
      <c r="V1640" s="92" t="s">
        <v>15333</v>
      </c>
      <c r="W1640" s="92" t="s">
        <v>15345</v>
      </c>
      <c r="X1640" s="97">
        <v>44553</v>
      </c>
      <c r="Y1640" s="97">
        <v>44572</v>
      </c>
      <c r="Z1640" s="97">
        <v>51855</v>
      </c>
      <c r="AA1640" s="79">
        <v>6186</v>
      </c>
      <c r="AB1640" s="90" t="s">
        <v>15340</v>
      </c>
    </row>
    <row r="1641" spans="1:29" hidden="1">
      <c r="A1641" s="98" t="s">
        <v>2799</v>
      </c>
      <c r="B1641" s="99" t="s">
        <v>15358</v>
      </c>
      <c r="C1641" s="99" t="s">
        <v>59</v>
      </c>
      <c r="D1641" s="99" t="s">
        <v>15322</v>
      </c>
      <c r="E1641" s="99" t="s">
        <v>15337</v>
      </c>
      <c r="F1641" s="99" t="s">
        <v>15324</v>
      </c>
      <c r="G1641" s="99" t="s">
        <v>18056</v>
      </c>
      <c r="H1641" s="99" t="s">
        <v>15326</v>
      </c>
      <c r="I1641" s="99" t="s">
        <v>15322</v>
      </c>
      <c r="J1641" s="99" t="s">
        <v>15361</v>
      </c>
      <c r="K1641" s="99">
        <v>0</v>
      </c>
      <c r="L1641" s="99" t="s">
        <v>13433</v>
      </c>
      <c r="M1641" s="99" t="s">
        <v>1024</v>
      </c>
      <c r="N1641" s="86" t="str">
        <f t="shared" si="26"/>
        <v>2833772</v>
      </c>
      <c r="O1641" s="104">
        <v>297500</v>
      </c>
      <c r="P1641" s="101">
        <v>297500</v>
      </c>
      <c r="Q1641" s="77">
        <v>297.5</v>
      </c>
      <c r="R1641" s="102" t="s">
        <v>15329</v>
      </c>
      <c r="S1641" s="99" t="s">
        <v>15330</v>
      </c>
      <c r="T1641" s="99" t="s">
        <v>15331</v>
      </c>
      <c r="U1641" s="99" t="s">
        <v>15332</v>
      </c>
      <c r="V1641" s="99" t="s">
        <v>15333</v>
      </c>
      <c r="W1641" s="99" t="s">
        <v>15334</v>
      </c>
      <c r="X1641" s="103" t="s">
        <v>15583</v>
      </c>
      <c r="Y1641" s="103">
        <v>44673</v>
      </c>
      <c r="Z1641" s="103">
        <v>51977</v>
      </c>
      <c r="AA1641" s="79">
        <v>6186</v>
      </c>
      <c r="AB1641" s="80" t="s">
        <v>15340</v>
      </c>
      <c r="AC1641" s="81">
        <v>33</v>
      </c>
    </row>
    <row r="1642" spans="1:29" hidden="1">
      <c r="A1642" s="76" t="s">
        <v>2799</v>
      </c>
      <c r="B1642" s="92" t="s">
        <v>15358</v>
      </c>
      <c r="C1642" s="92" t="s">
        <v>59</v>
      </c>
      <c r="D1642" s="92" t="s">
        <v>15322</v>
      </c>
      <c r="E1642" s="92" t="s">
        <v>15337</v>
      </c>
      <c r="F1642" s="92" t="s">
        <v>15324</v>
      </c>
      <c r="G1642" s="92" t="s">
        <v>18057</v>
      </c>
      <c r="H1642" s="92" t="s">
        <v>15326</v>
      </c>
      <c r="I1642" s="92" t="s">
        <v>15322</v>
      </c>
      <c r="J1642" s="92" t="s">
        <v>15337</v>
      </c>
      <c r="K1642" s="92">
        <v>0</v>
      </c>
      <c r="L1642" s="92" t="s">
        <v>13433</v>
      </c>
      <c r="M1642" s="93" t="s">
        <v>193</v>
      </c>
      <c r="N1642" s="86" t="str">
        <f t="shared" si="26"/>
        <v>2908664</v>
      </c>
      <c r="O1642" s="94">
        <v>264051</v>
      </c>
      <c r="P1642" s="95">
        <v>264051</v>
      </c>
      <c r="Q1642" s="77">
        <v>264.05099999999999</v>
      </c>
      <c r="R1642" s="96" t="s">
        <v>15329</v>
      </c>
      <c r="S1642" s="92" t="s">
        <v>15330</v>
      </c>
      <c r="T1642" s="92" t="s">
        <v>15331</v>
      </c>
      <c r="U1642" s="92" t="s">
        <v>15332</v>
      </c>
      <c r="V1642" s="92" t="s">
        <v>15333</v>
      </c>
      <c r="W1642" s="92" t="s">
        <v>15329</v>
      </c>
      <c r="X1642" s="97">
        <v>44585</v>
      </c>
      <c r="Y1642" s="97">
        <v>44609</v>
      </c>
      <c r="Z1642" s="97">
        <v>51910</v>
      </c>
      <c r="AA1642" s="79">
        <v>6186</v>
      </c>
      <c r="AB1642" s="90" t="s">
        <v>15340</v>
      </c>
    </row>
    <row r="1643" spans="1:29" hidden="1">
      <c r="A1643" s="98" t="s">
        <v>2347</v>
      </c>
      <c r="B1643" s="99" t="s">
        <v>15341</v>
      </c>
      <c r="C1643" s="99" t="s">
        <v>15342</v>
      </c>
      <c r="D1643" s="99" t="s">
        <v>15322</v>
      </c>
      <c r="E1643" s="99" t="s">
        <v>15343</v>
      </c>
      <c r="F1643" s="99" t="s">
        <v>15324</v>
      </c>
      <c r="G1643" s="99" t="s">
        <v>18058</v>
      </c>
      <c r="H1643" s="99" t="s">
        <v>15326</v>
      </c>
      <c r="I1643" s="99" t="s">
        <v>15322</v>
      </c>
      <c r="J1643" s="99" t="s">
        <v>15343</v>
      </c>
      <c r="K1643" s="99">
        <v>0</v>
      </c>
      <c r="L1643" s="99" t="s">
        <v>13433</v>
      </c>
      <c r="M1643" s="100" t="s">
        <v>2317</v>
      </c>
      <c r="N1643" s="86" t="str">
        <f t="shared" si="26"/>
        <v>2927562</v>
      </c>
      <c r="O1643" s="104">
        <v>106600</v>
      </c>
      <c r="P1643" s="101">
        <v>106600</v>
      </c>
      <c r="Q1643" s="77">
        <v>106.6</v>
      </c>
      <c r="R1643" s="102" t="s">
        <v>15329</v>
      </c>
      <c r="S1643" s="99" t="s">
        <v>15330</v>
      </c>
      <c r="T1643" s="99" t="s">
        <v>15331</v>
      </c>
      <c r="U1643" s="99" t="s">
        <v>15332</v>
      </c>
      <c r="V1643" s="99" t="s">
        <v>15333</v>
      </c>
      <c r="W1643" s="99" t="s">
        <v>15345</v>
      </c>
      <c r="X1643" s="103" t="s">
        <v>15627</v>
      </c>
      <c r="Y1643" s="103">
        <v>44629</v>
      </c>
      <c r="Z1643" s="103">
        <v>51928</v>
      </c>
      <c r="AA1643" s="79">
        <v>6186</v>
      </c>
      <c r="AB1643" s="80" t="s">
        <v>15340</v>
      </c>
    </row>
    <row r="1644" spans="1:29" hidden="1">
      <c r="A1644" s="98" t="s">
        <v>15458</v>
      </c>
      <c r="B1644" s="99" t="s">
        <v>15689</v>
      </c>
      <c r="C1644" s="99" t="s">
        <v>15690</v>
      </c>
      <c r="D1644" s="99" t="s">
        <v>15322</v>
      </c>
      <c r="E1644" s="99" t="s">
        <v>15370</v>
      </c>
      <c r="F1644" s="99" t="s">
        <v>15324</v>
      </c>
      <c r="G1644" s="99" t="s">
        <v>18059</v>
      </c>
      <c r="H1644" s="99" t="s">
        <v>15326</v>
      </c>
      <c r="I1644" s="99" t="s">
        <v>15322</v>
      </c>
      <c r="J1644" s="99" t="s">
        <v>15370</v>
      </c>
      <c r="K1644" s="99">
        <v>0</v>
      </c>
      <c r="L1644" s="99" t="s">
        <v>13433</v>
      </c>
      <c r="M1644" s="99" t="s">
        <v>3034</v>
      </c>
      <c r="N1644" s="86" t="str">
        <f t="shared" si="26"/>
        <v>3015856</v>
      </c>
      <c r="O1644" s="104">
        <v>235839</v>
      </c>
      <c r="P1644" s="101">
        <v>235839</v>
      </c>
      <c r="Q1644" s="77">
        <v>235.839</v>
      </c>
      <c r="R1644" s="102" t="s">
        <v>15329</v>
      </c>
      <c r="S1644" s="99" t="s">
        <v>15330</v>
      </c>
      <c r="T1644" s="99" t="s">
        <v>15331</v>
      </c>
      <c r="U1644" s="99" t="s">
        <v>15332</v>
      </c>
      <c r="V1644" s="99" t="s">
        <v>15333</v>
      </c>
      <c r="W1644" s="99" t="s">
        <v>15334</v>
      </c>
      <c r="X1644" s="103" t="s">
        <v>15452</v>
      </c>
      <c r="Y1644" s="103">
        <v>44659</v>
      </c>
      <c r="Z1644" s="103">
        <v>51926</v>
      </c>
      <c r="AA1644" s="79">
        <v>6186</v>
      </c>
      <c r="AB1644" s="80" t="s">
        <v>15340</v>
      </c>
      <c r="AC1644" s="81">
        <v>33</v>
      </c>
    </row>
    <row r="1645" spans="1:29" hidden="1">
      <c r="A1645" s="76" t="s">
        <v>15335</v>
      </c>
      <c r="B1645" s="92" t="s">
        <v>15336</v>
      </c>
      <c r="C1645" s="92" t="s">
        <v>6</v>
      </c>
      <c r="D1645" s="92" t="s">
        <v>15322</v>
      </c>
      <c r="E1645" s="92" t="s">
        <v>15337</v>
      </c>
      <c r="F1645" s="92" t="s">
        <v>15324</v>
      </c>
      <c r="G1645" s="92" t="s">
        <v>18060</v>
      </c>
      <c r="H1645" s="92" t="s">
        <v>15326</v>
      </c>
      <c r="I1645" s="92" t="s">
        <v>15322</v>
      </c>
      <c r="J1645" s="92" t="s">
        <v>15364</v>
      </c>
      <c r="K1645" s="92">
        <v>0</v>
      </c>
      <c r="L1645" s="92" t="s">
        <v>13433</v>
      </c>
      <c r="M1645" s="93" t="s">
        <v>18061</v>
      </c>
      <c r="N1645" s="86" t="str">
        <f t="shared" si="26"/>
        <v>3020684</v>
      </c>
      <c r="O1645" s="94">
        <v>157080</v>
      </c>
      <c r="P1645" s="95">
        <v>157080</v>
      </c>
      <c r="Q1645" s="77">
        <v>157.08000000000001</v>
      </c>
      <c r="R1645" s="96" t="s">
        <v>15329</v>
      </c>
      <c r="S1645" s="92" t="s">
        <v>15330</v>
      </c>
      <c r="T1645" s="92" t="s">
        <v>15331</v>
      </c>
      <c r="U1645" s="92" t="s">
        <v>15332</v>
      </c>
      <c r="V1645" s="92" t="s">
        <v>15333</v>
      </c>
      <c r="W1645" s="92" t="s">
        <v>15334</v>
      </c>
      <c r="X1645" s="97">
        <v>44595</v>
      </c>
      <c r="Y1645" s="97">
        <v>44595</v>
      </c>
      <c r="Z1645" s="97">
        <v>51890</v>
      </c>
      <c r="AA1645" s="79">
        <v>6186</v>
      </c>
      <c r="AB1645" s="90"/>
    </row>
    <row r="1646" spans="1:29" hidden="1">
      <c r="A1646" s="98" t="s">
        <v>2347</v>
      </c>
      <c r="B1646" s="99" t="s">
        <v>15346</v>
      </c>
      <c r="C1646" s="99" t="s">
        <v>129</v>
      </c>
      <c r="D1646" s="99" t="s">
        <v>15322</v>
      </c>
      <c r="E1646" s="99" t="s">
        <v>15337</v>
      </c>
      <c r="F1646" s="99" t="s">
        <v>15324</v>
      </c>
      <c r="G1646" s="99" t="s">
        <v>18062</v>
      </c>
      <c r="H1646" s="99" t="s">
        <v>15326</v>
      </c>
      <c r="I1646" s="99" t="s">
        <v>15322</v>
      </c>
      <c r="J1646" s="99" t="s">
        <v>15343</v>
      </c>
      <c r="K1646" s="99">
        <v>0</v>
      </c>
      <c r="L1646" s="99" t="s">
        <v>13433</v>
      </c>
      <c r="M1646" s="99" t="s">
        <v>18063</v>
      </c>
      <c r="N1646" s="86" t="str">
        <f t="shared" si="26"/>
        <v>3029273</v>
      </c>
      <c r="O1646" s="104">
        <v>273000</v>
      </c>
      <c r="P1646" s="101">
        <v>259350</v>
      </c>
      <c r="Q1646" s="77">
        <v>259.35000000000002</v>
      </c>
      <c r="R1646" s="102" t="s">
        <v>15329</v>
      </c>
      <c r="S1646" s="99" t="s">
        <v>15349</v>
      </c>
      <c r="T1646" s="99" t="s">
        <v>15331</v>
      </c>
      <c r="U1646" s="99" t="s">
        <v>15350</v>
      </c>
      <c r="V1646" s="99" t="s">
        <v>15351</v>
      </c>
      <c r="W1646" s="99" t="s">
        <v>15352</v>
      </c>
      <c r="X1646" s="103" t="s">
        <v>15688</v>
      </c>
      <c r="Y1646" s="103">
        <v>44658</v>
      </c>
      <c r="Z1646" s="103">
        <v>51942</v>
      </c>
      <c r="AA1646" s="79" t="s">
        <v>15353</v>
      </c>
    </row>
    <row r="1647" spans="1:29" hidden="1">
      <c r="A1647" s="98" t="s">
        <v>2347</v>
      </c>
      <c r="B1647" s="99" t="s">
        <v>15346</v>
      </c>
      <c r="C1647" s="99" t="s">
        <v>129</v>
      </c>
      <c r="D1647" s="99" t="s">
        <v>15322</v>
      </c>
      <c r="E1647" s="99" t="s">
        <v>15337</v>
      </c>
      <c r="F1647" s="99" t="s">
        <v>15324</v>
      </c>
      <c r="G1647" s="99" t="s">
        <v>18064</v>
      </c>
      <c r="H1647" s="99" t="s">
        <v>15326</v>
      </c>
      <c r="I1647" s="99" t="s">
        <v>15322</v>
      </c>
      <c r="J1647" s="99" t="s">
        <v>15418</v>
      </c>
      <c r="K1647" s="99">
        <v>0</v>
      </c>
      <c r="L1647" s="99" t="s">
        <v>13433</v>
      </c>
      <c r="M1647" s="99" t="s">
        <v>18065</v>
      </c>
      <c r="N1647" s="86" t="str">
        <f t="shared" si="26"/>
        <v>3046141</v>
      </c>
      <c r="O1647" s="104">
        <v>273000</v>
      </c>
      <c r="P1647" s="101">
        <v>259350</v>
      </c>
      <c r="Q1647" s="77">
        <v>259.35000000000002</v>
      </c>
      <c r="R1647" s="102" t="s">
        <v>15329</v>
      </c>
      <c r="S1647" s="99" t="s">
        <v>15349</v>
      </c>
      <c r="T1647" s="99" t="s">
        <v>15331</v>
      </c>
      <c r="U1647" s="99" t="s">
        <v>15350</v>
      </c>
      <c r="V1647" s="99" t="s">
        <v>15351</v>
      </c>
      <c r="W1647" s="99" t="s">
        <v>15352</v>
      </c>
      <c r="X1647" s="103">
        <v>44680</v>
      </c>
      <c r="Y1647" s="103">
        <v>44699</v>
      </c>
      <c r="Z1647" s="103">
        <v>51962</v>
      </c>
      <c r="AA1647" s="79" t="s">
        <v>15353</v>
      </c>
    </row>
    <row r="1648" spans="1:29" hidden="1">
      <c r="A1648" s="98" t="s">
        <v>2799</v>
      </c>
      <c r="B1648" s="99" t="s">
        <v>15358</v>
      </c>
      <c r="C1648" s="99" t="s">
        <v>59</v>
      </c>
      <c r="D1648" s="99" t="s">
        <v>15322</v>
      </c>
      <c r="E1648" s="99" t="s">
        <v>15337</v>
      </c>
      <c r="F1648" s="99" t="s">
        <v>15324</v>
      </c>
      <c r="G1648" s="99" t="s">
        <v>18066</v>
      </c>
      <c r="H1648" s="99" t="s">
        <v>15326</v>
      </c>
      <c r="I1648" s="99" t="s">
        <v>15322</v>
      </c>
      <c r="J1648" s="99" t="s">
        <v>15337</v>
      </c>
      <c r="K1648" s="99">
        <v>0</v>
      </c>
      <c r="L1648" s="99" t="s">
        <v>13433</v>
      </c>
      <c r="M1648" s="99" t="s">
        <v>150</v>
      </c>
      <c r="N1648" s="86" t="str">
        <f t="shared" si="26"/>
        <v>3088012</v>
      </c>
      <c r="O1648" s="104">
        <v>308350</v>
      </c>
      <c r="P1648" s="101">
        <v>308350</v>
      </c>
      <c r="Q1648" s="77">
        <v>308.35000000000002</v>
      </c>
      <c r="R1648" s="102" t="s">
        <v>15329</v>
      </c>
      <c r="S1648" s="99" t="s">
        <v>15330</v>
      </c>
      <c r="T1648" s="99" t="s">
        <v>15331</v>
      </c>
      <c r="U1648" s="99" t="s">
        <v>15332</v>
      </c>
      <c r="V1648" s="99" t="s">
        <v>15333</v>
      </c>
      <c r="W1648" s="99" t="s">
        <v>15334</v>
      </c>
      <c r="X1648" s="103" t="s">
        <v>15754</v>
      </c>
      <c r="Y1648" s="103">
        <v>44678</v>
      </c>
      <c r="Z1648" s="103">
        <v>51982</v>
      </c>
      <c r="AA1648" s="79">
        <v>6186</v>
      </c>
      <c r="AB1648" s="80" t="s">
        <v>15340</v>
      </c>
    </row>
    <row r="1649" spans="1:29" hidden="1">
      <c r="A1649" s="98" t="s">
        <v>15380</v>
      </c>
      <c r="B1649" s="99" t="s">
        <v>15381</v>
      </c>
      <c r="C1649" s="99" t="s">
        <v>15382</v>
      </c>
      <c r="D1649" s="99" t="s">
        <v>15322</v>
      </c>
      <c r="E1649" s="99" t="s">
        <v>15337</v>
      </c>
      <c r="F1649" s="99" t="s">
        <v>15324</v>
      </c>
      <c r="G1649" s="99" t="s">
        <v>18067</v>
      </c>
      <c r="H1649" s="99" t="s">
        <v>15326</v>
      </c>
      <c r="I1649" s="99" t="s">
        <v>15322</v>
      </c>
      <c r="J1649" s="99" t="s">
        <v>15395</v>
      </c>
      <c r="K1649" s="99">
        <v>0</v>
      </c>
      <c r="L1649" s="99" t="s">
        <v>13433</v>
      </c>
      <c r="M1649" s="100" t="s">
        <v>553</v>
      </c>
      <c r="N1649" s="86" t="str">
        <f t="shared" si="26"/>
        <v>3144844</v>
      </c>
      <c r="O1649" s="104">
        <v>258995</v>
      </c>
      <c r="P1649" s="101">
        <v>258995</v>
      </c>
      <c r="Q1649" s="77">
        <v>258.995</v>
      </c>
      <c r="R1649" s="102" t="s">
        <v>15329</v>
      </c>
      <c r="S1649" s="99" t="s">
        <v>15330</v>
      </c>
      <c r="T1649" s="99" t="s">
        <v>15331</v>
      </c>
      <c r="U1649" s="99" t="s">
        <v>15332</v>
      </c>
      <c r="V1649" s="99" t="s">
        <v>15333</v>
      </c>
      <c r="W1649" s="99" t="s">
        <v>15334</v>
      </c>
      <c r="X1649" s="103" t="s">
        <v>15684</v>
      </c>
      <c r="Y1649" s="103">
        <v>44627</v>
      </c>
      <c r="Z1649" s="103">
        <v>51920</v>
      </c>
      <c r="AA1649" s="79">
        <v>6186</v>
      </c>
      <c r="AB1649" s="80" t="s">
        <v>15340</v>
      </c>
      <c r="AC1649" s="81">
        <v>33</v>
      </c>
    </row>
    <row r="1650" spans="1:29" hidden="1">
      <c r="A1650" s="98" t="s">
        <v>15534</v>
      </c>
      <c r="B1650" s="99" t="s">
        <v>15535</v>
      </c>
      <c r="C1650" s="99" t="s">
        <v>158</v>
      </c>
      <c r="D1650" s="99" t="s">
        <v>15322</v>
      </c>
      <c r="E1650" s="99" t="s">
        <v>15337</v>
      </c>
      <c r="F1650" s="99" t="s">
        <v>15324</v>
      </c>
      <c r="G1650" s="99" t="s">
        <v>18068</v>
      </c>
      <c r="H1650" s="99" t="s">
        <v>15326</v>
      </c>
      <c r="I1650" s="99" t="s">
        <v>15322</v>
      </c>
      <c r="J1650" s="99" t="s">
        <v>15384</v>
      </c>
      <c r="K1650" s="99">
        <v>0</v>
      </c>
      <c r="L1650" s="99" t="s">
        <v>13433</v>
      </c>
      <c r="M1650" s="99" t="s">
        <v>18069</v>
      </c>
      <c r="N1650" s="86" t="str">
        <f t="shared" si="26"/>
        <v>3168690</v>
      </c>
      <c r="O1650" s="104">
        <v>197400</v>
      </c>
      <c r="P1650" s="101">
        <v>197400</v>
      </c>
      <c r="Q1650" s="77">
        <v>197.4</v>
      </c>
      <c r="R1650" s="102" t="s">
        <v>15329</v>
      </c>
      <c r="S1650" s="99" t="s">
        <v>15330</v>
      </c>
      <c r="T1650" s="99" t="s">
        <v>15331</v>
      </c>
      <c r="U1650" s="99" t="s">
        <v>15332</v>
      </c>
      <c r="V1650" s="99" t="s">
        <v>15333</v>
      </c>
      <c r="W1650" s="99" t="s">
        <v>15334</v>
      </c>
      <c r="X1650" s="103" t="s">
        <v>15525</v>
      </c>
      <c r="Y1650" s="103">
        <v>44676</v>
      </c>
      <c r="Z1650" s="103">
        <v>51975</v>
      </c>
      <c r="AA1650" s="79">
        <v>6186</v>
      </c>
    </row>
    <row r="1651" spans="1:29" hidden="1">
      <c r="A1651" s="98" t="s">
        <v>2347</v>
      </c>
      <c r="B1651" s="99" t="s">
        <v>15511</v>
      </c>
      <c r="C1651" s="99" t="s">
        <v>3798</v>
      </c>
      <c r="D1651" s="99" t="s">
        <v>15322</v>
      </c>
      <c r="E1651" s="99" t="s">
        <v>15361</v>
      </c>
      <c r="F1651" s="99" t="s">
        <v>15354</v>
      </c>
      <c r="G1651" s="99" t="s">
        <v>18070</v>
      </c>
      <c r="H1651" s="99" t="s">
        <v>15326</v>
      </c>
      <c r="I1651" s="99" t="s">
        <v>15322</v>
      </c>
      <c r="J1651" s="99" t="s">
        <v>15361</v>
      </c>
      <c r="K1651" s="99">
        <v>0</v>
      </c>
      <c r="L1651" s="99" t="s">
        <v>13433</v>
      </c>
      <c r="M1651" s="100" t="s">
        <v>18071</v>
      </c>
      <c r="N1651" s="86" t="str">
        <f t="shared" si="26"/>
        <v>3210724</v>
      </c>
      <c r="O1651" s="101">
        <v>142451</v>
      </c>
      <c r="P1651" s="101">
        <v>142451</v>
      </c>
      <c r="Q1651" s="77">
        <v>142.45099999999999</v>
      </c>
      <c r="R1651" s="102" t="s">
        <v>15329</v>
      </c>
      <c r="S1651" s="99" t="s">
        <v>15349</v>
      </c>
      <c r="T1651" s="99" t="s">
        <v>15331</v>
      </c>
      <c r="U1651" s="99" t="s">
        <v>15356</v>
      </c>
      <c r="V1651" s="99" t="s">
        <v>15357</v>
      </c>
      <c r="W1651" s="99" t="s">
        <v>15352</v>
      </c>
      <c r="X1651" s="103">
        <v>44609</v>
      </c>
      <c r="Y1651" s="103">
        <v>44609</v>
      </c>
      <c r="Z1651" s="103">
        <v>51913</v>
      </c>
      <c r="AA1651" s="79" t="s">
        <v>15353</v>
      </c>
    </row>
    <row r="1652" spans="1:29" hidden="1">
      <c r="A1652" s="98" t="s">
        <v>15392</v>
      </c>
      <c r="B1652" s="99" t="s">
        <v>15522</v>
      </c>
      <c r="C1652" s="99" t="s">
        <v>15523</v>
      </c>
      <c r="D1652" s="99" t="s">
        <v>15322</v>
      </c>
      <c r="E1652" s="99" t="s">
        <v>15327</v>
      </c>
      <c r="F1652" s="99" t="s">
        <v>15354</v>
      </c>
      <c r="G1652" s="99" t="s">
        <v>18072</v>
      </c>
      <c r="H1652" s="99" t="s">
        <v>15326</v>
      </c>
      <c r="I1652" s="99" t="s">
        <v>15322</v>
      </c>
      <c r="J1652" s="99" t="s">
        <v>15418</v>
      </c>
      <c r="K1652" s="99">
        <v>0</v>
      </c>
      <c r="L1652" s="99" t="s">
        <v>13433</v>
      </c>
      <c r="M1652" s="99" t="s">
        <v>18073</v>
      </c>
      <c r="N1652" s="86" t="str">
        <f t="shared" si="26"/>
        <v>5964286</v>
      </c>
      <c r="O1652" s="104">
        <v>124000</v>
      </c>
      <c r="P1652" s="105">
        <v>124000</v>
      </c>
      <c r="Q1652" s="77">
        <v>124</v>
      </c>
      <c r="R1652" s="102" t="s">
        <v>15329</v>
      </c>
      <c r="S1652" s="99" t="s">
        <v>15371</v>
      </c>
      <c r="T1652" s="99" t="s">
        <v>15331</v>
      </c>
      <c r="U1652" s="99" t="s">
        <v>15332</v>
      </c>
      <c r="V1652" s="99" t="s">
        <v>15333</v>
      </c>
      <c r="W1652" s="99" t="s">
        <v>15517</v>
      </c>
      <c r="X1652" s="103" t="s">
        <v>16250</v>
      </c>
      <c r="Y1652" s="103">
        <v>44727</v>
      </c>
      <c r="Z1652" s="103">
        <v>48364</v>
      </c>
      <c r="AA1652" s="79" t="s">
        <v>15374</v>
      </c>
    </row>
    <row r="1653" spans="1:29" hidden="1">
      <c r="A1653" s="98" t="s">
        <v>15335</v>
      </c>
      <c r="B1653" s="99" t="s">
        <v>15336</v>
      </c>
      <c r="C1653" s="99" t="s">
        <v>6</v>
      </c>
      <c r="D1653" s="99" t="s">
        <v>15322</v>
      </c>
      <c r="E1653" s="99" t="s">
        <v>15337</v>
      </c>
      <c r="F1653" s="99" t="s">
        <v>15324</v>
      </c>
      <c r="G1653" s="99" t="s">
        <v>18074</v>
      </c>
      <c r="H1653" s="99" t="s">
        <v>15326</v>
      </c>
      <c r="I1653" s="99" t="s">
        <v>15322</v>
      </c>
      <c r="J1653" s="99" t="s">
        <v>15337</v>
      </c>
      <c r="K1653" s="99">
        <v>0</v>
      </c>
      <c r="L1653" s="99" t="s">
        <v>13433</v>
      </c>
      <c r="M1653" s="100" t="s">
        <v>18075</v>
      </c>
      <c r="N1653" s="86" t="str">
        <f t="shared" si="26"/>
        <v>0017056</v>
      </c>
      <c r="O1653" s="101">
        <v>278155</v>
      </c>
      <c r="P1653" s="101">
        <v>278155</v>
      </c>
      <c r="Q1653" s="77">
        <v>278.15499999999997</v>
      </c>
      <c r="R1653" s="102" t="s">
        <v>15329</v>
      </c>
      <c r="S1653" s="99" t="s">
        <v>15330</v>
      </c>
      <c r="T1653" s="99" t="s">
        <v>15331</v>
      </c>
      <c r="U1653" s="99" t="s">
        <v>15332</v>
      </c>
      <c r="V1653" s="99" t="s">
        <v>15333</v>
      </c>
      <c r="W1653" s="99" t="s">
        <v>15334</v>
      </c>
      <c r="X1653" s="103">
        <v>44616</v>
      </c>
      <c r="Y1653" s="103">
        <v>44616</v>
      </c>
      <c r="Z1653" s="103">
        <v>51910</v>
      </c>
      <c r="AA1653" s="79">
        <v>6186</v>
      </c>
    </row>
    <row r="1654" spans="1:29" hidden="1">
      <c r="A1654" s="76" t="s">
        <v>15335</v>
      </c>
      <c r="B1654" s="92" t="s">
        <v>15336</v>
      </c>
      <c r="C1654" s="92" t="s">
        <v>6</v>
      </c>
      <c r="D1654" s="92" t="s">
        <v>15322</v>
      </c>
      <c r="E1654" s="92" t="s">
        <v>15337</v>
      </c>
      <c r="F1654" s="92" t="s">
        <v>15324</v>
      </c>
      <c r="G1654" s="92" t="s">
        <v>18076</v>
      </c>
      <c r="H1654" s="92" t="s">
        <v>15326</v>
      </c>
      <c r="I1654" s="92" t="s">
        <v>15322</v>
      </c>
      <c r="J1654" s="92" t="s">
        <v>15337</v>
      </c>
      <c r="K1654" s="92">
        <v>0</v>
      </c>
      <c r="L1654" s="92" t="s">
        <v>13433</v>
      </c>
      <c r="M1654" s="93" t="s">
        <v>265</v>
      </c>
      <c r="N1654" s="86" t="str">
        <f t="shared" si="26"/>
        <v>0060377</v>
      </c>
      <c r="O1654" s="94">
        <v>261172</v>
      </c>
      <c r="P1654" s="95">
        <v>261172</v>
      </c>
      <c r="Q1654" s="77">
        <v>261.17200000000003</v>
      </c>
      <c r="R1654" s="96" t="s">
        <v>15329</v>
      </c>
      <c r="S1654" s="92" t="s">
        <v>15330</v>
      </c>
      <c r="T1654" s="92" t="s">
        <v>15331</v>
      </c>
      <c r="U1654" s="92" t="s">
        <v>15332</v>
      </c>
      <c r="V1654" s="92" t="s">
        <v>15333</v>
      </c>
      <c r="W1654" s="92" t="s">
        <v>15339</v>
      </c>
      <c r="X1654" s="97">
        <v>44595</v>
      </c>
      <c r="Y1654" s="97">
        <v>44595</v>
      </c>
      <c r="Z1654" s="97">
        <v>51886</v>
      </c>
      <c r="AA1654" s="79">
        <v>6186</v>
      </c>
      <c r="AB1654" s="90" t="s">
        <v>15340</v>
      </c>
    </row>
    <row r="1655" spans="1:29" hidden="1">
      <c r="A1655" s="98" t="s">
        <v>2799</v>
      </c>
      <c r="B1655" s="99" t="s">
        <v>15358</v>
      </c>
      <c r="C1655" s="99" t="s">
        <v>59</v>
      </c>
      <c r="D1655" s="99" t="s">
        <v>15322</v>
      </c>
      <c r="E1655" s="99" t="s">
        <v>15337</v>
      </c>
      <c r="F1655" s="99" t="s">
        <v>15324</v>
      </c>
      <c r="G1655" s="99" t="s">
        <v>18077</v>
      </c>
      <c r="H1655" s="99" t="s">
        <v>15326</v>
      </c>
      <c r="I1655" s="99" t="s">
        <v>15322</v>
      </c>
      <c r="J1655" s="99" t="s">
        <v>15337</v>
      </c>
      <c r="K1655" s="99">
        <v>0</v>
      </c>
      <c r="L1655" s="99" t="s">
        <v>13433</v>
      </c>
      <c r="M1655" s="100" t="s">
        <v>178</v>
      </c>
      <c r="N1655" s="86" t="str">
        <f t="shared" si="26"/>
        <v>0226022</v>
      </c>
      <c r="O1655" s="101">
        <v>309400</v>
      </c>
      <c r="P1655" s="101">
        <v>309400</v>
      </c>
      <c r="Q1655" s="77">
        <v>309.39999999999998</v>
      </c>
      <c r="R1655" s="102" t="s">
        <v>15329</v>
      </c>
      <c r="S1655" s="99" t="s">
        <v>15330</v>
      </c>
      <c r="T1655" s="99" t="s">
        <v>15331</v>
      </c>
      <c r="U1655" s="99" t="s">
        <v>15332</v>
      </c>
      <c r="V1655" s="99" t="s">
        <v>15333</v>
      </c>
      <c r="W1655" s="99" t="s">
        <v>15334</v>
      </c>
      <c r="X1655" s="103">
        <v>44620</v>
      </c>
      <c r="Y1655" s="103">
        <v>44620</v>
      </c>
      <c r="Z1655" s="103">
        <v>51920</v>
      </c>
      <c r="AA1655" s="79">
        <v>6186</v>
      </c>
      <c r="AB1655" s="90" t="s">
        <v>15340</v>
      </c>
    </row>
    <row r="1656" spans="1:29" hidden="1">
      <c r="A1656" s="98" t="s">
        <v>15335</v>
      </c>
      <c r="B1656" s="99" t="s">
        <v>15336</v>
      </c>
      <c r="C1656" s="99" t="s">
        <v>6</v>
      </c>
      <c r="D1656" s="99" t="s">
        <v>15322</v>
      </c>
      <c r="E1656" s="99" t="s">
        <v>15337</v>
      </c>
      <c r="F1656" s="99" t="s">
        <v>15324</v>
      </c>
      <c r="G1656" s="99" t="s">
        <v>18078</v>
      </c>
      <c r="H1656" s="99" t="s">
        <v>15326</v>
      </c>
      <c r="I1656" s="99" t="s">
        <v>15322</v>
      </c>
      <c r="J1656" s="99" t="s">
        <v>15364</v>
      </c>
      <c r="K1656" s="99">
        <v>0</v>
      </c>
      <c r="L1656" s="99" t="s">
        <v>13433</v>
      </c>
      <c r="M1656" s="100" t="s">
        <v>18079</v>
      </c>
      <c r="N1656" s="86" t="str">
        <f t="shared" si="26"/>
        <v>0235354</v>
      </c>
      <c r="O1656" s="101">
        <v>157080</v>
      </c>
      <c r="P1656" s="101">
        <v>157080</v>
      </c>
      <c r="Q1656" s="77">
        <v>157.08000000000001</v>
      </c>
      <c r="R1656" s="102" t="s">
        <v>15329</v>
      </c>
      <c r="S1656" s="99" t="s">
        <v>15330</v>
      </c>
      <c r="T1656" s="99" t="s">
        <v>15331</v>
      </c>
      <c r="U1656" s="99" t="s">
        <v>15332</v>
      </c>
      <c r="V1656" s="99" t="s">
        <v>15333</v>
      </c>
      <c r="W1656" s="99" t="s">
        <v>15334</v>
      </c>
      <c r="X1656" s="103">
        <v>44610</v>
      </c>
      <c r="Y1656" s="103">
        <v>44610</v>
      </c>
      <c r="Z1656" s="103">
        <v>51904</v>
      </c>
      <c r="AA1656" s="79">
        <v>6186</v>
      </c>
    </row>
    <row r="1657" spans="1:29" hidden="1">
      <c r="A1657" s="76" t="s">
        <v>15335</v>
      </c>
      <c r="B1657" s="92" t="s">
        <v>15336</v>
      </c>
      <c r="C1657" s="92" t="s">
        <v>6</v>
      </c>
      <c r="D1657" s="92" t="s">
        <v>15322</v>
      </c>
      <c r="E1657" s="92" t="s">
        <v>15337</v>
      </c>
      <c r="F1657" s="92" t="s">
        <v>15324</v>
      </c>
      <c r="G1657" s="92" t="s">
        <v>18080</v>
      </c>
      <c r="H1657" s="92" t="s">
        <v>15326</v>
      </c>
      <c r="I1657" s="92" t="s">
        <v>15322</v>
      </c>
      <c r="J1657" s="92" t="s">
        <v>15337</v>
      </c>
      <c r="K1657" s="92">
        <v>0</v>
      </c>
      <c r="L1657" s="92" t="s">
        <v>13433</v>
      </c>
      <c r="M1657" s="93" t="s">
        <v>7211</v>
      </c>
      <c r="N1657" s="86" t="str">
        <f t="shared" si="26"/>
        <v>0297891</v>
      </c>
      <c r="O1657" s="94">
        <v>255000</v>
      </c>
      <c r="P1657" s="95">
        <v>255000</v>
      </c>
      <c r="Q1657" s="77">
        <v>255</v>
      </c>
      <c r="R1657" s="96" t="s">
        <v>15329</v>
      </c>
      <c r="S1657" s="92" t="s">
        <v>15330</v>
      </c>
      <c r="T1657" s="92" t="s">
        <v>15331</v>
      </c>
      <c r="U1657" s="92" t="s">
        <v>15332</v>
      </c>
      <c r="V1657" s="92" t="s">
        <v>15333</v>
      </c>
      <c r="W1657" s="92" t="s">
        <v>15339</v>
      </c>
      <c r="X1657" s="97">
        <v>44569</v>
      </c>
      <c r="Y1657" s="97">
        <v>44572</v>
      </c>
      <c r="Z1657" s="97">
        <v>51851</v>
      </c>
      <c r="AA1657" s="79">
        <v>6186</v>
      </c>
      <c r="AB1657" s="90" t="s">
        <v>15340</v>
      </c>
    </row>
    <row r="1658" spans="1:29" hidden="1">
      <c r="A1658" s="98" t="s">
        <v>15335</v>
      </c>
      <c r="B1658" s="99" t="s">
        <v>15336</v>
      </c>
      <c r="C1658" s="99" t="s">
        <v>6</v>
      </c>
      <c r="D1658" s="99" t="s">
        <v>15322</v>
      </c>
      <c r="E1658" s="99" t="s">
        <v>15337</v>
      </c>
      <c r="F1658" s="99" t="s">
        <v>15324</v>
      </c>
      <c r="G1658" s="99" t="s">
        <v>18081</v>
      </c>
      <c r="H1658" s="99" t="s">
        <v>15326</v>
      </c>
      <c r="I1658" s="99" t="s">
        <v>15322</v>
      </c>
      <c r="J1658" s="99" t="s">
        <v>15406</v>
      </c>
      <c r="K1658" s="99">
        <v>0</v>
      </c>
      <c r="L1658" s="99" t="s">
        <v>13433</v>
      </c>
      <c r="M1658" s="100" t="s">
        <v>1939</v>
      </c>
      <c r="N1658" s="86" t="str">
        <f t="shared" si="26"/>
        <v>0361540</v>
      </c>
      <c r="O1658" s="101">
        <v>252663</v>
      </c>
      <c r="P1658" s="101">
        <v>252663</v>
      </c>
      <c r="Q1658" s="77">
        <v>252.66300000000001</v>
      </c>
      <c r="R1658" s="102" t="s">
        <v>15329</v>
      </c>
      <c r="S1658" s="99" t="s">
        <v>15330</v>
      </c>
      <c r="T1658" s="99" t="s">
        <v>15331</v>
      </c>
      <c r="U1658" s="99" t="s">
        <v>15332</v>
      </c>
      <c r="V1658" s="99" t="s">
        <v>15333</v>
      </c>
      <c r="W1658" s="99" t="s">
        <v>15339</v>
      </c>
      <c r="X1658" s="103">
        <v>44613</v>
      </c>
      <c r="Y1658" s="103">
        <v>44613</v>
      </c>
      <c r="Z1658" s="103">
        <v>51900</v>
      </c>
      <c r="AA1658" s="79">
        <v>6186</v>
      </c>
      <c r="AB1658" s="90" t="s">
        <v>15340</v>
      </c>
    </row>
    <row r="1659" spans="1:29" hidden="1">
      <c r="A1659" s="98" t="s">
        <v>2799</v>
      </c>
      <c r="B1659" s="99" t="s">
        <v>15358</v>
      </c>
      <c r="C1659" s="99" t="s">
        <v>59</v>
      </c>
      <c r="D1659" s="99" t="s">
        <v>15322</v>
      </c>
      <c r="E1659" s="99" t="s">
        <v>15337</v>
      </c>
      <c r="F1659" s="99" t="s">
        <v>15324</v>
      </c>
      <c r="G1659" s="99" t="s">
        <v>18082</v>
      </c>
      <c r="H1659" s="99" t="s">
        <v>15326</v>
      </c>
      <c r="I1659" s="99" t="s">
        <v>15322</v>
      </c>
      <c r="J1659" s="99" t="s">
        <v>15337</v>
      </c>
      <c r="K1659" s="99">
        <v>0</v>
      </c>
      <c r="L1659" s="99" t="s">
        <v>13433</v>
      </c>
      <c r="M1659" s="99" t="s">
        <v>81</v>
      </c>
      <c r="N1659" s="86" t="str">
        <f t="shared" si="26"/>
        <v>0381896</v>
      </c>
      <c r="O1659" s="104">
        <v>323000</v>
      </c>
      <c r="P1659" s="101">
        <v>323000</v>
      </c>
      <c r="Q1659" s="77">
        <v>323</v>
      </c>
      <c r="R1659" s="102" t="s">
        <v>15329</v>
      </c>
      <c r="S1659" s="99" t="s">
        <v>15330</v>
      </c>
      <c r="T1659" s="99" t="s">
        <v>15331</v>
      </c>
      <c r="U1659" s="99" t="s">
        <v>15332</v>
      </c>
      <c r="V1659" s="99" t="s">
        <v>15333</v>
      </c>
      <c r="W1659" s="99" t="s">
        <v>15334</v>
      </c>
      <c r="X1659" s="103" t="s">
        <v>15427</v>
      </c>
      <c r="Y1659" s="103">
        <v>44673</v>
      </c>
      <c r="Z1659" s="103">
        <v>51976</v>
      </c>
      <c r="AA1659" s="79">
        <v>6186</v>
      </c>
      <c r="AB1659" s="80" t="s">
        <v>15340</v>
      </c>
    </row>
    <row r="1660" spans="1:29" hidden="1">
      <c r="A1660" s="98" t="s">
        <v>15335</v>
      </c>
      <c r="B1660" s="99" t="s">
        <v>15336</v>
      </c>
      <c r="C1660" s="99" t="s">
        <v>6</v>
      </c>
      <c r="D1660" s="99" t="s">
        <v>15322</v>
      </c>
      <c r="E1660" s="99" t="s">
        <v>15337</v>
      </c>
      <c r="F1660" s="99" t="s">
        <v>15324</v>
      </c>
      <c r="G1660" s="99" t="s">
        <v>18083</v>
      </c>
      <c r="H1660" s="99" t="s">
        <v>15326</v>
      </c>
      <c r="I1660" s="99" t="s">
        <v>15322</v>
      </c>
      <c r="J1660" s="99" t="s">
        <v>15337</v>
      </c>
      <c r="K1660" s="99">
        <v>0</v>
      </c>
      <c r="L1660" s="99" t="s">
        <v>13433</v>
      </c>
      <c r="M1660" s="99" t="s">
        <v>1127</v>
      </c>
      <c r="N1660" s="86" t="str">
        <f t="shared" si="26"/>
        <v>0770633</v>
      </c>
      <c r="O1660" s="104">
        <v>309400</v>
      </c>
      <c r="P1660" s="101">
        <v>309400</v>
      </c>
      <c r="Q1660" s="77">
        <v>309.39999999999998</v>
      </c>
      <c r="R1660" s="102" t="s">
        <v>15329</v>
      </c>
      <c r="S1660" s="99" t="s">
        <v>15330</v>
      </c>
      <c r="T1660" s="99" t="s">
        <v>15331</v>
      </c>
      <c r="U1660" s="99" t="s">
        <v>15332</v>
      </c>
      <c r="V1660" s="99" t="s">
        <v>15333</v>
      </c>
      <c r="W1660" s="99" t="s">
        <v>15339</v>
      </c>
      <c r="X1660" s="103">
        <v>44687</v>
      </c>
      <c r="Y1660" s="103">
        <v>44687</v>
      </c>
      <c r="Z1660" s="103">
        <v>51967</v>
      </c>
      <c r="AA1660" s="79">
        <v>6186</v>
      </c>
      <c r="AB1660" s="80" t="s">
        <v>15510</v>
      </c>
      <c r="AC1660" s="81">
        <v>33</v>
      </c>
    </row>
    <row r="1661" spans="1:29" hidden="1">
      <c r="A1661" s="98" t="s">
        <v>15380</v>
      </c>
      <c r="B1661" s="99" t="s">
        <v>15381</v>
      </c>
      <c r="C1661" s="99" t="s">
        <v>15382</v>
      </c>
      <c r="D1661" s="99" t="s">
        <v>15322</v>
      </c>
      <c r="E1661" s="99" t="s">
        <v>15337</v>
      </c>
      <c r="F1661" s="99" t="s">
        <v>15324</v>
      </c>
      <c r="G1661" s="99" t="s">
        <v>18084</v>
      </c>
      <c r="H1661" s="99" t="s">
        <v>15326</v>
      </c>
      <c r="I1661" s="99" t="s">
        <v>15322</v>
      </c>
      <c r="J1661" s="99" t="s">
        <v>15337</v>
      </c>
      <c r="K1661" s="99">
        <v>0</v>
      </c>
      <c r="L1661" s="99" t="s">
        <v>13433</v>
      </c>
      <c r="M1661" s="99" t="s">
        <v>1088</v>
      </c>
      <c r="N1661" s="86" t="str">
        <f t="shared" si="26"/>
        <v>0792268</v>
      </c>
      <c r="O1661" s="104">
        <v>272000</v>
      </c>
      <c r="P1661" s="101">
        <v>272000</v>
      </c>
      <c r="Q1661" s="77">
        <v>272</v>
      </c>
      <c r="R1661" s="102" t="s">
        <v>15329</v>
      </c>
      <c r="S1661" s="99" t="s">
        <v>15330</v>
      </c>
      <c r="T1661" s="99" t="s">
        <v>15331</v>
      </c>
      <c r="U1661" s="99" t="s">
        <v>15332</v>
      </c>
      <c r="V1661" s="99" t="s">
        <v>15333</v>
      </c>
      <c r="W1661" s="99" t="s">
        <v>15334</v>
      </c>
      <c r="X1661" s="103" t="s">
        <v>15429</v>
      </c>
      <c r="Y1661" s="103">
        <v>44680</v>
      </c>
      <c r="Z1661" s="103">
        <v>51969</v>
      </c>
      <c r="AA1661" s="79">
        <v>6186</v>
      </c>
      <c r="AB1661" s="80" t="s">
        <v>15340</v>
      </c>
      <c r="AC1661" s="81">
        <v>33</v>
      </c>
    </row>
    <row r="1662" spans="1:29" hidden="1">
      <c r="A1662" s="98" t="s">
        <v>15392</v>
      </c>
      <c r="B1662" s="99" t="s">
        <v>15522</v>
      </c>
      <c r="C1662" s="99" t="s">
        <v>15523</v>
      </c>
      <c r="D1662" s="99" t="s">
        <v>15322</v>
      </c>
      <c r="E1662" s="99" t="s">
        <v>15327</v>
      </c>
      <c r="F1662" s="99" t="s">
        <v>15324</v>
      </c>
      <c r="G1662" s="99" t="s">
        <v>18085</v>
      </c>
      <c r="H1662" s="99" t="s">
        <v>15326</v>
      </c>
      <c r="I1662" s="99" t="s">
        <v>15322</v>
      </c>
      <c r="J1662" s="99" t="s">
        <v>15327</v>
      </c>
      <c r="K1662" s="99">
        <v>0</v>
      </c>
      <c r="L1662" s="99" t="s">
        <v>13433</v>
      </c>
      <c r="M1662" s="100" t="s">
        <v>18086</v>
      </c>
      <c r="N1662" s="86" t="str">
        <f t="shared" si="26"/>
        <v>0842266</v>
      </c>
      <c r="O1662" s="104">
        <v>150000</v>
      </c>
      <c r="P1662" s="101">
        <v>75000</v>
      </c>
      <c r="Q1662" s="77">
        <v>75</v>
      </c>
      <c r="R1662" s="102" t="s">
        <v>15329</v>
      </c>
      <c r="S1662" s="99" t="s">
        <v>15330</v>
      </c>
      <c r="T1662" s="99" t="s">
        <v>15331</v>
      </c>
      <c r="U1662" s="99" t="s">
        <v>15641</v>
      </c>
      <c r="V1662" s="99" t="s">
        <v>15642</v>
      </c>
      <c r="W1662" s="99" t="s">
        <v>15345</v>
      </c>
      <c r="X1662" s="103" t="s">
        <v>17751</v>
      </c>
      <c r="Y1662" s="103">
        <v>44622</v>
      </c>
      <c r="Z1662" s="103">
        <v>51918</v>
      </c>
      <c r="AA1662" s="79">
        <v>6186</v>
      </c>
    </row>
    <row r="1663" spans="1:29" hidden="1">
      <c r="A1663" s="76" t="s">
        <v>15335</v>
      </c>
      <c r="B1663" s="92" t="s">
        <v>15336</v>
      </c>
      <c r="C1663" s="92" t="s">
        <v>6</v>
      </c>
      <c r="D1663" s="92" t="s">
        <v>15322</v>
      </c>
      <c r="E1663" s="92" t="s">
        <v>15337</v>
      </c>
      <c r="F1663" s="92" t="s">
        <v>15324</v>
      </c>
      <c r="G1663" s="92" t="s">
        <v>18087</v>
      </c>
      <c r="H1663" s="92" t="s">
        <v>15326</v>
      </c>
      <c r="I1663" s="92" t="s">
        <v>15322</v>
      </c>
      <c r="J1663" s="92" t="s">
        <v>15327</v>
      </c>
      <c r="K1663" s="92">
        <v>0</v>
      </c>
      <c r="L1663" s="92" t="s">
        <v>13433</v>
      </c>
      <c r="M1663" s="93" t="s">
        <v>18088</v>
      </c>
      <c r="N1663" s="86" t="str">
        <f t="shared" si="26"/>
        <v>0924337</v>
      </c>
      <c r="O1663" s="94">
        <v>141650</v>
      </c>
      <c r="P1663" s="95">
        <v>120000</v>
      </c>
      <c r="Q1663" s="77">
        <v>120</v>
      </c>
      <c r="R1663" s="96" t="s">
        <v>15329</v>
      </c>
      <c r="S1663" s="92" t="s">
        <v>15349</v>
      </c>
      <c r="T1663" s="92" t="s">
        <v>15331</v>
      </c>
      <c r="U1663" s="92" t="s">
        <v>15356</v>
      </c>
      <c r="V1663" s="92" t="s">
        <v>15357</v>
      </c>
      <c r="W1663" s="92" t="s">
        <v>15388</v>
      </c>
      <c r="X1663" s="97">
        <v>44571</v>
      </c>
      <c r="Y1663" s="97">
        <v>44573</v>
      </c>
      <c r="Z1663" s="97">
        <v>51869</v>
      </c>
      <c r="AA1663" s="79" t="s">
        <v>15353</v>
      </c>
      <c r="AB1663" s="90"/>
    </row>
    <row r="1664" spans="1:29" hidden="1">
      <c r="A1664" s="98" t="s">
        <v>15335</v>
      </c>
      <c r="B1664" s="99" t="s">
        <v>15336</v>
      </c>
      <c r="C1664" s="99" t="s">
        <v>6</v>
      </c>
      <c r="D1664" s="99" t="s">
        <v>15322</v>
      </c>
      <c r="E1664" s="99" t="s">
        <v>15337</v>
      </c>
      <c r="F1664" s="99" t="s">
        <v>15324</v>
      </c>
      <c r="G1664" s="99" t="s">
        <v>18089</v>
      </c>
      <c r="H1664" s="99" t="s">
        <v>15326</v>
      </c>
      <c r="I1664" s="99" t="s">
        <v>15322</v>
      </c>
      <c r="J1664" s="99" t="s">
        <v>15337</v>
      </c>
      <c r="K1664" s="99">
        <v>0</v>
      </c>
      <c r="L1664" s="99" t="s">
        <v>13433</v>
      </c>
      <c r="M1664" s="100" t="s">
        <v>8151</v>
      </c>
      <c r="N1664" s="86" t="str">
        <f t="shared" si="26"/>
        <v>0975275</v>
      </c>
      <c r="O1664" s="104">
        <v>212150</v>
      </c>
      <c r="P1664" s="101">
        <v>212150</v>
      </c>
      <c r="Q1664" s="77">
        <v>212.15</v>
      </c>
      <c r="R1664" s="102" t="s">
        <v>15329</v>
      </c>
      <c r="S1664" s="99" t="s">
        <v>15330</v>
      </c>
      <c r="T1664" s="99" t="s">
        <v>15331</v>
      </c>
      <c r="U1664" s="99" t="s">
        <v>15332</v>
      </c>
      <c r="V1664" s="99" t="s">
        <v>15333</v>
      </c>
      <c r="W1664" s="99" t="s">
        <v>15339</v>
      </c>
      <c r="X1664" s="103" t="s">
        <v>15673</v>
      </c>
      <c r="Y1664" s="103">
        <v>44651</v>
      </c>
      <c r="Z1664" s="103">
        <v>51932</v>
      </c>
      <c r="AA1664" s="79">
        <v>6186</v>
      </c>
      <c r="AB1664" s="90" t="s">
        <v>15340</v>
      </c>
    </row>
    <row r="1665" spans="1:29" hidden="1">
      <c r="A1665" s="98" t="s">
        <v>32</v>
      </c>
      <c r="B1665" s="99" t="s">
        <v>15662</v>
      </c>
      <c r="C1665" s="99" t="s">
        <v>15663</v>
      </c>
      <c r="D1665" s="99" t="s">
        <v>15322</v>
      </c>
      <c r="E1665" s="99" t="s">
        <v>15337</v>
      </c>
      <c r="F1665" s="99" t="s">
        <v>15324</v>
      </c>
      <c r="G1665" s="99" t="s">
        <v>18090</v>
      </c>
      <c r="H1665" s="99"/>
      <c r="I1665" s="99" t="s">
        <v>15322</v>
      </c>
      <c r="J1665" s="99" t="s">
        <v>15337</v>
      </c>
      <c r="K1665" s="99"/>
      <c r="L1665" s="99"/>
      <c r="M1665" s="100" t="s">
        <v>18091</v>
      </c>
      <c r="N1665" s="86" t="str">
        <f t="shared" si="26"/>
        <v>0980359</v>
      </c>
      <c r="O1665" s="104">
        <v>204000</v>
      </c>
      <c r="P1665" s="101">
        <v>57911.025000000001</v>
      </c>
      <c r="Q1665" s="77">
        <v>57.911025000000002</v>
      </c>
      <c r="R1665" s="102"/>
      <c r="S1665" s="99"/>
      <c r="T1665" s="99" t="s">
        <v>15331</v>
      </c>
      <c r="U1665" s="99"/>
      <c r="V1665" s="99" t="s">
        <v>18092</v>
      </c>
      <c r="W1665" s="99" t="s">
        <v>15334</v>
      </c>
      <c r="X1665" s="103" t="s">
        <v>15977</v>
      </c>
      <c r="Y1665" s="103">
        <v>44589</v>
      </c>
      <c r="Z1665" s="103" t="s">
        <v>15978</v>
      </c>
      <c r="AA1665" s="79">
        <v>6186</v>
      </c>
      <c r="AB1665" s="80" t="s">
        <v>15503</v>
      </c>
    </row>
    <row r="1666" spans="1:29" hidden="1">
      <c r="A1666" s="98" t="s">
        <v>15335</v>
      </c>
      <c r="B1666" s="99" t="s">
        <v>15336</v>
      </c>
      <c r="C1666" s="99" t="s">
        <v>6</v>
      </c>
      <c r="D1666" s="99" t="s">
        <v>15322</v>
      </c>
      <c r="E1666" s="99" t="s">
        <v>15337</v>
      </c>
      <c r="F1666" s="99" t="s">
        <v>15324</v>
      </c>
      <c r="G1666" s="99" t="s">
        <v>18093</v>
      </c>
      <c r="H1666" s="99" t="s">
        <v>15326</v>
      </c>
      <c r="I1666" s="99" t="s">
        <v>15322</v>
      </c>
      <c r="J1666" s="99" t="s">
        <v>15337</v>
      </c>
      <c r="K1666" s="99">
        <v>0</v>
      </c>
      <c r="L1666" s="99" t="s">
        <v>13433</v>
      </c>
      <c r="M1666" s="100" t="s">
        <v>7569</v>
      </c>
      <c r="N1666" s="86" t="str">
        <f t="shared" si="26"/>
        <v>0999731</v>
      </c>
      <c r="O1666" s="101">
        <v>272000</v>
      </c>
      <c r="P1666" s="101">
        <v>272000</v>
      </c>
      <c r="Q1666" s="77">
        <v>272</v>
      </c>
      <c r="R1666" s="102" t="s">
        <v>15329</v>
      </c>
      <c r="S1666" s="99" t="s">
        <v>15330</v>
      </c>
      <c r="T1666" s="99" t="s">
        <v>15331</v>
      </c>
      <c r="U1666" s="99" t="s">
        <v>15332</v>
      </c>
      <c r="V1666" s="99" t="s">
        <v>15333</v>
      </c>
      <c r="W1666" s="99" t="s">
        <v>15339</v>
      </c>
      <c r="X1666" s="103">
        <v>44609</v>
      </c>
      <c r="Y1666" s="103">
        <v>44609</v>
      </c>
      <c r="Z1666" s="103">
        <v>51883</v>
      </c>
      <c r="AA1666" s="79">
        <v>6186</v>
      </c>
      <c r="AB1666" s="90" t="s">
        <v>15340</v>
      </c>
    </row>
    <row r="1667" spans="1:29" hidden="1">
      <c r="A1667" s="76" t="s">
        <v>2347</v>
      </c>
      <c r="B1667" s="92" t="s">
        <v>15346</v>
      </c>
      <c r="C1667" s="92" t="s">
        <v>129</v>
      </c>
      <c r="D1667" s="92" t="s">
        <v>15322</v>
      </c>
      <c r="E1667" s="92" t="s">
        <v>15337</v>
      </c>
      <c r="F1667" s="92" t="s">
        <v>15324</v>
      </c>
      <c r="G1667" s="92" t="s">
        <v>18094</v>
      </c>
      <c r="H1667" s="92" t="s">
        <v>15326</v>
      </c>
      <c r="I1667" s="92" t="s">
        <v>15322</v>
      </c>
      <c r="J1667" s="92" t="s">
        <v>15364</v>
      </c>
      <c r="K1667" s="92">
        <v>0</v>
      </c>
      <c r="L1667" s="92" t="s">
        <v>13433</v>
      </c>
      <c r="M1667" s="93" t="s">
        <v>18095</v>
      </c>
      <c r="N1667" s="86" t="str">
        <f t="shared" si="26"/>
        <v>1022954</v>
      </c>
      <c r="O1667" s="94">
        <v>273000</v>
      </c>
      <c r="P1667" s="95">
        <v>259350</v>
      </c>
      <c r="Q1667" s="77">
        <v>259.35000000000002</v>
      </c>
      <c r="R1667" s="96" t="s">
        <v>15329</v>
      </c>
      <c r="S1667" s="92" t="s">
        <v>15349</v>
      </c>
      <c r="T1667" s="92" t="s">
        <v>15331</v>
      </c>
      <c r="U1667" s="92" t="s">
        <v>15350</v>
      </c>
      <c r="V1667" s="92" t="s">
        <v>15351</v>
      </c>
      <c r="W1667" s="92" t="s">
        <v>15352</v>
      </c>
      <c r="X1667" s="97">
        <v>44594</v>
      </c>
      <c r="Y1667" s="97">
        <v>44595</v>
      </c>
      <c r="Z1667" s="97">
        <v>51893</v>
      </c>
      <c r="AA1667" s="79" t="s">
        <v>15353</v>
      </c>
      <c r="AB1667" s="90"/>
    </row>
    <row r="1668" spans="1:29" hidden="1">
      <c r="A1668" s="98" t="s">
        <v>15489</v>
      </c>
      <c r="B1668" s="99" t="s">
        <v>15939</v>
      </c>
      <c r="C1668" s="99" t="s">
        <v>15940</v>
      </c>
      <c r="D1668" s="99" t="s">
        <v>15322</v>
      </c>
      <c r="E1668" s="99" t="s">
        <v>15370</v>
      </c>
      <c r="F1668" s="99" t="s">
        <v>15324</v>
      </c>
      <c r="G1668" s="99" t="s">
        <v>18096</v>
      </c>
      <c r="H1668" s="99" t="s">
        <v>15326</v>
      </c>
      <c r="I1668" s="99" t="s">
        <v>15322</v>
      </c>
      <c r="J1668" s="99" t="s">
        <v>15370</v>
      </c>
      <c r="K1668" s="99">
        <v>1</v>
      </c>
      <c r="L1668" s="99" t="s">
        <v>13433</v>
      </c>
      <c r="M1668" s="99" t="s">
        <v>18097</v>
      </c>
      <c r="N1668" s="86" t="str">
        <f t="shared" si="26"/>
        <v>1073839</v>
      </c>
      <c r="O1668" s="104">
        <v>203500</v>
      </c>
      <c r="P1668" s="105">
        <v>203500</v>
      </c>
      <c r="Q1668" s="77">
        <v>203.5</v>
      </c>
      <c r="R1668" s="102" t="s">
        <v>15329</v>
      </c>
      <c r="S1668" s="99" t="s">
        <v>15330</v>
      </c>
      <c r="T1668" s="99" t="s">
        <v>15331</v>
      </c>
      <c r="U1668" s="99" t="s">
        <v>15332</v>
      </c>
      <c r="V1668" s="99" t="s">
        <v>15333</v>
      </c>
      <c r="W1668" s="99" t="s">
        <v>15334</v>
      </c>
      <c r="X1668" s="103" t="s">
        <v>18098</v>
      </c>
      <c r="Y1668" s="103">
        <v>44721</v>
      </c>
      <c r="Z1668" s="103">
        <v>52006</v>
      </c>
      <c r="AA1668" s="79">
        <v>6186</v>
      </c>
    </row>
    <row r="1669" spans="1:29" hidden="1">
      <c r="A1669" s="98" t="s">
        <v>2799</v>
      </c>
      <c r="B1669" s="99" t="s">
        <v>15358</v>
      </c>
      <c r="C1669" s="99" t="s">
        <v>59</v>
      </c>
      <c r="D1669" s="99" t="s">
        <v>15322</v>
      </c>
      <c r="E1669" s="99" t="s">
        <v>15337</v>
      </c>
      <c r="F1669" s="99" t="s">
        <v>15324</v>
      </c>
      <c r="G1669" s="99" t="s">
        <v>18099</v>
      </c>
      <c r="H1669" s="99" t="s">
        <v>15326</v>
      </c>
      <c r="I1669" s="99" t="s">
        <v>15322</v>
      </c>
      <c r="J1669" s="99" t="s">
        <v>15406</v>
      </c>
      <c r="K1669" s="99">
        <v>0</v>
      </c>
      <c r="L1669" s="99" t="s">
        <v>13433</v>
      </c>
      <c r="M1669" s="100" t="s">
        <v>7697</v>
      </c>
      <c r="N1669" s="86" t="str">
        <f t="shared" si="26"/>
        <v>1096377</v>
      </c>
      <c r="O1669" s="101">
        <v>297500</v>
      </c>
      <c r="P1669" s="101">
        <v>297500</v>
      </c>
      <c r="Q1669" s="77">
        <v>297.5</v>
      </c>
      <c r="R1669" s="102" t="s">
        <v>15329</v>
      </c>
      <c r="S1669" s="99" t="s">
        <v>15330</v>
      </c>
      <c r="T1669" s="99" t="s">
        <v>15331</v>
      </c>
      <c r="U1669" s="99" t="s">
        <v>15332</v>
      </c>
      <c r="V1669" s="99" t="s">
        <v>15333</v>
      </c>
      <c r="W1669" s="99" t="s">
        <v>15334</v>
      </c>
      <c r="X1669" s="103">
        <v>44615</v>
      </c>
      <c r="Y1669" s="103">
        <v>44617</v>
      </c>
      <c r="Z1669" s="103">
        <v>51919</v>
      </c>
      <c r="AA1669" s="79">
        <v>6186</v>
      </c>
      <c r="AB1669" s="90" t="s">
        <v>15340</v>
      </c>
    </row>
    <row r="1670" spans="1:29" hidden="1">
      <c r="A1670" s="98" t="s">
        <v>32</v>
      </c>
      <c r="B1670" s="99" t="s">
        <v>15662</v>
      </c>
      <c r="C1670" s="99" t="s">
        <v>15663</v>
      </c>
      <c r="D1670" s="99" t="s">
        <v>15322</v>
      </c>
      <c r="E1670" s="99" t="s">
        <v>15337</v>
      </c>
      <c r="F1670" s="99" t="s">
        <v>15324</v>
      </c>
      <c r="G1670" s="99" t="s">
        <v>18100</v>
      </c>
      <c r="H1670" s="99"/>
      <c r="I1670" s="99" t="s">
        <v>15322</v>
      </c>
      <c r="J1670" s="99" t="s">
        <v>15337</v>
      </c>
      <c r="K1670" s="99"/>
      <c r="L1670" s="99"/>
      <c r="M1670" s="100" t="s">
        <v>2866</v>
      </c>
      <c r="N1670" s="86" t="str">
        <f t="shared" si="26"/>
        <v>1079498</v>
      </c>
      <c r="O1670" s="104">
        <v>309400</v>
      </c>
      <c r="P1670" s="101">
        <v>309400</v>
      </c>
      <c r="Q1670" s="77">
        <v>309.39999999999998</v>
      </c>
      <c r="R1670" s="102"/>
      <c r="S1670" s="99"/>
      <c r="T1670" s="99" t="s">
        <v>15331</v>
      </c>
      <c r="U1670" s="99"/>
      <c r="V1670" s="99" t="s">
        <v>18101</v>
      </c>
      <c r="W1670" s="99" t="s">
        <v>15345</v>
      </c>
      <c r="X1670" s="103" t="s">
        <v>15684</v>
      </c>
      <c r="Y1670" s="103">
        <v>44650</v>
      </c>
      <c r="Z1670" s="103" t="s">
        <v>18102</v>
      </c>
      <c r="AA1670" s="79">
        <v>6186</v>
      </c>
      <c r="AB1670" s="80" t="s">
        <v>15340</v>
      </c>
      <c r="AC1670" s="81">
        <v>33</v>
      </c>
    </row>
    <row r="1671" spans="1:29" hidden="1">
      <c r="A1671" s="76" t="s">
        <v>2347</v>
      </c>
      <c r="B1671" s="92" t="s">
        <v>15511</v>
      </c>
      <c r="C1671" s="92" t="s">
        <v>3798</v>
      </c>
      <c r="D1671" s="92" t="s">
        <v>15322</v>
      </c>
      <c r="E1671" s="92" t="s">
        <v>15361</v>
      </c>
      <c r="F1671" s="92" t="s">
        <v>15354</v>
      </c>
      <c r="G1671" s="92" t="s">
        <v>18103</v>
      </c>
      <c r="H1671" s="92" t="s">
        <v>15326</v>
      </c>
      <c r="I1671" s="92" t="s">
        <v>18104</v>
      </c>
      <c r="J1671" s="92" t="s">
        <v>18105</v>
      </c>
      <c r="K1671" s="92">
        <v>0</v>
      </c>
      <c r="L1671" s="92" t="s">
        <v>13433</v>
      </c>
      <c r="M1671" s="93" t="s">
        <v>18106</v>
      </c>
      <c r="N1671" s="86" t="str">
        <f t="shared" si="26"/>
        <v>1103772</v>
      </c>
      <c r="O1671" s="94">
        <v>142525</v>
      </c>
      <c r="P1671" s="95">
        <v>142525</v>
      </c>
      <c r="Q1671" s="77">
        <v>142.52500000000001</v>
      </c>
      <c r="R1671" s="96" t="s">
        <v>15329</v>
      </c>
      <c r="S1671" s="92" t="s">
        <v>15349</v>
      </c>
      <c r="T1671" s="92" t="s">
        <v>15331</v>
      </c>
      <c r="U1671" s="92" t="s">
        <v>15356</v>
      </c>
      <c r="V1671" s="92" t="s">
        <v>15357</v>
      </c>
      <c r="W1671" s="92" t="s">
        <v>15352</v>
      </c>
      <c r="X1671" s="97">
        <v>44595</v>
      </c>
      <c r="Y1671" s="97">
        <v>44595</v>
      </c>
      <c r="Z1671" s="97">
        <v>51898</v>
      </c>
      <c r="AA1671" s="79" t="s">
        <v>15353</v>
      </c>
      <c r="AB1671" s="90"/>
    </row>
    <row r="1672" spans="1:29" hidden="1">
      <c r="A1672" s="76" t="s">
        <v>32</v>
      </c>
      <c r="B1672" s="92" t="s">
        <v>15662</v>
      </c>
      <c r="C1672" s="92" t="s">
        <v>15663</v>
      </c>
      <c r="D1672" s="92" t="s">
        <v>15322</v>
      </c>
      <c r="E1672" s="92" t="s">
        <v>15337</v>
      </c>
      <c r="F1672" s="92" t="s">
        <v>15324</v>
      </c>
      <c r="G1672" s="92" t="s">
        <v>18107</v>
      </c>
      <c r="H1672" s="92" t="s">
        <v>15326</v>
      </c>
      <c r="I1672" s="92" t="s">
        <v>15322</v>
      </c>
      <c r="J1672" s="92" t="s">
        <v>15337</v>
      </c>
      <c r="K1672" s="92"/>
      <c r="L1672" s="92"/>
      <c r="M1672" s="93"/>
      <c r="N1672" s="86" t="str">
        <f t="shared" si="26"/>
        <v/>
      </c>
      <c r="O1672" s="94">
        <v>212400</v>
      </c>
      <c r="P1672" s="95">
        <v>212400</v>
      </c>
      <c r="Q1672" s="77">
        <v>212.4</v>
      </c>
      <c r="R1672" s="96"/>
      <c r="S1672" s="92"/>
      <c r="T1672" s="92" t="s">
        <v>15331</v>
      </c>
      <c r="U1672" s="92" t="s">
        <v>15332</v>
      </c>
      <c r="V1672" s="92" t="s">
        <v>15333</v>
      </c>
      <c r="W1672" s="92" t="s">
        <v>15345</v>
      </c>
      <c r="X1672" s="97">
        <v>44705</v>
      </c>
      <c r="Y1672" s="97" t="s">
        <v>15928</v>
      </c>
      <c r="Z1672" s="97" t="s">
        <v>18108</v>
      </c>
      <c r="AA1672" s="79">
        <v>6186</v>
      </c>
      <c r="AB1672" s="90" t="s">
        <v>15340</v>
      </c>
      <c r="AC1672" s="81">
        <v>33</v>
      </c>
    </row>
    <row r="1673" spans="1:29" hidden="1">
      <c r="A1673" s="76" t="s">
        <v>32</v>
      </c>
      <c r="B1673" s="92" t="s">
        <v>15662</v>
      </c>
      <c r="C1673" s="92" t="s">
        <v>15663</v>
      </c>
      <c r="D1673" s="92" t="s">
        <v>15322</v>
      </c>
      <c r="E1673" s="92" t="s">
        <v>15337</v>
      </c>
      <c r="F1673" s="92" t="s">
        <v>15324</v>
      </c>
      <c r="G1673" s="92" t="s">
        <v>18109</v>
      </c>
      <c r="H1673" s="92" t="s">
        <v>15326</v>
      </c>
      <c r="I1673" s="92" t="s">
        <v>15322</v>
      </c>
      <c r="J1673" s="92" t="s">
        <v>15337</v>
      </c>
      <c r="K1673" s="92"/>
      <c r="L1673" s="92"/>
      <c r="M1673" s="100" t="s">
        <v>1194</v>
      </c>
      <c r="N1673" s="86" t="str">
        <f t="shared" ref="N1673:N1736" si="27">+RIGHT(M1673,7)</f>
        <v>6251713</v>
      </c>
      <c r="O1673" s="94">
        <v>269400</v>
      </c>
      <c r="P1673" s="95">
        <v>269400</v>
      </c>
      <c r="Q1673" s="77">
        <v>269.39999999999998</v>
      </c>
      <c r="R1673" s="96"/>
      <c r="S1673" s="92"/>
      <c r="T1673" s="92" t="s">
        <v>15331</v>
      </c>
      <c r="U1673" s="92" t="s">
        <v>15332</v>
      </c>
      <c r="V1673" s="92" t="s">
        <v>15333</v>
      </c>
      <c r="W1673" s="92" t="s">
        <v>15345</v>
      </c>
      <c r="X1673" s="97">
        <v>44705</v>
      </c>
      <c r="Y1673" s="97" t="s">
        <v>15928</v>
      </c>
      <c r="Z1673" s="97" t="s">
        <v>18108</v>
      </c>
      <c r="AA1673" s="79">
        <v>6186</v>
      </c>
      <c r="AB1673" s="90" t="s">
        <v>15340</v>
      </c>
      <c r="AC1673" s="81">
        <v>33</v>
      </c>
    </row>
    <row r="1674" spans="1:29" hidden="1">
      <c r="A1674" s="76" t="s">
        <v>32</v>
      </c>
      <c r="B1674" s="92" t="s">
        <v>15662</v>
      </c>
      <c r="C1674" s="92" t="s">
        <v>15663</v>
      </c>
      <c r="D1674" s="92" t="s">
        <v>15322</v>
      </c>
      <c r="E1674" s="92" t="s">
        <v>15337</v>
      </c>
      <c r="F1674" s="92" t="s">
        <v>15324</v>
      </c>
      <c r="G1674" s="92" t="s">
        <v>18110</v>
      </c>
      <c r="H1674" s="92" t="s">
        <v>15326</v>
      </c>
      <c r="I1674" s="92" t="s">
        <v>15322</v>
      </c>
      <c r="J1674" s="92" t="s">
        <v>15337</v>
      </c>
      <c r="K1674" s="92"/>
      <c r="L1674" s="92"/>
      <c r="M1674" s="93"/>
      <c r="N1674" s="86" t="str">
        <f t="shared" si="27"/>
        <v/>
      </c>
      <c r="O1674" s="94">
        <v>265800</v>
      </c>
      <c r="P1674" s="95">
        <v>265800</v>
      </c>
      <c r="Q1674" s="77">
        <v>265.8</v>
      </c>
      <c r="R1674" s="96"/>
      <c r="S1674" s="92"/>
      <c r="T1674" s="92" t="s">
        <v>15331</v>
      </c>
      <c r="U1674" s="92" t="s">
        <v>15332</v>
      </c>
      <c r="V1674" s="92" t="s">
        <v>15333</v>
      </c>
      <c r="W1674" s="92" t="s">
        <v>15345</v>
      </c>
      <c r="X1674" s="97">
        <v>44636</v>
      </c>
      <c r="Y1674" s="97" t="s">
        <v>15488</v>
      </c>
      <c r="Z1674" s="97" t="s">
        <v>18111</v>
      </c>
      <c r="AA1674" s="79">
        <v>6186</v>
      </c>
      <c r="AB1674" s="90" t="s">
        <v>15340</v>
      </c>
      <c r="AC1674" s="81">
        <v>33</v>
      </c>
    </row>
    <row r="1675" spans="1:29" hidden="1">
      <c r="A1675" s="76" t="s">
        <v>32</v>
      </c>
      <c r="B1675" s="92" t="s">
        <v>15662</v>
      </c>
      <c r="C1675" s="92" t="s">
        <v>15663</v>
      </c>
      <c r="D1675" s="92" t="s">
        <v>15322</v>
      </c>
      <c r="E1675" s="92" t="s">
        <v>15337</v>
      </c>
      <c r="F1675" s="92" t="s">
        <v>15324</v>
      </c>
      <c r="G1675" s="92" t="s">
        <v>18112</v>
      </c>
      <c r="H1675" s="92" t="s">
        <v>15326</v>
      </c>
      <c r="I1675" s="92" t="s">
        <v>15322</v>
      </c>
      <c r="J1675" s="92" t="s">
        <v>15337</v>
      </c>
      <c r="K1675" s="92"/>
      <c r="L1675" s="92"/>
      <c r="M1675" s="93" t="s">
        <v>338</v>
      </c>
      <c r="N1675" s="86" t="str">
        <f t="shared" si="27"/>
        <v>7491388</v>
      </c>
      <c r="O1675" s="94">
        <v>297500</v>
      </c>
      <c r="P1675" s="95">
        <v>297500</v>
      </c>
      <c r="Q1675" s="77">
        <v>297.5</v>
      </c>
      <c r="R1675" s="96"/>
      <c r="S1675" s="92"/>
      <c r="T1675" s="92" t="s">
        <v>15331</v>
      </c>
      <c r="U1675" s="92" t="s">
        <v>15332</v>
      </c>
      <c r="V1675" s="92" t="s">
        <v>15333</v>
      </c>
      <c r="W1675" s="92" t="s">
        <v>15345</v>
      </c>
      <c r="X1675" s="97">
        <v>44655</v>
      </c>
      <c r="Y1675" s="97" t="s">
        <v>15545</v>
      </c>
      <c r="Z1675" s="97" t="s">
        <v>18113</v>
      </c>
      <c r="AA1675" s="79">
        <v>6186</v>
      </c>
      <c r="AB1675" s="90" t="s">
        <v>15340</v>
      </c>
      <c r="AC1675" s="81">
        <v>33</v>
      </c>
    </row>
    <row r="1676" spans="1:29" hidden="1">
      <c r="A1676" s="76" t="s">
        <v>32</v>
      </c>
      <c r="B1676" s="92" t="s">
        <v>15662</v>
      </c>
      <c r="C1676" s="92" t="s">
        <v>15663</v>
      </c>
      <c r="D1676" s="92" t="s">
        <v>15322</v>
      </c>
      <c r="E1676" s="92" t="s">
        <v>15337</v>
      </c>
      <c r="F1676" s="92" t="s">
        <v>15324</v>
      </c>
      <c r="G1676" s="92" t="s">
        <v>18114</v>
      </c>
      <c r="H1676" s="92" t="s">
        <v>15326</v>
      </c>
      <c r="I1676" s="92" t="s">
        <v>15322</v>
      </c>
      <c r="J1676" s="92" t="s">
        <v>15337</v>
      </c>
      <c r="K1676" s="92"/>
      <c r="L1676" s="92"/>
      <c r="M1676" s="93"/>
      <c r="N1676" s="86" t="str">
        <f t="shared" si="27"/>
        <v/>
      </c>
      <c r="O1676" s="94">
        <v>297500</v>
      </c>
      <c r="P1676" s="95">
        <v>297500</v>
      </c>
      <c r="Q1676" s="77">
        <v>297.5</v>
      </c>
      <c r="R1676" s="96"/>
      <c r="S1676" s="92"/>
      <c r="T1676" s="92" t="s">
        <v>15331</v>
      </c>
      <c r="U1676" s="92" t="s">
        <v>15332</v>
      </c>
      <c r="V1676" s="92" t="s">
        <v>15333</v>
      </c>
      <c r="W1676" s="92" t="s">
        <v>15345</v>
      </c>
      <c r="X1676" s="97">
        <v>44644</v>
      </c>
      <c r="Y1676" s="97" t="s">
        <v>15488</v>
      </c>
      <c r="Z1676" s="97" t="s">
        <v>18115</v>
      </c>
      <c r="AA1676" s="79">
        <v>6186</v>
      </c>
      <c r="AB1676" s="90" t="s">
        <v>15340</v>
      </c>
      <c r="AC1676" s="81">
        <v>33</v>
      </c>
    </row>
    <row r="1677" spans="1:29" hidden="1">
      <c r="A1677" s="76" t="s">
        <v>32</v>
      </c>
      <c r="B1677" s="92" t="s">
        <v>15662</v>
      </c>
      <c r="C1677" s="92" t="s">
        <v>15663</v>
      </c>
      <c r="D1677" s="92" t="s">
        <v>15322</v>
      </c>
      <c r="E1677" s="92" t="s">
        <v>15337</v>
      </c>
      <c r="F1677" s="92" t="s">
        <v>15324</v>
      </c>
      <c r="G1677" s="92" t="s">
        <v>18116</v>
      </c>
      <c r="H1677" s="92" t="s">
        <v>15326</v>
      </c>
      <c r="I1677" s="92" t="s">
        <v>15322</v>
      </c>
      <c r="J1677" s="92" t="s">
        <v>15337</v>
      </c>
      <c r="K1677" s="92"/>
      <c r="L1677" s="92"/>
      <c r="M1677" s="93" t="s">
        <v>3185</v>
      </c>
      <c r="N1677" s="86" t="str">
        <f t="shared" si="27"/>
        <v>1076582</v>
      </c>
      <c r="O1677" s="94">
        <v>255000</v>
      </c>
      <c r="P1677" s="95">
        <v>253000</v>
      </c>
      <c r="Q1677" s="77">
        <v>253</v>
      </c>
      <c r="R1677" s="96"/>
      <c r="S1677" s="92"/>
      <c r="T1677" s="92" t="s">
        <v>15331</v>
      </c>
      <c r="U1677" s="92" t="s">
        <v>15332</v>
      </c>
      <c r="V1677" s="92" t="s">
        <v>15333</v>
      </c>
      <c r="W1677" s="92" t="s">
        <v>15345</v>
      </c>
      <c r="X1677" s="97">
        <v>44627</v>
      </c>
      <c r="Y1677" s="97" t="s">
        <v>15530</v>
      </c>
      <c r="Z1677" s="97" t="s">
        <v>18117</v>
      </c>
      <c r="AA1677" s="79">
        <v>6186</v>
      </c>
      <c r="AB1677" s="90" t="s">
        <v>15340</v>
      </c>
      <c r="AC1677" s="81">
        <v>33</v>
      </c>
    </row>
    <row r="1678" spans="1:29" hidden="1">
      <c r="A1678" s="76" t="s">
        <v>32</v>
      </c>
      <c r="B1678" s="92" t="s">
        <v>15662</v>
      </c>
      <c r="C1678" s="92" t="s">
        <v>15663</v>
      </c>
      <c r="D1678" s="92" t="s">
        <v>15322</v>
      </c>
      <c r="E1678" s="92" t="s">
        <v>15337</v>
      </c>
      <c r="F1678" s="92" t="s">
        <v>15324</v>
      </c>
      <c r="G1678" s="92" t="s">
        <v>18118</v>
      </c>
      <c r="H1678" s="92" t="s">
        <v>15326</v>
      </c>
      <c r="I1678" s="92" t="s">
        <v>15322</v>
      </c>
      <c r="J1678" s="92" t="s">
        <v>15337</v>
      </c>
      <c r="K1678" s="92"/>
      <c r="L1678" s="92"/>
      <c r="M1678" s="93"/>
      <c r="N1678" s="86" t="str">
        <f t="shared" si="27"/>
        <v/>
      </c>
      <c r="O1678" s="94">
        <v>273500</v>
      </c>
      <c r="P1678" s="95">
        <v>273500</v>
      </c>
      <c r="Q1678" s="77">
        <v>273.5</v>
      </c>
      <c r="R1678" s="96"/>
      <c r="S1678" s="92"/>
      <c r="T1678" s="92" t="s">
        <v>15331</v>
      </c>
      <c r="U1678" s="92" t="s">
        <v>15332</v>
      </c>
      <c r="V1678" s="92" t="s">
        <v>15333</v>
      </c>
      <c r="W1678" s="92" t="s">
        <v>15345</v>
      </c>
      <c r="X1678" s="97">
        <v>44655</v>
      </c>
      <c r="Y1678" s="97" t="s">
        <v>16106</v>
      </c>
      <c r="Z1678" s="97" t="s">
        <v>18113</v>
      </c>
      <c r="AA1678" s="79">
        <v>6186</v>
      </c>
      <c r="AB1678" s="90" t="s">
        <v>15340</v>
      </c>
      <c r="AC1678" s="81">
        <v>33</v>
      </c>
    </row>
    <row r="1679" spans="1:29" hidden="1">
      <c r="A1679" s="76" t="s">
        <v>32</v>
      </c>
      <c r="B1679" s="92" t="s">
        <v>15662</v>
      </c>
      <c r="C1679" s="92" t="s">
        <v>15663</v>
      </c>
      <c r="D1679" s="92" t="s">
        <v>15322</v>
      </c>
      <c r="E1679" s="92" t="s">
        <v>15337</v>
      </c>
      <c r="F1679" s="92" t="s">
        <v>15324</v>
      </c>
      <c r="G1679" s="92" t="s">
        <v>18119</v>
      </c>
      <c r="H1679" s="92" t="s">
        <v>15326</v>
      </c>
      <c r="I1679" s="92" t="s">
        <v>15322</v>
      </c>
      <c r="J1679" s="92" t="s">
        <v>15327</v>
      </c>
      <c r="K1679" s="92"/>
      <c r="L1679" s="92"/>
      <c r="M1679" s="93"/>
      <c r="N1679" s="86" t="str">
        <f t="shared" si="27"/>
        <v/>
      </c>
      <c r="O1679" s="94">
        <v>253000</v>
      </c>
      <c r="P1679" s="95">
        <v>253000</v>
      </c>
      <c r="Q1679" s="77">
        <v>253</v>
      </c>
      <c r="R1679" s="96"/>
      <c r="S1679" s="92"/>
      <c r="T1679" s="92" t="s">
        <v>15331</v>
      </c>
      <c r="U1679" s="92" t="s">
        <v>15332</v>
      </c>
      <c r="V1679" s="92" t="s">
        <v>15333</v>
      </c>
      <c r="W1679" s="92" t="s">
        <v>15334</v>
      </c>
      <c r="X1679" s="97">
        <v>44673</v>
      </c>
      <c r="Y1679" s="97" t="s">
        <v>15605</v>
      </c>
      <c r="Z1679" s="97" t="s">
        <v>18120</v>
      </c>
      <c r="AA1679" s="79">
        <v>6186</v>
      </c>
      <c r="AB1679" s="90" t="s">
        <v>15340</v>
      </c>
      <c r="AC1679" s="81">
        <v>33</v>
      </c>
    </row>
    <row r="1680" spans="1:29" hidden="1">
      <c r="A1680" s="76" t="s">
        <v>32</v>
      </c>
      <c r="B1680" s="92" t="s">
        <v>15662</v>
      </c>
      <c r="C1680" s="92" t="s">
        <v>15663</v>
      </c>
      <c r="D1680" s="92" t="s">
        <v>15322</v>
      </c>
      <c r="E1680" s="92" t="s">
        <v>15337</v>
      </c>
      <c r="F1680" s="92" t="s">
        <v>15324</v>
      </c>
      <c r="G1680" s="92" t="s">
        <v>18121</v>
      </c>
      <c r="H1680" s="92" t="s">
        <v>15326</v>
      </c>
      <c r="I1680" s="92" t="s">
        <v>15322</v>
      </c>
      <c r="J1680" s="92" t="s">
        <v>15327</v>
      </c>
      <c r="K1680" s="92"/>
      <c r="L1680" s="92"/>
      <c r="M1680" s="93"/>
      <c r="N1680" s="86" t="str">
        <f t="shared" si="27"/>
        <v/>
      </c>
      <c r="O1680" s="94">
        <v>184400</v>
      </c>
      <c r="P1680" s="95">
        <v>184400</v>
      </c>
      <c r="Q1680" s="77">
        <v>184.4</v>
      </c>
      <c r="R1680" s="96"/>
      <c r="S1680" s="92"/>
      <c r="T1680" s="92" t="s">
        <v>15331</v>
      </c>
      <c r="U1680" s="92" t="s">
        <v>15332</v>
      </c>
      <c r="V1680" s="92" t="s">
        <v>15333</v>
      </c>
      <c r="W1680" s="92" t="s">
        <v>15334</v>
      </c>
      <c r="X1680" s="97">
        <v>44670</v>
      </c>
      <c r="Y1680" s="97" t="s">
        <v>16910</v>
      </c>
      <c r="Z1680" s="97" t="s">
        <v>18122</v>
      </c>
      <c r="AA1680" s="79">
        <v>6186</v>
      </c>
      <c r="AB1680" s="90" t="s">
        <v>15340</v>
      </c>
      <c r="AC1680" s="81">
        <v>33</v>
      </c>
    </row>
    <row r="1681" spans="1:29" hidden="1">
      <c r="A1681" s="98" t="s">
        <v>2347</v>
      </c>
      <c r="B1681" s="99" t="s">
        <v>15346</v>
      </c>
      <c r="C1681" s="99" t="s">
        <v>129</v>
      </c>
      <c r="D1681" s="99" t="s">
        <v>15322</v>
      </c>
      <c r="E1681" s="99" t="s">
        <v>15337</v>
      </c>
      <c r="F1681" s="99" t="s">
        <v>15354</v>
      </c>
      <c r="G1681" s="99" t="s">
        <v>18123</v>
      </c>
      <c r="H1681" s="99" t="s">
        <v>15326</v>
      </c>
      <c r="I1681" s="99" t="s">
        <v>15322</v>
      </c>
      <c r="J1681" s="99" t="s">
        <v>15337</v>
      </c>
      <c r="K1681" s="99">
        <v>0</v>
      </c>
      <c r="L1681" s="99" t="s">
        <v>13433</v>
      </c>
      <c r="M1681" s="99" t="s">
        <v>18124</v>
      </c>
      <c r="N1681" s="86" t="str">
        <f t="shared" si="27"/>
        <v>8081777</v>
      </c>
      <c r="O1681" s="104">
        <v>200000</v>
      </c>
      <c r="P1681" s="105">
        <v>200000</v>
      </c>
      <c r="Q1681" s="77">
        <v>200</v>
      </c>
      <c r="R1681" s="102" t="s">
        <v>15329</v>
      </c>
      <c r="S1681" s="99" t="s">
        <v>15371</v>
      </c>
      <c r="T1681" s="99" t="s">
        <v>15331</v>
      </c>
      <c r="U1681" s="99" t="s">
        <v>15332</v>
      </c>
      <c r="V1681" s="99" t="s">
        <v>15333</v>
      </c>
      <c r="W1681" s="99" t="s">
        <v>15329</v>
      </c>
      <c r="X1681" s="103" t="s">
        <v>17113</v>
      </c>
      <c r="Y1681" s="103">
        <v>44743</v>
      </c>
      <c r="Z1681" s="103">
        <v>48391</v>
      </c>
      <c r="AA1681" s="79" t="s">
        <v>15374</v>
      </c>
    </row>
    <row r="1682" spans="1:29" hidden="1">
      <c r="A1682" s="98" t="s">
        <v>2347</v>
      </c>
      <c r="B1682" s="99" t="s">
        <v>15346</v>
      </c>
      <c r="C1682" s="99" t="s">
        <v>129</v>
      </c>
      <c r="D1682" s="99" t="s">
        <v>15322</v>
      </c>
      <c r="E1682" s="99" t="s">
        <v>15337</v>
      </c>
      <c r="F1682" s="99" t="s">
        <v>15354</v>
      </c>
      <c r="G1682" s="99" t="s">
        <v>18125</v>
      </c>
      <c r="H1682" s="99" t="s">
        <v>15326</v>
      </c>
      <c r="I1682" s="99" t="s">
        <v>15322</v>
      </c>
      <c r="J1682" s="99" t="s">
        <v>15327</v>
      </c>
      <c r="K1682" s="99">
        <v>0</v>
      </c>
      <c r="L1682" s="99" t="s">
        <v>13433</v>
      </c>
      <c r="M1682" s="99" t="s">
        <v>18126</v>
      </c>
      <c r="N1682" s="86" t="str">
        <f t="shared" si="27"/>
        <v>1456435</v>
      </c>
      <c r="O1682" s="104">
        <v>112000</v>
      </c>
      <c r="P1682" s="105">
        <v>45000</v>
      </c>
      <c r="Q1682" s="77">
        <v>45</v>
      </c>
      <c r="R1682" s="102" t="s">
        <v>15329</v>
      </c>
      <c r="S1682" s="99" t="s">
        <v>15371</v>
      </c>
      <c r="T1682" s="99" t="s">
        <v>15331</v>
      </c>
      <c r="U1682" s="99" t="s">
        <v>16659</v>
      </c>
      <c r="V1682" s="99" t="s">
        <v>16660</v>
      </c>
      <c r="W1682" s="99" t="s">
        <v>15330</v>
      </c>
      <c r="X1682" s="103" t="s">
        <v>18127</v>
      </c>
      <c r="Y1682" s="103">
        <v>44763</v>
      </c>
      <c r="Z1682" s="103">
        <v>48409</v>
      </c>
      <c r="AA1682" s="79" t="s">
        <v>15374</v>
      </c>
    </row>
    <row r="1683" spans="1:29" hidden="1">
      <c r="A1683" s="98" t="s">
        <v>2347</v>
      </c>
      <c r="B1683" s="99" t="s">
        <v>15346</v>
      </c>
      <c r="C1683" s="99" t="s">
        <v>129</v>
      </c>
      <c r="D1683" s="99" t="s">
        <v>15322</v>
      </c>
      <c r="E1683" s="99" t="s">
        <v>15337</v>
      </c>
      <c r="F1683" s="99" t="s">
        <v>15354</v>
      </c>
      <c r="G1683" s="99" t="s">
        <v>18128</v>
      </c>
      <c r="H1683" s="99" t="s">
        <v>15326</v>
      </c>
      <c r="I1683" s="99" t="s">
        <v>15322</v>
      </c>
      <c r="J1683" s="99" t="s">
        <v>15337</v>
      </c>
      <c r="K1683" s="99">
        <v>0</v>
      </c>
      <c r="L1683" s="99" t="s">
        <v>13433</v>
      </c>
      <c r="M1683" s="99" t="s">
        <v>18129</v>
      </c>
      <c r="N1683" s="86" t="str">
        <f t="shared" si="27"/>
        <v>3908813</v>
      </c>
      <c r="O1683" s="104">
        <v>450000</v>
      </c>
      <c r="P1683" s="105">
        <v>450000</v>
      </c>
      <c r="Q1683" s="77">
        <v>450</v>
      </c>
      <c r="R1683" s="102" t="s">
        <v>15329</v>
      </c>
      <c r="S1683" s="99" t="s">
        <v>15371</v>
      </c>
      <c r="T1683" s="99" t="s">
        <v>15331</v>
      </c>
      <c r="U1683" s="99" t="s">
        <v>15332</v>
      </c>
      <c r="V1683" s="99" t="s">
        <v>15333</v>
      </c>
      <c r="W1683" s="99" t="s">
        <v>15329</v>
      </c>
      <c r="X1683" s="103" t="s">
        <v>18130</v>
      </c>
      <c r="Y1683" s="103">
        <v>44767</v>
      </c>
      <c r="Z1683" s="103">
        <v>48419</v>
      </c>
      <c r="AA1683" s="79" t="s">
        <v>15374</v>
      </c>
    </row>
    <row r="1684" spans="1:29" hidden="1">
      <c r="A1684" s="98" t="s">
        <v>2347</v>
      </c>
      <c r="B1684" s="99" t="s">
        <v>15346</v>
      </c>
      <c r="C1684" s="99" t="s">
        <v>129</v>
      </c>
      <c r="D1684" s="99" t="s">
        <v>15322</v>
      </c>
      <c r="E1684" s="99" t="s">
        <v>15337</v>
      </c>
      <c r="F1684" s="99" t="s">
        <v>15354</v>
      </c>
      <c r="G1684" s="99" t="s">
        <v>18131</v>
      </c>
      <c r="H1684" s="99" t="s">
        <v>15326</v>
      </c>
      <c r="I1684" s="99" t="s">
        <v>15322</v>
      </c>
      <c r="J1684" s="99" t="s">
        <v>15370</v>
      </c>
      <c r="K1684" s="99">
        <v>0</v>
      </c>
      <c r="L1684" s="99" t="s">
        <v>13433</v>
      </c>
      <c r="M1684" s="99" t="s">
        <v>18132</v>
      </c>
      <c r="N1684" s="86" t="str">
        <f t="shared" si="27"/>
        <v>1942484</v>
      </c>
      <c r="O1684" s="104">
        <v>262500</v>
      </c>
      <c r="P1684" s="105">
        <v>262500</v>
      </c>
      <c r="Q1684" s="77">
        <v>262.5</v>
      </c>
      <c r="R1684" s="102" t="s">
        <v>15329</v>
      </c>
      <c r="S1684" s="99" t="s">
        <v>15371</v>
      </c>
      <c r="T1684" s="99" t="s">
        <v>15331</v>
      </c>
      <c r="U1684" s="99" t="s">
        <v>15332</v>
      </c>
      <c r="V1684" s="99" t="s">
        <v>15333</v>
      </c>
      <c r="W1684" s="99" t="s">
        <v>15329</v>
      </c>
      <c r="X1684" s="103" t="s">
        <v>18127</v>
      </c>
      <c r="Y1684" s="103">
        <v>44767</v>
      </c>
      <c r="Z1684" s="103">
        <v>48416</v>
      </c>
      <c r="AA1684" s="79" t="s">
        <v>15374</v>
      </c>
    </row>
    <row r="1685" spans="1:29" hidden="1">
      <c r="A1685" s="98" t="s">
        <v>2347</v>
      </c>
      <c r="B1685" s="99" t="s">
        <v>15346</v>
      </c>
      <c r="C1685" s="99" t="s">
        <v>129</v>
      </c>
      <c r="D1685" s="99" t="s">
        <v>15322</v>
      </c>
      <c r="E1685" s="99" t="s">
        <v>15337</v>
      </c>
      <c r="F1685" s="99" t="s">
        <v>15354</v>
      </c>
      <c r="G1685" s="99" t="s">
        <v>18133</v>
      </c>
      <c r="H1685" s="99" t="s">
        <v>15326</v>
      </c>
      <c r="I1685" s="99" t="s">
        <v>15322</v>
      </c>
      <c r="J1685" s="99" t="s">
        <v>15337</v>
      </c>
      <c r="K1685" s="99">
        <v>0</v>
      </c>
      <c r="L1685" s="99" t="s">
        <v>13433</v>
      </c>
      <c r="M1685" s="99" t="s">
        <v>18134</v>
      </c>
      <c r="N1685" s="86" t="str">
        <f t="shared" si="27"/>
        <v>7748788</v>
      </c>
      <c r="O1685" s="104">
        <v>250000</v>
      </c>
      <c r="P1685" s="105">
        <v>250000</v>
      </c>
      <c r="Q1685" s="77">
        <v>250</v>
      </c>
      <c r="R1685" s="102" t="s">
        <v>15329</v>
      </c>
      <c r="S1685" s="99" t="s">
        <v>15371</v>
      </c>
      <c r="T1685" s="99" t="s">
        <v>15331</v>
      </c>
      <c r="U1685" s="99" t="s">
        <v>15332</v>
      </c>
      <c r="V1685" s="99" t="s">
        <v>15333</v>
      </c>
      <c r="W1685" s="99" t="s">
        <v>15372</v>
      </c>
      <c r="X1685" s="103" t="s">
        <v>18135</v>
      </c>
      <c r="Y1685" s="103">
        <v>44771</v>
      </c>
      <c r="Z1685" s="103">
        <v>48421</v>
      </c>
      <c r="AA1685" s="79" t="s">
        <v>15374</v>
      </c>
    </row>
    <row r="1686" spans="1:29" hidden="1">
      <c r="A1686" s="98" t="s">
        <v>2347</v>
      </c>
      <c r="B1686" s="99" t="s">
        <v>15346</v>
      </c>
      <c r="C1686" s="99" t="s">
        <v>129</v>
      </c>
      <c r="D1686" s="99" t="s">
        <v>15322</v>
      </c>
      <c r="E1686" s="99" t="s">
        <v>15337</v>
      </c>
      <c r="F1686" s="99" t="s">
        <v>15354</v>
      </c>
      <c r="G1686" s="99" t="s">
        <v>18136</v>
      </c>
      <c r="H1686" s="99" t="s">
        <v>15326</v>
      </c>
      <c r="I1686" s="99" t="s">
        <v>15322</v>
      </c>
      <c r="J1686" s="99" t="s">
        <v>15348</v>
      </c>
      <c r="K1686" s="99">
        <v>0</v>
      </c>
      <c r="L1686" s="99" t="s">
        <v>13433</v>
      </c>
      <c r="M1686" s="99" t="s">
        <v>18137</v>
      </c>
      <c r="N1686" s="86" t="str">
        <f t="shared" si="27"/>
        <v>2137310</v>
      </c>
      <c r="O1686" s="104">
        <v>200000</v>
      </c>
      <c r="P1686" s="105">
        <v>200000</v>
      </c>
      <c r="Q1686" s="77">
        <v>200</v>
      </c>
      <c r="R1686" s="102" t="s">
        <v>15329</v>
      </c>
      <c r="S1686" s="99" t="s">
        <v>15371</v>
      </c>
      <c r="T1686" s="99" t="s">
        <v>15331</v>
      </c>
      <c r="U1686" s="99" t="s">
        <v>15332</v>
      </c>
      <c r="V1686" s="99" t="s">
        <v>15333</v>
      </c>
      <c r="W1686" s="99" t="s">
        <v>15329</v>
      </c>
      <c r="X1686" s="103" t="s">
        <v>18138</v>
      </c>
      <c r="Y1686" s="103">
        <v>44755</v>
      </c>
      <c r="Z1686" s="103">
        <v>48400</v>
      </c>
      <c r="AA1686" s="79" t="s">
        <v>15374</v>
      </c>
    </row>
    <row r="1687" spans="1:29" hidden="1">
      <c r="A1687" s="98" t="s">
        <v>2347</v>
      </c>
      <c r="B1687" s="99" t="s">
        <v>15346</v>
      </c>
      <c r="C1687" s="99" t="s">
        <v>129</v>
      </c>
      <c r="D1687" s="99" t="s">
        <v>15322</v>
      </c>
      <c r="E1687" s="99" t="s">
        <v>15337</v>
      </c>
      <c r="F1687" s="99" t="s">
        <v>15354</v>
      </c>
      <c r="G1687" s="99" t="s">
        <v>18139</v>
      </c>
      <c r="H1687" s="99" t="s">
        <v>15326</v>
      </c>
      <c r="I1687" s="99" t="s">
        <v>15322</v>
      </c>
      <c r="J1687" s="99" t="s">
        <v>15343</v>
      </c>
      <c r="K1687" s="99">
        <v>0</v>
      </c>
      <c r="L1687" s="99" t="s">
        <v>13433</v>
      </c>
      <c r="M1687" s="99" t="s">
        <v>18140</v>
      </c>
      <c r="N1687" s="86" t="str">
        <f t="shared" si="27"/>
        <v>7034689</v>
      </c>
      <c r="O1687" s="104">
        <v>170374</v>
      </c>
      <c r="P1687" s="105">
        <v>170374</v>
      </c>
      <c r="Q1687" s="77">
        <v>170.374</v>
      </c>
      <c r="R1687" s="102" t="s">
        <v>15329</v>
      </c>
      <c r="S1687" s="99" t="s">
        <v>15349</v>
      </c>
      <c r="T1687" s="99" t="s">
        <v>15331</v>
      </c>
      <c r="U1687" s="99" t="s">
        <v>15356</v>
      </c>
      <c r="V1687" s="99" t="s">
        <v>15357</v>
      </c>
      <c r="W1687" s="99" t="s">
        <v>15352</v>
      </c>
      <c r="X1687" s="103" t="s">
        <v>15677</v>
      </c>
      <c r="Y1687" s="103">
        <v>44747</v>
      </c>
      <c r="Z1687" s="103">
        <v>51907</v>
      </c>
      <c r="AA1687" s="79" t="s">
        <v>15353</v>
      </c>
    </row>
    <row r="1688" spans="1:29" hidden="1">
      <c r="A1688" s="98" t="s">
        <v>2347</v>
      </c>
      <c r="B1688" s="99" t="s">
        <v>15346</v>
      </c>
      <c r="C1688" s="99" t="s">
        <v>129</v>
      </c>
      <c r="D1688" s="99" t="s">
        <v>15322</v>
      </c>
      <c r="E1688" s="99" t="s">
        <v>15337</v>
      </c>
      <c r="F1688" s="99" t="s">
        <v>15354</v>
      </c>
      <c r="G1688" s="99" t="s">
        <v>18141</v>
      </c>
      <c r="H1688" s="99" t="s">
        <v>15326</v>
      </c>
      <c r="I1688" s="99" t="s">
        <v>15322</v>
      </c>
      <c r="J1688" s="99" t="s">
        <v>15361</v>
      </c>
      <c r="K1688" s="99">
        <v>0</v>
      </c>
      <c r="L1688" s="99" t="s">
        <v>13433</v>
      </c>
      <c r="M1688" s="99" t="s">
        <v>18142</v>
      </c>
      <c r="N1688" s="86" t="str">
        <f t="shared" si="27"/>
        <v>1035696</v>
      </c>
      <c r="O1688" s="104">
        <v>180000</v>
      </c>
      <c r="P1688" s="105">
        <v>180000</v>
      </c>
      <c r="Q1688" s="77">
        <v>180</v>
      </c>
      <c r="R1688" s="102" t="s">
        <v>15329</v>
      </c>
      <c r="S1688" s="99" t="s">
        <v>15371</v>
      </c>
      <c r="T1688" s="99" t="s">
        <v>15331</v>
      </c>
      <c r="U1688" s="99" t="s">
        <v>15332</v>
      </c>
      <c r="V1688" s="99" t="s">
        <v>15333</v>
      </c>
      <c r="W1688" s="99" t="s">
        <v>15372</v>
      </c>
      <c r="X1688" s="103" t="s">
        <v>18138</v>
      </c>
      <c r="Y1688" s="103">
        <v>44755</v>
      </c>
      <c r="Z1688" s="103">
        <v>48400</v>
      </c>
      <c r="AA1688" s="79" t="s">
        <v>15374</v>
      </c>
    </row>
    <row r="1689" spans="1:29" hidden="1">
      <c r="A1689" s="98" t="s">
        <v>2347</v>
      </c>
      <c r="B1689" s="99" t="s">
        <v>15346</v>
      </c>
      <c r="C1689" s="99" t="s">
        <v>129</v>
      </c>
      <c r="D1689" s="99" t="s">
        <v>15322</v>
      </c>
      <c r="E1689" s="99" t="s">
        <v>15337</v>
      </c>
      <c r="F1689" s="99" t="s">
        <v>15324</v>
      </c>
      <c r="G1689" s="99" t="s">
        <v>18143</v>
      </c>
      <c r="H1689" s="99" t="s">
        <v>15326</v>
      </c>
      <c r="I1689" s="99" t="s">
        <v>15322</v>
      </c>
      <c r="J1689" s="99" t="s">
        <v>15370</v>
      </c>
      <c r="K1689" s="99">
        <v>0</v>
      </c>
      <c r="L1689" s="99" t="s">
        <v>13433</v>
      </c>
      <c r="M1689" s="99" t="s">
        <v>719</v>
      </c>
      <c r="N1689" s="86" t="str">
        <f t="shared" si="27"/>
        <v>6516255</v>
      </c>
      <c r="O1689" s="104">
        <v>287662</v>
      </c>
      <c r="P1689" s="105">
        <v>287662</v>
      </c>
      <c r="Q1689" s="77">
        <v>287.66199999999998</v>
      </c>
      <c r="R1689" s="102" t="s">
        <v>15329</v>
      </c>
      <c r="S1689" s="99" t="s">
        <v>15330</v>
      </c>
      <c r="T1689" s="99" t="s">
        <v>15331</v>
      </c>
      <c r="U1689" s="99" t="s">
        <v>15697</v>
      </c>
      <c r="V1689" s="99" t="s">
        <v>15698</v>
      </c>
      <c r="W1689" s="99" t="s">
        <v>15345</v>
      </c>
      <c r="X1689" s="103" t="s">
        <v>18144</v>
      </c>
      <c r="Y1689" s="103">
        <v>44762</v>
      </c>
      <c r="Z1689" s="103">
        <v>52053</v>
      </c>
      <c r="AA1689" s="79">
        <v>6186</v>
      </c>
      <c r="AB1689" s="80" t="s">
        <v>15340</v>
      </c>
      <c r="AC1689" s="81">
        <v>33</v>
      </c>
    </row>
    <row r="1690" spans="1:29" hidden="1">
      <c r="A1690" s="98" t="s">
        <v>2347</v>
      </c>
      <c r="B1690" s="99" t="s">
        <v>15346</v>
      </c>
      <c r="C1690" s="99" t="s">
        <v>129</v>
      </c>
      <c r="D1690" s="99" t="s">
        <v>15322</v>
      </c>
      <c r="E1690" s="99" t="s">
        <v>15337</v>
      </c>
      <c r="F1690" s="99" t="s">
        <v>15354</v>
      </c>
      <c r="G1690" s="99" t="s">
        <v>18145</v>
      </c>
      <c r="H1690" s="99" t="s">
        <v>15326</v>
      </c>
      <c r="I1690" s="99" t="s">
        <v>15322</v>
      </c>
      <c r="J1690" s="99" t="s">
        <v>15364</v>
      </c>
      <c r="K1690" s="99">
        <v>0</v>
      </c>
      <c r="L1690" s="99" t="s">
        <v>13433</v>
      </c>
      <c r="M1690" s="99" t="s">
        <v>18146</v>
      </c>
      <c r="N1690" s="86" t="str">
        <f t="shared" si="27"/>
        <v>2661270</v>
      </c>
      <c r="O1690" s="104">
        <v>100000</v>
      </c>
      <c r="P1690" s="105">
        <v>30000</v>
      </c>
      <c r="Q1690" s="77">
        <v>30</v>
      </c>
      <c r="R1690" s="102" t="s">
        <v>15329</v>
      </c>
      <c r="S1690" s="99" t="s">
        <v>15371</v>
      </c>
      <c r="T1690" s="99" t="s">
        <v>15331</v>
      </c>
      <c r="U1690" s="99" t="s">
        <v>16659</v>
      </c>
      <c r="V1690" s="99" t="s">
        <v>16660</v>
      </c>
      <c r="W1690" s="99" t="s">
        <v>15329</v>
      </c>
      <c r="X1690" s="103" t="s">
        <v>18130</v>
      </c>
      <c r="Y1690" s="103">
        <v>44770</v>
      </c>
      <c r="Z1690" s="103">
        <v>48419</v>
      </c>
      <c r="AA1690" s="79" t="s">
        <v>15374</v>
      </c>
      <c r="AB1690" s="80" t="s">
        <v>15503</v>
      </c>
    </row>
    <row r="1691" spans="1:29" hidden="1">
      <c r="A1691" s="98" t="s">
        <v>2347</v>
      </c>
      <c r="B1691" s="99" t="s">
        <v>15367</v>
      </c>
      <c r="C1691" s="99" t="s">
        <v>15368</v>
      </c>
      <c r="D1691" s="99" t="s">
        <v>15322</v>
      </c>
      <c r="E1691" s="99" t="s">
        <v>15364</v>
      </c>
      <c r="F1691" s="99" t="s">
        <v>15354</v>
      </c>
      <c r="G1691" s="99" t="s">
        <v>18147</v>
      </c>
      <c r="H1691" s="99" t="s">
        <v>15326</v>
      </c>
      <c r="I1691" s="99" t="s">
        <v>15322</v>
      </c>
      <c r="J1691" s="99" t="s">
        <v>15364</v>
      </c>
      <c r="K1691" s="99">
        <v>0</v>
      </c>
      <c r="L1691" s="99" t="s">
        <v>13433</v>
      </c>
      <c r="M1691" s="99" t="s">
        <v>18148</v>
      </c>
      <c r="N1691" s="86" t="str">
        <f t="shared" si="27"/>
        <v>1852961</v>
      </c>
      <c r="O1691" s="104">
        <v>100000</v>
      </c>
      <c r="P1691" s="105">
        <v>50000</v>
      </c>
      <c r="Q1691" s="77">
        <v>50</v>
      </c>
      <c r="R1691" s="102" t="s">
        <v>15329</v>
      </c>
      <c r="S1691" s="99" t="s">
        <v>15371</v>
      </c>
      <c r="T1691" s="99" t="s">
        <v>15331</v>
      </c>
      <c r="U1691" s="99" t="s">
        <v>16659</v>
      </c>
      <c r="V1691" s="99" t="s">
        <v>16660</v>
      </c>
      <c r="W1691" s="99" t="s">
        <v>15329</v>
      </c>
      <c r="X1691" s="103" t="s">
        <v>18130</v>
      </c>
      <c r="Y1691" s="103">
        <v>44770</v>
      </c>
      <c r="Z1691" s="103">
        <v>48415</v>
      </c>
      <c r="AA1691" s="79" t="s">
        <v>15374</v>
      </c>
      <c r="AB1691" s="80" t="s">
        <v>15503</v>
      </c>
    </row>
    <row r="1692" spans="1:29" hidden="1">
      <c r="A1692" s="98" t="s">
        <v>2347</v>
      </c>
      <c r="B1692" s="99" t="s">
        <v>15367</v>
      </c>
      <c r="C1692" s="99" t="s">
        <v>15368</v>
      </c>
      <c r="D1692" s="99" t="s">
        <v>15322</v>
      </c>
      <c r="E1692" s="99" t="s">
        <v>15364</v>
      </c>
      <c r="F1692" s="99" t="s">
        <v>15324</v>
      </c>
      <c r="G1692" s="99" t="s">
        <v>18149</v>
      </c>
      <c r="H1692" s="99" t="s">
        <v>15326</v>
      </c>
      <c r="I1692" s="99" t="s">
        <v>15322</v>
      </c>
      <c r="J1692" s="99" t="s">
        <v>15343</v>
      </c>
      <c r="K1692" s="99">
        <v>0</v>
      </c>
      <c r="L1692" s="99" t="s">
        <v>13433</v>
      </c>
      <c r="M1692" s="99" t="s">
        <v>2231</v>
      </c>
      <c r="N1692" s="86" t="str">
        <f t="shared" si="27"/>
        <v>1701498</v>
      </c>
      <c r="O1692" s="104">
        <v>289000</v>
      </c>
      <c r="P1692" s="105">
        <v>289000</v>
      </c>
      <c r="Q1692" s="77">
        <v>289</v>
      </c>
      <c r="R1692" s="102" t="s">
        <v>15329</v>
      </c>
      <c r="S1692" s="99" t="s">
        <v>15330</v>
      </c>
      <c r="T1692" s="99" t="s">
        <v>15331</v>
      </c>
      <c r="U1692" s="99" t="s">
        <v>15697</v>
      </c>
      <c r="V1692" s="99" t="s">
        <v>15698</v>
      </c>
      <c r="W1692" s="99" t="s">
        <v>15345</v>
      </c>
      <c r="X1692" s="103" t="s">
        <v>18150</v>
      </c>
      <c r="Y1692" s="103">
        <v>44760</v>
      </c>
      <c r="Z1692" s="103">
        <v>52047</v>
      </c>
      <c r="AA1692" s="79">
        <v>6186</v>
      </c>
      <c r="AB1692" s="80" t="s">
        <v>15340</v>
      </c>
      <c r="AC1692" s="81">
        <v>33</v>
      </c>
    </row>
    <row r="1693" spans="1:29" hidden="1">
      <c r="A1693" s="98" t="s">
        <v>2347</v>
      </c>
      <c r="B1693" s="99" t="s">
        <v>15367</v>
      </c>
      <c r="C1693" s="99" t="s">
        <v>15368</v>
      </c>
      <c r="D1693" s="99" t="s">
        <v>15322</v>
      </c>
      <c r="E1693" s="99" t="s">
        <v>15364</v>
      </c>
      <c r="F1693" s="99" t="s">
        <v>15354</v>
      </c>
      <c r="G1693" s="99" t="s">
        <v>18151</v>
      </c>
      <c r="H1693" s="99" t="s">
        <v>15326</v>
      </c>
      <c r="I1693" s="99" t="s">
        <v>15322</v>
      </c>
      <c r="J1693" s="99" t="s">
        <v>15364</v>
      </c>
      <c r="K1693" s="99">
        <v>0</v>
      </c>
      <c r="L1693" s="99" t="s">
        <v>13433</v>
      </c>
      <c r="M1693" s="99" t="s">
        <v>18152</v>
      </c>
      <c r="N1693" s="86" t="str">
        <f t="shared" si="27"/>
        <v>5087728</v>
      </c>
      <c r="O1693" s="104">
        <v>100000</v>
      </c>
      <c r="P1693" s="105">
        <v>40000</v>
      </c>
      <c r="Q1693" s="77">
        <v>40</v>
      </c>
      <c r="R1693" s="102" t="s">
        <v>15329</v>
      </c>
      <c r="S1693" s="99" t="s">
        <v>15371</v>
      </c>
      <c r="T1693" s="99" t="s">
        <v>15331</v>
      </c>
      <c r="U1693" s="99" t="s">
        <v>16659</v>
      </c>
      <c r="V1693" s="99" t="s">
        <v>16660</v>
      </c>
      <c r="W1693" s="99" t="s">
        <v>15329</v>
      </c>
      <c r="X1693" s="103" t="s">
        <v>18130</v>
      </c>
      <c r="Y1693" s="103">
        <v>44767</v>
      </c>
      <c r="Z1693" s="103">
        <v>48415</v>
      </c>
      <c r="AA1693" s="79" t="s">
        <v>15374</v>
      </c>
      <c r="AB1693" s="80" t="s">
        <v>15503</v>
      </c>
    </row>
    <row r="1694" spans="1:29" hidden="1">
      <c r="A1694" s="98" t="s">
        <v>2347</v>
      </c>
      <c r="B1694" s="99" t="s">
        <v>15511</v>
      </c>
      <c r="C1694" s="99" t="s">
        <v>3798</v>
      </c>
      <c r="D1694" s="99" t="s">
        <v>15322</v>
      </c>
      <c r="E1694" s="99" t="s">
        <v>15361</v>
      </c>
      <c r="F1694" s="99" t="s">
        <v>15324</v>
      </c>
      <c r="G1694" s="99" t="s">
        <v>18153</v>
      </c>
      <c r="H1694" s="99" t="s">
        <v>15326</v>
      </c>
      <c r="I1694" s="99" t="s">
        <v>15322</v>
      </c>
      <c r="J1694" s="99" t="s">
        <v>15361</v>
      </c>
      <c r="K1694" s="99">
        <v>0</v>
      </c>
      <c r="L1694" s="99" t="s">
        <v>13433</v>
      </c>
      <c r="M1694" s="99" t="s">
        <v>18154</v>
      </c>
      <c r="N1694" s="86" t="str">
        <f t="shared" si="27"/>
        <v>1453192</v>
      </c>
      <c r="O1694" s="104">
        <v>100000</v>
      </c>
      <c r="P1694" s="105">
        <v>40000</v>
      </c>
      <c r="Q1694" s="77">
        <v>40</v>
      </c>
      <c r="R1694" s="102" t="s">
        <v>15329</v>
      </c>
      <c r="S1694" s="99" t="s">
        <v>15330</v>
      </c>
      <c r="T1694" s="99" t="s">
        <v>15331</v>
      </c>
      <c r="U1694" s="99" t="s">
        <v>15641</v>
      </c>
      <c r="V1694" s="99" t="s">
        <v>15642</v>
      </c>
      <c r="W1694" s="99" t="s">
        <v>15345</v>
      </c>
      <c r="X1694" s="103" t="s">
        <v>18155</v>
      </c>
      <c r="Y1694" s="103">
        <v>44769</v>
      </c>
      <c r="Z1694" s="103">
        <v>52071</v>
      </c>
      <c r="AA1694" s="79">
        <v>6186</v>
      </c>
      <c r="AB1694" s="80" t="s">
        <v>15503</v>
      </c>
    </row>
    <row r="1695" spans="1:29" hidden="1">
      <c r="A1695" s="98" t="s">
        <v>2347</v>
      </c>
      <c r="B1695" s="99" t="s">
        <v>15511</v>
      </c>
      <c r="C1695" s="99" t="s">
        <v>3798</v>
      </c>
      <c r="D1695" s="99" t="s">
        <v>15322</v>
      </c>
      <c r="E1695" s="99" t="s">
        <v>15361</v>
      </c>
      <c r="F1695" s="99" t="s">
        <v>15324</v>
      </c>
      <c r="G1695" s="99" t="s">
        <v>18156</v>
      </c>
      <c r="H1695" s="99" t="s">
        <v>15326</v>
      </c>
      <c r="I1695" s="99" t="s">
        <v>15322</v>
      </c>
      <c r="J1695" s="99" t="s">
        <v>15361</v>
      </c>
      <c r="K1695" s="99">
        <v>0</v>
      </c>
      <c r="L1695" s="99" t="s">
        <v>13433</v>
      </c>
      <c r="M1695" s="99" t="s">
        <v>15328</v>
      </c>
      <c r="N1695" s="86" t="str">
        <f t="shared" si="27"/>
        <v>*******</v>
      </c>
      <c r="O1695" s="104">
        <v>130000</v>
      </c>
      <c r="P1695" s="105">
        <v>52000</v>
      </c>
      <c r="Q1695" s="77">
        <v>52</v>
      </c>
      <c r="R1695" s="102" t="s">
        <v>15329</v>
      </c>
      <c r="S1695" s="99" t="s">
        <v>15330</v>
      </c>
      <c r="T1695" s="99" t="s">
        <v>15331</v>
      </c>
      <c r="U1695" s="99" t="s">
        <v>15641</v>
      </c>
      <c r="V1695" s="99" t="s">
        <v>15642</v>
      </c>
      <c r="W1695" s="99" t="s">
        <v>15345</v>
      </c>
      <c r="X1695" s="103" t="s">
        <v>18127</v>
      </c>
      <c r="Y1695" s="103">
        <v>44763</v>
      </c>
      <c r="Z1695" s="103">
        <v>52059</v>
      </c>
      <c r="AA1695" s="79">
        <v>6186</v>
      </c>
      <c r="AB1695" s="80" t="s">
        <v>15503</v>
      </c>
    </row>
    <row r="1696" spans="1:29" hidden="1">
      <c r="A1696" s="98" t="s">
        <v>2347</v>
      </c>
      <c r="B1696" s="99" t="s">
        <v>15511</v>
      </c>
      <c r="C1696" s="99" t="s">
        <v>3798</v>
      </c>
      <c r="D1696" s="99" t="s">
        <v>15322</v>
      </c>
      <c r="E1696" s="99" t="s">
        <v>15361</v>
      </c>
      <c r="F1696" s="99" t="s">
        <v>15354</v>
      </c>
      <c r="G1696" s="99" t="s">
        <v>18157</v>
      </c>
      <c r="H1696" s="99" t="s">
        <v>15326</v>
      </c>
      <c r="I1696" s="99" t="s">
        <v>15322</v>
      </c>
      <c r="J1696" s="99" t="s">
        <v>15370</v>
      </c>
      <c r="K1696" s="99">
        <v>0</v>
      </c>
      <c r="L1696" s="99" t="s">
        <v>13433</v>
      </c>
      <c r="M1696" s="99" t="s">
        <v>18158</v>
      </c>
      <c r="N1696" s="86" t="str">
        <f t="shared" si="27"/>
        <v>4700150</v>
      </c>
      <c r="O1696" s="104">
        <v>142563</v>
      </c>
      <c r="P1696" s="105">
        <v>142563</v>
      </c>
      <c r="Q1696" s="77">
        <v>142.56299999999999</v>
      </c>
      <c r="R1696" s="102" t="s">
        <v>15329</v>
      </c>
      <c r="S1696" s="99" t="s">
        <v>15349</v>
      </c>
      <c r="T1696" s="99" t="s">
        <v>15331</v>
      </c>
      <c r="U1696" s="99" t="s">
        <v>15356</v>
      </c>
      <c r="V1696" s="99" t="s">
        <v>15357</v>
      </c>
      <c r="W1696" s="99" t="s">
        <v>15352</v>
      </c>
      <c r="X1696" s="103" t="s">
        <v>18159</v>
      </c>
      <c r="Y1696" s="103">
        <v>44748</v>
      </c>
      <c r="Z1696" s="103">
        <v>52050</v>
      </c>
      <c r="AA1696" s="79" t="s">
        <v>15353</v>
      </c>
    </row>
    <row r="1697" spans="1:29" hidden="1">
      <c r="A1697" s="98" t="s">
        <v>2347</v>
      </c>
      <c r="B1697" s="99" t="s">
        <v>15511</v>
      </c>
      <c r="C1697" s="99" t="s">
        <v>3798</v>
      </c>
      <c r="D1697" s="99" t="s">
        <v>15322</v>
      </c>
      <c r="E1697" s="99" t="s">
        <v>15361</v>
      </c>
      <c r="F1697" s="99" t="s">
        <v>15324</v>
      </c>
      <c r="G1697" s="99" t="s">
        <v>18160</v>
      </c>
      <c r="H1697" s="99" t="s">
        <v>15326</v>
      </c>
      <c r="I1697" s="99" t="s">
        <v>15322</v>
      </c>
      <c r="J1697" s="99" t="s">
        <v>15361</v>
      </c>
      <c r="K1697" s="99">
        <v>0</v>
      </c>
      <c r="L1697" s="99" t="s">
        <v>13433</v>
      </c>
      <c r="M1697" s="99" t="s">
        <v>3806</v>
      </c>
      <c r="N1697" s="86" t="str">
        <f t="shared" si="27"/>
        <v>9031407</v>
      </c>
      <c r="O1697" s="104">
        <v>187000</v>
      </c>
      <c r="P1697" s="105">
        <v>187000</v>
      </c>
      <c r="Q1697" s="77">
        <v>187</v>
      </c>
      <c r="R1697" s="102" t="s">
        <v>15329</v>
      </c>
      <c r="S1697" s="99" t="s">
        <v>15330</v>
      </c>
      <c r="T1697" s="99" t="s">
        <v>15331</v>
      </c>
      <c r="U1697" s="99" t="s">
        <v>15697</v>
      </c>
      <c r="V1697" s="99" t="s">
        <v>15698</v>
      </c>
      <c r="W1697" s="99" t="s">
        <v>15345</v>
      </c>
      <c r="X1697" s="103" t="s">
        <v>18161</v>
      </c>
      <c r="Y1697" s="103">
        <v>44743</v>
      </c>
      <c r="Z1697" s="103">
        <v>52040</v>
      </c>
      <c r="AA1697" s="79">
        <v>6186</v>
      </c>
      <c r="AB1697" s="80" t="s">
        <v>15340</v>
      </c>
      <c r="AC1697" s="81">
        <v>33</v>
      </c>
    </row>
    <row r="1698" spans="1:29" hidden="1">
      <c r="A1698" s="98" t="s">
        <v>2347</v>
      </c>
      <c r="B1698" s="99" t="s">
        <v>15511</v>
      </c>
      <c r="C1698" s="99" t="s">
        <v>3798</v>
      </c>
      <c r="D1698" s="99" t="s">
        <v>15322</v>
      </c>
      <c r="E1698" s="99" t="s">
        <v>15361</v>
      </c>
      <c r="F1698" s="99" t="s">
        <v>15354</v>
      </c>
      <c r="G1698" s="99" t="s">
        <v>18162</v>
      </c>
      <c r="H1698" s="99" t="s">
        <v>15326</v>
      </c>
      <c r="I1698" s="99" t="s">
        <v>15322</v>
      </c>
      <c r="J1698" s="99" t="s">
        <v>15361</v>
      </c>
      <c r="K1698" s="99">
        <v>0</v>
      </c>
      <c r="L1698" s="99" t="s">
        <v>13433</v>
      </c>
      <c r="M1698" s="99" t="s">
        <v>18163</v>
      </c>
      <c r="N1698" s="86" t="str">
        <f t="shared" si="27"/>
        <v>5659332</v>
      </c>
      <c r="O1698" s="104">
        <v>142525</v>
      </c>
      <c r="P1698" s="105">
        <v>142525</v>
      </c>
      <c r="Q1698" s="77">
        <v>142.52500000000001</v>
      </c>
      <c r="R1698" s="102" t="s">
        <v>15329</v>
      </c>
      <c r="S1698" s="99" t="s">
        <v>15349</v>
      </c>
      <c r="T1698" s="99" t="s">
        <v>15331</v>
      </c>
      <c r="U1698" s="99" t="s">
        <v>15356</v>
      </c>
      <c r="V1698" s="99" t="s">
        <v>15357</v>
      </c>
      <c r="W1698" s="99" t="s">
        <v>15352</v>
      </c>
      <c r="X1698" s="103" t="s">
        <v>18164</v>
      </c>
      <c r="Y1698" s="103">
        <v>44768</v>
      </c>
      <c r="Z1698" s="103">
        <v>52061</v>
      </c>
      <c r="AA1698" s="79" t="s">
        <v>15353</v>
      </c>
    </row>
    <row r="1699" spans="1:29" hidden="1">
      <c r="A1699" s="98" t="s">
        <v>2347</v>
      </c>
      <c r="B1699" s="99" t="s">
        <v>15511</v>
      </c>
      <c r="C1699" s="99" t="s">
        <v>3798</v>
      </c>
      <c r="D1699" s="99" t="s">
        <v>15322</v>
      </c>
      <c r="E1699" s="99" t="s">
        <v>15361</v>
      </c>
      <c r="F1699" s="99" t="s">
        <v>15354</v>
      </c>
      <c r="G1699" s="99" t="s">
        <v>18165</v>
      </c>
      <c r="H1699" s="99" t="s">
        <v>15326</v>
      </c>
      <c r="I1699" s="99" t="s">
        <v>15322</v>
      </c>
      <c r="J1699" s="99" t="s">
        <v>15361</v>
      </c>
      <c r="K1699" s="99">
        <v>0</v>
      </c>
      <c r="L1699" s="99" t="s">
        <v>13433</v>
      </c>
      <c r="M1699" s="99" t="s">
        <v>18166</v>
      </c>
      <c r="N1699" s="86" t="str">
        <f t="shared" si="27"/>
        <v>4480104</v>
      </c>
      <c r="O1699" s="104">
        <v>142525</v>
      </c>
      <c r="P1699" s="105">
        <v>142525</v>
      </c>
      <c r="Q1699" s="77">
        <v>142.52500000000001</v>
      </c>
      <c r="R1699" s="102" t="s">
        <v>15329</v>
      </c>
      <c r="S1699" s="99" t="s">
        <v>15349</v>
      </c>
      <c r="T1699" s="99" t="s">
        <v>15331</v>
      </c>
      <c r="U1699" s="99" t="s">
        <v>15356</v>
      </c>
      <c r="V1699" s="99" t="s">
        <v>15357</v>
      </c>
      <c r="W1699" s="99" t="s">
        <v>15352</v>
      </c>
      <c r="X1699" s="103" t="s">
        <v>18159</v>
      </c>
      <c r="Y1699" s="103">
        <v>44748</v>
      </c>
      <c r="Z1699" s="103">
        <v>52051</v>
      </c>
      <c r="AA1699" s="79" t="s">
        <v>15353</v>
      </c>
    </row>
    <row r="1700" spans="1:29" hidden="1">
      <c r="A1700" s="98" t="s">
        <v>2347</v>
      </c>
      <c r="B1700" s="99" t="s">
        <v>15511</v>
      </c>
      <c r="C1700" s="99" t="s">
        <v>3798</v>
      </c>
      <c r="D1700" s="99" t="s">
        <v>15322</v>
      </c>
      <c r="E1700" s="99" t="s">
        <v>15361</v>
      </c>
      <c r="F1700" s="99" t="s">
        <v>15354</v>
      </c>
      <c r="G1700" s="99" t="s">
        <v>18167</v>
      </c>
      <c r="H1700" s="99" t="s">
        <v>15326</v>
      </c>
      <c r="I1700" s="99" t="s">
        <v>15322</v>
      </c>
      <c r="J1700" s="99" t="s">
        <v>15361</v>
      </c>
      <c r="K1700" s="99">
        <v>0</v>
      </c>
      <c r="L1700" s="99" t="s">
        <v>13433</v>
      </c>
      <c r="M1700" s="99" t="s">
        <v>18168</v>
      </c>
      <c r="N1700" s="86" t="str">
        <f t="shared" si="27"/>
        <v>0480353</v>
      </c>
      <c r="O1700" s="104">
        <v>142093</v>
      </c>
      <c r="P1700" s="105">
        <v>142093</v>
      </c>
      <c r="Q1700" s="77">
        <v>142.09299999999999</v>
      </c>
      <c r="R1700" s="102" t="s">
        <v>15329</v>
      </c>
      <c r="S1700" s="99" t="s">
        <v>15349</v>
      </c>
      <c r="T1700" s="99" t="s">
        <v>15331</v>
      </c>
      <c r="U1700" s="99" t="s">
        <v>15356</v>
      </c>
      <c r="V1700" s="99" t="s">
        <v>15357</v>
      </c>
      <c r="W1700" s="99" t="s">
        <v>15352</v>
      </c>
      <c r="X1700" s="103" t="s">
        <v>18159</v>
      </c>
      <c r="Y1700" s="103">
        <v>44748</v>
      </c>
      <c r="Z1700" s="103">
        <v>52050</v>
      </c>
      <c r="AA1700" s="79" t="s">
        <v>15353</v>
      </c>
    </row>
    <row r="1701" spans="1:29" hidden="1">
      <c r="A1701" s="98" t="s">
        <v>2347</v>
      </c>
      <c r="B1701" s="99" t="s">
        <v>15511</v>
      </c>
      <c r="C1701" s="99" t="s">
        <v>3798</v>
      </c>
      <c r="D1701" s="99" t="s">
        <v>15322</v>
      </c>
      <c r="E1701" s="99" t="s">
        <v>15361</v>
      </c>
      <c r="F1701" s="99" t="s">
        <v>15324</v>
      </c>
      <c r="G1701" s="99" t="s">
        <v>18169</v>
      </c>
      <c r="H1701" s="99" t="s">
        <v>15326</v>
      </c>
      <c r="I1701" s="99" t="s">
        <v>15322</v>
      </c>
      <c r="J1701" s="99" t="s">
        <v>15361</v>
      </c>
      <c r="K1701" s="99">
        <v>0</v>
      </c>
      <c r="L1701" s="99" t="s">
        <v>13433</v>
      </c>
      <c r="M1701" s="99" t="s">
        <v>3807</v>
      </c>
      <c r="N1701" s="86" t="str">
        <f t="shared" si="27"/>
        <v>0361284</v>
      </c>
      <c r="O1701" s="104">
        <v>238000</v>
      </c>
      <c r="P1701" s="105">
        <v>238000</v>
      </c>
      <c r="Q1701" s="77">
        <v>238</v>
      </c>
      <c r="R1701" s="102" t="s">
        <v>15329</v>
      </c>
      <c r="S1701" s="99" t="s">
        <v>15330</v>
      </c>
      <c r="T1701" s="99" t="s">
        <v>15331</v>
      </c>
      <c r="U1701" s="99" t="s">
        <v>15697</v>
      </c>
      <c r="V1701" s="99" t="s">
        <v>15698</v>
      </c>
      <c r="W1701" s="99" t="s">
        <v>15345</v>
      </c>
      <c r="X1701" s="103" t="s">
        <v>18161</v>
      </c>
      <c r="Y1701" s="103">
        <v>44746</v>
      </c>
      <c r="Z1701" s="103">
        <v>52046</v>
      </c>
      <c r="AA1701" s="79">
        <v>6186</v>
      </c>
      <c r="AB1701" s="80" t="s">
        <v>15340</v>
      </c>
      <c r="AC1701" s="81">
        <v>33</v>
      </c>
    </row>
    <row r="1702" spans="1:29" hidden="1">
      <c r="A1702" s="98" t="s">
        <v>2347</v>
      </c>
      <c r="B1702" s="99" t="s">
        <v>15511</v>
      </c>
      <c r="C1702" s="99" t="s">
        <v>3798</v>
      </c>
      <c r="D1702" s="99" t="s">
        <v>15322</v>
      </c>
      <c r="E1702" s="99" t="s">
        <v>15361</v>
      </c>
      <c r="F1702" s="99" t="s">
        <v>15324</v>
      </c>
      <c r="G1702" s="99" t="s">
        <v>18170</v>
      </c>
      <c r="H1702" s="99" t="s">
        <v>15326</v>
      </c>
      <c r="I1702" s="99" t="s">
        <v>15322</v>
      </c>
      <c r="J1702" s="99" t="s">
        <v>15361</v>
      </c>
      <c r="K1702" s="99">
        <v>0</v>
      </c>
      <c r="L1702" s="99" t="s">
        <v>13433</v>
      </c>
      <c r="M1702" s="99" t="s">
        <v>3799</v>
      </c>
      <c r="N1702" s="86" t="str">
        <f t="shared" si="27"/>
        <v>3071201</v>
      </c>
      <c r="O1702" s="104">
        <v>221000</v>
      </c>
      <c r="P1702" s="105">
        <v>221000</v>
      </c>
      <c r="Q1702" s="77">
        <v>221</v>
      </c>
      <c r="R1702" s="102" t="s">
        <v>15329</v>
      </c>
      <c r="S1702" s="99" t="s">
        <v>15330</v>
      </c>
      <c r="T1702" s="99" t="s">
        <v>15331</v>
      </c>
      <c r="U1702" s="99" t="s">
        <v>15697</v>
      </c>
      <c r="V1702" s="99" t="s">
        <v>15698</v>
      </c>
      <c r="W1702" s="99" t="s">
        <v>15345</v>
      </c>
      <c r="X1702" s="103" t="s">
        <v>18161</v>
      </c>
      <c r="Y1702" s="103">
        <v>44743</v>
      </c>
      <c r="Z1702" s="103">
        <v>52025</v>
      </c>
      <c r="AA1702" s="79">
        <v>6186</v>
      </c>
      <c r="AB1702" s="80" t="s">
        <v>15340</v>
      </c>
      <c r="AC1702" s="81">
        <v>33</v>
      </c>
    </row>
    <row r="1703" spans="1:29" hidden="1">
      <c r="A1703" s="98" t="s">
        <v>2347</v>
      </c>
      <c r="B1703" s="99" t="s">
        <v>15511</v>
      </c>
      <c r="C1703" s="99" t="s">
        <v>3798</v>
      </c>
      <c r="D1703" s="99" t="s">
        <v>15322</v>
      </c>
      <c r="E1703" s="99" t="s">
        <v>15361</v>
      </c>
      <c r="F1703" s="99" t="s">
        <v>15354</v>
      </c>
      <c r="G1703" s="99" t="s">
        <v>18171</v>
      </c>
      <c r="H1703" s="99" t="s">
        <v>15326</v>
      </c>
      <c r="I1703" s="99" t="s">
        <v>15322</v>
      </c>
      <c r="J1703" s="99" t="s">
        <v>15361</v>
      </c>
      <c r="K1703" s="99">
        <v>0</v>
      </c>
      <c r="L1703" s="99" t="s">
        <v>13433</v>
      </c>
      <c r="M1703" s="99" t="s">
        <v>18172</v>
      </c>
      <c r="N1703" s="86" t="str">
        <f t="shared" si="27"/>
        <v>9397794</v>
      </c>
      <c r="O1703" s="104">
        <v>142151</v>
      </c>
      <c r="P1703" s="105">
        <v>142151</v>
      </c>
      <c r="Q1703" s="77">
        <v>142.15100000000001</v>
      </c>
      <c r="R1703" s="102" t="s">
        <v>15329</v>
      </c>
      <c r="S1703" s="99" t="s">
        <v>15349</v>
      </c>
      <c r="T1703" s="99" t="s">
        <v>15331</v>
      </c>
      <c r="U1703" s="99" t="s">
        <v>15356</v>
      </c>
      <c r="V1703" s="99" t="s">
        <v>15357</v>
      </c>
      <c r="W1703" s="99" t="s">
        <v>15352</v>
      </c>
      <c r="X1703" s="103" t="s">
        <v>18127</v>
      </c>
      <c r="Y1703" s="103">
        <v>44763</v>
      </c>
      <c r="Z1703" s="103">
        <v>52061</v>
      </c>
      <c r="AA1703" s="79" t="s">
        <v>15353</v>
      </c>
    </row>
    <row r="1704" spans="1:29" hidden="1">
      <c r="A1704" s="98" t="s">
        <v>2347</v>
      </c>
      <c r="B1704" s="99" t="s">
        <v>15341</v>
      </c>
      <c r="C1704" s="99" t="s">
        <v>15342</v>
      </c>
      <c r="D1704" s="99" t="s">
        <v>15322</v>
      </c>
      <c r="E1704" s="99" t="s">
        <v>15343</v>
      </c>
      <c r="F1704" s="99" t="s">
        <v>15324</v>
      </c>
      <c r="G1704" s="99" t="s">
        <v>18173</v>
      </c>
      <c r="H1704" s="99" t="s">
        <v>15326</v>
      </c>
      <c r="I1704" s="99" t="s">
        <v>15322</v>
      </c>
      <c r="J1704" s="99" t="s">
        <v>15343</v>
      </c>
      <c r="K1704" s="99">
        <v>0</v>
      </c>
      <c r="L1704" s="99" t="s">
        <v>13433</v>
      </c>
      <c r="M1704" s="99" t="s">
        <v>2280</v>
      </c>
      <c r="N1704" s="86" t="str">
        <f t="shared" si="27"/>
        <v>8216438</v>
      </c>
      <c r="O1704" s="104">
        <v>87500</v>
      </c>
      <c r="P1704" s="105">
        <v>87500</v>
      </c>
      <c r="Q1704" s="77">
        <v>87.5</v>
      </c>
      <c r="R1704" s="102" t="s">
        <v>15329</v>
      </c>
      <c r="S1704" s="99" t="s">
        <v>15330</v>
      </c>
      <c r="T1704" s="99" t="s">
        <v>15331</v>
      </c>
      <c r="U1704" s="99" t="s">
        <v>15332</v>
      </c>
      <c r="V1704" s="99" t="s">
        <v>15333</v>
      </c>
      <c r="W1704" s="99" t="s">
        <v>15345</v>
      </c>
      <c r="X1704" s="103" t="s">
        <v>18174</v>
      </c>
      <c r="Y1704" s="103">
        <v>44757</v>
      </c>
      <c r="Z1704" s="103">
        <v>52054</v>
      </c>
      <c r="AA1704" s="79">
        <v>6186</v>
      </c>
      <c r="AB1704" s="80" t="s">
        <v>15340</v>
      </c>
      <c r="AC1704" s="81">
        <v>33</v>
      </c>
    </row>
    <row r="1705" spans="1:29" hidden="1">
      <c r="A1705" s="98" t="s">
        <v>2347</v>
      </c>
      <c r="B1705" s="99" t="s">
        <v>15341</v>
      </c>
      <c r="C1705" s="99" t="s">
        <v>15342</v>
      </c>
      <c r="D1705" s="99" t="s">
        <v>15322</v>
      </c>
      <c r="E1705" s="99" t="s">
        <v>15343</v>
      </c>
      <c r="F1705" s="99" t="s">
        <v>15324</v>
      </c>
      <c r="G1705" s="99" t="s">
        <v>18175</v>
      </c>
      <c r="H1705" s="99" t="s">
        <v>15326</v>
      </c>
      <c r="I1705" s="99" t="s">
        <v>15322</v>
      </c>
      <c r="J1705" s="99" t="s">
        <v>15343</v>
      </c>
      <c r="K1705" s="99">
        <v>0</v>
      </c>
      <c r="L1705" s="99" t="s">
        <v>13433</v>
      </c>
      <c r="M1705" s="99" t="s">
        <v>2229</v>
      </c>
      <c r="N1705" s="86" t="str">
        <f t="shared" si="27"/>
        <v>2765851</v>
      </c>
      <c r="O1705" s="104">
        <v>219300</v>
      </c>
      <c r="P1705" s="105">
        <v>219300</v>
      </c>
      <c r="Q1705" s="77">
        <v>219.3</v>
      </c>
      <c r="R1705" s="102" t="s">
        <v>15329</v>
      </c>
      <c r="S1705" s="99" t="s">
        <v>15330</v>
      </c>
      <c r="T1705" s="99" t="s">
        <v>15331</v>
      </c>
      <c r="U1705" s="99" t="s">
        <v>15332</v>
      </c>
      <c r="V1705" s="99" t="s">
        <v>15333</v>
      </c>
      <c r="W1705" s="99" t="s">
        <v>15345</v>
      </c>
      <c r="X1705" s="103" t="s">
        <v>18176</v>
      </c>
      <c r="Y1705" s="103">
        <v>44763</v>
      </c>
      <c r="Z1705" s="103">
        <v>52052</v>
      </c>
      <c r="AA1705" s="79">
        <v>6186</v>
      </c>
      <c r="AB1705" s="80" t="s">
        <v>15340</v>
      </c>
      <c r="AC1705" s="81">
        <v>33</v>
      </c>
    </row>
    <row r="1706" spans="1:29" hidden="1">
      <c r="A1706" s="98" t="s">
        <v>2347</v>
      </c>
      <c r="B1706" s="99" t="s">
        <v>15341</v>
      </c>
      <c r="C1706" s="99" t="s">
        <v>15342</v>
      </c>
      <c r="D1706" s="99" t="s">
        <v>15322</v>
      </c>
      <c r="E1706" s="99" t="s">
        <v>15343</v>
      </c>
      <c r="F1706" s="99" t="s">
        <v>15354</v>
      </c>
      <c r="G1706" s="99" t="s">
        <v>18177</v>
      </c>
      <c r="H1706" s="99" t="s">
        <v>15326</v>
      </c>
      <c r="I1706" s="99" t="s">
        <v>15322</v>
      </c>
      <c r="J1706" s="99" t="s">
        <v>15343</v>
      </c>
      <c r="K1706" s="99">
        <v>0</v>
      </c>
      <c r="L1706" s="99" t="s">
        <v>13433</v>
      </c>
      <c r="M1706" s="99" t="s">
        <v>18178</v>
      </c>
      <c r="N1706" s="86" t="str">
        <f t="shared" si="27"/>
        <v>0808002</v>
      </c>
      <c r="O1706" s="104">
        <v>142503</v>
      </c>
      <c r="P1706" s="105">
        <v>142503</v>
      </c>
      <c r="Q1706" s="77">
        <v>142.50299999999999</v>
      </c>
      <c r="R1706" s="102" t="s">
        <v>15329</v>
      </c>
      <c r="S1706" s="99" t="s">
        <v>15349</v>
      </c>
      <c r="T1706" s="99" t="s">
        <v>15331</v>
      </c>
      <c r="U1706" s="99" t="s">
        <v>15356</v>
      </c>
      <c r="V1706" s="99" t="s">
        <v>15357</v>
      </c>
      <c r="W1706" s="99" t="s">
        <v>15352</v>
      </c>
      <c r="X1706" s="103" t="s">
        <v>18161</v>
      </c>
      <c r="Y1706" s="103">
        <v>44746</v>
      </c>
      <c r="Z1706" s="103">
        <v>52043</v>
      </c>
      <c r="AA1706" s="79" t="s">
        <v>15353</v>
      </c>
    </row>
    <row r="1707" spans="1:29" hidden="1">
      <c r="A1707" s="98" t="s">
        <v>2347</v>
      </c>
      <c r="B1707" s="99" t="s">
        <v>15341</v>
      </c>
      <c r="C1707" s="99" t="s">
        <v>15342</v>
      </c>
      <c r="D1707" s="99" t="s">
        <v>15322</v>
      </c>
      <c r="E1707" s="99" t="s">
        <v>15343</v>
      </c>
      <c r="F1707" s="99" t="s">
        <v>15324</v>
      </c>
      <c r="G1707" s="99" t="s">
        <v>18179</v>
      </c>
      <c r="H1707" s="99" t="s">
        <v>15326</v>
      </c>
      <c r="I1707" s="99" t="s">
        <v>15322</v>
      </c>
      <c r="J1707" s="99" t="s">
        <v>15343</v>
      </c>
      <c r="K1707" s="99">
        <v>0</v>
      </c>
      <c r="L1707" s="99" t="s">
        <v>13433</v>
      </c>
      <c r="M1707" s="99" t="s">
        <v>2219</v>
      </c>
      <c r="N1707" s="86" t="str">
        <f t="shared" si="27"/>
        <v>3923803</v>
      </c>
      <c r="O1707" s="104">
        <v>233750</v>
      </c>
      <c r="P1707" s="105">
        <v>233750</v>
      </c>
      <c r="Q1707" s="77">
        <v>233.75</v>
      </c>
      <c r="R1707" s="102" t="s">
        <v>15329</v>
      </c>
      <c r="S1707" s="99" t="s">
        <v>15330</v>
      </c>
      <c r="T1707" s="99" t="s">
        <v>15331</v>
      </c>
      <c r="U1707" s="99" t="s">
        <v>15332</v>
      </c>
      <c r="V1707" s="99" t="s">
        <v>15333</v>
      </c>
      <c r="W1707" s="99" t="s">
        <v>15345</v>
      </c>
      <c r="X1707" s="103" t="s">
        <v>18161</v>
      </c>
      <c r="Y1707" s="103">
        <v>44756</v>
      </c>
      <c r="Z1707" s="103">
        <v>52039</v>
      </c>
      <c r="AA1707" s="79">
        <v>6186</v>
      </c>
      <c r="AB1707" s="80" t="s">
        <v>15340</v>
      </c>
      <c r="AC1707" s="81">
        <v>33</v>
      </c>
    </row>
    <row r="1708" spans="1:29" hidden="1">
      <c r="A1708" s="98" t="s">
        <v>2347</v>
      </c>
      <c r="B1708" s="99" t="s">
        <v>15341</v>
      </c>
      <c r="C1708" s="99" t="s">
        <v>15342</v>
      </c>
      <c r="D1708" s="99" t="s">
        <v>15322</v>
      </c>
      <c r="E1708" s="99" t="s">
        <v>15343</v>
      </c>
      <c r="F1708" s="99" t="s">
        <v>15324</v>
      </c>
      <c r="G1708" s="99" t="s">
        <v>18180</v>
      </c>
      <c r="H1708" s="99" t="s">
        <v>15326</v>
      </c>
      <c r="I1708" s="99" t="s">
        <v>15322</v>
      </c>
      <c r="J1708" s="99" t="s">
        <v>15343</v>
      </c>
      <c r="K1708" s="99">
        <v>0</v>
      </c>
      <c r="L1708" s="99" t="s">
        <v>13433</v>
      </c>
      <c r="M1708" s="99" t="s">
        <v>2218</v>
      </c>
      <c r="N1708" s="86" t="str">
        <f t="shared" si="27"/>
        <v>4754496</v>
      </c>
      <c r="O1708" s="104">
        <v>233750</v>
      </c>
      <c r="P1708" s="105">
        <v>233750</v>
      </c>
      <c r="Q1708" s="77">
        <v>233.75</v>
      </c>
      <c r="R1708" s="102" t="s">
        <v>15329</v>
      </c>
      <c r="S1708" s="99" t="s">
        <v>15330</v>
      </c>
      <c r="T1708" s="99" t="s">
        <v>15331</v>
      </c>
      <c r="U1708" s="99" t="s">
        <v>15332</v>
      </c>
      <c r="V1708" s="99" t="s">
        <v>15333</v>
      </c>
      <c r="W1708" s="99" t="s">
        <v>15345</v>
      </c>
      <c r="X1708" s="103" t="s">
        <v>18181</v>
      </c>
      <c r="Y1708" s="103">
        <v>44749</v>
      </c>
      <c r="Z1708" s="103">
        <v>52030</v>
      </c>
      <c r="AA1708" s="79">
        <v>6186</v>
      </c>
      <c r="AB1708" s="80" t="s">
        <v>15340</v>
      </c>
      <c r="AC1708" s="81">
        <v>33</v>
      </c>
    </row>
    <row r="1709" spans="1:29" hidden="1">
      <c r="A1709" s="98" t="s">
        <v>2347</v>
      </c>
      <c r="B1709" s="99" t="s">
        <v>15341</v>
      </c>
      <c r="C1709" s="99" t="s">
        <v>15342</v>
      </c>
      <c r="D1709" s="99" t="s">
        <v>15322</v>
      </c>
      <c r="E1709" s="99" t="s">
        <v>15343</v>
      </c>
      <c r="F1709" s="99" t="s">
        <v>15354</v>
      </c>
      <c r="G1709" s="99" t="s">
        <v>18182</v>
      </c>
      <c r="H1709" s="99" t="s">
        <v>15326</v>
      </c>
      <c r="I1709" s="99" t="s">
        <v>15322</v>
      </c>
      <c r="J1709" s="99" t="s">
        <v>15343</v>
      </c>
      <c r="K1709" s="99">
        <v>0</v>
      </c>
      <c r="L1709" s="99" t="s">
        <v>13433</v>
      </c>
      <c r="M1709" s="99" t="s">
        <v>18183</v>
      </c>
      <c r="N1709" s="86" t="str">
        <f t="shared" si="27"/>
        <v>3341970</v>
      </c>
      <c r="O1709" s="104">
        <v>142503</v>
      </c>
      <c r="P1709" s="105">
        <v>142503</v>
      </c>
      <c r="Q1709" s="77">
        <v>142.50299999999999</v>
      </c>
      <c r="R1709" s="102" t="s">
        <v>15329</v>
      </c>
      <c r="S1709" s="99" t="s">
        <v>15349</v>
      </c>
      <c r="T1709" s="99" t="s">
        <v>15331</v>
      </c>
      <c r="U1709" s="99" t="s">
        <v>15356</v>
      </c>
      <c r="V1709" s="99" t="s">
        <v>15357</v>
      </c>
      <c r="W1709" s="99" t="s">
        <v>15352</v>
      </c>
      <c r="X1709" s="103" t="s">
        <v>15437</v>
      </c>
      <c r="Y1709" s="103">
        <v>44750</v>
      </c>
      <c r="Z1709" s="103">
        <v>51935</v>
      </c>
      <c r="AA1709" s="79" t="s">
        <v>15353</v>
      </c>
    </row>
    <row r="1710" spans="1:29" hidden="1">
      <c r="A1710" s="98" t="s">
        <v>2347</v>
      </c>
      <c r="B1710" s="99" t="s">
        <v>15341</v>
      </c>
      <c r="C1710" s="99" t="s">
        <v>15342</v>
      </c>
      <c r="D1710" s="99" t="s">
        <v>15322</v>
      </c>
      <c r="E1710" s="99" t="s">
        <v>15343</v>
      </c>
      <c r="F1710" s="99" t="s">
        <v>15324</v>
      </c>
      <c r="G1710" s="99" t="s">
        <v>18184</v>
      </c>
      <c r="H1710" s="99" t="s">
        <v>15326</v>
      </c>
      <c r="I1710" s="99" t="s">
        <v>15322</v>
      </c>
      <c r="J1710" s="99" t="s">
        <v>15343</v>
      </c>
      <c r="K1710" s="99">
        <v>0</v>
      </c>
      <c r="L1710" s="99" t="s">
        <v>13433</v>
      </c>
      <c r="M1710" s="99" t="s">
        <v>2227</v>
      </c>
      <c r="N1710" s="86" t="str">
        <f t="shared" si="27"/>
        <v>3463348</v>
      </c>
      <c r="O1710" s="104">
        <v>233750</v>
      </c>
      <c r="P1710" s="105">
        <v>233750</v>
      </c>
      <c r="Q1710" s="77">
        <v>233.75</v>
      </c>
      <c r="R1710" s="102" t="s">
        <v>15329</v>
      </c>
      <c r="S1710" s="99" t="s">
        <v>15330</v>
      </c>
      <c r="T1710" s="99" t="s">
        <v>15331</v>
      </c>
      <c r="U1710" s="99" t="s">
        <v>15697</v>
      </c>
      <c r="V1710" s="99" t="s">
        <v>15698</v>
      </c>
      <c r="W1710" s="99" t="s">
        <v>15345</v>
      </c>
      <c r="X1710" s="103" t="s">
        <v>18155</v>
      </c>
      <c r="Y1710" s="103">
        <v>44771</v>
      </c>
      <c r="Z1710" s="103">
        <v>52068</v>
      </c>
      <c r="AA1710" s="79">
        <v>6186</v>
      </c>
      <c r="AB1710" s="80" t="s">
        <v>15340</v>
      </c>
      <c r="AC1710" s="81">
        <v>33</v>
      </c>
    </row>
    <row r="1711" spans="1:29" hidden="1">
      <c r="A1711" s="98" t="s">
        <v>2347</v>
      </c>
      <c r="B1711" s="99" t="s">
        <v>15341</v>
      </c>
      <c r="C1711" s="99" t="s">
        <v>15342</v>
      </c>
      <c r="D1711" s="99" t="s">
        <v>15322</v>
      </c>
      <c r="E1711" s="99" t="s">
        <v>15343</v>
      </c>
      <c r="F1711" s="99" t="s">
        <v>15324</v>
      </c>
      <c r="G1711" s="99" t="s">
        <v>18185</v>
      </c>
      <c r="H1711" s="99" t="s">
        <v>15326</v>
      </c>
      <c r="I1711" s="99" t="s">
        <v>15322</v>
      </c>
      <c r="J1711" s="99" t="s">
        <v>15343</v>
      </c>
      <c r="K1711" s="99">
        <v>0</v>
      </c>
      <c r="L1711" s="99" t="s">
        <v>13433</v>
      </c>
      <c r="M1711" s="99" t="s">
        <v>2293</v>
      </c>
      <c r="N1711" s="86" t="str">
        <f t="shared" si="27"/>
        <v>2591971</v>
      </c>
      <c r="O1711" s="104">
        <v>161850</v>
      </c>
      <c r="P1711" s="105">
        <v>161850</v>
      </c>
      <c r="Q1711" s="77">
        <v>161.85</v>
      </c>
      <c r="R1711" s="102" t="s">
        <v>15329</v>
      </c>
      <c r="S1711" s="99" t="s">
        <v>15330</v>
      </c>
      <c r="T1711" s="99" t="s">
        <v>15331</v>
      </c>
      <c r="U1711" s="99" t="s">
        <v>15697</v>
      </c>
      <c r="V1711" s="99" t="s">
        <v>15698</v>
      </c>
      <c r="W1711" s="99" t="s">
        <v>15345</v>
      </c>
      <c r="X1711" s="103" t="s">
        <v>18186</v>
      </c>
      <c r="Y1711" s="103">
        <v>44749</v>
      </c>
      <c r="Z1711" s="103">
        <v>52050</v>
      </c>
      <c r="AA1711" s="79">
        <v>6186</v>
      </c>
      <c r="AB1711" s="80" t="s">
        <v>15340</v>
      </c>
      <c r="AC1711" s="81">
        <v>33</v>
      </c>
    </row>
    <row r="1712" spans="1:29" hidden="1">
      <c r="A1712" s="98" t="s">
        <v>2347</v>
      </c>
      <c r="B1712" s="99" t="s">
        <v>15341</v>
      </c>
      <c r="C1712" s="99" t="s">
        <v>15342</v>
      </c>
      <c r="D1712" s="99" t="s">
        <v>15322</v>
      </c>
      <c r="E1712" s="99" t="s">
        <v>15343</v>
      </c>
      <c r="F1712" s="99" t="s">
        <v>15324</v>
      </c>
      <c r="G1712" s="99" t="s">
        <v>18187</v>
      </c>
      <c r="H1712" s="99" t="s">
        <v>15326</v>
      </c>
      <c r="I1712" s="99" t="s">
        <v>15322</v>
      </c>
      <c r="J1712" s="99" t="s">
        <v>15343</v>
      </c>
      <c r="K1712" s="99">
        <v>0</v>
      </c>
      <c r="L1712" s="99" t="s">
        <v>13433</v>
      </c>
      <c r="M1712" s="99" t="s">
        <v>18188</v>
      </c>
      <c r="N1712" s="86" t="str">
        <f t="shared" si="27"/>
        <v>1282846</v>
      </c>
      <c r="O1712" s="104">
        <v>200000</v>
      </c>
      <c r="P1712" s="105">
        <v>200000</v>
      </c>
      <c r="Q1712" s="77">
        <v>200</v>
      </c>
      <c r="R1712" s="102" t="s">
        <v>15329</v>
      </c>
      <c r="S1712" s="99" t="s">
        <v>15330</v>
      </c>
      <c r="T1712" s="99" t="s">
        <v>15331</v>
      </c>
      <c r="U1712" s="99" t="s">
        <v>15697</v>
      </c>
      <c r="V1712" s="99" t="s">
        <v>15698</v>
      </c>
      <c r="W1712" s="99" t="s">
        <v>15345</v>
      </c>
      <c r="X1712" s="103" t="s">
        <v>18155</v>
      </c>
      <c r="Y1712" s="103">
        <v>44770</v>
      </c>
      <c r="Z1712" s="103">
        <v>52072</v>
      </c>
      <c r="AA1712" s="79">
        <v>6186</v>
      </c>
    </row>
    <row r="1713" spans="1:29" hidden="1">
      <c r="A1713" s="98" t="s">
        <v>15489</v>
      </c>
      <c r="B1713" s="99" t="s">
        <v>15856</v>
      </c>
      <c r="C1713" s="99" t="s">
        <v>15857</v>
      </c>
      <c r="D1713" s="99" t="s">
        <v>15322</v>
      </c>
      <c r="E1713" s="99" t="s">
        <v>15364</v>
      </c>
      <c r="F1713" s="99" t="s">
        <v>15324</v>
      </c>
      <c r="G1713" s="99" t="s">
        <v>3063</v>
      </c>
      <c r="H1713" s="99" t="s">
        <v>15326</v>
      </c>
      <c r="I1713" s="99" t="s">
        <v>15322</v>
      </c>
      <c r="J1713" s="99" t="s">
        <v>15364</v>
      </c>
      <c r="K1713" s="99">
        <v>1</v>
      </c>
      <c r="L1713" s="99" t="s">
        <v>13433</v>
      </c>
      <c r="M1713" s="99" t="s">
        <v>3064</v>
      </c>
      <c r="N1713" s="86" t="str">
        <f t="shared" si="27"/>
        <v>5069030</v>
      </c>
      <c r="O1713" s="104">
        <v>156400</v>
      </c>
      <c r="P1713" s="105">
        <v>156400</v>
      </c>
      <c r="Q1713" s="77">
        <v>156.4</v>
      </c>
      <c r="R1713" s="102" t="s">
        <v>15329</v>
      </c>
      <c r="S1713" s="99" t="s">
        <v>15330</v>
      </c>
      <c r="T1713" s="99" t="s">
        <v>15331</v>
      </c>
      <c r="U1713" s="99" t="s">
        <v>15332</v>
      </c>
      <c r="V1713" s="99" t="s">
        <v>15333</v>
      </c>
      <c r="W1713" s="99" t="s">
        <v>15334</v>
      </c>
      <c r="X1713" s="103" t="s">
        <v>15816</v>
      </c>
      <c r="Y1713" s="103">
        <v>44761</v>
      </c>
      <c r="Z1713" s="103">
        <v>52022</v>
      </c>
      <c r="AA1713" s="79">
        <v>6186</v>
      </c>
      <c r="AB1713" s="80" t="s">
        <v>15340</v>
      </c>
    </row>
    <row r="1714" spans="1:29" hidden="1">
      <c r="A1714" s="98" t="s">
        <v>15489</v>
      </c>
      <c r="B1714" s="99" t="s">
        <v>15856</v>
      </c>
      <c r="C1714" s="99" t="s">
        <v>15857</v>
      </c>
      <c r="D1714" s="99" t="s">
        <v>15322</v>
      </c>
      <c r="E1714" s="99" t="s">
        <v>15364</v>
      </c>
      <c r="F1714" s="99" t="s">
        <v>15324</v>
      </c>
      <c r="G1714" s="99" t="s">
        <v>18189</v>
      </c>
      <c r="H1714" s="99" t="s">
        <v>15326</v>
      </c>
      <c r="I1714" s="99" t="s">
        <v>15322</v>
      </c>
      <c r="J1714" s="99" t="s">
        <v>15364</v>
      </c>
      <c r="K1714" s="99">
        <v>1</v>
      </c>
      <c r="L1714" s="99" t="s">
        <v>13433</v>
      </c>
      <c r="M1714" s="99" t="s">
        <v>3053</v>
      </c>
      <c r="N1714" s="86" t="str">
        <f t="shared" si="27"/>
        <v>6167671</v>
      </c>
      <c r="O1714" s="104">
        <v>229500</v>
      </c>
      <c r="P1714" s="105">
        <v>229500</v>
      </c>
      <c r="Q1714" s="77">
        <v>229.5</v>
      </c>
      <c r="R1714" s="102" t="s">
        <v>15329</v>
      </c>
      <c r="S1714" s="99" t="s">
        <v>15330</v>
      </c>
      <c r="T1714" s="99" t="s">
        <v>15331</v>
      </c>
      <c r="U1714" s="99" t="s">
        <v>15332</v>
      </c>
      <c r="V1714" s="99" t="s">
        <v>15333</v>
      </c>
      <c r="W1714" s="99" t="s">
        <v>15334</v>
      </c>
      <c r="X1714" s="103" t="s">
        <v>16077</v>
      </c>
      <c r="Y1714" s="103">
        <v>44750</v>
      </c>
      <c r="Z1714" s="103">
        <v>52022</v>
      </c>
      <c r="AA1714" s="79">
        <v>6186</v>
      </c>
      <c r="AB1714" s="80" t="s">
        <v>15340</v>
      </c>
    </row>
    <row r="1715" spans="1:29" hidden="1">
      <c r="A1715" s="98" t="s">
        <v>15489</v>
      </c>
      <c r="B1715" s="99" t="s">
        <v>15856</v>
      </c>
      <c r="C1715" s="99" t="s">
        <v>15857</v>
      </c>
      <c r="D1715" s="99" t="s">
        <v>15322</v>
      </c>
      <c r="E1715" s="99" t="s">
        <v>15364</v>
      </c>
      <c r="F1715" s="99" t="s">
        <v>15324</v>
      </c>
      <c r="G1715" s="99" t="s">
        <v>18190</v>
      </c>
      <c r="H1715" s="99" t="s">
        <v>15326</v>
      </c>
      <c r="I1715" s="99" t="s">
        <v>15322</v>
      </c>
      <c r="J1715" s="99" t="s">
        <v>15364</v>
      </c>
      <c r="K1715" s="99">
        <v>1</v>
      </c>
      <c r="L1715" s="99" t="s">
        <v>13433</v>
      </c>
      <c r="M1715" s="99" t="s">
        <v>3257</v>
      </c>
      <c r="N1715" s="86" t="str">
        <f t="shared" si="27"/>
        <v>3490340</v>
      </c>
      <c r="O1715" s="104">
        <v>253000</v>
      </c>
      <c r="P1715" s="105">
        <v>253000</v>
      </c>
      <c r="Q1715" s="77">
        <v>253</v>
      </c>
      <c r="R1715" s="102" t="s">
        <v>15329</v>
      </c>
      <c r="S1715" s="99" t="s">
        <v>15330</v>
      </c>
      <c r="T1715" s="99" t="s">
        <v>15331</v>
      </c>
      <c r="U1715" s="99" t="s">
        <v>15332</v>
      </c>
      <c r="V1715" s="99" t="s">
        <v>15333</v>
      </c>
      <c r="W1715" s="99" t="s">
        <v>15334</v>
      </c>
      <c r="X1715" s="103" t="s">
        <v>17003</v>
      </c>
      <c r="Y1715" s="103">
        <v>44750</v>
      </c>
      <c r="Z1715" s="103">
        <v>52027</v>
      </c>
      <c r="AA1715" s="79">
        <v>6186</v>
      </c>
      <c r="AB1715" s="80" t="s">
        <v>15340</v>
      </c>
      <c r="AC1715" s="81">
        <v>33</v>
      </c>
    </row>
    <row r="1716" spans="1:29" hidden="1">
      <c r="A1716" s="98" t="s">
        <v>15489</v>
      </c>
      <c r="B1716" s="99" t="s">
        <v>15490</v>
      </c>
      <c r="C1716" s="99" t="s">
        <v>15491</v>
      </c>
      <c r="D1716" s="99" t="s">
        <v>15322</v>
      </c>
      <c r="E1716" s="99" t="s">
        <v>15343</v>
      </c>
      <c r="F1716" s="99" t="s">
        <v>15324</v>
      </c>
      <c r="G1716" s="99" t="s">
        <v>18191</v>
      </c>
      <c r="H1716" s="99" t="s">
        <v>15326</v>
      </c>
      <c r="I1716" s="99" t="s">
        <v>15322</v>
      </c>
      <c r="J1716" s="99" t="s">
        <v>15343</v>
      </c>
      <c r="K1716" s="99">
        <v>1</v>
      </c>
      <c r="L1716" s="99" t="s">
        <v>13433</v>
      </c>
      <c r="M1716" s="99" t="s">
        <v>18192</v>
      </c>
      <c r="N1716" s="86" t="str">
        <f t="shared" si="27"/>
        <v>3023601</v>
      </c>
      <c r="O1716" s="104">
        <v>113900</v>
      </c>
      <c r="P1716" s="105">
        <v>113900</v>
      </c>
      <c r="Q1716" s="77">
        <v>113.9</v>
      </c>
      <c r="R1716" s="102" t="s">
        <v>15329</v>
      </c>
      <c r="S1716" s="99" t="s">
        <v>15330</v>
      </c>
      <c r="T1716" s="99" t="s">
        <v>15331</v>
      </c>
      <c r="U1716" s="99" t="s">
        <v>15332</v>
      </c>
      <c r="V1716" s="99" t="s">
        <v>15333</v>
      </c>
      <c r="W1716" s="99" t="s">
        <v>15334</v>
      </c>
      <c r="X1716" s="103" t="s">
        <v>18193</v>
      </c>
      <c r="Y1716" s="103">
        <v>44761</v>
      </c>
      <c r="Z1716" s="103">
        <v>51991</v>
      </c>
      <c r="AA1716" s="79">
        <v>6186</v>
      </c>
    </row>
    <row r="1717" spans="1:29" hidden="1">
      <c r="A1717" s="98" t="s">
        <v>15489</v>
      </c>
      <c r="B1717" s="99" t="s">
        <v>15490</v>
      </c>
      <c r="C1717" s="99" t="s">
        <v>15491</v>
      </c>
      <c r="D1717" s="99" t="s">
        <v>15322</v>
      </c>
      <c r="E1717" s="99" t="s">
        <v>15343</v>
      </c>
      <c r="F1717" s="99" t="s">
        <v>15324</v>
      </c>
      <c r="G1717" s="99" t="s">
        <v>2289</v>
      </c>
      <c r="H1717" s="99" t="s">
        <v>15326</v>
      </c>
      <c r="I1717" s="99" t="s">
        <v>15322</v>
      </c>
      <c r="J1717" s="99" t="s">
        <v>15343</v>
      </c>
      <c r="K1717" s="99">
        <v>1</v>
      </c>
      <c r="L1717" s="99" t="s">
        <v>13433</v>
      </c>
      <c r="M1717" s="99" t="s">
        <v>2290</v>
      </c>
      <c r="N1717" s="86" t="str">
        <f t="shared" si="27"/>
        <v>2224507</v>
      </c>
      <c r="O1717" s="104">
        <v>233750</v>
      </c>
      <c r="P1717" s="105">
        <v>233750</v>
      </c>
      <c r="Q1717" s="77">
        <v>233.75</v>
      </c>
      <c r="R1717" s="102" t="s">
        <v>15329</v>
      </c>
      <c r="S1717" s="99" t="s">
        <v>15330</v>
      </c>
      <c r="T1717" s="99" t="s">
        <v>15331</v>
      </c>
      <c r="U1717" s="99" t="s">
        <v>15332</v>
      </c>
      <c r="V1717" s="99" t="s">
        <v>15333</v>
      </c>
      <c r="W1717" s="99" t="s">
        <v>15334</v>
      </c>
      <c r="X1717" s="103" t="s">
        <v>17612</v>
      </c>
      <c r="Y1717" s="103">
        <v>44768</v>
      </c>
      <c r="Z1717" s="103">
        <v>51914</v>
      </c>
      <c r="AA1717" s="79">
        <v>6186</v>
      </c>
      <c r="AB1717" s="80" t="s">
        <v>15340</v>
      </c>
      <c r="AC1717" s="81">
        <v>33</v>
      </c>
    </row>
    <row r="1718" spans="1:29" hidden="1">
      <c r="A1718" s="98" t="s">
        <v>15320</v>
      </c>
      <c r="B1718" s="99" t="s">
        <v>15416</v>
      </c>
      <c r="C1718" s="99" t="s">
        <v>15417</v>
      </c>
      <c r="D1718" s="99" t="s">
        <v>15322</v>
      </c>
      <c r="E1718" s="99" t="s">
        <v>15418</v>
      </c>
      <c r="F1718" s="99" t="s">
        <v>15324</v>
      </c>
      <c r="G1718" s="99" t="s">
        <v>18194</v>
      </c>
      <c r="H1718" s="99" t="s">
        <v>15326</v>
      </c>
      <c r="I1718" s="99" t="s">
        <v>15322</v>
      </c>
      <c r="J1718" s="99" t="s">
        <v>15418</v>
      </c>
      <c r="K1718" s="99">
        <v>0</v>
      </c>
      <c r="L1718" s="99" t="s">
        <v>13433</v>
      </c>
      <c r="M1718" s="99" t="s">
        <v>18195</v>
      </c>
      <c r="N1718" s="86" t="str">
        <f t="shared" si="27"/>
        <v>2196444</v>
      </c>
      <c r="O1718" s="104">
        <v>152150</v>
      </c>
      <c r="P1718" s="105">
        <v>152150</v>
      </c>
      <c r="Q1718" s="77">
        <v>152.15</v>
      </c>
      <c r="R1718" s="102" t="s">
        <v>15329</v>
      </c>
      <c r="S1718" s="99" t="s">
        <v>15330</v>
      </c>
      <c r="T1718" s="99" t="s">
        <v>15331</v>
      </c>
      <c r="U1718" s="99" t="s">
        <v>15332</v>
      </c>
      <c r="V1718" s="99" t="s">
        <v>15333</v>
      </c>
      <c r="W1718" s="99" t="s">
        <v>15334</v>
      </c>
      <c r="X1718" s="103" t="s">
        <v>18155</v>
      </c>
      <c r="Y1718" s="103">
        <v>44770</v>
      </c>
      <c r="Z1718" s="103">
        <v>52065</v>
      </c>
      <c r="AA1718" s="79">
        <v>6186</v>
      </c>
    </row>
    <row r="1719" spans="1:29" hidden="1">
      <c r="A1719" s="98" t="s">
        <v>15320</v>
      </c>
      <c r="B1719" s="99" t="s">
        <v>15416</v>
      </c>
      <c r="C1719" s="99" t="s">
        <v>15417</v>
      </c>
      <c r="D1719" s="99" t="s">
        <v>15322</v>
      </c>
      <c r="E1719" s="99" t="s">
        <v>15418</v>
      </c>
      <c r="F1719" s="99" t="s">
        <v>15324</v>
      </c>
      <c r="G1719" s="99" t="s">
        <v>18196</v>
      </c>
      <c r="H1719" s="99" t="s">
        <v>15326</v>
      </c>
      <c r="I1719" s="99" t="s">
        <v>15322</v>
      </c>
      <c r="J1719" s="99" t="s">
        <v>15418</v>
      </c>
      <c r="K1719" s="99">
        <v>0</v>
      </c>
      <c r="L1719" s="99" t="s">
        <v>13433</v>
      </c>
      <c r="M1719" s="99" t="s">
        <v>18197</v>
      </c>
      <c r="N1719" s="86" t="str">
        <f t="shared" si="27"/>
        <v>1170492</v>
      </c>
      <c r="O1719" s="104">
        <v>227000</v>
      </c>
      <c r="P1719" s="105">
        <v>227000</v>
      </c>
      <c r="Q1719" s="77">
        <v>227</v>
      </c>
      <c r="R1719" s="102" t="s">
        <v>15329</v>
      </c>
      <c r="S1719" s="99" t="s">
        <v>15330</v>
      </c>
      <c r="T1719" s="99" t="s">
        <v>15331</v>
      </c>
      <c r="U1719" s="99" t="s">
        <v>15332</v>
      </c>
      <c r="V1719" s="99" t="s">
        <v>15333</v>
      </c>
      <c r="W1719" s="99" t="s">
        <v>15334</v>
      </c>
      <c r="X1719" s="103" t="s">
        <v>18159</v>
      </c>
      <c r="Y1719" s="103">
        <v>44748</v>
      </c>
      <c r="Z1719" s="103">
        <v>52050</v>
      </c>
      <c r="AA1719" s="79">
        <v>6186</v>
      </c>
    </row>
    <row r="1720" spans="1:29" hidden="1">
      <c r="A1720" s="98" t="s">
        <v>15320</v>
      </c>
      <c r="B1720" s="99" t="s">
        <v>15769</v>
      </c>
      <c r="C1720" s="99" t="s">
        <v>15770</v>
      </c>
      <c r="D1720" s="99" t="s">
        <v>15322</v>
      </c>
      <c r="E1720" s="99" t="s">
        <v>15327</v>
      </c>
      <c r="F1720" s="99" t="s">
        <v>15324</v>
      </c>
      <c r="G1720" s="99" t="s">
        <v>18198</v>
      </c>
      <c r="H1720" s="99" t="s">
        <v>15326</v>
      </c>
      <c r="I1720" s="99" t="s">
        <v>15322</v>
      </c>
      <c r="J1720" s="99" t="s">
        <v>15327</v>
      </c>
      <c r="K1720" s="99">
        <v>0</v>
      </c>
      <c r="L1720" s="99" t="s">
        <v>13433</v>
      </c>
      <c r="M1720" s="99" t="s">
        <v>3472</v>
      </c>
      <c r="N1720" s="86" t="str">
        <f t="shared" si="27"/>
        <v>6607462</v>
      </c>
      <c r="O1720" s="104">
        <v>216750</v>
      </c>
      <c r="P1720" s="105">
        <v>216750</v>
      </c>
      <c r="Q1720" s="77">
        <v>216.75</v>
      </c>
      <c r="R1720" s="102" t="s">
        <v>15329</v>
      </c>
      <c r="S1720" s="99" t="s">
        <v>15330</v>
      </c>
      <c r="T1720" s="99" t="s">
        <v>15331</v>
      </c>
      <c r="U1720" s="99" t="s">
        <v>15332</v>
      </c>
      <c r="V1720" s="99" t="s">
        <v>15333</v>
      </c>
      <c r="W1720" s="99" t="s">
        <v>15334</v>
      </c>
      <c r="X1720" s="103" t="s">
        <v>18135</v>
      </c>
      <c r="Y1720" s="103">
        <v>44771</v>
      </c>
      <c r="Z1720" s="103">
        <v>52052</v>
      </c>
      <c r="AA1720" s="79">
        <v>6186</v>
      </c>
    </row>
    <row r="1721" spans="1:29" hidden="1">
      <c r="A1721" s="98" t="s">
        <v>15320</v>
      </c>
      <c r="B1721" s="99" t="s">
        <v>15769</v>
      </c>
      <c r="C1721" s="99" t="s">
        <v>15770</v>
      </c>
      <c r="D1721" s="99" t="s">
        <v>15322</v>
      </c>
      <c r="E1721" s="99" t="s">
        <v>15327</v>
      </c>
      <c r="F1721" s="99" t="s">
        <v>15324</v>
      </c>
      <c r="G1721" s="99" t="s">
        <v>18199</v>
      </c>
      <c r="H1721" s="99" t="s">
        <v>15326</v>
      </c>
      <c r="I1721" s="99" t="s">
        <v>15322</v>
      </c>
      <c r="J1721" s="99" t="s">
        <v>15327</v>
      </c>
      <c r="K1721" s="99">
        <v>0</v>
      </c>
      <c r="L1721" s="99" t="s">
        <v>13433</v>
      </c>
      <c r="M1721" s="99" t="s">
        <v>18200</v>
      </c>
      <c r="N1721" s="86" t="str">
        <f t="shared" si="27"/>
        <v>6760304</v>
      </c>
      <c r="O1721" s="104">
        <v>216750</v>
      </c>
      <c r="P1721" s="105">
        <v>216750</v>
      </c>
      <c r="Q1721" s="77">
        <v>216.75</v>
      </c>
      <c r="R1721" s="102" t="s">
        <v>15329</v>
      </c>
      <c r="S1721" s="99" t="s">
        <v>15330</v>
      </c>
      <c r="T1721" s="99" t="s">
        <v>15331</v>
      </c>
      <c r="U1721" s="99" t="s">
        <v>15332</v>
      </c>
      <c r="V1721" s="99" t="s">
        <v>15333</v>
      </c>
      <c r="W1721" s="99" t="s">
        <v>15334</v>
      </c>
      <c r="X1721" s="103" t="s">
        <v>18201</v>
      </c>
      <c r="Y1721" s="103">
        <v>44764</v>
      </c>
      <c r="Z1721" s="103">
        <v>52052</v>
      </c>
      <c r="AA1721" s="79">
        <v>6186</v>
      </c>
    </row>
    <row r="1722" spans="1:29" hidden="1">
      <c r="A1722" s="98" t="s">
        <v>15320</v>
      </c>
      <c r="B1722" s="99" t="s">
        <v>15446</v>
      </c>
      <c r="C1722" s="99" t="s">
        <v>119</v>
      </c>
      <c r="D1722" s="99" t="s">
        <v>15322</v>
      </c>
      <c r="E1722" s="99" t="s">
        <v>15337</v>
      </c>
      <c r="F1722" s="99" t="s">
        <v>15324</v>
      </c>
      <c r="G1722" s="99" t="s">
        <v>18202</v>
      </c>
      <c r="H1722" s="99" t="s">
        <v>15326</v>
      </c>
      <c r="I1722" s="99" t="s">
        <v>15322</v>
      </c>
      <c r="J1722" s="99" t="s">
        <v>15337</v>
      </c>
      <c r="K1722" s="99">
        <v>0</v>
      </c>
      <c r="L1722" s="99" t="s">
        <v>13433</v>
      </c>
      <c r="M1722" s="99" t="s">
        <v>411</v>
      </c>
      <c r="N1722" s="86" t="str">
        <f t="shared" si="27"/>
        <v>6707994</v>
      </c>
      <c r="O1722" s="104">
        <v>216750</v>
      </c>
      <c r="P1722" s="105">
        <v>216750</v>
      </c>
      <c r="Q1722" s="77">
        <v>216.75</v>
      </c>
      <c r="R1722" s="102" t="s">
        <v>15329</v>
      </c>
      <c r="S1722" s="99" t="s">
        <v>15330</v>
      </c>
      <c r="T1722" s="99" t="s">
        <v>15331</v>
      </c>
      <c r="U1722" s="99" t="s">
        <v>15332</v>
      </c>
      <c r="V1722" s="99" t="s">
        <v>15333</v>
      </c>
      <c r="W1722" s="99" t="s">
        <v>15334</v>
      </c>
      <c r="X1722" s="103" t="s">
        <v>18135</v>
      </c>
      <c r="Y1722" s="103">
        <v>44771</v>
      </c>
      <c r="Z1722" s="103">
        <v>52071</v>
      </c>
      <c r="AA1722" s="79">
        <v>6186</v>
      </c>
      <c r="AB1722" s="80" t="s">
        <v>15340</v>
      </c>
    </row>
    <row r="1723" spans="1:29" hidden="1">
      <c r="A1723" s="98" t="s">
        <v>15320</v>
      </c>
      <c r="B1723" s="99" t="s">
        <v>15446</v>
      </c>
      <c r="C1723" s="99" t="s">
        <v>119</v>
      </c>
      <c r="D1723" s="99" t="s">
        <v>15322</v>
      </c>
      <c r="E1723" s="99" t="s">
        <v>15337</v>
      </c>
      <c r="F1723" s="99" t="s">
        <v>15324</v>
      </c>
      <c r="G1723" s="99" t="s">
        <v>18203</v>
      </c>
      <c r="H1723" s="99" t="s">
        <v>15326</v>
      </c>
      <c r="I1723" s="99" t="s">
        <v>15322</v>
      </c>
      <c r="J1723" s="99" t="s">
        <v>15364</v>
      </c>
      <c r="K1723" s="99">
        <v>0</v>
      </c>
      <c r="L1723" s="99" t="s">
        <v>13433</v>
      </c>
      <c r="M1723" s="99" t="s">
        <v>3083</v>
      </c>
      <c r="N1723" s="86" t="str">
        <f t="shared" si="27"/>
        <v>1345080</v>
      </c>
      <c r="O1723" s="104">
        <v>215000</v>
      </c>
      <c r="P1723" s="105">
        <v>215000</v>
      </c>
      <c r="Q1723" s="77">
        <v>215</v>
      </c>
      <c r="R1723" s="102" t="s">
        <v>15329</v>
      </c>
      <c r="S1723" s="99" t="s">
        <v>15330</v>
      </c>
      <c r="T1723" s="99" t="s">
        <v>15331</v>
      </c>
      <c r="U1723" s="99" t="s">
        <v>15332</v>
      </c>
      <c r="V1723" s="99" t="s">
        <v>15333</v>
      </c>
      <c r="W1723" s="99" t="s">
        <v>15334</v>
      </c>
      <c r="X1723" s="103" t="s">
        <v>18127</v>
      </c>
      <c r="Y1723" s="103">
        <v>44763</v>
      </c>
      <c r="Z1723" s="103">
        <v>52064</v>
      </c>
      <c r="AA1723" s="79">
        <v>6186</v>
      </c>
      <c r="AB1723" s="80" t="s">
        <v>15340</v>
      </c>
      <c r="AC1723" s="81">
        <v>33</v>
      </c>
    </row>
    <row r="1724" spans="1:29" hidden="1">
      <c r="A1724" s="98" t="s">
        <v>15320</v>
      </c>
      <c r="B1724" s="99" t="s">
        <v>15446</v>
      </c>
      <c r="C1724" s="99" t="s">
        <v>119</v>
      </c>
      <c r="D1724" s="99" t="s">
        <v>15322</v>
      </c>
      <c r="E1724" s="99" t="s">
        <v>15337</v>
      </c>
      <c r="F1724" s="99" t="s">
        <v>15324</v>
      </c>
      <c r="G1724" s="99" t="s">
        <v>18204</v>
      </c>
      <c r="H1724" s="99" t="s">
        <v>15326</v>
      </c>
      <c r="I1724" s="99" t="s">
        <v>15322</v>
      </c>
      <c r="J1724" s="99" t="s">
        <v>15348</v>
      </c>
      <c r="K1724" s="99">
        <v>0</v>
      </c>
      <c r="L1724" s="99" t="s">
        <v>13433</v>
      </c>
      <c r="M1724" s="99" t="s">
        <v>18205</v>
      </c>
      <c r="N1724" s="86" t="str">
        <f t="shared" si="27"/>
        <v>0547392</v>
      </c>
      <c r="O1724" s="104">
        <v>255000</v>
      </c>
      <c r="P1724" s="105">
        <v>255000</v>
      </c>
      <c r="Q1724" s="77">
        <v>255</v>
      </c>
      <c r="R1724" s="102" t="s">
        <v>15329</v>
      </c>
      <c r="S1724" s="99" t="s">
        <v>15330</v>
      </c>
      <c r="T1724" s="99" t="s">
        <v>15331</v>
      </c>
      <c r="U1724" s="99" t="s">
        <v>15332</v>
      </c>
      <c r="V1724" s="99" t="s">
        <v>15333</v>
      </c>
      <c r="W1724" s="99" t="s">
        <v>15334</v>
      </c>
      <c r="X1724" s="103" t="s">
        <v>18135</v>
      </c>
      <c r="Y1724" s="103">
        <v>44771</v>
      </c>
      <c r="Z1724" s="103">
        <v>52071</v>
      </c>
      <c r="AA1724" s="79">
        <v>6186</v>
      </c>
      <c r="AB1724" s="80" t="s">
        <v>15340</v>
      </c>
    </row>
    <row r="1725" spans="1:29" hidden="1">
      <c r="A1725" s="98" t="s">
        <v>15320</v>
      </c>
      <c r="B1725" s="99" t="s">
        <v>15446</v>
      </c>
      <c r="C1725" s="99" t="s">
        <v>119</v>
      </c>
      <c r="D1725" s="99" t="s">
        <v>15322</v>
      </c>
      <c r="E1725" s="99" t="s">
        <v>15337</v>
      </c>
      <c r="F1725" s="99" t="s">
        <v>15324</v>
      </c>
      <c r="G1725" s="99" t="s">
        <v>18206</v>
      </c>
      <c r="H1725" s="99" t="s">
        <v>15326</v>
      </c>
      <c r="I1725" s="99" t="s">
        <v>15322</v>
      </c>
      <c r="J1725" s="99" t="s">
        <v>15384</v>
      </c>
      <c r="K1725" s="99">
        <v>0</v>
      </c>
      <c r="L1725" s="99" t="s">
        <v>13433</v>
      </c>
      <c r="M1725" s="99" t="s">
        <v>18207</v>
      </c>
      <c r="N1725" s="86" t="str">
        <f t="shared" si="27"/>
        <v>9255681</v>
      </c>
      <c r="O1725" s="104">
        <v>190000</v>
      </c>
      <c r="P1725" s="105">
        <v>190000</v>
      </c>
      <c r="Q1725" s="77">
        <v>190</v>
      </c>
      <c r="R1725" s="102" t="s">
        <v>15329</v>
      </c>
      <c r="S1725" s="99" t="s">
        <v>15330</v>
      </c>
      <c r="T1725" s="99" t="s">
        <v>15331</v>
      </c>
      <c r="U1725" s="99" t="s">
        <v>15332</v>
      </c>
      <c r="V1725" s="99" t="s">
        <v>15333</v>
      </c>
      <c r="W1725" s="99" t="s">
        <v>15334</v>
      </c>
      <c r="X1725" s="103" t="s">
        <v>18135</v>
      </c>
      <c r="Y1725" s="103">
        <v>44771</v>
      </c>
      <c r="Z1725" s="103">
        <v>52073</v>
      </c>
      <c r="AA1725" s="79">
        <v>6186</v>
      </c>
    </row>
    <row r="1726" spans="1:29" hidden="1">
      <c r="A1726" s="98" t="s">
        <v>15320</v>
      </c>
      <c r="B1726" s="99" t="s">
        <v>15446</v>
      </c>
      <c r="C1726" s="99" t="s">
        <v>119</v>
      </c>
      <c r="D1726" s="99" t="s">
        <v>15322</v>
      </c>
      <c r="E1726" s="99" t="s">
        <v>15337</v>
      </c>
      <c r="F1726" s="99" t="s">
        <v>15324</v>
      </c>
      <c r="G1726" s="99" t="s">
        <v>18208</v>
      </c>
      <c r="H1726" s="99" t="s">
        <v>15326</v>
      </c>
      <c r="I1726" s="99" t="s">
        <v>15322</v>
      </c>
      <c r="J1726" s="99" t="s">
        <v>15343</v>
      </c>
      <c r="K1726" s="99">
        <v>0</v>
      </c>
      <c r="L1726" s="99" t="s">
        <v>13433</v>
      </c>
      <c r="M1726" s="99" t="s">
        <v>2269</v>
      </c>
      <c r="N1726" s="86" t="str">
        <f t="shared" si="27"/>
        <v>4755742</v>
      </c>
      <c r="O1726" s="104">
        <v>216750</v>
      </c>
      <c r="P1726" s="105">
        <v>216750</v>
      </c>
      <c r="Q1726" s="77">
        <v>216.75</v>
      </c>
      <c r="R1726" s="102" t="s">
        <v>15329</v>
      </c>
      <c r="S1726" s="99" t="s">
        <v>15330</v>
      </c>
      <c r="T1726" s="99" t="s">
        <v>15331</v>
      </c>
      <c r="U1726" s="99" t="s">
        <v>15332</v>
      </c>
      <c r="V1726" s="99" t="s">
        <v>15333</v>
      </c>
      <c r="W1726" s="99" t="s">
        <v>15334</v>
      </c>
      <c r="X1726" s="103" t="s">
        <v>18209</v>
      </c>
      <c r="Y1726" s="103">
        <v>44760</v>
      </c>
      <c r="Z1726" s="103">
        <v>52058</v>
      </c>
      <c r="AA1726" s="79">
        <v>6186</v>
      </c>
      <c r="AB1726" s="80" t="s">
        <v>15340</v>
      </c>
    </row>
    <row r="1727" spans="1:29" hidden="1">
      <c r="A1727" s="98" t="s">
        <v>15320</v>
      </c>
      <c r="B1727" s="99" t="s">
        <v>15620</v>
      </c>
      <c r="C1727" s="99" t="s">
        <v>15621</v>
      </c>
      <c r="D1727" s="99" t="s">
        <v>15322</v>
      </c>
      <c r="E1727" s="99" t="s">
        <v>15348</v>
      </c>
      <c r="F1727" s="99" t="s">
        <v>15324</v>
      </c>
      <c r="G1727" s="99" t="s">
        <v>18210</v>
      </c>
      <c r="H1727" s="99" t="s">
        <v>15326</v>
      </c>
      <c r="I1727" s="99" t="s">
        <v>15322</v>
      </c>
      <c r="J1727" s="99" t="s">
        <v>15348</v>
      </c>
      <c r="K1727" s="99">
        <v>0</v>
      </c>
      <c r="L1727" s="99" t="s">
        <v>13433</v>
      </c>
      <c r="M1727" s="99" t="s">
        <v>18211</v>
      </c>
      <c r="N1727" s="86" t="str">
        <f t="shared" si="27"/>
        <v>0658840</v>
      </c>
      <c r="O1727" s="104">
        <v>240000</v>
      </c>
      <c r="P1727" s="105">
        <v>240000</v>
      </c>
      <c r="Q1727" s="77">
        <v>240</v>
      </c>
      <c r="R1727" s="102" t="s">
        <v>15329</v>
      </c>
      <c r="S1727" s="99" t="s">
        <v>15330</v>
      </c>
      <c r="T1727" s="99" t="s">
        <v>15331</v>
      </c>
      <c r="U1727" s="99" t="s">
        <v>15332</v>
      </c>
      <c r="V1727" s="99" t="s">
        <v>15333</v>
      </c>
      <c r="W1727" s="99" t="s">
        <v>15334</v>
      </c>
      <c r="X1727" s="103" t="s">
        <v>18212</v>
      </c>
      <c r="Y1727" s="103">
        <v>44771</v>
      </c>
      <c r="Z1727" s="103">
        <v>52072</v>
      </c>
      <c r="AA1727" s="79">
        <v>6186</v>
      </c>
      <c r="AB1727" s="80" t="s">
        <v>15340</v>
      </c>
      <c r="AC1727" s="81">
        <v>33</v>
      </c>
    </row>
    <row r="1728" spans="1:29" hidden="1">
      <c r="A1728" s="98" t="s">
        <v>15458</v>
      </c>
      <c r="B1728" s="99" t="s">
        <v>15514</v>
      </c>
      <c r="C1728" s="99" t="s">
        <v>283</v>
      </c>
      <c r="D1728" s="99" t="s">
        <v>15322</v>
      </c>
      <c r="E1728" s="99" t="s">
        <v>15337</v>
      </c>
      <c r="F1728" s="99" t="s">
        <v>15324</v>
      </c>
      <c r="G1728" s="99" t="s">
        <v>18213</v>
      </c>
      <c r="H1728" s="99" t="s">
        <v>15326</v>
      </c>
      <c r="I1728" s="99" t="s">
        <v>15322</v>
      </c>
      <c r="J1728" s="99" t="s">
        <v>15337</v>
      </c>
      <c r="K1728" s="99">
        <v>0</v>
      </c>
      <c r="L1728" s="99" t="s">
        <v>13433</v>
      </c>
      <c r="M1728" s="99" t="s">
        <v>1510</v>
      </c>
      <c r="N1728" s="86" t="str">
        <f t="shared" si="27"/>
        <v>1629256</v>
      </c>
      <c r="O1728" s="104">
        <v>254975</v>
      </c>
      <c r="P1728" s="105">
        <v>254975</v>
      </c>
      <c r="Q1728" s="77">
        <v>254.97499999999999</v>
      </c>
      <c r="R1728" s="102" t="s">
        <v>15329</v>
      </c>
      <c r="S1728" s="99" t="s">
        <v>15330</v>
      </c>
      <c r="T1728" s="99" t="s">
        <v>15331</v>
      </c>
      <c r="U1728" s="99" t="s">
        <v>15332</v>
      </c>
      <c r="V1728" s="99" t="s">
        <v>15333</v>
      </c>
      <c r="W1728" s="99" t="s">
        <v>15334</v>
      </c>
      <c r="X1728" s="103" t="s">
        <v>15643</v>
      </c>
      <c r="Y1728" s="103">
        <v>44771</v>
      </c>
      <c r="Z1728" s="103">
        <v>52006</v>
      </c>
      <c r="AA1728" s="79">
        <v>6186</v>
      </c>
      <c r="AB1728" s="80" t="s">
        <v>15340</v>
      </c>
      <c r="AC1728" s="81">
        <v>33</v>
      </c>
    </row>
    <row r="1729" spans="1:29" hidden="1">
      <c r="A1729" s="98" t="s">
        <v>15458</v>
      </c>
      <c r="B1729" s="99" t="s">
        <v>15499</v>
      </c>
      <c r="C1729" s="99" t="s">
        <v>15500</v>
      </c>
      <c r="D1729" s="99" t="s">
        <v>15322</v>
      </c>
      <c r="E1729" s="99" t="s">
        <v>15395</v>
      </c>
      <c r="F1729" s="99" t="s">
        <v>15324</v>
      </c>
      <c r="G1729" s="99" t="s">
        <v>18214</v>
      </c>
      <c r="H1729" s="99" t="s">
        <v>15326</v>
      </c>
      <c r="I1729" s="99" t="s">
        <v>15322</v>
      </c>
      <c r="J1729" s="99" t="s">
        <v>15395</v>
      </c>
      <c r="K1729" s="99">
        <v>0</v>
      </c>
      <c r="L1729" s="99" t="s">
        <v>13433</v>
      </c>
      <c r="M1729" s="99" t="s">
        <v>18215</v>
      </c>
      <c r="N1729" s="86" t="str">
        <f t="shared" si="27"/>
        <v>0898147</v>
      </c>
      <c r="O1729" s="104">
        <v>150000</v>
      </c>
      <c r="P1729" s="105">
        <v>120000</v>
      </c>
      <c r="Q1729" s="77">
        <v>120</v>
      </c>
      <c r="R1729" s="102" t="s">
        <v>15329</v>
      </c>
      <c r="S1729" s="99" t="s">
        <v>15330</v>
      </c>
      <c r="T1729" s="99" t="s">
        <v>15331</v>
      </c>
      <c r="U1729" s="99" t="s">
        <v>15641</v>
      </c>
      <c r="V1729" s="99" t="s">
        <v>15642</v>
      </c>
      <c r="W1729" s="99" t="s">
        <v>15334</v>
      </c>
      <c r="X1729" s="103" t="s">
        <v>15599</v>
      </c>
      <c r="Y1729" s="103">
        <v>44749</v>
      </c>
      <c r="Z1729" s="103">
        <v>52039</v>
      </c>
      <c r="AA1729" s="79">
        <v>6186</v>
      </c>
      <c r="AB1729" s="80" t="s">
        <v>15503</v>
      </c>
    </row>
    <row r="1730" spans="1:29" hidden="1">
      <c r="A1730" s="98" t="s">
        <v>15458</v>
      </c>
      <c r="B1730" s="99" t="s">
        <v>15499</v>
      </c>
      <c r="C1730" s="99" t="s">
        <v>15500</v>
      </c>
      <c r="D1730" s="99" t="s">
        <v>15322</v>
      </c>
      <c r="E1730" s="99" t="s">
        <v>15395</v>
      </c>
      <c r="F1730" s="99" t="s">
        <v>15324</v>
      </c>
      <c r="G1730" s="99" t="s">
        <v>18216</v>
      </c>
      <c r="H1730" s="99" t="s">
        <v>15326</v>
      </c>
      <c r="I1730" s="99" t="s">
        <v>15322</v>
      </c>
      <c r="J1730" s="99" t="s">
        <v>15395</v>
      </c>
      <c r="K1730" s="99">
        <v>0</v>
      </c>
      <c r="L1730" s="99" t="s">
        <v>13433</v>
      </c>
      <c r="M1730" s="99" t="s">
        <v>18217</v>
      </c>
      <c r="N1730" s="86" t="str">
        <f t="shared" si="27"/>
        <v>0949819</v>
      </c>
      <c r="O1730" s="104">
        <v>180000</v>
      </c>
      <c r="P1730" s="105">
        <v>54000</v>
      </c>
      <c r="Q1730" s="77">
        <v>54</v>
      </c>
      <c r="R1730" s="102" t="s">
        <v>15329</v>
      </c>
      <c r="S1730" s="99" t="s">
        <v>15330</v>
      </c>
      <c r="T1730" s="99" t="s">
        <v>15331</v>
      </c>
      <c r="U1730" s="99" t="s">
        <v>15641</v>
      </c>
      <c r="V1730" s="99" t="s">
        <v>15642</v>
      </c>
      <c r="W1730" s="99" t="s">
        <v>15334</v>
      </c>
      <c r="X1730" s="103" t="s">
        <v>18186</v>
      </c>
      <c r="Y1730" s="103">
        <v>44750</v>
      </c>
      <c r="Z1730" s="103">
        <v>52044</v>
      </c>
      <c r="AA1730" s="79">
        <v>6186</v>
      </c>
      <c r="AB1730" s="80" t="s">
        <v>15503</v>
      </c>
    </row>
    <row r="1731" spans="1:29" hidden="1">
      <c r="A1731" s="98" t="s">
        <v>15458</v>
      </c>
      <c r="B1731" s="99" t="s">
        <v>15499</v>
      </c>
      <c r="C1731" s="99" t="s">
        <v>15500</v>
      </c>
      <c r="D1731" s="99" t="s">
        <v>15322</v>
      </c>
      <c r="E1731" s="99" t="s">
        <v>15395</v>
      </c>
      <c r="F1731" s="99" t="s">
        <v>15324</v>
      </c>
      <c r="G1731" s="99" t="s">
        <v>18218</v>
      </c>
      <c r="H1731" s="99" t="s">
        <v>15326</v>
      </c>
      <c r="I1731" s="99" t="s">
        <v>15322</v>
      </c>
      <c r="J1731" s="99" t="s">
        <v>15395</v>
      </c>
      <c r="K1731" s="99">
        <v>0</v>
      </c>
      <c r="L1731" s="99" t="s">
        <v>13433</v>
      </c>
      <c r="M1731" s="99" t="s">
        <v>18219</v>
      </c>
      <c r="N1731" s="86" t="str">
        <f t="shared" si="27"/>
        <v>1420749</v>
      </c>
      <c r="O1731" s="104">
        <v>120000</v>
      </c>
      <c r="P1731" s="105">
        <v>36000</v>
      </c>
      <c r="Q1731" s="77">
        <v>36</v>
      </c>
      <c r="R1731" s="102" t="s">
        <v>15329</v>
      </c>
      <c r="S1731" s="99" t="s">
        <v>15330</v>
      </c>
      <c r="T1731" s="99" t="s">
        <v>15331</v>
      </c>
      <c r="U1731" s="99" t="s">
        <v>15641</v>
      </c>
      <c r="V1731" s="99" t="s">
        <v>15642</v>
      </c>
      <c r="W1731" s="99" t="s">
        <v>15334</v>
      </c>
      <c r="X1731" s="103" t="s">
        <v>18186</v>
      </c>
      <c r="Y1731" s="103">
        <v>44755</v>
      </c>
      <c r="Z1731" s="103">
        <v>52039</v>
      </c>
      <c r="AA1731" s="79">
        <v>6186</v>
      </c>
      <c r="AB1731" s="80" t="s">
        <v>15503</v>
      </c>
    </row>
    <row r="1732" spans="1:29" hidden="1">
      <c r="A1732" s="98" t="s">
        <v>15458</v>
      </c>
      <c r="B1732" s="99" t="s">
        <v>15499</v>
      </c>
      <c r="C1732" s="99" t="s">
        <v>15500</v>
      </c>
      <c r="D1732" s="99" t="s">
        <v>15322</v>
      </c>
      <c r="E1732" s="99" t="s">
        <v>15395</v>
      </c>
      <c r="F1732" s="99" t="s">
        <v>15324</v>
      </c>
      <c r="G1732" s="99" t="s">
        <v>18220</v>
      </c>
      <c r="H1732" s="99" t="s">
        <v>15326</v>
      </c>
      <c r="I1732" s="99" t="s">
        <v>15322</v>
      </c>
      <c r="J1732" s="99" t="s">
        <v>15395</v>
      </c>
      <c r="K1732" s="99">
        <v>0</v>
      </c>
      <c r="L1732" s="99" t="s">
        <v>13433</v>
      </c>
      <c r="M1732" s="99" t="s">
        <v>18221</v>
      </c>
      <c r="N1732" s="86" t="str">
        <f t="shared" si="27"/>
        <v>0673265</v>
      </c>
      <c r="O1732" s="104">
        <v>212000</v>
      </c>
      <c r="P1732" s="105">
        <v>63600</v>
      </c>
      <c r="Q1732" s="77">
        <v>63.6</v>
      </c>
      <c r="R1732" s="102" t="s">
        <v>15329</v>
      </c>
      <c r="S1732" s="99" t="s">
        <v>15330</v>
      </c>
      <c r="T1732" s="99" t="s">
        <v>15331</v>
      </c>
      <c r="U1732" s="99" t="s">
        <v>15641</v>
      </c>
      <c r="V1732" s="99" t="s">
        <v>15642</v>
      </c>
      <c r="W1732" s="99" t="s">
        <v>15334</v>
      </c>
      <c r="X1732" s="103" t="s">
        <v>18164</v>
      </c>
      <c r="Y1732" s="103">
        <v>44771</v>
      </c>
      <c r="Z1732" s="103">
        <v>52066</v>
      </c>
      <c r="AA1732" s="79">
        <v>6186</v>
      </c>
      <c r="AB1732" s="80" t="s">
        <v>15503</v>
      </c>
    </row>
    <row r="1733" spans="1:29" hidden="1">
      <c r="A1733" s="98" t="s">
        <v>15458</v>
      </c>
      <c r="B1733" s="99" t="s">
        <v>15499</v>
      </c>
      <c r="C1733" s="99" t="s">
        <v>15500</v>
      </c>
      <c r="D1733" s="99" t="s">
        <v>15322</v>
      </c>
      <c r="E1733" s="99" t="s">
        <v>15395</v>
      </c>
      <c r="F1733" s="99" t="s">
        <v>15354</v>
      </c>
      <c r="G1733" s="99" t="s">
        <v>18222</v>
      </c>
      <c r="H1733" s="99" t="s">
        <v>15326</v>
      </c>
      <c r="I1733" s="99" t="s">
        <v>15322</v>
      </c>
      <c r="J1733" s="99" t="s">
        <v>15395</v>
      </c>
      <c r="K1733" s="99">
        <v>0</v>
      </c>
      <c r="L1733" s="99" t="s">
        <v>13433</v>
      </c>
      <c r="M1733" s="99" t="s">
        <v>18223</v>
      </c>
      <c r="N1733" s="86" t="str">
        <f t="shared" si="27"/>
        <v>2606465</v>
      </c>
      <c r="O1733" s="104">
        <v>310000</v>
      </c>
      <c r="P1733" s="105">
        <v>310000</v>
      </c>
      <c r="Q1733" s="77">
        <v>310</v>
      </c>
      <c r="R1733" s="102" t="s">
        <v>15329</v>
      </c>
      <c r="S1733" s="99" t="s">
        <v>15371</v>
      </c>
      <c r="T1733" s="99" t="s">
        <v>15331</v>
      </c>
      <c r="U1733" s="99" t="s">
        <v>15484</v>
      </c>
      <c r="V1733" s="99" t="s">
        <v>15485</v>
      </c>
      <c r="W1733" s="99" t="s">
        <v>15517</v>
      </c>
      <c r="X1733" s="103" t="s">
        <v>16902</v>
      </c>
      <c r="Y1733" s="103">
        <v>44748</v>
      </c>
      <c r="Z1733" s="103">
        <v>50210</v>
      </c>
      <c r="AA1733" s="79" t="s">
        <v>15374</v>
      </c>
    </row>
    <row r="1734" spans="1:29" hidden="1">
      <c r="A1734" s="98" t="s">
        <v>15458</v>
      </c>
      <c r="B1734" s="99" t="s">
        <v>15499</v>
      </c>
      <c r="C1734" s="99" t="s">
        <v>15500</v>
      </c>
      <c r="D1734" s="99" t="s">
        <v>15322</v>
      </c>
      <c r="E1734" s="99" t="s">
        <v>15395</v>
      </c>
      <c r="F1734" s="99" t="s">
        <v>15324</v>
      </c>
      <c r="G1734" s="99" t="s">
        <v>18224</v>
      </c>
      <c r="H1734" s="99" t="s">
        <v>15326</v>
      </c>
      <c r="I1734" s="99" t="s">
        <v>15322</v>
      </c>
      <c r="J1734" s="99" t="s">
        <v>15395</v>
      </c>
      <c r="K1734" s="99">
        <v>0</v>
      </c>
      <c r="L1734" s="99" t="s">
        <v>13433</v>
      </c>
      <c r="M1734" s="99" t="s">
        <v>18225</v>
      </c>
      <c r="N1734" s="86" t="str">
        <f t="shared" si="27"/>
        <v>6952437</v>
      </c>
      <c r="O1734" s="104">
        <v>190000</v>
      </c>
      <c r="P1734" s="105">
        <v>95000</v>
      </c>
      <c r="Q1734" s="77">
        <v>95</v>
      </c>
      <c r="R1734" s="102" t="s">
        <v>15329</v>
      </c>
      <c r="S1734" s="99" t="s">
        <v>15330</v>
      </c>
      <c r="T1734" s="99" t="s">
        <v>15331</v>
      </c>
      <c r="U1734" s="99" t="s">
        <v>15641</v>
      </c>
      <c r="V1734" s="99" t="s">
        <v>15642</v>
      </c>
      <c r="W1734" s="99" t="s">
        <v>15334</v>
      </c>
      <c r="X1734" s="103" t="s">
        <v>18186</v>
      </c>
      <c r="Y1734" s="103">
        <v>44750</v>
      </c>
      <c r="Z1734" s="103">
        <v>52041</v>
      </c>
      <c r="AA1734" s="79">
        <v>6186</v>
      </c>
      <c r="AB1734" s="80" t="s">
        <v>15503</v>
      </c>
    </row>
    <row r="1735" spans="1:29" hidden="1">
      <c r="A1735" s="98" t="s">
        <v>15458</v>
      </c>
      <c r="B1735" s="99" t="s">
        <v>16303</v>
      </c>
      <c r="C1735" s="99" t="s">
        <v>16304</v>
      </c>
      <c r="D1735" s="99" t="s">
        <v>15322</v>
      </c>
      <c r="E1735" s="99" t="s">
        <v>15418</v>
      </c>
      <c r="F1735" s="99" t="s">
        <v>15324</v>
      </c>
      <c r="G1735" s="99" t="s">
        <v>18226</v>
      </c>
      <c r="H1735" s="99" t="s">
        <v>15326</v>
      </c>
      <c r="I1735" s="99" t="s">
        <v>15322</v>
      </c>
      <c r="J1735" s="99" t="s">
        <v>15418</v>
      </c>
      <c r="K1735" s="99">
        <v>0</v>
      </c>
      <c r="L1735" s="99" t="s">
        <v>13433</v>
      </c>
      <c r="M1735" s="99" t="s">
        <v>18227</v>
      </c>
      <c r="N1735" s="86" t="str">
        <f t="shared" si="27"/>
        <v>1045823</v>
      </c>
      <c r="O1735" s="104">
        <v>195500</v>
      </c>
      <c r="P1735" s="105">
        <v>39100</v>
      </c>
      <c r="Q1735" s="77">
        <v>39.1</v>
      </c>
      <c r="R1735" s="102" t="s">
        <v>15329</v>
      </c>
      <c r="S1735" s="99" t="s">
        <v>15330</v>
      </c>
      <c r="T1735" s="99" t="s">
        <v>15331</v>
      </c>
      <c r="U1735" s="99" t="s">
        <v>15641</v>
      </c>
      <c r="V1735" s="99" t="s">
        <v>15642</v>
      </c>
      <c r="W1735" s="99" t="s">
        <v>15334</v>
      </c>
      <c r="X1735" s="103" t="s">
        <v>18228</v>
      </c>
      <c r="Y1735" s="103">
        <v>44762</v>
      </c>
      <c r="Z1735" s="103">
        <v>52051</v>
      </c>
      <c r="AA1735" s="79">
        <v>6186</v>
      </c>
      <c r="AB1735" s="80" t="s">
        <v>15503</v>
      </c>
      <c r="AC1735" s="80" t="s">
        <v>15340</v>
      </c>
    </row>
    <row r="1736" spans="1:29" hidden="1">
      <c r="A1736" s="98" t="s">
        <v>15458</v>
      </c>
      <c r="B1736" s="99" t="s">
        <v>15883</v>
      </c>
      <c r="C1736" s="99" t="s">
        <v>15884</v>
      </c>
      <c r="D1736" s="99" t="s">
        <v>15322</v>
      </c>
      <c r="E1736" s="99" t="s">
        <v>15364</v>
      </c>
      <c r="F1736" s="99" t="s">
        <v>15324</v>
      </c>
      <c r="G1736" s="99" t="s">
        <v>18229</v>
      </c>
      <c r="H1736" s="99" t="s">
        <v>15326</v>
      </c>
      <c r="I1736" s="99" t="s">
        <v>15322</v>
      </c>
      <c r="J1736" s="99" t="s">
        <v>15364</v>
      </c>
      <c r="K1736" s="99">
        <v>0</v>
      </c>
      <c r="L1736" s="99" t="s">
        <v>13433</v>
      </c>
      <c r="M1736" s="99" t="s">
        <v>18230</v>
      </c>
      <c r="N1736" s="86" t="str">
        <f t="shared" si="27"/>
        <v>4659409</v>
      </c>
      <c r="O1736" s="104">
        <v>115000</v>
      </c>
      <c r="P1736" s="105">
        <v>23000</v>
      </c>
      <c r="Q1736" s="77">
        <v>23</v>
      </c>
      <c r="R1736" s="102" t="s">
        <v>15329</v>
      </c>
      <c r="S1736" s="99" t="s">
        <v>15330</v>
      </c>
      <c r="T1736" s="99" t="s">
        <v>15331</v>
      </c>
      <c r="U1736" s="99" t="s">
        <v>15641</v>
      </c>
      <c r="V1736" s="99" t="s">
        <v>15642</v>
      </c>
      <c r="W1736" s="99" t="s">
        <v>15334</v>
      </c>
      <c r="X1736" s="103" t="s">
        <v>18144</v>
      </c>
      <c r="Y1736" s="103">
        <v>44763</v>
      </c>
      <c r="Z1736" s="103">
        <v>52023</v>
      </c>
      <c r="AA1736" s="79">
        <v>6186</v>
      </c>
    </row>
    <row r="1737" spans="1:29" hidden="1">
      <c r="A1737" s="98" t="s">
        <v>15458</v>
      </c>
      <c r="B1737" s="99" t="s">
        <v>15883</v>
      </c>
      <c r="C1737" s="99" t="s">
        <v>15884</v>
      </c>
      <c r="D1737" s="99" t="s">
        <v>15322</v>
      </c>
      <c r="E1737" s="99" t="s">
        <v>15364</v>
      </c>
      <c r="F1737" s="99" t="s">
        <v>15354</v>
      </c>
      <c r="G1737" s="99" t="s">
        <v>18231</v>
      </c>
      <c r="H1737" s="99" t="s">
        <v>15326</v>
      </c>
      <c r="I1737" s="99" t="s">
        <v>15322</v>
      </c>
      <c r="J1737" s="99" t="s">
        <v>15364</v>
      </c>
      <c r="K1737" s="99">
        <v>0</v>
      </c>
      <c r="L1737" s="99" t="s">
        <v>13433</v>
      </c>
      <c r="M1737" s="99" t="s">
        <v>18232</v>
      </c>
      <c r="N1737" s="86" t="str">
        <f t="shared" ref="N1737:N1800" si="28">+RIGHT(M1737,7)</f>
        <v>0071449</v>
      </c>
      <c r="O1737" s="104">
        <v>200540</v>
      </c>
      <c r="P1737" s="105">
        <v>200540</v>
      </c>
      <c r="Q1737" s="77">
        <v>200.54</v>
      </c>
      <c r="R1737" s="102" t="s">
        <v>15329</v>
      </c>
      <c r="S1737" s="99" t="s">
        <v>15371</v>
      </c>
      <c r="T1737" s="99" t="s">
        <v>15331</v>
      </c>
      <c r="U1737" s="99" t="s">
        <v>15484</v>
      </c>
      <c r="V1737" s="99" t="s">
        <v>15485</v>
      </c>
      <c r="W1737" s="99" t="s">
        <v>15517</v>
      </c>
      <c r="X1737" s="103" t="s">
        <v>18186</v>
      </c>
      <c r="Y1737" s="103">
        <v>44755</v>
      </c>
      <c r="Z1737" s="103">
        <v>50206</v>
      </c>
      <c r="AA1737" s="79" t="s">
        <v>15374</v>
      </c>
    </row>
    <row r="1738" spans="1:29" hidden="1">
      <c r="A1738" s="98" t="s">
        <v>15458</v>
      </c>
      <c r="B1738" s="99" t="s">
        <v>15883</v>
      </c>
      <c r="C1738" s="99" t="s">
        <v>15884</v>
      </c>
      <c r="D1738" s="99" t="s">
        <v>15322</v>
      </c>
      <c r="E1738" s="99" t="s">
        <v>15364</v>
      </c>
      <c r="F1738" s="99" t="s">
        <v>15324</v>
      </c>
      <c r="G1738" s="99" t="s">
        <v>18233</v>
      </c>
      <c r="H1738" s="99" t="s">
        <v>15326</v>
      </c>
      <c r="I1738" s="99" t="s">
        <v>15322</v>
      </c>
      <c r="J1738" s="99" t="s">
        <v>15364</v>
      </c>
      <c r="K1738" s="99">
        <v>0</v>
      </c>
      <c r="L1738" s="99" t="s">
        <v>13433</v>
      </c>
      <c r="M1738" s="99" t="s">
        <v>18234</v>
      </c>
      <c r="N1738" s="86" t="str">
        <f t="shared" si="28"/>
        <v>5098175</v>
      </c>
      <c r="O1738" s="104">
        <v>148750</v>
      </c>
      <c r="P1738" s="105">
        <v>148750</v>
      </c>
      <c r="Q1738" s="77">
        <v>148.75</v>
      </c>
      <c r="R1738" s="102" t="s">
        <v>15329</v>
      </c>
      <c r="S1738" s="99" t="s">
        <v>15330</v>
      </c>
      <c r="T1738" s="99" t="s">
        <v>15331</v>
      </c>
      <c r="U1738" s="99" t="s">
        <v>15332</v>
      </c>
      <c r="V1738" s="99" t="s">
        <v>15333</v>
      </c>
      <c r="W1738" s="99" t="s">
        <v>15334</v>
      </c>
      <c r="X1738" s="103" t="s">
        <v>15385</v>
      </c>
      <c r="Y1738" s="103">
        <v>44743</v>
      </c>
      <c r="Z1738" s="103">
        <v>52025</v>
      </c>
      <c r="AA1738" s="79">
        <v>6186</v>
      </c>
    </row>
    <row r="1739" spans="1:29" hidden="1">
      <c r="A1739" s="98" t="s">
        <v>15458</v>
      </c>
      <c r="B1739" s="99" t="s">
        <v>15602</v>
      </c>
      <c r="C1739" s="99" t="s">
        <v>3811</v>
      </c>
      <c r="D1739" s="99" t="s">
        <v>15322</v>
      </c>
      <c r="E1739" s="99" t="s">
        <v>15361</v>
      </c>
      <c r="F1739" s="99" t="s">
        <v>15324</v>
      </c>
      <c r="G1739" s="99" t="s">
        <v>18235</v>
      </c>
      <c r="H1739" s="99" t="s">
        <v>15326</v>
      </c>
      <c r="I1739" s="99" t="s">
        <v>15322</v>
      </c>
      <c r="J1739" s="99" t="s">
        <v>15361</v>
      </c>
      <c r="K1739" s="99">
        <v>0</v>
      </c>
      <c r="L1739" s="99" t="s">
        <v>13433</v>
      </c>
      <c r="M1739" s="99" t="s">
        <v>18236</v>
      </c>
      <c r="N1739" s="86" t="str">
        <f t="shared" si="28"/>
        <v>0998508</v>
      </c>
      <c r="O1739" s="104">
        <v>207000</v>
      </c>
      <c r="P1739" s="105">
        <v>82800</v>
      </c>
      <c r="Q1739" s="77">
        <v>82.8</v>
      </c>
      <c r="R1739" s="102" t="s">
        <v>15329</v>
      </c>
      <c r="S1739" s="99" t="s">
        <v>15330</v>
      </c>
      <c r="T1739" s="99" t="s">
        <v>15331</v>
      </c>
      <c r="U1739" s="99" t="s">
        <v>15641</v>
      </c>
      <c r="V1739" s="99" t="s">
        <v>15642</v>
      </c>
      <c r="W1739" s="99" t="s">
        <v>15334</v>
      </c>
      <c r="X1739" s="103" t="s">
        <v>18228</v>
      </c>
      <c r="Y1739" s="103">
        <v>44750</v>
      </c>
      <c r="Z1739" s="103">
        <v>52039</v>
      </c>
      <c r="AA1739" s="79">
        <v>6186</v>
      </c>
    </row>
    <row r="1740" spans="1:29" hidden="1">
      <c r="A1740" s="98" t="s">
        <v>15458</v>
      </c>
      <c r="B1740" s="99" t="s">
        <v>15602</v>
      </c>
      <c r="C1740" s="99" t="s">
        <v>3811</v>
      </c>
      <c r="D1740" s="99" t="s">
        <v>15322</v>
      </c>
      <c r="E1740" s="99" t="s">
        <v>15361</v>
      </c>
      <c r="F1740" s="99" t="s">
        <v>15354</v>
      </c>
      <c r="G1740" s="99" t="s">
        <v>18237</v>
      </c>
      <c r="H1740" s="99" t="s">
        <v>15326</v>
      </c>
      <c r="I1740" s="99" t="s">
        <v>15322</v>
      </c>
      <c r="J1740" s="99" t="s">
        <v>15361</v>
      </c>
      <c r="K1740" s="99">
        <v>0</v>
      </c>
      <c r="L1740" s="99" t="s">
        <v>13433</v>
      </c>
      <c r="M1740" s="99" t="s">
        <v>18238</v>
      </c>
      <c r="N1740" s="86" t="str">
        <f t="shared" si="28"/>
        <v>1753426</v>
      </c>
      <c r="O1740" s="104">
        <v>203000</v>
      </c>
      <c r="P1740" s="105">
        <v>203000</v>
      </c>
      <c r="Q1740" s="77">
        <v>203</v>
      </c>
      <c r="R1740" s="102" t="s">
        <v>15329</v>
      </c>
      <c r="S1740" s="99" t="s">
        <v>15371</v>
      </c>
      <c r="T1740" s="99" t="s">
        <v>15331</v>
      </c>
      <c r="U1740" s="99" t="s">
        <v>15484</v>
      </c>
      <c r="V1740" s="99" t="s">
        <v>15485</v>
      </c>
      <c r="W1740" s="99" t="s">
        <v>15517</v>
      </c>
      <c r="X1740" s="103" t="s">
        <v>15599</v>
      </c>
      <c r="Y1740" s="103">
        <v>44749</v>
      </c>
      <c r="Z1740" s="103">
        <v>50206</v>
      </c>
      <c r="AA1740" s="79" t="s">
        <v>15374</v>
      </c>
    </row>
    <row r="1741" spans="1:29" hidden="1">
      <c r="A1741" s="98" t="s">
        <v>15458</v>
      </c>
      <c r="B1741" s="99" t="s">
        <v>15602</v>
      </c>
      <c r="C1741" s="99" t="s">
        <v>3811</v>
      </c>
      <c r="D1741" s="99" t="s">
        <v>15322</v>
      </c>
      <c r="E1741" s="99" t="s">
        <v>15361</v>
      </c>
      <c r="F1741" s="99" t="s">
        <v>15324</v>
      </c>
      <c r="G1741" s="99" t="s">
        <v>18239</v>
      </c>
      <c r="H1741" s="99" t="s">
        <v>15326</v>
      </c>
      <c r="I1741" s="99" t="s">
        <v>15322</v>
      </c>
      <c r="J1741" s="99" t="s">
        <v>15361</v>
      </c>
      <c r="K1741" s="99">
        <v>0</v>
      </c>
      <c r="L1741" s="99" t="s">
        <v>13433</v>
      </c>
      <c r="M1741" s="99" t="s">
        <v>18240</v>
      </c>
      <c r="N1741" s="86" t="str">
        <f t="shared" si="28"/>
        <v>7984470</v>
      </c>
      <c r="O1741" s="104">
        <v>240000</v>
      </c>
      <c r="P1741" s="105">
        <v>96000</v>
      </c>
      <c r="Q1741" s="77">
        <v>96</v>
      </c>
      <c r="R1741" s="102" t="s">
        <v>15329</v>
      </c>
      <c r="S1741" s="99" t="s">
        <v>15330</v>
      </c>
      <c r="T1741" s="99" t="s">
        <v>15331</v>
      </c>
      <c r="U1741" s="99" t="s">
        <v>15641</v>
      </c>
      <c r="V1741" s="99" t="s">
        <v>15642</v>
      </c>
      <c r="W1741" s="99" t="s">
        <v>15334</v>
      </c>
      <c r="X1741" s="103" t="s">
        <v>18150</v>
      </c>
      <c r="Y1741" s="103">
        <v>44760</v>
      </c>
      <c r="Z1741" s="103">
        <v>52052</v>
      </c>
      <c r="AA1741" s="79">
        <v>6186</v>
      </c>
      <c r="AB1741" s="80" t="s">
        <v>15503</v>
      </c>
    </row>
    <row r="1742" spans="1:29" hidden="1">
      <c r="A1742" s="98" t="s">
        <v>15458</v>
      </c>
      <c r="B1742" s="99" t="s">
        <v>15602</v>
      </c>
      <c r="C1742" s="99" t="s">
        <v>3811</v>
      </c>
      <c r="D1742" s="99" t="s">
        <v>15322</v>
      </c>
      <c r="E1742" s="99" t="s">
        <v>15361</v>
      </c>
      <c r="F1742" s="99" t="s">
        <v>15324</v>
      </c>
      <c r="G1742" s="99" t="s">
        <v>18241</v>
      </c>
      <c r="H1742" s="99" t="s">
        <v>15326</v>
      </c>
      <c r="I1742" s="99" t="s">
        <v>15322</v>
      </c>
      <c r="J1742" s="99" t="s">
        <v>15361</v>
      </c>
      <c r="K1742" s="99">
        <v>0</v>
      </c>
      <c r="L1742" s="99" t="s">
        <v>13433</v>
      </c>
      <c r="M1742" s="99" t="s">
        <v>18242</v>
      </c>
      <c r="N1742" s="86" t="str">
        <f t="shared" si="28"/>
        <v>0802566</v>
      </c>
      <c r="O1742" s="104">
        <v>122000</v>
      </c>
      <c r="P1742" s="105">
        <v>48800</v>
      </c>
      <c r="Q1742" s="77">
        <v>48.8</v>
      </c>
      <c r="R1742" s="102" t="s">
        <v>15329</v>
      </c>
      <c r="S1742" s="99" t="s">
        <v>15330</v>
      </c>
      <c r="T1742" s="99" t="s">
        <v>15331</v>
      </c>
      <c r="U1742" s="99" t="s">
        <v>15641</v>
      </c>
      <c r="V1742" s="99" t="s">
        <v>15642</v>
      </c>
      <c r="W1742" s="99" t="s">
        <v>15334</v>
      </c>
      <c r="X1742" s="103" t="s">
        <v>18176</v>
      </c>
      <c r="Y1742" s="103">
        <v>44768</v>
      </c>
      <c r="Z1742" s="103">
        <v>52033</v>
      </c>
      <c r="AA1742" s="79">
        <v>6186</v>
      </c>
      <c r="AB1742" s="80" t="s">
        <v>15503</v>
      </c>
    </row>
    <row r="1743" spans="1:29" hidden="1">
      <c r="A1743" s="98" t="s">
        <v>15458</v>
      </c>
      <c r="B1743" s="99" t="s">
        <v>15602</v>
      </c>
      <c r="C1743" s="99" t="s">
        <v>3811</v>
      </c>
      <c r="D1743" s="99" t="s">
        <v>15322</v>
      </c>
      <c r="E1743" s="99" t="s">
        <v>15361</v>
      </c>
      <c r="F1743" s="99" t="s">
        <v>15354</v>
      </c>
      <c r="G1743" s="99" t="s">
        <v>18243</v>
      </c>
      <c r="H1743" s="99" t="s">
        <v>15326</v>
      </c>
      <c r="I1743" s="99" t="s">
        <v>15322</v>
      </c>
      <c r="J1743" s="99" t="s">
        <v>15361</v>
      </c>
      <c r="K1743" s="99">
        <v>0</v>
      </c>
      <c r="L1743" s="99" t="s">
        <v>13433</v>
      </c>
      <c r="M1743" s="99" t="s">
        <v>18244</v>
      </c>
      <c r="N1743" s="86" t="str">
        <f t="shared" si="28"/>
        <v>2327294</v>
      </c>
      <c r="O1743" s="104">
        <v>132000</v>
      </c>
      <c r="P1743" s="105">
        <v>132000</v>
      </c>
      <c r="Q1743" s="77">
        <v>132</v>
      </c>
      <c r="R1743" s="102" t="s">
        <v>15329</v>
      </c>
      <c r="S1743" s="99" t="s">
        <v>15371</v>
      </c>
      <c r="T1743" s="99" t="s">
        <v>15331</v>
      </c>
      <c r="U1743" s="99" t="s">
        <v>15332</v>
      </c>
      <c r="V1743" s="99" t="s">
        <v>15333</v>
      </c>
      <c r="W1743" s="99" t="s">
        <v>15517</v>
      </c>
      <c r="X1743" s="103" t="s">
        <v>15385</v>
      </c>
      <c r="Y1743" s="103">
        <v>44750</v>
      </c>
      <c r="Z1743" s="103">
        <v>50199</v>
      </c>
      <c r="AA1743" s="79" t="s">
        <v>15374</v>
      </c>
    </row>
    <row r="1744" spans="1:29" hidden="1">
      <c r="A1744" s="98" t="s">
        <v>15458</v>
      </c>
      <c r="B1744" s="99" t="s">
        <v>15602</v>
      </c>
      <c r="C1744" s="99" t="s">
        <v>3811</v>
      </c>
      <c r="D1744" s="99" t="s">
        <v>15322</v>
      </c>
      <c r="E1744" s="99" t="s">
        <v>15361</v>
      </c>
      <c r="F1744" s="99" t="s">
        <v>15354</v>
      </c>
      <c r="G1744" s="99" t="s">
        <v>18245</v>
      </c>
      <c r="H1744" s="99" t="s">
        <v>15326</v>
      </c>
      <c r="I1744" s="99" t="s">
        <v>15322</v>
      </c>
      <c r="J1744" s="99" t="s">
        <v>15361</v>
      </c>
      <c r="K1744" s="99">
        <v>0</v>
      </c>
      <c r="L1744" s="99" t="s">
        <v>13433</v>
      </c>
      <c r="M1744" s="99" t="s">
        <v>18246</v>
      </c>
      <c r="N1744" s="86" t="str">
        <f t="shared" si="28"/>
        <v>7134675</v>
      </c>
      <c r="O1744" s="104">
        <v>177600</v>
      </c>
      <c r="P1744" s="105">
        <v>177600</v>
      </c>
      <c r="Q1744" s="77">
        <v>177.6</v>
      </c>
      <c r="R1744" s="102" t="s">
        <v>15329</v>
      </c>
      <c r="S1744" s="99" t="s">
        <v>15371</v>
      </c>
      <c r="T1744" s="99" t="s">
        <v>15331</v>
      </c>
      <c r="U1744" s="99" t="s">
        <v>15484</v>
      </c>
      <c r="V1744" s="99" t="s">
        <v>15485</v>
      </c>
      <c r="W1744" s="99" t="s">
        <v>15517</v>
      </c>
      <c r="X1744" s="103" t="s">
        <v>18247</v>
      </c>
      <c r="Y1744" s="103">
        <v>44764</v>
      </c>
      <c r="Z1744" s="103">
        <v>50228</v>
      </c>
      <c r="AA1744" s="79" t="s">
        <v>15374</v>
      </c>
    </row>
    <row r="1745" spans="1:29" hidden="1">
      <c r="A1745" s="98" t="s">
        <v>15458</v>
      </c>
      <c r="B1745" s="99" t="s">
        <v>15459</v>
      </c>
      <c r="C1745" s="99" t="s">
        <v>15460</v>
      </c>
      <c r="D1745" s="99" t="s">
        <v>15322</v>
      </c>
      <c r="E1745" s="99" t="s">
        <v>15348</v>
      </c>
      <c r="F1745" s="99" t="s">
        <v>15324</v>
      </c>
      <c r="G1745" s="99" t="s">
        <v>18248</v>
      </c>
      <c r="H1745" s="99" t="s">
        <v>15326</v>
      </c>
      <c r="I1745" s="99" t="s">
        <v>15322</v>
      </c>
      <c r="J1745" s="99" t="s">
        <v>15348</v>
      </c>
      <c r="K1745" s="99">
        <v>0</v>
      </c>
      <c r="L1745" s="99" t="s">
        <v>13433</v>
      </c>
      <c r="M1745" s="99" t="s">
        <v>18249</v>
      </c>
      <c r="N1745" s="86" t="str">
        <f t="shared" si="28"/>
        <v>5554949</v>
      </c>
      <c r="O1745" s="104">
        <v>230000</v>
      </c>
      <c r="P1745" s="105">
        <v>161000</v>
      </c>
      <c r="Q1745" s="77">
        <v>161</v>
      </c>
      <c r="R1745" s="102" t="s">
        <v>15329</v>
      </c>
      <c r="S1745" s="99" t="s">
        <v>15330</v>
      </c>
      <c r="T1745" s="99" t="s">
        <v>15331</v>
      </c>
      <c r="U1745" s="99" t="s">
        <v>15641</v>
      </c>
      <c r="V1745" s="99" t="s">
        <v>15642</v>
      </c>
      <c r="W1745" s="99" t="s">
        <v>15334</v>
      </c>
      <c r="X1745" s="103" t="s">
        <v>18138</v>
      </c>
      <c r="Y1745" s="103">
        <v>44757</v>
      </c>
      <c r="Z1745" s="103">
        <v>52054</v>
      </c>
      <c r="AA1745" s="79">
        <v>6186</v>
      </c>
      <c r="AB1745" s="80" t="s">
        <v>15503</v>
      </c>
    </row>
    <row r="1746" spans="1:29" hidden="1">
      <c r="A1746" s="98" t="s">
        <v>15458</v>
      </c>
      <c r="B1746" s="99" t="s">
        <v>15922</v>
      </c>
      <c r="C1746" s="99" t="s">
        <v>1971</v>
      </c>
      <c r="D1746" s="99" t="s">
        <v>15322</v>
      </c>
      <c r="E1746" s="99" t="s">
        <v>15406</v>
      </c>
      <c r="F1746" s="99" t="s">
        <v>15324</v>
      </c>
      <c r="G1746" s="99" t="s">
        <v>18250</v>
      </c>
      <c r="H1746" s="99" t="s">
        <v>15326</v>
      </c>
      <c r="I1746" s="99" t="s">
        <v>15322</v>
      </c>
      <c r="J1746" s="99" t="s">
        <v>15337</v>
      </c>
      <c r="K1746" s="99">
        <v>0</v>
      </c>
      <c r="L1746" s="99" t="s">
        <v>13433</v>
      </c>
      <c r="M1746" s="99" t="s">
        <v>18251</v>
      </c>
      <c r="N1746" s="86" t="str">
        <f t="shared" si="28"/>
        <v>3986593</v>
      </c>
      <c r="O1746" s="104">
        <v>100000</v>
      </c>
      <c r="P1746" s="105">
        <v>50000</v>
      </c>
      <c r="Q1746" s="77">
        <v>50</v>
      </c>
      <c r="R1746" s="102" t="s">
        <v>15329</v>
      </c>
      <c r="S1746" s="99" t="s">
        <v>15330</v>
      </c>
      <c r="T1746" s="99" t="s">
        <v>15331</v>
      </c>
      <c r="U1746" s="99" t="s">
        <v>15641</v>
      </c>
      <c r="V1746" s="99" t="s">
        <v>15642</v>
      </c>
      <c r="W1746" s="99" t="s">
        <v>15334</v>
      </c>
      <c r="X1746" s="103" t="s">
        <v>18252</v>
      </c>
      <c r="Y1746" s="103">
        <v>44763</v>
      </c>
      <c r="Z1746" s="103">
        <v>52060</v>
      </c>
      <c r="AA1746" s="79">
        <v>6186</v>
      </c>
    </row>
    <row r="1747" spans="1:29" hidden="1">
      <c r="A1747" s="98" t="s">
        <v>15458</v>
      </c>
      <c r="B1747" s="99" t="s">
        <v>15922</v>
      </c>
      <c r="C1747" s="99" t="s">
        <v>1971</v>
      </c>
      <c r="D1747" s="99" t="s">
        <v>15322</v>
      </c>
      <c r="E1747" s="99" t="s">
        <v>15406</v>
      </c>
      <c r="F1747" s="99" t="s">
        <v>15354</v>
      </c>
      <c r="G1747" s="99" t="s">
        <v>18253</v>
      </c>
      <c r="H1747" s="99" t="s">
        <v>15326</v>
      </c>
      <c r="I1747" s="99" t="s">
        <v>15322</v>
      </c>
      <c r="J1747" s="99" t="s">
        <v>15406</v>
      </c>
      <c r="K1747" s="99">
        <v>0</v>
      </c>
      <c r="L1747" s="99" t="s">
        <v>13433</v>
      </c>
      <c r="M1747" s="99" t="s">
        <v>18254</v>
      </c>
      <c r="N1747" s="86" t="str">
        <f t="shared" si="28"/>
        <v>0975988</v>
      </c>
      <c r="O1747" s="104">
        <v>255000</v>
      </c>
      <c r="P1747" s="105">
        <v>255000</v>
      </c>
      <c r="Q1747" s="77">
        <v>255</v>
      </c>
      <c r="R1747" s="102" t="s">
        <v>15329</v>
      </c>
      <c r="S1747" s="99" t="s">
        <v>15371</v>
      </c>
      <c r="T1747" s="99" t="s">
        <v>15331</v>
      </c>
      <c r="U1747" s="99" t="s">
        <v>15484</v>
      </c>
      <c r="V1747" s="99" t="s">
        <v>15485</v>
      </c>
      <c r="W1747" s="99" t="s">
        <v>15517</v>
      </c>
      <c r="X1747" s="103" t="s">
        <v>18228</v>
      </c>
      <c r="Y1747" s="103">
        <v>44760</v>
      </c>
      <c r="Z1747" s="103">
        <v>50227</v>
      </c>
      <c r="AA1747" s="79" t="s">
        <v>15374</v>
      </c>
    </row>
    <row r="1748" spans="1:29" hidden="1">
      <c r="A1748" s="98" t="s">
        <v>15458</v>
      </c>
      <c r="B1748" s="99" t="s">
        <v>15922</v>
      </c>
      <c r="C1748" s="99" t="s">
        <v>1971</v>
      </c>
      <c r="D1748" s="99" t="s">
        <v>15322</v>
      </c>
      <c r="E1748" s="99" t="s">
        <v>15406</v>
      </c>
      <c r="F1748" s="99" t="s">
        <v>15354</v>
      </c>
      <c r="G1748" s="99" t="s">
        <v>18255</v>
      </c>
      <c r="H1748" s="99" t="s">
        <v>15326</v>
      </c>
      <c r="I1748" s="99" t="s">
        <v>15322</v>
      </c>
      <c r="J1748" s="99" t="s">
        <v>15406</v>
      </c>
      <c r="K1748" s="99">
        <v>0</v>
      </c>
      <c r="L1748" s="99" t="s">
        <v>13433</v>
      </c>
      <c r="M1748" s="99" t="s">
        <v>18256</v>
      </c>
      <c r="N1748" s="86" t="str">
        <f t="shared" si="28"/>
        <v>2063160</v>
      </c>
      <c r="O1748" s="104">
        <v>121000</v>
      </c>
      <c r="P1748" s="105">
        <v>121000</v>
      </c>
      <c r="Q1748" s="77">
        <v>121</v>
      </c>
      <c r="R1748" s="102" t="s">
        <v>15329</v>
      </c>
      <c r="S1748" s="99" t="s">
        <v>15371</v>
      </c>
      <c r="T1748" s="99" t="s">
        <v>15331</v>
      </c>
      <c r="U1748" s="99" t="s">
        <v>15484</v>
      </c>
      <c r="V1748" s="99" t="s">
        <v>15485</v>
      </c>
      <c r="W1748" s="99" t="s">
        <v>15517</v>
      </c>
      <c r="X1748" s="103" t="s">
        <v>18138</v>
      </c>
      <c r="Y1748" s="103">
        <v>44762</v>
      </c>
      <c r="Z1748" s="103">
        <v>50212</v>
      </c>
      <c r="AA1748" s="79" t="s">
        <v>15374</v>
      </c>
    </row>
    <row r="1749" spans="1:29" hidden="1">
      <c r="A1749" s="98" t="s">
        <v>15458</v>
      </c>
      <c r="B1749" s="99" t="s">
        <v>15922</v>
      </c>
      <c r="C1749" s="99" t="s">
        <v>1971</v>
      </c>
      <c r="D1749" s="99" t="s">
        <v>15322</v>
      </c>
      <c r="E1749" s="99" t="s">
        <v>15406</v>
      </c>
      <c r="F1749" s="99" t="s">
        <v>15354</v>
      </c>
      <c r="G1749" s="99" t="s">
        <v>18257</v>
      </c>
      <c r="H1749" s="99" t="s">
        <v>15326</v>
      </c>
      <c r="I1749" s="99" t="s">
        <v>15322</v>
      </c>
      <c r="J1749" s="99" t="s">
        <v>15406</v>
      </c>
      <c r="K1749" s="99">
        <v>0</v>
      </c>
      <c r="L1749" s="99" t="s">
        <v>13433</v>
      </c>
      <c r="M1749" s="99" t="s">
        <v>18258</v>
      </c>
      <c r="N1749" s="86" t="str">
        <f t="shared" si="28"/>
        <v>0383908</v>
      </c>
      <c r="O1749" s="104">
        <v>115000</v>
      </c>
      <c r="P1749" s="105">
        <v>115000</v>
      </c>
      <c r="Q1749" s="77">
        <v>115</v>
      </c>
      <c r="R1749" s="102" t="s">
        <v>15329</v>
      </c>
      <c r="S1749" s="99" t="s">
        <v>15371</v>
      </c>
      <c r="T1749" s="99" t="s">
        <v>15331</v>
      </c>
      <c r="U1749" s="99" t="s">
        <v>15484</v>
      </c>
      <c r="V1749" s="99" t="s">
        <v>15485</v>
      </c>
      <c r="W1749" s="99" t="s">
        <v>15517</v>
      </c>
      <c r="X1749" s="103" t="s">
        <v>18247</v>
      </c>
      <c r="Y1749" s="103">
        <v>44764</v>
      </c>
      <c r="Z1749" s="103">
        <v>50225</v>
      </c>
      <c r="AA1749" s="79" t="s">
        <v>15374</v>
      </c>
    </row>
    <row r="1750" spans="1:29" hidden="1">
      <c r="A1750" s="98" t="s">
        <v>15458</v>
      </c>
      <c r="B1750" s="99" t="s">
        <v>16170</v>
      </c>
      <c r="C1750" s="99" t="s">
        <v>16171</v>
      </c>
      <c r="D1750" s="99" t="s">
        <v>15322</v>
      </c>
      <c r="E1750" s="99" t="s">
        <v>15343</v>
      </c>
      <c r="F1750" s="99" t="s">
        <v>15324</v>
      </c>
      <c r="G1750" s="99" t="s">
        <v>18259</v>
      </c>
      <c r="H1750" s="99" t="s">
        <v>15326</v>
      </c>
      <c r="I1750" s="99" t="s">
        <v>15322</v>
      </c>
      <c r="J1750" s="99" t="s">
        <v>15343</v>
      </c>
      <c r="K1750" s="99">
        <v>0</v>
      </c>
      <c r="L1750" s="99" t="s">
        <v>13433</v>
      </c>
      <c r="M1750" s="99" t="s">
        <v>2233</v>
      </c>
      <c r="N1750" s="86" t="str">
        <f t="shared" si="28"/>
        <v>7822819</v>
      </c>
      <c r="O1750" s="104">
        <v>219300</v>
      </c>
      <c r="P1750" s="105">
        <v>219300</v>
      </c>
      <c r="Q1750" s="77">
        <v>219.3</v>
      </c>
      <c r="R1750" s="102" t="s">
        <v>15329</v>
      </c>
      <c r="S1750" s="99" t="s">
        <v>15330</v>
      </c>
      <c r="T1750" s="99" t="s">
        <v>15331</v>
      </c>
      <c r="U1750" s="99" t="s">
        <v>15332</v>
      </c>
      <c r="V1750" s="99" t="s">
        <v>15333</v>
      </c>
      <c r="W1750" s="99" t="s">
        <v>15334</v>
      </c>
      <c r="X1750" s="103" t="s">
        <v>15593</v>
      </c>
      <c r="Y1750" s="103">
        <v>44747</v>
      </c>
      <c r="Z1750" s="103">
        <v>52036</v>
      </c>
      <c r="AA1750" s="79">
        <v>6186</v>
      </c>
      <c r="AB1750" s="80" t="s">
        <v>15340</v>
      </c>
    </row>
    <row r="1751" spans="1:29" hidden="1">
      <c r="A1751" s="98" t="s">
        <v>15458</v>
      </c>
      <c r="B1751" s="99" t="s">
        <v>16170</v>
      </c>
      <c r="C1751" s="99" t="s">
        <v>16171</v>
      </c>
      <c r="D1751" s="99" t="s">
        <v>15322</v>
      </c>
      <c r="E1751" s="99" t="s">
        <v>15343</v>
      </c>
      <c r="F1751" s="99" t="s">
        <v>15354</v>
      </c>
      <c r="G1751" s="99" t="s">
        <v>18260</v>
      </c>
      <c r="H1751" s="99" t="s">
        <v>15326</v>
      </c>
      <c r="I1751" s="99" t="s">
        <v>15322</v>
      </c>
      <c r="J1751" s="99" t="s">
        <v>15343</v>
      </c>
      <c r="K1751" s="99">
        <v>0</v>
      </c>
      <c r="L1751" s="99" t="s">
        <v>13433</v>
      </c>
      <c r="M1751" s="99" t="s">
        <v>18261</v>
      </c>
      <c r="N1751" s="86" t="str">
        <f t="shared" si="28"/>
        <v>7048549</v>
      </c>
      <c r="O1751" s="104">
        <v>112000</v>
      </c>
      <c r="P1751" s="105">
        <v>112000</v>
      </c>
      <c r="Q1751" s="77">
        <v>112</v>
      </c>
      <c r="R1751" s="102" t="s">
        <v>15329</v>
      </c>
      <c r="S1751" s="99" t="s">
        <v>15371</v>
      </c>
      <c r="T1751" s="99" t="s">
        <v>15331</v>
      </c>
      <c r="U1751" s="99" t="s">
        <v>15484</v>
      </c>
      <c r="V1751" s="99" t="s">
        <v>15485</v>
      </c>
      <c r="W1751" s="99" t="s">
        <v>15517</v>
      </c>
      <c r="X1751" s="103" t="s">
        <v>15852</v>
      </c>
      <c r="Y1751" s="103">
        <v>44761</v>
      </c>
      <c r="Z1751" s="103">
        <v>50211</v>
      </c>
      <c r="AA1751" s="79" t="s">
        <v>15374</v>
      </c>
    </row>
    <row r="1752" spans="1:29" hidden="1">
      <c r="A1752" s="98" t="s">
        <v>15458</v>
      </c>
      <c r="B1752" s="99" t="s">
        <v>16170</v>
      </c>
      <c r="C1752" s="99" t="s">
        <v>16171</v>
      </c>
      <c r="D1752" s="99" t="s">
        <v>15322</v>
      </c>
      <c r="E1752" s="99" t="s">
        <v>15343</v>
      </c>
      <c r="F1752" s="99" t="s">
        <v>15354</v>
      </c>
      <c r="G1752" s="99" t="s">
        <v>18262</v>
      </c>
      <c r="H1752" s="99" t="s">
        <v>15326</v>
      </c>
      <c r="I1752" s="99" t="s">
        <v>15322</v>
      </c>
      <c r="J1752" s="99" t="s">
        <v>15343</v>
      </c>
      <c r="K1752" s="99">
        <v>0</v>
      </c>
      <c r="L1752" s="99" t="s">
        <v>13433</v>
      </c>
      <c r="M1752" s="99" t="s">
        <v>18263</v>
      </c>
      <c r="N1752" s="86" t="str">
        <f t="shared" si="28"/>
        <v>2640936</v>
      </c>
      <c r="O1752" s="104">
        <v>300000</v>
      </c>
      <c r="P1752" s="105">
        <v>300000</v>
      </c>
      <c r="Q1752" s="77">
        <v>300</v>
      </c>
      <c r="R1752" s="102" t="s">
        <v>15329</v>
      </c>
      <c r="S1752" s="99" t="s">
        <v>15371</v>
      </c>
      <c r="T1752" s="99" t="s">
        <v>15331</v>
      </c>
      <c r="U1752" s="99" t="s">
        <v>15332</v>
      </c>
      <c r="V1752" s="99" t="s">
        <v>15333</v>
      </c>
      <c r="W1752" s="99" t="s">
        <v>15517</v>
      </c>
      <c r="X1752" s="103" t="s">
        <v>15373</v>
      </c>
      <c r="Y1752" s="103">
        <v>44769</v>
      </c>
      <c r="Z1752" s="103">
        <v>50185</v>
      </c>
      <c r="AA1752" s="79" t="s">
        <v>15374</v>
      </c>
    </row>
    <row r="1753" spans="1:29" hidden="1">
      <c r="A1753" s="98" t="s">
        <v>15458</v>
      </c>
      <c r="B1753" s="99" t="s">
        <v>16170</v>
      </c>
      <c r="C1753" s="99" t="s">
        <v>16171</v>
      </c>
      <c r="D1753" s="99" t="s">
        <v>15322</v>
      </c>
      <c r="E1753" s="99" t="s">
        <v>15343</v>
      </c>
      <c r="F1753" s="99" t="s">
        <v>15324</v>
      </c>
      <c r="G1753" s="99" t="s">
        <v>18264</v>
      </c>
      <c r="H1753" s="99" t="s">
        <v>15326</v>
      </c>
      <c r="I1753" s="99" t="s">
        <v>15322</v>
      </c>
      <c r="J1753" s="99" t="s">
        <v>15337</v>
      </c>
      <c r="K1753" s="99">
        <v>0</v>
      </c>
      <c r="L1753" s="99" t="s">
        <v>13433</v>
      </c>
      <c r="M1753" s="99" t="s">
        <v>2449</v>
      </c>
      <c r="N1753" s="86" t="str">
        <f t="shared" si="28"/>
        <v>5445780</v>
      </c>
      <c r="O1753" s="104">
        <v>262076</v>
      </c>
      <c r="P1753" s="105">
        <v>262076</v>
      </c>
      <c r="Q1753" s="77">
        <v>262.07600000000002</v>
      </c>
      <c r="R1753" s="102" t="s">
        <v>15329</v>
      </c>
      <c r="S1753" s="99" t="s">
        <v>15330</v>
      </c>
      <c r="T1753" s="99" t="s">
        <v>15331</v>
      </c>
      <c r="U1753" s="99" t="s">
        <v>15332</v>
      </c>
      <c r="V1753" s="99" t="s">
        <v>15333</v>
      </c>
      <c r="W1753" s="99" t="s">
        <v>15334</v>
      </c>
      <c r="X1753" s="103" t="s">
        <v>17325</v>
      </c>
      <c r="Y1753" s="103">
        <v>44743</v>
      </c>
      <c r="Z1753" s="103">
        <v>52022</v>
      </c>
      <c r="AA1753" s="79">
        <v>6186</v>
      </c>
      <c r="AB1753" s="80" t="s">
        <v>15340</v>
      </c>
    </row>
    <row r="1754" spans="1:29" hidden="1">
      <c r="A1754" s="98" t="s">
        <v>15458</v>
      </c>
      <c r="B1754" s="99" t="s">
        <v>16170</v>
      </c>
      <c r="C1754" s="99" t="s">
        <v>16171</v>
      </c>
      <c r="D1754" s="99" t="s">
        <v>15322</v>
      </c>
      <c r="E1754" s="99" t="s">
        <v>15343</v>
      </c>
      <c r="F1754" s="99" t="s">
        <v>15354</v>
      </c>
      <c r="G1754" s="99" t="s">
        <v>18265</v>
      </c>
      <c r="H1754" s="99" t="s">
        <v>15326</v>
      </c>
      <c r="I1754" s="99" t="s">
        <v>15322</v>
      </c>
      <c r="J1754" s="99" t="s">
        <v>15343</v>
      </c>
      <c r="K1754" s="99">
        <v>0</v>
      </c>
      <c r="L1754" s="99" t="s">
        <v>13433</v>
      </c>
      <c r="M1754" s="99" t="s">
        <v>18266</v>
      </c>
      <c r="N1754" s="86" t="str">
        <f t="shared" si="28"/>
        <v>2101574</v>
      </c>
      <c r="O1754" s="104">
        <v>328999</v>
      </c>
      <c r="P1754" s="105">
        <v>328999</v>
      </c>
      <c r="Q1754" s="77">
        <v>328.99900000000002</v>
      </c>
      <c r="R1754" s="102" t="s">
        <v>15329</v>
      </c>
      <c r="S1754" s="99" t="s">
        <v>15371</v>
      </c>
      <c r="T1754" s="99" t="s">
        <v>15331</v>
      </c>
      <c r="U1754" s="99" t="s">
        <v>15484</v>
      </c>
      <c r="V1754" s="99" t="s">
        <v>15485</v>
      </c>
      <c r="W1754" s="99" t="s">
        <v>15517</v>
      </c>
      <c r="X1754" s="103" t="s">
        <v>18164</v>
      </c>
      <c r="Y1754" s="103">
        <v>44771</v>
      </c>
      <c r="Z1754" s="103">
        <v>50245</v>
      </c>
      <c r="AA1754" s="79" t="s">
        <v>15374</v>
      </c>
    </row>
    <row r="1755" spans="1:29" hidden="1">
      <c r="A1755" s="98" t="s">
        <v>15458</v>
      </c>
      <c r="B1755" s="99" t="s">
        <v>15689</v>
      </c>
      <c r="C1755" s="99" t="s">
        <v>15690</v>
      </c>
      <c r="D1755" s="99" t="s">
        <v>15322</v>
      </c>
      <c r="E1755" s="99" t="s">
        <v>15370</v>
      </c>
      <c r="F1755" s="99" t="s">
        <v>15324</v>
      </c>
      <c r="G1755" s="99" t="s">
        <v>18267</v>
      </c>
      <c r="H1755" s="99" t="s">
        <v>15326</v>
      </c>
      <c r="I1755" s="99" t="s">
        <v>15322</v>
      </c>
      <c r="J1755" s="99" t="s">
        <v>15370</v>
      </c>
      <c r="K1755" s="99">
        <v>0</v>
      </c>
      <c r="L1755" s="99" t="s">
        <v>13433</v>
      </c>
      <c r="M1755" s="99" t="s">
        <v>2899</v>
      </c>
      <c r="N1755" s="86" t="str">
        <f t="shared" si="28"/>
        <v>2084611</v>
      </c>
      <c r="O1755" s="104">
        <v>196000</v>
      </c>
      <c r="P1755" s="105">
        <v>196000</v>
      </c>
      <c r="Q1755" s="77">
        <v>196</v>
      </c>
      <c r="R1755" s="102" t="s">
        <v>15329</v>
      </c>
      <c r="S1755" s="99" t="s">
        <v>15330</v>
      </c>
      <c r="T1755" s="99" t="s">
        <v>15331</v>
      </c>
      <c r="U1755" s="99" t="s">
        <v>15332</v>
      </c>
      <c r="V1755" s="99" t="s">
        <v>15333</v>
      </c>
      <c r="W1755" s="99" t="s">
        <v>15334</v>
      </c>
      <c r="X1755" s="103" t="s">
        <v>16902</v>
      </c>
      <c r="Y1755" s="103">
        <v>44762</v>
      </c>
      <c r="Z1755" s="103">
        <v>52039</v>
      </c>
      <c r="AA1755" s="79">
        <v>6186</v>
      </c>
      <c r="AB1755" s="80" t="s">
        <v>15340</v>
      </c>
      <c r="AC1755" s="81">
        <v>33</v>
      </c>
    </row>
    <row r="1756" spans="1:29" hidden="1">
      <c r="A1756" s="98" t="s">
        <v>15458</v>
      </c>
      <c r="B1756" s="99" t="s">
        <v>15689</v>
      </c>
      <c r="C1756" s="99" t="s">
        <v>15690</v>
      </c>
      <c r="D1756" s="99" t="s">
        <v>15322</v>
      </c>
      <c r="E1756" s="99" t="s">
        <v>15370</v>
      </c>
      <c r="F1756" s="99" t="s">
        <v>15324</v>
      </c>
      <c r="G1756" s="99" t="s">
        <v>18268</v>
      </c>
      <c r="H1756" s="99" t="s">
        <v>15326</v>
      </c>
      <c r="I1756" s="99" t="s">
        <v>15322</v>
      </c>
      <c r="J1756" s="99" t="s">
        <v>15370</v>
      </c>
      <c r="K1756" s="99">
        <v>0</v>
      </c>
      <c r="L1756" s="99" t="s">
        <v>13433</v>
      </c>
      <c r="M1756" s="99" t="s">
        <v>18269</v>
      </c>
      <c r="N1756" s="86" t="str">
        <f t="shared" si="28"/>
        <v>1381764</v>
      </c>
      <c r="O1756" s="104">
        <v>227800</v>
      </c>
      <c r="P1756" s="105">
        <v>227800</v>
      </c>
      <c r="Q1756" s="77">
        <v>227.8</v>
      </c>
      <c r="R1756" s="102" t="s">
        <v>15329</v>
      </c>
      <c r="S1756" s="99" t="s">
        <v>15330</v>
      </c>
      <c r="T1756" s="99" t="s">
        <v>15331</v>
      </c>
      <c r="U1756" s="99" t="s">
        <v>15332</v>
      </c>
      <c r="V1756" s="99" t="s">
        <v>15333</v>
      </c>
      <c r="W1756" s="99" t="s">
        <v>15334</v>
      </c>
      <c r="X1756" s="103" t="s">
        <v>16902</v>
      </c>
      <c r="Y1756" s="103">
        <v>44762</v>
      </c>
      <c r="Z1756" s="103">
        <v>52037</v>
      </c>
      <c r="AA1756" s="79">
        <v>6186</v>
      </c>
      <c r="AB1756" s="80" t="s">
        <v>15340</v>
      </c>
    </row>
    <row r="1757" spans="1:29" hidden="1">
      <c r="A1757" s="98" t="s">
        <v>15458</v>
      </c>
      <c r="B1757" s="99" t="s">
        <v>15689</v>
      </c>
      <c r="C1757" s="99" t="s">
        <v>15690</v>
      </c>
      <c r="D1757" s="99" t="s">
        <v>15322</v>
      </c>
      <c r="E1757" s="99" t="s">
        <v>15370</v>
      </c>
      <c r="F1757" s="99" t="s">
        <v>15324</v>
      </c>
      <c r="G1757" s="99" t="s">
        <v>18270</v>
      </c>
      <c r="H1757" s="99" t="s">
        <v>15326</v>
      </c>
      <c r="I1757" s="99" t="s">
        <v>15322</v>
      </c>
      <c r="J1757" s="99" t="s">
        <v>15370</v>
      </c>
      <c r="K1757" s="99">
        <v>0</v>
      </c>
      <c r="L1757" s="99" t="s">
        <v>13433</v>
      </c>
      <c r="M1757" s="99" t="s">
        <v>18271</v>
      </c>
      <c r="N1757" s="86" t="str">
        <f t="shared" si="28"/>
        <v>7285900</v>
      </c>
      <c r="O1757" s="104">
        <v>130000</v>
      </c>
      <c r="P1757" s="105">
        <v>39000</v>
      </c>
      <c r="Q1757" s="77">
        <v>39</v>
      </c>
      <c r="R1757" s="102" t="s">
        <v>15329</v>
      </c>
      <c r="S1757" s="99" t="s">
        <v>15330</v>
      </c>
      <c r="T1757" s="99" t="s">
        <v>15331</v>
      </c>
      <c r="U1757" s="99" t="s">
        <v>15332</v>
      </c>
      <c r="V1757" s="99" t="s">
        <v>15333</v>
      </c>
      <c r="W1757" s="99" t="s">
        <v>15334</v>
      </c>
      <c r="X1757" s="103" t="s">
        <v>15938</v>
      </c>
      <c r="Y1757" s="103">
        <v>44764</v>
      </c>
      <c r="Z1757" s="103">
        <v>52004</v>
      </c>
      <c r="AA1757" s="79">
        <v>6186</v>
      </c>
      <c r="AB1757" s="80" t="s">
        <v>15503</v>
      </c>
    </row>
    <row r="1758" spans="1:29" hidden="1">
      <c r="A1758" s="98" t="s">
        <v>15458</v>
      </c>
      <c r="B1758" s="99" t="s">
        <v>15689</v>
      </c>
      <c r="C1758" s="99" t="s">
        <v>15690</v>
      </c>
      <c r="D1758" s="99" t="s">
        <v>15322</v>
      </c>
      <c r="E1758" s="99" t="s">
        <v>15370</v>
      </c>
      <c r="F1758" s="99" t="s">
        <v>15324</v>
      </c>
      <c r="G1758" s="99" t="s">
        <v>18272</v>
      </c>
      <c r="H1758" s="99" t="s">
        <v>15326</v>
      </c>
      <c r="I1758" s="99" t="s">
        <v>15322</v>
      </c>
      <c r="J1758" s="99" t="s">
        <v>15370</v>
      </c>
      <c r="K1758" s="99">
        <v>0</v>
      </c>
      <c r="L1758" s="99" t="s">
        <v>13433</v>
      </c>
      <c r="M1758" s="99" t="s">
        <v>18273</v>
      </c>
      <c r="N1758" s="86" t="str">
        <f t="shared" si="28"/>
        <v>1597475</v>
      </c>
      <c r="O1758" s="104">
        <v>203981</v>
      </c>
      <c r="P1758" s="105">
        <v>203981</v>
      </c>
      <c r="Q1758" s="77">
        <v>203.98099999999999</v>
      </c>
      <c r="R1758" s="102" t="s">
        <v>15329</v>
      </c>
      <c r="S1758" s="99" t="s">
        <v>15330</v>
      </c>
      <c r="T1758" s="99" t="s">
        <v>15331</v>
      </c>
      <c r="U1758" s="99" t="s">
        <v>15332</v>
      </c>
      <c r="V1758" s="99" t="s">
        <v>15333</v>
      </c>
      <c r="W1758" s="99" t="s">
        <v>15334</v>
      </c>
      <c r="X1758" s="103" t="s">
        <v>15443</v>
      </c>
      <c r="Y1758" s="103">
        <v>44762</v>
      </c>
      <c r="Z1758" s="103">
        <v>51966</v>
      </c>
      <c r="AA1758" s="79">
        <v>6186</v>
      </c>
    </row>
    <row r="1759" spans="1:29" hidden="1">
      <c r="A1759" s="98" t="s">
        <v>15458</v>
      </c>
      <c r="B1759" s="99" t="s">
        <v>15689</v>
      </c>
      <c r="C1759" s="99" t="s">
        <v>15690</v>
      </c>
      <c r="D1759" s="99" t="s">
        <v>15322</v>
      </c>
      <c r="E1759" s="99" t="s">
        <v>15370</v>
      </c>
      <c r="F1759" s="99" t="s">
        <v>15324</v>
      </c>
      <c r="G1759" s="99" t="s">
        <v>18274</v>
      </c>
      <c r="H1759" s="99" t="s">
        <v>15326</v>
      </c>
      <c r="I1759" s="99" t="s">
        <v>15322</v>
      </c>
      <c r="J1759" s="99" t="s">
        <v>15370</v>
      </c>
      <c r="K1759" s="99">
        <v>0</v>
      </c>
      <c r="L1759" s="99" t="s">
        <v>13433</v>
      </c>
      <c r="M1759" s="99" t="s">
        <v>2804</v>
      </c>
      <c r="N1759" s="86" t="str">
        <f t="shared" si="28"/>
        <v>1758178</v>
      </c>
      <c r="O1759" s="104">
        <v>222600</v>
      </c>
      <c r="P1759" s="105">
        <v>222600</v>
      </c>
      <c r="Q1759" s="77">
        <v>222.6</v>
      </c>
      <c r="R1759" s="102" t="s">
        <v>15329</v>
      </c>
      <c r="S1759" s="99" t="s">
        <v>15330</v>
      </c>
      <c r="T1759" s="99" t="s">
        <v>15331</v>
      </c>
      <c r="U1759" s="99" t="s">
        <v>15332</v>
      </c>
      <c r="V1759" s="99" t="s">
        <v>15333</v>
      </c>
      <c r="W1759" s="99" t="s">
        <v>15334</v>
      </c>
      <c r="X1759" s="103" t="s">
        <v>18228</v>
      </c>
      <c r="Y1759" s="103">
        <v>44762</v>
      </c>
      <c r="Z1759" s="103">
        <v>52037</v>
      </c>
      <c r="AA1759" s="79">
        <v>6186</v>
      </c>
      <c r="AB1759" s="80" t="s">
        <v>15340</v>
      </c>
      <c r="AC1759" s="81">
        <v>33</v>
      </c>
    </row>
    <row r="1760" spans="1:29" hidden="1">
      <c r="A1760" s="98" t="s">
        <v>15458</v>
      </c>
      <c r="B1760" s="99" t="s">
        <v>15689</v>
      </c>
      <c r="C1760" s="99" t="s">
        <v>15690</v>
      </c>
      <c r="D1760" s="99" t="s">
        <v>15322</v>
      </c>
      <c r="E1760" s="99" t="s">
        <v>15370</v>
      </c>
      <c r="F1760" s="99" t="s">
        <v>15324</v>
      </c>
      <c r="G1760" s="99" t="s">
        <v>18275</v>
      </c>
      <c r="H1760" s="99" t="s">
        <v>15326</v>
      </c>
      <c r="I1760" s="99" t="s">
        <v>15322</v>
      </c>
      <c r="J1760" s="99" t="s">
        <v>15370</v>
      </c>
      <c r="K1760" s="99">
        <v>0</v>
      </c>
      <c r="L1760" s="99" t="s">
        <v>13433</v>
      </c>
      <c r="M1760" s="99" t="s">
        <v>18276</v>
      </c>
      <c r="N1760" s="86" t="str">
        <f t="shared" si="28"/>
        <v>1681937</v>
      </c>
      <c r="O1760" s="104">
        <v>215050</v>
      </c>
      <c r="P1760" s="105">
        <v>215050</v>
      </c>
      <c r="Q1760" s="77">
        <v>215.05</v>
      </c>
      <c r="R1760" s="102" t="s">
        <v>15329</v>
      </c>
      <c r="S1760" s="99" t="s">
        <v>15330</v>
      </c>
      <c r="T1760" s="99" t="s">
        <v>15331</v>
      </c>
      <c r="U1760" s="99" t="s">
        <v>15332</v>
      </c>
      <c r="V1760" s="99" t="s">
        <v>15333</v>
      </c>
      <c r="W1760" s="99" t="s">
        <v>15334</v>
      </c>
      <c r="X1760" s="103" t="s">
        <v>17113</v>
      </c>
      <c r="Y1760" s="103">
        <v>44771</v>
      </c>
      <c r="Z1760" s="103">
        <v>52037</v>
      </c>
      <c r="AA1760" s="79">
        <v>6186</v>
      </c>
    </row>
    <row r="1761" spans="1:29" hidden="1">
      <c r="A1761" s="98" t="s">
        <v>15458</v>
      </c>
      <c r="B1761" s="99" t="s">
        <v>15689</v>
      </c>
      <c r="C1761" s="99" t="s">
        <v>15690</v>
      </c>
      <c r="D1761" s="99" t="s">
        <v>15322</v>
      </c>
      <c r="E1761" s="99" t="s">
        <v>15370</v>
      </c>
      <c r="F1761" s="99" t="s">
        <v>15324</v>
      </c>
      <c r="G1761" s="99" t="s">
        <v>18277</v>
      </c>
      <c r="H1761" s="99" t="s">
        <v>15326</v>
      </c>
      <c r="I1761" s="99" t="s">
        <v>15322</v>
      </c>
      <c r="J1761" s="99" t="s">
        <v>15370</v>
      </c>
      <c r="K1761" s="99">
        <v>0</v>
      </c>
      <c r="L1761" s="99" t="s">
        <v>13433</v>
      </c>
      <c r="M1761" s="99" t="s">
        <v>18278</v>
      </c>
      <c r="N1761" s="86" t="str">
        <f t="shared" si="28"/>
        <v>0586965</v>
      </c>
      <c r="O1761" s="104">
        <v>160000</v>
      </c>
      <c r="P1761" s="105">
        <v>152000</v>
      </c>
      <c r="Q1761" s="77">
        <v>152</v>
      </c>
      <c r="R1761" s="102" t="s">
        <v>15329</v>
      </c>
      <c r="S1761" s="99" t="s">
        <v>15330</v>
      </c>
      <c r="T1761" s="99" t="s">
        <v>15331</v>
      </c>
      <c r="U1761" s="99" t="s">
        <v>15641</v>
      </c>
      <c r="V1761" s="99" t="s">
        <v>15642</v>
      </c>
      <c r="W1761" s="99" t="s">
        <v>15334</v>
      </c>
      <c r="X1761" s="103" t="s">
        <v>18181</v>
      </c>
      <c r="Y1761" s="103">
        <v>44749</v>
      </c>
      <c r="Z1761" s="103">
        <v>52038</v>
      </c>
      <c r="AA1761" s="79">
        <v>6186</v>
      </c>
      <c r="AB1761" s="80" t="s">
        <v>15503</v>
      </c>
    </row>
    <row r="1762" spans="1:29" hidden="1">
      <c r="A1762" s="98" t="s">
        <v>15534</v>
      </c>
      <c r="B1762" s="99" t="s">
        <v>15535</v>
      </c>
      <c r="C1762" s="99" t="s">
        <v>158</v>
      </c>
      <c r="D1762" s="99" t="s">
        <v>15322</v>
      </c>
      <c r="E1762" s="99" t="s">
        <v>15337</v>
      </c>
      <c r="F1762" s="99" t="s">
        <v>15324</v>
      </c>
      <c r="G1762" s="99" t="s">
        <v>18279</v>
      </c>
      <c r="H1762" s="99" t="s">
        <v>15326</v>
      </c>
      <c r="I1762" s="99" t="s">
        <v>15322</v>
      </c>
      <c r="J1762" s="99" t="s">
        <v>15384</v>
      </c>
      <c r="K1762" s="99">
        <v>0</v>
      </c>
      <c r="L1762" s="99" t="s">
        <v>13433</v>
      </c>
      <c r="M1762" s="99" t="s">
        <v>18280</v>
      </c>
      <c r="N1762" s="86" t="str">
        <f t="shared" si="28"/>
        <v>9276227</v>
      </c>
      <c r="O1762" s="104">
        <v>140250</v>
      </c>
      <c r="P1762" s="105">
        <v>140250</v>
      </c>
      <c r="Q1762" s="77">
        <v>140.25</v>
      </c>
      <c r="R1762" s="102" t="s">
        <v>15329</v>
      </c>
      <c r="S1762" s="99" t="s">
        <v>15330</v>
      </c>
      <c r="T1762" s="99" t="s">
        <v>15331</v>
      </c>
      <c r="U1762" s="99" t="s">
        <v>15332</v>
      </c>
      <c r="V1762" s="99" t="s">
        <v>15333</v>
      </c>
      <c r="W1762" s="99" t="s">
        <v>15334</v>
      </c>
      <c r="X1762" s="103" t="s">
        <v>18201</v>
      </c>
      <c r="Y1762" s="103">
        <v>44769</v>
      </c>
      <c r="Z1762" s="103">
        <v>52040</v>
      </c>
      <c r="AA1762" s="79">
        <v>6186</v>
      </c>
    </row>
    <row r="1763" spans="1:29" hidden="1">
      <c r="A1763" s="98" t="s">
        <v>15534</v>
      </c>
      <c r="B1763" s="99" t="s">
        <v>15535</v>
      </c>
      <c r="C1763" s="99" t="s">
        <v>158</v>
      </c>
      <c r="D1763" s="99" t="s">
        <v>15322</v>
      </c>
      <c r="E1763" s="99" t="s">
        <v>15337</v>
      </c>
      <c r="F1763" s="99" t="s">
        <v>15324</v>
      </c>
      <c r="G1763" s="99" t="s">
        <v>18281</v>
      </c>
      <c r="H1763" s="99" t="s">
        <v>15326</v>
      </c>
      <c r="I1763" s="99" t="s">
        <v>15322</v>
      </c>
      <c r="J1763" s="99" t="s">
        <v>15384</v>
      </c>
      <c r="K1763" s="99">
        <v>0</v>
      </c>
      <c r="L1763" s="99" t="s">
        <v>13433</v>
      </c>
      <c r="M1763" s="99" t="s">
        <v>18282</v>
      </c>
      <c r="N1763" s="86" t="str">
        <f t="shared" si="28"/>
        <v>9083080</v>
      </c>
      <c r="O1763" s="104">
        <v>170000</v>
      </c>
      <c r="P1763" s="105">
        <v>170000</v>
      </c>
      <c r="Q1763" s="77">
        <v>170</v>
      </c>
      <c r="R1763" s="102" t="s">
        <v>15329</v>
      </c>
      <c r="S1763" s="99" t="s">
        <v>15330</v>
      </c>
      <c r="T1763" s="99" t="s">
        <v>15331</v>
      </c>
      <c r="U1763" s="99" t="s">
        <v>15332</v>
      </c>
      <c r="V1763" s="99" t="s">
        <v>15333</v>
      </c>
      <c r="W1763" s="99" t="s">
        <v>15334</v>
      </c>
      <c r="X1763" s="103" t="s">
        <v>18228</v>
      </c>
      <c r="Y1763" s="103">
        <v>44749</v>
      </c>
      <c r="Z1763" s="103">
        <v>52051</v>
      </c>
      <c r="AA1763" s="79">
        <v>6186</v>
      </c>
    </row>
    <row r="1764" spans="1:29" hidden="1">
      <c r="A1764" s="98" t="s">
        <v>15534</v>
      </c>
      <c r="B1764" s="99" t="s">
        <v>15535</v>
      </c>
      <c r="C1764" s="99" t="s">
        <v>158</v>
      </c>
      <c r="D1764" s="99" t="s">
        <v>15322</v>
      </c>
      <c r="E1764" s="99" t="s">
        <v>15337</v>
      </c>
      <c r="F1764" s="99" t="s">
        <v>15324</v>
      </c>
      <c r="G1764" s="99" t="s">
        <v>18283</v>
      </c>
      <c r="H1764" s="99" t="s">
        <v>15326</v>
      </c>
      <c r="I1764" s="99" t="s">
        <v>15322</v>
      </c>
      <c r="J1764" s="99" t="s">
        <v>15384</v>
      </c>
      <c r="K1764" s="99">
        <v>0</v>
      </c>
      <c r="L1764" s="99" t="s">
        <v>13433</v>
      </c>
      <c r="M1764" s="99" t="s">
        <v>18284</v>
      </c>
      <c r="N1764" s="86" t="str">
        <f t="shared" si="28"/>
        <v>1453818</v>
      </c>
      <c r="O1764" s="104">
        <v>140000</v>
      </c>
      <c r="P1764" s="105">
        <v>140000</v>
      </c>
      <c r="Q1764" s="77">
        <v>140</v>
      </c>
      <c r="R1764" s="102" t="s">
        <v>15329</v>
      </c>
      <c r="S1764" s="99" t="s">
        <v>15330</v>
      </c>
      <c r="T1764" s="99" t="s">
        <v>15331</v>
      </c>
      <c r="U1764" s="99" t="s">
        <v>15332</v>
      </c>
      <c r="V1764" s="99" t="s">
        <v>15333</v>
      </c>
      <c r="W1764" s="99" t="s">
        <v>15334</v>
      </c>
      <c r="X1764" s="103" t="s">
        <v>18228</v>
      </c>
      <c r="Y1764" s="103">
        <v>44756</v>
      </c>
      <c r="Z1764" s="103">
        <v>52052</v>
      </c>
      <c r="AA1764" s="79">
        <v>6186</v>
      </c>
    </row>
    <row r="1765" spans="1:29" hidden="1">
      <c r="A1765" s="98" t="s">
        <v>15534</v>
      </c>
      <c r="B1765" s="99" t="s">
        <v>15535</v>
      </c>
      <c r="C1765" s="99" t="s">
        <v>158</v>
      </c>
      <c r="D1765" s="99" t="s">
        <v>15322</v>
      </c>
      <c r="E1765" s="99" t="s">
        <v>15337</v>
      </c>
      <c r="F1765" s="99" t="s">
        <v>15324</v>
      </c>
      <c r="G1765" s="99" t="s">
        <v>18285</v>
      </c>
      <c r="H1765" s="99" t="s">
        <v>15326</v>
      </c>
      <c r="I1765" s="99" t="s">
        <v>15322</v>
      </c>
      <c r="J1765" s="99" t="s">
        <v>15364</v>
      </c>
      <c r="K1765" s="99">
        <v>0</v>
      </c>
      <c r="L1765" s="99" t="s">
        <v>13433</v>
      </c>
      <c r="M1765" s="99" t="s">
        <v>3123</v>
      </c>
      <c r="N1765" s="86" t="str">
        <f t="shared" si="28"/>
        <v>6624464</v>
      </c>
      <c r="O1765" s="104">
        <v>250000</v>
      </c>
      <c r="P1765" s="105">
        <v>250000</v>
      </c>
      <c r="Q1765" s="77">
        <v>250</v>
      </c>
      <c r="R1765" s="102" t="s">
        <v>15329</v>
      </c>
      <c r="S1765" s="99" t="s">
        <v>15330</v>
      </c>
      <c r="T1765" s="99" t="s">
        <v>15331</v>
      </c>
      <c r="U1765" s="99" t="s">
        <v>15332</v>
      </c>
      <c r="V1765" s="99" t="s">
        <v>15333</v>
      </c>
      <c r="W1765" s="99" t="s">
        <v>15345</v>
      </c>
      <c r="X1765" s="103" t="s">
        <v>18176</v>
      </c>
      <c r="Y1765" s="103">
        <v>44758</v>
      </c>
      <c r="Z1765" s="103">
        <v>52060</v>
      </c>
      <c r="AA1765" s="79">
        <v>6186</v>
      </c>
      <c r="AB1765" s="80" t="s">
        <v>15340</v>
      </c>
      <c r="AC1765" s="81">
        <v>33</v>
      </c>
    </row>
    <row r="1766" spans="1:29" hidden="1">
      <c r="A1766" s="98" t="s">
        <v>15534</v>
      </c>
      <c r="B1766" s="99" t="s">
        <v>15535</v>
      </c>
      <c r="C1766" s="99" t="s">
        <v>158</v>
      </c>
      <c r="D1766" s="99" t="s">
        <v>15322</v>
      </c>
      <c r="E1766" s="99" t="s">
        <v>15337</v>
      </c>
      <c r="F1766" s="99" t="s">
        <v>15324</v>
      </c>
      <c r="G1766" s="99" t="s">
        <v>18286</v>
      </c>
      <c r="H1766" s="99" t="s">
        <v>15326</v>
      </c>
      <c r="I1766" s="99" t="s">
        <v>15322</v>
      </c>
      <c r="J1766" s="99" t="s">
        <v>15384</v>
      </c>
      <c r="K1766" s="99">
        <v>0</v>
      </c>
      <c r="L1766" s="99" t="s">
        <v>13433</v>
      </c>
      <c r="M1766" s="99" t="s">
        <v>18287</v>
      </c>
      <c r="N1766" s="86" t="str">
        <f t="shared" si="28"/>
        <v>4353033</v>
      </c>
      <c r="O1766" s="104">
        <v>150000</v>
      </c>
      <c r="P1766" s="105">
        <v>150000</v>
      </c>
      <c r="Q1766" s="77">
        <v>150</v>
      </c>
      <c r="R1766" s="102" t="s">
        <v>15329</v>
      </c>
      <c r="S1766" s="99" t="s">
        <v>15330</v>
      </c>
      <c r="T1766" s="99" t="s">
        <v>15331</v>
      </c>
      <c r="U1766" s="99" t="s">
        <v>15332</v>
      </c>
      <c r="V1766" s="99" t="s">
        <v>15333</v>
      </c>
      <c r="W1766" s="99" t="s">
        <v>15334</v>
      </c>
      <c r="X1766" s="103" t="s">
        <v>18181</v>
      </c>
      <c r="Y1766" s="103">
        <v>44747</v>
      </c>
      <c r="Z1766" s="103">
        <v>52039</v>
      </c>
      <c r="AA1766" s="79">
        <v>6186</v>
      </c>
    </row>
    <row r="1767" spans="1:29" hidden="1">
      <c r="A1767" s="98" t="s">
        <v>15534</v>
      </c>
      <c r="B1767" s="99" t="s">
        <v>15535</v>
      </c>
      <c r="C1767" s="99" t="s">
        <v>158</v>
      </c>
      <c r="D1767" s="99" t="s">
        <v>15322</v>
      </c>
      <c r="E1767" s="99" t="s">
        <v>15337</v>
      </c>
      <c r="F1767" s="99" t="s">
        <v>15324</v>
      </c>
      <c r="G1767" s="99" t="s">
        <v>18288</v>
      </c>
      <c r="H1767" s="99" t="s">
        <v>15326</v>
      </c>
      <c r="I1767" s="99" t="s">
        <v>15322</v>
      </c>
      <c r="J1767" s="99" t="s">
        <v>15384</v>
      </c>
      <c r="K1767" s="99">
        <v>0</v>
      </c>
      <c r="L1767" s="99" t="s">
        <v>13433</v>
      </c>
      <c r="M1767" s="99" t="s">
        <v>18289</v>
      </c>
      <c r="N1767" s="86" t="str">
        <f t="shared" si="28"/>
        <v>2800138</v>
      </c>
      <c r="O1767" s="104">
        <v>170000</v>
      </c>
      <c r="P1767" s="105">
        <v>170000</v>
      </c>
      <c r="Q1767" s="77">
        <v>170</v>
      </c>
      <c r="R1767" s="102" t="s">
        <v>15329</v>
      </c>
      <c r="S1767" s="99" t="s">
        <v>15330</v>
      </c>
      <c r="T1767" s="99" t="s">
        <v>15331</v>
      </c>
      <c r="U1767" s="99" t="s">
        <v>15332</v>
      </c>
      <c r="V1767" s="99" t="s">
        <v>15333</v>
      </c>
      <c r="W1767" s="99" t="s">
        <v>15334</v>
      </c>
      <c r="X1767" s="103" t="s">
        <v>18176</v>
      </c>
      <c r="Y1767" s="103">
        <v>44757</v>
      </c>
      <c r="Z1767" s="103">
        <v>52051</v>
      </c>
      <c r="AA1767" s="79">
        <v>6186</v>
      </c>
    </row>
    <row r="1768" spans="1:29" hidden="1">
      <c r="A1768" s="98" t="s">
        <v>15534</v>
      </c>
      <c r="B1768" s="99" t="s">
        <v>15535</v>
      </c>
      <c r="C1768" s="99" t="s">
        <v>158</v>
      </c>
      <c r="D1768" s="99" t="s">
        <v>15322</v>
      </c>
      <c r="E1768" s="99" t="s">
        <v>15337</v>
      </c>
      <c r="F1768" s="99" t="s">
        <v>15324</v>
      </c>
      <c r="G1768" s="99" t="s">
        <v>18290</v>
      </c>
      <c r="H1768" s="99" t="s">
        <v>15326</v>
      </c>
      <c r="I1768" s="99" t="s">
        <v>15322</v>
      </c>
      <c r="J1768" s="99" t="s">
        <v>15384</v>
      </c>
      <c r="K1768" s="99">
        <v>0</v>
      </c>
      <c r="L1768" s="99" t="s">
        <v>13433</v>
      </c>
      <c r="M1768" s="99" t="s">
        <v>18291</v>
      </c>
      <c r="N1768" s="86" t="str">
        <f t="shared" si="28"/>
        <v>6457006</v>
      </c>
      <c r="O1768" s="104">
        <v>135000</v>
      </c>
      <c r="P1768" s="105">
        <v>135000</v>
      </c>
      <c r="Q1768" s="77">
        <v>135</v>
      </c>
      <c r="R1768" s="102" t="s">
        <v>15329</v>
      </c>
      <c r="S1768" s="99" t="s">
        <v>15330</v>
      </c>
      <c r="T1768" s="99" t="s">
        <v>15331</v>
      </c>
      <c r="U1768" s="99" t="s">
        <v>15332</v>
      </c>
      <c r="V1768" s="99" t="s">
        <v>15333</v>
      </c>
      <c r="W1768" s="99" t="s">
        <v>15334</v>
      </c>
      <c r="X1768" s="103" t="s">
        <v>18164</v>
      </c>
      <c r="Y1768" s="103">
        <v>44769</v>
      </c>
      <c r="Z1768" s="103">
        <v>52054</v>
      </c>
      <c r="AA1768" s="79">
        <v>6186</v>
      </c>
    </row>
    <row r="1769" spans="1:29" hidden="1">
      <c r="A1769" s="98" t="s">
        <v>15392</v>
      </c>
      <c r="B1769" s="99" t="s">
        <v>15393</v>
      </c>
      <c r="C1769" s="99" t="s">
        <v>539</v>
      </c>
      <c r="D1769" s="99" t="s">
        <v>15322</v>
      </c>
      <c r="E1769" s="99" t="s">
        <v>15337</v>
      </c>
      <c r="F1769" s="99" t="s">
        <v>15354</v>
      </c>
      <c r="G1769" s="99" t="s">
        <v>18292</v>
      </c>
      <c r="H1769" s="99" t="s">
        <v>15326</v>
      </c>
      <c r="I1769" s="99" t="s">
        <v>15322</v>
      </c>
      <c r="J1769" s="99" t="s">
        <v>15370</v>
      </c>
      <c r="K1769" s="99">
        <v>0</v>
      </c>
      <c r="L1769" s="99" t="s">
        <v>13433</v>
      </c>
      <c r="M1769" s="99" t="s">
        <v>18293</v>
      </c>
      <c r="N1769" s="86" t="str">
        <f t="shared" si="28"/>
        <v>4864552</v>
      </c>
      <c r="O1769" s="104">
        <v>130000</v>
      </c>
      <c r="P1769" s="105">
        <v>130000</v>
      </c>
      <c r="Q1769" s="77">
        <v>130</v>
      </c>
      <c r="R1769" s="102" t="s">
        <v>15329</v>
      </c>
      <c r="S1769" s="99" t="s">
        <v>15371</v>
      </c>
      <c r="T1769" s="99" t="s">
        <v>15331</v>
      </c>
      <c r="U1769" s="99" t="s">
        <v>15484</v>
      </c>
      <c r="V1769" s="99" t="s">
        <v>15485</v>
      </c>
      <c r="W1769" s="99" t="s">
        <v>15517</v>
      </c>
      <c r="X1769" s="103" t="s">
        <v>18181</v>
      </c>
      <c r="Y1769" s="103">
        <v>44760</v>
      </c>
      <c r="Z1769" s="103">
        <v>48399</v>
      </c>
      <c r="AA1769" s="79" t="s">
        <v>15374</v>
      </c>
    </row>
    <row r="1770" spans="1:29" hidden="1">
      <c r="A1770" s="98" t="s">
        <v>15392</v>
      </c>
      <c r="B1770" s="99" t="s">
        <v>15393</v>
      </c>
      <c r="C1770" s="99" t="s">
        <v>539</v>
      </c>
      <c r="D1770" s="99" t="s">
        <v>15322</v>
      </c>
      <c r="E1770" s="99" t="s">
        <v>15337</v>
      </c>
      <c r="F1770" s="99" t="s">
        <v>15354</v>
      </c>
      <c r="G1770" s="99" t="s">
        <v>18294</v>
      </c>
      <c r="H1770" s="99" t="s">
        <v>15326</v>
      </c>
      <c r="I1770" s="99" t="s">
        <v>15322</v>
      </c>
      <c r="J1770" s="99" t="s">
        <v>15370</v>
      </c>
      <c r="K1770" s="99">
        <v>0</v>
      </c>
      <c r="L1770" s="99" t="s">
        <v>13433</v>
      </c>
      <c r="M1770" s="99" t="s">
        <v>18295</v>
      </c>
      <c r="N1770" s="86" t="str">
        <f t="shared" si="28"/>
        <v>7277972</v>
      </c>
      <c r="O1770" s="104">
        <v>80000</v>
      </c>
      <c r="P1770" s="105">
        <v>40000</v>
      </c>
      <c r="Q1770" s="77">
        <v>40</v>
      </c>
      <c r="R1770" s="102" t="s">
        <v>15329</v>
      </c>
      <c r="S1770" s="99" t="s">
        <v>15401</v>
      </c>
      <c r="T1770" s="99" t="s">
        <v>15331</v>
      </c>
      <c r="U1770" s="99" t="s">
        <v>15641</v>
      </c>
      <c r="V1770" s="99" t="s">
        <v>15642</v>
      </c>
      <c r="W1770" s="99" t="s">
        <v>16520</v>
      </c>
      <c r="X1770" s="103" t="s">
        <v>18186</v>
      </c>
      <c r="Y1770" s="103">
        <v>44755</v>
      </c>
      <c r="Z1770" s="103">
        <v>48401</v>
      </c>
      <c r="AA1770" s="79" t="s">
        <v>15731</v>
      </c>
      <c r="AB1770" s="80" t="s">
        <v>15503</v>
      </c>
    </row>
    <row r="1771" spans="1:29" hidden="1">
      <c r="A1771" s="98" t="s">
        <v>15392</v>
      </c>
      <c r="B1771" s="99" t="s">
        <v>15393</v>
      </c>
      <c r="C1771" s="99" t="s">
        <v>539</v>
      </c>
      <c r="D1771" s="99" t="s">
        <v>15322</v>
      </c>
      <c r="E1771" s="99" t="s">
        <v>15337</v>
      </c>
      <c r="F1771" s="99" t="s">
        <v>15354</v>
      </c>
      <c r="G1771" s="99" t="s">
        <v>18296</v>
      </c>
      <c r="H1771" s="99" t="s">
        <v>15326</v>
      </c>
      <c r="I1771" s="99" t="s">
        <v>15322</v>
      </c>
      <c r="J1771" s="99" t="s">
        <v>15337</v>
      </c>
      <c r="K1771" s="99">
        <v>0</v>
      </c>
      <c r="L1771" s="99" t="s">
        <v>13433</v>
      </c>
      <c r="M1771" s="99" t="s">
        <v>18297</v>
      </c>
      <c r="N1771" s="86" t="str">
        <f t="shared" si="28"/>
        <v>0318270</v>
      </c>
      <c r="O1771" s="104">
        <v>250000</v>
      </c>
      <c r="P1771" s="105">
        <v>250000</v>
      </c>
      <c r="Q1771" s="77">
        <v>250</v>
      </c>
      <c r="R1771" s="102" t="s">
        <v>15329</v>
      </c>
      <c r="S1771" s="99" t="s">
        <v>15371</v>
      </c>
      <c r="T1771" s="99" t="s">
        <v>15331</v>
      </c>
      <c r="U1771" s="99" t="s">
        <v>15484</v>
      </c>
      <c r="V1771" s="99" t="s">
        <v>15485</v>
      </c>
      <c r="W1771" s="99" t="s">
        <v>15517</v>
      </c>
      <c r="X1771" s="103" t="s">
        <v>17113</v>
      </c>
      <c r="Y1771" s="103">
        <v>44749</v>
      </c>
      <c r="Z1771" s="103">
        <v>48392</v>
      </c>
      <c r="AA1771" s="79" t="s">
        <v>15374</v>
      </c>
    </row>
    <row r="1772" spans="1:29" hidden="1">
      <c r="A1772" s="98" t="s">
        <v>15392</v>
      </c>
      <c r="B1772" s="99" t="s">
        <v>15393</v>
      </c>
      <c r="C1772" s="99" t="s">
        <v>539</v>
      </c>
      <c r="D1772" s="99" t="s">
        <v>15322</v>
      </c>
      <c r="E1772" s="99" t="s">
        <v>15337</v>
      </c>
      <c r="F1772" s="99" t="s">
        <v>15324</v>
      </c>
      <c r="G1772" s="99" t="s">
        <v>18298</v>
      </c>
      <c r="H1772" s="99" t="s">
        <v>15326</v>
      </c>
      <c r="I1772" s="99" t="s">
        <v>15322</v>
      </c>
      <c r="J1772" s="99" t="s">
        <v>15395</v>
      </c>
      <c r="K1772" s="99">
        <v>0</v>
      </c>
      <c r="L1772" s="99" t="s">
        <v>13433</v>
      </c>
      <c r="M1772" s="99" t="s">
        <v>18299</v>
      </c>
      <c r="N1772" s="86" t="str">
        <f t="shared" si="28"/>
        <v>2198459</v>
      </c>
      <c r="O1772" s="104">
        <v>171700</v>
      </c>
      <c r="P1772" s="105">
        <v>171700</v>
      </c>
      <c r="Q1772" s="77">
        <v>171.7</v>
      </c>
      <c r="R1772" s="102" t="s">
        <v>15329</v>
      </c>
      <c r="S1772" s="99" t="s">
        <v>15330</v>
      </c>
      <c r="T1772" s="99" t="s">
        <v>15331</v>
      </c>
      <c r="U1772" s="99" t="s">
        <v>15332</v>
      </c>
      <c r="V1772" s="99" t="s">
        <v>15333</v>
      </c>
      <c r="W1772" s="99" t="s">
        <v>15334</v>
      </c>
      <c r="X1772" s="103" t="s">
        <v>18130</v>
      </c>
      <c r="Y1772" s="103">
        <v>44769</v>
      </c>
      <c r="Z1772" s="103">
        <v>52072</v>
      </c>
      <c r="AA1772" s="79">
        <v>6186</v>
      </c>
    </row>
    <row r="1773" spans="1:29" hidden="1">
      <c r="A1773" s="98" t="s">
        <v>15392</v>
      </c>
      <c r="B1773" s="99" t="s">
        <v>15393</v>
      </c>
      <c r="C1773" s="99" t="s">
        <v>539</v>
      </c>
      <c r="D1773" s="99" t="s">
        <v>15322</v>
      </c>
      <c r="E1773" s="99" t="s">
        <v>15337</v>
      </c>
      <c r="F1773" s="99" t="s">
        <v>15324</v>
      </c>
      <c r="G1773" s="99" t="s">
        <v>18300</v>
      </c>
      <c r="H1773" s="99" t="s">
        <v>15326</v>
      </c>
      <c r="I1773" s="99" t="s">
        <v>15322</v>
      </c>
      <c r="J1773" s="99" t="s">
        <v>15361</v>
      </c>
      <c r="K1773" s="99">
        <v>0</v>
      </c>
      <c r="L1773" s="99" t="s">
        <v>13433</v>
      </c>
      <c r="M1773" s="99" t="s">
        <v>18301</v>
      </c>
      <c r="N1773" s="86" t="str">
        <f t="shared" si="28"/>
        <v>1515961</v>
      </c>
      <c r="O1773" s="104">
        <v>191000</v>
      </c>
      <c r="P1773" s="105">
        <v>191000</v>
      </c>
      <c r="Q1773" s="77">
        <v>191</v>
      </c>
      <c r="R1773" s="102" t="s">
        <v>15329</v>
      </c>
      <c r="S1773" s="99" t="s">
        <v>15330</v>
      </c>
      <c r="T1773" s="99" t="s">
        <v>15331</v>
      </c>
      <c r="U1773" s="99" t="s">
        <v>15332</v>
      </c>
      <c r="V1773" s="99" t="s">
        <v>15333</v>
      </c>
      <c r="W1773" s="99" t="s">
        <v>15334</v>
      </c>
      <c r="X1773" s="103" t="s">
        <v>18176</v>
      </c>
      <c r="Y1773" s="103">
        <v>44761</v>
      </c>
      <c r="Z1773" s="103">
        <v>52061</v>
      </c>
      <c r="AA1773" s="79">
        <v>6186</v>
      </c>
    </row>
    <row r="1774" spans="1:29" hidden="1">
      <c r="A1774" s="98" t="s">
        <v>15392</v>
      </c>
      <c r="B1774" s="99" t="s">
        <v>15393</v>
      </c>
      <c r="C1774" s="99" t="s">
        <v>539</v>
      </c>
      <c r="D1774" s="99" t="s">
        <v>15322</v>
      </c>
      <c r="E1774" s="99" t="s">
        <v>15337</v>
      </c>
      <c r="F1774" s="99" t="s">
        <v>15324</v>
      </c>
      <c r="G1774" s="99" t="s">
        <v>18302</v>
      </c>
      <c r="H1774" s="99" t="s">
        <v>15326</v>
      </c>
      <c r="I1774" s="99" t="s">
        <v>15322</v>
      </c>
      <c r="J1774" s="99" t="s">
        <v>15395</v>
      </c>
      <c r="K1774" s="99">
        <v>0</v>
      </c>
      <c r="L1774" s="99" t="s">
        <v>13433</v>
      </c>
      <c r="M1774" s="99" t="s">
        <v>18303</v>
      </c>
      <c r="N1774" s="86" t="str">
        <f t="shared" si="28"/>
        <v>5628758</v>
      </c>
      <c r="O1774" s="104">
        <v>150000</v>
      </c>
      <c r="P1774" s="105">
        <v>75000</v>
      </c>
      <c r="Q1774" s="77">
        <v>75</v>
      </c>
      <c r="R1774" s="102" t="s">
        <v>15329</v>
      </c>
      <c r="S1774" s="99" t="s">
        <v>15330</v>
      </c>
      <c r="T1774" s="99" t="s">
        <v>15331</v>
      </c>
      <c r="U1774" s="99" t="s">
        <v>15641</v>
      </c>
      <c r="V1774" s="99" t="s">
        <v>15642</v>
      </c>
      <c r="W1774" s="99" t="s">
        <v>15345</v>
      </c>
      <c r="X1774" s="103" t="s">
        <v>16077</v>
      </c>
      <c r="Y1774" s="103">
        <v>44746</v>
      </c>
      <c r="Z1774" s="103">
        <v>52038</v>
      </c>
      <c r="AA1774" s="79">
        <v>6186</v>
      </c>
      <c r="AB1774" s="80" t="s">
        <v>15503</v>
      </c>
    </row>
    <row r="1775" spans="1:29" hidden="1">
      <c r="A1775" s="98" t="s">
        <v>15392</v>
      </c>
      <c r="B1775" s="99" t="s">
        <v>15435</v>
      </c>
      <c r="C1775" s="99" t="s">
        <v>1049</v>
      </c>
      <c r="D1775" s="99" t="s">
        <v>15322</v>
      </c>
      <c r="E1775" s="99" t="s">
        <v>15337</v>
      </c>
      <c r="F1775" s="99" t="s">
        <v>15324</v>
      </c>
      <c r="G1775" s="99" t="s">
        <v>18304</v>
      </c>
      <c r="H1775" s="99" t="s">
        <v>15326</v>
      </c>
      <c r="I1775" s="99" t="s">
        <v>15322</v>
      </c>
      <c r="J1775" s="99" t="s">
        <v>15337</v>
      </c>
      <c r="K1775" s="99">
        <v>0</v>
      </c>
      <c r="L1775" s="99" t="s">
        <v>13433</v>
      </c>
      <c r="M1775" s="99" t="s">
        <v>18305</v>
      </c>
      <c r="N1775" s="86" t="str">
        <f t="shared" si="28"/>
        <v>1671150</v>
      </c>
      <c r="O1775" s="104">
        <v>164300</v>
      </c>
      <c r="P1775" s="105">
        <v>82150</v>
      </c>
      <c r="Q1775" s="77">
        <v>82.15</v>
      </c>
      <c r="R1775" s="102" t="s">
        <v>15329</v>
      </c>
      <c r="S1775" s="99" t="s">
        <v>15330</v>
      </c>
      <c r="T1775" s="99" t="s">
        <v>15331</v>
      </c>
      <c r="U1775" s="99" t="s">
        <v>15909</v>
      </c>
      <c r="V1775" s="99" t="s">
        <v>15910</v>
      </c>
      <c r="W1775" s="99" t="s">
        <v>15345</v>
      </c>
      <c r="X1775" s="103" t="s">
        <v>18161</v>
      </c>
      <c r="Y1775" s="103">
        <v>44757</v>
      </c>
      <c r="Z1775" s="103">
        <v>52048</v>
      </c>
      <c r="AA1775" s="79">
        <v>6186</v>
      </c>
      <c r="AB1775" s="80" t="s">
        <v>15503</v>
      </c>
    </row>
    <row r="1776" spans="1:29" hidden="1">
      <c r="A1776" s="98" t="s">
        <v>15392</v>
      </c>
      <c r="B1776" s="99" t="s">
        <v>15435</v>
      </c>
      <c r="C1776" s="99" t="s">
        <v>1049</v>
      </c>
      <c r="D1776" s="99" t="s">
        <v>15322</v>
      </c>
      <c r="E1776" s="99" t="s">
        <v>15337</v>
      </c>
      <c r="F1776" s="99" t="s">
        <v>15324</v>
      </c>
      <c r="G1776" s="99" t="s">
        <v>18306</v>
      </c>
      <c r="H1776" s="99" t="s">
        <v>15326</v>
      </c>
      <c r="I1776" s="99" t="s">
        <v>15322</v>
      </c>
      <c r="J1776" s="99" t="s">
        <v>15348</v>
      </c>
      <c r="K1776" s="99">
        <v>0</v>
      </c>
      <c r="L1776" s="99" t="s">
        <v>13433</v>
      </c>
      <c r="M1776" s="99" t="s">
        <v>18307</v>
      </c>
      <c r="N1776" s="86" t="str">
        <f t="shared" si="28"/>
        <v>3763339</v>
      </c>
      <c r="O1776" s="104">
        <v>179000</v>
      </c>
      <c r="P1776" s="105">
        <v>89500</v>
      </c>
      <c r="Q1776" s="77">
        <v>89.5</v>
      </c>
      <c r="R1776" s="102" t="s">
        <v>15329</v>
      </c>
      <c r="S1776" s="99" t="s">
        <v>15330</v>
      </c>
      <c r="T1776" s="99" t="s">
        <v>15331</v>
      </c>
      <c r="U1776" s="99" t="s">
        <v>15909</v>
      </c>
      <c r="V1776" s="99" t="s">
        <v>15910</v>
      </c>
      <c r="W1776" s="99" t="s">
        <v>15345</v>
      </c>
      <c r="X1776" s="103" t="s">
        <v>18161</v>
      </c>
      <c r="Y1776" s="103">
        <v>44748</v>
      </c>
      <c r="Z1776" s="103">
        <v>52048</v>
      </c>
      <c r="AA1776" s="79">
        <v>6186</v>
      </c>
      <c r="AB1776" s="80" t="s">
        <v>15503</v>
      </c>
    </row>
    <row r="1777" spans="1:29" hidden="1">
      <c r="A1777" s="98" t="s">
        <v>15392</v>
      </c>
      <c r="B1777" s="99" t="s">
        <v>15435</v>
      </c>
      <c r="C1777" s="99" t="s">
        <v>1049</v>
      </c>
      <c r="D1777" s="99" t="s">
        <v>15322</v>
      </c>
      <c r="E1777" s="99" t="s">
        <v>15337</v>
      </c>
      <c r="F1777" s="99" t="s">
        <v>15354</v>
      </c>
      <c r="G1777" s="99" t="s">
        <v>18308</v>
      </c>
      <c r="H1777" s="99" t="s">
        <v>15326</v>
      </c>
      <c r="I1777" s="99" t="s">
        <v>15322</v>
      </c>
      <c r="J1777" s="99" t="s">
        <v>15337</v>
      </c>
      <c r="K1777" s="99">
        <v>0</v>
      </c>
      <c r="L1777" s="99" t="s">
        <v>13433</v>
      </c>
      <c r="M1777" s="99" t="s">
        <v>18309</v>
      </c>
      <c r="N1777" s="86" t="str">
        <f t="shared" si="28"/>
        <v>5799351</v>
      </c>
      <c r="O1777" s="104">
        <v>80000</v>
      </c>
      <c r="P1777" s="105">
        <v>80000</v>
      </c>
      <c r="Q1777" s="77">
        <v>80</v>
      </c>
      <c r="R1777" s="102" t="s">
        <v>15329</v>
      </c>
      <c r="S1777" s="99" t="s">
        <v>15401</v>
      </c>
      <c r="T1777" s="99" t="s">
        <v>15331</v>
      </c>
      <c r="U1777" s="99" t="s">
        <v>15332</v>
      </c>
      <c r="V1777" s="99" t="s">
        <v>15333</v>
      </c>
      <c r="W1777" s="99" t="s">
        <v>15402</v>
      </c>
      <c r="X1777" s="103" t="s">
        <v>18247</v>
      </c>
      <c r="Y1777" s="103">
        <v>44763</v>
      </c>
      <c r="Z1777" s="103">
        <v>52063</v>
      </c>
      <c r="AA1777" s="79" t="s">
        <v>15731</v>
      </c>
      <c r="AB1777" s="90" t="s">
        <v>15375</v>
      </c>
    </row>
    <row r="1778" spans="1:29" hidden="1">
      <c r="A1778" s="98" t="s">
        <v>15392</v>
      </c>
      <c r="B1778" s="99" t="s">
        <v>15435</v>
      </c>
      <c r="C1778" s="99" t="s">
        <v>1049</v>
      </c>
      <c r="D1778" s="99" t="s">
        <v>15322</v>
      </c>
      <c r="E1778" s="99" t="s">
        <v>15337</v>
      </c>
      <c r="F1778" s="99" t="s">
        <v>15324</v>
      </c>
      <c r="G1778" s="99" t="s">
        <v>18310</v>
      </c>
      <c r="H1778" s="99" t="s">
        <v>15326</v>
      </c>
      <c r="I1778" s="99" t="s">
        <v>15322</v>
      </c>
      <c r="J1778" s="99" t="s">
        <v>15337</v>
      </c>
      <c r="K1778" s="99">
        <v>0</v>
      </c>
      <c r="L1778" s="99" t="s">
        <v>13433</v>
      </c>
      <c r="M1778" s="99" t="s">
        <v>223</v>
      </c>
      <c r="N1778" s="86" t="str">
        <f t="shared" si="28"/>
        <v>2744579</v>
      </c>
      <c r="O1778" s="104">
        <v>300000</v>
      </c>
      <c r="P1778" s="105">
        <v>150000</v>
      </c>
      <c r="Q1778" s="77">
        <v>150</v>
      </c>
      <c r="R1778" s="102" t="s">
        <v>15329</v>
      </c>
      <c r="S1778" s="99" t="s">
        <v>15330</v>
      </c>
      <c r="T1778" s="99" t="s">
        <v>15331</v>
      </c>
      <c r="U1778" s="99" t="s">
        <v>15909</v>
      </c>
      <c r="V1778" s="99" t="s">
        <v>15910</v>
      </c>
      <c r="W1778" s="99" t="s">
        <v>15345</v>
      </c>
      <c r="X1778" s="103" t="s">
        <v>18161</v>
      </c>
      <c r="Y1778" s="103">
        <v>44748</v>
      </c>
      <c r="Z1778" s="103">
        <v>52048</v>
      </c>
      <c r="AA1778" s="79">
        <v>6186</v>
      </c>
      <c r="AB1778" s="80" t="s">
        <v>15503</v>
      </c>
      <c r="AC1778" s="81" t="s">
        <v>15340</v>
      </c>
    </row>
    <row r="1779" spans="1:29" hidden="1">
      <c r="A1779" s="98" t="s">
        <v>15392</v>
      </c>
      <c r="B1779" s="99" t="s">
        <v>15435</v>
      </c>
      <c r="C1779" s="99" t="s">
        <v>1049</v>
      </c>
      <c r="D1779" s="99" t="s">
        <v>15322</v>
      </c>
      <c r="E1779" s="99" t="s">
        <v>15337</v>
      </c>
      <c r="F1779" s="99" t="s">
        <v>15354</v>
      </c>
      <c r="G1779" s="99" t="s">
        <v>18311</v>
      </c>
      <c r="H1779" s="99" t="s">
        <v>15326</v>
      </c>
      <c r="I1779" s="99" t="s">
        <v>15322</v>
      </c>
      <c r="J1779" s="99" t="s">
        <v>15337</v>
      </c>
      <c r="K1779" s="99">
        <v>0</v>
      </c>
      <c r="L1779" s="99" t="s">
        <v>13433</v>
      </c>
      <c r="M1779" s="99" t="s">
        <v>18312</v>
      </c>
      <c r="N1779" s="86" t="str">
        <f t="shared" si="28"/>
        <v>6563102</v>
      </c>
      <c r="O1779" s="104">
        <v>180000</v>
      </c>
      <c r="P1779" s="105">
        <v>180000</v>
      </c>
      <c r="Q1779" s="77">
        <v>180</v>
      </c>
      <c r="R1779" s="102" t="s">
        <v>15329</v>
      </c>
      <c r="S1779" s="99" t="s">
        <v>15371</v>
      </c>
      <c r="T1779" s="99" t="s">
        <v>15331</v>
      </c>
      <c r="U1779" s="99" t="s">
        <v>15332</v>
      </c>
      <c r="V1779" s="99" t="s">
        <v>15333</v>
      </c>
      <c r="W1779" s="99" t="s">
        <v>15517</v>
      </c>
      <c r="X1779" s="103" t="s">
        <v>18247</v>
      </c>
      <c r="Y1779" s="103">
        <v>44768</v>
      </c>
      <c r="Z1779" s="103">
        <v>48411</v>
      </c>
      <c r="AA1779" s="79" t="s">
        <v>15374</v>
      </c>
    </row>
    <row r="1780" spans="1:29" hidden="1">
      <c r="A1780" s="98" t="s">
        <v>15392</v>
      </c>
      <c r="B1780" s="99" t="s">
        <v>15522</v>
      </c>
      <c r="C1780" s="99" t="s">
        <v>15523</v>
      </c>
      <c r="D1780" s="99" t="s">
        <v>15322</v>
      </c>
      <c r="E1780" s="99" t="s">
        <v>15327</v>
      </c>
      <c r="F1780" s="99" t="s">
        <v>15324</v>
      </c>
      <c r="G1780" s="99" t="s">
        <v>18313</v>
      </c>
      <c r="H1780" s="99" t="s">
        <v>15326</v>
      </c>
      <c r="I1780" s="99" t="s">
        <v>15322</v>
      </c>
      <c r="J1780" s="99" t="s">
        <v>15327</v>
      </c>
      <c r="K1780" s="99">
        <v>0</v>
      </c>
      <c r="L1780" s="99" t="s">
        <v>13433</v>
      </c>
      <c r="M1780" s="99" t="s">
        <v>3480</v>
      </c>
      <c r="N1780" s="86" t="str">
        <f t="shared" si="28"/>
        <v>0683667</v>
      </c>
      <c r="O1780" s="104">
        <v>195500</v>
      </c>
      <c r="P1780" s="105">
        <v>195500</v>
      </c>
      <c r="Q1780" s="77">
        <v>195.5</v>
      </c>
      <c r="R1780" s="102" t="s">
        <v>15329</v>
      </c>
      <c r="S1780" s="99" t="s">
        <v>15330</v>
      </c>
      <c r="T1780" s="99" t="s">
        <v>15331</v>
      </c>
      <c r="U1780" s="99" t="s">
        <v>15332</v>
      </c>
      <c r="V1780" s="99" t="s">
        <v>15333</v>
      </c>
      <c r="W1780" s="99" t="s">
        <v>15334</v>
      </c>
      <c r="X1780" s="103" t="s">
        <v>15816</v>
      </c>
      <c r="Y1780" s="103">
        <v>44750</v>
      </c>
      <c r="Z1780" s="103">
        <v>52041</v>
      </c>
      <c r="AA1780" s="79">
        <v>6186</v>
      </c>
      <c r="AB1780" s="80" t="s">
        <v>15340</v>
      </c>
      <c r="AC1780" s="81">
        <v>33</v>
      </c>
    </row>
    <row r="1781" spans="1:29" hidden="1">
      <c r="A1781" s="98" t="s">
        <v>15392</v>
      </c>
      <c r="B1781" s="99" t="s">
        <v>15522</v>
      </c>
      <c r="C1781" s="99" t="s">
        <v>15523</v>
      </c>
      <c r="D1781" s="99" t="s">
        <v>15322</v>
      </c>
      <c r="E1781" s="99" t="s">
        <v>15327</v>
      </c>
      <c r="F1781" s="99" t="s">
        <v>15324</v>
      </c>
      <c r="G1781" s="99" t="s">
        <v>18314</v>
      </c>
      <c r="H1781" s="99" t="s">
        <v>15326</v>
      </c>
      <c r="I1781" s="99" t="s">
        <v>15322</v>
      </c>
      <c r="J1781" s="99" t="s">
        <v>15327</v>
      </c>
      <c r="K1781" s="99">
        <v>0</v>
      </c>
      <c r="L1781" s="99" t="s">
        <v>13433</v>
      </c>
      <c r="M1781" s="99" t="s">
        <v>3489</v>
      </c>
      <c r="N1781" s="86" t="str">
        <f t="shared" si="28"/>
        <v>1670280</v>
      </c>
      <c r="O1781" s="104">
        <v>180000</v>
      </c>
      <c r="P1781" s="105">
        <v>180000</v>
      </c>
      <c r="Q1781" s="77">
        <v>180</v>
      </c>
      <c r="R1781" s="102" t="s">
        <v>15329</v>
      </c>
      <c r="S1781" s="99" t="s">
        <v>15330</v>
      </c>
      <c r="T1781" s="99" t="s">
        <v>15331</v>
      </c>
      <c r="U1781" s="99" t="s">
        <v>15332</v>
      </c>
      <c r="V1781" s="99" t="s">
        <v>15333</v>
      </c>
      <c r="W1781" s="99" t="s">
        <v>15334</v>
      </c>
      <c r="X1781" s="103" t="s">
        <v>15816</v>
      </c>
      <c r="Y1781" s="103">
        <v>44750</v>
      </c>
      <c r="Z1781" s="103">
        <v>52041</v>
      </c>
      <c r="AA1781" s="79">
        <v>6186</v>
      </c>
      <c r="AB1781" s="80" t="s">
        <v>15340</v>
      </c>
      <c r="AC1781" s="81">
        <v>33</v>
      </c>
    </row>
    <row r="1782" spans="1:29" hidden="1">
      <c r="A1782" s="98" t="s">
        <v>15392</v>
      </c>
      <c r="B1782" s="99" t="s">
        <v>15522</v>
      </c>
      <c r="C1782" s="99" t="s">
        <v>15523</v>
      </c>
      <c r="D1782" s="99" t="s">
        <v>15322</v>
      </c>
      <c r="E1782" s="99" t="s">
        <v>15327</v>
      </c>
      <c r="F1782" s="99" t="s">
        <v>15354</v>
      </c>
      <c r="G1782" s="99" t="s">
        <v>18315</v>
      </c>
      <c r="H1782" s="99" t="s">
        <v>15326</v>
      </c>
      <c r="I1782" s="99" t="s">
        <v>15322</v>
      </c>
      <c r="J1782" s="99" t="s">
        <v>15418</v>
      </c>
      <c r="K1782" s="99">
        <v>0</v>
      </c>
      <c r="L1782" s="99" t="s">
        <v>13433</v>
      </c>
      <c r="M1782" s="99" t="s">
        <v>18316</v>
      </c>
      <c r="N1782" s="86" t="str">
        <f t="shared" si="28"/>
        <v>6235503</v>
      </c>
      <c r="O1782" s="104">
        <v>80000</v>
      </c>
      <c r="P1782" s="105">
        <v>40000</v>
      </c>
      <c r="Q1782" s="77">
        <v>40</v>
      </c>
      <c r="R1782" s="102" t="s">
        <v>15329</v>
      </c>
      <c r="S1782" s="99" t="s">
        <v>15401</v>
      </c>
      <c r="T1782" s="99" t="s">
        <v>15331</v>
      </c>
      <c r="U1782" s="99" t="s">
        <v>15641</v>
      </c>
      <c r="V1782" s="99" t="s">
        <v>15642</v>
      </c>
      <c r="W1782" s="99" t="s">
        <v>16520</v>
      </c>
      <c r="X1782" s="103" t="s">
        <v>18176</v>
      </c>
      <c r="Y1782" s="103">
        <v>44758</v>
      </c>
      <c r="Z1782" s="103">
        <v>48409</v>
      </c>
      <c r="AA1782" s="79" t="s">
        <v>15731</v>
      </c>
      <c r="AB1782" s="80" t="s">
        <v>15503</v>
      </c>
    </row>
    <row r="1783" spans="1:29" hidden="1">
      <c r="A1783" s="98" t="s">
        <v>15392</v>
      </c>
      <c r="B1783" s="99" t="s">
        <v>15522</v>
      </c>
      <c r="C1783" s="99" t="s">
        <v>15523</v>
      </c>
      <c r="D1783" s="99" t="s">
        <v>15322</v>
      </c>
      <c r="E1783" s="99" t="s">
        <v>15327</v>
      </c>
      <c r="F1783" s="99" t="s">
        <v>15324</v>
      </c>
      <c r="G1783" s="99" t="s">
        <v>18317</v>
      </c>
      <c r="H1783" s="99" t="s">
        <v>15326</v>
      </c>
      <c r="I1783" s="99" t="s">
        <v>15322</v>
      </c>
      <c r="J1783" s="99" t="s">
        <v>15327</v>
      </c>
      <c r="K1783" s="99">
        <v>0</v>
      </c>
      <c r="L1783" s="99" t="s">
        <v>13433</v>
      </c>
      <c r="M1783" s="99" t="s">
        <v>18318</v>
      </c>
      <c r="N1783" s="86" t="str">
        <f t="shared" si="28"/>
        <v>8675507</v>
      </c>
      <c r="O1783" s="104">
        <v>110000</v>
      </c>
      <c r="P1783" s="105">
        <v>55000</v>
      </c>
      <c r="Q1783" s="77">
        <v>55</v>
      </c>
      <c r="R1783" s="102" t="s">
        <v>15329</v>
      </c>
      <c r="S1783" s="99" t="s">
        <v>15330</v>
      </c>
      <c r="T1783" s="99" t="s">
        <v>15331</v>
      </c>
      <c r="U1783" s="99" t="s">
        <v>15641</v>
      </c>
      <c r="V1783" s="99" t="s">
        <v>15642</v>
      </c>
      <c r="W1783" s="99" t="s">
        <v>15345</v>
      </c>
      <c r="X1783" s="103" t="s">
        <v>18161</v>
      </c>
      <c r="Y1783" s="103">
        <v>44750</v>
      </c>
      <c r="Z1783" s="103">
        <v>52048</v>
      </c>
      <c r="AA1783" s="79">
        <v>6186</v>
      </c>
      <c r="AB1783" s="80" t="s">
        <v>15503</v>
      </c>
    </row>
    <row r="1784" spans="1:29" hidden="1">
      <c r="A1784" s="98" t="s">
        <v>15392</v>
      </c>
      <c r="B1784" s="99" t="s">
        <v>15522</v>
      </c>
      <c r="C1784" s="99" t="s">
        <v>15523</v>
      </c>
      <c r="D1784" s="99" t="s">
        <v>15322</v>
      </c>
      <c r="E1784" s="99" t="s">
        <v>15327</v>
      </c>
      <c r="F1784" s="99" t="s">
        <v>15354</v>
      </c>
      <c r="G1784" s="99" t="s">
        <v>18319</v>
      </c>
      <c r="H1784" s="99" t="s">
        <v>15326</v>
      </c>
      <c r="I1784" s="99" t="s">
        <v>15322</v>
      </c>
      <c r="J1784" s="99" t="s">
        <v>15327</v>
      </c>
      <c r="K1784" s="99">
        <v>0</v>
      </c>
      <c r="L1784" s="99" t="s">
        <v>13433</v>
      </c>
      <c r="M1784" s="99" t="s">
        <v>18320</v>
      </c>
      <c r="N1784" s="86" t="str">
        <f t="shared" si="28"/>
        <v>6372497</v>
      </c>
      <c r="O1784" s="104">
        <v>80000</v>
      </c>
      <c r="P1784" s="105">
        <v>80000</v>
      </c>
      <c r="Q1784" s="77">
        <v>80</v>
      </c>
      <c r="R1784" s="102" t="s">
        <v>15329</v>
      </c>
      <c r="S1784" s="99" t="s">
        <v>15401</v>
      </c>
      <c r="T1784" s="99" t="s">
        <v>15331</v>
      </c>
      <c r="U1784" s="99" t="s">
        <v>15641</v>
      </c>
      <c r="V1784" s="99" t="s">
        <v>15642</v>
      </c>
      <c r="W1784" s="99" t="s">
        <v>15402</v>
      </c>
      <c r="X1784" s="103" t="s">
        <v>18138</v>
      </c>
      <c r="Y1784" s="103">
        <v>44758</v>
      </c>
      <c r="Z1784" s="103">
        <v>52055</v>
      </c>
      <c r="AA1784" s="79" t="s">
        <v>15731</v>
      </c>
      <c r="AB1784" s="80" t="s">
        <v>15503</v>
      </c>
    </row>
    <row r="1785" spans="1:29" hidden="1">
      <c r="A1785" s="98" t="s">
        <v>15392</v>
      </c>
      <c r="B1785" s="99" t="s">
        <v>15522</v>
      </c>
      <c r="C1785" s="99" t="s">
        <v>15523</v>
      </c>
      <c r="D1785" s="99" t="s">
        <v>15322</v>
      </c>
      <c r="E1785" s="99" t="s">
        <v>15327</v>
      </c>
      <c r="F1785" s="99" t="s">
        <v>15354</v>
      </c>
      <c r="G1785" s="99" t="s">
        <v>18321</v>
      </c>
      <c r="H1785" s="99" t="s">
        <v>15326</v>
      </c>
      <c r="I1785" s="99" t="s">
        <v>15322</v>
      </c>
      <c r="J1785" s="99" t="s">
        <v>15327</v>
      </c>
      <c r="K1785" s="99">
        <v>0</v>
      </c>
      <c r="L1785" s="99" t="s">
        <v>13433</v>
      </c>
      <c r="M1785" s="99" t="s">
        <v>18322</v>
      </c>
      <c r="N1785" s="86" t="str">
        <f t="shared" si="28"/>
        <v>5679512</v>
      </c>
      <c r="O1785" s="104">
        <v>47000</v>
      </c>
      <c r="P1785" s="105">
        <v>23500</v>
      </c>
      <c r="Q1785" s="77">
        <v>23.5</v>
      </c>
      <c r="R1785" s="102" t="s">
        <v>15329</v>
      </c>
      <c r="S1785" s="99" t="s">
        <v>15401</v>
      </c>
      <c r="T1785" s="99" t="s">
        <v>15331</v>
      </c>
      <c r="U1785" s="99" t="s">
        <v>15641</v>
      </c>
      <c r="V1785" s="99" t="s">
        <v>15642</v>
      </c>
      <c r="W1785" s="99" t="s">
        <v>16520</v>
      </c>
      <c r="X1785" s="103" t="s">
        <v>18228</v>
      </c>
      <c r="Y1785" s="103">
        <v>44758</v>
      </c>
      <c r="Z1785" s="103">
        <v>48402</v>
      </c>
      <c r="AA1785" s="79" t="s">
        <v>15731</v>
      </c>
      <c r="AB1785" s="80" t="s">
        <v>15503</v>
      </c>
    </row>
    <row r="1786" spans="1:29" hidden="1">
      <c r="A1786" s="98" t="s">
        <v>15392</v>
      </c>
      <c r="B1786" s="99" t="s">
        <v>15522</v>
      </c>
      <c r="C1786" s="99" t="s">
        <v>15523</v>
      </c>
      <c r="D1786" s="99" t="s">
        <v>15322</v>
      </c>
      <c r="E1786" s="99" t="s">
        <v>15327</v>
      </c>
      <c r="F1786" s="99" t="s">
        <v>15324</v>
      </c>
      <c r="G1786" s="99" t="s">
        <v>18323</v>
      </c>
      <c r="H1786" s="99" t="s">
        <v>15326</v>
      </c>
      <c r="I1786" s="99" t="s">
        <v>15322</v>
      </c>
      <c r="J1786" s="99" t="s">
        <v>15327</v>
      </c>
      <c r="K1786" s="99">
        <v>0</v>
      </c>
      <c r="L1786" s="99" t="s">
        <v>13433</v>
      </c>
      <c r="M1786" s="99" t="s">
        <v>18324</v>
      </c>
      <c r="N1786" s="86" t="str">
        <f t="shared" si="28"/>
        <v>8285816</v>
      </c>
      <c r="O1786" s="104">
        <v>130000</v>
      </c>
      <c r="P1786" s="105">
        <v>130000</v>
      </c>
      <c r="Q1786" s="77">
        <v>130</v>
      </c>
      <c r="R1786" s="102" t="s">
        <v>15329</v>
      </c>
      <c r="S1786" s="99" t="s">
        <v>15330</v>
      </c>
      <c r="T1786" s="99" t="s">
        <v>15331</v>
      </c>
      <c r="U1786" s="99" t="s">
        <v>15332</v>
      </c>
      <c r="V1786" s="99" t="s">
        <v>15333</v>
      </c>
      <c r="W1786" s="99" t="s">
        <v>15334</v>
      </c>
      <c r="X1786" s="103" t="s">
        <v>15816</v>
      </c>
      <c r="Y1786" s="103">
        <v>44749</v>
      </c>
      <c r="Z1786" s="103">
        <v>52041</v>
      </c>
      <c r="AA1786" s="79">
        <v>6186</v>
      </c>
    </row>
    <row r="1787" spans="1:29" hidden="1">
      <c r="A1787" s="98" t="s">
        <v>15380</v>
      </c>
      <c r="B1787" s="99" t="s">
        <v>15381</v>
      </c>
      <c r="C1787" s="99" t="s">
        <v>15382</v>
      </c>
      <c r="D1787" s="99" t="s">
        <v>15322</v>
      </c>
      <c r="E1787" s="99" t="s">
        <v>15337</v>
      </c>
      <c r="F1787" s="99" t="s">
        <v>15324</v>
      </c>
      <c r="G1787" s="99" t="s">
        <v>18325</v>
      </c>
      <c r="H1787" s="99" t="s">
        <v>15326</v>
      </c>
      <c r="I1787" s="99" t="s">
        <v>15322</v>
      </c>
      <c r="J1787" s="99" t="s">
        <v>15337</v>
      </c>
      <c r="K1787" s="99">
        <v>0</v>
      </c>
      <c r="L1787" s="99" t="s">
        <v>13433</v>
      </c>
      <c r="M1787" s="99" t="s">
        <v>1254</v>
      </c>
      <c r="N1787" s="86" t="str">
        <f t="shared" si="28"/>
        <v>8830064</v>
      </c>
      <c r="O1787" s="104">
        <v>253000</v>
      </c>
      <c r="P1787" s="105">
        <v>253000</v>
      </c>
      <c r="Q1787" s="77">
        <v>253</v>
      </c>
      <c r="R1787" s="102" t="s">
        <v>15329</v>
      </c>
      <c r="S1787" s="99" t="s">
        <v>15330</v>
      </c>
      <c r="T1787" s="99" t="s">
        <v>15331</v>
      </c>
      <c r="U1787" s="99" t="s">
        <v>15332</v>
      </c>
      <c r="V1787" s="99" t="s">
        <v>15333</v>
      </c>
      <c r="W1787" s="99" t="s">
        <v>15334</v>
      </c>
      <c r="X1787" s="103" t="s">
        <v>18209</v>
      </c>
      <c r="Y1787" s="103">
        <v>44760</v>
      </c>
      <c r="Z1787" s="103">
        <v>52054</v>
      </c>
      <c r="AA1787" s="79">
        <v>6186</v>
      </c>
      <c r="AB1787" s="80" t="s">
        <v>15340</v>
      </c>
      <c r="AC1787" s="81">
        <v>33</v>
      </c>
    </row>
    <row r="1788" spans="1:29" hidden="1">
      <c r="A1788" s="98" t="s">
        <v>15380</v>
      </c>
      <c r="B1788" s="99" t="s">
        <v>15381</v>
      </c>
      <c r="C1788" s="99" t="s">
        <v>15382</v>
      </c>
      <c r="D1788" s="99" t="s">
        <v>15322</v>
      </c>
      <c r="E1788" s="99" t="s">
        <v>15337</v>
      </c>
      <c r="F1788" s="99" t="s">
        <v>15324</v>
      </c>
      <c r="G1788" s="99" t="s">
        <v>336</v>
      </c>
      <c r="H1788" s="99" t="s">
        <v>15326</v>
      </c>
      <c r="I1788" s="99" t="s">
        <v>15322</v>
      </c>
      <c r="J1788" s="99" t="s">
        <v>15418</v>
      </c>
      <c r="K1788" s="99">
        <v>0</v>
      </c>
      <c r="L1788" s="99" t="s">
        <v>13433</v>
      </c>
      <c r="M1788" s="99" t="s">
        <v>337</v>
      </c>
      <c r="N1788" s="86" t="str">
        <f t="shared" si="28"/>
        <v>3584079</v>
      </c>
      <c r="O1788" s="104">
        <v>297500</v>
      </c>
      <c r="P1788" s="105">
        <v>297500</v>
      </c>
      <c r="Q1788" s="77">
        <v>297.5</v>
      </c>
      <c r="R1788" s="102" t="s">
        <v>15329</v>
      </c>
      <c r="S1788" s="99" t="s">
        <v>15330</v>
      </c>
      <c r="T1788" s="99" t="s">
        <v>15331</v>
      </c>
      <c r="U1788" s="99" t="s">
        <v>15332</v>
      </c>
      <c r="V1788" s="99" t="s">
        <v>15333</v>
      </c>
      <c r="W1788" s="99" t="s">
        <v>15334</v>
      </c>
      <c r="X1788" s="103" t="s">
        <v>18127</v>
      </c>
      <c r="Y1788" s="103">
        <v>44763</v>
      </c>
      <c r="Z1788" s="103">
        <v>52060</v>
      </c>
      <c r="AA1788" s="79">
        <v>6186</v>
      </c>
      <c r="AB1788" s="80" t="s">
        <v>15340</v>
      </c>
      <c r="AC1788" s="81">
        <v>33</v>
      </c>
    </row>
    <row r="1789" spans="1:29" hidden="1">
      <c r="A1789" s="98" t="s">
        <v>15380</v>
      </c>
      <c r="B1789" s="99" t="s">
        <v>15381</v>
      </c>
      <c r="C1789" s="99" t="s">
        <v>15382</v>
      </c>
      <c r="D1789" s="99" t="s">
        <v>15322</v>
      </c>
      <c r="E1789" s="99" t="s">
        <v>15337</v>
      </c>
      <c r="F1789" s="99" t="s">
        <v>15324</v>
      </c>
      <c r="G1789" s="99" t="s">
        <v>18326</v>
      </c>
      <c r="H1789" s="99" t="s">
        <v>15326</v>
      </c>
      <c r="I1789" s="99" t="s">
        <v>15322</v>
      </c>
      <c r="J1789" s="99" t="s">
        <v>15395</v>
      </c>
      <c r="K1789" s="99">
        <v>0</v>
      </c>
      <c r="L1789" s="99" t="s">
        <v>13433</v>
      </c>
      <c r="M1789" s="99" t="s">
        <v>2436</v>
      </c>
      <c r="N1789" s="86" t="str">
        <f t="shared" si="28"/>
        <v>2193563</v>
      </c>
      <c r="O1789" s="104">
        <v>289000</v>
      </c>
      <c r="P1789" s="105">
        <v>289000</v>
      </c>
      <c r="Q1789" s="77">
        <v>289</v>
      </c>
      <c r="R1789" s="102" t="s">
        <v>15329</v>
      </c>
      <c r="S1789" s="99" t="s">
        <v>15330</v>
      </c>
      <c r="T1789" s="99" t="s">
        <v>15331</v>
      </c>
      <c r="U1789" s="99" t="s">
        <v>15332</v>
      </c>
      <c r="V1789" s="99" t="s">
        <v>15333</v>
      </c>
      <c r="W1789" s="99" t="s">
        <v>15334</v>
      </c>
      <c r="X1789" s="103" t="s">
        <v>18209</v>
      </c>
      <c r="Y1789" s="103">
        <v>44760</v>
      </c>
      <c r="Z1789" s="103">
        <v>52050</v>
      </c>
      <c r="AA1789" s="79">
        <v>6186</v>
      </c>
      <c r="AB1789" s="80" t="s">
        <v>15340</v>
      </c>
      <c r="AC1789" s="81">
        <v>33</v>
      </c>
    </row>
    <row r="1790" spans="1:29" hidden="1">
      <c r="A1790" s="98" t="s">
        <v>15380</v>
      </c>
      <c r="B1790" s="99" t="s">
        <v>15381</v>
      </c>
      <c r="C1790" s="99" t="s">
        <v>15382</v>
      </c>
      <c r="D1790" s="99" t="s">
        <v>15322</v>
      </c>
      <c r="E1790" s="99" t="s">
        <v>15337</v>
      </c>
      <c r="F1790" s="99" t="s">
        <v>15324</v>
      </c>
      <c r="G1790" s="99" t="s">
        <v>18327</v>
      </c>
      <c r="H1790" s="99" t="s">
        <v>15326</v>
      </c>
      <c r="I1790" s="99" t="s">
        <v>15322</v>
      </c>
      <c r="J1790" s="99" t="s">
        <v>15395</v>
      </c>
      <c r="K1790" s="99">
        <v>0</v>
      </c>
      <c r="L1790" s="99" t="s">
        <v>13433</v>
      </c>
      <c r="M1790" s="99" t="s">
        <v>2542</v>
      </c>
      <c r="N1790" s="86" t="str">
        <f t="shared" si="28"/>
        <v>9502439</v>
      </c>
      <c r="O1790" s="104">
        <v>297500</v>
      </c>
      <c r="P1790" s="105">
        <v>297500</v>
      </c>
      <c r="Q1790" s="77">
        <v>297.5</v>
      </c>
      <c r="R1790" s="102" t="s">
        <v>15329</v>
      </c>
      <c r="S1790" s="99" t="s">
        <v>15330</v>
      </c>
      <c r="T1790" s="99" t="s">
        <v>15331</v>
      </c>
      <c r="U1790" s="99" t="s">
        <v>15332</v>
      </c>
      <c r="V1790" s="99" t="s">
        <v>15333</v>
      </c>
      <c r="W1790" s="99" t="s">
        <v>15334</v>
      </c>
      <c r="X1790" s="103" t="s">
        <v>18209</v>
      </c>
      <c r="Y1790" s="103">
        <v>44760</v>
      </c>
      <c r="Z1790" s="103">
        <v>52059</v>
      </c>
      <c r="AA1790" s="79">
        <v>6186</v>
      </c>
      <c r="AB1790" s="80" t="s">
        <v>15340</v>
      </c>
      <c r="AC1790" s="81">
        <v>33</v>
      </c>
    </row>
    <row r="1791" spans="1:29" hidden="1">
      <c r="A1791" s="98" t="s">
        <v>15380</v>
      </c>
      <c r="B1791" s="99" t="s">
        <v>15381</v>
      </c>
      <c r="C1791" s="99" t="s">
        <v>15382</v>
      </c>
      <c r="D1791" s="99" t="s">
        <v>15322</v>
      </c>
      <c r="E1791" s="99" t="s">
        <v>15337</v>
      </c>
      <c r="F1791" s="99" t="s">
        <v>15324</v>
      </c>
      <c r="G1791" s="99" t="s">
        <v>18328</v>
      </c>
      <c r="H1791" s="99" t="s">
        <v>15326</v>
      </c>
      <c r="I1791" s="99" t="s">
        <v>15322</v>
      </c>
      <c r="J1791" s="99" t="s">
        <v>15395</v>
      </c>
      <c r="K1791" s="99">
        <v>0</v>
      </c>
      <c r="L1791" s="99" t="s">
        <v>13433</v>
      </c>
      <c r="M1791" s="99" t="s">
        <v>18329</v>
      </c>
      <c r="N1791" s="86" t="str">
        <f t="shared" si="28"/>
        <v>1830275</v>
      </c>
      <c r="O1791" s="104">
        <v>327250</v>
      </c>
      <c r="P1791" s="105">
        <v>327250</v>
      </c>
      <c r="Q1791" s="77">
        <v>327.25</v>
      </c>
      <c r="R1791" s="102" t="s">
        <v>15329</v>
      </c>
      <c r="S1791" s="99" t="s">
        <v>15330</v>
      </c>
      <c r="T1791" s="99" t="s">
        <v>15331</v>
      </c>
      <c r="U1791" s="99" t="s">
        <v>15332</v>
      </c>
      <c r="V1791" s="99" t="s">
        <v>15333</v>
      </c>
      <c r="W1791" s="99" t="s">
        <v>15334</v>
      </c>
      <c r="X1791" s="103" t="s">
        <v>18252</v>
      </c>
      <c r="Y1791" s="103">
        <v>44762</v>
      </c>
      <c r="Z1791" s="103">
        <v>52062</v>
      </c>
      <c r="AA1791" s="79">
        <v>6186</v>
      </c>
    </row>
    <row r="1792" spans="1:29" hidden="1">
      <c r="A1792" s="98" t="s">
        <v>15380</v>
      </c>
      <c r="B1792" s="99" t="s">
        <v>15381</v>
      </c>
      <c r="C1792" s="99" t="s">
        <v>15382</v>
      </c>
      <c r="D1792" s="99" t="s">
        <v>15322</v>
      </c>
      <c r="E1792" s="99" t="s">
        <v>15337</v>
      </c>
      <c r="F1792" s="99" t="s">
        <v>15324</v>
      </c>
      <c r="G1792" s="99" t="s">
        <v>18330</v>
      </c>
      <c r="H1792" s="99" t="s">
        <v>15326</v>
      </c>
      <c r="I1792" s="99" t="s">
        <v>15322</v>
      </c>
      <c r="J1792" s="99" t="s">
        <v>15343</v>
      </c>
      <c r="K1792" s="99">
        <v>0</v>
      </c>
      <c r="L1792" s="99" t="s">
        <v>13433</v>
      </c>
      <c r="M1792" s="99" t="s">
        <v>2304</v>
      </c>
      <c r="N1792" s="86" t="str">
        <f t="shared" si="28"/>
        <v>3896783</v>
      </c>
      <c r="O1792" s="104">
        <v>127500</v>
      </c>
      <c r="P1792" s="105">
        <v>127500</v>
      </c>
      <c r="Q1792" s="77">
        <v>127.5</v>
      </c>
      <c r="R1792" s="102" t="s">
        <v>15329</v>
      </c>
      <c r="S1792" s="99" t="s">
        <v>15330</v>
      </c>
      <c r="T1792" s="99" t="s">
        <v>15331</v>
      </c>
      <c r="U1792" s="99" t="s">
        <v>15332</v>
      </c>
      <c r="V1792" s="99" t="s">
        <v>15333</v>
      </c>
      <c r="W1792" s="99" t="s">
        <v>15334</v>
      </c>
      <c r="X1792" s="103" t="s">
        <v>18144</v>
      </c>
      <c r="Y1792" s="103">
        <v>44767</v>
      </c>
      <c r="Z1792" s="103">
        <v>52037</v>
      </c>
      <c r="AA1792" s="79">
        <v>6186</v>
      </c>
      <c r="AB1792" s="80" t="s">
        <v>15340</v>
      </c>
      <c r="AC1792" s="81">
        <v>33</v>
      </c>
    </row>
    <row r="1793" spans="1:29" hidden="1">
      <c r="A1793" s="98" t="s">
        <v>15335</v>
      </c>
      <c r="B1793" s="99" t="s">
        <v>15336</v>
      </c>
      <c r="C1793" s="99" t="s">
        <v>6</v>
      </c>
      <c r="D1793" s="99" t="s">
        <v>15322</v>
      </c>
      <c r="E1793" s="99" t="s">
        <v>15337</v>
      </c>
      <c r="F1793" s="99" t="s">
        <v>15324</v>
      </c>
      <c r="G1793" s="99" t="s">
        <v>18331</v>
      </c>
      <c r="H1793" s="99" t="s">
        <v>15326</v>
      </c>
      <c r="I1793" s="99" t="s">
        <v>15322</v>
      </c>
      <c r="J1793" s="99" t="s">
        <v>15337</v>
      </c>
      <c r="K1793" s="99">
        <v>0</v>
      </c>
      <c r="L1793" s="99" t="s">
        <v>13433</v>
      </c>
      <c r="M1793" s="99" t="s">
        <v>18332</v>
      </c>
      <c r="N1793" s="86" t="str">
        <f t="shared" si="28"/>
        <v>2583955</v>
      </c>
      <c r="O1793" s="104">
        <v>255465</v>
      </c>
      <c r="P1793" s="105">
        <v>255465</v>
      </c>
      <c r="Q1793" s="77">
        <v>255.465</v>
      </c>
      <c r="R1793" s="102" t="s">
        <v>15329</v>
      </c>
      <c r="S1793" s="99" t="s">
        <v>15349</v>
      </c>
      <c r="T1793" s="99" t="s">
        <v>15331</v>
      </c>
      <c r="U1793" s="99" t="s">
        <v>15350</v>
      </c>
      <c r="V1793" s="99" t="s">
        <v>15351</v>
      </c>
      <c r="W1793" s="99" t="s">
        <v>18333</v>
      </c>
      <c r="X1793" s="103" t="s">
        <v>18176</v>
      </c>
      <c r="Y1793" s="103">
        <v>44760</v>
      </c>
      <c r="Z1793" s="103">
        <v>51239</v>
      </c>
      <c r="AA1793" s="79">
        <v>6186</v>
      </c>
    </row>
    <row r="1794" spans="1:29" hidden="1">
      <c r="A1794" s="98" t="s">
        <v>15335</v>
      </c>
      <c r="B1794" s="99" t="s">
        <v>15336</v>
      </c>
      <c r="C1794" s="99" t="s">
        <v>6</v>
      </c>
      <c r="D1794" s="99" t="s">
        <v>15322</v>
      </c>
      <c r="E1794" s="99" t="s">
        <v>15337</v>
      </c>
      <c r="F1794" s="99" t="s">
        <v>15324</v>
      </c>
      <c r="G1794" s="99" t="s">
        <v>18334</v>
      </c>
      <c r="H1794" s="99" t="s">
        <v>15326</v>
      </c>
      <c r="I1794" s="99" t="s">
        <v>15322</v>
      </c>
      <c r="J1794" s="99" t="s">
        <v>15384</v>
      </c>
      <c r="K1794" s="99">
        <v>0</v>
      </c>
      <c r="L1794" s="99" t="s">
        <v>13433</v>
      </c>
      <c r="M1794" s="99" t="s">
        <v>2666</v>
      </c>
      <c r="N1794" s="86" t="str">
        <f t="shared" si="28"/>
        <v>4860995</v>
      </c>
      <c r="O1794" s="104">
        <v>205500</v>
      </c>
      <c r="P1794" s="105">
        <v>205500</v>
      </c>
      <c r="Q1794" s="77">
        <v>205.5</v>
      </c>
      <c r="R1794" s="102" t="s">
        <v>15329</v>
      </c>
      <c r="S1794" s="99" t="s">
        <v>15330</v>
      </c>
      <c r="T1794" s="99" t="s">
        <v>15331</v>
      </c>
      <c r="U1794" s="99" t="s">
        <v>15332</v>
      </c>
      <c r="V1794" s="99" t="s">
        <v>15333</v>
      </c>
      <c r="W1794" s="99" t="s">
        <v>15339</v>
      </c>
      <c r="X1794" s="103" t="s">
        <v>18181</v>
      </c>
      <c r="Y1794" s="103">
        <v>44749</v>
      </c>
      <c r="Z1794" s="103">
        <v>52036</v>
      </c>
      <c r="AA1794" s="79">
        <v>6186</v>
      </c>
      <c r="AB1794" s="80" t="s">
        <v>15340</v>
      </c>
      <c r="AC1794" s="81">
        <v>33</v>
      </c>
    </row>
    <row r="1795" spans="1:29" hidden="1">
      <c r="A1795" s="98" t="s">
        <v>15335</v>
      </c>
      <c r="B1795" s="99" t="s">
        <v>15336</v>
      </c>
      <c r="C1795" s="99" t="s">
        <v>6</v>
      </c>
      <c r="D1795" s="99" t="s">
        <v>15322</v>
      </c>
      <c r="E1795" s="99" t="s">
        <v>15337</v>
      </c>
      <c r="F1795" s="99" t="s">
        <v>15324</v>
      </c>
      <c r="G1795" s="99" t="s">
        <v>18335</v>
      </c>
      <c r="H1795" s="99" t="s">
        <v>15326</v>
      </c>
      <c r="I1795" s="99" t="s">
        <v>15322</v>
      </c>
      <c r="J1795" s="99" t="s">
        <v>15337</v>
      </c>
      <c r="K1795" s="99">
        <v>0</v>
      </c>
      <c r="L1795" s="99" t="s">
        <v>13433</v>
      </c>
      <c r="M1795" s="99" t="s">
        <v>859</v>
      </c>
      <c r="N1795" s="86" t="str">
        <f t="shared" si="28"/>
        <v>1614961</v>
      </c>
      <c r="O1795" s="104">
        <v>253000</v>
      </c>
      <c r="P1795" s="105">
        <v>253000</v>
      </c>
      <c r="Q1795" s="77">
        <v>253</v>
      </c>
      <c r="R1795" s="102" t="s">
        <v>15329</v>
      </c>
      <c r="S1795" s="99" t="s">
        <v>15330</v>
      </c>
      <c r="T1795" s="99" t="s">
        <v>15331</v>
      </c>
      <c r="U1795" s="99" t="s">
        <v>15332</v>
      </c>
      <c r="V1795" s="99" t="s">
        <v>15333</v>
      </c>
      <c r="W1795" s="99" t="s">
        <v>15339</v>
      </c>
      <c r="X1795" s="103" t="s">
        <v>18228</v>
      </c>
      <c r="Y1795" s="103">
        <v>44749</v>
      </c>
      <c r="Z1795" s="103">
        <v>52037</v>
      </c>
      <c r="AA1795" s="79">
        <v>6186</v>
      </c>
      <c r="AB1795" s="80" t="s">
        <v>15340</v>
      </c>
      <c r="AC1795" s="81">
        <v>33</v>
      </c>
    </row>
    <row r="1796" spans="1:29" hidden="1">
      <c r="A1796" s="98" t="s">
        <v>15335</v>
      </c>
      <c r="B1796" s="99" t="s">
        <v>15336</v>
      </c>
      <c r="C1796" s="99" t="s">
        <v>6</v>
      </c>
      <c r="D1796" s="99" t="s">
        <v>15322</v>
      </c>
      <c r="E1796" s="99" t="s">
        <v>15337</v>
      </c>
      <c r="F1796" s="99" t="s">
        <v>15324</v>
      </c>
      <c r="G1796" s="99" t="s">
        <v>18336</v>
      </c>
      <c r="H1796" s="99" t="s">
        <v>15326</v>
      </c>
      <c r="I1796" s="99" t="s">
        <v>15322</v>
      </c>
      <c r="J1796" s="99" t="s">
        <v>15337</v>
      </c>
      <c r="K1796" s="99">
        <v>0</v>
      </c>
      <c r="L1796" s="99" t="s">
        <v>13433</v>
      </c>
      <c r="M1796" s="99" t="s">
        <v>992</v>
      </c>
      <c r="N1796" s="86" t="str">
        <f t="shared" si="28"/>
        <v>3635138</v>
      </c>
      <c r="O1796" s="104">
        <v>327250</v>
      </c>
      <c r="P1796" s="105">
        <v>327250</v>
      </c>
      <c r="Q1796" s="77">
        <v>327.25</v>
      </c>
      <c r="R1796" s="102" t="s">
        <v>15329</v>
      </c>
      <c r="S1796" s="99" t="s">
        <v>15330</v>
      </c>
      <c r="T1796" s="99" t="s">
        <v>15331</v>
      </c>
      <c r="U1796" s="99" t="s">
        <v>15332</v>
      </c>
      <c r="V1796" s="99" t="s">
        <v>15333</v>
      </c>
      <c r="W1796" s="99" t="s">
        <v>15339</v>
      </c>
      <c r="X1796" s="103" t="s">
        <v>18228</v>
      </c>
      <c r="Y1796" s="103">
        <v>44749</v>
      </c>
      <c r="Z1796" s="103">
        <v>52033</v>
      </c>
      <c r="AA1796" s="79">
        <v>6186</v>
      </c>
      <c r="AB1796" s="80" t="s">
        <v>15340</v>
      </c>
      <c r="AC1796" s="81">
        <v>33</v>
      </c>
    </row>
    <row r="1797" spans="1:29" hidden="1">
      <c r="A1797" s="98" t="s">
        <v>15335</v>
      </c>
      <c r="B1797" s="99" t="s">
        <v>15336</v>
      </c>
      <c r="C1797" s="99" t="s">
        <v>6</v>
      </c>
      <c r="D1797" s="99" t="s">
        <v>15322</v>
      </c>
      <c r="E1797" s="99" t="s">
        <v>15337</v>
      </c>
      <c r="F1797" s="99" t="s">
        <v>15324</v>
      </c>
      <c r="G1797" s="99" t="s">
        <v>18337</v>
      </c>
      <c r="H1797" s="99" t="s">
        <v>15326</v>
      </c>
      <c r="I1797" s="99" t="s">
        <v>15322</v>
      </c>
      <c r="J1797" s="99" t="s">
        <v>15364</v>
      </c>
      <c r="K1797" s="99">
        <v>0</v>
      </c>
      <c r="L1797" s="99" t="s">
        <v>13433</v>
      </c>
      <c r="M1797" s="99" t="s">
        <v>3262</v>
      </c>
      <c r="N1797" s="86" t="str">
        <f t="shared" si="28"/>
        <v>0156896</v>
      </c>
      <c r="O1797" s="104">
        <v>323000</v>
      </c>
      <c r="P1797" s="105">
        <v>323000</v>
      </c>
      <c r="Q1797" s="77">
        <v>323</v>
      </c>
      <c r="R1797" s="102" t="s">
        <v>15329</v>
      </c>
      <c r="S1797" s="99" t="s">
        <v>15330</v>
      </c>
      <c r="T1797" s="99" t="s">
        <v>15331</v>
      </c>
      <c r="U1797" s="99" t="s">
        <v>15332</v>
      </c>
      <c r="V1797" s="99" t="s">
        <v>15333</v>
      </c>
      <c r="W1797" s="99" t="s">
        <v>15339</v>
      </c>
      <c r="X1797" s="103" t="s">
        <v>18212</v>
      </c>
      <c r="Y1797" s="103">
        <v>44770</v>
      </c>
      <c r="Z1797" s="103">
        <v>52065</v>
      </c>
      <c r="AA1797" s="79">
        <v>6186</v>
      </c>
      <c r="AB1797" s="80" t="s">
        <v>15340</v>
      </c>
      <c r="AC1797" s="81">
        <v>33</v>
      </c>
    </row>
    <row r="1798" spans="1:29" hidden="1">
      <c r="A1798" s="98" t="s">
        <v>15335</v>
      </c>
      <c r="B1798" s="99" t="s">
        <v>15336</v>
      </c>
      <c r="C1798" s="99" t="s">
        <v>6</v>
      </c>
      <c r="D1798" s="99" t="s">
        <v>15322</v>
      </c>
      <c r="E1798" s="99" t="s">
        <v>15337</v>
      </c>
      <c r="F1798" s="99" t="s">
        <v>15324</v>
      </c>
      <c r="G1798" s="99" t="s">
        <v>18338</v>
      </c>
      <c r="H1798" s="99" t="s">
        <v>15326</v>
      </c>
      <c r="I1798" s="99" t="s">
        <v>15322</v>
      </c>
      <c r="J1798" s="99" t="s">
        <v>15370</v>
      </c>
      <c r="K1798" s="99">
        <v>0</v>
      </c>
      <c r="L1798" s="99" t="s">
        <v>13433</v>
      </c>
      <c r="M1798" s="99" t="s">
        <v>2976</v>
      </c>
      <c r="N1798" s="86" t="str">
        <f t="shared" si="28"/>
        <v>1599434</v>
      </c>
      <c r="O1798" s="104">
        <v>296162</v>
      </c>
      <c r="P1798" s="105">
        <v>296162</v>
      </c>
      <c r="Q1798" s="77">
        <v>296.16199999999998</v>
      </c>
      <c r="R1798" s="102" t="s">
        <v>15329</v>
      </c>
      <c r="S1798" s="99" t="s">
        <v>15330</v>
      </c>
      <c r="T1798" s="99" t="s">
        <v>15331</v>
      </c>
      <c r="U1798" s="99" t="s">
        <v>15332</v>
      </c>
      <c r="V1798" s="99" t="s">
        <v>15333</v>
      </c>
      <c r="W1798" s="99" t="s">
        <v>15339</v>
      </c>
      <c r="X1798" s="103" t="s">
        <v>18144</v>
      </c>
      <c r="Y1798" s="103">
        <v>44762</v>
      </c>
      <c r="Z1798" s="103">
        <v>52037</v>
      </c>
      <c r="AA1798" s="79">
        <v>6186</v>
      </c>
      <c r="AB1798" s="80" t="s">
        <v>15340</v>
      </c>
      <c r="AC1798" s="81">
        <v>33</v>
      </c>
    </row>
    <row r="1799" spans="1:29" hidden="1">
      <c r="A1799" s="98" t="s">
        <v>15335</v>
      </c>
      <c r="B1799" s="99" t="s">
        <v>15336</v>
      </c>
      <c r="C1799" s="99" t="s">
        <v>6</v>
      </c>
      <c r="D1799" s="99" t="s">
        <v>15322</v>
      </c>
      <c r="E1799" s="99" t="s">
        <v>15337</v>
      </c>
      <c r="F1799" s="99" t="s">
        <v>15324</v>
      </c>
      <c r="G1799" s="99" t="s">
        <v>18339</v>
      </c>
      <c r="H1799" s="99" t="s">
        <v>15326</v>
      </c>
      <c r="I1799" s="99" t="s">
        <v>15505</v>
      </c>
      <c r="J1799" s="99" t="s">
        <v>16086</v>
      </c>
      <c r="K1799" s="99">
        <v>0</v>
      </c>
      <c r="L1799" s="99" t="s">
        <v>13433</v>
      </c>
      <c r="M1799" s="99" t="s">
        <v>18340</v>
      </c>
      <c r="N1799" s="86" t="str">
        <f t="shared" si="28"/>
        <v>5698945</v>
      </c>
      <c r="O1799" s="104">
        <v>139075</v>
      </c>
      <c r="P1799" s="105">
        <v>139075</v>
      </c>
      <c r="Q1799" s="77">
        <v>139.07499999999999</v>
      </c>
      <c r="R1799" s="102" t="s">
        <v>15329</v>
      </c>
      <c r="S1799" s="99" t="s">
        <v>15330</v>
      </c>
      <c r="T1799" s="99" t="s">
        <v>15331</v>
      </c>
      <c r="U1799" s="99" t="s">
        <v>15332</v>
      </c>
      <c r="V1799" s="99" t="s">
        <v>15333</v>
      </c>
      <c r="W1799" s="99" t="s">
        <v>15334</v>
      </c>
      <c r="X1799" s="103" t="s">
        <v>18159</v>
      </c>
      <c r="Y1799" s="103">
        <v>44756</v>
      </c>
      <c r="Z1799" s="103">
        <v>52042</v>
      </c>
      <c r="AA1799" s="79">
        <v>6186</v>
      </c>
    </row>
    <row r="1800" spans="1:29" hidden="1">
      <c r="A1800" s="98" t="s">
        <v>15335</v>
      </c>
      <c r="B1800" s="99" t="s">
        <v>15336</v>
      </c>
      <c r="C1800" s="99" t="s">
        <v>6</v>
      </c>
      <c r="D1800" s="99" t="s">
        <v>15322</v>
      </c>
      <c r="E1800" s="99" t="s">
        <v>15337</v>
      </c>
      <c r="F1800" s="99" t="s">
        <v>15324</v>
      </c>
      <c r="G1800" s="99" t="s">
        <v>18341</v>
      </c>
      <c r="H1800" s="99" t="s">
        <v>15326</v>
      </c>
      <c r="I1800" s="99" t="s">
        <v>15322</v>
      </c>
      <c r="J1800" s="99" t="s">
        <v>15337</v>
      </c>
      <c r="K1800" s="99">
        <v>0</v>
      </c>
      <c r="L1800" s="99" t="s">
        <v>13433</v>
      </c>
      <c r="M1800" s="99" t="s">
        <v>1549</v>
      </c>
      <c r="N1800" s="86" t="str">
        <f t="shared" si="28"/>
        <v>1956435</v>
      </c>
      <c r="O1800" s="104">
        <v>219750</v>
      </c>
      <c r="P1800" s="105">
        <v>219750</v>
      </c>
      <c r="Q1800" s="77">
        <v>219.75</v>
      </c>
      <c r="R1800" s="102" t="s">
        <v>15329</v>
      </c>
      <c r="S1800" s="99" t="s">
        <v>15330</v>
      </c>
      <c r="T1800" s="99" t="s">
        <v>15331</v>
      </c>
      <c r="U1800" s="99" t="s">
        <v>15332</v>
      </c>
      <c r="V1800" s="99" t="s">
        <v>15333</v>
      </c>
      <c r="W1800" s="99" t="s">
        <v>15339</v>
      </c>
      <c r="X1800" s="103" t="s">
        <v>18228</v>
      </c>
      <c r="Y1800" s="103">
        <v>44749</v>
      </c>
      <c r="Z1800" s="103">
        <v>52040</v>
      </c>
      <c r="AA1800" s="79">
        <v>6186</v>
      </c>
      <c r="AB1800" s="80" t="s">
        <v>15340</v>
      </c>
      <c r="AC1800" s="81">
        <v>33</v>
      </c>
    </row>
    <row r="1801" spans="1:29" hidden="1">
      <c r="A1801" s="98" t="s">
        <v>15335</v>
      </c>
      <c r="B1801" s="99" t="s">
        <v>15336</v>
      </c>
      <c r="C1801" s="99" t="s">
        <v>6</v>
      </c>
      <c r="D1801" s="99" t="s">
        <v>15322</v>
      </c>
      <c r="E1801" s="99" t="s">
        <v>15337</v>
      </c>
      <c r="F1801" s="99" t="s">
        <v>15324</v>
      </c>
      <c r="G1801" s="99" t="s">
        <v>18342</v>
      </c>
      <c r="H1801" s="99" t="s">
        <v>15326</v>
      </c>
      <c r="I1801" s="99" t="s">
        <v>15322</v>
      </c>
      <c r="J1801" s="99" t="s">
        <v>15337</v>
      </c>
      <c r="K1801" s="99">
        <v>0</v>
      </c>
      <c r="L1801" s="99" t="s">
        <v>13433</v>
      </c>
      <c r="M1801" s="99" t="s">
        <v>346</v>
      </c>
      <c r="N1801" s="86" t="str">
        <f t="shared" ref="N1801:N1864" si="29">+RIGHT(M1801,7)</f>
        <v>4709568</v>
      </c>
      <c r="O1801" s="104">
        <v>297500</v>
      </c>
      <c r="P1801" s="105">
        <v>297500</v>
      </c>
      <c r="Q1801" s="77">
        <v>297.5</v>
      </c>
      <c r="R1801" s="102" t="s">
        <v>15329</v>
      </c>
      <c r="S1801" s="99" t="s">
        <v>15330</v>
      </c>
      <c r="T1801" s="99" t="s">
        <v>15331</v>
      </c>
      <c r="U1801" s="99" t="s">
        <v>15332</v>
      </c>
      <c r="V1801" s="99" t="s">
        <v>15333</v>
      </c>
      <c r="W1801" s="99" t="s">
        <v>15339</v>
      </c>
      <c r="X1801" s="103" t="s">
        <v>18127</v>
      </c>
      <c r="Y1801" s="103">
        <v>44763</v>
      </c>
      <c r="Z1801" s="103">
        <v>52058</v>
      </c>
      <c r="AA1801" s="79">
        <v>6186</v>
      </c>
      <c r="AB1801" s="80" t="s">
        <v>15340</v>
      </c>
    </row>
    <row r="1802" spans="1:29" hidden="1">
      <c r="A1802" s="98" t="s">
        <v>15335</v>
      </c>
      <c r="B1802" s="99" t="s">
        <v>15336</v>
      </c>
      <c r="C1802" s="99" t="s">
        <v>6</v>
      </c>
      <c r="D1802" s="99" t="s">
        <v>15322</v>
      </c>
      <c r="E1802" s="99" t="s">
        <v>15337</v>
      </c>
      <c r="F1802" s="99" t="s">
        <v>15324</v>
      </c>
      <c r="G1802" s="99" t="s">
        <v>18343</v>
      </c>
      <c r="H1802" s="99" t="s">
        <v>15326</v>
      </c>
      <c r="I1802" s="99" t="s">
        <v>15322</v>
      </c>
      <c r="J1802" s="99" t="s">
        <v>15370</v>
      </c>
      <c r="K1802" s="99">
        <v>0</v>
      </c>
      <c r="L1802" s="99" t="s">
        <v>13433</v>
      </c>
      <c r="M1802" s="99" t="s">
        <v>18344</v>
      </c>
      <c r="N1802" s="86" t="str">
        <f t="shared" si="29"/>
        <v>8458944</v>
      </c>
      <c r="O1802" s="104">
        <v>126735</v>
      </c>
      <c r="P1802" s="105">
        <v>126735</v>
      </c>
      <c r="Q1802" s="77">
        <v>126.735</v>
      </c>
      <c r="R1802" s="102" t="s">
        <v>15329</v>
      </c>
      <c r="S1802" s="99" t="s">
        <v>15330</v>
      </c>
      <c r="T1802" s="99" t="s">
        <v>15331</v>
      </c>
      <c r="U1802" s="99" t="s">
        <v>15332</v>
      </c>
      <c r="V1802" s="99" t="s">
        <v>15333</v>
      </c>
      <c r="W1802" s="99" t="s">
        <v>15334</v>
      </c>
      <c r="X1802" s="103" t="s">
        <v>18144</v>
      </c>
      <c r="Y1802" s="103">
        <v>44763</v>
      </c>
      <c r="Z1802" s="103">
        <v>52051</v>
      </c>
      <c r="AA1802" s="79">
        <v>6186</v>
      </c>
    </row>
    <row r="1803" spans="1:29" hidden="1">
      <c r="A1803" s="98" t="s">
        <v>15479</v>
      </c>
      <c r="B1803" s="99" t="s">
        <v>15480</v>
      </c>
      <c r="C1803" s="99" t="s">
        <v>15481</v>
      </c>
      <c r="D1803" s="99" t="s">
        <v>15322</v>
      </c>
      <c r="E1803" s="99" t="s">
        <v>15337</v>
      </c>
      <c r="F1803" s="99" t="s">
        <v>15354</v>
      </c>
      <c r="G1803" s="99" t="s">
        <v>18345</v>
      </c>
      <c r="H1803" s="99" t="s">
        <v>15326</v>
      </c>
      <c r="I1803" s="99" t="s">
        <v>15322</v>
      </c>
      <c r="J1803" s="99" t="s">
        <v>15337</v>
      </c>
      <c r="K1803" s="99">
        <v>0</v>
      </c>
      <c r="L1803" s="99" t="s">
        <v>13433</v>
      </c>
      <c r="M1803" s="99" t="s">
        <v>18346</v>
      </c>
      <c r="N1803" s="86" t="str">
        <f t="shared" si="29"/>
        <v>1438948</v>
      </c>
      <c r="O1803" s="104">
        <v>96200</v>
      </c>
      <c r="P1803" s="105">
        <v>96200</v>
      </c>
      <c r="Q1803" s="77">
        <v>96.2</v>
      </c>
      <c r="R1803" s="102" t="s">
        <v>15329</v>
      </c>
      <c r="S1803" s="99" t="s">
        <v>15371</v>
      </c>
      <c r="T1803" s="99" t="s">
        <v>15331</v>
      </c>
      <c r="U1803" s="99" t="s">
        <v>15332</v>
      </c>
      <c r="V1803" s="99" t="s">
        <v>15333</v>
      </c>
      <c r="W1803" s="99" t="s">
        <v>15486</v>
      </c>
      <c r="X1803" s="103" t="s">
        <v>18201</v>
      </c>
      <c r="Y1803" s="103">
        <v>44767</v>
      </c>
      <c r="Z1803" s="103">
        <v>48405</v>
      </c>
      <c r="AA1803" s="79" t="s">
        <v>15374</v>
      </c>
    </row>
    <row r="1804" spans="1:29" hidden="1">
      <c r="A1804" s="98" t="s">
        <v>15479</v>
      </c>
      <c r="B1804" s="99" t="s">
        <v>15480</v>
      </c>
      <c r="C1804" s="99" t="s">
        <v>15481</v>
      </c>
      <c r="D1804" s="99" t="s">
        <v>15322</v>
      </c>
      <c r="E1804" s="99" t="s">
        <v>15337</v>
      </c>
      <c r="F1804" s="99" t="s">
        <v>15354</v>
      </c>
      <c r="G1804" s="99" t="s">
        <v>18347</v>
      </c>
      <c r="H1804" s="99" t="s">
        <v>15326</v>
      </c>
      <c r="I1804" s="99" t="s">
        <v>15322</v>
      </c>
      <c r="J1804" s="99" t="s">
        <v>15337</v>
      </c>
      <c r="K1804" s="99">
        <v>0</v>
      </c>
      <c r="L1804" s="99" t="s">
        <v>13433</v>
      </c>
      <c r="M1804" s="99" t="s">
        <v>18348</v>
      </c>
      <c r="N1804" s="86" t="str">
        <f t="shared" si="29"/>
        <v>5989161</v>
      </c>
      <c r="O1804" s="104">
        <v>110038</v>
      </c>
      <c r="P1804" s="105">
        <v>110038</v>
      </c>
      <c r="Q1804" s="77">
        <v>110.038</v>
      </c>
      <c r="R1804" s="102" t="s">
        <v>15329</v>
      </c>
      <c r="S1804" s="99" t="s">
        <v>15371</v>
      </c>
      <c r="T1804" s="99" t="s">
        <v>15331</v>
      </c>
      <c r="U1804" s="99" t="s">
        <v>15332</v>
      </c>
      <c r="V1804" s="99" t="s">
        <v>15333</v>
      </c>
      <c r="W1804" s="99" t="s">
        <v>15486</v>
      </c>
      <c r="X1804" s="103" t="s">
        <v>18161</v>
      </c>
      <c r="Y1804" s="103">
        <v>44747</v>
      </c>
      <c r="Z1804" s="103">
        <v>48375</v>
      </c>
      <c r="AA1804" s="79" t="s">
        <v>15374</v>
      </c>
    </row>
    <row r="1805" spans="1:29" hidden="1">
      <c r="A1805" s="98" t="s">
        <v>15479</v>
      </c>
      <c r="B1805" s="99" t="s">
        <v>15480</v>
      </c>
      <c r="C1805" s="99" t="s">
        <v>15481</v>
      </c>
      <c r="D1805" s="99" t="s">
        <v>15322</v>
      </c>
      <c r="E1805" s="99" t="s">
        <v>15337</v>
      </c>
      <c r="F1805" s="99" t="s">
        <v>15354</v>
      </c>
      <c r="G1805" s="99" t="s">
        <v>18349</v>
      </c>
      <c r="H1805" s="99" t="s">
        <v>15326</v>
      </c>
      <c r="I1805" s="99" t="s">
        <v>15322</v>
      </c>
      <c r="J1805" s="99" t="s">
        <v>15395</v>
      </c>
      <c r="K1805" s="99">
        <v>0</v>
      </c>
      <c r="L1805" s="99" t="s">
        <v>13433</v>
      </c>
      <c r="M1805" s="99" t="s">
        <v>18350</v>
      </c>
      <c r="N1805" s="86" t="str">
        <f t="shared" si="29"/>
        <v>1680948</v>
      </c>
      <c r="O1805" s="104">
        <v>142820</v>
      </c>
      <c r="P1805" s="105">
        <v>142820</v>
      </c>
      <c r="Q1805" s="77">
        <v>142.82</v>
      </c>
      <c r="R1805" s="102" t="s">
        <v>15329</v>
      </c>
      <c r="S1805" s="99" t="s">
        <v>15371</v>
      </c>
      <c r="T1805" s="99" t="s">
        <v>15331</v>
      </c>
      <c r="U1805" s="99" t="s">
        <v>15332</v>
      </c>
      <c r="V1805" s="99" t="s">
        <v>15333</v>
      </c>
      <c r="W1805" s="99" t="s">
        <v>15486</v>
      </c>
      <c r="X1805" s="103" t="s">
        <v>18161</v>
      </c>
      <c r="Y1805" s="103">
        <v>44747</v>
      </c>
      <c r="Z1805" s="103">
        <v>48375</v>
      </c>
      <c r="AA1805" s="79" t="s">
        <v>15374</v>
      </c>
    </row>
    <row r="1806" spans="1:29" hidden="1">
      <c r="A1806" s="98" t="s">
        <v>15479</v>
      </c>
      <c r="B1806" s="99" t="s">
        <v>15480</v>
      </c>
      <c r="C1806" s="99" t="s">
        <v>15481</v>
      </c>
      <c r="D1806" s="99" t="s">
        <v>15322</v>
      </c>
      <c r="E1806" s="99" t="s">
        <v>15337</v>
      </c>
      <c r="F1806" s="99" t="s">
        <v>15354</v>
      </c>
      <c r="G1806" s="99" t="s">
        <v>18351</v>
      </c>
      <c r="H1806" s="99" t="s">
        <v>15326</v>
      </c>
      <c r="I1806" s="99" t="s">
        <v>15322</v>
      </c>
      <c r="J1806" s="99" t="s">
        <v>15361</v>
      </c>
      <c r="K1806" s="99">
        <v>0</v>
      </c>
      <c r="L1806" s="99" t="s">
        <v>13433</v>
      </c>
      <c r="M1806" s="99" t="s">
        <v>18352</v>
      </c>
      <c r="N1806" s="86" t="str">
        <f t="shared" si="29"/>
        <v>0927070</v>
      </c>
      <c r="O1806" s="104">
        <v>99900</v>
      </c>
      <c r="P1806" s="105">
        <v>99900</v>
      </c>
      <c r="Q1806" s="77">
        <v>99.9</v>
      </c>
      <c r="R1806" s="102" t="s">
        <v>15329</v>
      </c>
      <c r="S1806" s="99" t="s">
        <v>15371</v>
      </c>
      <c r="T1806" s="99" t="s">
        <v>15331</v>
      </c>
      <c r="U1806" s="99" t="s">
        <v>15484</v>
      </c>
      <c r="V1806" s="99" t="s">
        <v>15485</v>
      </c>
      <c r="W1806" s="99" t="s">
        <v>15486</v>
      </c>
      <c r="X1806" s="103" t="s">
        <v>18201</v>
      </c>
      <c r="Y1806" s="103">
        <v>44767</v>
      </c>
      <c r="Z1806" s="103">
        <v>48405</v>
      </c>
      <c r="AA1806" s="79" t="s">
        <v>15374</v>
      </c>
    </row>
    <row r="1807" spans="1:29" hidden="1">
      <c r="A1807" s="98" t="s">
        <v>15479</v>
      </c>
      <c r="B1807" s="99" t="s">
        <v>15480</v>
      </c>
      <c r="C1807" s="99" t="s">
        <v>15481</v>
      </c>
      <c r="D1807" s="99" t="s">
        <v>15322</v>
      </c>
      <c r="E1807" s="99" t="s">
        <v>15337</v>
      </c>
      <c r="F1807" s="99" t="s">
        <v>15354</v>
      </c>
      <c r="G1807" s="99" t="s">
        <v>326</v>
      </c>
      <c r="H1807" s="99" t="s">
        <v>15326</v>
      </c>
      <c r="I1807" s="99" t="s">
        <v>15322</v>
      </c>
      <c r="J1807" s="99" t="s">
        <v>15395</v>
      </c>
      <c r="K1807" s="99">
        <v>0</v>
      </c>
      <c r="L1807" s="99" t="s">
        <v>13433</v>
      </c>
      <c r="M1807" s="99" t="s">
        <v>327</v>
      </c>
      <c r="N1807" s="86" t="str">
        <f t="shared" si="29"/>
        <v>1084629</v>
      </c>
      <c r="O1807" s="104">
        <v>177600</v>
      </c>
      <c r="P1807" s="105">
        <v>177600</v>
      </c>
      <c r="Q1807" s="77">
        <v>177.6</v>
      </c>
      <c r="R1807" s="102" t="s">
        <v>15329</v>
      </c>
      <c r="S1807" s="99" t="s">
        <v>15371</v>
      </c>
      <c r="T1807" s="99" t="s">
        <v>15331</v>
      </c>
      <c r="U1807" s="99" t="s">
        <v>15332</v>
      </c>
      <c r="V1807" s="99" t="s">
        <v>15333</v>
      </c>
      <c r="W1807" s="99" t="s">
        <v>15486</v>
      </c>
      <c r="X1807" s="103" t="s">
        <v>18212</v>
      </c>
      <c r="Y1807" s="103">
        <v>44771</v>
      </c>
      <c r="Z1807" s="103">
        <v>48405</v>
      </c>
      <c r="AA1807" s="79" t="s">
        <v>15374</v>
      </c>
    </row>
    <row r="1808" spans="1:29" hidden="1">
      <c r="A1808" s="98" t="s">
        <v>2799</v>
      </c>
      <c r="B1808" s="92" t="s">
        <v>15358</v>
      </c>
      <c r="C1808" s="99" t="s">
        <v>59</v>
      </c>
      <c r="D1808" s="99" t="s">
        <v>15322</v>
      </c>
      <c r="E1808" s="99" t="s">
        <v>15337</v>
      </c>
      <c r="F1808" s="76" t="s">
        <v>15324</v>
      </c>
      <c r="G1808" s="76" t="s">
        <v>18353</v>
      </c>
      <c r="I1808" s="99" t="s">
        <v>15322</v>
      </c>
      <c r="J1808" s="99" t="s">
        <v>15337</v>
      </c>
      <c r="K1808" s="99">
        <v>0</v>
      </c>
      <c r="L1808" s="99" t="s">
        <v>13433</v>
      </c>
      <c r="M1808" s="75" t="s">
        <v>2130</v>
      </c>
      <c r="N1808" s="86" t="str">
        <f t="shared" si="29"/>
        <v>5993675</v>
      </c>
      <c r="O1808" s="104">
        <v>265338</v>
      </c>
      <c r="P1808" s="104">
        <v>265338</v>
      </c>
      <c r="Q1808" s="77">
        <v>265.33800000000002</v>
      </c>
      <c r="R1808" s="102" t="s">
        <v>15329</v>
      </c>
      <c r="S1808" s="99" t="s">
        <v>15330</v>
      </c>
      <c r="T1808" s="99" t="s">
        <v>15331</v>
      </c>
      <c r="U1808" s="75" t="s">
        <v>18354</v>
      </c>
      <c r="V1808" s="76" t="s">
        <v>15333</v>
      </c>
      <c r="W1808" s="78">
        <v>10</v>
      </c>
      <c r="X1808" s="89">
        <v>44734</v>
      </c>
      <c r="Y1808" s="89">
        <v>44734</v>
      </c>
      <c r="Z1808" s="89">
        <v>52038</v>
      </c>
      <c r="AA1808" s="79">
        <v>6186</v>
      </c>
      <c r="AB1808" s="80" t="s">
        <v>15340</v>
      </c>
      <c r="AC1808" s="81">
        <v>33</v>
      </c>
    </row>
    <row r="1809" spans="1:29" hidden="1">
      <c r="A1809" s="98" t="s">
        <v>2799</v>
      </c>
      <c r="B1809" s="92" t="s">
        <v>15358</v>
      </c>
      <c r="C1809" s="99" t="s">
        <v>59</v>
      </c>
      <c r="D1809" s="99" t="s">
        <v>15322</v>
      </c>
      <c r="E1809" s="99" t="s">
        <v>15337</v>
      </c>
      <c r="F1809" s="76" t="s">
        <v>15324</v>
      </c>
      <c r="G1809" s="76" t="s">
        <v>18355</v>
      </c>
      <c r="I1809" s="99" t="s">
        <v>15322</v>
      </c>
      <c r="J1809" s="99" t="s">
        <v>15337</v>
      </c>
      <c r="K1809" s="99">
        <v>0</v>
      </c>
      <c r="L1809" s="99" t="s">
        <v>13433</v>
      </c>
      <c r="M1809" s="75" t="s">
        <v>1404</v>
      </c>
      <c r="N1809" s="86" t="str">
        <f t="shared" si="29"/>
        <v>9115015</v>
      </c>
      <c r="O1809" s="104">
        <v>327250</v>
      </c>
      <c r="P1809" s="104">
        <v>327250</v>
      </c>
      <c r="Q1809" s="77">
        <v>327.25</v>
      </c>
      <c r="R1809" s="102" t="s">
        <v>15329</v>
      </c>
      <c r="S1809" s="99" t="s">
        <v>15330</v>
      </c>
      <c r="T1809" s="99" t="s">
        <v>15331</v>
      </c>
      <c r="U1809" s="75" t="s">
        <v>18354</v>
      </c>
      <c r="V1809" s="76" t="s">
        <v>15333</v>
      </c>
      <c r="W1809" s="78">
        <v>10</v>
      </c>
      <c r="X1809" s="89">
        <v>44762</v>
      </c>
      <c r="Y1809" s="89">
        <v>44762</v>
      </c>
      <c r="Z1809" s="89">
        <v>52066</v>
      </c>
      <c r="AA1809" s="79">
        <v>6186</v>
      </c>
      <c r="AB1809" s="80" t="s">
        <v>15340</v>
      </c>
      <c r="AC1809" s="81">
        <v>33</v>
      </c>
    </row>
    <row r="1810" spans="1:29" hidden="1">
      <c r="A1810" s="98" t="s">
        <v>2799</v>
      </c>
      <c r="B1810" s="92" t="s">
        <v>15358</v>
      </c>
      <c r="C1810" s="99" t="s">
        <v>59</v>
      </c>
      <c r="D1810" s="99" t="s">
        <v>15322</v>
      </c>
      <c r="E1810" s="99" t="s">
        <v>15337</v>
      </c>
      <c r="F1810" s="76" t="s">
        <v>15324</v>
      </c>
      <c r="G1810" s="76" t="s">
        <v>923</v>
      </c>
      <c r="I1810" s="99" t="s">
        <v>15322</v>
      </c>
      <c r="J1810" s="99" t="s">
        <v>15337</v>
      </c>
      <c r="K1810" s="99">
        <v>0</v>
      </c>
      <c r="L1810" s="99" t="s">
        <v>13433</v>
      </c>
      <c r="M1810" s="75" t="s">
        <v>925</v>
      </c>
      <c r="N1810" s="86" t="str">
        <f t="shared" si="29"/>
        <v>0027722</v>
      </c>
      <c r="O1810" s="104">
        <v>327250</v>
      </c>
      <c r="P1810" s="104">
        <v>327250</v>
      </c>
      <c r="Q1810" s="77">
        <v>327.25</v>
      </c>
      <c r="R1810" s="102" t="s">
        <v>15329</v>
      </c>
      <c r="S1810" s="99" t="s">
        <v>15330</v>
      </c>
      <c r="T1810" s="99" t="s">
        <v>15331</v>
      </c>
      <c r="U1810" s="75" t="s">
        <v>18354</v>
      </c>
      <c r="V1810" s="76" t="s">
        <v>15333</v>
      </c>
      <c r="W1810" s="78">
        <v>10</v>
      </c>
      <c r="X1810" s="89">
        <v>44762</v>
      </c>
      <c r="Y1810" s="89">
        <v>44762</v>
      </c>
      <c r="Z1810" s="89">
        <v>52066</v>
      </c>
      <c r="AA1810" s="79">
        <v>6186</v>
      </c>
      <c r="AB1810" s="80" t="s">
        <v>15340</v>
      </c>
      <c r="AC1810" s="81">
        <v>33</v>
      </c>
    </row>
    <row r="1811" spans="1:29" hidden="1">
      <c r="A1811" s="98" t="s">
        <v>2799</v>
      </c>
      <c r="B1811" s="92" t="s">
        <v>15358</v>
      </c>
      <c r="C1811" s="99" t="s">
        <v>59</v>
      </c>
      <c r="D1811" s="99" t="s">
        <v>15322</v>
      </c>
      <c r="E1811" s="99" t="s">
        <v>15337</v>
      </c>
      <c r="F1811" s="76" t="s">
        <v>15324</v>
      </c>
      <c r="G1811" s="76" t="s">
        <v>18356</v>
      </c>
      <c r="I1811" s="99" t="s">
        <v>15322</v>
      </c>
      <c r="J1811" s="99" t="s">
        <v>15337</v>
      </c>
      <c r="K1811" s="99">
        <v>0</v>
      </c>
      <c r="L1811" s="99" t="s">
        <v>13433</v>
      </c>
      <c r="M1811" s="75" t="s">
        <v>3827</v>
      </c>
      <c r="N1811" s="86" t="str">
        <f t="shared" si="29"/>
        <v>3713935</v>
      </c>
      <c r="O1811" s="104">
        <v>280500</v>
      </c>
      <c r="P1811" s="104">
        <v>280500</v>
      </c>
      <c r="Q1811" s="77">
        <v>280.5</v>
      </c>
      <c r="R1811" s="102" t="s">
        <v>15329</v>
      </c>
      <c r="S1811" s="99" t="s">
        <v>15330</v>
      </c>
      <c r="T1811" s="99" t="s">
        <v>15331</v>
      </c>
      <c r="U1811" s="75" t="s">
        <v>18354</v>
      </c>
      <c r="V1811" s="76" t="s">
        <v>15333</v>
      </c>
      <c r="W1811" s="78">
        <v>10</v>
      </c>
      <c r="X1811" s="89">
        <v>44747</v>
      </c>
      <c r="Y1811" s="89">
        <v>44747</v>
      </c>
      <c r="Z1811" s="89">
        <v>52051</v>
      </c>
      <c r="AA1811" s="79">
        <v>6186</v>
      </c>
      <c r="AB1811" s="80" t="s">
        <v>15340</v>
      </c>
      <c r="AC1811" s="81">
        <v>33</v>
      </c>
    </row>
    <row r="1812" spans="1:29" hidden="1">
      <c r="A1812" s="98" t="s">
        <v>2799</v>
      </c>
      <c r="B1812" s="92" t="s">
        <v>15358</v>
      </c>
      <c r="C1812" s="99" t="s">
        <v>59</v>
      </c>
      <c r="D1812" s="99" t="s">
        <v>15322</v>
      </c>
      <c r="E1812" s="99" t="s">
        <v>15337</v>
      </c>
      <c r="F1812" s="76" t="s">
        <v>15324</v>
      </c>
      <c r="G1812" s="76" t="s">
        <v>18357</v>
      </c>
      <c r="I1812" s="99" t="s">
        <v>15322</v>
      </c>
      <c r="J1812" s="99" t="s">
        <v>15337</v>
      </c>
      <c r="K1812" s="99">
        <v>0</v>
      </c>
      <c r="L1812" s="99" t="s">
        <v>13433</v>
      </c>
      <c r="M1812" s="75" t="s">
        <v>18358</v>
      </c>
      <c r="N1812" s="86" t="str">
        <f t="shared" si="29"/>
        <v>1760412</v>
      </c>
      <c r="O1812" s="104">
        <v>267000</v>
      </c>
      <c r="P1812" s="104">
        <v>267000</v>
      </c>
      <c r="Q1812" s="77">
        <v>267</v>
      </c>
      <c r="R1812" s="102" t="s">
        <v>15329</v>
      </c>
      <c r="S1812" s="99" t="s">
        <v>15330</v>
      </c>
      <c r="T1812" s="99" t="s">
        <v>15331</v>
      </c>
      <c r="U1812" s="75" t="s">
        <v>18359</v>
      </c>
      <c r="V1812" s="76" t="s">
        <v>15910</v>
      </c>
      <c r="W1812" s="78">
        <v>17</v>
      </c>
      <c r="X1812" s="89">
        <v>44746</v>
      </c>
      <c r="Y1812" s="89">
        <v>44746</v>
      </c>
      <c r="Z1812" s="89">
        <v>52032</v>
      </c>
      <c r="AA1812" s="79">
        <v>6186</v>
      </c>
      <c r="AB1812" s="80" t="s">
        <v>15503</v>
      </c>
    </row>
    <row r="1813" spans="1:29" hidden="1">
      <c r="A1813" s="98" t="s">
        <v>2799</v>
      </c>
      <c r="B1813" s="92" t="s">
        <v>15358</v>
      </c>
      <c r="C1813" s="99" t="s">
        <v>59</v>
      </c>
      <c r="D1813" s="99" t="s">
        <v>15322</v>
      </c>
      <c r="E1813" s="99" t="s">
        <v>15337</v>
      </c>
      <c r="F1813" s="76" t="s">
        <v>15324</v>
      </c>
      <c r="G1813" s="76" t="s">
        <v>18360</v>
      </c>
      <c r="I1813" s="99" t="s">
        <v>15322</v>
      </c>
      <c r="J1813" s="99" t="s">
        <v>15337</v>
      </c>
      <c r="K1813" s="99">
        <v>0</v>
      </c>
      <c r="L1813" s="99" t="s">
        <v>13433</v>
      </c>
      <c r="M1813" s="75" t="s">
        <v>18361</v>
      </c>
      <c r="N1813" s="86" t="str">
        <f t="shared" si="29"/>
        <v>2521743</v>
      </c>
      <c r="O1813" s="104">
        <v>326987</v>
      </c>
      <c r="P1813" s="104">
        <v>326987</v>
      </c>
      <c r="Q1813" s="77">
        <v>326.98700000000002</v>
      </c>
      <c r="R1813" s="102" t="s">
        <v>15329</v>
      </c>
      <c r="S1813" s="99" t="s">
        <v>15330</v>
      </c>
      <c r="T1813" s="99" t="s">
        <v>15331</v>
      </c>
      <c r="U1813" s="75" t="s">
        <v>18354</v>
      </c>
      <c r="V1813" s="76" t="s">
        <v>15333</v>
      </c>
      <c r="W1813" s="78">
        <v>17</v>
      </c>
      <c r="X1813" s="89">
        <v>44720</v>
      </c>
      <c r="Y1813" s="89">
        <v>44720</v>
      </c>
      <c r="Z1813" s="89">
        <v>52024</v>
      </c>
      <c r="AA1813" s="79">
        <v>6186</v>
      </c>
      <c r="AB1813" s="80" t="s">
        <v>15340</v>
      </c>
      <c r="AC1813" s="81">
        <v>33</v>
      </c>
    </row>
    <row r="1814" spans="1:29" hidden="1">
      <c r="A1814" s="98" t="s">
        <v>2799</v>
      </c>
      <c r="B1814" s="92" t="s">
        <v>15358</v>
      </c>
      <c r="C1814" s="99" t="s">
        <v>59</v>
      </c>
      <c r="D1814" s="99" t="s">
        <v>15322</v>
      </c>
      <c r="E1814" s="99" t="s">
        <v>15337</v>
      </c>
      <c r="F1814" s="76" t="s">
        <v>15324</v>
      </c>
      <c r="G1814" s="76" t="s">
        <v>18362</v>
      </c>
      <c r="I1814" s="99" t="s">
        <v>15322</v>
      </c>
      <c r="J1814" s="99" t="s">
        <v>15337</v>
      </c>
      <c r="K1814" s="99">
        <v>0</v>
      </c>
      <c r="L1814" s="99" t="s">
        <v>13433</v>
      </c>
      <c r="M1814" s="75" t="s">
        <v>2470</v>
      </c>
      <c r="N1814" s="86" t="str">
        <f t="shared" si="29"/>
        <v>9988002</v>
      </c>
      <c r="O1814" s="104">
        <v>186830</v>
      </c>
      <c r="P1814" s="104">
        <v>186830</v>
      </c>
      <c r="Q1814" s="77">
        <v>186.83</v>
      </c>
      <c r="R1814" s="102" t="s">
        <v>15329</v>
      </c>
      <c r="S1814" s="99" t="s">
        <v>15330</v>
      </c>
      <c r="T1814" s="99" t="s">
        <v>15331</v>
      </c>
      <c r="U1814" s="75" t="s">
        <v>18354</v>
      </c>
      <c r="V1814" s="76" t="s">
        <v>15333</v>
      </c>
      <c r="W1814" s="78">
        <v>10</v>
      </c>
      <c r="X1814" s="89">
        <v>44764</v>
      </c>
      <c r="Y1814" s="89">
        <v>44764</v>
      </c>
      <c r="Z1814" s="89">
        <v>52068</v>
      </c>
      <c r="AA1814" s="79">
        <v>6186</v>
      </c>
      <c r="AB1814" s="80" t="s">
        <v>15340</v>
      </c>
      <c r="AC1814" s="81">
        <v>33</v>
      </c>
    </row>
    <row r="1815" spans="1:29" hidden="1">
      <c r="A1815" s="98" t="s">
        <v>2799</v>
      </c>
      <c r="B1815" s="92" t="s">
        <v>15358</v>
      </c>
      <c r="C1815" s="99" t="s">
        <v>59</v>
      </c>
      <c r="D1815" s="99" t="s">
        <v>15322</v>
      </c>
      <c r="E1815" s="99" t="s">
        <v>15337</v>
      </c>
      <c r="F1815" s="76" t="s">
        <v>15324</v>
      </c>
      <c r="G1815" s="76" t="s">
        <v>18363</v>
      </c>
      <c r="I1815" s="99" t="s">
        <v>15322</v>
      </c>
      <c r="J1815" s="99" t="s">
        <v>15337</v>
      </c>
      <c r="K1815" s="99">
        <v>0</v>
      </c>
      <c r="L1815" s="99" t="s">
        <v>13433</v>
      </c>
      <c r="M1815" s="75" t="s">
        <v>18364</v>
      </c>
      <c r="N1815" s="86" t="str">
        <f t="shared" si="29"/>
        <v>2689852</v>
      </c>
      <c r="O1815" s="104">
        <v>255000</v>
      </c>
      <c r="P1815" s="104">
        <v>255000</v>
      </c>
      <c r="Q1815" s="77">
        <v>255</v>
      </c>
      <c r="R1815" s="102" t="s">
        <v>15329</v>
      </c>
      <c r="S1815" s="99" t="s">
        <v>15330</v>
      </c>
      <c r="T1815" s="99" t="s">
        <v>15331</v>
      </c>
      <c r="U1815" s="75" t="s">
        <v>18359</v>
      </c>
      <c r="V1815" s="76" t="s">
        <v>15910</v>
      </c>
      <c r="W1815" s="78">
        <v>17</v>
      </c>
      <c r="X1815" s="89">
        <v>44714</v>
      </c>
      <c r="Y1815" s="89">
        <v>44714</v>
      </c>
      <c r="Z1815" s="89">
        <v>52018</v>
      </c>
      <c r="AA1815" s="79">
        <v>6186</v>
      </c>
      <c r="AB1815" s="80" t="s">
        <v>15503</v>
      </c>
    </row>
    <row r="1816" spans="1:29" hidden="1">
      <c r="A1816" s="98" t="s">
        <v>2799</v>
      </c>
      <c r="B1816" s="92" t="s">
        <v>15358</v>
      </c>
      <c r="C1816" s="99" t="s">
        <v>59</v>
      </c>
      <c r="D1816" s="99" t="s">
        <v>15322</v>
      </c>
      <c r="E1816" s="99" t="s">
        <v>15337</v>
      </c>
      <c r="F1816" s="76" t="s">
        <v>15324</v>
      </c>
      <c r="G1816" s="76" t="s">
        <v>18365</v>
      </c>
      <c r="I1816" s="99" t="s">
        <v>15322</v>
      </c>
      <c r="J1816" s="99" t="s">
        <v>15337</v>
      </c>
      <c r="K1816" s="99">
        <v>0</v>
      </c>
      <c r="L1816" s="99" t="s">
        <v>13433</v>
      </c>
      <c r="M1816" s="75" t="s">
        <v>18366</v>
      </c>
      <c r="N1816" s="86" t="str">
        <f t="shared" si="29"/>
        <v>1934477</v>
      </c>
      <c r="O1816" s="104">
        <v>196100</v>
      </c>
      <c r="P1816" s="104">
        <v>196100</v>
      </c>
      <c r="Q1816" s="77">
        <v>196.1</v>
      </c>
      <c r="R1816" s="102" t="s">
        <v>15329</v>
      </c>
      <c r="S1816" s="99" t="s">
        <v>15330</v>
      </c>
      <c r="T1816" s="99" t="s">
        <v>15331</v>
      </c>
      <c r="U1816" s="75" t="s">
        <v>18354</v>
      </c>
      <c r="V1816" s="76" t="s">
        <v>15333</v>
      </c>
      <c r="W1816" s="78">
        <v>17</v>
      </c>
      <c r="X1816" s="89">
        <v>44747</v>
      </c>
      <c r="Y1816" s="89">
        <v>44747</v>
      </c>
      <c r="Z1816" s="89">
        <v>52050</v>
      </c>
      <c r="AA1816" s="79">
        <v>6186</v>
      </c>
      <c r="AB1816" s="80" t="s">
        <v>15340</v>
      </c>
      <c r="AC1816" s="81">
        <v>33</v>
      </c>
    </row>
    <row r="1817" spans="1:29" hidden="1">
      <c r="A1817" s="98" t="s">
        <v>2799</v>
      </c>
      <c r="B1817" s="92" t="s">
        <v>15358</v>
      </c>
      <c r="C1817" s="99" t="s">
        <v>59</v>
      </c>
      <c r="D1817" s="99" t="s">
        <v>15322</v>
      </c>
      <c r="E1817" s="99" t="s">
        <v>15337</v>
      </c>
      <c r="F1817" s="76" t="s">
        <v>15324</v>
      </c>
      <c r="G1817" s="76" t="s">
        <v>18367</v>
      </c>
      <c r="I1817" s="99" t="s">
        <v>15322</v>
      </c>
      <c r="J1817" s="99" t="s">
        <v>15337</v>
      </c>
      <c r="K1817" s="99">
        <v>0</v>
      </c>
      <c r="L1817" s="99" t="s">
        <v>13433</v>
      </c>
      <c r="M1817" s="75" t="s">
        <v>657</v>
      </c>
      <c r="N1817" s="86" t="str">
        <f t="shared" si="29"/>
        <v>0263474</v>
      </c>
      <c r="O1817" s="104">
        <v>309400</v>
      </c>
      <c r="P1817" s="104">
        <v>309400</v>
      </c>
      <c r="Q1817" s="77">
        <v>309.39999999999998</v>
      </c>
      <c r="R1817" s="102" t="s">
        <v>15329</v>
      </c>
      <c r="S1817" s="99" t="s">
        <v>15330</v>
      </c>
      <c r="T1817" s="99" t="s">
        <v>15331</v>
      </c>
      <c r="U1817" s="75" t="s">
        <v>18354</v>
      </c>
      <c r="V1817" s="76" t="s">
        <v>15333</v>
      </c>
      <c r="W1817" s="78">
        <v>10</v>
      </c>
      <c r="X1817" s="89">
        <v>44736</v>
      </c>
      <c r="Y1817" s="89">
        <v>44736</v>
      </c>
      <c r="Z1817" s="89">
        <v>52040</v>
      </c>
      <c r="AA1817" s="79">
        <v>6186</v>
      </c>
      <c r="AB1817" s="80" t="s">
        <v>15340</v>
      </c>
      <c r="AC1817" s="81">
        <v>33</v>
      </c>
    </row>
    <row r="1818" spans="1:29" hidden="1">
      <c r="A1818" s="98" t="s">
        <v>2799</v>
      </c>
      <c r="B1818" s="92" t="s">
        <v>15358</v>
      </c>
      <c r="C1818" s="99" t="s">
        <v>59</v>
      </c>
      <c r="D1818" s="99" t="s">
        <v>15322</v>
      </c>
      <c r="E1818" s="99" t="s">
        <v>15337</v>
      </c>
      <c r="F1818" s="76" t="s">
        <v>15324</v>
      </c>
      <c r="G1818" s="76" t="s">
        <v>18368</v>
      </c>
      <c r="I1818" s="99" t="s">
        <v>15322</v>
      </c>
      <c r="J1818" s="99" t="s">
        <v>15337</v>
      </c>
      <c r="K1818" s="99">
        <v>0</v>
      </c>
      <c r="L1818" s="99" t="s">
        <v>13433</v>
      </c>
      <c r="M1818" s="75" t="s">
        <v>1340</v>
      </c>
      <c r="N1818" s="86" t="str">
        <f t="shared" si="29"/>
        <v>4552948</v>
      </c>
      <c r="O1818" s="104">
        <v>285600</v>
      </c>
      <c r="P1818" s="104">
        <v>285600</v>
      </c>
      <c r="Q1818" s="77">
        <v>285.60000000000002</v>
      </c>
      <c r="R1818" s="102" t="s">
        <v>15329</v>
      </c>
      <c r="S1818" s="99" t="s">
        <v>15330</v>
      </c>
      <c r="T1818" s="99" t="s">
        <v>15331</v>
      </c>
      <c r="U1818" s="75" t="s">
        <v>18354</v>
      </c>
      <c r="V1818" s="76" t="s">
        <v>15333</v>
      </c>
      <c r="W1818" s="78">
        <v>10</v>
      </c>
      <c r="X1818" s="89">
        <v>44747</v>
      </c>
      <c r="Y1818" s="89">
        <v>44747</v>
      </c>
      <c r="Z1818" s="89">
        <v>52051</v>
      </c>
      <c r="AA1818" s="79">
        <v>6186</v>
      </c>
      <c r="AB1818" s="80" t="s">
        <v>15340</v>
      </c>
      <c r="AC1818" s="81">
        <v>33</v>
      </c>
    </row>
    <row r="1819" spans="1:29" hidden="1">
      <c r="A1819" s="98" t="s">
        <v>2799</v>
      </c>
      <c r="B1819" s="92" t="s">
        <v>15358</v>
      </c>
      <c r="C1819" s="99" t="s">
        <v>59</v>
      </c>
      <c r="D1819" s="99" t="s">
        <v>15322</v>
      </c>
      <c r="E1819" s="99" t="s">
        <v>15337</v>
      </c>
      <c r="F1819" s="76" t="s">
        <v>15324</v>
      </c>
      <c r="G1819" s="76" t="s">
        <v>18369</v>
      </c>
      <c r="I1819" s="99" t="s">
        <v>15322</v>
      </c>
      <c r="J1819" s="99" t="s">
        <v>15337</v>
      </c>
      <c r="K1819" s="99">
        <v>0</v>
      </c>
      <c r="L1819" s="99" t="s">
        <v>13433</v>
      </c>
      <c r="M1819" s="75" t="s">
        <v>70</v>
      </c>
      <c r="N1819" s="86" t="str">
        <f t="shared" si="29"/>
        <v>5424841</v>
      </c>
      <c r="O1819" s="104">
        <v>309400</v>
      </c>
      <c r="P1819" s="104">
        <v>309400</v>
      </c>
      <c r="Q1819" s="77">
        <v>309.39999999999998</v>
      </c>
      <c r="R1819" s="102" t="s">
        <v>15329</v>
      </c>
      <c r="S1819" s="99" t="s">
        <v>15330</v>
      </c>
      <c r="T1819" s="99" t="s">
        <v>15331</v>
      </c>
      <c r="U1819" s="75" t="s">
        <v>18354</v>
      </c>
      <c r="V1819" s="76" t="s">
        <v>15333</v>
      </c>
      <c r="W1819" s="78">
        <v>10</v>
      </c>
      <c r="X1819" s="89">
        <v>44749</v>
      </c>
      <c r="Y1819" s="89">
        <v>44749</v>
      </c>
      <c r="Z1819" s="89">
        <v>52053</v>
      </c>
      <c r="AA1819" s="79">
        <v>6186</v>
      </c>
      <c r="AB1819" s="80" t="s">
        <v>15340</v>
      </c>
      <c r="AC1819" s="81">
        <v>33</v>
      </c>
    </row>
    <row r="1820" spans="1:29" hidden="1">
      <c r="A1820" s="98" t="s">
        <v>2799</v>
      </c>
      <c r="B1820" s="92" t="s">
        <v>15358</v>
      </c>
      <c r="C1820" s="99" t="s">
        <v>59</v>
      </c>
      <c r="D1820" s="99" t="s">
        <v>15322</v>
      </c>
      <c r="E1820" s="99" t="s">
        <v>15337</v>
      </c>
      <c r="F1820" s="76" t="s">
        <v>15324</v>
      </c>
      <c r="G1820" s="76" t="s">
        <v>18370</v>
      </c>
      <c r="I1820" s="99" t="s">
        <v>15322</v>
      </c>
      <c r="J1820" s="99" t="s">
        <v>15337</v>
      </c>
      <c r="K1820" s="99">
        <v>0</v>
      </c>
      <c r="L1820" s="99" t="s">
        <v>13433</v>
      </c>
      <c r="M1820" s="75" t="s">
        <v>1465</v>
      </c>
      <c r="N1820" s="86" t="str">
        <f t="shared" si="29"/>
        <v>6757377</v>
      </c>
      <c r="O1820" s="104">
        <v>297500</v>
      </c>
      <c r="P1820" s="104">
        <v>297500</v>
      </c>
      <c r="Q1820" s="77">
        <v>297.5</v>
      </c>
      <c r="R1820" s="102" t="s">
        <v>15329</v>
      </c>
      <c r="S1820" s="99" t="s">
        <v>15330</v>
      </c>
      <c r="T1820" s="99" t="s">
        <v>15331</v>
      </c>
      <c r="U1820" s="75" t="s">
        <v>18354</v>
      </c>
      <c r="V1820" s="76" t="s">
        <v>15333</v>
      </c>
      <c r="W1820" s="78">
        <v>10</v>
      </c>
      <c r="X1820" s="89">
        <v>44726</v>
      </c>
      <c r="Y1820" s="89">
        <v>44726</v>
      </c>
      <c r="Z1820" s="89">
        <v>52030</v>
      </c>
      <c r="AA1820" s="79">
        <v>6186</v>
      </c>
      <c r="AB1820" s="80" t="s">
        <v>15340</v>
      </c>
      <c r="AC1820" s="81">
        <v>33</v>
      </c>
    </row>
    <row r="1821" spans="1:29" hidden="1">
      <c r="A1821" s="98" t="s">
        <v>2799</v>
      </c>
      <c r="B1821" s="92" t="s">
        <v>15358</v>
      </c>
      <c r="C1821" s="99" t="s">
        <v>59</v>
      </c>
      <c r="D1821" s="99" t="s">
        <v>15322</v>
      </c>
      <c r="E1821" s="99" t="s">
        <v>15337</v>
      </c>
      <c r="F1821" s="76" t="s">
        <v>15324</v>
      </c>
      <c r="G1821" s="76" t="s">
        <v>18371</v>
      </c>
      <c r="I1821" s="99" t="s">
        <v>15322</v>
      </c>
      <c r="J1821" s="99" t="s">
        <v>15337</v>
      </c>
      <c r="K1821" s="99">
        <v>0</v>
      </c>
      <c r="L1821" s="99" t="s">
        <v>13433</v>
      </c>
      <c r="M1821" s="75" t="s">
        <v>578</v>
      </c>
      <c r="N1821" s="86" t="str">
        <f t="shared" si="29"/>
        <v>5600427</v>
      </c>
      <c r="O1821" s="104">
        <v>327250</v>
      </c>
      <c r="P1821" s="104">
        <v>327250</v>
      </c>
      <c r="Q1821" s="77">
        <v>327.25</v>
      </c>
      <c r="R1821" s="102" t="s">
        <v>15329</v>
      </c>
      <c r="S1821" s="99" t="s">
        <v>15330</v>
      </c>
      <c r="T1821" s="99" t="s">
        <v>15331</v>
      </c>
      <c r="U1821" s="75" t="s">
        <v>18354</v>
      </c>
      <c r="V1821" s="76" t="s">
        <v>15333</v>
      </c>
      <c r="W1821" s="78">
        <v>10</v>
      </c>
      <c r="X1821" s="89">
        <v>44719</v>
      </c>
      <c r="Y1821" s="89">
        <v>44719</v>
      </c>
      <c r="Z1821" s="89">
        <v>52023</v>
      </c>
      <c r="AA1821" s="79">
        <v>6186</v>
      </c>
      <c r="AB1821" s="80" t="s">
        <v>15340</v>
      </c>
      <c r="AC1821" s="81">
        <v>33</v>
      </c>
    </row>
    <row r="1822" spans="1:29" hidden="1">
      <c r="A1822" s="98" t="s">
        <v>2799</v>
      </c>
      <c r="B1822" s="92" t="s">
        <v>15358</v>
      </c>
      <c r="C1822" s="99" t="s">
        <v>59</v>
      </c>
      <c r="D1822" s="99" t="s">
        <v>15322</v>
      </c>
      <c r="E1822" s="99" t="s">
        <v>15337</v>
      </c>
      <c r="F1822" s="76" t="s">
        <v>15324</v>
      </c>
      <c r="G1822" s="76" t="s">
        <v>18372</v>
      </c>
      <c r="I1822" s="99" t="s">
        <v>15322</v>
      </c>
      <c r="J1822" s="99" t="s">
        <v>15337</v>
      </c>
      <c r="K1822" s="99">
        <v>0</v>
      </c>
      <c r="L1822" s="99" t="s">
        <v>13433</v>
      </c>
      <c r="M1822" s="75" t="s">
        <v>152</v>
      </c>
      <c r="N1822" s="86" t="str">
        <f t="shared" si="29"/>
        <v>1175875</v>
      </c>
      <c r="O1822" s="104">
        <v>260834.9</v>
      </c>
      <c r="P1822" s="104">
        <v>260834.9</v>
      </c>
      <c r="Q1822" s="77">
        <v>260.8349</v>
      </c>
      <c r="R1822" s="102" t="s">
        <v>15329</v>
      </c>
      <c r="S1822" s="99" t="s">
        <v>15330</v>
      </c>
      <c r="T1822" s="99" t="s">
        <v>15331</v>
      </c>
      <c r="U1822" s="75" t="s">
        <v>18354</v>
      </c>
      <c r="V1822" s="76" t="s">
        <v>15333</v>
      </c>
      <c r="W1822" s="78">
        <v>10</v>
      </c>
      <c r="X1822" s="89">
        <v>44749</v>
      </c>
      <c r="Y1822" s="89">
        <v>44749</v>
      </c>
      <c r="Z1822" s="89">
        <v>52053</v>
      </c>
      <c r="AA1822" s="79">
        <v>6186</v>
      </c>
      <c r="AB1822" s="80" t="s">
        <v>15340</v>
      </c>
      <c r="AC1822" s="81">
        <v>33</v>
      </c>
    </row>
    <row r="1823" spans="1:29" hidden="1">
      <c r="A1823" s="98" t="s">
        <v>2799</v>
      </c>
      <c r="B1823" s="92" t="s">
        <v>15358</v>
      </c>
      <c r="C1823" s="99" t="s">
        <v>59</v>
      </c>
      <c r="D1823" s="99" t="s">
        <v>15322</v>
      </c>
      <c r="E1823" s="99" t="s">
        <v>15337</v>
      </c>
      <c r="F1823" s="76" t="s">
        <v>15324</v>
      </c>
      <c r="G1823" s="76" t="s">
        <v>18373</v>
      </c>
      <c r="I1823" s="99" t="s">
        <v>15322</v>
      </c>
      <c r="J1823" s="99" t="s">
        <v>15337</v>
      </c>
      <c r="K1823" s="99">
        <v>0</v>
      </c>
      <c r="L1823" s="99" t="s">
        <v>13433</v>
      </c>
      <c r="M1823" s="75" t="s">
        <v>566</v>
      </c>
      <c r="N1823" s="86" t="str">
        <f t="shared" si="29"/>
        <v>7485258</v>
      </c>
      <c r="O1823" s="104">
        <v>302600</v>
      </c>
      <c r="P1823" s="104">
        <v>302600</v>
      </c>
      <c r="Q1823" s="77">
        <v>302.60000000000002</v>
      </c>
      <c r="R1823" s="102" t="s">
        <v>15329</v>
      </c>
      <c r="S1823" s="99" t="s">
        <v>15330</v>
      </c>
      <c r="T1823" s="99" t="s">
        <v>15331</v>
      </c>
      <c r="U1823" s="75" t="s">
        <v>18354</v>
      </c>
      <c r="V1823" s="76" t="s">
        <v>15333</v>
      </c>
      <c r="W1823" s="78">
        <v>10</v>
      </c>
      <c r="X1823" s="89">
        <v>44722</v>
      </c>
      <c r="Y1823" s="89">
        <v>44722</v>
      </c>
      <c r="Z1823" s="89">
        <v>52026</v>
      </c>
      <c r="AA1823" s="79">
        <v>6186</v>
      </c>
      <c r="AB1823" s="80" t="s">
        <v>15340</v>
      </c>
      <c r="AC1823" s="81">
        <v>33</v>
      </c>
    </row>
    <row r="1824" spans="1:29" hidden="1">
      <c r="A1824" s="98" t="s">
        <v>2799</v>
      </c>
      <c r="B1824" s="92" t="s">
        <v>15358</v>
      </c>
      <c r="C1824" s="99" t="s">
        <v>59</v>
      </c>
      <c r="D1824" s="99" t="s">
        <v>15322</v>
      </c>
      <c r="E1824" s="99" t="s">
        <v>15337</v>
      </c>
      <c r="F1824" s="76" t="s">
        <v>15324</v>
      </c>
      <c r="G1824" s="76" t="s">
        <v>18374</v>
      </c>
      <c r="I1824" s="99" t="s">
        <v>15322</v>
      </c>
      <c r="J1824" s="99" t="s">
        <v>15337</v>
      </c>
      <c r="K1824" s="99">
        <v>0</v>
      </c>
      <c r="L1824" s="99" t="s">
        <v>13433</v>
      </c>
      <c r="M1824" s="75" t="s">
        <v>575</v>
      </c>
      <c r="N1824" s="86" t="str">
        <f t="shared" si="29"/>
        <v>0331657</v>
      </c>
      <c r="O1824" s="104">
        <v>327250</v>
      </c>
      <c r="P1824" s="104">
        <v>327250</v>
      </c>
      <c r="Q1824" s="77">
        <v>327.25</v>
      </c>
      <c r="R1824" s="102" t="s">
        <v>15329</v>
      </c>
      <c r="S1824" s="99" t="s">
        <v>15330</v>
      </c>
      <c r="T1824" s="99" t="s">
        <v>15331</v>
      </c>
      <c r="U1824" s="75" t="s">
        <v>18354</v>
      </c>
      <c r="V1824" s="76" t="s">
        <v>15333</v>
      </c>
      <c r="W1824" s="78">
        <v>10</v>
      </c>
      <c r="X1824" s="89">
        <v>44741</v>
      </c>
      <c r="Y1824" s="89">
        <v>44741</v>
      </c>
      <c r="Z1824" s="89">
        <v>52045</v>
      </c>
      <c r="AA1824" s="79">
        <v>6186</v>
      </c>
      <c r="AB1824" s="80" t="s">
        <v>15340</v>
      </c>
      <c r="AC1824" s="81">
        <v>33</v>
      </c>
    </row>
    <row r="1825" spans="1:29" hidden="1">
      <c r="A1825" s="98" t="s">
        <v>2799</v>
      </c>
      <c r="B1825" s="92" t="s">
        <v>15358</v>
      </c>
      <c r="C1825" s="99" t="s">
        <v>59</v>
      </c>
      <c r="D1825" s="99" t="s">
        <v>15322</v>
      </c>
      <c r="E1825" s="99" t="s">
        <v>15337</v>
      </c>
      <c r="F1825" s="76" t="s">
        <v>15324</v>
      </c>
      <c r="G1825" s="76" t="s">
        <v>18375</v>
      </c>
      <c r="I1825" s="99" t="s">
        <v>15322</v>
      </c>
      <c r="J1825" s="99" t="s">
        <v>15337</v>
      </c>
      <c r="K1825" s="99">
        <v>0</v>
      </c>
      <c r="L1825" s="99" t="s">
        <v>13433</v>
      </c>
      <c r="M1825" s="75" t="s">
        <v>2192</v>
      </c>
      <c r="N1825" s="86" t="str">
        <f t="shared" si="29"/>
        <v>2960382</v>
      </c>
      <c r="O1825" s="104">
        <v>251100</v>
      </c>
      <c r="P1825" s="104">
        <v>251100</v>
      </c>
      <c r="Q1825" s="77">
        <v>251.1</v>
      </c>
      <c r="R1825" s="102" t="s">
        <v>15329</v>
      </c>
      <c r="S1825" s="99" t="s">
        <v>15330</v>
      </c>
      <c r="T1825" s="99" t="s">
        <v>15331</v>
      </c>
      <c r="U1825" s="75" t="s">
        <v>18354</v>
      </c>
      <c r="V1825" s="76" t="s">
        <v>15333</v>
      </c>
      <c r="W1825" s="78">
        <v>10</v>
      </c>
      <c r="X1825" s="89">
        <v>44732</v>
      </c>
      <c r="Y1825" s="89">
        <v>44732</v>
      </c>
      <c r="Z1825" s="89">
        <v>52036</v>
      </c>
      <c r="AA1825" s="79">
        <v>6186</v>
      </c>
      <c r="AB1825" s="80" t="s">
        <v>15340</v>
      </c>
      <c r="AC1825" s="81">
        <v>33</v>
      </c>
    </row>
    <row r="1826" spans="1:29" hidden="1">
      <c r="A1826" s="98" t="s">
        <v>2799</v>
      </c>
      <c r="B1826" s="92" t="s">
        <v>15358</v>
      </c>
      <c r="C1826" s="99" t="s">
        <v>59</v>
      </c>
      <c r="D1826" s="99" t="s">
        <v>15322</v>
      </c>
      <c r="E1826" s="99" t="s">
        <v>15337</v>
      </c>
      <c r="F1826" s="76" t="s">
        <v>15324</v>
      </c>
      <c r="G1826" s="76" t="s">
        <v>18376</v>
      </c>
      <c r="I1826" s="99" t="s">
        <v>15322</v>
      </c>
      <c r="J1826" s="99" t="s">
        <v>15337</v>
      </c>
      <c r="K1826" s="99">
        <v>0</v>
      </c>
      <c r="L1826" s="99" t="s">
        <v>13433</v>
      </c>
      <c r="M1826" s="75" t="s">
        <v>18377</v>
      </c>
      <c r="N1826" s="86" t="str">
        <f t="shared" si="29"/>
        <v>6692789</v>
      </c>
      <c r="O1826" s="104">
        <v>96677</v>
      </c>
      <c r="P1826" s="104">
        <v>96677</v>
      </c>
      <c r="Q1826" s="77">
        <v>96.677000000000007</v>
      </c>
      <c r="R1826" s="102" t="s">
        <v>15329</v>
      </c>
      <c r="S1826" s="99" t="s">
        <v>15330</v>
      </c>
      <c r="T1826" s="99" t="s">
        <v>15331</v>
      </c>
      <c r="U1826" s="75" t="s">
        <v>18378</v>
      </c>
      <c r="V1826" s="76" t="s">
        <v>18379</v>
      </c>
      <c r="W1826" s="78">
        <v>14</v>
      </c>
      <c r="X1826" s="89">
        <v>44729</v>
      </c>
      <c r="Y1826" s="89">
        <v>44729</v>
      </c>
      <c r="Z1826" s="89">
        <v>47953</v>
      </c>
      <c r="AA1826" s="79" t="s">
        <v>15353</v>
      </c>
    </row>
    <row r="1827" spans="1:29" hidden="1">
      <c r="A1827" s="98" t="s">
        <v>2799</v>
      </c>
      <c r="B1827" s="92" t="s">
        <v>15358</v>
      </c>
      <c r="C1827" s="99" t="s">
        <v>59</v>
      </c>
      <c r="D1827" s="99" t="s">
        <v>15322</v>
      </c>
      <c r="E1827" s="99" t="s">
        <v>15337</v>
      </c>
      <c r="F1827" s="76" t="s">
        <v>15324</v>
      </c>
      <c r="G1827" s="76" t="s">
        <v>3829</v>
      </c>
      <c r="I1827" s="99" t="s">
        <v>15322</v>
      </c>
      <c r="J1827" s="99" t="s">
        <v>15337</v>
      </c>
      <c r="K1827" s="99">
        <v>0</v>
      </c>
      <c r="L1827" s="99" t="s">
        <v>13433</v>
      </c>
      <c r="M1827" s="75" t="s">
        <v>3830</v>
      </c>
      <c r="N1827" s="86" t="str">
        <f t="shared" si="29"/>
        <v>0796239</v>
      </c>
      <c r="O1827" s="104">
        <v>297500</v>
      </c>
      <c r="P1827" s="104">
        <v>297500</v>
      </c>
      <c r="Q1827" s="77">
        <v>297.5</v>
      </c>
      <c r="R1827" s="102" t="s">
        <v>15329</v>
      </c>
      <c r="S1827" s="99" t="s">
        <v>15330</v>
      </c>
      <c r="T1827" s="99" t="s">
        <v>15331</v>
      </c>
      <c r="U1827" s="75" t="s">
        <v>18354</v>
      </c>
      <c r="V1827" s="76" t="s">
        <v>15333</v>
      </c>
      <c r="W1827" s="78">
        <v>10</v>
      </c>
      <c r="X1827" s="89">
        <v>44771</v>
      </c>
      <c r="Y1827" s="89">
        <v>44771</v>
      </c>
      <c r="Z1827" s="89">
        <v>52075</v>
      </c>
      <c r="AA1827" s="79">
        <v>6186</v>
      </c>
      <c r="AB1827" s="80" t="s">
        <v>15340</v>
      </c>
      <c r="AC1827" s="81">
        <v>33</v>
      </c>
    </row>
    <row r="1828" spans="1:29" hidden="1">
      <c r="A1828" s="98" t="s">
        <v>2799</v>
      </c>
      <c r="B1828" s="92" t="s">
        <v>15358</v>
      </c>
      <c r="C1828" s="99" t="s">
        <v>59</v>
      </c>
      <c r="D1828" s="99" t="s">
        <v>15322</v>
      </c>
      <c r="E1828" s="99" t="s">
        <v>15337</v>
      </c>
      <c r="F1828" s="76" t="s">
        <v>15324</v>
      </c>
      <c r="G1828" s="76" t="s">
        <v>18380</v>
      </c>
      <c r="I1828" s="99" t="s">
        <v>15322</v>
      </c>
      <c r="J1828" s="99" t="s">
        <v>15337</v>
      </c>
      <c r="K1828" s="99">
        <v>0</v>
      </c>
      <c r="L1828" s="99" t="s">
        <v>13433</v>
      </c>
      <c r="M1828" s="75" t="s">
        <v>2765</v>
      </c>
      <c r="N1828" s="86" t="str">
        <f t="shared" si="29"/>
        <v>0513517</v>
      </c>
      <c r="O1828" s="104">
        <v>79000</v>
      </c>
      <c r="P1828" s="104">
        <v>79000</v>
      </c>
      <c r="Q1828" s="77">
        <v>79</v>
      </c>
      <c r="R1828" s="102" t="s">
        <v>15329</v>
      </c>
      <c r="S1828" s="99" t="s">
        <v>15330</v>
      </c>
      <c r="T1828" s="99" t="s">
        <v>15331</v>
      </c>
      <c r="U1828" s="75" t="s">
        <v>18354</v>
      </c>
      <c r="V1828" s="76" t="s">
        <v>15333</v>
      </c>
      <c r="W1828" s="78">
        <v>10</v>
      </c>
      <c r="X1828" s="89">
        <v>44720</v>
      </c>
      <c r="Y1828" s="89">
        <v>44720</v>
      </c>
      <c r="Z1828" s="89">
        <v>52024</v>
      </c>
      <c r="AA1828" s="79">
        <v>6186</v>
      </c>
      <c r="AB1828" s="80" t="s">
        <v>15340</v>
      </c>
      <c r="AC1828" s="81">
        <v>33</v>
      </c>
    </row>
    <row r="1829" spans="1:29" hidden="1">
      <c r="A1829" s="98" t="s">
        <v>2799</v>
      </c>
      <c r="B1829" s="92" t="s">
        <v>15358</v>
      </c>
      <c r="C1829" s="99" t="s">
        <v>59</v>
      </c>
      <c r="D1829" s="99" t="s">
        <v>15322</v>
      </c>
      <c r="E1829" s="99" t="s">
        <v>15337</v>
      </c>
      <c r="F1829" s="76" t="s">
        <v>15324</v>
      </c>
      <c r="G1829" s="76" t="s">
        <v>18381</v>
      </c>
      <c r="I1829" s="99" t="s">
        <v>15322</v>
      </c>
      <c r="J1829" s="99" t="s">
        <v>15337</v>
      </c>
      <c r="K1829" s="99">
        <v>0</v>
      </c>
      <c r="L1829" s="99" t="s">
        <v>13433</v>
      </c>
      <c r="M1829" s="75" t="s">
        <v>342</v>
      </c>
      <c r="N1829" s="86" t="str">
        <f t="shared" si="29"/>
        <v>0630880</v>
      </c>
      <c r="O1829" s="104">
        <v>286025</v>
      </c>
      <c r="P1829" s="104">
        <v>286025</v>
      </c>
      <c r="Q1829" s="77">
        <v>286.02499999999998</v>
      </c>
      <c r="R1829" s="102" t="s">
        <v>15329</v>
      </c>
      <c r="S1829" s="99" t="s">
        <v>15330</v>
      </c>
      <c r="T1829" s="99" t="s">
        <v>15331</v>
      </c>
      <c r="U1829" s="75" t="s">
        <v>18354</v>
      </c>
      <c r="V1829" s="76" t="s">
        <v>15333</v>
      </c>
      <c r="W1829" s="78">
        <v>10</v>
      </c>
      <c r="X1829" s="89">
        <v>44762</v>
      </c>
      <c r="Y1829" s="89">
        <v>44762</v>
      </c>
      <c r="Z1829" s="89">
        <v>52066</v>
      </c>
      <c r="AA1829" s="79">
        <v>6186</v>
      </c>
      <c r="AB1829" s="80" t="s">
        <v>15340</v>
      </c>
      <c r="AC1829" s="81">
        <v>33</v>
      </c>
    </row>
    <row r="1830" spans="1:29" hidden="1">
      <c r="A1830" s="98" t="s">
        <v>2799</v>
      </c>
      <c r="B1830" s="92" t="s">
        <v>15358</v>
      </c>
      <c r="C1830" s="99" t="s">
        <v>59</v>
      </c>
      <c r="D1830" s="99" t="s">
        <v>15322</v>
      </c>
      <c r="E1830" s="99" t="s">
        <v>15337</v>
      </c>
      <c r="F1830" s="76" t="s">
        <v>15324</v>
      </c>
      <c r="G1830" s="76" t="s">
        <v>2582</v>
      </c>
      <c r="I1830" s="99" t="s">
        <v>15322</v>
      </c>
      <c r="J1830" s="99" t="s">
        <v>15337</v>
      </c>
      <c r="K1830" s="99">
        <v>0</v>
      </c>
      <c r="L1830" s="99" t="s">
        <v>13433</v>
      </c>
      <c r="M1830" s="75" t="s">
        <v>2583</v>
      </c>
      <c r="N1830" s="86" t="str">
        <f t="shared" si="29"/>
        <v>5366467</v>
      </c>
      <c r="O1830" s="104">
        <v>251600</v>
      </c>
      <c r="P1830" s="104">
        <v>251600</v>
      </c>
      <c r="Q1830" s="77">
        <v>251.6</v>
      </c>
      <c r="R1830" s="102" t="s">
        <v>15329</v>
      </c>
      <c r="S1830" s="99" t="s">
        <v>15330</v>
      </c>
      <c r="T1830" s="99" t="s">
        <v>15331</v>
      </c>
      <c r="U1830" s="75" t="s">
        <v>18354</v>
      </c>
      <c r="V1830" s="76" t="s">
        <v>15333</v>
      </c>
      <c r="W1830" s="78">
        <v>10</v>
      </c>
      <c r="X1830" s="89">
        <v>44743</v>
      </c>
      <c r="Y1830" s="89">
        <v>44743</v>
      </c>
      <c r="Z1830" s="89">
        <v>52047</v>
      </c>
      <c r="AA1830" s="79">
        <v>6186</v>
      </c>
      <c r="AB1830" s="80" t="s">
        <v>15340</v>
      </c>
      <c r="AC1830" s="81">
        <v>33</v>
      </c>
    </row>
    <row r="1831" spans="1:29" hidden="1">
      <c r="A1831" s="98" t="s">
        <v>2799</v>
      </c>
      <c r="B1831" s="92" t="s">
        <v>15358</v>
      </c>
      <c r="C1831" s="99" t="s">
        <v>59</v>
      </c>
      <c r="D1831" s="99" t="s">
        <v>15322</v>
      </c>
      <c r="E1831" s="99" t="s">
        <v>15337</v>
      </c>
      <c r="F1831" s="76" t="s">
        <v>15324</v>
      </c>
      <c r="G1831" s="76" t="s">
        <v>18382</v>
      </c>
      <c r="I1831" s="99" t="s">
        <v>15322</v>
      </c>
      <c r="J1831" s="99" t="s">
        <v>15337</v>
      </c>
      <c r="K1831" s="99">
        <v>0</v>
      </c>
      <c r="L1831" s="99" t="s">
        <v>13433</v>
      </c>
      <c r="M1831" s="75" t="s">
        <v>18383</v>
      </c>
      <c r="N1831" s="86" t="str">
        <f t="shared" si="29"/>
        <v>0524379</v>
      </c>
      <c r="O1831" s="104">
        <v>266050</v>
      </c>
      <c r="P1831" s="104">
        <v>266050</v>
      </c>
      <c r="Q1831" s="77">
        <v>266.05</v>
      </c>
      <c r="R1831" s="102" t="s">
        <v>15329</v>
      </c>
      <c r="S1831" s="99" t="s">
        <v>15330</v>
      </c>
      <c r="T1831" s="99" t="s">
        <v>15331</v>
      </c>
      <c r="U1831" s="75" t="s">
        <v>18354</v>
      </c>
      <c r="V1831" s="76" t="s">
        <v>15333</v>
      </c>
      <c r="W1831" s="78">
        <v>10</v>
      </c>
      <c r="X1831" s="89">
        <v>44746</v>
      </c>
      <c r="Y1831" s="89">
        <v>44746</v>
      </c>
      <c r="Z1831" s="89">
        <v>52050</v>
      </c>
      <c r="AA1831" s="79">
        <v>6186</v>
      </c>
      <c r="AB1831" s="80" t="s">
        <v>15340</v>
      </c>
      <c r="AC1831" s="81">
        <v>33</v>
      </c>
    </row>
    <row r="1832" spans="1:29" hidden="1">
      <c r="A1832" s="98" t="s">
        <v>2799</v>
      </c>
      <c r="B1832" s="92" t="s">
        <v>15358</v>
      </c>
      <c r="C1832" s="99" t="s">
        <v>59</v>
      </c>
      <c r="D1832" s="99" t="s">
        <v>15322</v>
      </c>
      <c r="E1832" s="99" t="s">
        <v>15337</v>
      </c>
      <c r="F1832" s="76" t="s">
        <v>15324</v>
      </c>
      <c r="G1832" s="76" t="s">
        <v>18384</v>
      </c>
      <c r="I1832" s="99" t="s">
        <v>15322</v>
      </c>
      <c r="J1832" s="99" t="s">
        <v>15337</v>
      </c>
      <c r="K1832" s="99">
        <v>0</v>
      </c>
      <c r="L1832" s="99" t="s">
        <v>13433</v>
      </c>
      <c r="M1832" s="75" t="s">
        <v>61</v>
      </c>
      <c r="N1832" s="86" t="str">
        <f t="shared" si="29"/>
        <v>0312555</v>
      </c>
      <c r="O1832" s="104">
        <v>266050</v>
      </c>
      <c r="P1832" s="104">
        <v>266050</v>
      </c>
      <c r="Q1832" s="77">
        <v>266.05</v>
      </c>
      <c r="R1832" s="102" t="s">
        <v>15329</v>
      </c>
      <c r="S1832" s="99" t="s">
        <v>15330</v>
      </c>
      <c r="T1832" s="99" t="s">
        <v>15331</v>
      </c>
      <c r="U1832" s="75" t="s">
        <v>18354</v>
      </c>
      <c r="V1832" s="76" t="s">
        <v>15333</v>
      </c>
      <c r="W1832" s="78">
        <v>10</v>
      </c>
      <c r="X1832" s="89">
        <v>44749</v>
      </c>
      <c r="Y1832" s="89">
        <v>44749</v>
      </c>
      <c r="Z1832" s="89">
        <v>52053</v>
      </c>
      <c r="AA1832" s="79">
        <v>6186</v>
      </c>
      <c r="AB1832" s="80" t="s">
        <v>15340</v>
      </c>
      <c r="AC1832" s="81">
        <v>33</v>
      </c>
    </row>
    <row r="1833" spans="1:29" hidden="1">
      <c r="A1833" s="98" t="s">
        <v>2799</v>
      </c>
      <c r="B1833" s="92" t="s">
        <v>15358</v>
      </c>
      <c r="C1833" s="99" t="s">
        <v>59</v>
      </c>
      <c r="D1833" s="99" t="s">
        <v>15322</v>
      </c>
      <c r="E1833" s="99" t="s">
        <v>15337</v>
      </c>
      <c r="F1833" s="76" t="s">
        <v>15324</v>
      </c>
      <c r="G1833" s="76" t="s">
        <v>18385</v>
      </c>
      <c r="I1833" s="99" t="s">
        <v>15322</v>
      </c>
      <c r="J1833" s="99" t="s">
        <v>15337</v>
      </c>
      <c r="K1833" s="99">
        <v>0</v>
      </c>
      <c r="L1833" s="99" t="s">
        <v>13433</v>
      </c>
      <c r="M1833" s="75" t="s">
        <v>123</v>
      </c>
      <c r="N1833" s="86" t="str">
        <f t="shared" si="29"/>
        <v>5722471</v>
      </c>
      <c r="O1833" s="104">
        <v>276250</v>
      </c>
      <c r="P1833" s="104">
        <v>276250</v>
      </c>
      <c r="Q1833" s="77">
        <v>276.25</v>
      </c>
      <c r="R1833" s="102" t="s">
        <v>15329</v>
      </c>
      <c r="S1833" s="99" t="s">
        <v>15330</v>
      </c>
      <c r="T1833" s="99" t="s">
        <v>15331</v>
      </c>
      <c r="U1833" s="75" t="s">
        <v>18354</v>
      </c>
      <c r="V1833" s="76" t="s">
        <v>15333</v>
      </c>
      <c r="W1833" s="78">
        <v>10</v>
      </c>
      <c r="X1833" s="89">
        <v>44719</v>
      </c>
      <c r="Y1833" s="89">
        <v>44719</v>
      </c>
      <c r="Z1833" s="89">
        <v>52023</v>
      </c>
      <c r="AA1833" s="79">
        <v>6186</v>
      </c>
      <c r="AB1833" s="80" t="s">
        <v>15340</v>
      </c>
      <c r="AC1833" s="81">
        <v>33</v>
      </c>
    </row>
    <row r="1834" spans="1:29" hidden="1">
      <c r="A1834" s="98" t="s">
        <v>2799</v>
      </c>
      <c r="B1834" s="92" t="s">
        <v>15358</v>
      </c>
      <c r="C1834" s="99" t="s">
        <v>59</v>
      </c>
      <c r="D1834" s="99" t="s">
        <v>15322</v>
      </c>
      <c r="E1834" s="99" t="s">
        <v>15337</v>
      </c>
      <c r="F1834" s="76" t="s">
        <v>15324</v>
      </c>
      <c r="G1834" s="76" t="s">
        <v>18386</v>
      </c>
      <c r="I1834" s="99" t="s">
        <v>15322</v>
      </c>
      <c r="J1834" s="99" t="s">
        <v>15337</v>
      </c>
      <c r="K1834" s="99">
        <v>0</v>
      </c>
      <c r="L1834" s="99" t="s">
        <v>13433</v>
      </c>
      <c r="M1834" s="75" t="s">
        <v>84</v>
      </c>
      <c r="N1834" s="86" t="str">
        <f t="shared" si="29"/>
        <v>1759530</v>
      </c>
      <c r="O1834" s="104">
        <v>253335</v>
      </c>
      <c r="P1834" s="104">
        <v>253335</v>
      </c>
      <c r="Q1834" s="77">
        <v>253.33500000000001</v>
      </c>
      <c r="R1834" s="102" t="s">
        <v>15329</v>
      </c>
      <c r="S1834" s="99" t="s">
        <v>15330</v>
      </c>
      <c r="T1834" s="99" t="s">
        <v>15331</v>
      </c>
      <c r="U1834" s="75" t="s">
        <v>18354</v>
      </c>
      <c r="V1834" s="76" t="s">
        <v>15333</v>
      </c>
      <c r="W1834" s="78">
        <v>10</v>
      </c>
      <c r="X1834" s="89">
        <v>44735</v>
      </c>
      <c r="Y1834" s="89">
        <v>44735</v>
      </c>
      <c r="Z1834" s="89">
        <v>52039</v>
      </c>
      <c r="AA1834" s="79">
        <v>6186</v>
      </c>
      <c r="AB1834" s="80" t="s">
        <v>15340</v>
      </c>
      <c r="AC1834" s="81">
        <v>33</v>
      </c>
    </row>
    <row r="1835" spans="1:29" hidden="1">
      <c r="A1835" s="98" t="s">
        <v>2799</v>
      </c>
      <c r="B1835" s="92" t="s">
        <v>15358</v>
      </c>
      <c r="C1835" s="99" t="s">
        <v>59</v>
      </c>
      <c r="D1835" s="99" t="s">
        <v>15322</v>
      </c>
      <c r="E1835" s="99" t="s">
        <v>15337</v>
      </c>
      <c r="F1835" s="76" t="s">
        <v>15324</v>
      </c>
      <c r="G1835" s="76" t="s">
        <v>18387</v>
      </c>
      <c r="I1835" s="99" t="s">
        <v>15322</v>
      </c>
      <c r="J1835" s="99" t="s">
        <v>15337</v>
      </c>
      <c r="K1835" s="99">
        <v>0</v>
      </c>
      <c r="L1835" s="99" t="s">
        <v>13433</v>
      </c>
      <c r="M1835" s="75" t="s">
        <v>458</v>
      </c>
      <c r="N1835" s="86" t="str">
        <f t="shared" si="29"/>
        <v>7135295</v>
      </c>
      <c r="O1835" s="104">
        <v>262500</v>
      </c>
      <c r="P1835" s="104">
        <v>262500</v>
      </c>
      <c r="Q1835" s="77">
        <v>262.5</v>
      </c>
      <c r="R1835" s="102" t="s">
        <v>15329</v>
      </c>
      <c r="S1835" s="99" t="s">
        <v>15330</v>
      </c>
      <c r="T1835" s="99" t="s">
        <v>15331</v>
      </c>
      <c r="U1835" s="75" t="s">
        <v>18354</v>
      </c>
      <c r="V1835" s="76" t="s">
        <v>15333</v>
      </c>
      <c r="W1835" s="78">
        <v>10</v>
      </c>
      <c r="X1835" s="89">
        <v>44749</v>
      </c>
      <c r="Y1835" s="89">
        <v>44749</v>
      </c>
      <c r="Z1835" s="89">
        <v>52053</v>
      </c>
      <c r="AA1835" s="79">
        <v>6186</v>
      </c>
      <c r="AB1835" s="80" t="s">
        <v>15340</v>
      </c>
      <c r="AC1835" s="81">
        <v>33</v>
      </c>
    </row>
    <row r="1836" spans="1:29" hidden="1">
      <c r="A1836" s="98" t="s">
        <v>2799</v>
      </c>
      <c r="B1836" s="92" t="s">
        <v>15358</v>
      </c>
      <c r="C1836" s="99" t="s">
        <v>59</v>
      </c>
      <c r="D1836" s="99" t="s">
        <v>15322</v>
      </c>
      <c r="E1836" s="99" t="s">
        <v>15337</v>
      </c>
      <c r="F1836" s="76" t="s">
        <v>15324</v>
      </c>
      <c r="G1836" s="76" t="s">
        <v>18388</v>
      </c>
      <c r="I1836" s="99" t="s">
        <v>15322</v>
      </c>
      <c r="J1836" s="99" t="s">
        <v>15337</v>
      </c>
      <c r="K1836" s="99">
        <v>0</v>
      </c>
      <c r="L1836" s="99" t="s">
        <v>13433</v>
      </c>
      <c r="M1836" s="75" t="s">
        <v>117</v>
      </c>
      <c r="N1836" s="86" t="str">
        <f t="shared" si="29"/>
        <v>3815145</v>
      </c>
      <c r="O1836" s="104">
        <v>272850</v>
      </c>
      <c r="P1836" s="104">
        <v>272850</v>
      </c>
      <c r="Q1836" s="77">
        <v>272.85000000000002</v>
      </c>
      <c r="R1836" s="102" t="s">
        <v>15329</v>
      </c>
      <c r="S1836" s="99" t="s">
        <v>15330</v>
      </c>
      <c r="T1836" s="99" t="s">
        <v>15331</v>
      </c>
      <c r="U1836" s="75" t="s">
        <v>18354</v>
      </c>
      <c r="V1836" s="76" t="s">
        <v>15333</v>
      </c>
      <c r="W1836" s="78">
        <v>10</v>
      </c>
      <c r="X1836" s="89">
        <v>44714</v>
      </c>
      <c r="Y1836" s="89">
        <v>44714</v>
      </c>
      <c r="Z1836" s="89">
        <v>52018</v>
      </c>
      <c r="AA1836" s="79">
        <v>6186</v>
      </c>
      <c r="AB1836" s="80" t="s">
        <v>15340</v>
      </c>
      <c r="AC1836" s="81">
        <v>33</v>
      </c>
    </row>
    <row r="1837" spans="1:29" hidden="1">
      <c r="A1837" s="98" t="s">
        <v>2799</v>
      </c>
      <c r="B1837" s="92" t="s">
        <v>15358</v>
      </c>
      <c r="C1837" s="99" t="s">
        <v>59</v>
      </c>
      <c r="D1837" s="99" t="s">
        <v>15322</v>
      </c>
      <c r="E1837" s="99" t="s">
        <v>15337</v>
      </c>
      <c r="F1837" s="76" t="s">
        <v>15324</v>
      </c>
      <c r="G1837" s="76" t="s">
        <v>18389</v>
      </c>
      <c r="I1837" s="99" t="s">
        <v>15322</v>
      </c>
      <c r="J1837" s="99" t="s">
        <v>15337</v>
      </c>
      <c r="K1837" s="99">
        <v>0</v>
      </c>
      <c r="L1837" s="99" t="s">
        <v>13433</v>
      </c>
      <c r="M1837" s="75" t="s">
        <v>18390</v>
      </c>
      <c r="N1837" s="86" t="str">
        <f t="shared" si="29"/>
        <v>1569948</v>
      </c>
      <c r="O1837" s="104">
        <v>233022</v>
      </c>
      <c r="P1837" s="104">
        <v>233022</v>
      </c>
      <c r="Q1837" s="77">
        <v>233.02199999999999</v>
      </c>
      <c r="R1837" s="102" t="s">
        <v>15329</v>
      </c>
      <c r="S1837" s="99" t="s">
        <v>15330</v>
      </c>
      <c r="T1837" s="99" t="s">
        <v>15331</v>
      </c>
      <c r="U1837" s="75" t="s">
        <v>18354</v>
      </c>
      <c r="V1837" s="76" t="s">
        <v>15333</v>
      </c>
      <c r="W1837" s="78">
        <v>17</v>
      </c>
      <c r="X1837" s="89">
        <v>44715</v>
      </c>
      <c r="Y1837" s="89">
        <v>44715</v>
      </c>
      <c r="Z1837" s="89">
        <v>52019</v>
      </c>
      <c r="AA1837" s="79">
        <v>6186</v>
      </c>
      <c r="AB1837" s="80" t="s">
        <v>15340</v>
      </c>
      <c r="AC1837" s="81">
        <v>33</v>
      </c>
    </row>
    <row r="1838" spans="1:29" hidden="1">
      <c r="A1838" s="98" t="s">
        <v>2799</v>
      </c>
      <c r="B1838" s="92" t="s">
        <v>15358</v>
      </c>
      <c r="C1838" s="99" t="s">
        <v>59</v>
      </c>
      <c r="D1838" s="99" t="s">
        <v>15322</v>
      </c>
      <c r="E1838" s="99" t="s">
        <v>15337</v>
      </c>
      <c r="F1838" s="76" t="s">
        <v>15324</v>
      </c>
      <c r="G1838" s="76" t="s">
        <v>18391</v>
      </c>
      <c r="I1838" s="99" t="s">
        <v>15322</v>
      </c>
      <c r="J1838" s="99" t="s">
        <v>15337</v>
      </c>
      <c r="K1838" s="99">
        <v>0</v>
      </c>
      <c r="L1838" s="99" t="s">
        <v>13433</v>
      </c>
      <c r="M1838" s="75" t="s">
        <v>18392</v>
      </c>
      <c r="N1838" s="86" t="str">
        <f t="shared" si="29"/>
        <v>3202475</v>
      </c>
      <c r="O1838" s="104">
        <v>261980</v>
      </c>
      <c r="P1838" s="104">
        <v>261980</v>
      </c>
      <c r="Q1838" s="77">
        <v>261.98</v>
      </c>
      <c r="R1838" s="102" t="s">
        <v>15329</v>
      </c>
      <c r="S1838" s="99" t="s">
        <v>15330</v>
      </c>
      <c r="T1838" s="99" t="s">
        <v>15331</v>
      </c>
      <c r="U1838" s="75" t="s">
        <v>18354</v>
      </c>
      <c r="V1838" s="76" t="s">
        <v>15333</v>
      </c>
      <c r="W1838" s="78">
        <v>17</v>
      </c>
      <c r="X1838" s="89">
        <v>44714</v>
      </c>
      <c r="Y1838" s="89">
        <v>44714</v>
      </c>
      <c r="Z1838" s="89">
        <v>52018</v>
      </c>
      <c r="AA1838" s="79">
        <v>6186</v>
      </c>
      <c r="AB1838" s="80" t="s">
        <v>15340</v>
      </c>
      <c r="AC1838" s="81">
        <v>33</v>
      </c>
    </row>
    <row r="1839" spans="1:29" hidden="1">
      <c r="A1839" s="98" t="s">
        <v>2799</v>
      </c>
      <c r="B1839" s="92" t="s">
        <v>15358</v>
      </c>
      <c r="C1839" s="99" t="s">
        <v>59</v>
      </c>
      <c r="D1839" s="99" t="s">
        <v>15322</v>
      </c>
      <c r="E1839" s="99" t="s">
        <v>15337</v>
      </c>
      <c r="F1839" s="76" t="s">
        <v>15324</v>
      </c>
      <c r="G1839" s="76" t="s">
        <v>18393</v>
      </c>
      <c r="I1839" s="99" t="s">
        <v>15322</v>
      </c>
      <c r="J1839" s="99" t="s">
        <v>15337</v>
      </c>
      <c r="K1839" s="99">
        <v>0</v>
      </c>
      <c r="L1839" s="99" t="s">
        <v>13433</v>
      </c>
      <c r="M1839" s="75" t="s">
        <v>2707</v>
      </c>
      <c r="N1839" s="86" t="str">
        <f t="shared" si="29"/>
        <v>8634547</v>
      </c>
      <c r="O1839" s="104">
        <v>205500</v>
      </c>
      <c r="P1839" s="104">
        <v>205500</v>
      </c>
      <c r="Q1839" s="77">
        <v>205.5</v>
      </c>
      <c r="R1839" s="102" t="s">
        <v>15329</v>
      </c>
      <c r="S1839" s="99" t="s">
        <v>15330</v>
      </c>
      <c r="T1839" s="99" t="s">
        <v>15331</v>
      </c>
      <c r="U1839" s="75" t="s">
        <v>18354</v>
      </c>
      <c r="V1839" s="76" t="s">
        <v>15333</v>
      </c>
      <c r="W1839" s="78">
        <v>10</v>
      </c>
      <c r="X1839" s="89">
        <v>44714</v>
      </c>
      <c r="Y1839" s="89">
        <v>44714</v>
      </c>
      <c r="Z1839" s="89">
        <v>52018</v>
      </c>
      <c r="AA1839" s="79">
        <v>6186</v>
      </c>
      <c r="AB1839" s="80" t="s">
        <v>15340</v>
      </c>
      <c r="AC1839" s="81">
        <v>33</v>
      </c>
    </row>
    <row r="1840" spans="1:29" hidden="1">
      <c r="A1840" s="98" t="s">
        <v>2799</v>
      </c>
      <c r="B1840" s="92" t="s">
        <v>15358</v>
      </c>
      <c r="C1840" s="99" t="s">
        <v>59</v>
      </c>
      <c r="D1840" s="99" t="s">
        <v>15322</v>
      </c>
      <c r="E1840" s="99" t="s">
        <v>15337</v>
      </c>
      <c r="F1840" s="76" t="s">
        <v>15324</v>
      </c>
      <c r="G1840" s="76" t="s">
        <v>18394</v>
      </c>
      <c r="I1840" s="99" t="s">
        <v>15322</v>
      </c>
      <c r="J1840" s="99" t="s">
        <v>15337</v>
      </c>
      <c r="K1840" s="99">
        <v>0</v>
      </c>
      <c r="L1840" s="99" t="s">
        <v>13433</v>
      </c>
      <c r="M1840" s="75" t="s">
        <v>2597</v>
      </c>
      <c r="N1840" s="86" t="str">
        <f t="shared" si="29"/>
        <v>0708555</v>
      </c>
      <c r="O1840" s="104">
        <v>139000</v>
      </c>
      <c r="P1840" s="104">
        <v>139000</v>
      </c>
      <c r="Q1840" s="77">
        <v>139</v>
      </c>
      <c r="R1840" s="102" t="s">
        <v>15329</v>
      </c>
      <c r="S1840" s="99" t="s">
        <v>15330</v>
      </c>
      <c r="T1840" s="99" t="s">
        <v>15331</v>
      </c>
      <c r="U1840" s="75" t="s">
        <v>18354</v>
      </c>
      <c r="V1840" s="76" t="s">
        <v>15333</v>
      </c>
      <c r="W1840" s="78">
        <v>10</v>
      </c>
      <c r="X1840" s="89">
        <v>44758</v>
      </c>
      <c r="Y1840" s="89">
        <v>44758</v>
      </c>
      <c r="Z1840" s="89">
        <v>52062</v>
      </c>
      <c r="AA1840" s="79">
        <v>6186</v>
      </c>
      <c r="AB1840" s="80" t="s">
        <v>15340</v>
      </c>
      <c r="AC1840" s="81">
        <v>33</v>
      </c>
    </row>
    <row r="1841" spans="1:29" hidden="1">
      <c r="A1841" s="98" t="s">
        <v>2799</v>
      </c>
      <c r="B1841" s="92" t="s">
        <v>15358</v>
      </c>
      <c r="C1841" s="99" t="s">
        <v>59</v>
      </c>
      <c r="D1841" s="99" t="s">
        <v>15322</v>
      </c>
      <c r="E1841" s="99" t="s">
        <v>15337</v>
      </c>
      <c r="F1841" s="76" t="s">
        <v>15324</v>
      </c>
      <c r="G1841" s="76" t="s">
        <v>302</v>
      </c>
      <c r="I1841" s="99" t="s">
        <v>15322</v>
      </c>
      <c r="J1841" s="99" t="s">
        <v>15337</v>
      </c>
      <c r="K1841" s="99">
        <v>0</v>
      </c>
      <c r="L1841" s="99" t="s">
        <v>13433</v>
      </c>
      <c r="M1841" s="75" t="s">
        <v>303</v>
      </c>
      <c r="N1841" s="86" t="str">
        <f t="shared" si="29"/>
        <v>9421532</v>
      </c>
      <c r="O1841" s="104">
        <v>309400</v>
      </c>
      <c r="P1841" s="104">
        <v>309400</v>
      </c>
      <c r="Q1841" s="77">
        <v>309.39999999999998</v>
      </c>
      <c r="R1841" s="102" t="s">
        <v>15329</v>
      </c>
      <c r="S1841" s="99" t="s">
        <v>15330</v>
      </c>
      <c r="T1841" s="99" t="s">
        <v>15331</v>
      </c>
      <c r="U1841" s="75" t="s">
        <v>18354</v>
      </c>
      <c r="V1841" s="76" t="s">
        <v>15333</v>
      </c>
      <c r="W1841" s="78">
        <v>10</v>
      </c>
      <c r="X1841" s="89">
        <v>44714</v>
      </c>
      <c r="Y1841" s="89">
        <v>44714</v>
      </c>
      <c r="Z1841" s="89">
        <v>52018</v>
      </c>
      <c r="AA1841" s="79">
        <v>6186</v>
      </c>
      <c r="AB1841" s="80" t="s">
        <v>15340</v>
      </c>
      <c r="AC1841" s="81">
        <v>33</v>
      </c>
    </row>
    <row r="1842" spans="1:29" hidden="1">
      <c r="A1842" s="98" t="s">
        <v>2799</v>
      </c>
      <c r="B1842" s="92" t="s">
        <v>15358</v>
      </c>
      <c r="C1842" s="99" t="s">
        <v>59</v>
      </c>
      <c r="D1842" s="99" t="s">
        <v>15322</v>
      </c>
      <c r="E1842" s="99" t="s">
        <v>15337</v>
      </c>
      <c r="F1842" s="76" t="s">
        <v>15324</v>
      </c>
      <c r="G1842" s="76" t="s">
        <v>18395</v>
      </c>
      <c r="I1842" s="99" t="s">
        <v>15322</v>
      </c>
      <c r="J1842" s="99" t="s">
        <v>15337</v>
      </c>
      <c r="K1842" s="99">
        <v>0</v>
      </c>
      <c r="L1842" s="99" t="s">
        <v>13433</v>
      </c>
      <c r="M1842" s="75" t="s">
        <v>767</v>
      </c>
      <c r="N1842" s="86" t="str">
        <f t="shared" si="29"/>
        <v>2525404</v>
      </c>
      <c r="O1842" s="104">
        <v>327000</v>
      </c>
      <c r="P1842" s="104">
        <v>327000</v>
      </c>
      <c r="Q1842" s="77">
        <v>327</v>
      </c>
      <c r="R1842" s="102" t="s">
        <v>15329</v>
      </c>
      <c r="S1842" s="99" t="s">
        <v>15330</v>
      </c>
      <c r="T1842" s="99" t="s">
        <v>15331</v>
      </c>
      <c r="U1842" s="75" t="s">
        <v>18354</v>
      </c>
      <c r="V1842" s="76" t="s">
        <v>15333</v>
      </c>
      <c r="W1842" s="78">
        <v>10</v>
      </c>
      <c r="X1842" s="89">
        <v>44714</v>
      </c>
      <c r="Y1842" s="89">
        <v>44714</v>
      </c>
      <c r="Z1842" s="89">
        <v>52018</v>
      </c>
      <c r="AA1842" s="79">
        <v>6186</v>
      </c>
      <c r="AB1842" s="80" t="s">
        <v>15340</v>
      </c>
      <c r="AC1842" s="81">
        <v>33</v>
      </c>
    </row>
    <row r="1843" spans="1:29" hidden="1">
      <c r="A1843" s="98" t="s">
        <v>2799</v>
      </c>
      <c r="B1843" s="92" t="s">
        <v>15358</v>
      </c>
      <c r="C1843" s="99" t="s">
        <v>59</v>
      </c>
      <c r="D1843" s="99" t="s">
        <v>15322</v>
      </c>
      <c r="E1843" s="99" t="s">
        <v>15337</v>
      </c>
      <c r="F1843" s="76" t="s">
        <v>15324</v>
      </c>
      <c r="G1843" s="76" t="s">
        <v>2048</v>
      </c>
      <c r="I1843" s="99" t="s">
        <v>15322</v>
      </c>
      <c r="J1843" s="99" t="s">
        <v>15337</v>
      </c>
      <c r="K1843" s="99">
        <v>0</v>
      </c>
      <c r="L1843" s="99" t="s">
        <v>13433</v>
      </c>
      <c r="M1843" s="75" t="s">
        <v>2050</v>
      </c>
      <c r="N1843" s="86" t="str">
        <f t="shared" si="29"/>
        <v>4312593</v>
      </c>
      <c r="O1843" s="104">
        <v>327000</v>
      </c>
      <c r="P1843" s="104">
        <v>327000</v>
      </c>
      <c r="Q1843" s="77">
        <v>327</v>
      </c>
      <c r="R1843" s="102" t="s">
        <v>15329</v>
      </c>
      <c r="S1843" s="99" t="s">
        <v>15330</v>
      </c>
      <c r="T1843" s="99" t="s">
        <v>15331</v>
      </c>
      <c r="U1843" s="75" t="s">
        <v>18354</v>
      </c>
      <c r="V1843" s="76" t="s">
        <v>15333</v>
      </c>
      <c r="W1843" s="78">
        <v>10</v>
      </c>
      <c r="X1843" s="89">
        <v>44742</v>
      </c>
      <c r="Y1843" s="89">
        <v>44742</v>
      </c>
      <c r="Z1843" s="89">
        <v>52046</v>
      </c>
      <c r="AA1843" s="79">
        <v>6186</v>
      </c>
      <c r="AB1843" s="80" t="s">
        <v>15340</v>
      </c>
      <c r="AC1843" s="81">
        <v>33</v>
      </c>
    </row>
    <row r="1844" spans="1:29" hidden="1">
      <c r="A1844" s="98" t="s">
        <v>2799</v>
      </c>
      <c r="B1844" s="92" t="s">
        <v>15358</v>
      </c>
      <c r="C1844" s="99" t="s">
        <v>59</v>
      </c>
      <c r="D1844" s="99" t="s">
        <v>15322</v>
      </c>
      <c r="E1844" s="99" t="s">
        <v>15337</v>
      </c>
      <c r="F1844" s="76" t="s">
        <v>15324</v>
      </c>
      <c r="G1844" s="76" t="s">
        <v>18396</v>
      </c>
      <c r="I1844" s="99" t="s">
        <v>15322</v>
      </c>
      <c r="J1844" s="99" t="s">
        <v>15337</v>
      </c>
      <c r="K1844" s="99">
        <v>0</v>
      </c>
      <c r="L1844" s="99" t="s">
        <v>13433</v>
      </c>
      <c r="M1844" s="75" t="s">
        <v>85</v>
      </c>
      <c r="N1844" s="86" t="str">
        <f t="shared" si="29"/>
        <v>0759326</v>
      </c>
      <c r="O1844" s="104">
        <v>302600</v>
      </c>
      <c r="P1844" s="104">
        <v>302600</v>
      </c>
      <c r="Q1844" s="77">
        <v>302.60000000000002</v>
      </c>
      <c r="R1844" s="102" t="s">
        <v>15329</v>
      </c>
      <c r="S1844" s="99" t="s">
        <v>15330</v>
      </c>
      <c r="T1844" s="99" t="s">
        <v>15331</v>
      </c>
      <c r="U1844" s="75" t="s">
        <v>18354</v>
      </c>
      <c r="V1844" s="76" t="s">
        <v>15333</v>
      </c>
      <c r="W1844" s="78">
        <v>10</v>
      </c>
      <c r="X1844" s="89">
        <v>44719</v>
      </c>
      <c r="Y1844" s="89">
        <v>44719</v>
      </c>
      <c r="Z1844" s="89">
        <v>52023</v>
      </c>
      <c r="AA1844" s="79">
        <v>6186</v>
      </c>
      <c r="AB1844" s="80" t="s">
        <v>15340</v>
      </c>
      <c r="AC1844" s="81">
        <v>33</v>
      </c>
    </row>
    <row r="1845" spans="1:29" hidden="1">
      <c r="A1845" s="98" t="s">
        <v>2799</v>
      </c>
      <c r="B1845" s="92" t="s">
        <v>15358</v>
      </c>
      <c r="C1845" s="99" t="s">
        <v>59</v>
      </c>
      <c r="D1845" s="99" t="s">
        <v>15322</v>
      </c>
      <c r="E1845" s="99" t="s">
        <v>15337</v>
      </c>
      <c r="F1845" s="76" t="s">
        <v>15324</v>
      </c>
      <c r="G1845" s="76" t="s">
        <v>200</v>
      </c>
      <c r="I1845" s="99" t="s">
        <v>15322</v>
      </c>
      <c r="J1845" s="99" t="s">
        <v>15337</v>
      </c>
      <c r="K1845" s="99">
        <v>0</v>
      </c>
      <c r="L1845" s="99" t="s">
        <v>13433</v>
      </c>
      <c r="M1845" s="75" t="s">
        <v>201</v>
      </c>
      <c r="N1845" s="86" t="str">
        <f t="shared" si="29"/>
        <v>7029168</v>
      </c>
      <c r="O1845" s="104">
        <v>251526</v>
      </c>
      <c r="P1845" s="104">
        <v>251526</v>
      </c>
      <c r="Q1845" s="77">
        <v>251.52600000000001</v>
      </c>
      <c r="R1845" s="102" t="s">
        <v>15329</v>
      </c>
      <c r="S1845" s="99" t="s">
        <v>15330</v>
      </c>
      <c r="T1845" s="99" t="s">
        <v>15331</v>
      </c>
      <c r="U1845" s="75" t="s">
        <v>18354</v>
      </c>
      <c r="V1845" s="76" t="s">
        <v>15333</v>
      </c>
      <c r="W1845" s="78">
        <v>10</v>
      </c>
      <c r="X1845" s="89">
        <v>44721</v>
      </c>
      <c r="Y1845" s="89">
        <v>44721</v>
      </c>
      <c r="Z1845" s="89">
        <v>52025</v>
      </c>
      <c r="AA1845" s="79">
        <v>6186</v>
      </c>
      <c r="AB1845" s="80" t="s">
        <v>15340</v>
      </c>
      <c r="AC1845" s="81">
        <v>33</v>
      </c>
    </row>
    <row r="1846" spans="1:29" hidden="1">
      <c r="A1846" s="98" t="s">
        <v>2799</v>
      </c>
      <c r="B1846" s="92" t="s">
        <v>15358</v>
      </c>
      <c r="C1846" s="99" t="s">
        <v>59</v>
      </c>
      <c r="D1846" s="99" t="s">
        <v>15322</v>
      </c>
      <c r="E1846" s="99" t="s">
        <v>15337</v>
      </c>
      <c r="F1846" s="76" t="s">
        <v>15324</v>
      </c>
      <c r="G1846" s="76" t="s">
        <v>18397</v>
      </c>
      <c r="I1846" s="99" t="s">
        <v>15322</v>
      </c>
      <c r="J1846" s="99" t="s">
        <v>15337</v>
      </c>
      <c r="K1846" s="99">
        <v>0</v>
      </c>
      <c r="L1846" s="99" t="s">
        <v>13433</v>
      </c>
      <c r="M1846" s="75" t="s">
        <v>559</v>
      </c>
      <c r="N1846" s="86" t="str">
        <f t="shared" si="29"/>
        <v>7934687</v>
      </c>
      <c r="O1846" s="104">
        <v>309400</v>
      </c>
      <c r="P1846" s="104">
        <v>309400</v>
      </c>
      <c r="Q1846" s="77">
        <v>309.39999999999998</v>
      </c>
      <c r="R1846" s="102" t="s">
        <v>15329</v>
      </c>
      <c r="S1846" s="99" t="s">
        <v>15330</v>
      </c>
      <c r="T1846" s="99" t="s">
        <v>15331</v>
      </c>
      <c r="U1846" s="75" t="s">
        <v>18354</v>
      </c>
      <c r="V1846" s="76" t="s">
        <v>15333</v>
      </c>
      <c r="W1846" s="78">
        <v>10</v>
      </c>
      <c r="X1846" s="89">
        <v>44736</v>
      </c>
      <c r="Y1846" s="89">
        <v>44736</v>
      </c>
      <c r="Z1846" s="89">
        <v>52040</v>
      </c>
      <c r="AA1846" s="79">
        <v>6186</v>
      </c>
      <c r="AB1846" s="80" t="s">
        <v>15340</v>
      </c>
      <c r="AC1846" s="81">
        <v>33</v>
      </c>
    </row>
    <row r="1847" spans="1:29" hidden="1">
      <c r="A1847" s="98" t="s">
        <v>2799</v>
      </c>
      <c r="B1847" s="92" t="s">
        <v>15358</v>
      </c>
      <c r="C1847" s="99" t="s">
        <v>59</v>
      </c>
      <c r="D1847" s="99" t="s">
        <v>15322</v>
      </c>
      <c r="E1847" s="99" t="s">
        <v>15337</v>
      </c>
      <c r="F1847" s="76" t="s">
        <v>15324</v>
      </c>
      <c r="G1847" s="76" t="s">
        <v>18398</v>
      </c>
      <c r="I1847" s="99" t="s">
        <v>15322</v>
      </c>
      <c r="J1847" s="99" t="s">
        <v>15337</v>
      </c>
      <c r="K1847" s="99">
        <v>0</v>
      </c>
      <c r="L1847" s="99" t="s">
        <v>13433</v>
      </c>
      <c r="M1847" s="75" t="s">
        <v>18399</v>
      </c>
      <c r="N1847" s="86" t="str">
        <f t="shared" si="29"/>
        <v>6560732</v>
      </c>
      <c r="O1847" s="104">
        <v>233019.6</v>
      </c>
      <c r="P1847" s="104">
        <v>233019.6</v>
      </c>
      <c r="Q1847" s="77">
        <v>233.0196</v>
      </c>
      <c r="R1847" s="102" t="s">
        <v>15329</v>
      </c>
      <c r="S1847" s="99" t="s">
        <v>15330</v>
      </c>
      <c r="T1847" s="99" t="s">
        <v>15331</v>
      </c>
      <c r="U1847" s="75" t="s">
        <v>18354</v>
      </c>
      <c r="V1847" s="76" t="s">
        <v>15333</v>
      </c>
      <c r="W1847" s="78">
        <v>10</v>
      </c>
      <c r="X1847" s="89">
        <v>44721</v>
      </c>
      <c r="Y1847" s="89">
        <v>44721</v>
      </c>
      <c r="Z1847" s="89">
        <v>52025</v>
      </c>
      <c r="AA1847" s="79">
        <v>6186</v>
      </c>
      <c r="AB1847" s="80" t="s">
        <v>15340</v>
      </c>
      <c r="AC1847" s="81">
        <v>33</v>
      </c>
    </row>
    <row r="1848" spans="1:29" hidden="1">
      <c r="A1848" s="98" t="s">
        <v>2799</v>
      </c>
      <c r="B1848" s="92" t="s">
        <v>15358</v>
      </c>
      <c r="C1848" s="99" t="s">
        <v>59</v>
      </c>
      <c r="D1848" s="99" t="s">
        <v>15322</v>
      </c>
      <c r="E1848" s="99" t="s">
        <v>15337</v>
      </c>
      <c r="F1848" s="76" t="s">
        <v>15324</v>
      </c>
      <c r="G1848" s="76" t="s">
        <v>18400</v>
      </c>
      <c r="I1848" s="99" t="s">
        <v>15322</v>
      </c>
      <c r="J1848" s="99" t="s">
        <v>15337</v>
      </c>
      <c r="K1848" s="99">
        <v>0</v>
      </c>
      <c r="L1848" s="99" t="s">
        <v>13433</v>
      </c>
      <c r="M1848" s="75" t="s">
        <v>83</v>
      </c>
      <c r="N1848" s="86" t="str">
        <f t="shared" si="29"/>
        <v>1802654</v>
      </c>
      <c r="O1848" s="104">
        <v>255652.4</v>
      </c>
      <c r="P1848" s="104">
        <v>255652.4</v>
      </c>
      <c r="Q1848" s="77">
        <v>255.6524</v>
      </c>
      <c r="R1848" s="102" t="s">
        <v>15329</v>
      </c>
      <c r="S1848" s="99" t="s">
        <v>15330</v>
      </c>
      <c r="T1848" s="99" t="s">
        <v>15331</v>
      </c>
      <c r="U1848" s="75" t="s">
        <v>18354</v>
      </c>
      <c r="V1848" s="76" t="s">
        <v>15333</v>
      </c>
      <c r="W1848" s="78">
        <v>10</v>
      </c>
      <c r="X1848" s="89">
        <v>44762</v>
      </c>
      <c r="Y1848" s="89">
        <v>44762</v>
      </c>
      <c r="Z1848" s="89">
        <v>52066</v>
      </c>
      <c r="AA1848" s="79">
        <v>6186</v>
      </c>
      <c r="AB1848" s="80" t="s">
        <v>15340</v>
      </c>
      <c r="AC1848" s="81">
        <v>33</v>
      </c>
    </row>
    <row r="1849" spans="1:29" hidden="1">
      <c r="A1849" s="98" t="s">
        <v>2799</v>
      </c>
      <c r="B1849" s="92" t="s">
        <v>15358</v>
      </c>
      <c r="C1849" s="99" t="s">
        <v>59</v>
      </c>
      <c r="D1849" s="99" t="s">
        <v>15322</v>
      </c>
      <c r="E1849" s="99" t="s">
        <v>15337</v>
      </c>
      <c r="F1849" s="76" t="s">
        <v>15324</v>
      </c>
      <c r="G1849" s="76" t="s">
        <v>18401</v>
      </c>
      <c r="I1849" s="99" t="s">
        <v>15322</v>
      </c>
      <c r="J1849" s="99" t="s">
        <v>15337</v>
      </c>
      <c r="K1849" s="99">
        <v>0</v>
      </c>
      <c r="L1849" s="99" t="s">
        <v>13433</v>
      </c>
      <c r="M1849" s="75" t="s">
        <v>2987</v>
      </c>
      <c r="N1849" s="86" t="str">
        <f t="shared" si="29"/>
        <v>0832991</v>
      </c>
      <c r="O1849" s="104">
        <v>327000</v>
      </c>
      <c r="P1849" s="104">
        <v>327000</v>
      </c>
      <c r="Q1849" s="77">
        <v>327</v>
      </c>
      <c r="R1849" s="102" t="s">
        <v>15329</v>
      </c>
      <c r="S1849" s="99" t="s">
        <v>15330</v>
      </c>
      <c r="T1849" s="99" t="s">
        <v>15331</v>
      </c>
      <c r="U1849" s="75" t="s">
        <v>18354</v>
      </c>
      <c r="V1849" s="76" t="s">
        <v>15333</v>
      </c>
      <c r="W1849" s="78">
        <v>10</v>
      </c>
      <c r="X1849" s="89">
        <v>44721</v>
      </c>
      <c r="Y1849" s="89">
        <v>44721</v>
      </c>
      <c r="Z1849" s="89">
        <v>52025</v>
      </c>
      <c r="AA1849" s="79">
        <v>6186</v>
      </c>
      <c r="AB1849" s="80" t="s">
        <v>15340</v>
      </c>
      <c r="AC1849" s="81">
        <v>33</v>
      </c>
    </row>
    <row r="1850" spans="1:29" hidden="1">
      <c r="A1850" s="98" t="s">
        <v>2799</v>
      </c>
      <c r="B1850" s="92" t="s">
        <v>15358</v>
      </c>
      <c r="C1850" s="99" t="s">
        <v>59</v>
      </c>
      <c r="D1850" s="99" t="s">
        <v>15322</v>
      </c>
      <c r="E1850" s="99" t="s">
        <v>15337</v>
      </c>
      <c r="F1850" s="76" t="s">
        <v>15324</v>
      </c>
      <c r="G1850" s="76" t="s">
        <v>18402</v>
      </c>
      <c r="I1850" s="99" t="s">
        <v>15322</v>
      </c>
      <c r="J1850" s="99" t="s">
        <v>15337</v>
      </c>
      <c r="K1850" s="99">
        <v>0</v>
      </c>
      <c r="L1850" s="99" t="s">
        <v>13433</v>
      </c>
      <c r="M1850" s="75" t="s">
        <v>345</v>
      </c>
      <c r="N1850" s="86" t="str">
        <f t="shared" si="29"/>
        <v>4711088</v>
      </c>
      <c r="O1850" s="104">
        <v>297500</v>
      </c>
      <c r="P1850" s="104">
        <v>297500</v>
      </c>
      <c r="Q1850" s="77">
        <v>297.5</v>
      </c>
      <c r="R1850" s="102" t="s">
        <v>15329</v>
      </c>
      <c r="S1850" s="99" t="s">
        <v>15330</v>
      </c>
      <c r="T1850" s="99" t="s">
        <v>15331</v>
      </c>
      <c r="U1850" s="75" t="s">
        <v>18354</v>
      </c>
      <c r="V1850" s="76" t="s">
        <v>15333</v>
      </c>
      <c r="W1850" s="78">
        <v>10</v>
      </c>
      <c r="X1850" s="89">
        <v>44721</v>
      </c>
      <c r="Y1850" s="89">
        <v>44721</v>
      </c>
      <c r="Z1850" s="89">
        <v>52025</v>
      </c>
      <c r="AA1850" s="79">
        <v>6186</v>
      </c>
      <c r="AB1850" s="80" t="s">
        <v>15340</v>
      </c>
      <c r="AC1850" s="81">
        <v>33</v>
      </c>
    </row>
    <row r="1851" spans="1:29" hidden="1">
      <c r="A1851" s="98" t="s">
        <v>2799</v>
      </c>
      <c r="B1851" s="92" t="s">
        <v>15358</v>
      </c>
      <c r="C1851" s="99" t="s">
        <v>59</v>
      </c>
      <c r="D1851" s="99" t="s">
        <v>15322</v>
      </c>
      <c r="E1851" s="99" t="s">
        <v>15337</v>
      </c>
      <c r="F1851" s="76" t="s">
        <v>15324</v>
      </c>
      <c r="G1851" s="76" t="s">
        <v>18403</v>
      </c>
      <c r="I1851" s="99" t="s">
        <v>15322</v>
      </c>
      <c r="J1851" s="99" t="s">
        <v>15337</v>
      </c>
      <c r="K1851" s="99">
        <v>0</v>
      </c>
      <c r="L1851" s="99" t="s">
        <v>13433</v>
      </c>
      <c r="M1851" s="75" t="s">
        <v>3776</v>
      </c>
      <c r="N1851" s="86" t="str">
        <f t="shared" si="29"/>
        <v>5989188</v>
      </c>
      <c r="O1851" s="104">
        <v>266039.2</v>
      </c>
      <c r="P1851" s="104">
        <v>266039.2</v>
      </c>
      <c r="Q1851" s="77">
        <v>266.03919999999999</v>
      </c>
      <c r="R1851" s="102" t="s">
        <v>15329</v>
      </c>
      <c r="S1851" s="99" t="s">
        <v>15330</v>
      </c>
      <c r="T1851" s="99" t="s">
        <v>15331</v>
      </c>
      <c r="U1851" s="75" t="s">
        <v>18354</v>
      </c>
      <c r="V1851" s="76" t="s">
        <v>15333</v>
      </c>
      <c r="W1851" s="78">
        <v>10</v>
      </c>
      <c r="X1851" s="89">
        <v>44728</v>
      </c>
      <c r="Y1851" s="89">
        <v>44728</v>
      </c>
      <c r="Z1851" s="89">
        <v>52032</v>
      </c>
      <c r="AA1851" s="79">
        <v>6186</v>
      </c>
      <c r="AB1851" s="80" t="s">
        <v>15340</v>
      </c>
      <c r="AC1851" s="81">
        <v>33</v>
      </c>
    </row>
    <row r="1852" spans="1:29" hidden="1">
      <c r="A1852" s="98" t="s">
        <v>2799</v>
      </c>
      <c r="B1852" s="92" t="s">
        <v>15358</v>
      </c>
      <c r="C1852" s="99" t="s">
        <v>59</v>
      </c>
      <c r="D1852" s="99" t="s">
        <v>15322</v>
      </c>
      <c r="E1852" s="99" t="s">
        <v>15337</v>
      </c>
      <c r="F1852" s="76" t="s">
        <v>15324</v>
      </c>
      <c r="G1852" s="76" t="s">
        <v>18404</v>
      </c>
      <c r="I1852" s="99" t="s">
        <v>15322</v>
      </c>
      <c r="J1852" s="99" t="s">
        <v>15337</v>
      </c>
      <c r="K1852" s="99">
        <v>0</v>
      </c>
      <c r="L1852" s="99" t="s">
        <v>13433</v>
      </c>
      <c r="M1852" s="75" t="s">
        <v>1136</v>
      </c>
      <c r="N1852" s="86" t="str">
        <f t="shared" si="29"/>
        <v>9185763</v>
      </c>
      <c r="O1852" s="104">
        <v>302600</v>
      </c>
      <c r="P1852" s="104">
        <v>302600</v>
      </c>
      <c r="Q1852" s="77">
        <v>302.60000000000002</v>
      </c>
      <c r="R1852" s="102" t="s">
        <v>15329</v>
      </c>
      <c r="S1852" s="99" t="s">
        <v>15330</v>
      </c>
      <c r="T1852" s="99" t="s">
        <v>15331</v>
      </c>
      <c r="U1852" s="75" t="s">
        <v>18354</v>
      </c>
      <c r="V1852" s="76" t="s">
        <v>15333</v>
      </c>
      <c r="W1852" s="78">
        <v>10</v>
      </c>
      <c r="X1852" s="89">
        <v>44721</v>
      </c>
      <c r="Y1852" s="89">
        <v>44721</v>
      </c>
      <c r="Z1852" s="89">
        <v>52025</v>
      </c>
      <c r="AA1852" s="79">
        <v>6186</v>
      </c>
      <c r="AB1852" s="80" t="s">
        <v>15340</v>
      </c>
      <c r="AC1852" s="81">
        <v>33</v>
      </c>
    </row>
    <row r="1853" spans="1:29" hidden="1">
      <c r="A1853" s="98" t="s">
        <v>2799</v>
      </c>
      <c r="B1853" s="92" t="s">
        <v>15358</v>
      </c>
      <c r="C1853" s="99" t="s">
        <v>59</v>
      </c>
      <c r="D1853" s="99" t="s">
        <v>15322</v>
      </c>
      <c r="E1853" s="99" t="s">
        <v>15337</v>
      </c>
      <c r="F1853" s="76" t="s">
        <v>15324</v>
      </c>
      <c r="G1853" s="76" t="s">
        <v>18405</v>
      </c>
      <c r="I1853" s="99" t="s">
        <v>15322</v>
      </c>
      <c r="J1853" s="99" t="s">
        <v>15337</v>
      </c>
      <c r="K1853" s="99">
        <v>0</v>
      </c>
      <c r="L1853" s="99" t="s">
        <v>13433</v>
      </c>
      <c r="M1853" s="75" t="s">
        <v>2794</v>
      </c>
      <c r="N1853" s="86" t="str">
        <f t="shared" si="29"/>
        <v>6247015</v>
      </c>
      <c r="O1853" s="104">
        <v>266039.2</v>
      </c>
      <c r="P1853" s="104">
        <v>266039.2</v>
      </c>
      <c r="Q1853" s="77">
        <v>266.03919999999999</v>
      </c>
      <c r="R1853" s="102" t="s">
        <v>15329</v>
      </c>
      <c r="S1853" s="99" t="s">
        <v>15330</v>
      </c>
      <c r="T1853" s="99" t="s">
        <v>15331</v>
      </c>
      <c r="U1853" s="75" t="s">
        <v>18354</v>
      </c>
      <c r="V1853" s="76" t="s">
        <v>15333</v>
      </c>
      <c r="W1853" s="78">
        <v>10</v>
      </c>
      <c r="X1853" s="89">
        <v>44722</v>
      </c>
      <c r="Y1853" s="89">
        <v>44722</v>
      </c>
      <c r="Z1853" s="89">
        <v>52026</v>
      </c>
      <c r="AA1853" s="79">
        <v>6186</v>
      </c>
      <c r="AB1853" s="80" t="s">
        <v>15340</v>
      </c>
      <c r="AC1853" s="81">
        <v>33</v>
      </c>
    </row>
    <row r="1854" spans="1:29" hidden="1">
      <c r="A1854" s="98" t="s">
        <v>2799</v>
      </c>
      <c r="B1854" s="92" t="s">
        <v>15358</v>
      </c>
      <c r="C1854" s="99" t="s">
        <v>59</v>
      </c>
      <c r="D1854" s="99" t="s">
        <v>15322</v>
      </c>
      <c r="E1854" s="99" t="s">
        <v>15337</v>
      </c>
      <c r="F1854" s="76" t="s">
        <v>15324</v>
      </c>
      <c r="G1854" s="76" t="s">
        <v>920</v>
      </c>
      <c r="I1854" s="99" t="s">
        <v>15322</v>
      </c>
      <c r="J1854" s="99" t="s">
        <v>15337</v>
      </c>
      <c r="K1854" s="99">
        <v>0</v>
      </c>
      <c r="L1854" s="99" t="s">
        <v>13433</v>
      </c>
      <c r="M1854" s="75" t="s">
        <v>922</v>
      </c>
      <c r="N1854" s="86" t="str">
        <f t="shared" si="29"/>
        <v>4900533</v>
      </c>
      <c r="O1854" s="104">
        <v>299200</v>
      </c>
      <c r="P1854" s="104">
        <v>299200</v>
      </c>
      <c r="Q1854" s="77">
        <v>299.2</v>
      </c>
      <c r="R1854" s="102" t="s">
        <v>15329</v>
      </c>
      <c r="S1854" s="99" t="s">
        <v>15330</v>
      </c>
      <c r="T1854" s="99" t="s">
        <v>15331</v>
      </c>
      <c r="U1854" s="75" t="s">
        <v>18354</v>
      </c>
      <c r="V1854" s="76" t="s">
        <v>15333</v>
      </c>
      <c r="W1854" s="78">
        <v>10</v>
      </c>
      <c r="X1854" s="89">
        <v>44725</v>
      </c>
      <c r="Y1854" s="89">
        <v>44725</v>
      </c>
      <c r="Z1854" s="89">
        <v>52029</v>
      </c>
      <c r="AA1854" s="79">
        <v>6186</v>
      </c>
      <c r="AB1854" s="80" t="s">
        <v>15340</v>
      </c>
      <c r="AC1854" s="81">
        <v>33</v>
      </c>
    </row>
    <row r="1855" spans="1:29" hidden="1">
      <c r="A1855" s="98" t="s">
        <v>2799</v>
      </c>
      <c r="B1855" s="92" t="s">
        <v>15358</v>
      </c>
      <c r="C1855" s="99" t="s">
        <v>59</v>
      </c>
      <c r="D1855" s="99" t="s">
        <v>15322</v>
      </c>
      <c r="E1855" s="99" t="s">
        <v>15337</v>
      </c>
      <c r="F1855" s="76" t="s">
        <v>15324</v>
      </c>
      <c r="G1855" s="76" t="s">
        <v>18406</v>
      </c>
      <c r="I1855" s="99" t="s">
        <v>15322</v>
      </c>
      <c r="J1855" s="99" t="s">
        <v>15337</v>
      </c>
      <c r="K1855" s="99">
        <v>0</v>
      </c>
      <c r="L1855" s="99" t="s">
        <v>13433</v>
      </c>
      <c r="M1855" s="75" t="s">
        <v>995</v>
      </c>
      <c r="N1855" s="86" t="str">
        <f t="shared" si="29"/>
        <v>8218517</v>
      </c>
      <c r="O1855" s="104">
        <v>265350</v>
      </c>
      <c r="P1855" s="104">
        <v>265350</v>
      </c>
      <c r="Q1855" s="77">
        <v>265.35000000000002</v>
      </c>
      <c r="R1855" s="102" t="s">
        <v>15329</v>
      </c>
      <c r="S1855" s="99" t="s">
        <v>15330</v>
      </c>
      <c r="T1855" s="99" t="s">
        <v>15331</v>
      </c>
      <c r="U1855" s="75" t="s">
        <v>18354</v>
      </c>
      <c r="V1855" s="76" t="s">
        <v>15333</v>
      </c>
      <c r="W1855" s="78">
        <v>10</v>
      </c>
      <c r="X1855" s="89">
        <v>44721</v>
      </c>
      <c r="Y1855" s="89">
        <v>44721</v>
      </c>
      <c r="Z1855" s="89">
        <v>52025</v>
      </c>
      <c r="AA1855" s="79">
        <v>6186</v>
      </c>
      <c r="AB1855" s="80" t="s">
        <v>15340</v>
      </c>
      <c r="AC1855" s="81">
        <v>33</v>
      </c>
    </row>
    <row r="1856" spans="1:29" hidden="1">
      <c r="A1856" s="98" t="s">
        <v>2799</v>
      </c>
      <c r="B1856" s="92" t="s">
        <v>15358</v>
      </c>
      <c r="C1856" s="99" t="s">
        <v>59</v>
      </c>
      <c r="D1856" s="99" t="s">
        <v>15322</v>
      </c>
      <c r="E1856" s="99" t="s">
        <v>15337</v>
      </c>
      <c r="F1856" s="76" t="s">
        <v>15324</v>
      </c>
      <c r="G1856" s="76" t="s">
        <v>18407</v>
      </c>
      <c r="I1856" s="99" t="s">
        <v>15322</v>
      </c>
      <c r="J1856" s="99" t="s">
        <v>15337</v>
      </c>
      <c r="K1856" s="99">
        <v>0</v>
      </c>
      <c r="L1856" s="99" t="s">
        <v>13433</v>
      </c>
      <c r="M1856" s="75" t="s">
        <v>18408</v>
      </c>
      <c r="N1856" s="86" t="str">
        <f t="shared" si="29"/>
        <v>6717532</v>
      </c>
      <c r="O1856" s="104">
        <v>278000</v>
      </c>
      <c r="P1856" s="104">
        <v>278000</v>
      </c>
      <c r="Q1856" s="77">
        <v>278</v>
      </c>
      <c r="R1856" s="102" t="s">
        <v>15329</v>
      </c>
      <c r="S1856" s="99" t="s">
        <v>15330</v>
      </c>
      <c r="T1856" s="99" t="s">
        <v>15331</v>
      </c>
      <c r="U1856" s="75" t="s">
        <v>18354</v>
      </c>
      <c r="V1856" s="76" t="s">
        <v>15333</v>
      </c>
      <c r="W1856" s="78">
        <v>10</v>
      </c>
      <c r="X1856" s="89">
        <v>44726</v>
      </c>
      <c r="Y1856" s="89">
        <v>44726</v>
      </c>
      <c r="Z1856" s="89">
        <v>52030</v>
      </c>
      <c r="AA1856" s="79">
        <v>6186</v>
      </c>
      <c r="AB1856" s="80" t="s">
        <v>15340</v>
      </c>
      <c r="AC1856" s="81">
        <v>33</v>
      </c>
    </row>
    <row r="1857" spans="1:29" hidden="1">
      <c r="A1857" s="98" t="s">
        <v>2799</v>
      </c>
      <c r="B1857" s="92" t="s">
        <v>15358</v>
      </c>
      <c r="C1857" s="99" t="s">
        <v>59</v>
      </c>
      <c r="D1857" s="99" t="s">
        <v>15322</v>
      </c>
      <c r="E1857" s="99" t="s">
        <v>15337</v>
      </c>
      <c r="F1857" s="76" t="s">
        <v>15324</v>
      </c>
      <c r="G1857" s="76" t="s">
        <v>18409</v>
      </c>
      <c r="I1857" s="99" t="s">
        <v>15322</v>
      </c>
      <c r="J1857" s="99" t="s">
        <v>15337</v>
      </c>
      <c r="K1857" s="99">
        <v>0</v>
      </c>
      <c r="L1857" s="99" t="s">
        <v>13433</v>
      </c>
      <c r="M1857" s="75" t="s">
        <v>1775</v>
      </c>
      <c r="N1857" s="86" t="str">
        <f t="shared" si="29"/>
        <v>5720220</v>
      </c>
      <c r="O1857" s="104">
        <v>297500</v>
      </c>
      <c r="P1857" s="104">
        <v>297500</v>
      </c>
      <c r="Q1857" s="77">
        <v>297.5</v>
      </c>
      <c r="R1857" s="102" t="s">
        <v>15329</v>
      </c>
      <c r="S1857" s="99" t="s">
        <v>15330</v>
      </c>
      <c r="T1857" s="99" t="s">
        <v>15331</v>
      </c>
      <c r="U1857" s="75" t="s">
        <v>18354</v>
      </c>
      <c r="V1857" s="76" t="s">
        <v>15333</v>
      </c>
      <c r="W1857" s="78">
        <v>10</v>
      </c>
      <c r="X1857" s="89">
        <v>44725</v>
      </c>
      <c r="Y1857" s="89">
        <v>44725</v>
      </c>
      <c r="Z1857" s="89">
        <v>52029</v>
      </c>
      <c r="AA1857" s="79">
        <v>6186</v>
      </c>
      <c r="AB1857" s="80" t="s">
        <v>15340</v>
      </c>
      <c r="AC1857" s="81">
        <v>33</v>
      </c>
    </row>
    <row r="1858" spans="1:29" hidden="1">
      <c r="A1858" s="98" t="s">
        <v>2799</v>
      </c>
      <c r="B1858" s="92" t="s">
        <v>15358</v>
      </c>
      <c r="C1858" s="99" t="s">
        <v>59</v>
      </c>
      <c r="D1858" s="99" t="s">
        <v>15322</v>
      </c>
      <c r="E1858" s="99" t="s">
        <v>15337</v>
      </c>
      <c r="F1858" s="76" t="s">
        <v>15324</v>
      </c>
      <c r="G1858" s="76" t="s">
        <v>18410</v>
      </c>
      <c r="I1858" s="99" t="s">
        <v>15322</v>
      </c>
      <c r="J1858" s="99" t="s">
        <v>15337</v>
      </c>
      <c r="K1858" s="99">
        <v>0</v>
      </c>
      <c r="L1858" s="99" t="s">
        <v>13433</v>
      </c>
      <c r="M1858" s="75" t="s">
        <v>2435</v>
      </c>
      <c r="N1858" s="86" t="str">
        <f t="shared" si="29"/>
        <v>5439190</v>
      </c>
      <c r="O1858" s="104">
        <v>248660.5</v>
      </c>
      <c r="P1858" s="104">
        <v>248660.5</v>
      </c>
      <c r="Q1858" s="77">
        <v>248.66050000000001</v>
      </c>
      <c r="R1858" s="102" t="s">
        <v>15329</v>
      </c>
      <c r="S1858" s="99" t="s">
        <v>15330</v>
      </c>
      <c r="T1858" s="99" t="s">
        <v>15331</v>
      </c>
      <c r="U1858" s="75" t="s">
        <v>18354</v>
      </c>
      <c r="V1858" s="76" t="s">
        <v>15333</v>
      </c>
      <c r="W1858" s="78">
        <v>10</v>
      </c>
      <c r="X1858" s="89">
        <v>44726</v>
      </c>
      <c r="Y1858" s="89">
        <v>44726</v>
      </c>
      <c r="Z1858" s="89">
        <v>52030</v>
      </c>
      <c r="AA1858" s="79">
        <v>6186</v>
      </c>
      <c r="AB1858" s="80" t="s">
        <v>15340</v>
      </c>
      <c r="AC1858" s="81">
        <v>33</v>
      </c>
    </row>
    <row r="1859" spans="1:29" hidden="1">
      <c r="A1859" s="98" t="s">
        <v>2799</v>
      </c>
      <c r="B1859" s="92" t="s">
        <v>15358</v>
      </c>
      <c r="C1859" s="99" t="s">
        <v>59</v>
      </c>
      <c r="D1859" s="99" t="s">
        <v>15322</v>
      </c>
      <c r="E1859" s="99" t="s">
        <v>15337</v>
      </c>
      <c r="F1859" s="76" t="s">
        <v>15324</v>
      </c>
      <c r="G1859" s="76" t="s">
        <v>18411</v>
      </c>
      <c r="I1859" s="99" t="s">
        <v>15322</v>
      </c>
      <c r="J1859" s="99" t="s">
        <v>15337</v>
      </c>
      <c r="K1859" s="99">
        <v>0</v>
      </c>
      <c r="L1859" s="99" t="s">
        <v>13433</v>
      </c>
      <c r="M1859" s="75" t="s">
        <v>2324</v>
      </c>
      <c r="N1859" s="86" t="str">
        <f t="shared" si="29"/>
        <v>5688405</v>
      </c>
      <c r="O1859" s="104">
        <v>251600</v>
      </c>
      <c r="P1859" s="104">
        <v>251600</v>
      </c>
      <c r="Q1859" s="77">
        <v>251.6</v>
      </c>
      <c r="R1859" s="102" t="s">
        <v>15329</v>
      </c>
      <c r="S1859" s="99" t="s">
        <v>15330</v>
      </c>
      <c r="T1859" s="99" t="s">
        <v>15331</v>
      </c>
      <c r="U1859" s="75" t="s">
        <v>18354</v>
      </c>
      <c r="V1859" s="76" t="s">
        <v>15333</v>
      </c>
      <c r="W1859" s="78">
        <v>10</v>
      </c>
      <c r="X1859" s="89">
        <v>44742</v>
      </c>
      <c r="Y1859" s="89">
        <v>44742</v>
      </c>
      <c r="Z1859" s="89">
        <v>52046</v>
      </c>
      <c r="AA1859" s="79">
        <v>6186</v>
      </c>
      <c r="AB1859" s="80" t="s">
        <v>15340</v>
      </c>
      <c r="AC1859" s="81">
        <v>33</v>
      </c>
    </row>
    <row r="1860" spans="1:29" hidden="1">
      <c r="A1860" s="98" t="s">
        <v>2799</v>
      </c>
      <c r="B1860" s="92" t="s">
        <v>15358</v>
      </c>
      <c r="C1860" s="99" t="s">
        <v>59</v>
      </c>
      <c r="D1860" s="99" t="s">
        <v>15322</v>
      </c>
      <c r="E1860" s="99" t="s">
        <v>15337</v>
      </c>
      <c r="F1860" s="76" t="s">
        <v>15324</v>
      </c>
      <c r="G1860" s="76" t="s">
        <v>18412</v>
      </c>
      <c r="I1860" s="99" t="s">
        <v>15322</v>
      </c>
      <c r="J1860" s="99" t="s">
        <v>15337</v>
      </c>
      <c r="K1860" s="99">
        <v>0</v>
      </c>
      <c r="L1860" s="99" t="s">
        <v>13433</v>
      </c>
      <c r="M1860" s="75" t="s">
        <v>1067</v>
      </c>
      <c r="N1860" s="86" t="str">
        <f t="shared" si="29"/>
        <v>0475809</v>
      </c>
      <c r="O1860" s="104">
        <v>302600</v>
      </c>
      <c r="P1860" s="104">
        <v>302600</v>
      </c>
      <c r="Q1860" s="77">
        <v>302.60000000000002</v>
      </c>
      <c r="R1860" s="102" t="s">
        <v>15329</v>
      </c>
      <c r="S1860" s="99" t="s">
        <v>15330</v>
      </c>
      <c r="T1860" s="99" t="s">
        <v>15331</v>
      </c>
      <c r="U1860" s="75" t="s">
        <v>18354</v>
      </c>
      <c r="V1860" s="76" t="s">
        <v>15333</v>
      </c>
      <c r="W1860" s="78">
        <v>10</v>
      </c>
      <c r="X1860" s="89">
        <v>44742</v>
      </c>
      <c r="Y1860" s="89">
        <v>44742</v>
      </c>
      <c r="Z1860" s="89">
        <v>52046</v>
      </c>
      <c r="AA1860" s="79">
        <v>6186</v>
      </c>
      <c r="AB1860" s="80" t="s">
        <v>15340</v>
      </c>
      <c r="AC1860" s="81">
        <v>33</v>
      </c>
    </row>
    <row r="1861" spans="1:29" hidden="1">
      <c r="A1861" s="98" t="s">
        <v>2799</v>
      </c>
      <c r="B1861" s="92" t="s">
        <v>15358</v>
      </c>
      <c r="C1861" s="99" t="s">
        <v>59</v>
      </c>
      <c r="D1861" s="99" t="s">
        <v>15322</v>
      </c>
      <c r="E1861" s="99" t="s">
        <v>15337</v>
      </c>
      <c r="F1861" s="76" t="s">
        <v>15324</v>
      </c>
      <c r="G1861" s="76" t="s">
        <v>18413</v>
      </c>
      <c r="I1861" s="99" t="s">
        <v>15322</v>
      </c>
      <c r="J1861" s="99" t="s">
        <v>15337</v>
      </c>
      <c r="K1861" s="99">
        <v>0</v>
      </c>
      <c r="L1861" s="99" t="s">
        <v>13433</v>
      </c>
      <c r="M1861" s="75" t="s">
        <v>626</v>
      </c>
      <c r="N1861" s="86" t="str">
        <f t="shared" si="29"/>
        <v>2093341</v>
      </c>
      <c r="O1861" s="104">
        <v>327250</v>
      </c>
      <c r="P1861" s="104">
        <v>327250</v>
      </c>
      <c r="Q1861" s="77">
        <v>327.25</v>
      </c>
      <c r="R1861" s="102" t="s">
        <v>15329</v>
      </c>
      <c r="S1861" s="99" t="s">
        <v>15330</v>
      </c>
      <c r="T1861" s="99" t="s">
        <v>15331</v>
      </c>
      <c r="U1861" s="75" t="s">
        <v>18354</v>
      </c>
      <c r="V1861" s="76" t="s">
        <v>15333</v>
      </c>
      <c r="W1861" s="78">
        <v>10</v>
      </c>
      <c r="X1861" s="89">
        <v>44722</v>
      </c>
      <c r="Y1861" s="89">
        <v>44722</v>
      </c>
      <c r="Z1861" s="89">
        <v>52026</v>
      </c>
      <c r="AA1861" s="79">
        <v>6186</v>
      </c>
      <c r="AB1861" s="80" t="s">
        <v>15340</v>
      </c>
      <c r="AC1861" s="81">
        <v>33</v>
      </c>
    </row>
    <row r="1862" spans="1:29" hidden="1">
      <c r="A1862" s="98" t="s">
        <v>2799</v>
      </c>
      <c r="B1862" s="92" t="s">
        <v>15358</v>
      </c>
      <c r="C1862" s="99" t="s">
        <v>59</v>
      </c>
      <c r="D1862" s="99" t="s">
        <v>15322</v>
      </c>
      <c r="E1862" s="99" t="s">
        <v>15337</v>
      </c>
      <c r="F1862" s="76" t="s">
        <v>15324</v>
      </c>
      <c r="G1862" s="76" t="s">
        <v>18414</v>
      </c>
      <c r="I1862" s="99" t="s">
        <v>15322</v>
      </c>
      <c r="J1862" s="99" t="s">
        <v>15337</v>
      </c>
      <c r="K1862" s="99">
        <v>0</v>
      </c>
      <c r="L1862" s="99" t="s">
        <v>13433</v>
      </c>
      <c r="M1862" s="75" t="s">
        <v>1130</v>
      </c>
      <c r="N1862" s="86" t="str">
        <f t="shared" si="29"/>
        <v>0062139</v>
      </c>
      <c r="O1862" s="104">
        <v>297500</v>
      </c>
      <c r="P1862" s="104">
        <v>297500</v>
      </c>
      <c r="Q1862" s="77">
        <v>297.5</v>
      </c>
      <c r="R1862" s="102" t="s">
        <v>15329</v>
      </c>
      <c r="S1862" s="99" t="s">
        <v>15330</v>
      </c>
      <c r="T1862" s="99" t="s">
        <v>15331</v>
      </c>
      <c r="U1862" s="75" t="s">
        <v>18354</v>
      </c>
      <c r="V1862" s="76" t="s">
        <v>15333</v>
      </c>
      <c r="W1862" s="78">
        <v>10</v>
      </c>
      <c r="X1862" s="89">
        <v>44736</v>
      </c>
      <c r="Y1862" s="89">
        <v>44736</v>
      </c>
      <c r="Z1862" s="89">
        <v>52040</v>
      </c>
      <c r="AA1862" s="79">
        <v>6186</v>
      </c>
      <c r="AB1862" s="80" t="s">
        <v>15340</v>
      </c>
      <c r="AC1862" s="81">
        <v>33</v>
      </c>
    </row>
    <row r="1863" spans="1:29" hidden="1">
      <c r="A1863" s="98" t="s">
        <v>2799</v>
      </c>
      <c r="B1863" s="92" t="s">
        <v>15358</v>
      </c>
      <c r="C1863" s="99" t="s">
        <v>59</v>
      </c>
      <c r="D1863" s="99" t="s">
        <v>15322</v>
      </c>
      <c r="E1863" s="99" t="s">
        <v>15337</v>
      </c>
      <c r="F1863" s="76" t="s">
        <v>15324</v>
      </c>
      <c r="G1863" s="76" t="s">
        <v>18415</v>
      </c>
      <c r="I1863" s="99" t="s">
        <v>15322</v>
      </c>
      <c r="J1863" s="99" t="s">
        <v>15337</v>
      </c>
      <c r="K1863" s="99">
        <v>0</v>
      </c>
      <c r="L1863" s="99" t="s">
        <v>13433</v>
      </c>
      <c r="M1863" s="75" t="s">
        <v>607</v>
      </c>
      <c r="N1863" s="86" t="str">
        <f t="shared" si="29"/>
        <v>3221451</v>
      </c>
      <c r="O1863" s="104">
        <v>327250</v>
      </c>
      <c r="P1863" s="104">
        <v>327250</v>
      </c>
      <c r="Q1863" s="77">
        <v>327.25</v>
      </c>
      <c r="R1863" s="102" t="s">
        <v>15329</v>
      </c>
      <c r="S1863" s="99" t="s">
        <v>15330</v>
      </c>
      <c r="T1863" s="99" t="s">
        <v>15331</v>
      </c>
      <c r="U1863" s="75" t="s">
        <v>18354</v>
      </c>
      <c r="V1863" s="76" t="s">
        <v>15333</v>
      </c>
      <c r="W1863" s="78">
        <v>10</v>
      </c>
      <c r="X1863" s="89">
        <v>44721</v>
      </c>
      <c r="Y1863" s="89">
        <v>44721</v>
      </c>
      <c r="Z1863" s="89">
        <v>52025</v>
      </c>
      <c r="AA1863" s="79">
        <v>6186</v>
      </c>
      <c r="AB1863" s="80" t="s">
        <v>15340</v>
      </c>
      <c r="AC1863" s="81">
        <v>33</v>
      </c>
    </row>
    <row r="1864" spans="1:29" hidden="1">
      <c r="A1864" s="98" t="s">
        <v>2799</v>
      </c>
      <c r="B1864" s="92" t="s">
        <v>15358</v>
      </c>
      <c r="C1864" s="99" t="s">
        <v>59</v>
      </c>
      <c r="D1864" s="99" t="s">
        <v>15322</v>
      </c>
      <c r="E1864" s="99" t="s">
        <v>15337</v>
      </c>
      <c r="F1864" s="76" t="s">
        <v>15324</v>
      </c>
      <c r="G1864" s="76" t="s">
        <v>18416</v>
      </c>
      <c r="I1864" s="99" t="s">
        <v>15322</v>
      </c>
      <c r="J1864" s="99" t="s">
        <v>15337</v>
      </c>
      <c r="K1864" s="99">
        <v>0</v>
      </c>
      <c r="L1864" s="99" t="s">
        <v>13433</v>
      </c>
      <c r="M1864" s="75" t="s">
        <v>1350</v>
      </c>
      <c r="N1864" s="86" t="str">
        <f t="shared" si="29"/>
        <v>8193200</v>
      </c>
      <c r="O1864" s="104">
        <v>323000</v>
      </c>
      <c r="P1864" s="104">
        <v>323000</v>
      </c>
      <c r="Q1864" s="77">
        <v>323</v>
      </c>
      <c r="R1864" s="102" t="s">
        <v>15329</v>
      </c>
      <c r="S1864" s="99" t="s">
        <v>15330</v>
      </c>
      <c r="T1864" s="99" t="s">
        <v>15331</v>
      </c>
      <c r="U1864" s="75" t="s">
        <v>18354</v>
      </c>
      <c r="V1864" s="76" t="s">
        <v>15333</v>
      </c>
      <c r="W1864" s="78">
        <v>10</v>
      </c>
      <c r="X1864" s="89">
        <v>44726</v>
      </c>
      <c r="Y1864" s="89">
        <v>44726</v>
      </c>
      <c r="Z1864" s="89">
        <v>52030</v>
      </c>
      <c r="AA1864" s="79">
        <v>6186</v>
      </c>
      <c r="AB1864" s="80" t="s">
        <v>15340</v>
      </c>
      <c r="AC1864" s="81">
        <v>33</v>
      </c>
    </row>
    <row r="1865" spans="1:29" hidden="1">
      <c r="A1865" s="98" t="s">
        <v>2799</v>
      </c>
      <c r="B1865" s="92" t="s">
        <v>15358</v>
      </c>
      <c r="C1865" s="99" t="s">
        <v>59</v>
      </c>
      <c r="D1865" s="99" t="s">
        <v>15322</v>
      </c>
      <c r="E1865" s="99" t="s">
        <v>15337</v>
      </c>
      <c r="F1865" s="76" t="s">
        <v>15324</v>
      </c>
      <c r="G1865" s="76" t="s">
        <v>18417</v>
      </c>
      <c r="I1865" s="99" t="s">
        <v>15322</v>
      </c>
      <c r="J1865" s="99" t="s">
        <v>15337</v>
      </c>
      <c r="K1865" s="99">
        <v>0</v>
      </c>
      <c r="L1865" s="99" t="s">
        <v>13433</v>
      </c>
      <c r="M1865" s="75" t="s">
        <v>18418</v>
      </c>
      <c r="N1865" s="86" t="str">
        <f t="shared" ref="N1865:N1928" si="30">+RIGHT(M1865,7)</f>
        <v>7688233</v>
      </c>
      <c r="O1865" s="104">
        <v>309400</v>
      </c>
      <c r="P1865" s="104">
        <v>309400</v>
      </c>
      <c r="Q1865" s="77">
        <v>309.39999999999998</v>
      </c>
      <c r="R1865" s="102" t="s">
        <v>15329</v>
      </c>
      <c r="S1865" s="99" t="s">
        <v>15330</v>
      </c>
      <c r="T1865" s="99" t="s">
        <v>15331</v>
      </c>
      <c r="U1865" s="75" t="s">
        <v>18354</v>
      </c>
      <c r="V1865" s="76" t="s">
        <v>15333</v>
      </c>
      <c r="W1865" s="78">
        <v>10</v>
      </c>
      <c r="X1865" s="89">
        <v>44718</v>
      </c>
      <c r="Y1865" s="89">
        <v>44718</v>
      </c>
      <c r="Z1865" s="89">
        <v>52022</v>
      </c>
      <c r="AA1865" s="79">
        <v>6186</v>
      </c>
      <c r="AB1865" s="80" t="s">
        <v>15340</v>
      </c>
      <c r="AC1865" s="81">
        <v>33</v>
      </c>
    </row>
    <row r="1866" spans="1:29" hidden="1">
      <c r="A1866" s="98" t="s">
        <v>2799</v>
      </c>
      <c r="B1866" s="92" t="s">
        <v>15358</v>
      </c>
      <c r="C1866" s="99" t="s">
        <v>59</v>
      </c>
      <c r="D1866" s="99" t="s">
        <v>15322</v>
      </c>
      <c r="E1866" s="99" t="s">
        <v>15337</v>
      </c>
      <c r="F1866" s="76" t="s">
        <v>15324</v>
      </c>
      <c r="G1866" s="76" t="s">
        <v>18419</v>
      </c>
      <c r="I1866" s="99" t="s">
        <v>15322</v>
      </c>
      <c r="J1866" s="99" t="s">
        <v>15337</v>
      </c>
      <c r="K1866" s="99">
        <v>0</v>
      </c>
      <c r="L1866" s="99" t="s">
        <v>13433</v>
      </c>
      <c r="M1866" s="75" t="s">
        <v>508</v>
      </c>
      <c r="N1866" s="86" t="str">
        <f t="shared" si="30"/>
        <v>6562982</v>
      </c>
      <c r="O1866" s="104">
        <v>302600</v>
      </c>
      <c r="P1866" s="104">
        <v>302600</v>
      </c>
      <c r="Q1866" s="77">
        <v>302.60000000000002</v>
      </c>
      <c r="R1866" s="102" t="s">
        <v>15329</v>
      </c>
      <c r="S1866" s="99" t="s">
        <v>15330</v>
      </c>
      <c r="T1866" s="99" t="s">
        <v>15331</v>
      </c>
      <c r="U1866" s="75" t="s">
        <v>18354</v>
      </c>
      <c r="V1866" s="76" t="s">
        <v>15333</v>
      </c>
      <c r="W1866" s="78">
        <v>10</v>
      </c>
      <c r="X1866" s="89">
        <v>44734</v>
      </c>
      <c r="Y1866" s="89">
        <v>44734</v>
      </c>
      <c r="Z1866" s="89">
        <v>52038</v>
      </c>
      <c r="AA1866" s="79">
        <v>6186</v>
      </c>
      <c r="AB1866" s="80" t="s">
        <v>15340</v>
      </c>
      <c r="AC1866" s="81">
        <v>33</v>
      </c>
    </row>
    <row r="1867" spans="1:29" hidden="1">
      <c r="A1867" s="98" t="s">
        <v>2799</v>
      </c>
      <c r="B1867" s="92" t="s">
        <v>15358</v>
      </c>
      <c r="C1867" s="99" t="s">
        <v>59</v>
      </c>
      <c r="D1867" s="99" t="s">
        <v>15322</v>
      </c>
      <c r="E1867" s="99" t="s">
        <v>15337</v>
      </c>
      <c r="F1867" s="76" t="s">
        <v>15324</v>
      </c>
      <c r="G1867" s="76" t="s">
        <v>18420</v>
      </c>
      <c r="I1867" s="99" t="s">
        <v>15322</v>
      </c>
      <c r="J1867" s="99" t="s">
        <v>15337</v>
      </c>
      <c r="K1867" s="99">
        <v>0</v>
      </c>
      <c r="L1867" s="99" t="s">
        <v>13433</v>
      </c>
      <c r="M1867" s="75" t="s">
        <v>635</v>
      </c>
      <c r="N1867" s="86" t="str">
        <f t="shared" si="30"/>
        <v>1220350</v>
      </c>
      <c r="O1867" s="104">
        <v>285600</v>
      </c>
      <c r="P1867" s="104">
        <v>285600</v>
      </c>
      <c r="Q1867" s="77">
        <v>285.60000000000002</v>
      </c>
      <c r="R1867" s="102" t="s">
        <v>15329</v>
      </c>
      <c r="S1867" s="99" t="s">
        <v>15330</v>
      </c>
      <c r="T1867" s="99" t="s">
        <v>15331</v>
      </c>
      <c r="U1867" s="75" t="s">
        <v>18354</v>
      </c>
      <c r="V1867" s="76" t="s">
        <v>15333</v>
      </c>
      <c r="W1867" s="78">
        <v>10</v>
      </c>
      <c r="X1867" s="89">
        <v>44742</v>
      </c>
      <c r="Y1867" s="89">
        <v>44742</v>
      </c>
      <c r="Z1867" s="89">
        <v>52046</v>
      </c>
      <c r="AA1867" s="79">
        <v>6186</v>
      </c>
      <c r="AB1867" s="80" t="s">
        <v>15340</v>
      </c>
      <c r="AC1867" s="81">
        <v>33</v>
      </c>
    </row>
    <row r="1868" spans="1:29" hidden="1">
      <c r="A1868" s="98" t="s">
        <v>2799</v>
      </c>
      <c r="B1868" s="92" t="s">
        <v>15358</v>
      </c>
      <c r="C1868" s="99" t="s">
        <v>59</v>
      </c>
      <c r="D1868" s="99" t="s">
        <v>15322</v>
      </c>
      <c r="E1868" s="99" t="s">
        <v>15337</v>
      </c>
      <c r="F1868" s="76" t="s">
        <v>15324</v>
      </c>
      <c r="G1868" s="76" t="s">
        <v>18421</v>
      </c>
      <c r="I1868" s="99" t="s">
        <v>15322</v>
      </c>
      <c r="J1868" s="99" t="s">
        <v>15337</v>
      </c>
      <c r="K1868" s="99">
        <v>0</v>
      </c>
      <c r="L1868" s="99" t="s">
        <v>13433</v>
      </c>
      <c r="M1868" s="75" t="s">
        <v>106</v>
      </c>
      <c r="N1868" s="86" t="str">
        <f t="shared" si="30"/>
        <v>6927500</v>
      </c>
      <c r="O1868" s="104">
        <v>266050</v>
      </c>
      <c r="P1868" s="104">
        <v>266050</v>
      </c>
      <c r="Q1868" s="77">
        <v>266.05</v>
      </c>
      <c r="R1868" s="102" t="s">
        <v>15329</v>
      </c>
      <c r="S1868" s="99" t="s">
        <v>15330</v>
      </c>
      <c r="T1868" s="99" t="s">
        <v>15331</v>
      </c>
      <c r="U1868" s="75" t="s">
        <v>18354</v>
      </c>
      <c r="V1868" s="76" t="s">
        <v>15333</v>
      </c>
      <c r="W1868" s="78">
        <v>10</v>
      </c>
      <c r="X1868" s="89">
        <v>44732</v>
      </c>
      <c r="Y1868" s="89">
        <v>44732</v>
      </c>
      <c r="Z1868" s="89">
        <v>52036</v>
      </c>
      <c r="AA1868" s="79">
        <v>6186</v>
      </c>
      <c r="AB1868" s="80" t="s">
        <v>15340</v>
      </c>
      <c r="AC1868" s="81">
        <v>33</v>
      </c>
    </row>
    <row r="1869" spans="1:29" hidden="1">
      <c r="A1869" s="98" t="s">
        <v>2799</v>
      </c>
      <c r="B1869" s="92" t="s">
        <v>15358</v>
      </c>
      <c r="C1869" s="99" t="s">
        <v>59</v>
      </c>
      <c r="D1869" s="99" t="s">
        <v>15322</v>
      </c>
      <c r="E1869" s="99" t="s">
        <v>15337</v>
      </c>
      <c r="F1869" s="76" t="s">
        <v>15324</v>
      </c>
      <c r="G1869" s="76" t="s">
        <v>18422</v>
      </c>
      <c r="I1869" s="99" t="s">
        <v>15322</v>
      </c>
      <c r="J1869" s="99" t="s">
        <v>15337</v>
      </c>
      <c r="K1869" s="99">
        <v>0</v>
      </c>
      <c r="L1869" s="99" t="s">
        <v>13433</v>
      </c>
      <c r="M1869" s="75" t="s">
        <v>18423</v>
      </c>
      <c r="N1869" s="86" t="str">
        <f t="shared" si="30"/>
        <v>0959400</v>
      </c>
      <c r="O1869" s="104">
        <v>245915</v>
      </c>
      <c r="P1869" s="104">
        <v>245915</v>
      </c>
      <c r="Q1869" s="77">
        <v>245.91499999999999</v>
      </c>
      <c r="R1869" s="102" t="s">
        <v>15329</v>
      </c>
      <c r="S1869" s="99" t="s">
        <v>15330</v>
      </c>
      <c r="T1869" s="99" t="s">
        <v>15331</v>
      </c>
      <c r="U1869" s="75" t="s">
        <v>18354</v>
      </c>
      <c r="V1869" s="76" t="s">
        <v>15333</v>
      </c>
      <c r="W1869" s="78">
        <v>10</v>
      </c>
      <c r="X1869" s="89">
        <v>44725</v>
      </c>
      <c r="Y1869" s="89">
        <v>44725</v>
      </c>
      <c r="Z1869" s="89">
        <v>52029</v>
      </c>
      <c r="AA1869" s="79">
        <v>6186</v>
      </c>
      <c r="AB1869" s="80" t="s">
        <v>15340</v>
      </c>
      <c r="AC1869" s="81">
        <v>33</v>
      </c>
    </row>
    <row r="1870" spans="1:29" hidden="1">
      <c r="A1870" s="98" t="s">
        <v>2799</v>
      </c>
      <c r="B1870" s="92" t="s">
        <v>15358</v>
      </c>
      <c r="C1870" s="99" t="s">
        <v>59</v>
      </c>
      <c r="D1870" s="99" t="s">
        <v>15322</v>
      </c>
      <c r="E1870" s="99" t="s">
        <v>15337</v>
      </c>
      <c r="F1870" s="76" t="s">
        <v>15324</v>
      </c>
      <c r="G1870" s="76" t="s">
        <v>18424</v>
      </c>
      <c r="I1870" s="99" t="s">
        <v>15322</v>
      </c>
      <c r="J1870" s="99" t="s">
        <v>15337</v>
      </c>
      <c r="K1870" s="99">
        <v>0</v>
      </c>
      <c r="L1870" s="99" t="s">
        <v>13433</v>
      </c>
      <c r="M1870" s="75" t="s">
        <v>691</v>
      </c>
      <c r="N1870" s="86" t="str">
        <f t="shared" si="30"/>
        <v>2855898</v>
      </c>
      <c r="O1870" s="104">
        <v>243500</v>
      </c>
      <c r="P1870" s="104">
        <v>243500</v>
      </c>
      <c r="Q1870" s="77">
        <v>243.5</v>
      </c>
      <c r="R1870" s="102" t="s">
        <v>15329</v>
      </c>
      <c r="S1870" s="99" t="s">
        <v>15330</v>
      </c>
      <c r="T1870" s="99" t="s">
        <v>15331</v>
      </c>
      <c r="U1870" s="75" t="s">
        <v>18354</v>
      </c>
      <c r="V1870" s="76" t="s">
        <v>15333</v>
      </c>
      <c r="W1870" s="78">
        <v>10</v>
      </c>
      <c r="X1870" s="89">
        <v>44725</v>
      </c>
      <c r="Y1870" s="89">
        <v>44725</v>
      </c>
      <c r="Z1870" s="89">
        <v>52029</v>
      </c>
      <c r="AA1870" s="79">
        <v>6186</v>
      </c>
      <c r="AB1870" s="80" t="s">
        <v>15340</v>
      </c>
      <c r="AC1870" s="81">
        <v>33</v>
      </c>
    </row>
    <row r="1871" spans="1:29" hidden="1">
      <c r="A1871" s="98" t="s">
        <v>2799</v>
      </c>
      <c r="B1871" s="92" t="s">
        <v>15358</v>
      </c>
      <c r="C1871" s="99" t="s">
        <v>59</v>
      </c>
      <c r="D1871" s="99" t="s">
        <v>15322</v>
      </c>
      <c r="E1871" s="99" t="s">
        <v>15337</v>
      </c>
      <c r="F1871" s="76" t="s">
        <v>15324</v>
      </c>
      <c r="G1871" s="76" t="s">
        <v>18425</v>
      </c>
      <c r="I1871" s="99" t="s">
        <v>15322</v>
      </c>
      <c r="J1871" s="99" t="s">
        <v>15337</v>
      </c>
      <c r="K1871" s="99">
        <v>0</v>
      </c>
      <c r="L1871" s="99" t="s">
        <v>13433</v>
      </c>
      <c r="M1871" s="75" t="s">
        <v>572</v>
      </c>
      <c r="N1871" s="86" t="str">
        <f t="shared" si="30"/>
        <v>0945675</v>
      </c>
      <c r="O1871" s="104">
        <v>327250</v>
      </c>
      <c r="P1871" s="104">
        <v>327250</v>
      </c>
      <c r="Q1871" s="77">
        <v>327.25</v>
      </c>
      <c r="R1871" s="102" t="s">
        <v>15329</v>
      </c>
      <c r="S1871" s="99" t="s">
        <v>15330</v>
      </c>
      <c r="T1871" s="99" t="s">
        <v>15331</v>
      </c>
      <c r="U1871" s="75" t="s">
        <v>18354</v>
      </c>
      <c r="V1871" s="76" t="s">
        <v>15333</v>
      </c>
      <c r="W1871" s="78">
        <v>10</v>
      </c>
      <c r="X1871" s="89">
        <v>44750</v>
      </c>
      <c r="Y1871" s="89">
        <v>44750</v>
      </c>
      <c r="Z1871" s="89">
        <v>52054</v>
      </c>
      <c r="AA1871" s="79">
        <v>6186</v>
      </c>
      <c r="AB1871" s="80" t="s">
        <v>15340</v>
      </c>
      <c r="AC1871" s="81">
        <v>33</v>
      </c>
    </row>
    <row r="1872" spans="1:29" hidden="1">
      <c r="A1872" s="98" t="s">
        <v>2799</v>
      </c>
      <c r="B1872" s="92" t="s">
        <v>15358</v>
      </c>
      <c r="C1872" s="99" t="s">
        <v>59</v>
      </c>
      <c r="D1872" s="99" t="s">
        <v>15322</v>
      </c>
      <c r="E1872" s="99" t="s">
        <v>15337</v>
      </c>
      <c r="F1872" s="76" t="s">
        <v>15324</v>
      </c>
      <c r="G1872" s="76" t="s">
        <v>18426</v>
      </c>
      <c r="I1872" s="99" t="s">
        <v>15322</v>
      </c>
      <c r="J1872" s="99" t="s">
        <v>15337</v>
      </c>
      <c r="K1872" s="99">
        <v>0</v>
      </c>
      <c r="L1872" s="99" t="s">
        <v>13433</v>
      </c>
      <c r="M1872" s="75" t="s">
        <v>1489</v>
      </c>
      <c r="N1872" s="86" t="str">
        <f t="shared" si="30"/>
        <v>9782143</v>
      </c>
      <c r="O1872" s="104">
        <v>285600</v>
      </c>
      <c r="P1872" s="104">
        <v>285600</v>
      </c>
      <c r="Q1872" s="77">
        <v>285.60000000000002</v>
      </c>
      <c r="R1872" s="102" t="s">
        <v>15329</v>
      </c>
      <c r="S1872" s="99" t="s">
        <v>15330</v>
      </c>
      <c r="T1872" s="99" t="s">
        <v>15331</v>
      </c>
      <c r="U1872" s="75" t="s">
        <v>18354</v>
      </c>
      <c r="V1872" s="76" t="s">
        <v>15333</v>
      </c>
      <c r="W1872" s="78">
        <v>10</v>
      </c>
      <c r="X1872" s="89">
        <v>44741</v>
      </c>
      <c r="Y1872" s="89">
        <v>44741</v>
      </c>
      <c r="Z1872" s="89">
        <v>52045</v>
      </c>
      <c r="AA1872" s="79">
        <v>6186</v>
      </c>
      <c r="AB1872" s="80" t="s">
        <v>15340</v>
      </c>
      <c r="AC1872" s="81">
        <v>33</v>
      </c>
    </row>
    <row r="1873" spans="1:29" hidden="1">
      <c r="A1873" s="98" t="s">
        <v>2799</v>
      </c>
      <c r="B1873" s="92" t="s">
        <v>15358</v>
      </c>
      <c r="C1873" s="99" t="s">
        <v>59</v>
      </c>
      <c r="D1873" s="99" t="s">
        <v>15322</v>
      </c>
      <c r="E1873" s="99" t="s">
        <v>15337</v>
      </c>
      <c r="F1873" s="76" t="s">
        <v>15324</v>
      </c>
      <c r="G1873" s="76" t="s">
        <v>18427</v>
      </c>
      <c r="I1873" s="99" t="s">
        <v>15322</v>
      </c>
      <c r="J1873" s="99" t="s">
        <v>15337</v>
      </c>
      <c r="K1873" s="99">
        <v>0</v>
      </c>
      <c r="L1873" s="99" t="s">
        <v>13433</v>
      </c>
      <c r="M1873" s="75" t="s">
        <v>1437</v>
      </c>
      <c r="N1873" s="86" t="str">
        <f t="shared" si="30"/>
        <v>8852067</v>
      </c>
      <c r="O1873" s="104">
        <v>265338</v>
      </c>
      <c r="P1873" s="104">
        <v>265338</v>
      </c>
      <c r="Q1873" s="77">
        <v>265.33800000000002</v>
      </c>
      <c r="R1873" s="102" t="s">
        <v>15329</v>
      </c>
      <c r="S1873" s="99" t="s">
        <v>15330</v>
      </c>
      <c r="T1873" s="99" t="s">
        <v>15331</v>
      </c>
      <c r="U1873" s="75" t="s">
        <v>18354</v>
      </c>
      <c r="V1873" s="76" t="s">
        <v>15333</v>
      </c>
      <c r="W1873" s="78">
        <v>10</v>
      </c>
      <c r="X1873" s="89">
        <v>44726</v>
      </c>
      <c r="Y1873" s="89">
        <v>44726</v>
      </c>
      <c r="Z1873" s="89">
        <v>52030</v>
      </c>
      <c r="AA1873" s="79">
        <v>6186</v>
      </c>
      <c r="AB1873" s="80" t="s">
        <v>15340</v>
      </c>
      <c r="AC1873" s="81">
        <v>33</v>
      </c>
    </row>
    <row r="1874" spans="1:29" hidden="1">
      <c r="A1874" s="98" t="s">
        <v>2799</v>
      </c>
      <c r="B1874" s="92" t="s">
        <v>15358</v>
      </c>
      <c r="C1874" s="99" t="s">
        <v>59</v>
      </c>
      <c r="D1874" s="99" t="s">
        <v>15322</v>
      </c>
      <c r="E1874" s="99" t="s">
        <v>15337</v>
      </c>
      <c r="F1874" s="76" t="s">
        <v>15324</v>
      </c>
      <c r="G1874" s="76" t="s">
        <v>18428</v>
      </c>
      <c r="I1874" s="99" t="s">
        <v>15322</v>
      </c>
      <c r="J1874" s="99" t="s">
        <v>15337</v>
      </c>
      <c r="K1874" s="99">
        <v>0</v>
      </c>
      <c r="L1874" s="99" t="s">
        <v>13433</v>
      </c>
      <c r="M1874" s="75" t="s">
        <v>1695</v>
      </c>
      <c r="N1874" s="86" t="str">
        <f t="shared" si="30"/>
        <v>1659359</v>
      </c>
      <c r="O1874" s="104">
        <v>251100</v>
      </c>
      <c r="P1874" s="104">
        <v>251100</v>
      </c>
      <c r="Q1874" s="77">
        <v>251.1</v>
      </c>
      <c r="R1874" s="102" t="s">
        <v>15329</v>
      </c>
      <c r="S1874" s="99" t="s">
        <v>15330</v>
      </c>
      <c r="T1874" s="99" t="s">
        <v>15331</v>
      </c>
      <c r="U1874" s="75" t="s">
        <v>18354</v>
      </c>
      <c r="V1874" s="76" t="s">
        <v>15333</v>
      </c>
      <c r="W1874" s="78">
        <v>10</v>
      </c>
      <c r="X1874" s="89">
        <v>44734</v>
      </c>
      <c r="Y1874" s="89">
        <v>44734</v>
      </c>
      <c r="Z1874" s="89">
        <v>52038</v>
      </c>
      <c r="AA1874" s="79">
        <v>6186</v>
      </c>
      <c r="AB1874" s="80" t="s">
        <v>15340</v>
      </c>
      <c r="AC1874" s="81">
        <v>33</v>
      </c>
    </row>
    <row r="1875" spans="1:29" hidden="1">
      <c r="A1875" s="98" t="s">
        <v>2799</v>
      </c>
      <c r="B1875" s="92" t="s">
        <v>15358</v>
      </c>
      <c r="C1875" s="99" t="s">
        <v>59</v>
      </c>
      <c r="D1875" s="99" t="s">
        <v>15322</v>
      </c>
      <c r="E1875" s="99" t="s">
        <v>15337</v>
      </c>
      <c r="F1875" s="76" t="s">
        <v>15324</v>
      </c>
      <c r="G1875" s="76" t="s">
        <v>18429</v>
      </c>
      <c r="I1875" s="99" t="s">
        <v>15322</v>
      </c>
      <c r="J1875" s="99" t="s">
        <v>15337</v>
      </c>
      <c r="K1875" s="99">
        <v>0</v>
      </c>
      <c r="L1875" s="99" t="s">
        <v>13433</v>
      </c>
      <c r="M1875" s="75" t="s">
        <v>2556</v>
      </c>
      <c r="N1875" s="86" t="str">
        <f t="shared" si="30"/>
        <v>6686671</v>
      </c>
      <c r="O1875" s="104">
        <v>265338</v>
      </c>
      <c r="P1875" s="104">
        <v>265338</v>
      </c>
      <c r="Q1875" s="77">
        <v>265.33800000000002</v>
      </c>
      <c r="R1875" s="102" t="s">
        <v>15329</v>
      </c>
      <c r="S1875" s="99" t="s">
        <v>15330</v>
      </c>
      <c r="T1875" s="99" t="s">
        <v>15331</v>
      </c>
      <c r="U1875" s="75" t="s">
        <v>18354</v>
      </c>
      <c r="V1875" s="76" t="s">
        <v>15333</v>
      </c>
      <c r="W1875" s="78">
        <v>10</v>
      </c>
      <c r="X1875" s="89">
        <v>44727</v>
      </c>
      <c r="Y1875" s="89">
        <v>44727</v>
      </c>
      <c r="Z1875" s="89">
        <v>52031</v>
      </c>
      <c r="AA1875" s="79">
        <v>6186</v>
      </c>
      <c r="AB1875" s="80" t="s">
        <v>15340</v>
      </c>
      <c r="AC1875" s="81">
        <v>33</v>
      </c>
    </row>
    <row r="1876" spans="1:29" hidden="1">
      <c r="A1876" s="98" t="s">
        <v>2799</v>
      </c>
      <c r="B1876" s="92" t="s">
        <v>15358</v>
      </c>
      <c r="C1876" s="99" t="s">
        <v>59</v>
      </c>
      <c r="D1876" s="99" t="s">
        <v>15322</v>
      </c>
      <c r="E1876" s="99" t="s">
        <v>15337</v>
      </c>
      <c r="F1876" s="76" t="s">
        <v>15324</v>
      </c>
      <c r="G1876" s="76" t="s">
        <v>18430</v>
      </c>
      <c r="I1876" s="99" t="s">
        <v>15322</v>
      </c>
      <c r="J1876" s="99" t="s">
        <v>15337</v>
      </c>
      <c r="K1876" s="99">
        <v>0</v>
      </c>
      <c r="L1876" s="99" t="s">
        <v>13433</v>
      </c>
      <c r="M1876" s="75" t="s">
        <v>365</v>
      </c>
      <c r="N1876" s="86" t="str">
        <f t="shared" si="30"/>
        <v>6296905</v>
      </c>
      <c r="O1876" s="104">
        <v>265968.95</v>
      </c>
      <c r="P1876" s="104">
        <v>265968.95</v>
      </c>
      <c r="Q1876" s="77">
        <v>265.96895000000001</v>
      </c>
      <c r="R1876" s="102" t="s">
        <v>15329</v>
      </c>
      <c r="S1876" s="99" t="s">
        <v>15330</v>
      </c>
      <c r="T1876" s="99" t="s">
        <v>15331</v>
      </c>
      <c r="U1876" s="75" t="s">
        <v>18354</v>
      </c>
      <c r="V1876" s="76" t="s">
        <v>15333</v>
      </c>
      <c r="W1876" s="78">
        <v>10</v>
      </c>
      <c r="X1876" s="89">
        <v>44721</v>
      </c>
      <c r="Y1876" s="89">
        <v>44721</v>
      </c>
      <c r="Z1876" s="89">
        <v>52025</v>
      </c>
      <c r="AA1876" s="79">
        <v>6186</v>
      </c>
      <c r="AB1876" s="80" t="s">
        <v>15340</v>
      </c>
      <c r="AC1876" s="81">
        <v>33</v>
      </c>
    </row>
    <row r="1877" spans="1:29" hidden="1">
      <c r="A1877" s="98" t="s">
        <v>2799</v>
      </c>
      <c r="B1877" s="92" t="s">
        <v>15358</v>
      </c>
      <c r="C1877" s="99" t="s">
        <v>59</v>
      </c>
      <c r="D1877" s="99" t="s">
        <v>15322</v>
      </c>
      <c r="E1877" s="99" t="s">
        <v>15337</v>
      </c>
      <c r="F1877" s="76" t="s">
        <v>15324</v>
      </c>
      <c r="G1877" s="76" t="s">
        <v>18431</v>
      </c>
      <c r="I1877" s="99" t="s">
        <v>15322</v>
      </c>
      <c r="J1877" s="99" t="s">
        <v>15337</v>
      </c>
      <c r="K1877" s="99">
        <v>0</v>
      </c>
      <c r="L1877" s="99" t="s">
        <v>13433</v>
      </c>
      <c r="M1877" s="75" t="s">
        <v>813</v>
      </c>
      <c r="N1877" s="86" t="str">
        <f t="shared" si="30"/>
        <v>9480798</v>
      </c>
      <c r="O1877" s="104">
        <v>226918</v>
      </c>
      <c r="P1877" s="104">
        <v>226918</v>
      </c>
      <c r="Q1877" s="77">
        <v>226.91800000000001</v>
      </c>
      <c r="R1877" s="102" t="s">
        <v>15329</v>
      </c>
      <c r="S1877" s="99" t="s">
        <v>15330</v>
      </c>
      <c r="T1877" s="99" t="s">
        <v>15331</v>
      </c>
      <c r="U1877" s="75" t="s">
        <v>18354</v>
      </c>
      <c r="V1877" s="76" t="s">
        <v>15333</v>
      </c>
      <c r="W1877" s="78">
        <v>10</v>
      </c>
      <c r="X1877" s="89">
        <v>44722</v>
      </c>
      <c r="Y1877" s="89">
        <v>44722</v>
      </c>
      <c r="Z1877" s="89">
        <v>52026</v>
      </c>
      <c r="AA1877" s="79">
        <v>6186</v>
      </c>
      <c r="AB1877" s="80" t="s">
        <v>15340</v>
      </c>
      <c r="AC1877" s="81">
        <v>33</v>
      </c>
    </row>
    <row r="1878" spans="1:29" hidden="1">
      <c r="A1878" s="98" t="s">
        <v>2799</v>
      </c>
      <c r="B1878" s="92" t="s">
        <v>15358</v>
      </c>
      <c r="C1878" s="99" t="s">
        <v>59</v>
      </c>
      <c r="D1878" s="99" t="s">
        <v>15322</v>
      </c>
      <c r="E1878" s="99" t="s">
        <v>15337</v>
      </c>
      <c r="F1878" s="76" t="s">
        <v>15324</v>
      </c>
      <c r="G1878" s="76" t="s">
        <v>182</v>
      </c>
      <c r="I1878" s="99" t="s">
        <v>15322</v>
      </c>
      <c r="J1878" s="99" t="s">
        <v>15337</v>
      </c>
      <c r="K1878" s="99">
        <v>0</v>
      </c>
      <c r="L1878" s="99" t="s">
        <v>13433</v>
      </c>
      <c r="M1878" s="75" t="s">
        <v>183</v>
      </c>
      <c r="N1878" s="86" t="str">
        <f t="shared" si="30"/>
        <v>2621152</v>
      </c>
      <c r="O1878" s="104">
        <v>229500</v>
      </c>
      <c r="P1878" s="104">
        <v>229500</v>
      </c>
      <c r="Q1878" s="77">
        <v>229.5</v>
      </c>
      <c r="R1878" s="102" t="s">
        <v>15329</v>
      </c>
      <c r="S1878" s="99" t="s">
        <v>15330</v>
      </c>
      <c r="T1878" s="99" t="s">
        <v>15331</v>
      </c>
      <c r="U1878" s="75" t="s">
        <v>18354</v>
      </c>
      <c r="V1878" s="76" t="s">
        <v>15333</v>
      </c>
      <c r="W1878" s="78">
        <v>10</v>
      </c>
      <c r="X1878" s="89">
        <v>44721</v>
      </c>
      <c r="Y1878" s="89">
        <v>44721</v>
      </c>
      <c r="Z1878" s="89">
        <v>52025</v>
      </c>
      <c r="AA1878" s="79">
        <v>6186</v>
      </c>
      <c r="AB1878" s="80" t="s">
        <v>15340</v>
      </c>
      <c r="AC1878" s="81">
        <v>33</v>
      </c>
    </row>
    <row r="1879" spans="1:29" hidden="1">
      <c r="A1879" s="98" t="s">
        <v>2799</v>
      </c>
      <c r="B1879" s="92" t="s">
        <v>15358</v>
      </c>
      <c r="C1879" s="99" t="s">
        <v>59</v>
      </c>
      <c r="D1879" s="99" t="s">
        <v>15322</v>
      </c>
      <c r="E1879" s="99" t="s">
        <v>15337</v>
      </c>
      <c r="F1879" s="76" t="s">
        <v>15324</v>
      </c>
      <c r="G1879" s="76" t="s">
        <v>1958</v>
      </c>
      <c r="I1879" s="99" t="s">
        <v>15322</v>
      </c>
      <c r="J1879" s="99" t="s">
        <v>15337</v>
      </c>
      <c r="K1879" s="99">
        <v>0</v>
      </c>
      <c r="L1879" s="99" t="s">
        <v>13433</v>
      </c>
      <c r="M1879" s="75" t="s">
        <v>1959</v>
      </c>
      <c r="N1879" s="86" t="str">
        <f t="shared" si="30"/>
        <v>5383846</v>
      </c>
      <c r="O1879" s="104">
        <v>258621</v>
      </c>
      <c r="P1879" s="104">
        <v>258621</v>
      </c>
      <c r="Q1879" s="77">
        <v>258.62099999999998</v>
      </c>
      <c r="R1879" s="102" t="s">
        <v>15329</v>
      </c>
      <c r="S1879" s="99" t="s">
        <v>15330</v>
      </c>
      <c r="T1879" s="99" t="s">
        <v>15331</v>
      </c>
      <c r="U1879" s="75" t="s">
        <v>18354</v>
      </c>
      <c r="V1879" s="76" t="s">
        <v>15333</v>
      </c>
      <c r="W1879" s="78">
        <v>10</v>
      </c>
      <c r="X1879" s="89">
        <v>44734</v>
      </c>
      <c r="Y1879" s="89">
        <v>44734</v>
      </c>
      <c r="Z1879" s="89">
        <v>52038</v>
      </c>
      <c r="AA1879" s="79">
        <v>6186</v>
      </c>
      <c r="AB1879" s="80" t="s">
        <v>15340</v>
      </c>
      <c r="AC1879" s="81">
        <v>33</v>
      </c>
    </row>
    <row r="1880" spans="1:29" hidden="1">
      <c r="A1880" s="98" t="s">
        <v>2799</v>
      </c>
      <c r="B1880" s="92" t="s">
        <v>15358</v>
      </c>
      <c r="C1880" s="99" t="s">
        <v>59</v>
      </c>
      <c r="D1880" s="99" t="s">
        <v>15322</v>
      </c>
      <c r="E1880" s="99" t="s">
        <v>15337</v>
      </c>
      <c r="F1880" s="76" t="s">
        <v>15324</v>
      </c>
      <c r="G1880" s="76" t="s">
        <v>18432</v>
      </c>
      <c r="I1880" s="99" t="s">
        <v>15322</v>
      </c>
      <c r="J1880" s="99" t="s">
        <v>15337</v>
      </c>
      <c r="K1880" s="99">
        <v>0</v>
      </c>
      <c r="L1880" s="99" t="s">
        <v>13433</v>
      </c>
      <c r="M1880" s="75" t="s">
        <v>1625</v>
      </c>
      <c r="N1880" s="86" t="str">
        <f t="shared" si="30"/>
        <v>7608654</v>
      </c>
      <c r="O1880" s="104">
        <v>285600</v>
      </c>
      <c r="P1880" s="104">
        <v>285600</v>
      </c>
      <c r="Q1880" s="77">
        <v>285.60000000000002</v>
      </c>
      <c r="R1880" s="102" t="s">
        <v>15329</v>
      </c>
      <c r="S1880" s="99" t="s">
        <v>15330</v>
      </c>
      <c r="T1880" s="99" t="s">
        <v>15331</v>
      </c>
      <c r="U1880" s="75" t="s">
        <v>18354</v>
      </c>
      <c r="V1880" s="76" t="s">
        <v>15333</v>
      </c>
      <c r="W1880" s="78">
        <v>10</v>
      </c>
      <c r="X1880" s="89">
        <v>44734</v>
      </c>
      <c r="Y1880" s="89">
        <v>44734</v>
      </c>
      <c r="Z1880" s="89">
        <v>52038</v>
      </c>
      <c r="AA1880" s="79">
        <v>6186</v>
      </c>
      <c r="AB1880" s="80" t="s">
        <v>15340</v>
      </c>
      <c r="AC1880" s="81">
        <v>33</v>
      </c>
    </row>
    <row r="1881" spans="1:29" hidden="1">
      <c r="A1881" s="98" t="s">
        <v>2799</v>
      </c>
      <c r="B1881" s="92" t="s">
        <v>15358</v>
      </c>
      <c r="C1881" s="99" t="s">
        <v>59</v>
      </c>
      <c r="D1881" s="99" t="s">
        <v>15322</v>
      </c>
      <c r="E1881" s="99" t="s">
        <v>15337</v>
      </c>
      <c r="F1881" s="76" t="s">
        <v>15324</v>
      </c>
      <c r="G1881" s="76" t="s">
        <v>18433</v>
      </c>
      <c r="I1881" s="99" t="s">
        <v>15322</v>
      </c>
      <c r="J1881" s="99" t="s">
        <v>15337</v>
      </c>
      <c r="K1881" s="99">
        <v>0</v>
      </c>
      <c r="L1881" s="99" t="s">
        <v>13433</v>
      </c>
      <c r="M1881" s="75" t="s">
        <v>18434</v>
      </c>
      <c r="N1881" s="86" t="str">
        <f t="shared" si="30"/>
        <v>8147680</v>
      </c>
      <c r="O1881" s="104">
        <v>321600</v>
      </c>
      <c r="P1881" s="104">
        <v>321600</v>
      </c>
      <c r="Q1881" s="77">
        <v>321.60000000000002</v>
      </c>
      <c r="R1881" s="102" t="s">
        <v>15329</v>
      </c>
      <c r="S1881" s="99" t="s">
        <v>15330</v>
      </c>
      <c r="T1881" s="99" t="s">
        <v>15331</v>
      </c>
      <c r="U1881" s="75" t="s">
        <v>18354</v>
      </c>
      <c r="V1881" s="76" t="s">
        <v>15333</v>
      </c>
      <c r="W1881" s="78">
        <v>17</v>
      </c>
      <c r="X1881" s="89">
        <v>44722</v>
      </c>
      <c r="Y1881" s="89">
        <v>44722</v>
      </c>
      <c r="Z1881" s="89">
        <v>52026</v>
      </c>
      <c r="AA1881" s="79">
        <v>6186</v>
      </c>
      <c r="AB1881" s="80" t="s">
        <v>15340</v>
      </c>
      <c r="AC1881" s="81">
        <v>33</v>
      </c>
    </row>
    <row r="1882" spans="1:29" hidden="1">
      <c r="A1882" s="98" t="s">
        <v>2799</v>
      </c>
      <c r="B1882" s="92" t="s">
        <v>15358</v>
      </c>
      <c r="C1882" s="99" t="s">
        <v>59</v>
      </c>
      <c r="D1882" s="99" t="s">
        <v>15322</v>
      </c>
      <c r="E1882" s="99" t="s">
        <v>15337</v>
      </c>
      <c r="F1882" s="76" t="s">
        <v>15324</v>
      </c>
      <c r="G1882" s="76" t="s">
        <v>18435</v>
      </c>
      <c r="I1882" s="99" t="s">
        <v>15322</v>
      </c>
      <c r="J1882" s="99" t="s">
        <v>15337</v>
      </c>
      <c r="K1882" s="99">
        <v>0</v>
      </c>
      <c r="L1882" s="99" t="s">
        <v>13433</v>
      </c>
      <c r="M1882" s="75" t="s">
        <v>2600</v>
      </c>
      <c r="N1882" s="86" t="str">
        <f t="shared" si="30"/>
        <v>5027458</v>
      </c>
      <c r="O1882" s="104">
        <v>299200</v>
      </c>
      <c r="P1882" s="104">
        <v>299200</v>
      </c>
      <c r="Q1882" s="77">
        <v>299.2</v>
      </c>
      <c r="R1882" s="102" t="s">
        <v>15329</v>
      </c>
      <c r="S1882" s="99" t="s">
        <v>15330</v>
      </c>
      <c r="T1882" s="99" t="s">
        <v>15331</v>
      </c>
      <c r="U1882" s="75" t="s">
        <v>18354</v>
      </c>
      <c r="V1882" s="76" t="s">
        <v>15333</v>
      </c>
      <c r="W1882" s="78">
        <v>10</v>
      </c>
      <c r="X1882" s="89">
        <v>44768</v>
      </c>
      <c r="Y1882" s="89">
        <v>44768</v>
      </c>
      <c r="Z1882" s="89">
        <v>52072</v>
      </c>
      <c r="AA1882" s="79">
        <v>6186</v>
      </c>
      <c r="AB1882" s="80" t="s">
        <v>15340</v>
      </c>
      <c r="AC1882" s="81">
        <v>33</v>
      </c>
    </row>
    <row r="1883" spans="1:29" hidden="1">
      <c r="A1883" s="98" t="s">
        <v>2799</v>
      </c>
      <c r="B1883" s="92" t="s">
        <v>15358</v>
      </c>
      <c r="C1883" s="99" t="s">
        <v>59</v>
      </c>
      <c r="D1883" s="99" t="s">
        <v>15322</v>
      </c>
      <c r="E1883" s="99" t="s">
        <v>15337</v>
      </c>
      <c r="F1883" s="76" t="s">
        <v>15324</v>
      </c>
      <c r="G1883" s="76" t="s">
        <v>18436</v>
      </c>
      <c r="I1883" s="99" t="s">
        <v>15322</v>
      </c>
      <c r="J1883" s="99" t="s">
        <v>15337</v>
      </c>
      <c r="K1883" s="99">
        <v>0</v>
      </c>
      <c r="L1883" s="99" t="s">
        <v>13433</v>
      </c>
      <c r="M1883" s="75" t="s">
        <v>322</v>
      </c>
      <c r="N1883" s="86" t="str">
        <f t="shared" si="30"/>
        <v>0999647</v>
      </c>
      <c r="O1883" s="104">
        <v>235000</v>
      </c>
      <c r="P1883" s="104">
        <v>235000</v>
      </c>
      <c r="Q1883" s="77">
        <v>235</v>
      </c>
      <c r="R1883" s="102" t="s">
        <v>15329</v>
      </c>
      <c r="S1883" s="99" t="s">
        <v>15330</v>
      </c>
      <c r="T1883" s="99" t="s">
        <v>15331</v>
      </c>
      <c r="U1883" s="75" t="s">
        <v>18354</v>
      </c>
      <c r="V1883" s="76" t="s">
        <v>15333</v>
      </c>
      <c r="W1883" s="78">
        <v>10</v>
      </c>
      <c r="X1883" s="89">
        <v>44742</v>
      </c>
      <c r="Y1883" s="89">
        <v>44742</v>
      </c>
      <c r="Z1883" s="89">
        <v>52046</v>
      </c>
      <c r="AA1883" s="79">
        <v>6186</v>
      </c>
      <c r="AB1883" s="80" t="s">
        <v>15340</v>
      </c>
      <c r="AC1883" s="81">
        <v>33</v>
      </c>
    </row>
    <row r="1884" spans="1:29" hidden="1">
      <c r="A1884" s="98" t="s">
        <v>2799</v>
      </c>
      <c r="B1884" s="92" t="s">
        <v>15358</v>
      </c>
      <c r="C1884" s="99" t="s">
        <v>59</v>
      </c>
      <c r="D1884" s="99" t="s">
        <v>15322</v>
      </c>
      <c r="E1884" s="99" t="s">
        <v>15337</v>
      </c>
      <c r="F1884" s="76" t="s">
        <v>15324</v>
      </c>
      <c r="G1884" s="76" t="s">
        <v>18437</v>
      </c>
      <c r="I1884" s="99" t="s">
        <v>15322</v>
      </c>
      <c r="J1884" s="99" t="s">
        <v>15337</v>
      </c>
      <c r="K1884" s="99">
        <v>0</v>
      </c>
      <c r="L1884" s="99" t="s">
        <v>13433</v>
      </c>
      <c r="M1884" s="75" t="s">
        <v>2066</v>
      </c>
      <c r="N1884" s="86" t="str">
        <f t="shared" si="30"/>
        <v>4427739</v>
      </c>
      <c r="O1884" s="104">
        <v>253668</v>
      </c>
      <c r="P1884" s="104">
        <v>253668</v>
      </c>
      <c r="Q1884" s="77">
        <v>253.66800000000001</v>
      </c>
      <c r="R1884" s="102" t="s">
        <v>15329</v>
      </c>
      <c r="S1884" s="99" t="s">
        <v>15330</v>
      </c>
      <c r="T1884" s="99" t="s">
        <v>15331</v>
      </c>
      <c r="U1884" s="75" t="s">
        <v>18354</v>
      </c>
      <c r="V1884" s="76" t="s">
        <v>15333</v>
      </c>
      <c r="W1884" s="78">
        <v>10</v>
      </c>
      <c r="X1884" s="89">
        <v>44742</v>
      </c>
      <c r="Y1884" s="89">
        <v>44742</v>
      </c>
      <c r="Z1884" s="89">
        <v>52046</v>
      </c>
      <c r="AA1884" s="79">
        <v>6186</v>
      </c>
      <c r="AB1884" s="80" t="s">
        <v>15340</v>
      </c>
      <c r="AC1884" s="81">
        <v>33</v>
      </c>
    </row>
    <row r="1885" spans="1:29" hidden="1">
      <c r="A1885" s="98" t="s">
        <v>2799</v>
      </c>
      <c r="B1885" s="92" t="s">
        <v>15358</v>
      </c>
      <c r="C1885" s="99" t="s">
        <v>59</v>
      </c>
      <c r="D1885" s="99" t="s">
        <v>15322</v>
      </c>
      <c r="E1885" s="99" t="s">
        <v>15337</v>
      </c>
      <c r="F1885" s="76" t="s">
        <v>15324</v>
      </c>
      <c r="G1885" s="76" t="s">
        <v>18438</v>
      </c>
      <c r="I1885" s="99" t="s">
        <v>15322</v>
      </c>
      <c r="J1885" s="99" t="s">
        <v>15337</v>
      </c>
      <c r="K1885" s="99">
        <v>0</v>
      </c>
      <c r="L1885" s="99" t="s">
        <v>13433</v>
      </c>
      <c r="M1885" s="75" t="s">
        <v>2516</v>
      </c>
      <c r="N1885" s="86" t="str">
        <f t="shared" si="30"/>
        <v>1684227</v>
      </c>
      <c r="O1885" s="104">
        <v>158000</v>
      </c>
      <c r="P1885" s="104">
        <v>158000</v>
      </c>
      <c r="Q1885" s="77">
        <v>158</v>
      </c>
      <c r="R1885" s="102" t="s">
        <v>15329</v>
      </c>
      <c r="S1885" s="99" t="s">
        <v>15330</v>
      </c>
      <c r="T1885" s="99" t="s">
        <v>15331</v>
      </c>
      <c r="U1885" s="75" t="s">
        <v>18354</v>
      </c>
      <c r="V1885" s="76" t="s">
        <v>15333</v>
      </c>
      <c r="W1885" s="78">
        <v>10</v>
      </c>
      <c r="X1885" s="89">
        <v>44762</v>
      </c>
      <c r="Y1885" s="89">
        <v>44762</v>
      </c>
      <c r="Z1885" s="89">
        <v>52066</v>
      </c>
      <c r="AA1885" s="79">
        <v>6186</v>
      </c>
      <c r="AB1885" s="80" t="s">
        <v>15340</v>
      </c>
      <c r="AC1885" s="81">
        <v>33</v>
      </c>
    </row>
    <row r="1886" spans="1:29" hidden="1">
      <c r="A1886" s="98" t="s">
        <v>2799</v>
      </c>
      <c r="B1886" s="92" t="s">
        <v>15358</v>
      </c>
      <c r="C1886" s="99" t="s">
        <v>59</v>
      </c>
      <c r="D1886" s="99" t="s">
        <v>15322</v>
      </c>
      <c r="E1886" s="99" t="s">
        <v>15337</v>
      </c>
      <c r="F1886" s="76" t="s">
        <v>15324</v>
      </c>
      <c r="G1886" s="76" t="s">
        <v>18439</v>
      </c>
      <c r="I1886" s="99" t="s">
        <v>15322</v>
      </c>
      <c r="J1886" s="99" t="s">
        <v>15337</v>
      </c>
      <c r="K1886" s="99">
        <v>0</v>
      </c>
      <c r="L1886" s="99" t="s">
        <v>13433</v>
      </c>
      <c r="M1886" s="75" t="s">
        <v>18440</v>
      </c>
      <c r="N1886" s="86" t="str">
        <f t="shared" si="30"/>
        <v>9205196</v>
      </c>
      <c r="O1886" s="104">
        <v>200000</v>
      </c>
      <c r="P1886" s="104">
        <v>200000</v>
      </c>
      <c r="Q1886" s="77">
        <v>200</v>
      </c>
      <c r="R1886" s="102" t="s">
        <v>15329</v>
      </c>
      <c r="S1886" s="99" t="s">
        <v>15330</v>
      </c>
      <c r="T1886" s="99" t="s">
        <v>15331</v>
      </c>
      <c r="U1886" s="75" t="s">
        <v>18359</v>
      </c>
      <c r="V1886" s="76" t="s">
        <v>15910</v>
      </c>
      <c r="W1886" s="78">
        <v>10</v>
      </c>
      <c r="X1886" s="89">
        <v>44761</v>
      </c>
      <c r="Y1886" s="89">
        <v>44761</v>
      </c>
      <c r="Z1886" s="89">
        <v>52065</v>
      </c>
      <c r="AA1886" s="79">
        <v>6186</v>
      </c>
      <c r="AB1886" s="80" t="s">
        <v>15503</v>
      </c>
    </row>
    <row r="1887" spans="1:29" hidden="1">
      <c r="A1887" s="98" t="s">
        <v>2799</v>
      </c>
      <c r="B1887" s="92" t="s">
        <v>15358</v>
      </c>
      <c r="C1887" s="99" t="s">
        <v>59</v>
      </c>
      <c r="D1887" s="99" t="s">
        <v>15322</v>
      </c>
      <c r="E1887" s="99" t="s">
        <v>15337</v>
      </c>
      <c r="F1887" s="76" t="s">
        <v>15324</v>
      </c>
      <c r="G1887" s="76" t="s">
        <v>18441</v>
      </c>
      <c r="I1887" s="99" t="s">
        <v>15322</v>
      </c>
      <c r="J1887" s="99" t="s">
        <v>15337</v>
      </c>
      <c r="K1887" s="99">
        <v>0</v>
      </c>
      <c r="L1887" s="99" t="s">
        <v>13433</v>
      </c>
      <c r="M1887" s="75" t="s">
        <v>18442</v>
      </c>
      <c r="N1887" s="86" t="str">
        <f t="shared" si="30"/>
        <v>9114660</v>
      </c>
      <c r="O1887" s="104">
        <v>309400</v>
      </c>
      <c r="P1887" s="104">
        <v>309400</v>
      </c>
      <c r="Q1887" s="77">
        <v>309.39999999999998</v>
      </c>
      <c r="R1887" s="102" t="s">
        <v>15329</v>
      </c>
      <c r="S1887" s="99" t="s">
        <v>15330</v>
      </c>
      <c r="T1887" s="99" t="s">
        <v>15331</v>
      </c>
      <c r="U1887" s="75" t="s">
        <v>18354</v>
      </c>
      <c r="V1887" s="76" t="s">
        <v>15333</v>
      </c>
      <c r="W1887" s="78">
        <v>10</v>
      </c>
      <c r="X1887" s="89">
        <v>44747</v>
      </c>
      <c r="Y1887" s="89">
        <v>44747</v>
      </c>
      <c r="Z1887" s="89">
        <v>52051</v>
      </c>
      <c r="AA1887" s="79">
        <v>6186</v>
      </c>
      <c r="AB1887" s="80" t="s">
        <v>15340</v>
      </c>
      <c r="AC1887" s="81">
        <v>33</v>
      </c>
    </row>
    <row r="1888" spans="1:29" hidden="1">
      <c r="A1888" s="98" t="s">
        <v>2799</v>
      </c>
      <c r="B1888" s="92" t="s">
        <v>15358</v>
      </c>
      <c r="C1888" s="99" t="s">
        <v>59</v>
      </c>
      <c r="D1888" s="99" t="s">
        <v>15322</v>
      </c>
      <c r="E1888" s="99" t="s">
        <v>15337</v>
      </c>
      <c r="F1888" s="76" t="s">
        <v>15324</v>
      </c>
      <c r="G1888" s="76" t="s">
        <v>18443</v>
      </c>
      <c r="I1888" s="99" t="s">
        <v>15322</v>
      </c>
      <c r="J1888" s="99" t="s">
        <v>15337</v>
      </c>
      <c r="K1888" s="99">
        <v>0</v>
      </c>
      <c r="L1888" s="99" t="s">
        <v>13433</v>
      </c>
      <c r="M1888" s="75" t="s">
        <v>121</v>
      </c>
      <c r="N1888" s="86" t="str">
        <f t="shared" si="30"/>
        <v>0423780</v>
      </c>
      <c r="O1888" s="104">
        <v>298350</v>
      </c>
      <c r="P1888" s="104">
        <v>298350</v>
      </c>
      <c r="Q1888" s="77">
        <v>298.35000000000002</v>
      </c>
      <c r="R1888" s="102" t="s">
        <v>15329</v>
      </c>
      <c r="S1888" s="99" t="s">
        <v>15330</v>
      </c>
      <c r="T1888" s="99" t="s">
        <v>15331</v>
      </c>
      <c r="U1888" s="75" t="s">
        <v>18354</v>
      </c>
      <c r="V1888" s="76" t="s">
        <v>15333</v>
      </c>
      <c r="W1888" s="78">
        <v>10</v>
      </c>
      <c r="X1888" s="89">
        <v>44742</v>
      </c>
      <c r="Y1888" s="89">
        <v>44742</v>
      </c>
      <c r="Z1888" s="89">
        <v>52046</v>
      </c>
      <c r="AA1888" s="79">
        <v>6186</v>
      </c>
      <c r="AB1888" s="80" t="s">
        <v>15340</v>
      </c>
      <c r="AC1888" s="81">
        <v>33</v>
      </c>
    </row>
    <row r="1889" spans="1:29" hidden="1">
      <c r="A1889" s="98" t="s">
        <v>2799</v>
      </c>
      <c r="B1889" s="92" t="s">
        <v>15358</v>
      </c>
      <c r="C1889" s="99" t="s">
        <v>59</v>
      </c>
      <c r="D1889" s="99" t="s">
        <v>15322</v>
      </c>
      <c r="E1889" s="99" t="s">
        <v>15337</v>
      </c>
      <c r="F1889" s="76" t="s">
        <v>15324</v>
      </c>
      <c r="G1889" s="76" t="s">
        <v>18444</v>
      </c>
      <c r="I1889" s="99" t="s">
        <v>15322</v>
      </c>
      <c r="J1889" s="99" t="s">
        <v>15337</v>
      </c>
      <c r="K1889" s="99">
        <v>0</v>
      </c>
      <c r="L1889" s="99" t="s">
        <v>13433</v>
      </c>
      <c r="M1889" s="75" t="s">
        <v>3094</v>
      </c>
      <c r="N1889" s="86" t="str">
        <f t="shared" si="30"/>
        <v>8870234</v>
      </c>
      <c r="O1889" s="104">
        <v>327250</v>
      </c>
      <c r="P1889" s="104">
        <v>327250</v>
      </c>
      <c r="Q1889" s="77">
        <v>327.25</v>
      </c>
      <c r="R1889" s="102" t="s">
        <v>15329</v>
      </c>
      <c r="S1889" s="99" t="s">
        <v>15330</v>
      </c>
      <c r="T1889" s="99" t="s">
        <v>15331</v>
      </c>
      <c r="U1889" s="75" t="s">
        <v>18354</v>
      </c>
      <c r="V1889" s="76" t="s">
        <v>15333</v>
      </c>
      <c r="W1889" s="78">
        <v>10</v>
      </c>
      <c r="X1889" s="89">
        <v>44742</v>
      </c>
      <c r="Y1889" s="89">
        <v>44742</v>
      </c>
      <c r="Z1889" s="89">
        <v>52046</v>
      </c>
      <c r="AA1889" s="79">
        <v>6186</v>
      </c>
      <c r="AB1889" s="80" t="s">
        <v>15340</v>
      </c>
      <c r="AC1889" s="81">
        <v>33</v>
      </c>
    </row>
    <row r="1890" spans="1:29" hidden="1">
      <c r="A1890" s="98" t="s">
        <v>2799</v>
      </c>
      <c r="B1890" s="92" t="s">
        <v>15358</v>
      </c>
      <c r="C1890" s="99" t="s">
        <v>59</v>
      </c>
      <c r="D1890" s="99" t="s">
        <v>15322</v>
      </c>
      <c r="E1890" s="99" t="s">
        <v>15337</v>
      </c>
      <c r="F1890" s="76" t="s">
        <v>15324</v>
      </c>
      <c r="G1890" s="76" t="s">
        <v>18445</v>
      </c>
      <c r="I1890" s="99" t="s">
        <v>15322</v>
      </c>
      <c r="J1890" s="99" t="s">
        <v>15337</v>
      </c>
      <c r="K1890" s="99">
        <v>0</v>
      </c>
      <c r="L1890" s="99" t="s">
        <v>13433</v>
      </c>
      <c r="M1890" s="75" t="s">
        <v>18446</v>
      </c>
      <c r="N1890" s="86" t="str">
        <f t="shared" si="30"/>
        <v>1996840</v>
      </c>
      <c r="O1890" s="104">
        <v>327250</v>
      </c>
      <c r="P1890" s="104">
        <v>327250</v>
      </c>
      <c r="Q1890" s="77">
        <v>327.25</v>
      </c>
      <c r="R1890" s="102" t="s">
        <v>15329</v>
      </c>
      <c r="S1890" s="99" t="s">
        <v>15330</v>
      </c>
      <c r="T1890" s="99" t="s">
        <v>15331</v>
      </c>
      <c r="U1890" s="75" t="s">
        <v>18354</v>
      </c>
      <c r="V1890" s="76" t="s">
        <v>15333</v>
      </c>
      <c r="W1890" s="78">
        <v>17</v>
      </c>
      <c r="X1890" s="89">
        <v>44734</v>
      </c>
      <c r="Y1890" s="89">
        <v>44734</v>
      </c>
      <c r="Z1890" s="89">
        <v>52038</v>
      </c>
      <c r="AA1890" s="79">
        <v>6186</v>
      </c>
      <c r="AB1890" s="80" t="s">
        <v>15340</v>
      </c>
      <c r="AC1890" s="81">
        <v>33</v>
      </c>
    </row>
    <row r="1891" spans="1:29" hidden="1">
      <c r="A1891" s="98" t="s">
        <v>2799</v>
      </c>
      <c r="B1891" s="92" t="s">
        <v>15358</v>
      </c>
      <c r="C1891" s="99" t="s">
        <v>59</v>
      </c>
      <c r="D1891" s="99" t="s">
        <v>15322</v>
      </c>
      <c r="E1891" s="99" t="s">
        <v>15337</v>
      </c>
      <c r="F1891" s="76" t="s">
        <v>15324</v>
      </c>
      <c r="G1891" s="76" t="s">
        <v>18447</v>
      </c>
      <c r="I1891" s="99" t="s">
        <v>15322</v>
      </c>
      <c r="J1891" s="99" t="s">
        <v>15337</v>
      </c>
      <c r="K1891" s="99">
        <v>0</v>
      </c>
      <c r="L1891" s="99" t="s">
        <v>13433</v>
      </c>
      <c r="M1891" s="75" t="s">
        <v>3022</v>
      </c>
      <c r="N1891" s="86" t="str">
        <f t="shared" si="30"/>
        <v>5826667</v>
      </c>
      <c r="O1891" s="104">
        <v>262500</v>
      </c>
      <c r="P1891" s="104">
        <v>262500</v>
      </c>
      <c r="Q1891" s="77">
        <v>262.5</v>
      </c>
      <c r="R1891" s="102" t="s">
        <v>15329</v>
      </c>
      <c r="S1891" s="99" t="s">
        <v>15330</v>
      </c>
      <c r="T1891" s="99" t="s">
        <v>15331</v>
      </c>
      <c r="U1891" s="75" t="s">
        <v>18354</v>
      </c>
      <c r="V1891" s="76" t="s">
        <v>15333</v>
      </c>
      <c r="W1891" s="78">
        <v>10</v>
      </c>
      <c r="X1891" s="89">
        <v>44741</v>
      </c>
      <c r="Y1891" s="89">
        <v>44741</v>
      </c>
      <c r="Z1891" s="89">
        <v>52045</v>
      </c>
      <c r="AA1891" s="79">
        <v>6186</v>
      </c>
      <c r="AB1891" s="80" t="s">
        <v>15340</v>
      </c>
      <c r="AC1891" s="81">
        <v>33</v>
      </c>
    </row>
    <row r="1892" spans="1:29" hidden="1">
      <c r="A1892" s="98" t="s">
        <v>2799</v>
      </c>
      <c r="B1892" s="92" t="s">
        <v>15358</v>
      </c>
      <c r="C1892" s="99" t="s">
        <v>59</v>
      </c>
      <c r="D1892" s="99" t="s">
        <v>15322</v>
      </c>
      <c r="E1892" s="99" t="s">
        <v>15337</v>
      </c>
      <c r="F1892" s="76" t="s">
        <v>15324</v>
      </c>
      <c r="G1892" s="76" t="s">
        <v>18448</v>
      </c>
      <c r="I1892" s="99" t="s">
        <v>15322</v>
      </c>
      <c r="J1892" s="99" t="s">
        <v>15337</v>
      </c>
      <c r="K1892" s="99">
        <v>0</v>
      </c>
      <c r="L1892" s="99" t="s">
        <v>13433</v>
      </c>
      <c r="M1892" s="75" t="s">
        <v>18449</v>
      </c>
      <c r="N1892" s="86" t="str">
        <f t="shared" si="30"/>
        <v>0226843</v>
      </c>
      <c r="O1892" s="104">
        <v>327250</v>
      </c>
      <c r="P1892" s="104">
        <v>327250</v>
      </c>
      <c r="Q1892" s="77">
        <v>327.25</v>
      </c>
      <c r="R1892" s="102" t="s">
        <v>15329</v>
      </c>
      <c r="S1892" s="99" t="s">
        <v>15330</v>
      </c>
      <c r="T1892" s="99" t="s">
        <v>15331</v>
      </c>
      <c r="U1892" s="75" t="s">
        <v>18354</v>
      </c>
      <c r="V1892" s="76" t="s">
        <v>15333</v>
      </c>
      <c r="W1892" s="78">
        <v>17</v>
      </c>
      <c r="X1892" s="89">
        <v>44741</v>
      </c>
      <c r="Y1892" s="89">
        <v>44741</v>
      </c>
      <c r="Z1892" s="89">
        <v>52045</v>
      </c>
      <c r="AA1892" s="79">
        <v>6186</v>
      </c>
      <c r="AB1892" s="80" t="s">
        <v>15340</v>
      </c>
      <c r="AC1892" s="81">
        <v>33</v>
      </c>
    </row>
    <row r="1893" spans="1:29" hidden="1">
      <c r="A1893" s="98" t="s">
        <v>2799</v>
      </c>
      <c r="B1893" s="92" t="s">
        <v>15358</v>
      </c>
      <c r="C1893" s="99" t="s">
        <v>59</v>
      </c>
      <c r="D1893" s="99" t="s">
        <v>15322</v>
      </c>
      <c r="E1893" s="99" t="s">
        <v>15337</v>
      </c>
      <c r="F1893" s="76" t="s">
        <v>15324</v>
      </c>
      <c r="G1893" s="76" t="s">
        <v>18450</v>
      </c>
      <c r="I1893" s="99" t="s">
        <v>15322</v>
      </c>
      <c r="J1893" s="99" t="s">
        <v>15337</v>
      </c>
      <c r="K1893" s="99">
        <v>0</v>
      </c>
      <c r="L1893" s="99" t="s">
        <v>13433</v>
      </c>
      <c r="M1893" s="75" t="s">
        <v>18451</v>
      </c>
      <c r="N1893" s="86" t="str">
        <f t="shared" si="30"/>
        <v>6847722</v>
      </c>
      <c r="O1893" s="104">
        <v>199163.5</v>
      </c>
      <c r="P1893" s="104">
        <v>199163.5</v>
      </c>
      <c r="Q1893" s="77">
        <v>199.1635</v>
      </c>
      <c r="R1893" s="102" t="s">
        <v>15329</v>
      </c>
      <c r="S1893" s="99" t="s">
        <v>15330</v>
      </c>
      <c r="T1893" s="99" t="s">
        <v>15331</v>
      </c>
      <c r="U1893" s="75" t="s">
        <v>18354</v>
      </c>
      <c r="V1893" s="76" t="s">
        <v>15333</v>
      </c>
      <c r="W1893" s="78">
        <v>17</v>
      </c>
      <c r="X1893" s="89">
        <v>44747</v>
      </c>
      <c r="Y1893" s="89">
        <v>44747</v>
      </c>
      <c r="Z1893" s="89">
        <v>52050</v>
      </c>
      <c r="AA1893" s="79">
        <v>6186</v>
      </c>
      <c r="AB1893" s="80" t="s">
        <v>15340</v>
      </c>
      <c r="AC1893" s="81">
        <v>33</v>
      </c>
    </row>
    <row r="1894" spans="1:29" hidden="1">
      <c r="A1894" s="98" t="s">
        <v>2799</v>
      </c>
      <c r="B1894" s="92" t="s">
        <v>15358</v>
      </c>
      <c r="C1894" s="99" t="s">
        <v>59</v>
      </c>
      <c r="D1894" s="99" t="s">
        <v>15322</v>
      </c>
      <c r="E1894" s="99" t="s">
        <v>15337</v>
      </c>
      <c r="F1894" s="76" t="s">
        <v>15324</v>
      </c>
      <c r="G1894" s="76" t="s">
        <v>18452</v>
      </c>
      <c r="I1894" s="99" t="s">
        <v>15322</v>
      </c>
      <c r="J1894" s="99" t="s">
        <v>15337</v>
      </c>
      <c r="K1894" s="99">
        <v>0</v>
      </c>
      <c r="L1894" s="99" t="s">
        <v>13433</v>
      </c>
      <c r="M1894" s="75" t="s">
        <v>2494</v>
      </c>
      <c r="N1894" s="86" t="str">
        <f t="shared" si="30"/>
        <v>4558932</v>
      </c>
      <c r="O1894" s="104">
        <v>297500</v>
      </c>
      <c r="P1894" s="104">
        <v>297500</v>
      </c>
      <c r="Q1894" s="77">
        <v>297.5</v>
      </c>
      <c r="R1894" s="102" t="s">
        <v>15329</v>
      </c>
      <c r="S1894" s="99" t="s">
        <v>15330</v>
      </c>
      <c r="T1894" s="99" t="s">
        <v>15331</v>
      </c>
      <c r="U1894" s="75" t="s">
        <v>18354</v>
      </c>
      <c r="V1894" s="76" t="s">
        <v>15333</v>
      </c>
      <c r="W1894" s="78">
        <v>10</v>
      </c>
      <c r="X1894" s="89">
        <v>44734</v>
      </c>
      <c r="Y1894" s="89">
        <v>44734</v>
      </c>
      <c r="Z1894" s="89">
        <v>52038</v>
      </c>
      <c r="AA1894" s="79">
        <v>6186</v>
      </c>
      <c r="AB1894" s="80" t="s">
        <v>15340</v>
      </c>
      <c r="AC1894" s="81">
        <v>33</v>
      </c>
    </row>
    <row r="1895" spans="1:29" hidden="1">
      <c r="A1895" s="98" t="s">
        <v>2799</v>
      </c>
      <c r="B1895" s="92" t="s">
        <v>15358</v>
      </c>
      <c r="C1895" s="99" t="s">
        <v>59</v>
      </c>
      <c r="D1895" s="99" t="s">
        <v>15322</v>
      </c>
      <c r="E1895" s="99" t="s">
        <v>15337</v>
      </c>
      <c r="F1895" s="76" t="s">
        <v>15324</v>
      </c>
      <c r="G1895" s="76" t="s">
        <v>2004</v>
      </c>
      <c r="I1895" s="99" t="s">
        <v>15322</v>
      </c>
      <c r="J1895" s="99" t="s">
        <v>15337</v>
      </c>
      <c r="K1895" s="99">
        <v>0</v>
      </c>
      <c r="L1895" s="99" t="s">
        <v>13433</v>
      </c>
      <c r="M1895" s="75" t="s">
        <v>2005</v>
      </c>
      <c r="N1895" s="86" t="str">
        <f t="shared" si="30"/>
        <v>5297897</v>
      </c>
      <c r="O1895" s="104">
        <v>224500</v>
      </c>
      <c r="P1895" s="104">
        <v>224500</v>
      </c>
      <c r="Q1895" s="77">
        <v>224.5</v>
      </c>
      <c r="R1895" s="102" t="s">
        <v>15329</v>
      </c>
      <c r="S1895" s="99" t="s">
        <v>15330</v>
      </c>
      <c r="T1895" s="99" t="s">
        <v>15331</v>
      </c>
      <c r="U1895" s="75" t="s">
        <v>18354</v>
      </c>
      <c r="V1895" s="76" t="s">
        <v>15333</v>
      </c>
      <c r="W1895" s="78">
        <v>10</v>
      </c>
      <c r="X1895" s="89">
        <v>44750</v>
      </c>
      <c r="Y1895" s="89">
        <v>44750</v>
      </c>
      <c r="Z1895" s="89">
        <v>52054</v>
      </c>
      <c r="AA1895" s="79">
        <v>6186</v>
      </c>
      <c r="AB1895" s="80" t="s">
        <v>15340</v>
      </c>
      <c r="AC1895" s="81">
        <v>33</v>
      </c>
    </row>
    <row r="1896" spans="1:29" hidden="1">
      <c r="A1896" s="98" t="s">
        <v>2799</v>
      </c>
      <c r="B1896" s="92" t="s">
        <v>15358</v>
      </c>
      <c r="C1896" s="99" t="s">
        <v>59</v>
      </c>
      <c r="D1896" s="99" t="s">
        <v>15322</v>
      </c>
      <c r="E1896" s="99" t="s">
        <v>15337</v>
      </c>
      <c r="F1896" s="76" t="s">
        <v>15324</v>
      </c>
      <c r="G1896" s="76" t="s">
        <v>18453</v>
      </c>
      <c r="I1896" s="99" t="s">
        <v>15322</v>
      </c>
      <c r="J1896" s="99" t="s">
        <v>15337</v>
      </c>
      <c r="K1896" s="99">
        <v>0</v>
      </c>
      <c r="L1896" s="99" t="s">
        <v>13433</v>
      </c>
      <c r="M1896" s="75" t="s">
        <v>1473</v>
      </c>
      <c r="N1896" s="86" t="str">
        <f t="shared" si="30"/>
        <v>5444671</v>
      </c>
      <c r="O1896" s="104">
        <v>263511</v>
      </c>
      <c r="P1896" s="104">
        <v>263511</v>
      </c>
      <c r="Q1896" s="77">
        <v>263.51100000000002</v>
      </c>
      <c r="R1896" s="102" t="s">
        <v>15329</v>
      </c>
      <c r="S1896" s="99" t="s">
        <v>15330</v>
      </c>
      <c r="T1896" s="99" t="s">
        <v>15331</v>
      </c>
      <c r="U1896" s="75" t="s">
        <v>18354</v>
      </c>
      <c r="V1896" s="76" t="s">
        <v>15333</v>
      </c>
      <c r="W1896" s="78">
        <v>10</v>
      </c>
      <c r="X1896" s="89">
        <v>44762</v>
      </c>
      <c r="Y1896" s="89">
        <v>44762</v>
      </c>
      <c r="Z1896" s="89">
        <v>52066</v>
      </c>
      <c r="AA1896" s="79">
        <v>6186</v>
      </c>
      <c r="AB1896" s="80" t="s">
        <v>15340</v>
      </c>
      <c r="AC1896" s="81">
        <v>33</v>
      </c>
    </row>
    <row r="1897" spans="1:29" hidden="1">
      <c r="A1897" s="98" t="s">
        <v>2799</v>
      </c>
      <c r="B1897" s="92" t="s">
        <v>15358</v>
      </c>
      <c r="C1897" s="99" t="s">
        <v>59</v>
      </c>
      <c r="D1897" s="99" t="s">
        <v>15322</v>
      </c>
      <c r="E1897" s="99" t="s">
        <v>15337</v>
      </c>
      <c r="F1897" s="76" t="s">
        <v>15324</v>
      </c>
      <c r="G1897" s="76" t="s">
        <v>18454</v>
      </c>
      <c r="I1897" s="99" t="s">
        <v>15322</v>
      </c>
      <c r="J1897" s="99" t="s">
        <v>15337</v>
      </c>
      <c r="K1897" s="99">
        <v>0</v>
      </c>
      <c r="L1897" s="99" t="s">
        <v>13433</v>
      </c>
      <c r="M1897" s="75" t="s">
        <v>18455</v>
      </c>
      <c r="N1897" s="86" t="str">
        <f t="shared" si="30"/>
        <v>9450964</v>
      </c>
      <c r="O1897" s="104">
        <v>199163.5</v>
      </c>
      <c r="P1897" s="104">
        <v>199163.5</v>
      </c>
      <c r="Q1897" s="77">
        <v>199.1635</v>
      </c>
      <c r="R1897" s="102" t="s">
        <v>15329</v>
      </c>
      <c r="S1897" s="99" t="s">
        <v>15330</v>
      </c>
      <c r="T1897" s="99" t="s">
        <v>15331</v>
      </c>
      <c r="U1897" s="75" t="s">
        <v>18354</v>
      </c>
      <c r="V1897" s="76" t="s">
        <v>15333</v>
      </c>
      <c r="W1897" s="78">
        <v>17</v>
      </c>
      <c r="X1897" s="89">
        <v>44747</v>
      </c>
      <c r="Y1897" s="89">
        <v>44747</v>
      </c>
      <c r="Z1897" s="89">
        <v>52051</v>
      </c>
      <c r="AA1897" s="79">
        <v>6186</v>
      </c>
      <c r="AB1897" s="80" t="s">
        <v>15340</v>
      </c>
      <c r="AC1897" s="81">
        <v>33</v>
      </c>
    </row>
    <row r="1898" spans="1:29" hidden="1">
      <c r="A1898" s="98" t="s">
        <v>2799</v>
      </c>
      <c r="B1898" s="92" t="s">
        <v>15358</v>
      </c>
      <c r="C1898" s="99" t="s">
        <v>59</v>
      </c>
      <c r="D1898" s="99" t="s">
        <v>15322</v>
      </c>
      <c r="E1898" s="99" t="s">
        <v>15337</v>
      </c>
      <c r="F1898" s="76" t="s">
        <v>15324</v>
      </c>
      <c r="G1898" s="76" t="s">
        <v>274</v>
      </c>
      <c r="I1898" s="99" t="s">
        <v>15322</v>
      </c>
      <c r="J1898" s="99" t="s">
        <v>15337</v>
      </c>
      <c r="K1898" s="99">
        <v>0</v>
      </c>
      <c r="L1898" s="99" t="s">
        <v>13433</v>
      </c>
      <c r="M1898" s="75" t="s">
        <v>275</v>
      </c>
      <c r="N1898" s="86" t="str">
        <f t="shared" si="30"/>
        <v>8664114</v>
      </c>
      <c r="O1898" s="104">
        <v>233016.6</v>
      </c>
      <c r="P1898" s="104">
        <v>233016.6</v>
      </c>
      <c r="Q1898" s="77">
        <v>233.01660000000001</v>
      </c>
      <c r="R1898" s="102" t="s">
        <v>15329</v>
      </c>
      <c r="S1898" s="99" t="s">
        <v>15330</v>
      </c>
      <c r="T1898" s="99" t="s">
        <v>15331</v>
      </c>
      <c r="U1898" s="75" t="s">
        <v>18354</v>
      </c>
      <c r="V1898" s="76" t="s">
        <v>15333</v>
      </c>
      <c r="W1898" s="78">
        <v>10</v>
      </c>
      <c r="X1898" s="89">
        <v>44742</v>
      </c>
      <c r="Y1898" s="89">
        <v>44742</v>
      </c>
      <c r="Z1898" s="89">
        <v>52046</v>
      </c>
      <c r="AA1898" s="79">
        <v>6186</v>
      </c>
      <c r="AB1898" s="80" t="s">
        <v>15340</v>
      </c>
      <c r="AC1898" s="81">
        <v>33</v>
      </c>
    </row>
    <row r="1899" spans="1:29" hidden="1">
      <c r="A1899" s="98" t="s">
        <v>2799</v>
      </c>
      <c r="B1899" s="92" t="s">
        <v>15358</v>
      </c>
      <c r="C1899" s="99" t="s">
        <v>59</v>
      </c>
      <c r="D1899" s="99" t="s">
        <v>15322</v>
      </c>
      <c r="E1899" s="99" t="s">
        <v>15337</v>
      </c>
      <c r="F1899" s="76" t="s">
        <v>15324</v>
      </c>
      <c r="G1899" s="76" t="s">
        <v>18456</v>
      </c>
      <c r="I1899" s="99" t="s">
        <v>15322</v>
      </c>
      <c r="J1899" s="99" t="s">
        <v>15337</v>
      </c>
      <c r="K1899" s="99">
        <v>0</v>
      </c>
      <c r="L1899" s="99" t="s">
        <v>13433</v>
      </c>
      <c r="M1899" s="75" t="s">
        <v>954</v>
      </c>
      <c r="N1899" s="86" t="str">
        <f t="shared" si="30"/>
        <v>1134269</v>
      </c>
      <c r="O1899" s="104">
        <v>265350</v>
      </c>
      <c r="P1899" s="104">
        <v>265350</v>
      </c>
      <c r="Q1899" s="77">
        <v>265.35000000000002</v>
      </c>
      <c r="R1899" s="102" t="s">
        <v>15329</v>
      </c>
      <c r="S1899" s="99" t="s">
        <v>15330</v>
      </c>
      <c r="T1899" s="99" t="s">
        <v>15331</v>
      </c>
      <c r="U1899" s="75" t="s">
        <v>18354</v>
      </c>
      <c r="V1899" s="76" t="s">
        <v>15333</v>
      </c>
      <c r="W1899" s="78">
        <v>10</v>
      </c>
      <c r="X1899" s="89">
        <v>44758</v>
      </c>
      <c r="Y1899" s="89">
        <v>44758</v>
      </c>
      <c r="Z1899" s="89">
        <v>52062</v>
      </c>
      <c r="AA1899" s="79">
        <v>6186</v>
      </c>
      <c r="AB1899" s="80" t="s">
        <v>15340</v>
      </c>
      <c r="AC1899" s="81">
        <v>33</v>
      </c>
    </row>
    <row r="1900" spans="1:29" hidden="1">
      <c r="A1900" s="98" t="s">
        <v>2799</v>
      </c>
      <c r="B1900" s="92" t="s">
        <v>15358</v>
      </c>
      <c r="C1900" s="99" t="s">
        <v>59</v>
      </c>
      <c r="D1900" s="99" t="s">
        <v>15322</v>
      </c>
      <c r="E1900" s="99" t="s">
        <v>15337</v>
      </c>
      <c r="F1900" s="76" t="s">
        <v>15324</v>
      </c>
      <c r="G1900" s="76" t="s">
        <v>18457</v>
      </c>
      <c r="I1900" s="99" t="s">
        <v>15322</v>
      </c>
      <c r="J1900" s="99" t="s">
        <v>15337</v>
      </c>
      <c r="K1900" s="99">
        <v>0</v>
      </c>
      <c r="L1900" s="99" t="s">
        <v>13433</v>
      </c>
      <c r="M1900" s="75" t="s">
        <v>569</v>
      </c>
      <c r="N1900" s="86" t="str">
        <f t="shared" si="30"/>
        <v>0951213</v>
      </c>
      <c r="O1900" s="104">
        <v>225355</v>
      </c>
      <c r="P1900" s="104">
        <v>225355</v>
      </c>
      <c r="Q1900" s="77">
        <v>225.35499999999999</v>
      </c>
      <c r="R1900" s="102" t="s">
        <v>15329</v>
      </c>
      <c r="S1900" s="99" t="s">
        <v>15330</v>
      </c>
      <c r="T1900" s="99" t="s">
        <v>15331</v>
      </c>
      <c r="U1900" s="75" t="s">
        <v>18354</v>
      </c>
      <c r="V1900" s="76" t="s">
        <v>15333</v>
      </c>
      <c r="W1900" s="78">
        <v>10</v>
      </c>
      <c r="X1900" s="89">
        <v>44750</v>
      </c>
      <c r="Y1900" s="89">
        <v>44750</v>
      </c>
      <c r="Z1900" s="89">
        <v>52054</v>
      </c>
      <c r="AA1900" s="79">
        <v>6186</v>
      </c>
      <c r="AB1900" s="80" t="s">
        <v>15340</v>
      </c>
      <c r="AC1900" s="81">
        <v>33</v>
      </c>
    </row>
    <row r="1901" spans="1:29" hidden="1">
      <c r="A1901" s="98" t="s">
        <v>2799</v>
      </c>
      <c r="B1901" s="92" t="s">
        <v>15358</v>
      </c>
      <c r="C1901" s="99" t="s">
        <v>59</v>
      </c>
      <c r="D1901" s="99" t="s">
        <v>15322</v>
      </c>
      <c r="E1901" s="99" t="s">
        <v>15337</v>
      </c>
      <c r="F1901" s="76" t="s">
        <v>15324</v>
      </c>
      <c r="G1901" s="76" t="s">
        <v>3494</v>
      </c>
      <c r="I1901" s="99" t="s">
        <v>15322</v>
      </c>
      <c r="J1901" s="99" t="s">
        <v>15337</v>
      </c>
      <c r="K1901" s="99">
        <v>0</v>
      </c>
      <c r="L1901" s="99" t="s">
        <v>13433</v>
      </c>
      <c r="M1901" s="75" t="s">
        <v>3495</v>
      </c>
      <c r="N1901" s="86" t="str">
        <f t="shared" si="30"/>
        <v>5829507</v>
      </c>
      <c r="O1901" s="104">
        <v>253300</v>
      </c>
      <c r="P1901" s="104">
        <v>253300</v>
      </c>
      <c r="Q1901" s="77">
        <v>253.3</v>
      </c>
      <c r="R1901" s="102" t="s">
        <v>15329</v>
      </c>
      <c r="S1901" s="99" t="s">
        <v>15330</v>
      </c>
      <c r="T1901" s="99" t="s">
        <v>15331</v>
      </c>
      <c r="U1901" s="75" t="s">
        <v>18354</v>
      </c>
      <c r="V1901" s="76" t="s">
        <v>15333</v>
      </c>
      <c r="W1901" s="78">
        <v>10</v>
      </c>
      <c r="X1901" s="89">
        <v>44749</v>
      </c>
      <c r="Y1901" s="89">
        <v>44749</v>
      </c>
      <c r="Z1901" s="89">
        <v>52053</v>
      </c>
      <c r="AA1901" s="79">
        <v>6186</v>
      </c>
      <c r="AB1901" s="80" t="s">
        <v>15340</v>
      </c>
      <c r="AC1901" s="81">
        <v>33</v>
      </c>
    </row>
    <row r="1902" spans="1:29" hidden="1">
      <c r="A1902" s="98" t="s">
        <v>2799</v>
      </c>
      <c r="B1902" s="92" t="s">
        <v>15358</v>
      </c>
      <c r="C1902" s="99" t="s">
        <v>59</v>
      </c>
      <c r="D1902" s="99" t="s">
        <v>15322</v>
      </c>
      <c r="E1902" s="99" t="s">
        <v>15337</v>
      </c>
      <c r="F1902" s="76" t="s">
        <v>15324</v>
      </c>
      <c r="G1902" s="76" t="s">
        <v>18458</v>
      </c>
      <c r="I1902" s="99" t="s">
        <v>15322</v>
      </c>
      <c r="J1902" s="99" t="s">
        <v>15337</v>
      </c>
      <c r="K1902" s="99">
        <v>0</v>
      </c>
      <c r="L1902" s="99" t="s">
        <v>13433</v>
      </c>
      <c r="M1902" s="75" t="s">
        <v>2819</v>
      </c>
      <c r="N1902" s="86" t="str">
        <f t="shared" si="30"/>
        <v>1067081</v>
      </c>
      <c r="O1902" s="104">
        <v>251100</v>
      </c>
      <c r="P1902" s="104">
        <v>251100</v>
      </c>
      <c r="Q1902" s="77">
        <v>251.1</v>
      </c>
      <c r="R1902" s="102" t="s">
        <v>15329</v>
      </c>
      <c r="S1902" s="99" t="s">
        <v>15330</v>
      </c>
      <c r="T1902" s="99" t="s">
        <v>15331</v>
      </c>
      <c r="U1902" s="75" t="s">
        <v>18354</v>
      </c>
      <c r="V1902" s="76" t="s">
        <v>15333</v>
      </c>
      <c r="W1902" s="78">
        <v>10</v>
      </c>
      <c r="X1902" s="89">
        <v>44749</v>
      </c>
      <c r="Y1902" s="89">
        <v>44749</v>
      </c>
      <c r="Z1902" s="89">
        <v>52053</v>
      </c>
      <c r="AA1902" s="79">
        <v>6186</v>
      </c>
      <c r="AB1902" s="80" t="s">
        <v>15340</v>
      </c>
      <c r="AC1902" s="81">
        <v>33</v>
      </c>
    </row>
    <row r="1903" spans="1:29" hidden="1">
      <c r="A1903" s="98" t="s">
        <v>2799</v>
      </c>
      <c r="B1903" s="92" t="s">
        <v>15358</v>
      </c>
      <c r="C1903" s="99" t="s">
        <v>59</v>
      </c>
      <c r="D1903" s="99" t="s">
        <v>15322</v>
      </c>
      <c r="E1903" s="99" t="s">
        <v>15337</v>
      </c>
      <c r="F1903" s="76" t="s">
        <v>15324</v>
      </c>
      <c r="G1903" s="76" t="s">
        <v>2032</v>
      </c>
      <c r="I1903" s="99" t="s">
        <v>15322</v>
      </c>
      <c r="J1903" s="99" t="s">
        <v>15337</v>
      </c>
      <c r="K1903" s="99">
        <v>0</v>
      </c>
      <c r="L1903" s="99" t="s">
        <v>13433</v>
      </c>
      <c r="M1903" s="75" t="s">
        <v>2033</v>
      </c>
      <c r="N1903" s="86" t="str">
        <f t="shared" si="30"/>
        <v>8755146</v>
      </c>
      <c r="O1903" s="104">
        <v>289000</v>
      </c>
      <c r="P1903" s="104">
        <v>289000</v>
      </c>
      <c r="Q1903" s="77">
        <v>289</v>
      </c>
      <c r="R1903" s="102" t="s">
        <v>15329</v>
      </c>
      <c r="S1903" s="99" t="s">
        <v>15330</v>
      </c>
      <c r="T1903" s="99" t="s">
        <v>15331</v>
      </c>
      <c r="U1903" s="75" t="s">
        <v>18354</v>
      </c>
      <c r="V1903" s="76" t="s">
        <v>15333</v>
      </c>
      <c r="W1903" s="78">
        <v>10</v>
      </c>
      <c r="X1903" s="89">
        <v>44758</v>
      </c>
      <c r="Y1903" s="89">
        <v>44758</v>
      </c>
      <c r="Z1903" s="89">
        <v>52062</v>
      </c>
      <c r="AA1903" s="79">
        <v>6186</v>
      </c>
      <c r="AB1903" s="80" t="s">
        <v>15340</v>
      </c>
      <c r="AC1903" s="81">
        <v>33</v>
      </c>
    </row>
    <row r="1904" spans="1:29" hidden="1">
      <c r="A1904" s="98" t="s">
        <v>2799</v>
      </c>
      <c r="B1904" s="92" t="s">
        <v>15358</v>
      </c>
      <c r="C1904" s="99" t="s">
        <v>59</v>
      </c>
      <c r="D1904" s="99" t="s">
        <v>15322</v>
      </c>
      <c r="E1904" s="99" t="s">
        <v>15337</v>
      </c>
      <c r="F1904" s="76" t="s">
        <v>15324</v>
      </c>
      <c r="G1904" s="76" t="s">
        <v>18459</v>
      </c>
      <c r="I1904" s="99" t="s">
        <v>15322</v>
      </c>
      <c r="J1904" s="99" t="s">
        <v>15337</v>
      </c>
      <c r="K1904" s="99">
        <v>0</v>
      </c>
      <c r="L1904" s="99" t="s">
        <v>13433</v>
      </c>
      <c r="M1904" s="75" t="s">
        <v>62</v>
      </c>
      <c r="N1904" s="86" t="str">
        <f t="shared" si="30"/>
        <v>5978154</v>
      </c>
      <c r="O1904" s="104">
        <v>265200</v>
      </c>
      <c r="P1904" s="104">
        <v>265200</v>
      </c>
      <c r="Q1904" s="77">
        <v>265.2</v>
      </c>
      <c r="R1904" s="102" t="s">
        <v>15329</v>
      </c>
      <c r="S1904" s="99" t="s">
        <v>15330</v>
      </c>
      <c r="T1904" s="99" t="s">
        <v>15331</v>
      </c>
      <c r="U1904" s="75" t="s">
        <v>18354</v>
      </c>
      <c r="V1904" s="76" t="s">
        <v>15333</v>
      </c>
      <c r="W1904" s="78">
        <v>10</v>
      </c>
      <c r="X1904" s="89">
        <v>44750</v>
      </c>
      <c r="Y1904" s="89">
        <v>44750</v>
      </c>
      <c r="Z1904" s="89">
        <v>52054</v>
      </c>
      <c r="AA1904" s="79">
        <v>6186</v>
      </c>
      <c r="AB1904" s="80" t="s">
        <v>15340</v>
      </c>
      <c r="AC1904" s="81">
        <v>33</v>
      </c>
    </row>
    <row r="1905" spans="1:29" hidden="1">
      <c r="A1905" s="98" t="s">
        <v>2799</v>
      </c>
      <c r="B1905" s="92" t="s">
        <v>15358</v>
      </c>
      <c r="C1905" s="99" t="s">
        <v>59</v>
      </c>
      <c r="D1905" s="99" t="s">
        <v>15322</v>
      </c>
      <c r="E1905" s="99" t="s">
        <v>15337</v>
      </c>
      <c r="F1905" s="76" t="s">
        <v>15324</v>
      </c>
      <c r="G1905" s="76" t="s">
        <v>828</v>
      </c>
      <c r="I1905" s="99" t="s">
        <v>15322</v>
      </c>
      <c r="J1905" s="99" t="s">
        <v>15337</v>
      </c>
      <c r="K1905" s="99">
        <v>0</v>
      </c>
      <c r="L1905" s="99" t="s">
        <v>13433</v>
      </c>
      <c r="M1905" s="75" t="s">
        <v>830</v>
      </c>
      <c r="N1905" s="86" t="str">
        <f t="shared" si="30"/>
        <v>2995382</v>
      </c>
      <c r="O1905" s="104">
        <v>326475</v>
      </c>
      <c r="P1905" s="104">
        <v>326475</v>
      </c>
      <c r="Q1905" s="77">
        <v>326.47500000000002</v>
      </c>
      <c r="R1905" s="102" t="s">
        <v>15329</v>
      </c>
      <c r="S1905" s="99" t="s">
        <v>15330</v>
      </c>
      <c r="T1905" s="99" t="s">
        <v>15331</v>
      </c>
      <c r="U1905" s="75" t="s">
        <v>18354</v>
      </c>
      <c r="V1905" s="76" t="s">
        <v>15333</v>
      </c>
      <c r="W1905" s="78">
        <v>10</v>
      </c>
      <c r="X1905" s="89">
        <v>44749</v>
      </c>
      <c r="Y1905" s="89">
        <v>44749</v>
      </c>
      <c r="Z1905" s="89">
        <v>52053</v>
      </c>
      <c r="AA1905" s="79">
        <v>6186</v>
      </c>
      <c r="AB1905" s="80" t="s">
        <v>15340</v>
      </c>
      <c r="AC1905" s="81">
        <v>33</v>
      </c>
    </row>
    <row r="1906" spans="1:29" hidden="1">
      <c r="A1906" s="98" t="s">
        <v>2799</v>
      </c>
      <c r="B1906" s="92" t="s">
        <v>15358</v>
      </c>
      <c r="C1906" s="99" t="s">
        <v>59</v>
      </c>
      <c r="D1906" s="99" t="s">
        <v>15322</v>
      </c>
      <c r="E1906" s="99" t="s">
        <v>15337</v>
      </c>
      <c r="F1906" s="76" t="s">
        <v>15324</v>
      </c>
      <c r="G1906" s="76" t="s">
        <v>18460</v>
      </c>
      <c r="I1906" s="99" t="s">
        <v>15322</v>
      </c>
      <c r="J1906" s="99" t="s">
        <v>15337</v>
      </c>
      <c r="K1906" s="99">
        <v>0</v>
      </c>
      <c r="L1906" s="99" t="s">
        <v>13433</v>
      </c>
      <c r="M1906" s="75" t="s">
        <v>362</v>
      </c>
      <c r="N1906" s="86" t="str">
        <f t="shared" si="30"/>
        <v>1676189</v>
      </c>
      <c r="O1906" s="104">
        <v>265200</v>
      </c>
      <c r="P1906" s="104">
        <v>265200</v>
      </c>
      <c r="Q1906" s="77">
        <v>265.2</v>
      </c>
      <c r="R1906" s="102" t="s">
        <v>15329</v>
      </c>
      <c r="S1906" s="99" t="s">
        <v>15330</v>
      </c>
      <c r="T1906" s="99" t="s">
        <v>15331</v>
      </c>
      <c r="U1906" s="75" t="s">
        <v>18354</v>
      </c>
      <c r="V1906" s="76" t="s">
        <v>15333</v>
      </c>
      <c r="W1906" s="78">
        <v>10</v>
      </c>
      <c r="X1906" s="89">
        <v>44748</v>
      </c>
      <c r="Y1906" s="89">
        <v>44748</v>
      </c>
      <c r="Z1906" s="89">
        <v>52052</v>
      </c>
      <c r="AA1906" s="79">
        <v>6186</v>
      </c>
      <c r="AB1906" s="80" t="s">
        <v>15340</v>
      </c>
      <c r="AC1906" s="81">
        <v>33</v>
      </c>
    </row>
    <row r="1907" spans="1:29" hidden="1">
      <c r="A1907" s="98" t="s">
        <v>2799</v>
      </c>
      <c r="B1907" s="92" t="s">
        <v>15358</v>
      </c>
      <c r="C1907" s="99" t="s">
        <v>59</v>
      </c>
      <c r="D1907" s="99" t="s">
        <v>15322</v>
      </c>
      <c r="E1907" s="99" t="s">
        <v>15337</v>
      </c>
      <c r="F1907" s="76" t="s">
        <v>15324</v>
      </c>
      <c r="G1907" s="76" t="s">
        <v>18461</v>
      </c>
      <c r="I1907" s="99" t="s">
        <v>15322</v>
      </c>
      <c r="J1907" s="99" t="s">
        <v>15337</v>
      </c>
      <c r="K1907" s="99">
        <v>0</v>
      </c>
      <c r="L1907" s="99" t="s">
        <v>13433</v>
      </c>
      <c r="M1907" s="75" t="s">
        <v>120</v>
      </c>
      <c r="N1907" s="86" t="str">
        <f t="shared" si="30"/>
        <v>0513712</v>
      </c>
      <c r="O1907" s="104">
        <v>309400</v>
      </c>
      <c r="P1907" s="104">
        <v>309400</v>
      </c>
      <c r="Q1907" s="77">
        <v>309.39999999999998</v>
      </c>
      <c r="R1907" s="102" t="s">
        <v>15329</v>
      </c>
      <c r="S1907" s="99" t="s">
        <v>15330</v>
      </c>
      <c r="T1907" s="99" t="s">
        <v>15331</v>
      </c>
      <c r="U1907" s="75" t="s">
        <v>18354</v>
      </c>
      <c r="V1907" s="76" t="s">
        <v>15333</v>
      </c>
      <c r="W1907" s="78">
        <v>10</v>
      </c>
      <c r="X1907" s="89">
        <v>44757</v>
      </c>
      <c r="Y1907" s="89">
        <v>44757</v>
      </c>
      <c r="Z1907" s="89">
        <v>52061</v>
      </c>
      <c r="AA1907" s="79">
        <v>6186</v>
      </c>
      <c r="AB1907" s="80" t="s">
        <v>15340</v>
      </c>
      <c r="AC1907" s="81">
        <v>33</v>
      </c>
    </row>
    <row r="1908" spans="1:29" hidden="1">
      <c r="A1908" s="98" t="s">
        <v>2799</v>
      </c>
      <c r="B1908" s="92" t="s">
        <v>15358</v>
      </c>
      <c r="C1908" s="99" t="s">
        <v>59</v>
      </c>
      <c r="D1908" s="99" t="s">
        <v>15322</v>
      </c>
      <c r="E1908" s="99" t="s">
        <v>15337</v>
      </c>
      <c r="F1908" s="76" t="s">
        <v>15324</v>
      </c>
      <c r="G1908" s="76" t="s">
        <v>18462</v>
      </c>
      <c r="I1908" s="99" t="s">
        <v>15322</v>
      </c>
      <c r="J1908" s="99" t="s">
        <v>15337</v>
      </c>
      <c r="K1908" s="99">
        <v>0</v>
      </c>
      <c r="L1908" s="99" t="s">
        <v>13433</v>
      </c>
      <c r="M1908" s="75" t="s">
        <v>18463</v>
      </c>
      <c r="N1908" s="86" t="str">
        <f t="shared" si="30"/>
        <v>0949695</v>
      </c>
      <c r="O1908" s="104">
        <v>327250</v>
      </c>
      <c r="P1908" s="104">
        <v>327250</v>
      </c>
      <c r="Q1908" s="77">
        <v>327.25</v>
      </c>
      <c r="R1908" s="102" t="s">
        <v>15329</v>
      </c>
      <c r="S1908" s="99" t="s">
        <v>15330</v>
      </c>
      <c r="T1908" s="99" t="s">
        <v>15331</v>
      </c>
      <c r="U1908" s="75" t="s">
        <v>18354</v>
      </c>
      <c r="V1908" s="76" t="s">
        <v>15333</v>
      </c>
      <c r="W1908" s="78">
        <v>17</v>
      </c>
      <c r="X1908" s="89">
        <v>44742</v>
      </c>
      <c r="Y1908" s="89">
        <v>44742</v>
      </c>
      <c r="Z1908" s="89">
        <v>52046</v>
      </c>
      <c r="AA1908" s="79">
        <v>6186</v>
      </c>
      <c r="AB1908" s="80" t="s">
        <v>15340</v>
      </c>
      <c r="AC1908" s="81">
        <v>33</v>
      </c>
    </row>
    <row r="1909" spans="1:29" hidden="1">
      <c r="A1909" s="98" t="s">
        <v>2799</v>
      </c>
      <c r="B1909" s="92" t="s">
        <v>15358</v>
      </c>
      <c r="C1909" s="99" t="s">
        <v>59</v>
      </c>
      <c r="D1909" s="99" t="s">
        <v>15322</v>
      </c>
      <c r="E1909" s="99" t="s">
        <v>15337</v>
      </c>
      <c r="F1909" s="76" t="s">
        <v>15324</v>
      </c>
      <c r="G1909" s="76" t="s">
        <v>3492</v>
      </c>
      <c r="I1909" s="99" t="s">
        <v>15322</v>
      </c>
      <c r="J1909" s="99" t="s">
        <v>15337</v>
      </c>
      <c r="K1909" s="99">
        <v>0</v>
      </c>
      <c r="L1909" s="99" t="s">
        <v>13433</v>
      </c>
      <c r="M1909" s="75" t="s">
        <v>3493</v>
      </c>
      <c r="N1909" s="86" t="str">
        <f t="shared" si="30"/>
        <v>1515125</v>
      </c>
      <c r="O1909" s="104">
        <v>272000</v>
      </c>
      <c r="P1909" s="104">
        <v>272000</v>
      </c>
      <c r="Q1909" s="77">
        <v>272</v>
      </c>
      <c r="R1909" s="102" t="s">
        <v>15329</v>
      </c>
      <c r="S1909" s="99" t="s">
        <v>15330</v>
      </c>
      <c r="T1909" s="99" t="s">
        <v>15331</v>
      </c>
      <c r="U1909" s="75" t="s">
        <v>18354</v>
      </c>
      <c r="V1909" s="76" t="s">
        <v>15333</v>
      </c>
      <c r="W1909" s="78">
        <v>10</v>
      </c>
      <c r="X1909" s="89">
        <v>44762</v>
      </c>
      <c r="Y1909" s="89">
        <v>44762</v>
      </c>
      <c r="Z1909" s="89">
        <v>52066</v>
      </c>
      <c r="AA1909" s="79">
        <v>6186</v>
      </c>
      <c r="AB1909" s="80" t="s">
        <v>15340</v>
      </c>
      <c r="AC1909" s="81">
        <v>33</v>
      </c>
    </row>
    <row r="1910" spans="1:29" hidden="1">
      <c r="A1910" s="98" t="s">
        <v>2799</v>
      </c>
      <c r="B1910" s="92" t="s">
        <v>15358</v>
      </c>
      <c r="C1910" s="99" t="s">
        <v>59</v>
      </c>
      <c r="D1910" s="99" t="s">
        <v>15322</v>
      </c>
      <c r="E1910" s="99" t="s">
        <v>15337</v>
      </c>
      <c r="F1910" s="76" t="s">
        <v>15324</v>
      </c>
      <c r="G1910" s="76" t="s">
        <v>18464</v>
      </c>
      <c r="I1910" s="99" t="s">
        <v>15322</v>
      </c>
      <c r="J1910" s="99" t="s">
        <v>15337</v>
      </c>
      <c r="K1910" s="99">
        <v>0</v>
      </c>
      <c r="L1910" s="99" t="s">
        <v>13433</v>
      </c>
      <c r="M1910" s="75" t="s">
        <v>111</v>
      </c>
      <c r="N1910" s="86" t="str">
        <f t="shared" si="30"/>
        <v>6207364</v>
      </c>
      <c r="O1910" s="104">
        <v>267750</v>
      </c>
      <c r="P1910" s="104">
        <v>267750</v>
      </c>
      <c r="Q1910" s="77">
        <v>267.75</v>
      </c>
      <c r="R1910" s="102" t="s">
        <v>15329</v>
      </c>
      <c r="S1910" s="99" t="s">
        <v>15330</v>
      </c>
      <c r="T1910" s="99" t="s">
        <v>15331</v>
      </c>
      <c r="U1910" s="75" t="s">
        <v>18354</v>
      </c>
      <c r="V1910" s="76" t="s">
        <v>15333</v>
      </c>
      <c r="W1910" s="78">
        <v>10</v>
      </c>
      <c r="X1910" s="89">
        <v>44748</v>
      </c>
      <c r="Y1910" s="89">
        <v>44748</v>
      </c>
      <c r="Z1910" s="89">
        <v>52052</v>
      </c>
      <c r="AA1910" s="79">
        <v>6186</v>
      </c>
      <c r="AB1910" s="80" t="s">
        <v>15340</v>
      </c>
      <c r="AC1910" s="81">
        <v>33</v>
      </c>
    </row>
    <row r="1911" spans="1:29" hidden="1">
      <c r="A1911" s="98" t="s">
        <v>2799</v>
      </c>
      <c r="B1911" s="92" t="s">
        <v>15358</v>
      </c>
      <c r="C1911" s="99" t="s">
        <v>59</v>
      </c>
      <c r="D1911" s="99" t="s">
        <v>15322</v>
      </c>
      <c r="E1911" s="99" t="s">
        <v>15337</v>
      </c>
      <c r="F1911" s="76" t="s">
        <v>15324</v>
      </c>
      <c r="G1911" s="76" t="s">
        <v>18465</v>
      </c>
      <c r="I1911" s="99" t="s">
        <v>15322</v>
      </c>
      <c r="J1911" s="99" t="s">
        <v>15337</v>
      </c>
      <c r="K1911" s="99">
        <v>0</v>
      </c>
      <c r="L1911" s="99" t="s">
        <v>13433</v>
      </c>
      <c r="M1911" s="75" t="s">
        <v>159</v>
      </c>
      <c r="N1911" s="86" t="str">
        <f t="shared" si="30"/>
        <v>0456077</v>
      </c>
      <c r="O1911" s="104">
        <v>309400</v>
      </c>
      <c r="P1911" s="104">
        <v>309400</v>
      </c>
      <c r="Q1911" s="77">
        <v>309.39999999999998</v>
      </c>
      <c r="R1911" s="102" t="s">
        <v>15329</v>
      </c>
      <c r="S1911" s="99" t="s">
        <v>15330</v>
      </c>
      <c r="T1911" s="99" t="s">
        <v>15331</v>
      </c>
      <c r="U1911" s="75" t="s">
        <v>18354</v>
      </c>
      <c r="V1911" s="76" t="s">
        <v>15333</v>
      </c>
      <c r="W1911" s="78">
        <v>10</v>
      </c>
      <c r="X1911" s="89">
        <v>44750</v>
      </c>
      <c r="Y1911" s="89">
        <v>44750</v>
      </c>
      <c r="Z1911" s="89">
        <v>52054</v>
      </c>
      <c r="AA1911" s="79">
        <v>6186</v>
      </c>
      <c r="AB1911" s="80" t="s">
        <v>15340</v>
      </c>
      <c r="AC1911" s="81">
        <v>33</v>
      </c>
    </row>
    <row r="1912" spans="1:29" hidden="1">
      <c r="A1912" s="98" t="s">
        <v>2799</v>
      </c>
      <c r="B1912" s="92" t="s">
        <v>15358</v>
      </c>
      <c r="C1912" s="99" t="s">
        <v>59</v>
      </c>
      <c r="D1912" s="99" t="s">
        <v>15322</v>
      </c>
      <c r="E1912" s="99" t="s">
        <v>15337</v>
      </c>
      <c r="F1912" s="76" t="s">
        <v>15324</v>
      </c>
      <c r="G1912" s="76" t="s">
        <v>18466</v>
      </c>
      <c r="I1912" s="99" t="s">
        <v>15322</v>
      </c>
      <c r="J1912" s="99" t="s">
        <v>15337</v>
      </c>
      <c r="K1912" s="99">
        <v>0</v>
      </c>
      <c r="L1912" s="99" t="s">
        <v>13433</v>
      </c>
      <c r="M1912" s="75" t="s">
        <v>3769</v>
      </c>
      <c r="N1912" s="86" t="str">
        <f t="shared" si="30"/>
        <v>7841955</v>
      </c>
      <c r="O1912" s="104">
        <v>251600</v>
      </c>
      <c r="P1912" s="104">
        <v>251600</v>
      </c>
      <c r="Q1912" s="77">
        <v>251.6</v>
      </c>
      <c r="R1912" s="102" t="s">
        <v>15329</v>
      </c>
      <c r="S1912" s="99" t="s">
        <v>15330</v>
      </c>
      <c r="T1912" s="99" t="s">
        <v>15331</v>
      </c>
      <c r="U1912" s="75" t="s">
        <v>18354</v>
      </c>
      <c r="V1912" s="76" t="s">
        <v>15333</v>
      </c>
      <c r="W1912" s="78">
        <v>10</v>
      </c>
      <c r="X1912" s="89">
        <v>44755</v>
      </c>
      <c r="Y1912" s="89">
        <v>44755</v>
      </c>
      <c r="Z1912" s="89">
        <v>52059</v>
      </c>
      <c r="AA1912" s="79">
        <v>6186</v>
      </c>
      <c r="AB1912" s="80" t="s">
        <v>15340</v>
      </c>
      <c r="AC1912" s="81">
        <v>33</v>
      </c>
    </row>
    <row r="1913" spans="1:29" hidden="1">
      <c r="A1913" s="98" t="s">
        <v>2799</v>
      </c>
      <c r="B1913" s="92" t="s">
        <v>15358</v>
      </c>
      <c r="C1913" s="99" t="s">
        <v>59</v>
      </c>
      <c r="D1913" s="99" t="s">
        <v>15322</v>
      </c>
      <c r="E1913" s="99" t="s">
        <v>15337</v>
      </c>
      <c r="F1913" s="76" t="s">
        <v>15324</v>
      </c>
      <c r="G1913" s="76" t="s">
        <v>18467</v>
      </c>
      <c r="I1913" s="99" t="s">
        <v>15322</v>
      </c>
      <c r="J1913" s="99" t="s">
        <v>15337</v>
      </c>
      <c r="K1913" s="99">
        <v>0</v>
      </c>
      <c r="L1913" s="99" t="s">
        <v>13433</v>
      </c>
      <c r="M1913" s="75" t="s">
        <v>18468</v>
      </c>
      <c r="N1913" s="86" t="str">
        <f t="shared" si="30"/>
        <v>2976117</v>
      </c>
      <c r="O1913" s="104">
        <v>251600</v>
      </c>
      <c r="P1913" s="104">
        <v>251600</v>
      </c>
      <c r="Q1913" s="77">
        <v>251.6</v>
      </c>
      <c r="R1913" s="102" t="s">
        <v>15329</v>
      </c>
      <c r="S1913" s="99" t="s">
        <v>15330</v>
      </c>
      <c r="T1913" s="99" t="s">
        <v>15331</v>
      </c>
      <c r="U1913" s="75" t="s">
        <v>18354</v>
      </c>
      <c r="V1913" s="76" t="s">
        <v>15333</v>
      </c>
      <c r="W1913" s="78">
        <v>10</v>
      </c>
      <c r="X1913" s="89">
        <v>44749</v>
      </c>
      <c r="Y1913" s="89">
        <v>44749</v>
      </c>
      <c r="Z1913" s="89">
        <v>52052</v>
      </c>
      <c r="AA1913" s="79">
        <v>6186</v>
      </c>
      <c r="AB1913" s="80" t="s">
        <v>15340</v>
      </c>
      <c r="AC1913" s="81">
        <v>33</v>
      </c>
    </row>
    <row r="1914" spans="1:29" hidden="1">
      <c r="A1914" s="98" t="s">
        <v>2799</v>
      </c>
      <c r="B1914" s="92" t="s">
        <v>15358</v>
      </c>
      <c r="C1914" s="99" t="s">
        <v>59</v>
      </c>
      <c r="D1914" s="99" t="s">
        <v>15322</v>
      </c>
      <c r="E1914" s="99" t="s">
        <v>15337</v>
      </c>
      <c r="F1914" s="76" t="s">
        <v>15324</v>
      </c>
      <c r="G1914" s="76" t="s">
        <v>18469</v>
      </c>
      <c r="I1914" s="99" t="s">
        <v>15322</v>
      </c>
      <c r="J1914" s="99" t="s">
        <v>15337</v>
      </c>
      <c r="K1914" s="99">
        <v>0</v>
      </c>
      <c r="L1914" s="99" t="s">
        <v>13433</v>
      </c>
      <c r="M1914" s="75" t="s">
        <v>1244</v>
      </c>
      <c r="N1914" s="86" t="str">
        <f t="shared" si="30"/>
        <v>1350740</v>
      </c>
      <c r="O1914" s="104">
        <v>230758</v>
      </c>
      <c r="P1914" s="104">
        <v>230758</v>
      </c>
      <c r="Q1914" s="77">
        <v>230.75800000000001</v>
      </c>
      <c r="R1914" s="102" t="s">
        <v>15329</v>
      </c>
      <c r="S1914" s="99" t="s">
        <v>15330</v>
      </c>
      <c r="T1914" s="99" t="s">
        <v>15331</v>
      </c>
      <c r="U1914" s="75" t="s">
        <v>18354</v>
      </c>
      <c r="V1914" s="76" t="s">
        <v>15333</v>
      </c>
      <c r="W1914" s="78">
        <v>10</v>
      </c>
      <c r="X1914" s="89">
        <v>44749</v>
      </c>
      <c r="Y1914" s="89">
        <v>44749</v>
      </c>
      <c r="Z1914" s="89">
        <v>52053</v>
      </c>
      <c r="AA1914" s="79">
        <v>6186</v>
      </c>
      <c r="AB1914" s="80" t="s">
        <v>15340</v>
      </c>
      <c r="AC1914" s="81">
        <v>33</v>
      </c>
    </row>
    <row r="1915" spans="1:29" hidden="1">
      <c r="A1915" s="98" t="s">
        <v>2799</v>
      </c>
      <c r="B1915" s="92" t="s">
        <v>15358</v>
      </c>
      <c r="C1915" s="99" t="s">
        <v>59</v>
      </c>
      <c r="D1915" s="99" t="s">
        <v>15322</v>
      </c>
      <c r="E1915" s="99" t="s">
        <v>15337</v>
      </c>
      <c r="F1915" s="76" t="s">
        <v>15324</v>
      </c>
      <c r="G1915" s="76" t="s">
        <v>18470</v>
      </c>
      <c r="I1915" s="99" t="s">
        <v>15322</v>
      </c>
      <c r="J1915" s="99" t="s">
        <v>15337</v>
      </c>
      <c r="K1915" s="99">
        <v>0</v>
      </c>
      <c r="L1915" s="99" t="s">
        <v>13433</v>
      </c>
      <c r="M1915" s="75" t="s">
        <v>724</v>
      </c>
      <c r="N1915" s="86" t="str">
        <f t="shared" si="30"/>
        <v>0164809</v>
      </c>
      <c r="O1915" s="104">
        <v>253000</v>
      </c>
      <c r="P1915" s="104">
        <v>253000</v>
      </c>
      <c r="Q1915" s="77">
        <v>253</v>
      </c>
      <c r="R1915" s="102" t="s">
        <v>15329</v>
      </c>
      <c r="S1915" s="99" t="s">
        <v>15330</v>
      </c>
      <c r="T1915" s="99" t="s">
        <v>15331</v>
      </c>
      <c r="U1915" s="75" t="s">
        <v>18354</v>
      </c>
      <c r="V1915" s="76" t="s">
        <v>15333</v>
      </c>
      <c r="W1915" s="78">
        <v>10</v>
      </c>
      <c r="X1915" s="89">
        <v>44763</v>
      </c>
      <c r="Y1915" s="89">
        <v>44763</v>
      </c>
      <c r="Z1915" s="89">
        <v>52067</v>
      </c>
      <c r="AA1915" s="79">
        <v>6186</v>
      </c>
      <c r="AB1915" s="80" t="s">
        <v>15340</v>
      </c>
      <c r="AC1915" s="81">
        <v>33</v>
      </c>
    </row>
    <row r="1916" spans="1:29" hidden="1">
      <c r="A1916" s="98" t="s">
        <v>2799</v>
      </c>
      <c r="B1916" s="92" t="s">
        <v>15358</v>
      </c>
      <c r="C1916" s="99" t="s">
        <v>59</v>
      </c>
      <c r="D1916" s="99" t="s">
        <v>15322</v>
      </c>
      <c r="E1916" s="99" t="s">
        <v>15337</v>
      </c>
      <c r="F1916" s="76" t="s">
        <v>15324</v>
      </c>
      <c r="G1916" s="76" t="s">
        <v>18471</v>
      </c>
      <c r="I1916" s="99" t="s">
        <v>15322</v>
      </c>
      <c r="J1916" s="99" t="s">
        <v>15337</v>
      </c>
      <c r="K1916" s="99">
        <v>0</v>
      </c>
      <c r="L1916" s="99" t="s">
        <v>13433</v>
      </c>
      <c r="M1916" s="75" t="s">
        <v>891</v>
      </c>
      <c r="N1916" s="86" t="str">
        <f t="shared" si="30"/>
        <v>3688725</v>
      </c>
      <c r="O1916" s="104">
        <v>285600</v>
      </c>
      <c r="P1916" s="104">
        <v>285600</v>
      </c>
      <c r="Q1916" s="77">
        <v>285.60000000000002</v>
      </c>
      <c r="R1916" s="102" t="s">
        <v>15329</v>
      </c>
      <c r="S1916" s="99" t="s">
        <v>15330</v>
      </c>
      <c r="T1916" s="99" t="s">
        <v>15331</v>
      </c>
      <c r="U1916" s="75" t="s">
        <v>18354</v>
      </c>
      <c r="V1916" s="76" t="s">
        <v>15333</v>
      </c>
      <c r="W1916" s="78">
        <v>10</v>
      </c>
      <c r="X1916" s="89">
        <v>44750</v>
      </c>
      <c r="Y1916" s="89">
        <v>44750</v>
      </c>
      <c r="Z1916" s="89">
        <v>52054</v>
      </c>
      <c r="AA1916" s="79">
        <v>6186</v>
      </c>
      <c r="AB1916" s="80" t="s">
        <v>15340</v>
      </c>
      <c r="AC1916" s="81">
        <v>33</v>
      </c>
    </row>
    <row r="1917" spans="1:29" hidden="1">
      <c r="A1917" s="98" t="s">
        <v>2799</v>
      </c>
      <c r="B1917" s="92" t="s">
        <v>15358</v>
      </c>
      <c r="C1917" s="99" t="s">
        <v>59</v>
      </c>
      <c r="D1917" s="99" t="s">
        <v>15322</v>
      </c>
      <c r="E1917" s="99" t="s">
        <v>15337</v>
      </c>
      <c r="F1917" s="76" t="s">
        <v>15324</v>
      </c>
      <c r="G1917" s="76" t="s">
        <v>18472</v>
      </c>
      <c r="I1917" s="99" t="s">
        <v>15322</v>
      </c>
      <c r="J1917" s="99" t="s">
        <v>15337</v>
      </c>
      <c r="K1917" s="99">
        <v>0</v>
      </c>
      <c r="L1917" s="99" t="s">
        <v>13433</v>
      </c>
      <c r="M1917" s="75" t="s">
        <v>669</v>
      </c>
      <c r="N1917" s="86" t="str">
        <f t="shared" si="30"/>
        <v>8038296</v>
      </c>
      <c r="O1917" s="104">
        <v>309400</v>
      </c>
      <c r="P1917" s="104">
        <v>309400</v>
      </c>
      <c r="Q1917" s="77">
        <v>309.39999999999998</v>
      </c>
      <c r="R1917" s="102" t="s">
        <v>15329</v>
      </c>
      <c r="S1917" s="99" t="s">
        <v>15330</v>
      </c>
      <c r="T1917" s="99" t="s">
        <v>15331</v>
      </c>
      <c r="U1917" s="75" t="s">
        <v>18354</v>
      </c>
      <c r="V1917" s="76" t="s">
        <v>15333</v>
      </c>
      <c r="W1917" s="78">
        <v>10</v>
      </c>
      <c r="X1917" s="89">
        <v>44749</v>
      </c>
      <c r="Y1917" s="89">
        <v>44749</v>
      </c>
      <c r="Z1917" s="89">
        <v>52053</v>
      </c>
      <c r="AA1917" s="79">
        <v>6186</v>
      </c>
      <c r="AB1917" s="80" t="s">
        <v>15340</v>
      </c>
      <c r="AC1917" s="81">
        <v>33</v>
      </c>
    </row>
    <row r="1918" spans="1:29" hidden="1">
      <c r="A1918" s="98" t="s">
        <v>2799</v>
      </c>
      <c r="B1918" s="92" t="s">
        <v>15358</v>
      </c>
      <c r="C1918" s="99" t="s">
        <v>59</v>
      </c>
      <c r="D1918" s="99" t="s">
        <v>15322</v>
      </c>
      <c r="E1918" s="99" t="s">
        <v>15337</v>
      </c>
      <c r="F1918" s="76" t="s">
        <v>15324</v>
      </c>
      <c r="G1918" s="76" t="s">
        <v>18473</v>
      </c>
      <c r="I1918" s="99" t="s">
        <v>15322</v>
      </c>
      <c r="J1918" s="99" t="s">
        <v>15337</v>
      </c>
      <c r="K1918" s="99">
        <v>0</v>
      </c>
      <c r="L1918" s="99" t="s">
        <v>13433</v>
      </c>
      <c r="M1918" s="75" t="s">
        <v>18474</v>
      </c>
      <c r="N1918" s="86" t="str">
        <f t="shared" si="30"/>
        <v>1816661</v>
      </c>
      <c r="O1918" s="104">
        <v>307700</v>
      </c>
      <c r="P1918" s="104">
        <v>307700</v>
      </c>
      <c r="Q1918" s="77">
        <v>307.7</v>
      </c>
      <c r="R1918" s="102" t="s">
        <v>15329</v>
      </c>
      <c r="S1918" s="99" t="s">
        <v>15330</v>
      </c>
      <c r="T1918" s="99" t="s">
        <v>15331</v>
      </c>
      <c r="U1918" s="75" t="s">
        <v>18354</v>
      </c>
      <c r="V1918" s="76" t="s">
        <v>15333</v>
      </c>
      <c r="W1918" s="78">
        <v>10</v>
      </c>
      <c r="X1918" s="89">
        <v>44762</v>
      </c>
      <c r="Y1918" s="89">
        <v>44762</v>
      </c>
      <c r="Z1918" s="89">
        <v>52066</v>
      </c>
      <c r="AA1918" s="79">
        <v>6186</v>
      </c>
      <c r="AB1918" s="80" t="s">
        <v>15340</v>
      </c>
      <c r="AC1918" s="81">
        <v>33</v>
      </c>
    </row>
    <row r="1919" spans="1:29" hidden="1">
      <c r="A1919" s="98" t="s">
        <v>2799</v>
      </c>
      <c r="B1919" s="92" t="s">
        <v>15358</v>
      </c>
      <c r="C1919" s="99" t="s">
        <v>59</v>
      </c>
      <c r="D1919" s="99" t="s">
        <v>15322</v>
      </c>
      <c r="E1919" s="99" t="s">
        <v>15337</v>
      </c>
      <c r="F1919" s="76" t="s">
        <v>15324</v>
      </c>
      <c r="G1919" s="76" t="s">
        <v>387</v>
      </c>
      <c r="I1919" s="99" t="s">
        <v>15322</v>
      </c>
      <c r="J1919" s="99" t="s">
        <v>15337</v>
      </c>
      <c r="K1919" s="99">
        <v>0</v>
      </c>
      <c r="L1919" s="99" t="s">
        <v>13433</v>
      </c>
      <c r="M1919" s="75" t="s">
        <v>388</v>
      </c>
      <c r="N1919" s="86" t="str">
        <f t="shared" si="30"/>
        <v>3567748</v>
      </c>
      <c r="O1919" s="104">
        <v>253300</v>
      </c>
      <c r="P1919" s="104">
        <v>253300</v>
      </c>
      <c r="Q1919" s="77">
        <v>253.3</v>
      </c>
      <c r="R1919" s="102" t="s">
        <v>15329</v>
      </c>
      <c r="S1919" s="99" t="s">
        <v>15330</v>
      </c>
      <c r="T1919" s="99" t="s">
        <v>15331</v>
      </c>
      <c r="U1919" s="75" t="s">
        <v>18354</v>
      </c>
      <c r="V1919" s="76" t="s">
        <v>15333</v>
      </c>
      <c r="W1919" s="78">
        <v>10</v>
      </c>
      <c r="X1919" s="89">
        <v>44760</v>
      </c>
      <c r="Y1919" s="89">
        <v>44760</v>
      </c>
      <c r="Z1919" s="89">
        <v>52064</v>
      </c>
      <c r="AA1919" s="79">
        <v>6186</v>
      </c>
      <c r="AB1919" s="80" t="s">
        <v>15340</v>
      </c>
      <c r="AC1919" s="81">
        <v>33</v>
      </c>
    </row>
    <row r="1920" spans="1:29" hidden="1">
      <c r="A1920" s="98" t="s">
        <v>2799</v>
      </c>
      <c r="B1920" s="92" t="s">
        <v>15358</v>
      </c>
      <c r="C1920" s="99" t="s">
        <v>59</v>
      </c>
      <c r="D1920" s="99" t="s">
        <v>15322</v>
      </c>
      <c r="E1920" s="99" t="s">
        <v>15337</v>
      </c>
      <c r="F1920" s="76" t="s">
        <v>15324</v>
      </c>
      <c r="G1920" s="76" t="s">
        <v>18475</v>
      </c>
      <c r="I1920" s="99" t="s">
        <v>15322</v>
      </c>
      <c r="J1920" s="99" t="s">
        <v>15337</v>
      </c>
      <c r="K1920" s="99">
        <v>0</v>
      </c>
      <c r="L1920" s="99" t="s">
        <v>13433</v>
      </c>
      <c r="M1920" s="75" t="s">
        <v>677</v>
      </c>
      <c r="N1920" s="86" t="str">
        <f t="shared" si="30"/>
        <v>7866716</v>
      </c>
      <c r="O1920" s="104">
        <v>309400</v>
      </c>
      <c r="P1920" s="104">
        <v>309400</v>
      </c>
      <c r="Q1920" s="77">
        <v>309.39999999999998</v>
      </c>
      <c r="R1920" s="102" t="s">
        <v>15329</v>
      </c>
      <c r="S1920" s="99" t="s">
        <v>15330</v>
      </c>
      <c r="T1920" s="99" t="s">
        <v>15331</v>
      </c>
      <c r="U1920" s="75" t="s">
        <v>18354</v>
      </c>
      <c r="V1920" s="76" t="s">
        <v>15333</v>
      </c>
      <c r="W1920" s="78">
        <v>10</v>
      </c>
      <c r="X1920" s="89">
        <v>44767</v>
      </c>
      <c r="Y1920" s="89">
        <v>44767</v>
      </c>
      <c r="Z1920" s="89">
        <v>52071</v>
      </c>
      <c r="AA1920" s="79">
        <v>6186</v>
      </c>
      <c r="AB1920" s="80" t="s">
        <v>15340</v>
      </c>
      <c r="AC1920" s="81">
        <v>33</v>
      </c>
    </row>
    <row r="1921" spans="1:31" hidden="1">
      <c r="A1921" s="98" t="s">
        <v>2799</v>
      </c>
      <c r="B1921" s="92" t="s">
        <v>15358</v>
      </c>
      <c r="C1921" s="99" t="s">
        <v>59</v>
      </c>
      <c r="D1921" s="99" t="s">
        <v>15322</v>
      </c>
      <c r="E1921" s="99" t="s">
        <v>15337</v>
      </c>
      <c r="F1921" s="76" t="s">
        <v>15324</v>
      </c>
      <c r="G1921" s="76" t="s">
        <v>18476</v>
      </c>
      <c r="I1921" s="99" t="s">
        <v>15322</v>
      </c>
      <c r="J1921" s="99" t="s">
        <v>15337</v>
      </c>
      <c r="K1921" s="99">
        <v>0</v>
      </c>
      <c r="L1921" s="99" t="s">
        <v>13433</v>
      </c>
      <c r="M1921" s="75" t="s">
        <v>18477</v>
      </c>
      <c r="N1921" s="86" t="str">
        <f t="shared" si="30"/>
        <v>1746995</v>
      </c>
      <c r="O1921" s="104">
        <v>327250</v>
      </c>
      <c r="P1921" s="104">
        <v>327250</v>
      </c>
      <c r="Q1921" s="77">
        <v>327.25</v>
      </c>
      <c r="R1921" s="102" t="s">
        <v>15329</v>
      </c>
      <c r="S1921" s="99" t="s">
        <v>15330</v>
      </c>
      <c r="T1921" s="99" t="s">
        <v>15331</v>
      </c>
      <c r="U1921" s="75" t="s">
        <v>18354</v>
      </c>
      <c r="V1921" s="76" t="s">
        <v>15333</v>
      </c>
      <c r="W1921" s="78">
        <v>17</v>
      </c>
      <c r="X1921" s="89">
        <v>44769</v>
      </c>
      <c r="Y1921" s="89">
        <v>44769</v>
      </c>
      <c r="Z1921" s="89">
        <v>52073</v>
      </c>
      <c r="AA1921" s="79">
        <v>6186</v>
      </c>
      <c r="AB1921" s="80" t="s">
        <v>15340</v>
      </c>
      <c r="AC1921" s="81">
        <v>33</v>
      </c>
    </row>
    <row r="1922" spans="1:31" hidden="1">
      <c r="A1922" s="98" t="s">
        <v>2799</v>
      </c>
      <c r="B1922" s="92" t="s">
        <v>15358</v>
      </c>
      <c r="C1922" s="99" t="s">
        <v>59</v>
      </c>
      <c r="D1922" s="99" t="s">
        <v>15322</v>
      </c>
      <c r="E1922" s="99" t="s">
        <v>15337</v>
      </c>
      <c r="F1922" s="76" t="s">
        <v>15324</v>
      </c>
      <c r="G1922" s="76" t="s">
        <v>18478</v>
      </c>
      <c r="I1922" s="99" t="s">
        <v>15322</v>
      </c>
      <c r="J1922" s="99" t="s">
        <v>15337</v>
      </c>
      <c r="K1922" s="99">
        <v>0</v>
      </c>
      <c r="L1922" s="99" t="s">
        <v>13433</v>
      </c>
      <c r="M1922" s="75" t="s">
        <v>2816</v>
      </c>
      <c r="N1922" s="86" t="str">
        <f t="shared" si="30"/>
        <v>0168974</v>
      </c>
      <c r="O1922" s="104">
        <v>297500</v>
      </c>
      <c r="P1922" s="104">
        <v>297500</v>
      </c>
      <c r="Q1922" s="77">
        <v>297.5</v>
      </c>
      <c r="R1922" s="102" t="s">
        <v>15329</v>
      </c>
      <c r="S1922" s="99" t="s">
        <v>15330</v>
      </c>
      <c r="T1922" s="99" t="s">
        <v>15331</v>
      </c>
      <c r="U1922" s="75" t="s">
        <v>18354</v>
      </c>
      <c r="V1922" s="76" t="s">
        <v>15333</v>
      </c>
      <c r="W1922" s="78">
        <v>10</v>
      </c>
      <c r="X1922" s="89">
        <v>44762</v>
      </c>
      <c r="Y1922" s="89">
        <v>44762</v>
      </c>
      <c r="Z1922" s="89">
        <v>52066</v>
      </c>
      <c r="AA1922" s="79">
        <v>6186</v>
      </c>
      <c r="AB1922" s="80" t="s">
        <v>15340</v>
      </c>
      <c r="AC1922" s="81">
        <v>33</v>
      </c>
    </row>
    <row r="1923" spans="1:31" hidden="1">
      <c r="A1923" s="98" t="s">
        <v>2799</v>
      </c>
      <c r="B1923" s="92" t="s">
        <v>15358</v>
      </c>
      <c r="C1923" s="99" t="s">
        <v>59</v>
      </c>
      <c r="D1923" s="99" t="s">
        <v>15322</v>
      </c>
      <c r="E1923" s="99" t="s">
        <v>15337</v>
      </c>
      <c r="F1923" s="76" t="s">
        <v>15324</v>
      </c>
      <c r="G1923" s="76" t="s">
        <v>379</v>
      </c>
      <c r="I1923" s="99" t="s">
        <v>15322</v>
      </c>
      <c r="J1923" s="99" t="s">
        <v>15337</v>
      </c>
      <c r="K1923" s="99">
        <v>0</v>
      </c>
      <c r="L1923" s="99" t="s">
        <v>13433</v>
      </c>
      <c r="M1923" s="75" t="s">
        <v>380</v>
      </c>
      <c r="N1923" s="86" t="str">
        <f t="shared" si="30"/>
        <v>0843110</v>
      </c>
      <c r="O1923" s="104">
        <v>254571</v>
      </c>
      <c r="P1923" s="104">
        <v>254571</v>
      </c>
      <c r="Q1923" s="77">
        <v>254.571</v>
      </c>
      <c r="R1923" s="102" t="s">
        <v>15329</v>
      </c>
      <c r="S1923" s="99" t="s">
        <v>15330</v>
      </c>
      <c r="T1923" s="99" t="s">
        <v>15331</v>
      </c>
      <c r="U1923" s="75" t="s">
        <v>18354</v>
      </c>
      <c r="V1923" s="76" t="s">
        <v>15333</v>
      </c>
      <c r="W1923" s="78">
        <v>10</v>
      </c>
      <c r="X1923" s="89">
        <v>44762</v>
      </c>
      <c r="Y1923" s="89">
        <v>44762</v>
      </c>
      <c r="Z1923" s="89">
        <v>52066</v>
      </c>
      <c r="AA1923" s="79">
        <v>6186</v>
      </c>
      <c r="AB1923" s="80" t="s">
        <v>15340</v>
      </c>
      <c r="AC1923" s="81">
        <v>33</v>
      </c>
    </row>
    <row r="1924" spans="1:31" hidden="1">
      <c r="A1924" s="98" t="s">
        <v>2799</v>
      </c>
      <c r="B1924" s="92" t="s">
        <v>15358</v>
      </c>
      <c r="C1924" s="99" t="s">
        <v>59</v>
      </c>
      <c r="D1924" s="99" t="s">
        <v>15322</v>
      </c>
      <c r="E1924" s="99" t="s">
        <v>15337</v>
      </c>
      <c r="F1924" s="76" t="s">
        <v>15324</v>
      </c>
      <c r="G1924" s="76" t="s">
        <v>18479</v>
      </c>
      <c r="I1924" s="99" t="s">
        <v>15322</v>
      </c>
      <c r="J1924" s="99" t="s">
        <v>15337</v>
      </c>
      <c r="K1924" s="99">
        <v>0</v>
      </c>
      <c r="L1924" s="99" t="s">
        <v>13433</v>
      </c>
      <c r="M1924" s="75" t="s">
        <v>1630</v>
      </c>
      <c r="N1924" s="86" t="str">
        <f t="shared" si="30"/>
        <v>9577762</v>
      </c>
      <c r="O1924" s="104">
        <v>314500</v>
      </c>
      <c r="P1924" s="104">
        <v>314500</v>
      </c>
      <c r="Q1924" s="77">
        <v>314.5</v>
      </c>
      <c r="R1924" s="102" t="s">
        <v>15329</v>
      </c>
      <c r="S1924" s="99" t="s">
        <v>15330</v>
      </c>
      <c r="T1924" s="99" t="s">
        <v>15331</v>
      </c>
      <c r="U1924" s="75" t="s">
        <v>18354</v>
      </c>
      <c r="V1924" s="76" t="s">
        <v>15333</v>
      </c>
      <c r="W1924" s="78">
        <v>10</v>
      </c>
      <c r="X1924" s="89">
        <v>44758</v>
      </c>
      <c r="Y1924" s="89">
        <v>44758</v>
      </c>
      <c r="Z1924" s="89">
        <v>52062</v>
      </c>
      <c r="AA1924" s="79">
        <v>6186</v>
      </c>
      <c r="AB1924" s="80" t="s">
        <v>15340</v>
      </c>
      <c r="AC1924" s="81">
        <v>33</v>
      </c>
    </row>
    <row r="1925" spans="1:31" hidden="1">
      <c r="A1925" s="98" t="s">
        <v>2799</v>
      </c>
      <c r="B1925" s="92" t="s">
        <v>15358</v>
      </c>
      <c r="C1925" s="99" t="s">
        <v>59</v>
      </c>
      <c r="D1925" s="99" t="s">
        <v>15322</v>
      </c>
      <c r="E1925" s="99" t="s">
        <v>15337</v>
      </c>
      <c r="F1925" s="76" t="s">
        <v>15324</v>
      </c>
      <c r="G1925" s="76" t="s">
        <v>18480</v>
      </c>
      <c r="I1925" s="99" t="s">
        <v>15322</v>
      </c>
      <c r="J1925" s="99" t="s">
        <v>15337</v>
      </c>
      <c r="K1925" s="99">
        <v>0</v>
      </c>
      <c r="L1925" s="99" t="s">
        <v>13433</v>
      </c>
      <c r="M1925" s="75" t="s">
        <v>381</v>
      </c>
      <c r="N1925" s="86" t="str">
        <f t="shared" si="30"/>
        <v>2192656</v>
      </c>
      <c r="O1925" s="104">
        <v>253300</v>
      </c>
      <c r="P1925" s="104">
        <v>253300</v>
      </c>
      <c r="Q1925" s="77">
        <v>253.3</v>
      </c>
      <c r="R1925" s="102" t="s">
        <v>15329</v>
      </c>
      <c r="S1925" s="99" t="s">
        <v>15330</v>
      </c>
      <c r="T1925" s="99" t="s">
        <v>15331</v>
      </c>
      <c r="U1925" s="75" t="s">
        <v>18354</v>
      </c>
      <c r="V1925" s="76" t="s">
        <v>15333</v>
      </c>
      <c r="W1925" s="78">
        <v>10</v>
      </c>
      <c r="X1925" s="89">
        <v>44763</v>
      </c>
      <c r="Y1925" s="89">
        <v>44763</v>
      </c>
      <c r="Z1925" s="89">
        <v>52067</v>
      </c>
      <c r="AA1925" s="79">
        <v>6186</v>
      </c>
      <c r="AB1925" s="80" t="s">
        <v>15340</v>
      </c>
      <c r="AC1925" s="81">
        <v>33</v>
      </c>
    </row>
    <row r="1926" spans="1:31" hidden="1">
      <c r="A1926" s="98" t="s">
        <v>2799</v>
      </c>
      <c r="B1926" s="92" t="s">
        <v>15358</v>
      </c>
      <c r="C1926" s="99" t="s">
        <v>59</v>
      </c>
      <c r="D1926" s="99" t="s">
        <v>15322</v>
      </c>
      <c r="E1926" s="99" t="s">
        <v>15337</v>
      </c>
      <c r="F1926" s="76" t="s">
        <v>15324</v>
      </c>
      <c r="G1926" s="76" t="s">
        <v>18481</v>
      </c>
      <c r="I1926" s="99" t="s">
        <v>15322</v>
      </c>
      <c r="J1926" s="99" t="s">
        <v>15337</v>
      </c>
      <c r="K1926" s="99">
        <v>0</v>
      </c>
      <c r="L1926" s="99" t="s">
        <v>13433</v>
      </c>
      <c r="M1926" s="75" t="s">
        <v>339</v>
      </c>
      <c r="N1926" s="86" t="str">
        <f t="shared" si="30"/>
        <v>1722660</v>
      </c>
      <c r="O1926" s="104">
        <v>222700</v>
      </c>
      <c r="P1926" s="104">
        <v>222700</v>
      </c>
      <c r="Q1926" s="77">
        <v>222.7</v>
      </c>
      <c r="R1926" s="102" t="s">
        <v>15329</v>
      </c>
      <c r="S1926" s="99" t="s">
        <v>15330</v>
      </c>
      <c r="T1926" s="99" t="s">
        <v>15331</v>
      </c>
      <c r="U1926" s="75" t="s">
        <v>18354</v>
      </c>
      <c r="V1926" s="76" t="s">
        <v>15333</v>
      </c>
      <c r="W1926" s="78">
        <v>10</v>
      </c>
      <c r="X1926" s="89">
        <v>44764</v>
      </c>
      <c r="Y1926" s="89">
        <v>44764</v>
      </c>
      <c r="Z1926" s="89">
        <v>52068</v>
      </c>
      <c r="AA1926" s="79">
        <v>6186</v>
      </c>
      <c r="AB1926" s="80" t="s">
        <v>15340</v>
      </c>
      <c r="AC1926" s="81">
        <v>33</v>
      </c>
    </row>
    <row r="1927" spans="1:31" hidden="1">
      <c r="A1927" s="98" t="s">
        <v>2799</v>
      </c>
      <c r="B1927" s="92" t="s">
        <v>15358</v>
      </c>
      <c r="C1927" s="99" t="s">
        <v>59</v>
      </c>
      <c r="D1927" s="99" t="s">
        <v>15322</v>
      </c>
      <c r="E1927" s="99" t="s">
        <v>15337</v>
      </c>
      <c r="F1927" s="76" t="s">
        <v>15324</v>
      </c>
      <c r="G1927" s="76" t="s">
        <v>355</v>
      </c>
      <c r="I1927" s="99" t="s">
        <v>15322</v>
      </c>
      <c r="J1927" s="99" t="s">
        <v>15337</v>
      </c>
      <c r="K1927" s="99">
        <v>0</v>
      </c>
      <c r="L1927" s="99" t="s">
        <v>13433</v>
      </c>
      <c r="M1927" s="75" t="s">
        <v>356</v>
      </c>
      <c r="N1927" s="86" t="str">
        <f t="shared" si="30"/>
        <v>4688403</v>
      </c>
      <c r="O1927" s="104">
        <v>253300</v>
      </c>
      <c r="P1927" s="104">
        <v>253300</v>
      </c>
      <c r="Q1927" s="77">
        <v>253.3</v>
      </c>
      <c r="R1927" s="102" t="s">
        <v>15329</v>
      </c>
      <c r="S1927" s="99" t="s">
        <v>15330</v>
      </c>
      <c r="T1927" s="99" t="s">
        <v>15331</v>
      </c>
      <c r="U1927" s="75" t="s">
        <v>18354</v>
      </c>
      <c r="V1927" s="76" t="s">
        <v>15333</v>
      </c>
      <c r="W1927" s="78">
        <v>10</v>
      </c>
      <c r="X1927" s="89">
        <v>44771</v>
      </c>
      <c r="Y1927" s="89">
        <v>44771</v>
      </c>
      <c r="Z1927" s="89">
        <v>52075</v>
      </c>
      <c r="AA1927" s="79">
        <v>6186</v>
      </c>
      <c r="AB1927" s="80" t="s">
        <v>15340</v>
      </c>
      <c r="AC1927" s="81">
        <v>33</v>
      </c>
    </row>
    <row r="1928" spans="1:31" hidden="1">
      <c r="A1928" s="98" t="s">
        <v>2799</v>
      </c>
      <c r="B1928" s="92" t="s">
        <v>15358</v>
      </c>
      <c r="C1928" s="99" t="s">
        <v>59</v>
      </c>
      <c r="D1928" s="99" t="s">
        <v>15322</v>
      </c>
      <c r="E1928" s="99" t="s">
        <v>15337</v>
      </c>
      <c r="F1928" s="76" t="s">
        <v>15324</v>
      </c>
      <c r="G1928" s="76" t="s">
        <v>382</v>
      </c>
      <c r="I1928" s="99" t="s">
        <v>15322</v>
      </c>
      <c r="J1928" s="99" t="s">
        <v>15337</v>
      </c>
      <c r="K1928" s="99">
        <v>0</v>
      </c>
      <c r="L1928" s="99" t="s">
        <v>13433</v>
      </c>
      <c r="M1928" s="75" t="s">
        <v>383</v>
      </c>
      <c r="N1928" s="86" t="str">
        <f t="shared" si="30"/>
        <v>8680598</v>
      </c>
      <c r="O1928" s="104">
        <v>297500</v>
      </c>
      <c r="P1928" s="104">
        <v>297500</v>
      </c>
      <c r="Q1928" s="77">
        <v>297.5</v>
      </c>
      <c r="R1928" s="102" t="s">
        <v>15329</v>
      </c>
      <c r="S1928" s="99" t="s">
        <v>15330</v>
      </c>
      <c r="T1928" s="99" t="s">
        <v>15331</v>
      </c>
      <c r="U1928" s="75" t="s">
        <v>18354</v>
      </c>
      <c r="V1928" s="76" t="s">
        <v>15333</v>
      </c>
      <c r="W1928" s="78">
        <v>10</v>
      </c>
      <c r="X1928" s="89">
        <v>44769</v>
      </c>
      <c r="Y1928" s="89">
        <v>44769</v>
      </c>
      <c r="Z1928" s="89">
        <v>52073</v>
      </c>
      <c r="AA1928" s="79">
        <v>6186</v>
      </c>
      <c r="AB1928" s="80" t="s">
        <v>15340</v>
      </c>
      <c r="AC1928" s="81">
        <v>33</v>
      </c>
    </row>
    <row r="1929" spans="1:31" hidden="1">
      <c r="A1929" s="98" t="s">
        <v>2799</v>
      </c>
      <c r="B1929" s="92" t="s">
        <v>15358</v>
      </c>
      <c r="C1929" s="99" t="s">
        <v>59</v>
      </c>
      <c r="D1929" s="99" t="s">
        <v>15322</v>
      </c>
      <c r="E1929" s="99" t="s">
        <v>15337</v>
      </c>
      <c r="F1929" s="76" t="s">
        <v>15324</v>
      </c>
      <c r="G1929" s="76" t="s">
        <v>255</v>
      </c>
      <c r="I1929" s="99" t="s">
        <v>15322</v>
      </c>
      <c r="J1929" s="99" t="s">
        <v>15337</v>
      </c>
      <c r="K1929" s="99">
        <v>0</v>
      </c>
      <c r="L1929" s="99" t="s">
        <v>13433</v>
      </c>
      <c r="M1929" s="75" t="s">
        <v>256</v>
      </c>
      <c r="N1929" s="86" t="str">
        <f t="shared" ref="N1929:N1992" si="31">+RIGHT(M1929,7)</f>
        <v>6623629</v>
      </c>
      <c r="O1929" s="104">
        <v>297500</v>
      </c>
      <c r="P1929" s="104">
        <v>297500</v>
      </c>
      <c r="Q1929" s="77">
        <v>297.5</v>
      </c>
      <c r="R1929" s="102" t="s">
        <v>15329</v>
      </c>
      <c r="S1929" s="99" t="s">
        <v>15330</v>
      </c>
      <c r="T1929" s="99" t="s">
        <v>15331</v>
      </c>
      <c r="U1929" s="75" t="s">
        <v>18354</v>
      </c>
      <c r="V1929" s="76" t="s">
        <v>15333</v>
      </c>
      <c r="W1929" s="78">
        <v>10</v>
      </c>
      <c r="X1929" s="89">
        <v>44768</v>
      </c>
      <c r="Y1929" s="89">
        <v>44768</v>
      </c>
      <c r="Z1929" s="89">
        <v>52072</v>
      </c>
      <c r="AA1929" s="79">
        <v>6186</v>
      </c>
      <c r="AB1929" s="80" t="s">
        <v>15340</v>
      </c>
      <c r="AC1929" s="81">
        <v>33</v>
      </c>
    </row>
    <row r="1930" spans="1:31" hidden="1">
      <c r="A1930" s="98" t="s">
        <v>2799</v>
      </c>
      <c r="B1930" s="92" t="s">
        <v>15358</v>
      </c>
      <c r="C1930" s="99" t="s">
        <v>59</v>
      </c>
      <c r="D1930" s="99" t="s">
        <v>15322</v>
      </c>
      <c r="E1930" s="99" t="s">
        <v>15337</v>
      </c>
      <c r="F1930" s="76" t="s">
        <v>15324</v>
      </c>
      <c r="G1930" s="76" t="s">
        <v>18482</v>
      </c>
      <c r="I1930" s="99" t="s">
        <v>15322</v>
      </c>
      <c r="J1930" s="99" t="s">
        <v>15337</v>
      </c>
      <c r="K1930" s="99">
        <v>0</v>
      </c>
      <c r="L1930" s="99" t="s">
        <v>13433</v>
      </c>
      <c r="M1930" s="75" t="s">
        <v>254</v>
      </c>
      <c r="N1930" s="86" t="str">
        <f t="shared" si="31"/>
        <v>1541435</v>
      </c>
      <c r="O1930" s="104">
        <v>297500</v>
      </c>
      <c r="P1930" s="104">
        <v>297500</v>
      </c>
      <c r="Q1930" s="77">
        <v>297.5</v>
      </c>
      <c r="R1930" s="102" t="s">
        <v>15329</v>
      </c>
      <c r="S1930" s="99" t="s">
        <v>15330</v>
      </c>
      <c r="T1930" s="99" t="s">
        <v>15331</v>
      </c>
      <c r="U1930" s="75" t="s">
        <v>18354</v>
      </c>
      <c r="V1930" s="76" t="s">
        <v>15333</v>
      </c>
      <c r="W1930" s="78">
        <v>10</v>
      </c>
      <c r="X1930" s="89">
        <v>44771</v>
      </c>
      <c r="Y1930" s="89">
        <v>44771</v>
      </c>
      <c r="Z1930" s="89">
        <v>52075</v>
      </c>
      <c r="AA1930" s="79">
        <v>6186</v>
      </c>
      <c r="AB1930" s="80" t="s">
        <v>15340</v>
      </c>
      <c r="AC1930" s="81">
        <v>33</v>
      </c>
    </row>
    <row r="1931" spans="1:31" hidden="1">
      <c r="A1931" s="98" t="s">
        <v>2799</v>
      </c>
      <c r="B1931" s="92" t="s">
        <v>15358</v>
      </c>
      <c r="C1931" s="99" t="s">
        <v>59</v>
      </c>
      <c r="D1931" s="99" t="s">
        <v>15322</v>
      </c>
      <c r="E1931" s="99" t="s">
        <v>15337</v>
      </c>
      <c r="F1931" s="76" t="s">
        <v>15324</v>
      </c>
      <c r="G1931" s="76" t="s">
        <v>18483</v>
      </c>
      <c r="I1931" s="99" t="s">
        <v>15322</v>
      </c>
      <c r="J1931" s="99" t="s">
        <v>15337</v>
      </c>
      <c r="K1931" s="99">
        <v>0</v>
      </c>
      <c r="L1931" s="99" t="s">
        <v>13433</v>
      </c>
      <c r="M1931" s="75" t="s">
        <v>116</v>
      </c>
      <c r="N1931" s="86" t="str">
        <f t="shared" si="31"/>
        <v>1844648</v>
      </c>
      <c r="O1931" s="104">
        <v>285600</v>
      </c>
      <c r="P1931" s="104">
        <v>285600</v>
      </c>
      <c r="Q1931" s="77">
        <v>285.60000000000002</v>
      </c>
      <c r="R1931" s="102" t="s">
        <v>15329</v>
      </c>
      <c r="S1931" s="99" t="s">
        <v>15330</v>
      </c>
      <c r="T1931" s="99" t="s">
        <v>15331</v>
      </c>
      <c r="U1931" s="75" t="s">
        <v>18354</v>
      </c>
      <c r="V1931" s="76" t="s">
        <v>15333</v>
      </c>
      <c r="W1931" s="78">
        <v>10</v>
      </c>
      <c r="X1931" s="89">
        <v>44771</v>
      </c>
      <c r="Y1931" s="89">
        <v>44771</v>
      </c>
      <c r="Z1931" s="89">
        <v>52075</v>
      </c>
      <c r="AA1931" s="79">
        <v>6186</v>
      </c>
      <c r="AB1931" s="80" t="s">
        <v>15340</v>
      </c>
      <c r="AC1931" s="81">
        <v>33</v>
      </c>
    </row>
    <row r="1932" spans="1:31" hidden="1">
      <c r="A1932" s="98" t="s">
        <v>2799</v>
      </c>
      <c r="B1932" s="92" t="s">
        <v>15358</v>
      </c>
      <c r="C1932" s="99" t="s">
        <v>59</v>
      </c>
      <c r="D1932" s="99" t="s">
        <v>15322</v>
      </c>
      <c r="E1932" s="99" t="s">
        <v>15337</v>
      </c>
      <c r="F1932" s="76" t="s">
        <v>15324</v>
      </c>
      <c r="G1932" s="76" t="s">
        <v>18484</v>
      </c>
      <c r="I1932" s="99" t="s">
        <v>15322</v>
      </c>
      <c r="J1932" s="99" t="s">
        <v>15337</v>
      </c>
      <c r="K1932" s="99">
        <v>0</v>
      </c>
      <c r="L1932" s="99" t="s">
        <v>13433</v>
      </c>
      <c r="M1932" s="75" t="s">
        <v>92</v>
      </c>
      <c r="N1932" s="86" t="str">
        <f t="shared" si="31"/>
        <v>9030022</v>
      </c>
      <c r="O1932" s="104">
        <v>309400</v>
      </c>
      <c r="P1932" s="104">
        <v>309400</v>
      </c>
      <c r="Q1932" s="77">
        <v>309.39999999999998</v>
      </c>
      <c r="R1932" s="102" t="s">
        <v>15329</v>
      </c>
      <c r="S1932" s="99" t="s">
        <v>15330</v>
      </c>
      <c r="T1932" s="99" t="s">
        <v>15331</v>
      </c>
      <c r="U1932" s="75" t="s">
        <v>18354</v>
      </c>
      <c r="V1932" s="76" t="s">
        <v>15333</v>
      </c>
      <c r="W1932" s="78">
        <v>10</v>
      </c>
      <c r="X1932" s="89">
        <v>44747</v>
      </c>
      <c r="Y1932" s="89">
        <v>44747</v>
      </c>
      <c r="Z1932" s="89">
        <v>52051</v>
      </c>
      <c r="AA1932" s="79">
        <v>6186</v>
      </c>
      <c r="AB1932" s="80" t="s">
        <v>15340</v>
      </c>
      <c r="AC1932" s="81">
        <v>33</v>
      </c>
    </row>
    <row r="1933" spans="1:31" hidden="1">
      <c r="A1933" s="98" t="s">
        <v>2799</v>
      </c>
      <c r="B1933" s="92" t="s">
        <v>15358</v>
      </c>
      <c r="C1933" s="99" t="s">
        <v>59</v>
      </c>
      <c r="D1933" s="99" t="s">
        <v>15322</v>
      </c>
      <c r="E1933" s="99" t="s">
        <v>15337</v>
      </c>
      <c r="F1933" s="76" t="s">
        <v>15324</v>
      </c>
      <c r="G1933" s="76" t="s">
        <v>18485</v>
      </c>
      <c r="I1933" s="99" t="s">
        <v>15322</v>
      </c>
      <c r="J1933" s="99" t="s">
        <v>15337</v>
      </c>
      <c r="K1933" s="99">
        <v>0</v>
      </c>
      <c r="L1933" s="99" t="s">
        <v>13433</v>
      </c>
      <c r="M1933" s="75" t="s">
        <v>876</v>
      </c>
      <c r="N1933" s="86" t="str">
        <f t="shared" si="31"/>
        <v>5291736</v>
      </c>
      <c r="O1933" s="104">
        <v>251025.5</v>
      </c>
      <c r="P1933" s="104">
        <v>251025.5</v>
      </c>
      <c r="Q1933" s="77">
        <v>251.02549999999999</v>
      </c>
      <c r="R1933" s="102" t="s">
        <v>15329</v>
      </c>
      <c r="S1933" s="99" t="s">
        <v>15330</v>
      </c>
      <c r="T1933" s="99" t="s">
        <v>15331</v>
      </c>
      <c r="U1933" s="75" t="s">
        <v>18354</v>
      </c>
      <c r="V1933" s="76" t="s">
        <v>15333</v>
      </c>
      <c r="W1933" s="78">
        <v>10</v>
      </c>
      <c r="X1933" s="89">
        <v>44721</v>
      </c>
      <c r="Y1933" s="89">
        <v>44721</v>
      </c>
      <c r="Z1933" s="89">
        <v>52025</v>
      </c>
      <c r="AA1933" s="79">
        <v>6186</v>
      </c>
      <c r="AB1933" s="80" t="s">
        <v>15340</v>
      </c>
      <c r="AC1933" s="81">
        <v>33</v>
      </c>
    </row>
    <row r="1934" spans="1:31" hidden="1">
      <c r="A1934" s="98" t="s">
        <v>2799</v>
      </c>
      <c r="B1934" s="92" t="s">
        <v>15358</v>
      </c>
      <c r="C1934" s="99" t="s">
        <v>59</v>
      </c>
      <c r="D1934" s="99" t="s">
        <v>15322</v>
      </c>
      <c r="E1934" s="99" t="s">
        <v>15337</v>
      </c>
      <c r="F1934" s="76" t="s">
        <v>15324</v>
      </c>
      <c r="G1934" s="76" t="s">
        <v>18486</v>
      </c>
      <c r="I1934" s="99" t="s">
        <v>15322</v>
      </c>
      <c r="J1934" s="99" t="s">
        <v>15337</v>
      </c>
      <c r="K1934" s="99">
        <v>0</v>
      </c>
      <c r="L1934" s="99" t="s">
        <v>13433</v>
      </c>
      <c r="M1934" s="75" t="s">
        <v>2788</v>
      </c>
      <c r="N1934" s="86" t="str">
        <f t="shared" si="31"/>
        <v>0525963</v>
      </c>
      <c r="O1934" s="104">
        <v>285575</v>
      </c>
      <c r="P1934" s="104">
        <v>285575</v>
      </c>
      <c r="Q1934" s="77">
        <v>285.57499999999999</v>
      </c>
      <c r="R1934" s="102" t="s">
        <v>15329</v>
      </c>
      <c r="S1934" s="99" t="s">
        <v>15330</v>
      </c>
      <c r="T1934" s="99" t="s">
        <v>15331</v>
      </c>
      <c r="U1934" s="75" t="s">
        <v>18354</v>
      </c>
      <c r="V1934" s="76" t="s">
        <v>15333</v>
      </c>
      <c r="W1934" s="78">
        <v>10</v>
      </c>
      <c r="X1934" s="89">
        <v>44727</v>
      </c>
      <c r="Y1934" s="89">
        <v>44727</v>
      </c>
      <c r="Z1934" s="89">
        <v>52031</v>
      </c>
      <c r="AA1934" s="79">
        <v>6186</v>
      </c>
      <c r="AB1934" s="80" t="s">
        <v>15340</v>
      </c>
      <c r="AC1934" s="81">
        <v>33</v>
      </c>
    </row>
    <row r="1935" spans="1:31" s="118" customFormat="1" hidden="1">
      <c r="A1935" s="110" t="s">
        <v>2347</v>
      </c>
      <c r="B1935" s="111" t="s">
        <v>15367</v>
      </c>
      <c r="C1935" s="111" t="s">
        <v>15368</v>
      </c>
      <c r="D1935" s="111" t="s">
        <v>15322</v>
      </c>
      <c r="E1935" s="111" t="s">
        <v>15364</v>
      </c>
      <c r="F1935" s="111" t="s">
        <v>15354</v>
      </c>
      <c r="G1935" s="111" t="s">
        <v>18487</v>
      </c>
      <c r="H1935" s="111" t="s">
        <v>15326</v>
      </c>
      <c r="I1935" s="111" t="s">
        <v>15322</v>
      </c>
      <c r="J1935" s="111" t="s">
        <v>15364</v>
      </c>
      <c r="K1935" s="111">
        <v>0</v>
      </c>
      <c r="L1935" s="111" t="s">
        <v>13433</v>
      </c>
      <c r="M1935" s="111" t="s">
        <v>18488</v>
      </c>
      <c r="N1935" s="86" t="str">
        <f t="shared" si="31"/>
        <v>4530619</v>
      </c>
      <c r="O1935" s="112">
        <v>100000</v>
      </c>
      <c r="P1935" s="113">
        <v>100000</v>
      </c>
      <c r="Q1935" s="77">
        <v>100</v>
      </c>
      <c r="R1935" s="114" t="s">
        <v>15329</v>
      </c>
      <c r="S1935" s="111" t="s">
        <v>15371</v>
      </c>
      <c r="T1935" s="111" t="s">
        <v>15331</v>
      </c>
      <c r="U1935" s="111" t="s">
        <v>16659</v>
      </c>
      <c r="V1935" s="111" t="s">
        <v>16660</v>
      </c>
      <c r="W1935" s="111" t="s">
        <v>15329</v>
      </c>
      <c r="X1935" s="115">
        <v>44774</v>
      </c>
      <c r="Y1935" s="115">
        <v>44774</v>
      </c>
      <c r="Z1935" s="115">
        <v>48426</v>
      </c>
      <c r="AA1935" s="116" t="s">
        <v>15374</v>
      </c>
      <c r="AB1935" s="116" t="s">
        <v>15503</v>
      </c>
      <c r="AC1935" s="117"/>
      <c r="AD1935" s="116"/>
      <c r="AE1935" s="117"/>
    </row>
    <row r="1936" spans="1:31" s="119" customFormat="1" hidden="1">
      <c r="A1936" s="98" t="s">
        <v>2347</v>
      </c>
      <c r="B1936" s="99" t="s">
        <v>15341</v>
      </c>
      <c r="C1936" s="99" t="s">
        <v>15342</v>
      </c>
      <c r="D1936" s="99" t="s">
        <v>15322</v>
      </c>
      <c r="E1936" s="99" t="s">
        <v>15343</v>
      </c>
      <c r="F1936" s="99" t="s">
        <v>15324</v>
      </c>
      <c r="G1936" s="99" t="s">
        <v>2252</v>
      </c>
      <c r="H1936" s="99" t="s">
        <v>15326</v>
      </c>
      <c r="I1936" s="99" t="s">
        <v>15322</v>
      </c>
      <c r="J1936" s="99" t="s">
        <v>15343</v>
      </c>
      <c r="K1936" s="99">
        <v>0</v>
      </c>
      <c r="L1936" s="99" t="s">
        <v>13433</v>
      </c>
      <c r="M1936" s="99" t="s">
        <v>2253</v>
      </c>
      <c r="N1936" s="86" t="str">
        <f t="shared" si="31"/>
        <v>2604007</v>
      </c>
      <c r="O1936" s="104">
        <v>141000</v>
      </c>
      <c r="P1936" s="105">
        <v>141000</v>
      </c>
      <c r="Q1936" s="77">
        <v>141</v>
      </c>
      <c r="R1936" s="102" t="s">
        <v>15329</v>
      </c>
      <c r="S1936" s="99" t="s">
        <v>15330</v>
      </c>
      <c r="T1936" s="99" t="s">
        <v>15331</v>
      </c>
      <c r="U1936" s="99" t="s">
        <v>15697</v>
      </c>
      <c r="V1936" s="99" t="s">
        <v>15698</v>
      </c>
      <c r="W1936" s="99" t="s">
        <v>15345</v>
      </c>
      <c r="X1936" s="103">
        <v>44769</v>
      </c>
      <c r="Y1936" s="103">
        <v>44774</v>
      </c>
      <c r="Z1936" s="103">
        <v>52073</v>
      </c>
      <c r="AA1936" s="79">
        <v>6186</v>
      </c>
      <c r="AB1936" s="80" t="s">
        <v>15340</v>
      </c>
      <c r="AC1936" s="81"/>
      <c r="AD1936" s="80"/>
      <c r="AE1936" s="81"/>
    </row>
    <row r="1937" spans="1:31" s="119" customFormat="1" hidden="1">
      <c r="A1937" s="98" t="s">
        <v>2347</v>
      </c>
      <c r="B1937" s="99" t="s">
        <v>15341</v>
      </c>
      <c r="C1937" s="99" t="s">
        <v>15342</v>
      </c>
      <c r="D1937" s="99" t="s">
        <v>15322</v>
      </c>
      <c r="E1937" s="99" t="s">
        <v>15343</v>
      </c>
      <c r="F1937" s="99" t="s">
        <v>15324</v>
      </c>
      <c r="G1937" s="99" t="s">
        <v>18489</v>
      </c>
      <c r="H1937" s="99" t="s">
        <v>15326</v>
      </c>
      <c r="I1937" s="99" t="s">
        <v>15322</v>
      </c>
      <c r="J1937" s="99" t="s">
        <v>15343</v>
      </c>
      <c r="K1937" s="99">
        <v>0</v>
      </c>
      <c r="L1937" s="99" t="s">
        <v>13433</v>
      </c>
      <c r="M1937" s="99" t="s">
        <v>2248</v>
      </c>
      <c r="N1937" s="86" t="str">
        <f t="shared" si="31"/>
        <v>4863909</v>
      </c>
      <c r="O1937" s="104">
        <v>113000</v>
      </c>
      <c r="P1937" s="105">
        <v>113000</v>
      </c>
      <c r="Q1937" s="77">
        <v>113</v>
      </c>
      <c r="R1937" s="102" t="s">
        <v>15329</v>
      </c>
      <c r="S1937" s="99" t="s">
        <v>15330</v>
      </c>
      <c r="T1937" s="99" t="s">
        <v>15331</v>
      </c>
      <c r="U1937" s="99" t="s">
        <v>15697</v>
      </c>
      <c r="V1937" s="99" t="s">
        <v>15698</v>
      </c>
      <c r="W1937" s="99" t="s">
        <v>15345</v>
      </c>
      <c r="X1937" s="103">
        <v>44769</v>
      </c>
      <c r="Y1937" s="103">
        <v>44774</v>
      </c>
      <c r="Z1937" s="103">
        <v>52068</v>
      </c>
      <c r="AA1937" s="79">
        <v>6186</v>
      </c>
      <c r="AB1937" s="80" t="s">
        <v>15340</v>
      </c>
      <c r="AC1937" s="81"/>
      <c r="AD1937" s="80"/>
      <c r="AE1937" s="81"/>
    </row>
    <row r="1938" spans="1:31" s="119" customFormat="1" hidden="1">
      <c r="A1938" s="98" t="s">
        <v>15458</v>
      </c>
      <c r="B1938" s="99" t="s">
        <v>15883</v>
      </c>
      <c r="C1938" s="99" t="s">
        <v>15884</v>
      </c>
      <c r="D1938" s="99" t="s">
        <v>15322</v>
      </c>
      <c r="E1938" s="99" t="s">
        <v>15364</v>
      </c>
      <c r="F1938" s="99" t="s">
        <v>15354</v>
      </c>
      <c r="G1938" s="99" t="s">
        <v>18490</v>
      </c>
      <c r="H1938" s="99" t="s">
        <v>15326</v>
      </c>
      <c r="I1938" s="99" t="s">
        <v>15322</v>
      </c>
      <c r="J1938" s="99" t="s">
        <v>15337</v>
      </c>
      <c r="K1938" s="99">
        <v>0</v>
      </c>
      <c r="L1938" s="99" t="s">
        <v>13433</v>
      </c>
      <c r="M1938" s="99" t="s">
        <v>18491</v>
      </c>
      <c r="N1938" s="86" t="str">
        <f t="shared" si="31"/>
        <v>1692710</v>
      </c>
      <c r="O1938" s="104">
        <v>140600</v>
      </c>
      <c r="P1938" s="105">
        <v>140600</v>
      </c>
      <c r="Q1938" s="77">
        <v>140.6</v>
      </c>
      <c r="R1938" s="102" t="s">
        <v>15329</v>
      </c>
      <c r="S1938" s="99" t="s">
        <v>15371</v>
      </c>
      <c r="T1938" s="99" t="s">
        <v>15331</v>
      </c>
      <c r="U1938" s="99" t="s">
        <v>15484</v>
      </c>
      <c r="V1938" s="99" t="s">
        <v>15485</v>
      </c>
      <c r="W1938" s="99" t="s">
        <v>15517</v>
      </c>
      <c r="X1938" s="103">
        <v>44770</v>
      </c>
      <c r="Y1938" s="103">
        <v>44774</v>
      </c>
      <c r="Z1938" s="103">
        <v>50246</v>
      </c>
      <c r="AA1938" s="79" t="s">
        <v>15374</v>
      </c>
      <c r="AB1938" s="80" t="s">
        <v>15375</v>
      </c>
      <c r="AC1938" s="81"/>
      <c r="AD1938" s="80"/>
      <c r="AE1938" s="81"/>
    </row>
    <row r="1939" spans="1:31" s="119" customFormat="1" hidden="1">
      <c r="A1939" s="98" t="s">
        <v>15458</v>
      </c>
      <c r="B1939" s="99" t="s">
        <v>15883</v>
      </c>
      <c r="C1939" s="99" t="s">
        <v>15884</v>
      </c>
      <c r="D1939" s="99" t="s">
        <v>15322</v>
      </c>
      <c r="E1939" s="99" t="s">
        <v>15364</v>
      </c>
      <c r="F1939" s="99" t="s">
        <v>15354</v>
      </c>
      <c r="G1939" s="99" t="s">
        <v>18492</v>
      </c>
      <c r="H1939" s="99" t="s">
        <v>15326</v>
      </c>
      <c r="I1939" s="99" t="s">
        <v>15322</v>
      </c>
      <c r="J1939" s="99" t="s">
        <v>15364</v>
      </c>
      <c r="K1939" s="99">
        <v>0</v>
      </c>
      <c r="L1939" s="99" t="s">
        <v>13433</v>
      </c>
      <c r="M1939" s="99" t="s">
        <v>18493</v>
      </c>
      <c r="N1939" s="86" t="str">
        <f t="shared" si="31"/>
        <v>0937056</v>
      </c>
      <c r="O1939" s="104">
        <v>159840</v>
      </c>
      <c r="P1939" s="105">
        <v>159840</v>
      </c>
      <c r="Q1939" s="77">
        <v>159.84</v>
      </c>
      <c r="R1939" s="102" t="s">
        <v>15329</v>
      </c>
      <c r="S1939" s="99" t="s">
        <v>15371</v>
      </c>
      <c r="T1939" s="99" t="s">
        <v>15331</v>
      </c>
      <c r="U1939" s="99" t="s">
        <v>15484</v>
      </c>
      <c r="V1939" s="99" t="s">
        <v>15485</v>
      </c>
      <c r="W1939" s="99" t="s">
        <v>15517</v>
      </c>
      <c r="X1939" s="103">
        <v>44770</v>
      </c>
      <c r="Y1939" s="103">
        <v>44774</v>
      </c>
      <c r="Z1939" s="103">
        <v>50210</v>
      </c>
      <c r="AA1939" s="79" t="s">
        <v>15374</v>
      </c>
      <c r="AB1939" s="80" t="s">
        <v>15375</v>
      </c>
      <c r="AC1939" s="81"/>
      <c r="AD1939" s="80"/>
      <c r="AE1939" s="81"/>
    </row>
    <row r="1940" spans="1:31" s="119" customFormat="1" hidden="1">
      <c r="A1940" s="98" t="s">
        <v>15458</v>
      </c>
      <c r="B1940" s="99" t="s">
        <v>15638</v>
      </c>
      <c r="C1940" s="99" t="s">
        <v>2564</v>
      </c>
      <c r="D1940" s="99" t="s">
        <v>15322</v>
      </c>
      <c r="E1940" s="99" t="s">
        <v>15384</v>
      </c>
      <c r="F1940" s="99" t="s">
        <v>15324</v>
      </c>
      <c r="G1940" s="99" t="s">
        <v>18494</v>
      </c>
      <c r="H1940" s="99" t="s">
        <v>15326</v>
      </c>
      <c r="I1940" s="99" t="s">
        <v>15322</v>
      </c>
      <c r="J1940" s="99" t="s">
        <v>15384</v>
      </c>
      <c r="K1940" s="99">
        <v>0</v>
      </c>
      <c r="L1940" s="99" t="s">
        <v>13433</v>
      </c>
      <c r="M1940" s="99" t="s">
        <v>18495</v>
      </c>
      <c r="N1940" s="86" t="str">
        <f t="shared" si="31"/>
        <v>2136412</v>
      </c>
      <c r="O1940" s="104">
        <v>238000</v>
      </c>
      <c r="P1940" s="105">
        <v>238000</v>
      </c>
      <c r="Q1940" s="77">
        <v>238</v>
      </c>
      <c r="R1940" s="102" t="s">
        <v>15329</v>
      </c>
      <c r="S1940" s="99" t="s">
        <v>15330</v>
      </c>
      <c r="T1940" s="99" t="s">
        <v>15331</v>
      </c>
      <c r="U1940" s="99" t="s">
        <v>15332</v>
      </c>
      <c r="V1940" s="99" t="s">
        <v>15333</v>
      </c>
      <c r="W1940" s="99" t="s">
        <v>15334</v>
      </c>
      <c r="X1940" s="103">
        <v>44771</v>
      </c>
      <c r="Y1940" s="103">
        <v>44774</v>
      </c>
      <c r="Z1940" s="103">
        <v>52073</v>
      </c>
      <c r="AA1940" s="79">
        <v>6186</v>
      </c>
      <c r="AB1940" s="80"/>
      <c r="AC1940" s="81"/>
      <c r="AD1940" s="80"/>
      <c r="AE1940" s="81"/>
    </row>
    <row r="1941" spans="1:31" s="119" customFormat="1" hidden="1">
      <c r="A1941" s="98" t="s">
        <v>15392</v>
      </c>
      <c r="B1941" s="99" t="s">
        <v>15393</v>
      </c>
      <c r="C1941" s="99" t="s">
        <v>539</v>
      </c>
      <c r="D1941" s="99" t="s">
        <v>15322</v>
      </c>
      <c r="E1941" s="99" t="s">
        <v>15337</v>
      </c>
      <c r="F1941" s="99" t="s">
        <v>15354</v>
      </c>
      <c r="G1941" s="99" t="s">
        <v>18496</v>
      </c>
      <c r="H1941" s="99" t="s">
        <v>15326</v>
      </c>
      <c r="I1941" s="99" t="s">
        <v>15322</v>
      </c>
      <c r="J1941" s="99" t="s">
        <v>15361</v>
      </c>
      <c r="K1941" s="99">
        <v>0</v>
      </c>
      <c r="L1941" s="99" t="s">
        <v>13433</v>
      </c>
      <c r="M1941" s="99" t="s">
        <v>18497</v>
      </c>
      <c r="N1941" s="86" t="str">
        <f t="shared" si="31"/>
        <v>6289412</v>
      </c>
      <c r="O1941" s="104">
        <v>80000</v>
      </c>
      <c r="P1941" s="105">
        <v>40000</v>
      </c>
      <c r="Q1941" s="77">
        <v>40</v>
      </c>
      <c r="R1941" s="102" t="s">
        <v>15329</v>
      </c>
      <c r="S1941" s="99" t="s">
        <v>15401</v>
      </c>
      <c r="T1941" s="99" t="s">
        <v>15331</v>
      </c>
      <c r="U1941" s="99" t="s">
        <v>15641</v>
      </c>
      <c r="V1941" s="99" t="s">
        <v>15642</v>
      </c>
      <c r="W1941" s="99" t="s">
        <v>16520</v>
      </c>
      <c r="X1941" s="103">
        <v>44768</v>
      </c>
      <c r="Y1941" s="103">
        <v>44774</v>
      </c>
      <c r="Z1941" s="103">
        <v>48421</v>
      </c>
      <c r="AA1941" s="79">
        <v>6186</v>
      </c>
      <c r="AB1941" s="80" t="s">
        <v>15503</v>
      </c>
      <c r="AC1941" s="81"/>
      <c r="AD1941" s="80"/>
      <c r="AE1941" s="81"/>
    </row>
    <row r="1942" spans="1:31" s="119" customFormat="1" hidden="1">
      <c r="A1942" s="98" t="s">
        <v>15392</v>
      </c>
      <c r="B1942" s="99" t="s">
        <v>15393</v>
      </c>
      <c r="C1942" s="99" t="s">
        <v>539</v>
      </c>
      <c r="D1942" s="99" t="s">
        <v>15322</v>
      </c>
      <c r="E1942" s="99" t="s">
        <v>15337</v>
      </c>
      <c r="F1942" s="99" t="s">
        <v>15324</v>
      </c>
      <c r="G1942" s="99" t="s">
        <v>18498</v>
      </c>
      <c r="H1942" s="99" t="s">
        <v>15326</v>
      </c>
      <c r="I1942" s="99" t="s">
        <v>15322</v>
      </c>
      <c r="J1942" s="99" t="s">
        <v>15361</v>
      </c>
      <c r="K1942" s="99">
        <v>0</v>
      </c>
      <c r="L1942" s="99" t="s">
        <v>13433</v>
      </c>
      <c r="M1942" s="99" t="s">
        <v>18499</v>
      </c>
      <c r="N1942" s="86" t="str">
        <f t="shared" si="31"/>
        <v>1475713</v>
      </c>
      <c r="O1942" s="104">
        <v>243500</v>
      </c>
      <c r="P1942" s="105">
        <v>243500</v>
      </c>
      <c r="Q1942" s="77">
        <v>243.5</v>
      </c>
      <c r="R1942" s="102" t="s">
        <v>15329</v>
      </c>
      <c r="S1942" s="99" t="s">
        <v>15330</v>
      </c>
      <c r="T1942" s="99" t="s">
        <v>15331</v>
      </c>
      <c r="U1942" s="99" t="s">
        <v>15332</v>
      </c>
      <c r="V1942" s="99" t="s">
        <v>15333</v>
      </c>
      <c r="W1942" s="99" t="s">
        <v>15334</v>
      </c>
      <c r="X1942" s="103">
        <v>44767</v>
      </c>
      <c r="Y1942" s="103">
        <v>44774</v>
      </c>
      <c r="Z1942" s="103">
        <v>52072</v>
      </c>
      <c r="AA1942" s="79">
        <v>6186</v>
      </c>
      <c r="AB1942" s="80"/>
      <c r="AC1942" s="81"/>
      <c r="AD1942" s="80"/>
      <c r="AE1942" s="81"/>
    </row>
    <row r="1943" spans="1:31" s="119" customFormat="1" hidden="1">
      <c r="A1943" s="98" t="s">
        <v>15392</v>
      </c>
      <c r="B1943" s="99" t="s">
        <v>15435</v>
      </c>
      <c r="C1943" s="99" t="s">
        <v>1049</v>
      </c>
      <c r="D1943" s="99" t="s">
        <v>15322</v>
      </c>
      <c r="E1943" s="99" t="s">
        <v>15337</v>
      </c>
      <c r="F1943" s="99" t="s">
        <v>15354</v>
      </c>
      <c r="G1943" s="99" t="s">
        <v>18500</v>
      </c>
      <c r="H1943" s="99" t="s">
        <v>15326</v>
      </c>
      <c r="I1943" s="99" t="s">
        <v>15322</v>
      </c>
      <c r="J1943" s="99" t="s">
        <v>15337</v>
      </c>
      <c r="K1943" s="99">
        <v>0</v>
      </c>
      <c r="L1943" s="99" t="s">
        <v>13433</v>
      </c>
      <c r="M1943" s="99" t="s">
        <v>18501</v>
      </c>
      <c r="N1943" s="86" t="str">
        <f t="shared" si="31"/>
        <v>1827399</v>
      </c>
      <c r="O1943" s="104">
        <v>220000</v>
      </c>
      <c r="P1943" s="105">
        <v>220000</v>
      </c>
      <c r="Q1943" s="77">
        <v>220</v>
      </c>
      <c r="R1943" s="102" t="s">
        <v>15329</v>
      </c>
      <c r="S1943" s="99" t="s">
        <v>15371</v>
      </c>
      <c r="T1943" s="99" t="s">
        <v>15331</v>
      </c>
      <c r="U1943" s="99" t="s">
        <v>15484</v>
      </c>
      <c r="V1943" s="99" t="s">
        <v>15485</v>
      </c>
      <c r="W1943" s="99" t="s">
        <v>15517</v>
      </c>
      <c r="X1943" s="103">
        <v>44748</v>
      </c>
      <c r="Y1943" s="103">
        <v>44774</v>
      </c>
      <c r="Z1943" s="103">
        <v>48401</v>
      </c>
      <c r="AA1943" s="79" t="s">
        <v>15374</v>
      </c>
      <c r="AB1943" s="80" t="s">
        <v>15375</v>
      </c>
      <c r="AC1943" s="81"/>
      <c r="AD1943" s="80"/>
      <c r="AE1943" s="81"/>
    </row>
    <row r="1944" spans="1:31" s="119" customFormat="1" hidden="1">
      <c r="A1944" s="98" t="s">
        <v>15392</v>
      </c>
      <c r="B1944" s="99" t="s">
        <v>15435</v>
      </c>
      <c r="C1944" s="99" t="s">
        <v>1049</v>
      </c>
      <c r="D1944" s="99" t="s">
        <v>15322</v>
      </c>
      <c r="E1944" s="99" t="s">
        <v>15337</v>
      </c>
      <c r="F1944" s="99" t="s">
        <v>15354</v>
      </c>
      <c r="G1944" s="99" t="s">
        <v>18502</v>
      </c>
      <c r="H1944" s="99" t="s">
        <v>15326</v>
      </c>
      <c r="I1944" s="99" t="s">
        <v>15322</v>
      </c>
      <c r="J1944" s="99" t="s">
        <v>15348</v>
      </c>
      <c r="K1944" s="99">
        <v>0</v>
      </c>
      <c r="L1944" s="99" t="s">
        <v>13433</v>
      </c>
      <c r="M1944" s="99" t="s">
        <v>18503</v>
      </c>
      <c r="N1944" s="86" t="str">
        <f t="shared" si="31"/>
        <v>0788721</v>
      </c>
      <c r="O1944" s="104">
        <v>80000</v>
      </c>
      <c r="P1944" s="105">
        <v>80000</v>
      </c>
      <c r="Q1944" s="77">
        <v>80</v>
      </c>
      <c r="R1944" s="102" t="s">
        <v>15329</v>
      </c>
      <c r="S1944" s="99" t="s">
        <v>15401</v>
      </c>
      <c r="T1944" s="99" t="s">
        <v>15331</v>
      </c>
      <c r="U1944" s="99" t="s">
        <v>15332</v>
      </c>
      <c r="V1944" s="99" t="s">
        <v>15333</v>
      </c>
      <c r="W1944" s="99" t="s">
        <v>15402</v>
      </c>
      <c r="X1944" s="103">
        <v>44761</v>
      </c>
      <c r="Y1944" s="103">
        <v>44774</v>
      </c>
      <c r="Z1944" s="103">
        <v>52066</v>
      </c>
      <c r="AA1944" s="79" t="s">
        <v>15731</v>
      </c>
      <c r="AB1944" s="90" t="s">
        <v>15375</v>
      </c>
      <c r="AC1944" s="81"/>
      <c r="AD1944" s="80"/>
      <c r="AE1944" s="81"/>
    </row>
    <row r="1945" spans="1:31" s="119" customFormat="1" hidden="1">
      <c r="A1945" s="98" t="s">
        <v>15392</v>
      </c>
      <c r="B1945" s="99" t="s">
        <v>15522</v>
      </c>
      <c r="C1945" s="99" t="s">
        <v>15523</v>
      </c>
      <c r="D1945" s="99" t="s">
        <v>15322</v>
      </c>
      <c r="E1945" s="99" t="s">
        <v>15327</v>
      </c>
      <c r="F1945" s="99" t="s">
        <v>15324</v>
      </c>
      <c r="G1945" s="99" t="s">
        <v>18504</v>
      </c>
      <c r="H1945" s="99" t="s">
        <v>15326</v>
      </c>
      <c r="I1945" s="99" t="s">
        <v>15322</v>
      </c>
      <c r="J1945" s="99" t="s">
        <v>15327</v>
      </c>
      <c r="K1945" s="99">
        <v>0</v>
      </c>
      <c r="L1945" s="99" t="s">
        <v>13433</v>
      </c>
      <c r="M1945" s="99" t="s">
        <v>3729</v>
      </c>
      <c r="N1945" s="86" t="str">
        <f t="shared" si="31"/>
        <v>8980772</v>
      </c>
      <c r="O1945" s="104">
        <v>207000</v>
      </c>
      <c r="P1945" s="105">
        <v>207000</v>
      </c>
      <c r="Q1945" s="77">
        <v>207</v>
      </c>
      <c r="R1945" s="102" t="s">
        <v>15329</v>
      </c>
      <c r="S1945" s="99" t="s">
        <v>15330</v>
      </c>
      <c r="T1945" s="99" t="s">
        <v>15331</v>
      </c>
      <c r="U1945" s="99" t="s">
        <v>15332</v>
      </c>
      <c r="V1945" s="99" t="s">
        <v>15333</v>
      </c>
      <c r="W1945" s="99" t="s">
        <v>15334</v>
      </c>
      <c r="X1945" s="103">
        <v>44732</v>
      </c>
      <c r="Y1945" s="103">
        <v>44774</v>
      </c>
      <c r="Z1945" s="103">
        <v>52037</v>
      </c>
      <c r="AA1945" s="79">
        <v>6186</v>
      </c>
      <c r="AB1945" s="80" t="s">
        <v>15340</v>
      </c>
      <c r="AC1945" s="81">
        <v>33</v>
      </c>
      <c r="AD1945" s="80"/>
      <c r="AE1945" s="81"/>
    </row>
    <row r="1946" spans="1:31" s="119" customFormat="1" hidden="1">
      <c r="A1946" s="98" t="s">
        <v>15335</v>
      </c>
      <c r="B1946" s="99" t="s">
        <v>15336</v>
      </c>
      <c r="C1946" s="99" t="s">
        <v>6</v>
      </c>
      <c r="D1946" s="99" t="s">
        <v>15322</v>
      </c>
      <c r="E1946" s="99" t="s">
        <v>15337</v>
      </c>
      <c r="F1946" s="99" t="s">
        <v>15324</v>
      </c>
      <c r="G1946" s="99" t="s">
        <v>18505</v>
      </c>
      <c r="H1946" s="99" t="s">
        <v>15326</v>
      </c>
      <c r="I1946" s="99" t="s">
        <v>15322</v>
      </c>
      <c r="J1946" s="99" t="s">
        <v>15361</v>
      </c>
      <c r="K1946" s="99">
        <v>0</v>
      </c>
      <c r="L1946" s="99" t="s">
        <v>13433</v>
      </c>
      <c r="M1946" s="99" t="s">
        <v>3775</v>
      </c>
      <c r="N1946" s="86" t="str">
        <f t="shared" si="31"/>
        <v>5551435</v>
      </c>
      <c r="O1946" s="104">
        <v>309375</v>
      </c>
      <c r="P1946" s="105">
        <v>309375</v>
      </c>
      <c r="Q1946" s="77">
        <v>309.375</v>
      </c>
      <c r="R1946" s="102" t="s">
        <v>15329</v>
      </c>
      <c r="S1946" s="99" t="s">
        <v>15330</v>
      </c>
      <c r="T1946" s="99" t="s">
        <v>15331</v>
      </c>
      <c r="U1946" s="99" t="s">
        <v>15332</v>
      </c>
      <c r="V1946" s="99" t="s">
        <v>15333</v>
      </c>
      <c r="W1946" s="99" t="s">
        <v>15339</v>
      </c>
      <c r="X1946" s="103">
        <v>44774</v>
      </c>
      <c r="Y1946" s="103">
        <v>44774</v>
      </c>
      <c r="Z1946" s="103">
        <v>52051</v>
      </c>
      <c r="AA1946" s="79">
        <v>6186</v>
      </c>
      <c r="AB1946" s="80" t="s">
        <v>15340</v>
      </c>
      <c r="AC1946" s="81">
        <v>33</v>
      </c>
      <c r="AD1946" s="80"/>
      <c r="AE1946" s="81"/>
    </row>
    <row r="1947" spans="1:31" s="119" customFormat="1" hidden="1">
      <c r="A1947" s="98" t="s">
        <v>15335</v>
      </c>
      <c r="B1947" s="99" t="s">
        <v>15336</v>
      </c>
      <c r="C1947" s="99" t="s">
        <v>6</v>
      </c>
      <c r="D1947" s="99" t="s">
        <v>15322</v>
      </c>
      <c r="E1947" s="99" t="s">
        <v>15337</v>
      </c>
      <c r="F1947" s="99" t="s">
        <v>15324</v>
      </c>
      <c r="G1947" s="99" t="s">
        <v>18506</v>
      </c>
      <c r="H1947" s="99" t="s">
        <v>15326</v>
      </c>
      <c r="I1947" s="99" t="s">
        <v>15322</v>
      </c>
      <c r="J1947" s="99" t="s">
        <v>15327</v>
      </c>
      <c r="K1947" s="99">
        <v>0</v>
      </c>
      <c r="L1947" s="99" t="s">
        <v>13433</v>
      </c>
      <c r="M1947" s="99" t="s">
        <v>3447</v>
      </c>
      <c r="N1947" s="86" t="str">
        <f t="shared" si="31"/>
        <v>1229500</v>
      </c>
      <c r="O1947" s="104">
        <v>287165</v>
      </c>
      <c r="P1947" s="105">
        <v>287165</v>
      </c>
      <c r="Q1947" s="77">
        <v>287.16500000000002</v>
      </c>
      <c r="R1947" s="102" t="s">
        <v>15329</v>
      </c>
      <c r="S1947" s="99" t="s">
        <v>15330</v>
      </c>
      <c r="T1947" s="99" t="s">
        <v>15331</v>
      </c>
      <c r="U1947" s="99" t="s">
        <v>15332</v>
      </c>
      <c r="V1947" s="99" t="s">
        <v>15333</v>
      </c>
      <c r="W1947" s="99" t="s">
        <v>15339</v>
      </c>
      <c r="X1947" s="103">
        <v>44774</v>
      </c>
      <c r="Y1947" s="103">
        <v>44774</v>
      </c>
      <c r="Z1947" s="103">
        <v>52042</v>
      </c>
      <c r="AA1947" s="79">
        <v>6186</v>
      </c>
      <c r="AB1947" s="80" t="s">
        <v>15340</v>
      </c>
      <c r="AC1947" s="81">
        <v>33</v>
      </c>
      <c r="AD1947" s="80"/>
      <c r="AE1947" s="81"/>
    </row>
    <row r="1948" spans="1:31" s="119" customFormat="1" hidden="1">
      <c r="A1948" s="98" t="s">
        <v>2347</v>
      </c>
      <c r="B1948" s="99" t="s">
        <v>15341</v>
      </c>
      <c r="C1948" s="99" t="s">
        <v>15342</v>
      </c>
      <c r="D1948" s="99" t="s">
        <v>15322</v>
      </c>
      <c r="E1948" s="99" t="s">
        <v>15343</v>
      </c>
      <c r="F1948" s="99" t="s">
        <v>15354</v>
      </c>
      <c r="G1948" s="99" t="s">
        <v>18507</v>
      </c>
      <c r="H1948" s="99" t="s">
        <v>15326</v>
      </c>
      <c r="I1948" s="99" t="s">
        <v>15322</v>
      </c>
      <c r="J1948" s="99" t="s">
        <v>15343</v>
      </c>
      <c r="K1948" s="99">
        <v>0</v>
      </c>
      <c r="L1948" s="99" t="s">
        <v>13433</v>
      </c>
      <c r="M1948" s="99" t="s">
        <v>18508</v>
      </c>
      <c r="N1948" s="86" t="str">
        <f t="shared" si="31"/>
        <v>5315015</v>
      </c>
      <c r="O1948" s="104">
        <v>170602</v>
      </c>
      <c r="P1948" s="105">
        <v>170602</v>
      </c>
      <c r="Q1948" s="77">
        <v>170.602</v>
      </c>
      <c r="R1948" s="102" t="s">
        <v>15329</v>
      </c>
      <c r="S1948" s="99" t="s">
        <v>15349</v>
      </c>
      <c r="T1948" s="99" t="s">
        <v>15331</v>
      </c>
      <c r="U1948" s="99" t="s">
        <v>15356</v>
      </c>
      <c r="V1948" s="99" t="s">
        <v>15357</v>
      </c>
      <c r="W1948" s="99" t="s">
        <v>15352</v>
      </c>
      <c r="X1948" s="103">
        <v>44774</v>
      </c>
      <c r="Y1948" s="103">
        <v>44775</v>
      </c>
      <c r="Z1948" s="103">
        <v>52073</v>
      </c>
      <c r="AA1948" s="79" t="s">
        <v>15353</v>
      </c>
      <c r="AB1948" s="80"/>
      <c r="AC1948" s="81"/>
      <c r="AD1948" s="80"/>
      <c r="AE1948" s="81"/>
    </row>
    <row r="1949" spans="1:31" s="119" customFormat="1" hidden="1">
      <c r="A1949" s="98" t="s">
        <v>15534</v>
      </c>
      <c r="B1949" s="99" t="s">
        <v>15535</v>
      </c>
      <c r="C1949" s="99" t="s">
        <v>158</v>
      </c>
      <c r="D1949" s="99" t="s">
        <v>15322</v>
      </c>
      <c r="E1949" s="99" t="s">
        <v>15337</v>
      </c>
      <c r="F1949" s="99" t="s">
        <v>15324</v>
      </c>
      <c r="G1949" s="99" t="s">
        <v>18509</v>
      </c>
      <c r="H1949" s="99" t="s">
        <v>15326</v>
      </c>
      <c r="I1949" s="99" t="s">
        <v>15322</v>
      </c>
      <c r="J1949" s="99" t="s">
        <v>15395</v>
      </c>
      <c r="K1949" s="99">
        <v>0</v>
      </c>
      <c r="L1949" s="99" t="s">
        <v>13433</v>
      </c>
      <c r="M1949" s="99" t="s">
        <v>18510</v>
      </c>
      <c r="N1949" s="86" t="str">
        <f t="shared" si="31"/>
        <v>1638916</v>
      </c>
      <c r="O1949" s="104">
        <v>209950</v>
      </c>
      <c r="P1949" s="105">
        <v>209950</v>
      </c>
      <c r="Q1949" s="77">
        <v>209.95</v>
      </c>
      <c r="R1949" s="102" t="s">
        <v>15329</v>
      </c>
      <c r="S1949" s="99" t="s">
        <v>15330</v>
      </c>
      <c r="T1949" s="99" t="s">
        <v>15331</v>
      </c>
      <c r="U1949" s="99" t="s">
        <v>15332</v>
      </c>
      <c r="V1949" s="99" t="s">
        <v>15333</v>
      </c>
      <c r="W1949" s="99" t="s">
        <v>15334</v>
      </c>
      <c r="X1949" s="103">
        <v>44774</v>
      </c>
      <c r="Y1949" s="103">
        <v>44775</v>
      </c>
      <c r="Z1949" s="103">
        <v>52051</v>
      </c>
      <c r="AA1949" s="79">
        <v>6186</v>
      </c>
      <c r="AB1949" s="80"/>
      <c r="AC1949" s="81"/>
      <c r="AD1949" s="80"/>
      <c r="AE1949" s="81"/>
    </row>
    <row r="1950" spans="1:31" s="119" customFormat="1" hidden="1">
      <c r="A1950" s="98" t="s">
        <v>15392</v>
      </c>
      <c r="B1950" s="99" t="s">
        <v>15522</v>
      </c>
      <c r="C1950" s="99" t="s">
        <v>15523</v>
      </c>
      <c r="D1950" s="99" t="s">
        <v>15322</v>
      </c>
      <c r="E1950" s="99" t="s">
        <v>15327</v>
      </c>
      <c r="F1950" s="99" t="s">
        <v>15324</v>
      </c>
      <c r="G1950" s="99" t="s">
        <v>18511</v>
      </c>
      <c r="H1950" s="99" t="s">
        <v>15326</v>
      </c>
      <c r="I1950" s="99" t="s">
        <v>15322</v>
      </c>
      <c r="J1950" s="99" t="s">
        <v>15327</v>
      </c>
      <c r="K1950" s="99">
        <v>0</v>
      </c>
      <c r="L1950" s="99" t="s">
        <v>13433</v>
      </c>
      <c r="M1950" s="99" t="s">
        <v>18512</v>
      </c>
      <c r="N1950" s="86" t="str">
        <f t="shared" si="31"/>
        <v>5828092</v>
      </c>
      <c r="O1950" s="104">
        <v>170000</v>
      </c>
      <c r="P1950" s="105">
        <v>161500</v>
      </c>
      <c r="Q1950" s="77">
        <v>161.5</v>
      </c>
      <c r="R1950" s="102" t="s">
        <v>15329</v>
      </c>
      <c r="S1950" s="99" t="s">
        <v>15330</v>
      </c>
      <c r="T1950" s="99" t="s">
        <v>15331</v>
      </c>
      <c r="U1950" s="99" t="s">
        <v>15641</v>
      </c>
      <c r="V1950" s="99" t="s">
        <v>15642</v>
      </c>
      <c r="W1950" s="99" t="s">
        <v>15345</v>
      </c>
      <c r="X1950" s="103">
        <v>44760</v>
      </c>
      <c r="Y1950" s="103">
        <v>44775</v>
      </c>
      <c r="Z1950" s="103">
        <v>52065</v>
      </c>
      <c r="AA1950" s="79">
        <v>6186</v>
      </c>
      <c r="AB1950" s="80" t="s">
        <v>15503</v>
      </c>
      <c r="AC1950" s="81"/>
      <c r="AD1950" s="80"/>
      <c r="AE1950" s="81"/>
    </row>
    <row r="1951" spans="1:31" s="119" customFormat="1" hidden="1">
      <c r="A1951" s="98" t="s">
        <v>15335</v>
      </c>
      <c r="B1951" s="99" t="s">
        <v>15336</v>
      </c>
      <c r="C1951" s="99" t="s">
        <v>6</v>
      </c>
      <c r="D1951" s="99" t="s">
        <v>15322</v>
      </c>
      <c r="E1951" s="99" t="s">
        <v>15337</v>
      </c>
      <c r="F1951" s="99" t="s">
        <v>15324</v>
      </c>
      <c r="G1951" s="99" t="s">
        <v>18513</v>
      </c>
      <c r="H1951" s="99" t="s">
        <v>15326</v>
      </c>
      <c r="I1951" s="99" t="s">
        <v>15322</v>
      </c>
      <c r="J1951" s="99" t="s">
        <v>15364</v>
      </c>
      <c r="K1951" s="99">
        <v>0</v>
      </c>
      <c r="L1951" s="99" t="s">
        <v>13433</v>
      </c>
      <c r="M1951" s="99" t="s">
        <v>3173</v>
      </c>
      <c r="N1951" s="86" t="str">
        <f t="shared" si="31"/>
        <v>0473142</v>
      </c>
      <c r="O1951" s="104">
        <v>297495</v>
      </c>
      <c r="P1951" s="105">
        <v>297495</v>
      </c>
      <c r="Q1951" s="77">
        <v>297.495</v>
      </c>
      <c r="R1951" s="102" t="s">
        <v>15329</v>
      </c>
      <c r="S1951" s="99" t="s">
        <v>15330</v>
      </c>
      <c r="T1951" s="99" t="s">
        <v>15331</v>
      </c>
      <c r="U1951" s="99" t="s">
        <v>15332</v>
      </c>
      <c r="V1951" s="99" t="s">
        <v>15333</v>
      </c>
      <c r="W1951" s="99" t="s">
        <v>15339</v>
      </c>
      <c r="X1951" s="103">
        <v>44775</v>
      </c>
      <c r="Y1951" s="103">
        <v>44775</v>
      </c>
      <c r="Z1951" s="103">
        <v>52052</v>
      </c>
      <c r="AA1951" s="79">
        <v>6186</v>
      </c>
      <c r="AB1951" s="80" t="s">
        <v>15340</v>
      </c>
      <c r="AC1951" s="81">
        <v>33</v>
      </c>
      <c r="AD1951" s="80"/>
      <c r="AE1951" s="81"/>
    </row>
    <row r="1952" spans="1:31" s="119" customFormat="1" hidden="1">
      <c r="A1952" s="98" t="s">
        <v>15489</v>
      </c>
      <c r="B1952" s="99" t="s">
        <v>15939</v>
      </c>
      <c r="C1952" s="99" t="s">
        <v>15940</v>
      </c>
      <c r="D1952" s="99" t="s">
        <v>15322</v>
      </c>
      <c r="E1952" s="99" t="s">
        <v>15370</v>
      </c>
      <c r="F1952" s="99" t="s">
        <v>15324</v>
      </c>
      <c r="G1952" s="99" t="s">
        <v>18514</v>
      </c>
      <c r="H1952" s="99" t="s">
        <v>15326</v>
      </c>
      <c r="I1952" s="99" t="s">
        <v>15322</v>
      </c>
      <c r="J1952" s="99" t="s">
        <v>15370</v>
      </c>
      <c r="K1952" s="99">
        <v>1</v>
      </c>
      <c r="L1952" s="99" t="s">
        <v>13433</v>
      </c>
      <c r="M1952" s="99" t="s">
        <v>18515</v>
      </c>
      <c r="N1952" s="86" t="str">
        <f t="shared" si="31"/>
        <v>1444381</v>
      </c>
      <c r="O1952" s="104">
        <v>167486</v>
      </c>
      <c r="P1952" s="105">
        <v>100400</v>
      </c>
      <c r="Q1952" s="77">
        <v>100.4</v>
      </c>
      <c r="R1952" s="102" t="s">
        <v>15329</v>
      </c>
      <c r="S1952" s="99" t="s">
        <v>15330</v>
      </c>
      <c r="T1952" s="99" t="s">
        <v>15331</v>
      </c>
      <c r="U1952" s="99" t="s">
        <v>15641</v>
      </c>
      <c r="V1952" s="99" t="s">
        <v>15642</v>
      </c>
      <c r="W1952" s="99" t="s">
        <v>15334</v>
      </c>
      <c r="X1952" s="103">
        <v>44750</v>
      </c>
      <c r="Y1952" s="103">
        <v>44776</v>
      </c>
      <c r="Z1952" s="103">
        <v>52062</v>
      </c>
      <c r="AA1952" s="79">
        <v>6186</v>
      </c>
      <c r="AB1952" s="80"/>
      <c r="AC1952" s="81"/>
      <c r="AD1952" s="80"/>
      <c r="AE1952" s="81"/>
    </row>
    <row r="1953" spans="1:31" s="119" customFormat="1" hidden="1">
      <c r="A1953" s="98" t="s">
        <v>15489</v>
      </c>
      <c r="B1953" s="99" t="s">
        <v>15507</v>
      </c>
      <c r="C1953" s="99" t="s">
        <v>15508</v>
      </c>
      <c r="D1953" s="99" t="s">
        <v>15322</v>
      </c>
      <c r="E1953" s="99" t="s">
        <v>15418</v>
      </c>
      <c r="F1953" s="99" t="s">
        <v>15324</v>
      </c>
      <c r="G1953" s="99" t="s">
        <v>2089</v>
      </c>
      <c r="H1953" s="99" t="s">
        <v>15326</v>
      </c>
      <c r="I1953" s="99" t="s">
        <v>15322</v>
      </c>
      <c r="J1953" s="99" t="s">
        <v>15418</v>
      </c>
      <c r="K1953" s="99">
        <v>0</v>
      </c>
      <c r="L1953" s="99" t="s">
        <v>13433</v>
      </c>
      <c r="M1953" s="99" t="s">
        <v>2090</v>
      </c>
      <c r="N1953" s="86" t="str">
        <f t="shared" si="31"/>
        <v>2744042</v>
      </c>
      <c r="O1953" s="104">
        <v>198050</v>
      </c>
      <c r="P1953" s="105">
        <v>198050</v>
      </c>
      <c r="Q1953" s="77">
        <v>198.05</v>
      </c>
      <c r="R1953" s="102" t="s">
        <v>15329</v>
      </c>
      <c r="S1953" s="99" t="s">
        <v>15330</v>
      </c>
      <c r="T1953" s="99" t="s">
        <v>15331</v>
      </c>
      <c r="U1953" s="99" t="s">
        <v>15332</v>
      </c>
      <c r="V1953" s="99" t="s">
        <v>15333</v>
      </c>
      <c r="W1953" s="99" t="s">
        <v>15334</v>
      </c>
      <c r="X1953" s="103">
        <v>44672</v>
      </c>
      <c r="Y1953" s="103">
        <v>44776</v>
      </c>
      <c r="Z1953" s="103">
        <v>51974</v>
      </c>
      <c r="AA1953" s="79">
        <v>6186</v>
      </c>
      <c r="AB1953" s="80" t="s">
        <v>15340</v>
      </c>
      <c r="AC1953" s="81"/>
      <c r="AD1953" s="80"/>
      <c r="AE1953" s="81"/>
    </row>
    <row r="1954" spans="1:31" s="119" customFormat="1" hidden="1">
      <c r="A1954" s="98" t="s">
        <v>15534</v>
      </c>
      <c r="B1954" s="99" t="s">
        <v>15535</v>
      </c>
      <c r="C1954" s="99" t="s">
        <v>158</v>
      </c>
      <c r="D1954" s="99" t="s">
        <v>15322</v>
      </c>
      <c r="E1954" s="99" t="s">
        <v>15337</v>
      </c>
      <c r="F1954" s="99" t="s">
        <v>15324</v>
      </c>
      <c r="G1954" s="99" t="s">
        <v>18516</v>
      </c>
      <c r="H1954" s="99" t="s">
        <v>15326</v>
      </c>
      <c r="I1954" s="99" t="s">
        <v>15322</v>
      </c>
      <c r="J1954" s="99" t="s">
        <v>15384</v>
      </c>
      <c r="K1954" s="99">
        <v>0</v>
      </c>
      <c r="L1954" s="99" t="s">
        <v>13433</v>
      </c>
      <c r="M1954" s="99" t="s">
        <v>2691</v>
      </c>
      <c r="N1954" s="86" t="str">
        <f t="shared" si="31"/>
        <v>0149945</v>
      </c>
      <c r="O1954" s="104">
        <v>139000</v>
      </c>
      <c r="P1954" s="105">
        <v>139000</v>
      </c>
      <c r="Q1954" s="77">
        <v>139</v>
      </c>
      <c r="R1954" s="102" t="s">
        <v>15329</v>
      </c>
      <c r="S1954" s="99" t="s">
        <v>15330</v>
      </c>
      <c r="T1954" s="99" t="s">
        <v>15331</v>
      </c>
      <c r="U1954" s="99" t="s">
        <v>15332</v>
      </c>
      <c r="V1954" s="99" t="s">
        <v>15333</v>
      </c>
      <c r="W1954" s="99" t="s">
        <v>15334</v>
      </c>
      <c r="X1954" s="103">
        <v>44760</v>
      </c>
      <c r="Y1954" s="103">
        <v>44776</v>
      </c>
      <c r="Z1954" s="103">
        <v>52051</v>
      </c>
      <c r="AA1954" s="79">
        <v>6186</v>
      </c>
      <c r="AB1954" s="80" t="s">
        <v>15340</v>
      </c>
      <c r="AC1954" s="81">
        <v>33</v>
      </c>
      <c r="AD1954" s="80"/>
      <c r="AE1954" s="81"/>
    </row>
    <row r="1955" spans="1:31" s="119" customFormat="1" hidden="1">
      <c r="A1955" s="98" t="s">
        <v>15392</v>
      </c>
      <c r="B1955" s="99" t="s">
        <v>15393</v>
      </c>
      <c r="C1955" s="99" t="s">
        <v>539</v>
      </c>
      <c r="D1955" s="99" t="s">
        <v>15322</v>
      </c>
      <c r="E1955" s="99" t="s">
        <v>15337</v>
      </c>
      <c r="F1955" s="99" t="s">
        <v>15354</v>
      </c>
      <c r="G1955" s="99" t="s">
        <v>18517</v>
      </c>
      <c r="H1955" s="99" t="s">
        <v>15326</v>
      </c>
      <c r="I1955" s="99" t="s">
        <v>15322</v>
      </c>
      <c r="J1955" s="99" t="s">
        <v>15337</v>
      </c>
      <c r="K1955" s="99">
        <v>0</v>
      </c>
      <c r="L1955" s="99" t="s">
        <v>13433</v>
      </c>
      <c r="M1955" s="99" t="s">
        <v>18518</v>
      </c>
      <c r="N1955" s="86" t="str">
        <f t="shared" si="31"/>
        <v>1728227</v>
      </c>
      <c r="O1955" s="104">
        <v>177600</v>
      </c>
      <c r="P1955" s="105">
        <v>177600</v>
      </c>
      <c r="Q1955" s="77">
        <v>177.6</v>
      </c>
      <c r="R1955" s="102" t="s">
        <v>15329</v>
      </c>
      <c r="S1955" s="99" t="s">
        <v>15371</v>
      </c>
      <c r="T1955" s="99" t="s">
        <v>15331</v>
      </c>
      <c r="U1955" s="99" t="s">
        <v>15484</v>
      </c>
      <c r="V1955" s="99" t="s">
        <v>15485</v>
      </c>
      <c r="W1955" s="99" t="s">
        <v>15517</v>
      </c>
      <c r="X1955" s="103">
        <v>44743</v>
      </c>
      <c r="Y1955" s="103">
        <v>44776</v>
      </c>
      <c r="Z1955" s="103">
        <v>48396</v>
      </c>
      <c r="AA1955" s="79" t="s">
        <v>15374</v>
      </c>
      <c r="AB1955" s="80"/>
      <c r="AC1955" s="81"/>
      <c r="AD1955" s="80"/>
      <c r="AE1955" s="81"/>
    </row>
    <row r="1956" spans="1:31" s="119" customFormat="1" hidden="1">
      <c r="A1956" s="98" t="s">
        <v>15458</v>
      </c>
      <c r="B1956" s="99" t="s">
        <v>15499</v>
      </c>
      <c r="C1956" s="99" t="s">
        <v>15500</v>
      </c>
      <c r="D1956" s="99" t="s">
        <v>15322</v>
      </c>
      <c r="E1956" s="99" t="s">
        <v>15395</v>
      </c>
      <c r="F1956" s="99" t="s">
        <v>15324</v>
      </c>
      <c r="G1956" s="99" t="s">
        <v>18519</v>
      </c>
      <c r="H1956" s="99" t="s">
        <v>15326</v>
      </c>
      <c r="I1956" s="99" t="s">
        <v>15322</v>
      </c>
      <c r="J1956" s="99" t="s">
        <v>15395</v>
      </c>
      <c r="K1956" s="99">
        <v>0</v>
      </c>
      <c r="L1956" s="99" t="s">
        <v>13433</v>
      </c>
      <c r="M1956" s="99" t="s">
        <v>18520</v>
      </c>
      <c r="N1956" s="86" t="str">
        <f t="shared" si="31"/>
        <v>1749851</v>
      </c>
      <c r="O1956" s="104">
        <v>117720</v>
      </c>
      <c r="P1956" s="105">
        <v>117720</v>
      </c>
      <c r="Q1956" s="77">
        <v>117.72</v>
      </c>
      <c r="R1956" s="102" t="s">
        <v>15329</v>
      </c>
      <c r="S1956" s="99" t="s">
        <v>15330</v>
      </c>
      <c r="T1956" s="99" t="s">
        <v>15331</v>
      </c>
      <c r="U1956" s="99" t="s">
        <v>15332</v>
      </c>
      <c r="V1956" s="99" t="s">
        <v>15333</v>
      </c>
      <c r="W1956" s="99" t="s">
        <v>15334</v>
      </c>
      <c r="X1956" s="103">
        <v>44748</v>
      </c>
      <c r="Y1956" s="103">
        <v>44777</v>
      </c>
      <c r="Z1956" s="103">
        <v>52051</v>
      </c>
      <c r="AA1956" s="79">
        <v>6186</v>
      </c>
      <c r="AB1956" s="80" t="s">
        <v>15340</v>
      </c>
      <c r="AC1956" s="81">
        <v>33</v>
      </c>
      <c r="AD1956" s="80"/>
      <c r="AE1956" s="81"/>
    </row>
    <row r="1957" spans="1:31" s="119" customFormat="1" hidden="1">
      <c r="A1957" s="98" t="s">
        <v>15392</v>
      </c>
      <c r="B1957" s="99" t="s">
        <v>15522</v>
      </c>
      <c r="C1957" s="99" t="s">
        <v>15523</v>
      </c>
      <c r="D1957" s="99" t="s">
        <v>15322</v>
      </c>
      <c r="E1957" s="99" t="s">
        <v>15327</v>
      </c>
      <c r="F1957" s="99" t="s">
        <v>15354</v>
      </c>
      <c r="G1957" s="99" t="s">
        <v>18521</v>
      </c>
      <c r="H1957" s="99" t="s">
        <v>15326</v>
      </c>
      <c r="I1957" s="99" t="s">
        <v>15322</v>
      </c>
      <c r="J1957" s="99" t="s">
        <v>15327</v>
      </c>
      <c r="K1957" s="99">
        <v>0</v>
      </c>
      <c r="L1957" s="99" t="s">
        <v>13433</v>
      </c>
      <c r="M1957" s="99" t="s">
        <v>18522</v>
      </c>
      <c r="N1957" s="86" t="str">
        <f t="shared" si="31"/>
        <v>6683611</v>
      </c>
      <c r="O1957" s="104">
        <v>80000</v>
      </c>
      <c r="P1957" s="105">
        <v>40000</v>
      </c>
      <c r="Q1957" s="77">
        <v>40</v>
      </c>
      <c r="R1957" s="102" t="s">
        <v>15329</v>
      </c>
      <c r="S1957" s="99" t="s">
        <v>15401</v>
      </c>
      <c r="T1957" s="99" t="s">
        <v>15331</v>
      </c>
      <c r="U1957" s="99" t="s">
        <v>15641</v>
      </c>
      <c r="V1957" s="99" t="s">
        <v>15642</v>
      </c>
      <c r="W1957" s="99" t="s">
        <v>16520</v>
      </c>
      <c r="X1957" s="103">
        <v>44776</v>
      </c>
      <c r="Y1957" s="103">
        <v>44777</v>
      </c>
      <c r="Z1957" s="103">
        <v>48429</v>
      </c>
      <c r="AA1957" s="79">
        <v>6186</v>
      </c>
      <c r="AB1957" s="80" t="s">
        <v>15503</v>
      </c>
      <c r="AC1957" s="81"/>
      <c r="AD1957" s="80"/>
      <c r="AE1957" s="81"/>
    </row>
    <row r="1958" spans="1:31" s="119" customFormat="1" hidden="1">
      <c r="A1958" s="98" t="s">
        <v>15392</v>
      </c>
      <c r="B1958" s="99" t="s">
        <v>15522</v>
      </c>
      <c r="C1958" s="99" t="s">
        <v>15523</v>
      </c>
      <c r="D1958" s="99" t="s">
        <v>15322</v>
      </c>
      <c r="E1958" s="99" t="s">
        <v>15327</v>
      </c>
      <c r="F1958" s="99" t="s">
        <v>15354</v>
      </c>
      <c r="G1958" s="99" t="s">
        <v>18523</v>
      </c>
      <c r="H1958" s="99" t="s">
        <v>15326</v>
      </c>
      <c r="I1958" s="99" t="s">
        <v>15322</v>
      </c>
      <c r="J1958" s="99" t="s">
        <v>15327</v>
      </c>
      <c r="K1958" s="99">
        <v>0</v>
      </c>
      <c r="L1958" s="99" t="s">
        <v>13433</v>
      </c>
      <c r="M1958" s="99" t="s">
        <v>18524</v>
      </c>
      <c r="N1958" s="86" t="str">
        <f t="shared" si="31"/>
        <v>7034928</v>
      </c>
      <c r="O1958" s="104">
        <v>60000</v>
      </c>
      <c r="P1958" s="105">
        <v>30000</v>
      </c>
      <c r="Q1958" s="77">
        <v>30</v>
      </c>
      <c r="R1958" s="102" t="s">
        <v>15329</v>
      </c>
      <c r="S1958" s="99" t="s">
        <v>15401</v>
      </c>
      <c r="T1958" s="99" t="s">
        <v>15331</v>
      </c>
      <c r="U1958" s="99" t="s">
        <v>15641</v>
      </c>
      <c r="V1958" s="99" t="s">
        <v>15642</v>
      </c>
      <c r="W1958" s="99" t="s">
        <v>16520</v>
      </c>
      <c r="X1958" s="103">
        <v>44768</v>
      </c>
      <c r="Y1958" s="103">
        <v>44777</v>
      </c>
      <c r="Z1958" s="103">
        <v>48421</v>
      </c>
      <c r="AA1958" s="79">
        <v>6186</v>
      </c>
      <c r="AB1958" s="80" t="s">
        <v>15503</v>
      </c>
      <c r="AC1958" s="81"/>
      <c r="AD1958" s="80"/>
      <c r="AE1958" s="81"/>
    </row>
    <row r="1959" spans="1:31" s="119" customFormat="1" hidden="1">
      <c r="A1959" s="98" t="s">
        <v>15392</v>
      </c>
      <c r="B1959" s="99" t="s">
        <v>15522</v>
      </c>
      <c r="C1959" s="99" t="s">
        <v>15523</v>
      </c>
      <c r="D1959" s="99" t="s">
        <v>15322</v>
      </c>
      <c r="E1959" s="99" t="s">
        <v>15327</v>
      </c>
      <c r="F1959" s="99" t="s">
        <v>15324</v>
      </c>
      <c r="G1959" s="99" t="s">
        <v>18525</v>
      </c>
      <c r="H1959" s="99" t="s">
        <v>15326</v>
      </c>
      <c r="I1959" s="99" t="s">
        <v>15322</v>
      </c>
      <c r="J1959" s="99" t="s">
        <v>15327</v>
      </c>
      <c r="K1959" s="99">
        <v>0</v>
      </c>
      <c r="L1959" s="99" t="s">
        <v>13433</v>
      </c>
      <c r="M1959" s="99" t="s">
        <v>18526</v>
      </c>
      <c r="N1959" s="86" t="str">
        <f t="shared" si="31"/>
        <v>0785175</v>
      </c>
      <c r="O1959" s="104">
        <v>180000</v>
      </c>
      <c r="P1959" s="105">
        <v>90000</v>
      </c>
      <c r="Q1959" s="77">
        <v>90</v>
      </c>
      <c r="R1959" s="102" t="s">
        <v>15329</v>
      </c>
      <c r="S1959" s="99" t="s">
        <v>15330</v>
      </c>
      <c r="T1959" s="99" t="s">
        <v>15331</v>
      </c>
      <c r="U1959" s="99" t="s">
        <v>15641</v>
      </c>
      <c r="V1959" s="99" t="s">
        <v>15642</v>
      </c>
      <c r="W1959" s="99" t="s">
        <v>15345</v>
      </c>
      <c r="X1959" s="103">
        <v>44774</v>
      </c>
      <c r="Y1959" s="103">
        <v>44777</v>
      </c>
      <c r="Z1959" s="103">
        <v>52079</v>
      </c>
      <c r="AA1959" s="79">
        <v>6186</v>
      </c>
      <c r="AB1959" s="80" t="s">
        <v>15503</v>
      </c>
      <c r="AC1959" s="81"/>
      <c r="AD1959" s="80"/>
      <c r="AE1959" s="81"/>
    </row>
    <row r="1960" spans="1:31" s="119" customFormat="1" hidden="1">
      <c r="A1960" s="98" t="s">
        <v>15392</v>
      </c>
      <c r="B1960" s="99" t="s">
        <v>15522</v>
      </c>
      <c r="C1960" s="99" t="s">
        <v>15523</v>
      </c>
      <c r="D1960" s="99" t="s">
        <v>15322</v>
      </c>
      <c r="E1960" s="99" t="s">
        <v>15327</v>
      </c>
      <c r="F1960" s="99" t="s">
        <v>15354</v>
      </c>
      <c r="G1960" s="99" t="s">
        <v>18527</v>
      </c>
      <c r="H1960" s="99" t="s">
        <v>15326</v>
      </c>
      <c r="I1960" s="99" t="s">
        <v>15322</v>
      </c>
      <c r="J1960" s="99" t="s">
        <v>15418</v>
      </c>
      <c r="K1960" s="99">
        <v>0</v>
      </c>
      <c r="L1960" s="99" t="s">
        <v>13433</v>
      </c>
      <c r="M1960" s="99" t="s">
        <v>18528</v>
      </c>
      <c r="N1960" s="86" t="str">
        <f t="shared" si="31"/>
        <v>2292065</v>
      </c>
      <c r="O1960" s="104">
        <v>80000</v>
      </c>
      <c r="P1960" s="105">
        <v>76000</v>
      </c>
      <c r="Q1960" s="77">
        <v>76</v>
      </c>
      <c r="R1960" s="102" t="s">
        <v>15329</v>
      </c>
      <c r="S1960" s="99" t="s">
        <v>15401</v>
      </c>
      <c r="T1960" s="99" t="s">
        <v>15331</v>
      </c>
      <c r="U1960" s="99" t="s">
        <v>15641</v>
      </c>
      <c r="V1960" s="99" t="s">
        <v>15642</v>
      </c>
      <c r="W1960" s="99" t="s">
        <v>16520</v>
      </c>
      <c r="X1960" s="103">
        <v>44776</v>
      </c>
      <c r="Y1960" s="103">
        <v>44777</v>
      </c>
      <c r="Z1960" s="103">
        <v>48429</v>
      </c>
      <c r="AA1960" s="79">
        <v>6186</v>
      </c>
      <c r="AB1960" s="80" t="s">
        <v>15503</v>
      </c>
      <c r="AC1960" s="81"/>
      <c r="AD1960" s="80"/>
      <c r="AE1960" s="81"/>
    </row>
    <row r="1961" spans="1:31" s="119" customFormat="1" hidden="1">
      <c r="A1961" s="98" t="s">
        <v>15479</v>
      </c>
      <c r="B1961" s="99" t="s">
        <v>15480</v>
      </c>
      <c r="C1961" s="99" t="s">
        <v>15481</v>
      </c>
      <c r="D1961" s="99" t="s">
        <v>15322</v>
      </c>
      <c r="E1961" s="99" t="s">
        <v>15337</v>
      </c>
      <c r="F1961" s="99" t="s">
        <v>15354</v>
      </c>
      <c r="G1961" s="99" t="s">
        <v>18529</v>
      </c>
      <c r="H1961" s="99" t="s">
        <v>15326</v>
      </c>
      <c r="I1961" s="99" t="s">
        <v>15322</v>
      </c>
      <c r="J1961" s="99" t="s">
        <v>15343</v>
      </c>
      <c r="K1961" s="99">
        <v>0</v>
      </c>
      <c r="L1961" s="99" t="s">
        <v>13433</v>
      </c>
      <c r="M1961" s="99" t="s">
        <v>18530</v>
      </c>
      <c r="N1961" s="86" t="str">
        <f t="shared" si="31"/>
        <v>7080346</v>
      </c>
      <c r="O1961" s="104">
        <v>100450</v>
      </c>
      <c r="P1961" s="105">
        <v>100450</v>
      </c>
      <c r="Q1961" s="77">
        <v>100.45</v>
      </c>
      <c r="R1961" s="102" t="s">
        <v>15329</v>
      </c>
      <c r="S1961" s="99" t="s">
        <v>15371</v>
      </c>
      <c r="T1961" s="99" t="s">
        <v>15331</v>
      </c>
      <c r="U1961" s="99" t="s">
        <v>15484</v>
      </c>
      <c r="V1961" s="99" t="s">
        <v>15485</v>
      </c>
      <c r="W1961" s="99" t="s">
        <v>15486</v>
      </c>
      <c r="X1961" s="103">
        <v>44777</v>
      </c>
      <c r="Y1961" s="103">
        <v>44777</v>
      </c>
      <c r="Z1961" s="103">
        <v>50231</v>
      </c>
      <c r="AA1961" s="79" t="s">
        <v>15374</v>
      </c>
      <c r="AB1961" s="80" t="s">
        <v>15375</v>
      </c>
      <c r="AC1961" s="81"/>
      <c r="AD1961" s="80"/>
      <c r="AE1961" s="81"/>
    </row>
    <row r="1962" spans="1:31" s="119" customFormat="1" hidden="1">
      <c r="A1962" s="98" t="s">
        <v>15458</v>
      </c>
      <c r="B1962" s="99" t="s">
        <v>17796</v>
      </c>
      <c r="C1962" s="99" t="s">
        <v>17797</v>
      </c>
      <c r="D1962" s="99" t="s">
        <v>15322</v>
      </c>
      <c r="E1962" s="99" t="s">
        <v>15327</v>
      </c>
      <c r="F1962" s="99" t="s">
        <v>15354</v>
      </c>
      <c r="G1962" s="99" t="s">
        <v>18531</v>
      </c>
      <c r="H1962" s="99" t="s">
        <v>15326</v>
      </c>
      <c r="I1962" s="99" t="s">
        <v>15322</v>
      </c>
      <c r="J1962" s="99" t="s">
        <v>15327</v>
      </c>
      <c r="K1962" s="99">
        <v>0</v>
      </c>
      <c r="L1962" s="99" t="s">
        <v>13433</v>
      </c>
      <c r="M1962" s="99" t="s">
        <v>18532</v>
      </c>
      <c r="N1962" s="86" t="str">
        <f t="shared" si="31"/>
        <v>0045720</v>
      </c>
      <c r="O1962" s="104">
        <v>150220</v>
      </c>
      <c r="P1962" s="105">
        <v>150220</v>
      </c>
      <c r="Q1962" s="77">
        <v>150.22</v>
      </c>
      <c r="R1962" s="102" t="s">
        <v>15329</v>
      </c>
      <c r="S1962" s="99" t="s">
        <v>15371</v>
      </c>
      <c r="T1962" s="99" t="s">
        <v>15331</v>
      </c>
      <c r="U1962" s="99" t="s">
        <v>15484</v>
      </c>
      <c r="V1962" s="99" t="s">
        <v>15485</v>
      </c>
      <c r="W1962" s="99" t="s">
        <v>15517</v>
      </c>
      <c r="X1962" s="103">
        <v>44771</v>
      </c>
      <c r="Y1962" s="103">
        <v>44778</v>
      </c>
      <c r="Z1962" s="103">
        <v>50206</v>
      </c>
      <c r="AA1962" s="79" t="s">
        <v>15374</v>
      </c>
      <c r="AB1962" s="80" t="s">
        <v>15375</v>
      </c>
      <c r="AC1962" s="81"/>
      <c r="AD1962" s="80"/>
      <c r="AE1962" s="81"/>
    </row>
    <row r="1963" spans="1:31" s="119" customFormat="1" hidden="1">
      <c r="A1963" s="98" t="s">
        <v>15458</v>
      </c>
      <c r="B1963" s="99" t="s">
        <v>15689</v>
      </c>
      <c r="C1963" s="99" t="s">
        <v>15690</v>
      </c>
      <c r="D1963" s="99" t="s">
        <v>15322</v>
      </c>
      <c r="E1963" s="99" t="s">
        <v>15370</v>
      </c>
      <c r="F1963" s="99" t="s">
        <v>15324</v>
      </c>
      <c r="G1963" s="99" t="s">
        <v>18533</v>
      </c>
      <c r="H1963" s="99" t="s">
        <v>15326</v>
      </c>
      <c r="I1963" s="99" t="s">
        <v>15322</v>
      </c>
      <c r="J1963" s="99" t="s">
        <v>15370</v>
      </c>
      <c r="K1963" s="99">
        <v>0</v>
      </c>
      <c r="L1963" s="99" t="s">
        <v>13433</v>
      </c>
      <c r="M1963" s="99" t="s">
        <v>18534</v>
      </c>
      <c r="N1963" s="86" t="str">
        <f t="shared" si="31"/>
        <v>2974568</v>
      </c>
      <c r="O1963" s="104">
        <v>115000</v>
      </c>
      <c r="P1963" s="105">
        <v>69000</v>
      </c>
      <c r="Q1963" s="77">
        <v>69</v>
      </c>
      <c r="R1963" s="102" t="s">
        <v>15329</v>
      </c>
      <c r="S1963" s="99" t="s">
        <v>15330</v>
      </c>
      <c r="T1963" s="99" t="s">
        <v>15331</v>
      </c>
      <c r="U1963" s="99" t="s">
        <v>15641</v>
      </c>
      <c r="V1963" s="99" t="s">
        <v>15642</v>
      </c>
      <c r="W1963" s="99" t="s">
        <v>15334</v>
      </c>
      <c r="X1963" s="103">
        <v>44774</v>
      </c>
      <c r="Y1963" s="103">
        <v>44778</v>
      </c>
      <c r="Z1963" s="103">
        <v>52039</v>
      </c>
      <c r="AA1963" s="79">
        <v>6186</v>
      </c>
      <c r="AB1963" s="80" t="s">
        <v>15503</v>
      </c>
      <c r="AC1963" s="81"/>
      <c r="AD1963" s="80"/>
      <c r="AE1963" s="81"/>
    </row>
    <row r="1964" spans="1:31" s="119" customFormat="1" hidden="1">
      <c r="A1964" s="98" t="s">
        <v>15534</v>
      </c>
      <c r="B1964" s="99" t="s">
        <v>15535</v>
      </c>
      <c r="C1964" s="99" t="s">
        <v>158</v>
      </c>
      <c r="D1964" s="99" t="s">
        <v>15322</v>
      </c>
      <c r="E1964" s="99" t="s">
        <v>15337</v>
      </c>
      <c r="F1964" s="99" t="s">
        <v>15324</v>
      </c>
      <c r="G1964" s="99" t="s">
        <v>18535</v>
      </c>
      <c r="H1964" s="99" t="s">
        <v>15326</v>
      </c>
      <c r="I1964" s="99" t="s">
        <v>15322</v>
      </c>
      <c r="J1964" s="99" t="s">
        <v>15384</v>
      </c>
      <c r="K1964" s="99">
        <v>0</v>
      </c>
      <c r="L1964" s="99" t="s">
        <v>13433</v>
      </c>
      <c r="M1964" s="99" t="s">
        <v>18536</v>
      </c>
      <c r="N1964" s="86" t="str">
        <f t="shared" si="31"/>
        <v>1285981</v>
      </c>
      <c r="O1964" s="104">
        <v>161500</v>
      </c>
      <c r="P1964" s="105">
        <v>161500</v>
      </c>
      <c r="Q1964" s="77">
        <v>161.5</v>
      </c>
      <c r="R1964" s="102" t="s">
        <v>15329</v>
      </c>
      <c r="S1964" s="99" t="s">
        <v>15330</v>
      </c>
      <c r="T1964" s="99" t="s">
        <v>15331</v>
      </c>
      <c r="U1964" s="99" t="s">
        <v>15332</v>
      </c>
      <c r="V1964" s="99" t="s">
        <v>15333</v>
      </c>
      <c r="W1964" s="99" t="s">
        <v>15334</v>
      </c>
      <c r="X1964" s="103">
        <v>44777</v>
      </c>
      <c r="Y1964" s="103">
        <v>44778</v>
      </c>
      <c r="Z1964" s="103">
        <v>52079</v>
      </c>
      <c r="AA1964" s="79">
        <v>6186</v>
      </c>
      <c r="AB1964" s="80"/>
      <c r="AC1964" s="81"/>
      <c r="AD1964" s="80"/>
      <c r="AE1964" s="81"/>
    </row>
    <row r="1965" spans="1:31" s="119" customFormat="1" hidden="1">
      <c r="A1965" s="98" t="s">
        <v>2347</v>
      </c>
      <c r="B1965" s="99" t="s">
        <v>15511</v>
      </c>
      <c r="C1965" s="99" t="s">
        <v>3798</v>
      </c>
      <c r="D1965" s="99" t="s">
        <v>15322</v>
      </c>
      <c r="E1965" s="99" t="s">
        <v>15361</v>
      </c>
      <c r="F1965" s="99" t="s">
        <v>15354</v>
      </c>
      <c r="G1965" s="99" t="s">
        <v>18537</v>
      </c>
      <c r="H1965" s="99" t="s">
        <v>15326</v>
      </c>
      <c r="I1965" s="99" t="s">
        <v>15322</v>
      </c>
      <c r="J1965" s="99" t="s">
        <v>15361</v>
      </c>
      <c r="K1965" s="99">
        <v>0</v>
      </c>
      <c r="L1965" s="99" t="s">
        <v>13433</v>
      </c>
      <c r="M1965" s="99" t="s">
        <v>18538</v>
      </c>
      <c r="N1965" s="86" t="str">
        <f t="shared" si="31"/>
        <v>1465489</v>
      </c>
      <c r="O1965" s="104">
        <v>142563</v>
      </c>
      <c r="P1965" s="105">
        <v>142563</v>
      </c>
      <c r="Q1965" s="77">
        <v>142.56299999999999</v>
      </c>
      <c r="R1965" s="102" t="s">
        <v>15329</v>
      </c>
      <c r="S1965" s="99" t="s">
        <v>15349</v>
      </c>
      <c r="T1965" s="99" t="s">
        <v>15331</v>
      </c>
      <c r="U1965" s="99" t="s">
        <v>15356</v>
      </c>
      <c r="V1965" s="99" t="s">
        <v>15357</v>
      </c>
      <c r="W1965" s="99" t="s">
        <v>15352</v>
      </c>
      <c r="X1965" s="103">
        <v>44778</v>
      </c>
      <c r="Y1965" s="103">
        <v>44781</v>
      </c>
      <c r="Z1965" s="103">
        <v>52078</v>
      </c>
      <c r="AA1965" s="79" t="s">
        <v>15353</v>
      </c>
      <c r="AB1965" s="80"/>
      <c r="AC1965" s="81"/>
      <c r="AD1965" s="80"/>
      <c r="AE1965" s="81"/>
    </row>
    <row r="1966" spans="1:31" s="119" customFormat="1" hidden="1">
      <c r="A1966" s="98" t="s">
        <v>2347</v>
      </c>
      <c r="B1966" s="99" t="s">
        <v>15511</v>
      </c>
      <c r="C1966" s="99" t="s">
        <v>3798</v>
      </c>
      <c r="D1966" s="99" t="s">
        <v>15322</v>
      </c>
      <c r="E1966" s="99" t="s">
        <v>15361</v>
      </c>
      <c r="F1966" s="99" t="s">
        <v>15354</v>
      </c>
      <c r="G1966" s="99" t="s">
        <v>18539</v>
      </c>
      <c r="H1966" s="99" t="s">
        <v>15326</v>
      </c>
      <c r="I1966" s="99" t="s">
        <v>15322</v>
      </c>
      <c r="J1966" s="99" t="s">
        <v>15361</v>
      </c>
      <c r="K1966" s="99">
        <v>0</v>
      </c>
      <c r="L1966" s="99" t="s">
        <v>13433</v>
      </c>
      <c r="M1966" s="99" t="s">
        <v>18540</v>
      </c>
      <c r="N1966" s="86" t="str">
        <f t="shared" si="31"/>
        <v>7590832</v>
      </c>
      <c r="O1966" s="104">
        <v>142557</v>
      </c>
      <c r="P1966" s="105">
        <v>142557</v>
      </c>
      <c r="Q1966" s="77">
        <v>142.55699999999999</v>
      </c>
      <c r="R1966" s="102" t="s">
        <v>15329</v>
      </c>
      <c r="S1966" s="99" t="s">
        <v>15349</v>
      </c>
      <c r="T1966" s="99" t="s">
        <v>15331</v>
      </c>
      <c r="U1966" s="99" t="s">
        <v>15356</v>
      </c>
      <c r="V1966" s="99" t="s">
        <v>15357</v>
      </c>
      <c r="W1966" s="99" t="s">
        <v>15352</v>
      </c>
      <c r="X1966" s="103">
        <v>44778</v>
      </c>
      <c r="Y1966" s="103">
        <v>44781</v>
      </c>
      <c r="Z1966" s="103">
        <v>52061</v>
      </c>
      <c r="AA1966" s="79" t="s">
        <v>15353</v>
      </c>
      <c r="AB1966" s="80"/>
      <c r="AC1966" s="81"/>
      <c r="AD1966" s="80"/>
      <c r="AE1966" s="81"/>
    </row>
    <row r="1967" spans="1:31" s="119" customFormat="1" hidden="1">
      <c r="A1967" s="98" t="s">
        <v>2347</v>
      </c>
      <c r="B1967" s="99" t="s">
        <v>15511</v>
      </c>
      <c r="C1967" s="99" t="s">
        <v>3798</v>
      </c>
      <c r="D1967" s="99" t="s">
        <v>15322</v>
      </c>
      <c r="E1967" s="99" t="s">
        <v>15361</v>
      </c>
      <c r="F1967" s="99" t="s">
        <v>15324</v>
      </c>
      <c r="G1967" s="99" t="s">
        <v>18541</v>
      </c>
      <c r="H1967" s="99" t="s">
        <v>15326</v>
      </c>
      <c r="I1967" s="99" t="s">
        <v>15322</v>
      </c>
      <c r="J1967" s="99" t="s">
        <v>15361</v>
      </c>
      <c r="K1967" s="99">
        <v>0</v>
      </c>
      <c r="L1967" s="99" t="s">
        <v>13433</v>
      </c>
      <c r="M1967" s="99" t="s">
        <v>18542</v>
      </c>
      <c r="N1967" s="86" t="str">
        <f t="shared" si="31"/>
        <v>0443283</v>
      </c>
      <c r="O1967" s="104">
        <v>100000</v>
      </c>
      <c r="P1967" s="105">
        <v>40000</v>
      </c>
      <c r="Q1967" s="77">
        <v>40</v>
      </c>
      <c r="R1967" s="102" t="s">
        <v>15329</v>
      </c>
      <c r="S1967" s="99" t="s">
        <v>15330</v>
      </c>
      <c r="T1967" s="99" t="s">
        <v>15331</v>
      </c>
      <c r="U1967" s="99" t="s">
        <v>15641</v>
      </c>
      <c r="V1967" s="99" t="s">
        <v>15642</v>
      </c>
      <c r="W1967" s="99" t="s">
        <v>15345</v>
      </c>
      <c r="X1967" s="103">
        <v>44781</v>
      </c>
      <c r="Y1967" s="103">
        <v>44781</v>
      </c>
      <c r="Z1967" s="103">
        <v>52079</v>
      </c>
      <c r="AA1967" s="79">
        <v>6186</v>
      </c>
      <c r="AB1967" s="80" t="s">
        <v>15503</v>
      </c>
      <c r="AC1967" s="81"/>
      <c r="AD1967" s="80"/>
      <c r="AE1967" s="81"/>
    </row>
    <row r="1968" spans="1:31" s="119" customFormat="1" hidden="1">
      <c r="A1968" s="98" t="s">
        <v>15458</v>
      </c>
      <c r="B1968" s="99" t="s">
        <v>15689</v>
      </c>
      <c r="C1968" s="99" t="s">
        <v>15690</v>
      </c>
      <c r="D1968" s="99" t="s">
        <v>15322</v>
      </c>
      <c r="E1968" s="99" t="s">
        <v>15370</v>
      </c>
      <c r="F1968" s="99" t="s">
        <v>15324</v>
      </c>
      <c r="G1968" s="99" t="s">
        <v>18543</v>
      </c>
      <c r="H1968" s="99" t="s">
        <v>15326</v>
      </c>
      <c r="I1968" s="99" t="s">
        <v>15322</v>
      </c>
      <c r="J1968" s="99" t="s">
        <v>15370</v>
      </c>
      <c r="K1968" s="99">
        <v>0</v>
      </c>
      <c r="L1968" s="99" t="s">
        <v>13433</v>
      </c>
      <c r="M1968" s="99" t="s">
        <v>18544</v>
      </c>
      <c r="N1968" s="86" t="str">
        <f t="shared" si="31"/>
        <v>5428807</v>
      </c>
      <c r="O1968" s="104">
        <v>153801</v>
      </c>
      <c r="P1968" s="105">
        <v>153801</v>
      </c>
      <c r="Q1968" s="77">
        <v>153.80099999999999</v>
      </c>
      <c r="R1968" s="102" t="s">
        <v>15329</v>
      </c>
      <c r="S1968" s="99" t="s">
        <v>15330</v>
      </c>
      <c r="T1968" s="99" t="s">
        <v>15331</v>
      </c>
      <c r="U1968" s="99" t="s">
        <v>15332</v>
      </c>
      <c r="V1968" s="99" t="s">
        <v>15333</v>
      </c>
      <c r="W1968" s="99" t="s">
        <v>15334</v>
      </c>
      <c r="X1968" s="103">
        <v>44725</v>
      </c>
      <c r="Y1968" s="103">
        <v>44781</v>
      </c>
      <c r="Z1968" s="103">
        <v>52022</v>
      </c>
      <c r="AA1968" s="79">
        <v>6186</v>
      </c>
      <c r="AB1968" s="80"/>
      <c r="AC1968" s="81"/>
      <c r="AD1968" s="80"/>
      <c r="AE1968" s="81"/>
    </row>
    <row r="1969" spans="1:31" s="119" customFormat="1" hidden="1">
      <c r="A1969" s="98" t="s">
        <v>15392</v>
      </c>
      <c r="B1969" s="99" t="s">
        <v>15393</v>
      </c>
      <c r="C1969" s="99" t="s">
        <v>539</v>
      </c>
      <c r="D1969" s="99" t="s">
        <v>15322</v>
      </c>
      <c r="E1969" s="99" t="s">
        <v>15337</v>
      </c>
      <c r="F1969" s="99" t="s">
        <v>15324</v>
      </c>
      <c r="G1969" s="99" t="s">
        <v>18545</v>
      </c>
      <c r="H1969" s="99" t="s">
        <v>15326</v>
      </c>
      <c r="I1969" s="99" t="s">
        <v>15322</v>
      </c>
      <c r="J1969" s="99" t="s">
        <v>15395</v>
      </c>
      <c r="K1969" s="99">
        <v>0</v>
      </c>
      <c r="L1969" s="99" t="s">
        <v>13433</v>
      </c>
      <c r="M1969" s="99" t="s">
        <v>18546</v>
      </c>
      <c r="N1969" s="86" t="str">
        <f t="shared" si="31"/>
        <v>4547326</v>
      </c>
      <c r="O1969" s="104">
        <v>229500</v>
      </c>
      <c r="P1969" s="105">
        <v>229500</v>
      </c>
      <c r="Q1969" s="77">
        <v>229.5</v>
      </c>
      <c r="R1969" s="102" t="s">
        <v>15329</v>
      </c>
      <c r="S1969" s="99" t="s">
        <v>15330</v>
      </c>
      <c r="T1969" s="99" t="s">
        <v>15331</v>
      </c>
      <c r="U1969" s="99" t="s">
        <v>15332</v>
      </c>
      <c r="V1969" s="99" t="s">
        <v>15333</v>
      </c>
      <c r="W1969" s="99" t="s">
        <v>15334</v>
      </c>
      <c r="X1969" s="103">
        <v>44776</v>
      </c>
      <c r="Y1969" s="103">
        <v>44781</v>
      </c>
      <c r="Z1969" s="103">
        <v>52081</v>
      </c>
      <c r="AA1969" s="79">
        <v>6186</v>
      </c>
      <c r="AB1969" s="80"/>
      <c r="AC1969" s="81"/>
      <c r="AD1969" s="80"/>
      <c r="AE1969" s="81"/>
    </row>
    <row r="1970" spans="1:31" s="119" customFormat="1" hidden="1">
      <c r="A1970" s="98" t="s">
        <v>2347</v>
      </c>
      <c r="B1970" s="99" t="s">
        <v>15346</v>
      </c>
      <c r="C1970" s="99" t="s">
        <v>129</v>
      </c>
      <c r="D1970" s="99" t="s">
        <v>15322</v>
      </c>
      <c r="E1970" s="99" t="s">
        <v>15337</v>
      </c>
      <c r="F1970" s="99" t="s">
        <v>15354</v>
      </c>
      <c r="G1970" s="99" t="s">
        <v>18547</v>
      </c>
      <c r="H1970" s="99" t="s">
        <v>15326</v>
      </c>
      <c r="I1970" s="99" t="s">
        <v>15322</v>
      </c>
      <c r="J1970" s="99" t="s">
        <v>15395</v>
      </c>
      <c r="K1970" s="99">
        <v>0</v>
      </c>
      <c r="L1970" s="99" t="s">
        <v>13433</v>
      </c>
      <c r="M1970" s="99" t="s">
        <v>18548</v>
      </c>
      <c r="N1970" s="86" t="str">
        <f t="shared" si="31"/>
        <v>0495377</v>
      </c>
      <c r="O1970" s="104">
        <v>100000</v>
      </c>
      <c r="P1970" s="105">
        <v>50000</v>
      </c>
      <c r="Q1970" s="77">
        <v>50</v>
      </c>
      <c r="R1970" s="102" t="s">
        <v>15329</v>
      </c>
      <c r="S1970" s="99" t="s">
        <v>15371</v>
      </c>
      <c r="T1970" s="99" t="s">
        <v>15331</v>
      </c>
      <c r="U1970" s="99" t="s">
        <v>16659</v>
      </c>
      <c r="V1970" s="99" t="s">
        <v>16660</v>
      </c>
      <c r="W1970" s="99" t="s">
        <v>15329</v>
      </c>
      <c r="X1970" s="103">
        <v>44782</v>
      </c>
      <c r="Y1970" s="103">
        <v>44782</v>
      </c>
      <c r="Z1970" s="103">
        <v>48434</v>
      </c>
      <c r="AA1970" s="79" t="s">
        <v>15374</v>
      </c>
      <c r="AB1970" s="80" t="s">
        <v>15503</v>
      </c>
      <c r="AC1970" s="81"/>
      <c r="AD1970" s="80"/>
      <c r="AE1970" s="81"/>
    </row>
    <row r="1971" spans="1:31" s="119" customFormat="1" hidden="1">
      <c r="A1971" s="98" t="s">
        <v>2347</v>
      </c>
      <c r="B1971" s="99" t="s">
        <v>15367</v>
      </c>
      <c r="C1971" s="99" t="s">
        <v>15368</v>
      </c>
      <c r="D1971" s="99" t="s">
        <v>15322</v>
      </c>
      <c r="E1971" s="99" t="s">
        <v>15364</v>
      </c>
      <c r="F1971" s="99" t="s">
        <v>15324</v>
      </c>
      <c r="G1971" s="99" t="s">
        <v>18549</v>
      </c>
      <c r="H1971" s="99" t="s">
        <v>15326</v>
      </c>
      <c r="I1971" s="99" t="s">
        <v>15322</v>
      </c>
      <c r="J1971" s="99" t="s">
        <v>15364</v>
      </c>
      <c r="K1971" s="99">
        <v>0</v>
      </c>
      <c r="L1971" s="99" t="s">
        <v>13433</v>
      </c>
      <c r="M1971" s="99" t="s">
        <v>18550</v>
      </c>
      <c r="N1971" s="86" t="str">
        <f t="shared" si="31"/>
        <v>9339896</v>
      </c>
      <c r="O1971" s="104">
        <v>85000</v>
      </c>
      <c r="P1971" s="105">
        <v>42500</v>
      </c>
      <c r="Q1971" s="77">
        <v>42.5</v>
      </c>
      <c r="R1971" s="102" t="s">
        <v>15329</v>
      </c>
      <c r="S1971" s="99" t="s">
        <v>15330</v>
      </c>
      <c r="T1971" s="99" t="s">
        <v>15331</v>
      </c>
      <c r="U1971" s="99" t="s">
        <v>15641</v>
      </c>
      <c r="V1971" s="99" t="s">
        <v>15642</v>
      </c>
      <c r="W1971" s="99" t="s">
        <v>15345</v>
      </c>
      <c r="X1971" s="103">
        <v>44777</v>
      </c>
      <c r="Y1971" s="103">
        <v>44782</v>
      </c>
      <c r="Z1971" s="103">
        <v>52081</v>
      </c>
      <c r="AA1971" s="79">
        <v>6186</v>
      </c>
      <c r="AB1971" s="80" t="s">
        <v>15503</v>
      </c>
      <c r="AC1971" s="81" t="s">
        <v>15340</v>
      </c>
      <c r="AD1971" s="80"/>
      <c r="AE1971" s="81"/>
    </row>
    <row r="1972" spans="1:31" s="119" customFormat="1" hidden="1">
      <c r="A1972" s="98" t="s">
        <v>15489</v>
      </c>
      <c r="B1972" s="99" t="s">
        <v>15490</v>
      </c>
      <c r="C1972" s="99" t="s">
        <v>15491</v>
      </c>
      <c r="D1972" s="99" t="s">
        <v>15322</v>
      </c>
      <c r="E1972" s="99" t="s">
        <v>15343</v>
      </c>
      <c r="F1972" s="99" t="s">
        <v>15324</v>
      </c>
      <c r="G1972" s="99" t="s">
        <v>18551</v>
      </c>
      <c r="H1972" s="99" t="s">
        <v>15326</v>
      </c>
      <c r="I1972" s="99" t="s">
        <v>15322</v>
      </c>
      <c r="J1972" s="99" t="s">
        <v>15343</v>
      </c>
      <c r="K1972" s="99">
        <v>1</v>
      </c>
      <c r="L1972" s="99" t="s">
        <v>13433</v>
      </c>
      <c r="M1972" s="99" t="s">
        <v>2270</v>
      </c>
      <c r="N1972" s="86" t="str">
        <f t="shared" si="31"/>
        <v>4008823</v>
      </c>
      <c r="O1972" s="104">
        <v>141100</v>
      </c>
      <c r="P1972" s="105">
        <v>141100</v>
      </c>
      <c r="Q1972" s="77">
        <v>141.1</v>
      </c>
      <c r="R1972" s="102" t="s">
        <v>15329</v>
      </c>
      <c r="S1972" s="99" t="s">
        <v>15330</v>
      </c>
      <c r="T1972" s="99" t="s">
        <v>15331</v>
      </c>
      <c r="U1972" s="99" t="s">
        <v>15332</v>
      </c>
      <c r="V1972" s="99" t="s">
        <v>15333</v>
      </c>
      <c r="W1972" s="99" t="s">
        <v>15334</v>
      </c>
      <c r="X1972" s="103">
        <v>44693</v>
      </c>
      <c r="Y1972" s="103">
        <v>44782</v>
      </c>
      <c r="Z1972" s="103">
        <v>51991</v>
      </c>
      <c r="AA1972" s="79">
        <v>6186</v>
      </c>
      <c r="AB1972" s="80"/>
      <c r="AC1972" s="81"/>
      <c r="AD1972" s="80"/>
      <c r="AE1972" s="81"/>
    </row>
    <row r="1973" spans="1:31" s="119" customFormat="1" hidden="1">
      <c r="A1973" s="98" t="s">
        <v>15489</v>
      </c>
      <c r="B1973" s="99" t="s">
        <v>15490</v>
      </c>
      <c r="C1973" s="99" t="s">
        <v>15491</v>
      </c>
      <c r="D1973" s="99" t="s">
        <v>15322</v>
      </c>
      <c r="E1973" s="99" t="s">
        <v>15343</v>
      </c>
      <c r="F1973" s="99" t="s">
        <v>15324</v>
      </c>
      <c r="G1973" s="99" t="s">
        <v>2257</v>
      </c>
      <c r="H1973" s="99" t="s">
        <v>15326</v>
      </c>
      <c r="I1973" s="99" t="s">
        <v>15322</v>
      </c>
      <c r="J1973" s="99" t="s">
        <v>15418</v>
      </c>
      <c r="K1973" s="99">
        <v>1</v>
      </c>
      <c r="L1973" s="99" t="s">
        <v>13433</v>
      </c>
      <c r="M1973" s="99" t="s">
        <v>2258</v>
      </c>
      <c r="N1973" s="86" t="str">
        <f t="shared" si="31"/>
        <v>0424131</v>
      </c>
      <c r="O1973" s="104">
        <v>141100</v>
      </c>
      <c r="P1973" s="105">
        <v>141100</v>
      </c>
      <c r="Q1973" s="77">
        <v>141.1</v>
      </c>
      <c r="R1973" s="102" t="s">
        <v>15329</v>
      </c>
      <c r="S1973" s="99" t="s">
        <v>15330</v>
      </c>
      <c r="T1973" s="99" t="s">
        <v>15331</v>
      </c>
      <c r="U1973" s="99" t="s">
        <v>15332</v>
      </c>
      <c r="V1973" s="99" t="s">
        <v>15333</v>
      </c>
      <c r="W1973" s="99" t="s">
        <v>15334</v>
      </c>
      <c r="X1973" s="103">
        <v>44691</v>
      </c>
      <c r="Y1973" s="103">
        <v>44782</v>
      </c>
      <c r="Z1973" s="103">
        <v>51988</v>
      </c>
      <c r="AA1973" s="79">
        <v>6186</v>
      </c>
      <c r="AB1973" s="80"/>
      <c r="AC1973" s="81"/>
      <c r="AD1973" s="80"/>
      <c r="AE1973" s="81"/>
    </row>
    <row r="1974" spans="1:31" s="119" customFormat="1" hidden="1">
      <c r="A1974" s="98" t="s">
        <v>15320</v>
      </c>
      <c r="B1974" s="99" t="s">
        <v>15416</v>
      </c>
      <c r="C1974" s="99" t="s">
        <v>15417</v>
      </c>
      <c r="D1974" s="99" t="s">
        <v>15322</v>
      </c>
      <c r="E1974" s="99" t="s">
        <v>15418</v>
      </c>
      <c r="F1974" s="99" t="s">
        <v>15324</v>
      </c>
      <c r="G1974" s="99" t="s">
        <v>18552</v>
      </c>
      <c r="H1974" s="99" t="s">
        <v>15326</v>
      </c>
      <c r="I1974" s="99" t="s">
        <v>15322</v>
      </c>
      <c r="J1974" s="99" t="s">
        <v>15418</v>
      </c>
      <c r="K1974" s="99">
        <v>0</v>
      </c>
      <c r="L1974" s="99" t="s">
        <v>13433</v>
      </c>
      <c r="M1974" s="99" t="s">
        <v>2070</v>
      </c>
      <c r="N1974" s="86" t="str">
        <f t="shared" si="31"/>
        <v>4224493</v>
      </c>
      <c r="O1974" s="104">
        <v>238000</v>
      </c>
      <c r="P1974" s="105">
        <v>238000</v>
      </c>
      <c r="Q1974" s="77">
        <v>238</v>
      </c>
      <c r="R1974" s="102" t="s">
        <v>15329</v>
      </c>
      <c r="S1974" s="99" t="s">
        <v>15330</v>
      </c>
      <c r="T1974" s="99" t="s">
        <v>15331</v>
      </c>
      <c r="U1974" s="99" t="s">
        <v>15332</v>
      </c>
      <c r="V1974" s="99" t="s">
        <v>15333</v>
      </c>
      <c r="W1974" s="99" t="s">
        <v>15334</v>
      </c>
      <c r="X1974" s="103">
        <v>44782</v>
      </c>
      <c r="Y1974" s="103">
        <v>44782</v>
      </c>
      <c r="Z1974" s="103">
        <v>52082</v>
      </c>
      <c r="AA1974" s="79">
        <v>6186</v>
      </c>
      <c r="AB1974" s="80" t="s">
        <v>15340</v>
      </c>
      <c r="AC1974" s="81">
        <v>33</v>
      </c>
      <c r="AD1974" s="80"/>
      <c r="AE1974" s="81"/>
    </row>
    <row r="1975" spans="1:31" s="119" customFormat="1" hidden="1">
      <c r="A1975" s="98" t="s">
        <v>15320</v>
      </c>
      <c r="B1975" s="99" t="s">
        <v>15416</v>
      </c>
      <c r="C1975" s="99" t="s">
        <v>15417</v>
      </c>
      <c r="D1975" s="99" t="s">
        <v>15322</v>
      </c>
      <c r="E1975" s="99" t="s">
        <v>15418</v>
      </c>
      <c r="F1975" s="99" t="s">
        <v>15324</v>
      </c>
      <c r="G1975" s="99" t="s">
        <v>18553</v>
      </c>
      <c r="H1975" s="99" t="s">
        <v>15326</v>
      </c>
      <c r="I1975" s="99" t="s">
        <v>15322</v>
      </c>
      <c r="J1975" s="99" t="s">
        <v>15418</v>
      </c>
      <c r="K1975" s="99">
        <v>0</v>
      </c>
      <c r="L1975" s="99" t="s">
        <v>13433</v>
      </c>
      <c r="M1975" s="99" t="s">
        <v>2144</v>
      </c>
      <c r="N1975" s="86" t="str">
        <f t="shared" si="31"/>
        <v>2197023</v>
      </c>
      <c r="O1975" s="104">
        <v>160000</v>
      </c>
      <c r="P1975" s="105">
        <v>160000</v>
      </c>
      <c r="Q1975" s="77">
        <v>160</v>
      </c>
      <c r="R1975" s="102" t="s">
        <v>15329</v>
      </c>
      <c r="S1975" s="99" t="s">
        <v>15330</v>
      </c>
      <c r="T1975" s="99" t="s">
        <v>15331</v>
      </c>
      <c r="U1975" s="99" t="s">
        <v>15332</v>
      </c>
      <c r="V1975" s="99" t="s">
        <v>15333</v>
      </c>
      <c r="W1975" s="99" t="s">
        <v>15334</v>
      </c>
      <c r="X1975" s="103">
        <v>44781</v>
      </c>
      <c r="Y1975" s="103">
        <v>44782</v>
      </c>
      <c r="Z1975" s="103">
        <v>52082</v>
      </c>
      <c r="AA1975" s="79">
        <v>6186</v>
      </c>
      <c r="AB1975" s="80" t="s">
        <v>15340</v>
      </c>
      <c r="AC1975" s="81">
        <v>33</v>
      </c>
      <c r="AD1975" s="80"/>
      <c r="AE1975" s="81"/>
    </row>
    <row r="1976" spans="1:31" s="119" customFormat="1" hidden="1">
      <c r="A1976" s="98" t="s">
        <v>15458</v>
      </c>
      <c r="B1976" s="99" t="s">
        <v>15602</v>
      </c>
      <c r="C1976" s="99" t="s">
        <v>3811</v>
      </c>
      <c r="D1976" s="99" t="s">
        <v>15322</v>
      </c>
      <c r="E1976" s="99" t="s">
        <v>15361</v>
      </c>
      <c r="F1976" s="99" t="s">
        <v>15354</v>
      </c>
      <c r="G1976" s="99" t="s">
        <v>18554</v>
      </c>
      <c r="H1976" s="99" t="s">
        <v>15326</v>
      </c>
      <c r="I1976" s="99" t="s">
        <v>15322</v>
      </c>
      <c r="J1976" s="99" t="s">
        <v>15361</v>
      </c>
      <c r="K1976" s="99">
        <v>0</v>
      </c>
      <c r="L1976" s="99" t="s">
        <v>13433</v>
      </c>
      <c r="M1976" s="99" t="s">
        <v>18555</v>
      </c>
      <c r="N1976" s="86" t="str">
        <f t="shared" si="31"/>
        <v>6207873</v>
      </c>
      <c r="O1976" s="104">
        <v>210000</v>
      </c>
      <c r="P1976" s="105">
        <v>210000</v>
      </c>
      <c r="Q1976" s="77">
        <v>210</v>
      </c>
      <c r="R1976" s="102" t="s">
        <v>15329</v>
      </c>
      <c r="S1976" s="99" t="s">
        <v>15371</v>
      </c>
      <c r="T1976" s="99" t="s">
        <v>15331</v>
      </c>
      <c r="U1976" s="99" t="s">
        <v>15484</v>
      </c>
      <c r="V1976" s="99" t="s">
        <v>15485</v>
      </c>
      <c r="W1976" s="99" t="s">
        <v>15517</v>
      </c>
      <c r="X1976" s="103">
        <v>44770</v>
      </c>
      <c r="Y1976" s="103">
        <v>44782</v>
      </c>
      <c r="Z1976" s="103">
        <v>50245</v>
      </c>
      <c r="AA1976" s="79" t="s">
        <v>15374</v>
      </c>
      <c r="AB1976" s="80" t="s">
        <v>15375</v>
      </c>
      <c r="AC1976" s="81"/>
      <c r="AD1976" s="80"/>
      <c r="AE1976" s="81"/>
    </row>
    <row r="1977" spans="1:31" s="119" customFormat="1" hidden="1">
      <c r="A1977" s="98" t="s">
        <v>15335</v>
      </c>
      <c r="B1977" s="99" t="s">
        <v>15336</v>
      </c>
      <c r="C1977" s="99" t="s">
        <v>6</v>
      </c>
      <c r="D1977" s="99" t="s">
        <v>15322</v>
      </c>
      <c r="E1977" s="99" t="s">
        <v>15337</v>
      </c>
      <c r="F1977" s="99" t="s">
        <v>15324</v>
      </c>
      <c r="G1977" s="99" t="s">
        <v>18556</v>
      </c>
      <c r="H1977" s="99" t="s">
        <v>15326</v>
      </c>
      <c r="I1977" s="99" t="s">
        <v>15322</v>
      </c>
      <c r="J1977" s="99" t="s">
        <v>15361</v>
      </c>
      <c r="K1977" s="99">
        <v>0</v>
      </c>
      <c r="L1977" s="99" t="s">
        <v>13433</v>
      </c>
      <c r="M1977" s="99" t="s">
        <v>1081</v>
      </c>
      <c r="N1977" s="86" t="str">
        <f t="shared" si="31"/>
        <v>9929336</v>
      </c>
      <c r="O1977" s="104">
        <v>309400</v>
      </c>
      <c r="P1977" s="105">
        <v>309400</v>
      </c>
      <c r="Q1977" s="77">
        <v>309.39999999999998</v>
      </c>
      <c r="R1977" s="102" t="s">
        <v>15329</v>
      </c>
      <c r="S1977" s="99" t="s">
        <v>15330</v>
      </c>
      <c r="T1977" s="99" t="s">
        <v>15331</v>
      </c>
      <c r="U1977" s="99" t="s">
        <v>15332</v>
      </c>
      <c r="V1977" s="99" t="s">
        <v>15333</v>
      </c>
      <c r="W1977" s="99" t="s">
        <v>15339</v>
      </c>
      <c r="X1977" s="103">
        <v>44782</v>
      </c>
      <c r="Y1977" s="103">
        <v>44782</v>
      </c>
      <c r="Z1977" s="103">
        <v>52072</v>
      </c>
      <c r="AA1977" s="79">
        <v>6186</v>
      </c>
      <c r="AB1977" s="80" t="s">
        <v>15340</v>
      </c>
      <c r="AC1977" s="81">
        <v>33</v>
      </c>
      <c r="AD1977" s="80"/>
      <c r="AE1977" s="81"/>
    </row>
    <row r="1978" spans="1:31" s="119" customFormat="1" hidden="1">
      <c r="A1978" s="98" t="s">
        <v>15335</v>
      </c>
      <c r="B1978" s="99" t="s">
        <v>15336</v>
      </c>
      <c r="C1978" s="99" t="s">
        <v>6</v>
      </c>
      <c r="D1978" s="99" t="s">
        <v>15322</v>
      </c>
      <c r="E1978" s="99" t="s">
        <v>15337</v>
      </c>
      <c r="F1978" s="99" t="s">
        <v>15324</v>
      </c>
      <c r="G1978" s="99" t="s">
        <v>18557</v>
      </c>
      <c r="H1978" s="99" t="s">
        <v>15326</v>
      </c>
      <c r="I1978" s="99" t="s">
        <v>15322</v>
      </c>
      <c r="J1978" s="99" t="s">
        <v>15337</v>
      </c>
      <c r="K1978" s="99">
        <v>0</v>
      </c>
      <c r="L1978" s="99" t="s">
        <v>13433</v>
      </c>
      <c r="M1978" s="99" t="s">
        <v>1352</v>
      </c>
      <c r="N1978" s="86" t="str">
        <f t="shared" si="31"/>
        <v>6784470</v>
      </c>
      <c r="O1978" s="104">
        <v>309400</v>
      </c>
      <c r="P1978" s="105">
        <v>309400</v>
      </c>
      <c r="Q1978" s="77">
        <v>309.39999999999998</v>
      </c>
      <c r="R1978" s="102" t="s">
        <v>15329</v>
      </c>
      <c r="S1978" s="99" t="s">
        <v>15330</v>
      </c>
      <c r="T1978" s="99" t="s">
        <v>15331</v>
      </c>
      <c r="U1978" s="99" t="s">
        <v>15332</v>
      </c>
      <c r="V1978" s="99" t="s">
        <v>15333</v>
      </c>
      <c r="W1978" s="99" t="s">
        <v>15339</v>
      </c>
      <c r="X1978" s="103">
        <v>44782</v>
      </c>
      <c r="Y1978" s="103">
        <v>44782</v>
      </c>
      <c r="Z1978" s="103">
        <v>52079</v>
      </c>
      <c r="AA1978" s="79">
        <v>6186</v>
      </c>
      <c r="AB1978" s="80" t="s">
        <v>15340</v>
      </c>
      <c r="AC1978" s="81">
        <v>33</v>
      </c>
      <c r="AD1978" s="80"/>
      <c r="AE1978" s="81"/>
    </row>
    <row r="1979" spans="1:31" s="119" customFormat="1" hidden="1">
      <c r="A1979" s="98" t="s">
        <v>15335</v>
      </c>
      <c r="B1979" s="99" t="s">
        <v>15336</v>
      </c>
      <c r="C1979" s="99" t="s">
        <v>6</v>
      </c>
      <c r="D1979" s="99" t="s">
        <v>15322</v>
      </c>
      <c r="E1979" s="99" t="s">
        <v>15337</v>
      </c>
      <c r="F1979" s="99" t="s">
        <v>15324</v>
      </c>
      <c r="G1979" s="99" t="s">
        <v>18558</v>
      </c>
      <c r="H1979" s="99" t="s">
        <v>15326</v>
      </c>
      <c r="I1979" s="99" t="s">
        <v>15322</v>
      </c>
      <c r="J1979" s="99" t="s">
        <v>15343</v>
      </c>
      <c r="K1979" s="99">
        <v>0</v>
      </c>
      <c r="L1979" s="99" t="s">
        <v>13433</v>
      </c>
      <c r="M1979" s="99" t="s">
        <v>2215</v>
      </c>
      <c r="N1979" s="86" t="str">
        <f t="shared" si="31"/>
        <v>3872772</v>
      </c>
      <c r="O1979" s="104">
        <v>297500</v>
      </c>
      <c r="P1979" s="105">
        <v>297500</v>
      </c>
      <c r="Q1979" s="77">
        <v>297.5</v>
      </c>
      <c r="R1979" s="102" t="s">
        <v>15329</v>
      </c>
      <c r="S1979" s="99" t="s">
        <v>15330</v>
      </c>
      <c r="T1979" s="99" t="s">
        <v>15331</v>
      </c>
      <c r="U1979" s="99" t="s">
        <v>15332</v>
      </c>
      <c r="V1979" s="99" t="s">
        <v>15333</v>
      </c>
      <c r="W1979" s="99" t="s">
        <v>15339</v>
      </c>
      <c r="X1979" s="103">
        <v>44782</v>
      </c>
      <c r="Y1979" s="103">
        <v>44782</v>
      </c>
      <c r="Z1979" s="103">
        <v>52065</v>
      </c>
      <c r="AA1979" s="79">
        <v>6186</v>
      </c>
      <c r="AB1979" s="80" t="s">
        <v>15340</v>
      </c>
      <c r="AC1979" s="81">
        <v>33</v>
      </c>
      <c r="AD1979" s="80"/>
      <c r="AE1979" s="81"/>
    </row>
    <row r="1980" spans="1:31" s="119" customFormat="1" hidden="1">
      <c r="A1980" s="98" t="s">
        <v>15335</v>
      </c>
      <c r="B1980" s="99" t="s">
        <v>15336</v>
      </c>
      <c r="C1980" s="99" t="s">
        <v>6</v>
      </c>
      <c r="D1980" s="99" t="s">
        <v>15322</v>
      </c>
      <c r="E1980" s="99" t="s">
        <v>15337</v>
      </c>
      <c r="F1980" s="99" t="s">
        <v>15324</v>
      </c>
      <c r="G1980" s="99" t="s">
        <v>18559</v>
      </c>
      <c r="H1980" s="99" t="s">
        <v>15326</v>
      </c>
      <c r="I1980" s="99" t="s">
        <v>15322</v>
      </c>
      <c r="J1980" s="99" t="s">
        <v>15337</v>
      </c>
      <c r="K1980" s="99">
        <v>0</v>
      </c>
      <c r="L1980" s="99" t="s">
        <v>13433</v>
      </c>
      <c r="M1980" s="99" t="s">
        <v>1119</v>
      </c>
      <c r="N1980" s="86" t="str">
        <f t="shared" si="31"/>
        <v>2604192</v>
      </c>
      <c r="O1980" s="104">
        <v>297500</v>
      </c>
      <c r="P1980" s="105">
        <v>297500</v>
      </c>
      <c r="Q1980" s="77">
        <v>297.5</v>
      </c>
      <c r="R1980" s="102" t="s">
        <v>15329</v>
      </c>
      <c r="S1980" s="99" t="s">
        <v>15330</v>
      </c>
      <c r="T1980" s="99" t="s">
        <v>15331</v>
      </c>
      <c r="U1980" s="99" t="s">
        <v>15332</v>
      </c>
      <c r="V1980" s="99" t="s">
        <v>15333</v>
      </c>
      <c r="W1980" s="99" t="s">
        <v>15339</v>
      </c>
      <c r="X1980" s="103">
        <v>44782</v>
      </c>
      <c r="Y1980" s="103">
        <v>44782</v>
      </c>
      <c r="Z1980" s="103">
        <v>52062</v>
      </c>
      <c r="AA1980" s="79">
        <v>6186</v>
      </c>
      <c r="AB1980" s="80" t="s">
        <v>15340</v>
      </c>
      <c r="AC1980" s="81">
        <v>33</v>
      </c>
      <c r="AD1980" s="80"/>
      <c r="AE1980" s="81"/>
    </row>
    <row r="1981" spans="1:31" s="119" customFormat="1" hidden="1">
      <c r="A1981" s="98" t="s">
        <v>2347</v>
      </c>
      <c r="B1981" s="99" t="s">
        <v>15346</v>
      </c>
      <c r="C1981" s="99" t="s">
        <v>129</v>
      </c>
      <c r="D1981" s="99" t="s">
        <v>15322</v>
      </c>
      <c r="E1981" s="99" t="s">
        <v>15337</v>
      </c>
      <c r="F1981" s="99" t="s">
        <v>15324</v>
      </c>
      <c r="G1981" s="99" t="s">
        <v>18560</v>
      </c>
      <c r="H1981" s="99" t="s">
        <v>15326</v>
      </c>
      <c r="I1981" s="99" t="s">
        <v>15322</v>
      </c>
      <c r="J1981" s="99" t="s">
        <v>15327</v>
      </c>
      <c r="K1981" s="99">
        <v>0</v>
      </c>
      <c r="L1981" s="99" t="s">
        <v>13433</v>
      </c>
      <c r="M1981" s="99" t="s">
        <v>18561</v>
      </c>
      <c r="N1981" s="86" t="str">
        <f t="shared" si="31"/>
        <v>6605871</v>
      </c>
      <c r="O1981" s="104">
        <v>273000</v>
      </c>
      <c r="P1981" s="105">
        <v>270000</v>
      </c>
      <c r="Q1981" s="77">
        <v>270</v>
      </c>
      <c r="R1981" s="102" t="s">
        <v>15329</v>
      </c>
      <c r="S1981" s="99" t="s">
        <v>15349</v>
      </c>
      <c r="T1981" s="99" t="s">
        <v>15331</v>
      </c>
      <c r="U1981" s="99" t="s">
        <v>15356</v>
      </c>
      <c r="V1981" s="99" t="s">
        <v>15357</v>
      </c>
      <c r="W1981" s="99" t="s">
        <v>15352</v>
      </c>
      <c r="X1981" s="103">
        <v>44782</v>
      </c>
      <c r="Y1981" s="103">
        <v>44783</v>
      </c>
      <c r="Z1981" s="103">
        <v>52086</v>
      </c>
      <c r="AA1981" s="79" t="s">
        <v>15353</v>
      </c>
      <c r="AB1981" s="80"/>
      <c r="AC1981" s="81"/>
      <c r="AD1981" s="80"/>
      <c r="AE1981" s="81"/>
    </row>
    <row r="1982" spans="1:31" s="119" customFormat="1" hidden="1">
      <c r="A1982" s="98" t="s">
        <v>2347</v>
      </c>
      <c r="B1982" s="99" t="s">
        <v>15346</v>
      </c>
      <c r="C1982" s="99" t="s">
        <v>129</v>
      </c>
      <c r="D1982" s="99" t="s">
        <v>15322</v>
      </c>
      <c r="E1982" s="99" t="s">
        <v>15337</v>
      </c>
      <c r="F1982" s="99" t="s">
        <v>15324</v>
      </c>
      <c r="G1982" s="99" t="s">
        <v>18562</v>
      </c>
      <c r="H1982" s="99" t="s">
        <v>15326</v>
      </c>
      <c r="I1982" s="99" t="s">
        <v>15322</v>
      </c>
      <c r="J1982" s="99" t="s">
        <v>15343</v>
      </c>
      <c r="K1982" s="99">
        <v>0</v>
      </c>
      <c r="L1982" s="99" t="s">
        <v>13433</v>
      </c>
      <c r="M1982" s="99" t="s">
        <v>18563</v>
      </c>
      <c r="N1982" s="86" t="str">
        <f t="shared" si="31"/>
        <v>1091907</v>
      </c>
      <c r="O1982" s="104">
        <v>273000</v>
      </c>
      <c r="P1982" s="105">
        <v>270000</v>
      </c>
      <c r="Q1982" s="77">
        <v>270</v>
      </c>
      <c r="R1982" s="102" t="s">
        <v>15329</v>
      </c>
      <c r="S1982" s="99" t="s">
        <v>15349</v>
      </c>
      <c r="T1982" s="99" t="s">
        <v>15331</v>
      </c>
      <c r="U1982" s="99" t="s">
        <v>15356</v>
      </c>
      <c r="V1982" s="99" t="s">
        <v>15357</v>
      </c>
      <c r="W1982" s="99" t="s">
        <v>15352</v>
      </c>
      <c r="X1982" s="103">
        <v>44782</v>
      </c>
      <c r="Y1982" s="103">
        <v>44783</v>
      </c>
      <c r="Z1982" s="103">
        <v>52086</v>
      </c>
      <c r="AA1982" s="79" t="s">
        <v>15353</v>
      </c>
      <c r="AB1982" s="80"/>
      <c r="AC1982" s="81"/>
      <c r="AD1982" s="80"/>
      <c r="AE1982" s="81"/>
    </row>
    <row r="1983" spans="1:31" s="119" customFormat="1" hidden="1">
      <c r="A1983" s="98" t="s">
        <v>2347</v>
      </c>
      <c r="B1983" s="99" t="s">
        <v>15346</v>
      </c>
      <c r="C1983" s="99" t="s">
        <v>129</v>
      </c>
      <c r="D1983" s="99" t="s">
        <v>15322</v>
      </c>
      <c r="E1983" s="99" t="s">
        <v>15337</v>
      </c>
      <c r="F1983" s="99" t="s">
        <v>15324</v>
      </c>
      <c r="G1983" s="99" t="s">
        <v>18564</v>
      </c>
      <c r="H1983" s="99" t="s">
        <v>15326</v>
      </c>
      <c r="I1983" s="99" t="s">
        <v>15322</v>
      </c>
      <c r="J1983" s="99" t="s">
        <v>15337</v>
      </c>
      <c r="K1983" s="99">
        <v>0</v>
      </c>
      <c r="L1983" s="99" t="s">
        <v>13433</v>
      </c>
      <c r="M1983" s="99" t="s">
        <v>270</v>
      </c>
      <c r="N1983" s="86" t="str">
        <f t="shared" si="31"/>
        <v>6375239</v>
      </c>
      <c r="O1983" s="104">
        <v>306000</v>
      </c>
      <c r="P1983" s="105">
        <v>306000</v>
      </c>
      <c r="Q1983" s="77">
        <v>306</v>
      </c>
      <c r="R1983" s="102" t="s">
        <v>15329</v>
      </c>
      <c r="S1983" s="99" t="s">
        <v>15330</v>
      </c>
      <c r="T1983" s="99" t="s">
        <v>15331</v>
      </c>
      <c r="U1983" s="99" t="s">
        <v>15697</v>
      </c>
      <c r="V1983" s="99" t="s">
        <v>15698</v>
      </c>
      <c r="W1983" s="99" t="s">
        <v>15345</v>
      </c>
      <c r="X1983" s="103">
        <v>44782</v>
      </c>
      <c r="Y1983" s="103">
        <v>44783</v>
      </c>
      <c r="Z1983" s="103">
        <v>52086</v>
      </c>
      <c r="AA1983" s="79">
        <v>6186</v>
      </c>
      <c r="AB1983" s="80" t="s">
        <v>15340</v>
      </c>
      <c r="AC1983" s="81">
        <v>33</v>
      </c>
      <c r="AD1983" s="80"/>
      <c r="AE1983" s="81"/>
    </row>
    <row r="1984" spans="1:31" s="119" customFormat="1" hidden="1">
      <c r="A1984" s="98" t="s">
        <v>15489</v>
      </c>
      <c r="B1984" s="99" t="s">
        <v>15490</v>
      </c>
      <c r="C1984" s="99" t="s">
        <v>15491</v>
      </c>
      <c r="D1984" s="99" t="s">
        <v>15322</v>
      </c>
      <c r="E1984" s="99" t="s">
        <v>15343</v>
      </c>
      <c r="F1984" s="99" t="s">
        <v>15324</v>
      </c>
      <c r="G1984" s="99" t="s">
        <v>18565</v>
      </c>
      <c r="H1984" s="99" t="s">
        <v>15326</v>
      </c>
      <c r="I1984" s="99" t="s">
        <v>15322</v>
      </c>
      <c r="J1984" s="99" t="s">
        <v>15343</v>
      </c>
      <c r="K1984" s="99">
        <v>1</v>
      </c>
      <c r="L1984" s="99" t="s">
        <v>13433</v>
      </c>
      <c r="M1984" s="99" t="s">
        <v>18566</v>
      </c>
      <c r="N1984" s="86" t="str">
        <f t="shared" si="31"/>
        <v>9874457</v>
      </c>
      <c r="O1984" s="104">
        <v>113900</v>
      </c>
      <c r="P1984" s="105">
        <v>113900</v>
      </c>
      <c r="Q1984" s="77">
        <v>113.9</v>
      </c>
      <c r="R1984" s="102" t="s">
        <v>15329</v>
      </c>
      <c r="S1984" s="99" t="s">
        <v>15330</v>
      </c>
      <c r="T1984" s="99" t="s">
        <v>15331</v>
      </c>
      <c r="U1984" s="99" t="s">
        <v>15332</v>
      </c>
      <c r="V1984" s="99" t="s">
        <v>15333</v>
      </c>
      <c r="W1984" s="99" t="s">
        <v>15334</v>
      </c>
      <c r="X1984" s="103">
        <v>44778</v>
      </c>
      <c r="Y1984" s="103">
        <v>44783</v>
      </c>
      <c r="Z1984" s="103">
        <v>52051</v>
      </c>
      <c r="AA1984" s="79">
        <v>6186</v>
      </c>
      <c r="AB1984" s="80"/>
      <c r="AC1984" s="81"/>
      <c r="AD1984" s="80"/>
      <c r="AE1984" s="81"/>
    </row>
    <row r="1985" spans="1:31" s="119" customFormat="1" hidden="1">
      <c r="A1985" s="98" t="s">
        <v>15489</v>
      </c>
      <c r="B1985" s="99" t="s">
        <v>15490</v>
      </c>
      <c r="C1985" s="99" t="s">
        <v>15491</v>
      </c>
      <c r="D1985" s="99" t="s">
        <v>15322</v>
      </c>
      <c r="E1985" s="99" t="s">
        <v>15343</v>
      </c>
      <c r="F1985" s="99" t="s">
        <v>15324</v>
      </c>
      <c r="G1985" s="99" t="s">
        <v>18567</v>
      </c>
      <c r="H1985" s="99" t="s">
        <v>15326</v>
      </c>
      <c r="I1985" s="99" t="s">
        <v>15322</v>
      </c>
      <c r="J1985" s="99" t="s">
        <v>15343</v>
      </c>
      <c r="K1985" s="99">
        <v>1</v>
      </c>
      <c r="L1985" s="99" t="s">
        <v>13433</v>
      </c>
      <c r="M1985" s="99" t="s">
        <v>18568</v>
      </c>
      <c r="N1985" s="86" t="str">
        <f t="shared" si="31"/>
        <v>6027527</v>
      </c>
      <c r="O1985" s="104">
        <v>141100</v>
      </c>
      <c r="P1985" s="105">
        <v>141100</v>
      </c>
      <c r="Q1985" s="77">
        <v>141.1</v>
      </c>
      <c r="R1985" s="102" t="s">
        <v>15329</v>
      </c>
      <c r="S1985" s="99" t="s">
        <v>15330</v>
      </c>
      <c r="T1985" s="99" t="s">
        <v>15331</v>
      </c>
      <c r="U1985" s="99" t="s">
        <v>15332</v>
      </c>
      <c r="V1985" s="99" t="s">
        <v>15333</v>
      </c>
      <c r="W1985" s="99" t="s">
        <v>15334</v>
      </c>
      <c r="X1985" s="103">
        <v>44739</v>
      </c>
      <c r="Y1985" s="103">
        <v>44783</v>
      </c>
      <c r="Z1985" s="103">
        <v>52022</v>
      </c>
      <c r="AA1985" s="79">
        <v>6186</v>
      </c>
      <c r="AB1985" s="80"/>
      <c r="AC1985" s="81"/>
      <c r="AD1985" s="80"/>
      <c r="AE1985" s="81"/>
    </row>
    <row r="1986" spans="1:31" s="119" customFormat="1" hidden="1">
      <c r="A1986" s="98" t="s">
        <v>15458</v>
      </c>
      <c r="B1986" s="99" t="s">
        <v>15499</v>
      </c>
      <c r="C1986" s="99" t="s">
        <v>15500</v>
      </c>
      <c r="D1986" s="99" t="s">
        <v>15322</v>
      </c>
      <c r="E1986" s="99" t="s">
        <v>15395</v>
      </c>
      <c r="F1986" s="99" t="s">
        <v>15354</v>
      </c>
      <c r="G1986" s="99" t="s">
        <v>18569</v>
      </c>
      <c r="H1986" s="99" t="s">
        <v>15326</v>
      </c>
      <c r="I1986" s="99" t="s">
        <v>15322</v>
      </c>
      <c r="J1986" s="99" t="s">
        <v>15395</v>
      </c>
      <c r="K1986" s="99">
        <v>0</v>
      </c>
      <c r="L1986" s="99" t="s">
        <v>13433</v>
      </c>
      <c r="M1986" s="99" t="s">
        <v>18570</v>
      </c>
      <c r="N1986" s="86" t="str">
        <f t="shared" si="31"/>
        <v>0521125</v>
      </c>
      <c r="O1986" s="104">
        <v>175000</v>
      </c>
      <c r="P1986" s="105">
        <v>175000</v>
      </c>
      <c r="Q1986" s="77">
        <v>175</v>
      </c>
      <c r="R1986" s="102" t="s">
        <v>15329</v>
      </c>
      <c r="S1986" s="99" t="s">
        <v>15371</v>
      </c>
      <c r="T1986" s="99" t="s">
        <v>15331</v>
      </c>
      <c r="U1986" s="99" t="s">
        <v>15484</v>
      </c>
      <c r="V1986" s="99" t="s">
        <v>15485</v>
      </c>
      <c r="W1986" s="99" t="s">
        <v>15517</v>
      </c>
      <c r="X1986" s="103">
        <v>44769</v>
      </c>
      <c r="Y1986" s="103">
        <v>44783</v>
      </c>
      <c r="Z1986" s="103">
        <v>50218</v>
      </c>
      <c r="AA1986" s="79" t="s">
        <v>15374</v>
      </c>
      <c r="AB1986" s="80"/>
      <c r="AC1986" s="81"/>
      <c r="AD1986" s="80"/>
      <c r="AE1986" s="81"/>
    </row>
    <row r="1987" spans="1:31" s="119" customFormat="1" hidden="1">
      <c r="A1987" s="98" t="s">
        <v>15458</v>
      </c>
      <c r="B1987" s="99" t="s">
        <v>15638</v>
      </c>
      <c r="C1987" s="99" t="s">
        <v>2564</v>
      </c>
      <c r="D1987" s="99" t="s">
        <v>15322</v>
      </c>
      <c r="E1987" s="99" t="s">
        <v>15384</v>
      </c>
      <c r="F1987" s="99" t="s">
        <v>15354</v>
      </c>
      <c r="G1987" s="99" t="s">
        <v>18571</v>
      </c>
      <c r="H1987" s="99" t="s">
        <v>15326</v>
      </c>
      <c r="I1987" s="99" t="s">
        <v>15322</v>
      </c>
      <c r="J1987" s="99" t="s">
        <v>15384</v>
      </c>
      <c r="K1987" s="99">
        <v>0</v>
      </c>
      <c r="L1987" s="99" t="s">
        <v>13433</v>
      </c>
      <c r="M1987" s="99" t="s">
        <v>18572</v>
      </c>
      <c r="N1987" s="86" t="str">
        <f t="shared" si="31"/>
        <v>2200640</v>
      </c>
      <c r="O1987" s="104">
        <v>150220</v>
      </c>
      <c r="P1987" s="105">
        <v>150220</v>
      </c>
      <c r="Q1987" s="77">
        <v>150.22</v>
      </c>
      <c r="R1987" s="102" t="s">
        <v>15329</v>
      </c>
      <c r="S1987" s="99" t="s">
        <v>15371</v>
      </c>
      <c r="T1987" s="99" t="s">
        <v>15331</v>
      </c>
      <c r="U1987" s="99" t="s">
        <v>15484</v>
      </c>
      <c r="V1987" s="99" t="s">
        <v>15485</v>
      </c>
      <c r="W1987" s="99" t="s">
        <v>15517</v>
      </c>
      <c r="X1987" s="103">
        <v>44778</v>
      </c>
      <c r="Y1987" s="103">
        <v>44783</v>
      </c>
      <c r="Z1987" s="103">
        <v>50245</v>
      </c>
      <c r="AA1987" s="79" t="s">
        <v>15374</v>
      </c>
      <c r="AB1987" s="80" t="s">
        <v>15375</v>
      </c>
      <c r="AC1987" s="81"/>
      <c r="AD1987" s="80"/>
      <c r="AE1987" s="81"/>
    </row>
    <row r="1988" spans="1:31" s="119" customFormat="1" hidden="1">
      <c r="A1988" s="98" t="s">
        <v>15458</v>
      </c>
      <c r="B1988" s="99" t="s">
        <v>15638</v>
      </c>
      <c r="C1988" s="99" t="s">
        <v>2564</v>
      </c>
      <c r="D1988" s="99" t="s">
        <v>15322</v>
      </c>
      <c r="E1988" s="99" t="s">
        <v>15384</v>
      </c>
      <c r="F1988" s="99" t="s">
        <v>15324</v>
      </c>
      <c r="G1988" s="99" t="s">
        <v>18573</v>
      </c>
      <c r="H1988" s="99" t="s">
        <v>15326</v>
      </c>
      <c r="I1988" s="99" t="s">
        <v>15322</v>
      </c>
      <c r="J1988" s="99" t="s">
        <v>15384</v>
      </c>
      <c r="K1988" s="99">
        <v>0</v>
      </c>
      <c r="L1988" s="99" t="s">
        <v>13433</v>
      </c>
      <c r="M1988" s="99" t="s">
        <v>18574</v>
      </c>
      <c r="N1988" s="86" t="str">
        <f t="shared" si="31"/>
        <v>1889705</v>
      </c>
      <c r="O1988" s="104">
        <v>135000</v>
      </c>
      <c r="P1988" s="105">
        <v>27000</v>
      </c>
      <c r="Q1988" s="77">
        <v>27</v>
      </c>
      <c r="R1988" s="102" t="s">
        <v>15329</v>
      </c>
      <c r="S1988" s="99" t="s">
        <v>15330</v>
      </c>
      <c r="T1988" s="99" t="s">
        <v>15331</v>
      </c>
      <c r="U1988" s="99" t="s">
        <v>15641</v>
      </c>
      <c r="V1988" s="99" t="s">
        <v>15642</v>
      </c>
      <c r="W1988" s="99" t="s">
        <v>15334</v>
      </c>
      <c r="X1988" s="103">
        <v>44770</v>
      </c>
      <c r="Y1988" s="103">
        <v>44783</v>
      </c>
      <c r="Z1988" s="103">
        <v>52068</v>
      </c>
      <c r="AA1988" s="79">
        <v>6186</v>
      </c>
      <c r="AB1988" s="80" t="s">
        <v>15503</v>
      </c>
      <c r="AC1988" s="81"/>
      <c r="AD1988" s="80"/>
      <c r="AE1988" s="81"/>
    </row>
    <row r="1989" spans="1:31" s="119" customFormat="1" hidden="1">
      <c r="A1989" s="98" t="s">
        <v>15458</v>
      </c>
      <c r="B1989" s="99" t="s">
        <v>15689</v>
      </c>
      <c r="C1989" s="99" t="s">
        <v>15690</v>
      </c>
      <c r="D1989" s="99" t="s">
        <v>15322</v>
      </c>
      <c r="E1989" s="99" t="s">
        <v>15370</v>
      </c>
      <c r="F1989" s="99" t="s">
        <v>15354</v>
      </c>
      <c r="G1989" s="99" t="s">
        <v>18575</v>
      </c>
      <c r="H1989" s="99" t="s">
        <v>15326</v>
      </c>
      <c r="I1989" s="99" t="s">
        <v>15322</v>
      </c>
      <c r="J1989" s="99" t="s">
        <v>15370</v>
      </c>
      <c r="K1989" s="99">
        <v>0</v>
      </c>
      <c r="L1989" s="99" t="s">
        <v>13433</v>
      </c>
      <c r="M1989" s="99" t="s">
        <v>18576</v>
      </c>
      <c r="N1989" s="86" t="str">
        <f t="shared" si="31"/>
        <v>5982605</v>
      </c>
      <c r="O1989" s="104">
        <v>261072</v>
      </c>
      <c r="P1989" s="105">
        <v>261072</v>
      </c>
      <c r="Q1989" s="77">
        <v>261.072</v>
      </c>
      <c r="R1989" s="102" t="s">
        <v>15329</v>
      </c>
      <c r="S1989" s="99" t="s">
        <v>15371</v>
      </c>
      <c r="T1989" s="99" t="s">
        <v>15331</v>
      </c>
      <c r="U1989" s="99" t="s">
        <v>15484</v>
      </c>
      <c r="V1989" s="99" t="s">
        <v>15485</v>
      </c>
      <c r="W1989" s="99" t="s">
        <v>15517</v>
      </c>
      <c r="X1989" s="103">
        <v>44767</v>
      </c>
      <c r="Y1989" s="103">
        <v>44783</v>
      </c>
      <c r="Z1989" s="103">
        <v>50239</v>
      </c>
      <c r="AA1989" s="79" t="s">
        <v>15374</v>
      </c>
      <c r="AB1989" s="80" t="s">
        <v>15375</v>
      </c>
      <c r="AC1989" s="81"/>
      <c r="AD1989" s="80"/>
      <c r="AE1989" s="81"/>
    </row>
    <row r="1990" spans="1:31" s="119" customFormat="1" hidden="1">
      <c r="A1990" s="98" t="s">
        <v>15335</v>
      </c>
      <c r="B1990" s="99" t="s">
        <v>15336</v>
      </c>
      <c r="C1990" s="99" t="s">
        <v>6</v>
      </c>
      <c r="D1990" s="99" t="s">
        <v>15322</v>
      </c>
      <c r="E1990" s="99" t="s">
        <v>15337</v>
      </c>
      <c r="F1990" s="99" t="s">
        <v>15324</v>
      </c>
      <c r="G1990" s="99" t="s">
        <v>18577</v>
      </c>
      <c r="H1990" s="99" t="s">
        <v>15326</v>
      </c>
      <c r="I1990" s="99" t="s">
        <v>15322</v>
      </c>
      <c r="J1990" s="99" t="s">
        <v>15337</v>
      </c>
      <c r="K1990" s="99">
        <v>0</v>
      </c>
      <c r="L1990" s="99" t="s">
        <v>13433</v>
      </c>
      <c r="M1990" s="99" t="s">
        <v>1804</v>
      </c>
      <c r="N1990" s="86" t="str">
        <f t="shared" si="31"/>
        <v>7133907</v>
      </c>
      <c r="O1990" s="104">
        <v>212500</v>
      </c>
      <c r="P1990" s="105">
        <v>212500</v>
      </c>
      <c r="Q1990" s="77">
        <v>212.5</v>
      </c>
      <c r="R1990" s="102" t="s">
        <v>15329</v>
      </c>
      <c r="S1990" s="99" t="s">
        <v>15330</v>
      </c>
      <c r="T1990" s="99" t="s">
        <v>15331</v>
      </c>
      <c r="U1990" s="99" t="s">
        <v>15332</v>
      </c>
      <c r="V1990" s="99" t="s">
        <v>15333</v>
      </c>
      <c r="W1990" s="99" t="s">
        <v>15339</v>
      </c>
      <c r="X1990" s="103">
        <v>44783</v>
      </c>
      <c r="Y1990" s="103">
        <v>44783</v>
      </c>
      <c r="Z1990" s="103">
        <v>52058</v>
      </c>
      <c r="AA1990" s="79">
        <v>6186</v>
      </c>
      <c r="AB1990" s="80" t="s">
        <v>15340</v>
      </c>
      <c r="AC1990" s="81">
        <v>33</v>
      </c>
      <c r="AD1990" s="80"/>
      <c r="AE1990" s="81"/>
    </row>
    <row r="1991" spans="1:31" s="119" customFormat="1" hidden="1">
      <c r="A1991" s="98" t="s">
        <v>15489</v>
      </c>
      <c r="B1991" s="99" t="s">
        <v>15507</v>
      </c>
      <c r="C1991" s="99" t="s">
        <v>15508</v>
      </c>
      <c r="D1991" s="99" t="s">
        <v>15322</v>
      </c>
      <c r="E1991" s="99" t="s">
        <v>15418</v>
      </c>
      <c r="F1991" s="99" t="s">
        <v>15324</v>
      </c>
      <c r="G1991" s="99" t="s">
        <v>18578</v>
      </c>
      <c r="H1991" s="99" t="s">
        <v>15326</v>
      </c>
      <c r="I1991" s="99" t="s">
        <v>15322</v>
      </c>
      <c r="J1991" s="99" t="s">
        <v>15418</v>
      </c>
      <c r="K1991" s="99">
        <v>1</v>
      </c>
      <c r="L1991" s="99" t="s">
        <v>13433</v>
      </c>
      <c r="M1991" s="99" t="s">
        <v>2099</v>
      </c>
      <c r="N1991" s="86" t="str">
        <f t="shared" si="31"/>
        <v>5685371</v>
      </c>
      <c r="O1991" s="104">
        <v>92925</v>
      </c>
      <c r="P1991" s="105">
        <v>92925</v>
      </c>
      <c r="Q1991" s="77">
        <v>92.924999999999997</v>
      </c>
      <c r="R1991" s="102" t="s">
        <v>15329</v>
      </c>
      <c r="S1991" s="99" t="s">
        <v>15330</v>
      </c>
      <c r="T1991" s="99" t="s">
        <v>15331</v>
      </c>
      <c r="U1991" s="99" t="s">
        <v>15332</v>
      </c>
      <c r="V1991" s="99" t="s">
        <v>15333</v>
      </c>
      <c r="W1991" s="99" t="s">
        <v>15334</v>
      </c>
      <c r="X1991" s="103">
        <v>44783</v>
      </c>
      <c r="Y1991" s="103">
        <v>44784</v>
      </c>
      <c r="Z1991" s="103">
        <v>52064</v>
      </c>
      <c r="AA1991" s="79">
        <v>6186</v>
      </c>
      <c r="AB1991" s="80" t="s">
        <v>15340</v>
      </c>
      <c r="AC1991" s="81">
        <v>33</v>
      </c>
      <c r="AD1991" s="80"/>
      <c r="AE1991" s="81"/>
    </row>
    <row r="1992" spans="1:31" s="119" customFormat="1" hidden="1">
      <c r="A1992" s="98" t="s">
        <v>15489</v>
      </c>
      <c r="B1992" s="99" t="s">
        <v>15490</v>
      </c>
      <c r="C1992" s="99" t="s">
        <v>15491</v>
      </c>
      <c r="D1992" s="99" t="s">
        <v>15322</v>
      </c>
      <c r="E1992" s="99" t="s">
        <v>15343</v>
      </c>
      <c r="F1992" s="99" t="s">
        <v>15324</v>
      </c>
      <c r="G1992" s="99" t="s">
        <v>18579</v>
      </c>
      <c r="H1992" s="99" t="s">
        <v>15326</v>
      </c>
      <c r="I1992" s="99" t="s">
        <v>15322</v>
      </c>
      <c r="J1992" s="99" t="s">
        <v>15364</v>
      </c>
      <c r="K1992" s="99">
        <v>1</v>
      </c>
      <c r="L1992" s="99" t="s">
        <v>13433</v>
      </c>
      <c r="M1992" s="99" t="s">
        <v>18580</v>
      </c>
      <c r="N1992" s="86" t="str">
        <f t="shared" si="31"/>
        <v>4755670</v>
      </c>
      <c r="O1992" s="104">
        <v>113900</v>
      </c>
      <c r="P1992" s="105">
        <v>113900</v>
      </c>
      <c r="Q1992" s="77">
        <v>113.9</v>
      </c>
      <c r="R1992" s="102" t="s">
        <v>15329</v>
      </c>
      <c r="S1992" s="99" t="s">
        <v>15330</v>
      </c>
      <c r="T1992" s="99" t="s">
        <v>15331</v>
      </c>
      <c r="U1992" s="99" t="s">
        <v>15332</v>
      </c>
      <c r="V1992" s="99" t="s">
        <v>15333</v>
      </c>
      <c r="W1992" s="99" t="s">
        <v>15334</v>
      </c>
      <c r="X1992" s="103">
        <v>44778</v>
      </c>
      <c r="Y1992" s="103">
        <v>44784</v>
      </c>
      <c r="Z1992" s="103">
        <v>52022</v>
      </c>
      <c r="AA1992" s="79">
        <v>6186</v>
      </c>
      <c r="AB1992" s="80"/>
      <c r="AC1992" s="81"/>
      <c r="AD1992" s="80"/>
      <c r="AE1992" s="81"/>
    </row>
    <row r="1993" spans="1:31" s="119" customFormat="1" hidden="1">
      <c r="A1993" s="98" t="s">
        <v>15489</v>
      </c>
      <c r="B1993" s="99" t="s">
        <v>15772</v>
      </c>
      <c r="C1993" s="99" t="s">
        <v>57</v>
      </c>
      <c r="D1993" s="99" t="s">
        <v>15322</v>
      </c>
      <c r="E1993" s="99" t="s">
        <v>15337</v>
      </c>
      <c r="F1993" s="99" t="s">
        <v>15354</v>
      </c>
      <c r="G1993" s="99" t="s">
        <v>18581</v>
      </c>
      <c r="H1993" s="99" t="s">
        <v>15326</v>
      </c>
      <c r="I1993" s="99" t="s">
        <v>15322</v>
      </c>
      <c r="J1993" s="99" t="s">
        <v>15337</v>
      </c>
      <c r="K1993" s="99">
        <v>1</v>
      </c>
      <c r="L1993" s="99" t="s">
        <v>13433</v>
      </c>
      <c r="M1993" s="99" t="s">
        <v>18582</v>
      </c>
      <c r="N1993" s="86" t="str">
        <f t="shared" ref="N1993:N2056" si="32">+RIGHT(M1993,7)</f>
        <v>0776178</v>
      </c>
      <c r="O1993" s="104">
        <v>311250</v>
      </c>
      <c r="P1993" s="105">
        <v>311250</v>
      </c>
      <c r="Q1993" s="77">
        <v>311.25</v>
      </c>
      <c r="R1993" s="102" t="s">
        <v>15329</v>
      </c>
      <c r="S1993" s="99" t="s">
        <v>15401</v>
      </c>
      <c r="T1993" s="99" t="s">
        <v>15331</v>
      </c>
      <c r="U1993" s="99" t="s">
        <v>15332</v>
      </c>
      <c r="V1993" s="99" t="s">
        <v>15333</v>
      </c>
      <c r="W1993" s="99" t="s">
        <v>15402</v>
      </c>
      <c r="X1993" s="103">
        <v>44784</v>
      </c>
      <c r="Y1993" s="103">
        <v>44784</v>
      </c>
      <c r="Z1993" s="103">
        <v>52093</v>
      </c>
      <c r="AA1993" s="79" t="s">
        <v>15731</v>
      </c>
      <c r="AB1993" s="90" t="s">
        <v>15375</v>
      </c>
      <c r="AC1993" s="81"/>
      <c r="AD1993" s="80"/>
      <c r="AE1993" s="81"/>
    </row>
    <row r="1994" spans="1:31" s="119" customFormat="1" hidden="1">
      <c r="A1994" s="98" t="s">
        <v>15458</v>
      </c>
      <c r="B1994" s="99" t="s">
        <v>15689</v>
      </c>
      <c r="C1994" s="99" t="s">
        <v>15690</v>
      </c>
      <c r="D1994" s="99" t="s">
        <v>15322</v>
      </c>
      <c r="E1994" s="99" t="s">
        <v>15370</v>
      </c>
      <c r="F1994" s="99" t="s">
        <v>15354</v>
      </c>
      <c r="G1994" s="99" t="s">
        <v>18583</v>
      </c>
      <c r="H1994" s="99" t="s">
        <v>15326</v>
      </c>
      <c r="I1994" s="99" t="s">
        <v>15322</v>
      </c>
      <c r="J1994" s="99" t="s">
        <v>15370</v>
      </c>
      <c r="K1994" s="99">
        <v>0</v>
      </c>
      <c r="L1994" s="99" t="s">
        <v>13433</v>
      </c>
      <c r="M1994" s="99" t="s">
        <v>18584</v>
      </c>
      <c r="N1994" s="86" t="str">
        <f t="shared" si="32"/>
        <v>1444397</v>
      </c>
      <c r="O1994" s="104">
        <v>177600</v>
      </c>
      <c r="P1994" s="105">
        <v>177600</v>
      </c>
      <c r="Q1994" s="77">
        <v>177.6</v>
      </c>
      <c r="R1994" s="102" t="s">
        <v>15329</v>
      </c>
      <c r="S1994" s="99" t="s">
        <v>15371</v>
      </c>
      <c r="T1994" s="99" t="s">
        <v>15331</v>
      </c>
      <c r="U1994" s="99" t="s">
        <v>15484</v>
      </c>
      <c r="V1994" s="99" t="s">
        <v>15485</v>
      </c>
      <c r="W1994" s="99" t="s">
        <v>15517</v>
      </c>
      <c r="X1994" s="103">
        <v>44774</v>
      </c>
      <c r="Y1994" s="103">
        <v>44784</v>
      </c>
      <c r="Z1994" s="103">
        <v>50247</v>
      </c>
      <c r="AA1994" s="79" t="s">
        <v>15374</v>
      </c>
      <c r="AB1994" s="80" t="s">
        <v>15375</v>
      </c>
      <c r="AC1994" s="81"/>
      <c r="AD1994" s="80"/>
      <c r="AE1994" s="81"/>
    </row>
    <row r="1995" spans="1:31" s="119" customFormat="1" hidden="1">
      <c r="A1995" s="98" t="s">
        <v>15458</v>
      </c>
      <c r="B1995" s="99" t="s">
        <v>15689</v>
      </c>
      <c r="C1995" s="99" t="s">
        <v>15690</v>
      </c>
      <c r="D1995" s="99" t="s">
        <v>15322</v>
      </c>
      <c r="E1995" s="99" t="s">
        <v>15370</v>
      </c>
      <c r="F1995" s="99" t="s">
        <v>15324</v>
      </c>
      <c r="G1995" s="99" t="s">
        <v>18585</v>
      </c>
      <c r="H1995" s="99" t="s">
        <v>15326</v>
      </c>
      <c r="I1995" s="99" t="s">
        <v>15322</v>
      </c>
      <c r="J1995" s="99" t="s">
        <v>15370</v>
      </c>
      <c r="K1995" s="99">
        <v>0</v>
      </c>
      <c r="L1995" s="99" t="s">
        <v>13433</v>
      </c>
      <c r="M1995" s="99" t="s">
        <v>18586</v>
      </c>
      <c r="N1995" s="86" t="str">
        <f t="shared" si="32"/>
        <v>0776973</v>
      </c>
      <c r="O1995" s="104">
        <v>110000</v>
      </c>
      <c r="P1995" s="105">
        <v>88000</v>
      </c>
      <c r="Q1995" s="77">
        <v>88</v>
      </c>
      <c r="R1995" s="102" t="s">
        <v>15329</v>
      </c>
      <c r="S1995" s="99" t="s">
        <v>15330</v>
      </c>
      <c r="T1995" s="99" t="s">
        <v>15331</v>
      </c>
      <c r="U1995" s="99" t="s">
        <v>15641</v>
      </c>
      <c r="V1995" s="99" t="s">
        <v>15642</v>
      </c>
      <c r="W1995" s="99" t="s">
        <v>15334</v>
      </c>
      <c r="X1995" s="103">
        <v>44781</v>
      </c>
      <c r="Y1995" s="103">
        <v>44784</v>
      </c>
      <c r="Z1995" s="103">
        <v>52080</v>
      </c>
      <c r="AA1995" s="79">
        <v>6186</v>
      </c>
      <c r="AB1995" s="80" t="s">
        <v>15503</v>
      </c>
      <c r="AC1995" s="81"/>
      <c r="AD1995" s="80"/>
      <c r="AE1995" s="81"/>
    </row>
    <row r="1996" spans="1:31" s="119" customFormat="1" hidden="1">
      <c r="A1996" s="98" t="s">
        <v>15392</v>
      </c>
      <c r="B1996" s="99" t="s">
        <v>15522</v>
      </c>
      <c r="C1996" s="99" t="s">
        <v>15523</v>
      </c>
      <c r="D1996" s="99" t="s">
        <v>15322</v>
      </c>
      <c r="E1996" s="99" t="s">
        <v>15327</v>
      </c>
      <c r="F1996" s="99" t="s">
        <v>15324</v>
      </c>
      <c r="G1996" s="99" t="s">
        <v>18587</v>
      </c>
      <c r="H1996" s="99" t="s">
        <v>15326</v>
      </c>
      <c r="I1996" s="99" t="s">
        <v>15322</v>
      </c>
      <c r="J1996" s="99" t="s">
        <v>15418</v>
      </c>
      <c r="K1996" s="99">
        <v>0</v>
      </c>
      <c r="L1996" s="99" t="s">
        <v>13433</v>
      </c>
      <c r="M1996" s="99" t="s">
        <v>18588</v>
      </c>
      <c r="N1996" s="86" t="str">
        <f t="shared" si="32"/>
        <v>2592088</v>
      </c>
      <c r="O1996" s="104">
        <v>238000</v>
      </c>
      <c r="P1996" s="105">
        <v>238000</v>
      </c>
      <c r="Q1996" s="77">
        <v>238</v>
      </c>
      <c r="R1996" s="102" t="s">
        <v>15329</v>
      </c>
      <c r="S1996" s="99" t="s">
        <v>15330</v>
      </c>
      <c r="T1996" s="99" t="s">
        <v>15331</v>
      </c>
      <c r="U1996" s="99" t="s">
        <v>15332</v>
      </c>
      <c r="V1996" s="99" t="s">
        <v>15333</v>
      </c>
      <c r="W1996" s="99" t="s">
        <v>15334</v>
      </c>
      <c r="X1996" s="103">
        <v>44778</v>
      </c>
      <c r="Y1996" s="103">
        <v>44784</v>
      </c>
      <c r="Z1996" s="103">
        <v>52083</v>
      </c>
      <c r="AA1996" s="79">
        <v>6186</v>
      </c>
      <c r="AB1996" s="80" t="s">
        <v>15503</v>
      </c>
      <c r="AC1996" s="81"/>
      <c r="AD1996" s="80"/>
      <c r="AE1996" s="81"/>
    </row>
    <row r="1997" spans="1:31" s="119" customFormat="1" hidden="1">
      <c r="A1997" s="98" t="s">
        <v>15335</v>
      </c>
      <c r="B1997" s="99" t="s">
        <v>15336</v>
      </c>
      <c r="C1997" s="99" t="s">
        <v>6</v>
      </c>
      <c r="D1997" s="99" t="s">
        <v>15322</v>
      </c>
      <c r="E1997" s="99" t="s">
        <v>15337</v>
      </c>
      <c r="F1997" s="99" t="s">
        <v>15324</v>
      </c>
      <c r="G1997" s="99" t="s">
        <v>18589</v>
      </c>
      <c r="H1997" s="99" t="s">
        <v>15326</v>
      </c>
      <c r="I1997" s="99" t="s">
        <v>15322</v>
      </c>
      <c r="J1997" s="99" t="s">
        <v>15395</v>
      </c>
      <c r="K1997" s="99">
        <v>0</v>
      </c>
      <c r="L1997" s="99" t="s">
        <v>13433</v>
      </c>
      <c r="M1997" s="99" t="s">
        <v>1219</v>
      </c>
      <c r="N1997" s="86" t="str">
        <f t="shared" si="32"/>
        <v>0494873</v>
      </c>
      <c r="O1997" s="104">
        <v>173771</v>
      </c>
      <c r="P1997" s="105">
        <v>173771</v>
      </c>
      <c r="Q1997" s="77">
        <v>173.77099999999999</v>
      </c>
      <c r="R1997" s="102" t="s">
        <v>15329</v>
      </c>
      <c r="S1997" s="99" t="s">
        <v>15330</v>
      </c>
      <c r="T1997" s="99" t="s">
        <v>15331</v>
      </c>
      <c r="U1997" s="99" t="s">
        <v>15332</v>
      </c>
      <c r="V1997" s="99" t="s">
        <v>15333</v>
      </c>
      <c r="W1997" s="99" t="s">
        <v>15339</v>
      </c>
      <c r="X1997" s="103">
        <v>44784</v>
      </c>
      <c r="Y1997" s="103">
        <v>44784</v>
      </c>
      <c r="Z1997" s="103">
        <v>52037</v>
      </c>
      <c r="AA1997" s="79">
        <v>6186</v>
      </c>
      <c r="AB1997" s="80" t="s">
        <v>15340</v>
      </c>
      <c r="AC1997" s="81">
        <v>33</v>
      </c>
      <c r="AD1997" s="80"/>
      <c r="AE1997" s="81"/>
    </row>
    <row r="1998" spans="1:31" s="119" customFormat="1" hidden="1">
      <c r="A1998" s="98" t="s">
        <v>2347</v>
      </c>
      <c r="B1998" s="99" t="s">
        <v>15341</v>
      </c>
      <c r="C1998" s="99" t="s">
        <v>15342</v>
      </c>
      <c r="D1998" s="99" t="s">
        <v>15322</v>
      </c>
      <c r="E1998" s="99" t="s">
        <v>15343</v>
      </c>
      <c r="F1998" s="99" t="s">
        <v>15354</v>
      </c>
      <c r="G1998" s="99" t="s">
        <v>18590</v>
      </c>
      <c r="H1998" s="99" t="s">
        <v>15326</v>
      </c>
      <c r="I1998" s="99" t="s">
        <v>15322</v>
      </c>
      <c r="J1998" s="99" t="s">
        <v>15343</v>
      </c>
      <c r="K1998" s="99">
        <v>0</v>
      </c>
      <c r="L1998" s="99" t="s">
        <v>13433</v>
      </c>
      <c r="M1998" s="99" t="s">
        <v>18591</v>
      </c>
      <c r="N1998" s="86" t="str">
        <f t="shared" si="32"/>
        <v>2193737</v>
      </c>
      <c r="O1998" s="104">
        <v>142849</v>
      </c>
      <c r="P1998" s="105">
        <v>142849</v>
      </c>
      <c r="Q1998" s="77">
        <v>142.84899999999999</v>
      </c>
      <c r="R1998" s="102" t="s">
        <v>15329</v>
      </c>
      <c r="S1998" s="99" t="s">
        <v>15349</v>
      </c>
      <c r="T1998" s="99" t="s">
        <v>15331</v>
      </c>
      <c r="U1998" s="99" t="s">
        <v>15356</v>
      </c>
      <c r="V1998" s="99" t="s">
        <v>15357</v>
      </c>
      <c r="W1998" s="99" t="s">
        <v>15352</v>
      </c>
      <c r="X1998" s="103">
        <v>44777</v>
      </c>
      <c r="Y1998" s="103">
        <v>44785</v>
      </c>
      <c r="Z1998" s="103">
        <v>52073</v>
      </c>
      <c r="AA1998" s="79" t="s">
        <v>15353</v>
      </c>
      <c r="AB1998" s="80"/>
      <c r="AC1998" s="81"/>
      <c r="AD1998" s="80"/>
      <c r="AE1998" s="81"/>
    </row>
    <row r="1999" spans="1:31" s="119" customFormat="1" hidden="1">
      <c r="A1999" s="98" t="s">
        <v>2347</v>
      </c>
      <c r="B1999" s="99" t="s">
        <v>15341</v>
      </c>
      <c r="C1999" s="99" t="s">
        <v>15342</v>
      </c>
      <c r="D1999" s="99" t="s">
        <v>15322</v>
      </c>
      <c r="E1999" s="99" t="s">
        <v>15343</v>
      </c>
      <c r="F1999" s="99" t="s">
        <v>15354</v>
      </c>
      <c r="G1999" s="99" t="s">
        <v>18592</v>
      </c>
      <c r="H1999" s="99" t="s">
        <v>15326</v>
      </c>
      <c r="I1999" s="99" t="s">
        <v>15322</v>
      </c>
      <c r="J1999" s="99" t="s">
        <v>15406</v>
      </c>
      <c r="K1999" s="99">
        <v>0</v>
      </c>
      <c r="L1999" s="99" t="s">
        <v>13433</v>
      </c>
      <c r="M1999" s="99" t="s">
        <v>18593</v>
      </c>
      <c r="N1999" s="86" t="str">
        <f t="shared" si="32"/>
        <v>8824436</v>
      </c>
      <c r="O1999" s="104">
        <v>507610</v>
      </c>
      <c r="P1999" s="105">
        <v>507610</v>
      </c>
      <c r="Q1999" s="77">
        <v>507.61</v>
      </c>
      <c r="R1999" s="102" t="s">
        <v>15329</v>
      </c>
      <c r="S1999" s="99" t="s">
        <v>15371</v>
      </c>
      <c r="T1999" s="99" t="s">
        <v>15331</v>
      </c>
      <c r="U1999" s="99" t="s">
        <v>15332</v>
      </c>
      <c r="V1999" s="99" t="s">
        <v>15333</v>
      </c>
      <c r="W1999" s="99" t="s">
        <v>15329</v>
      </c>
      <c r="X1999" s="103">
        <v>44785</v>
      </c>
      <c r="Y1999" s="103">
        <v>44785</v>
      </c>
      <c r="Z1999" s="103">
        <v>48422</v>
      </c>
      <c r="AA1999" s="79" t="s">
        <v>15374</v>
      </c>
      <c r="AB1999" s="80" t="s">
        <v>15375</v>
      </c>
      <c r="AC1999" s="81"/>
      <c r="AD1999" s="80"/>
      <c r="AE1999" s="81"/>
    </row>
    <row r="2000" spans="1:31" s="119" customFormat="1" hidden="1">
      <c r="A2000" s="98" t="s">
        <v>15458</v>
      </c>
      <c r="B2000" s="99" t="s">
        <v>16303</v>
      </c>
      <c r="C2000" s="99" t="s">
        <v>16304</v>
      </c>
      <c r="D2000" s="99" t="s">
        <v>15322</v>
      </c>
      <c r="E2000" s="99" t="s">
        <v>15418</v>
      </c>
      <c r="F2000" s="99" t="s">
        <v>15324</v>
      </c>
      <c r="G2000" s="99" t="s">
        <v>18594</v>
      </c>
      <c r="H2000" s="99" t="s">
        <v>15326</v>
      </c>
      <c r="I2000" s="99" t="s">
        <v>15322</v>
      </c>
      <c r="J2000" s="99" t="s">
        <v>15418</v>
      </c>
      <c r="K2000" s="99">
        <v>0</v>
      </c>
      <c r="L2000" s="99" t="s">
        <v>13433</v>
      </c>
      <c r="M2000" s="99" t="s">
        <v>2085</v>
      </c>
      <c r="N2000" s="86" t="str">
        <f t="shared" si="32"/>
        <v>9397915</v>
      </c>
      <c r="O2000" s="104">
        <v>252946</v>
      </c>
      <c r="P2000" s="105">
        <v>252946</v>
      </c>
      <c r="Q2000" s="77">
        <v>252.946</v>
      </c>
      <c r="R2000" s="102" t="s">
        <v>15329</v>
      </c>
      <c r="S2000" s="99" t="s">
        <v>15330</v>
      </c>
      <c r="T2000" s="99" t="s">
        <v>15331</v>
      </c>
      <c r="U2000" s="99" t="s">
        <v>15332</v>
      </c>
      <c r="V2000" s="99" t="s">
        <v>15333</v>
      </c>
      <c r="W2000" s="99" t="s">
        <v>15334</v>
      </c>
      <c r="X2000" s="103">
        <v>44767</v>
      </c>
      <c r="Y2000" s="103">
        <v>44785</v>
      </c>
      <c r="Z2000" s="103">
        <v>52068</v>
      </c>
      <c r="AA2000" s="79">
        <v>6186</v>
      </c>
      <c r="AB2000" s="80" t="s">
        <v>15340</v>
      </c>
      <c r="AC2000" s="81"/>
      <c r="AD2000" s="80"/>
      <c r="AE2000" s="81"/>
    </row>
    <row r="2001" spans="1:31" s="119" customFormat="1" hidden="1">
      <c r="A2001" s="98" t="s">
        <v>15335</v>
      </c>
      <c r="B2001" s="99" t="s">
        <v>15336</v>
      </c>
      <c r="C2001" s="99" t="s">
        <v>6</v>
      </c>
      <c r="D2001" s="99" t="s">
        <v>15322</v>
      </c>
      <c r="E2001" s="99" t="s">
        <v>15337</v>
      </c>
      <c r="F2001" s="99" t="s">
        <v>15324</v>
      </c>
      <c r="G2001" s="99" t="s">
        <v>18595</v>
      </c>
      <c r="H2001" s="99" t="s">
        <v>15326</v>
      </c>
      <c r="I2001" s="99" t="s">
        <v>15322</v>
      </c>
      <c r="J2001" s="99" t="s">
        <v>15364</v>
      </c>
      <c r="K2001" s="99">
        <v>0</v>
      </c>
      <c r="L2001" s="99" t="s">
        <v>13433</v>
      </c>
      <c r="M2001" s="99" t="s">
        <v>18596</v>
      </c>
      <c r="N2001" s="86" t="str">
        <f t="shared" si="32"/>
        <v>0950115</v>
      </c>
      <c r="O2001" s="104">
        <v>235320</v>
      </c>
      <c r="P2001" s="105">
        <v>235320</v>
      </c>
      <c r="Q2001" s="77">
        <v>235.32</v>
      </c>
      <c r="R2001" s="102" t="s">
        <v>15329</v>
      </c>
      <c r="S2001" s="99" t="s">
        <v>15330</v>
      </c>
      <c r="T2001" s="99" t="s">
        <v>15331</v>
      </c>
      <c r="U2001" s="99" t="s">
        <v>15332</v>
      </c>
      <c r="V2001" s="99" t="s">
        <v>15333</v>
      </c>
      <c r="W2001" s="99" t="s">
        <v>15334</v>
      </c>
      <c r="X2001" s="103">
        <v>44784</v>
      </c>
      <c r="Y2001" s="103">
        <v>44785</v>
      </c>
      <c r="Z2001" s="103">
        <v>52086</v>
      </c>
      <c r="AA2001" s="79">
        <v>6186</v>
      </c>
      <c r="AB2001" s="80"/>
      <c r="AC2001" s="81"/>
      <c r="AD2001" s="80"/>
      <c r="AE2001" s="81"/>
    </row>
    <row r="2002" spans="1:31" s="119" customFormat="1" hidden="1">
      <c r="A2002" s="98" t="s">
        <v>15335</v>
      </c>
      <c r="B2002" s="99" t="s">
        <v>15336</v>
      </c>
      <c r="C2002" s="99" t="s">
        <v>6</v>
      </c>
      <c r="D2002" s="99" t="s">
        <v>15322</v>
      </c>
      <c r="E2002" s="99" t="s">
        <v>15337</v>
      </c>
      <c r="F2002" s="99" t="s">
        <v>15324</v>
      </c>
      <c r="G2002" s="99" t="s">
        <v>18597</v>
      </c>
      <c r="H2002" s="99" t="s">
        <v>15326</v>
      </c>
      <c r="I2002" s="99" t="s">
        <v>15322</v>
      </c>
      <c r="J2002" s="99" t="s">
        <v>15370</v>
      </c>
      <c r="K2002" s="99">
        <v>0</v>
      </c>
      <c r="L2002" s="99" t="s">
        <v>13433</v>
      </c>
      <c r="M2002" s="99" t="s">
        <v>2790</v>
      </c>
      <c r="N2002" s="86" t="str">
        <f t="shared" si="32"/>
        <v>4701171</v>
      </c>
      <c r="O2002" s="104">
        <v>272000</v>
      </c>
      <c r="P2002" s="105">
        <v>272000</v>
      </c>
      <c r="Q2002" s="77">
        <v>272</v>
      </c>
      <c r="R2002" s="102" t="s">
        <v>15329</v>
      </c>
      <c r="S2002" s="99" t="s">
        <v>15330</v>
      </c>
      <c r="T2002" s="99" t="s">
        <v>15331</v>
      </c>
      <c r="U2002" s="99" t="s">
        <v>15332</v>
      </c>
      <c r="V2002" s="99" t="s">
        <v>15333</v>
      </c>
      <c r="W2002" s="99" t="s">
        <v>15339</v>
      </c>
      <c r="X2002" s="103">
        <v>44783</v>
      </c>
      <c r="Y2002" s="103">
        <v>44785</v>
      </c>
      <c r="Z2002" s="103">
        <v>52065</v>
      </c>
      <c r="AA2002" s="79">
        <v>6186</v>
      </c>
      <c r="AB2002" s="80" t="s">
        <v>15340</v>
      </c>
      <c r="AC2002" s="81">
        <v>33</v>
      </c>
      <c r="AD2002" s="80"/>
      <c r="AE2002" s="81"/>
    </row>
    <row r="2003" spans="1:31" s="119" customFormat="1" hidden="1">
      <c r="A2003" s="98" t="s">
        <v>15335</v>
      </c>
      <c r="B2003" s="99" t="s">
        <v>15336</v>
      </c>
      <c r="C2003" s="99" t="s">
        <v>6</v>
      </c>
      <c r="D2003" s="99" t="s">
        <v>15322</v>
      </c>
      <c r="E2003" s="99" t="s">
        <v>15337</v>
      </c>
      <c r="F2003" s="99" t="s">
        <v>15324</v>
      </c>
      <c r="G2003" s="99" t="s">
        <v>18598</v>
      </c>
      <c r="H2003" s="99" t="s">
        <v>15326</v>
      </c>
      <c r="I2003" s="99" t="s">
        <v>15322</v>
      </c>
      <c r="J2003" s="99" t="s">
        <v>15395</v>
      </c>
      <c r="K2003" s="99">
        <v>0</v>
      </c>
      <c r="L2003" s="99" t="s">
        <v>13433</v>
      </c>
      <c r="M2003" s="99" t="s">
        <v>2538</v>
      </c>
      <c r="N2003" s="86" t="str">
        <f t="shared" si="32"/>
        <v>6708929</v>
      </c>
      <c r="O2003" s="104">
        <v>265500</v>
      </c>
      <c r="P2003" s="105">
        <v>265500</v>
      </c>
      <c r="Q2003" s="77">
        <v>265.5</v>
      </c>
      <c r="R2003" s="102" t="s">
        <v>15329</v>
      </c>
      <c r="S2003" s="99" t="s">
        <v>15330</v>
      </c>
      <c r="T2003" s="99" t="s">
        <v>15331</v>
      </c>
      <c r="U2003" s="99" t="s">
        <v>15332</v>
      </c>
      <c r="V2003" s="99" t="s">
        <v>15333</v>
      </c>
      <c r="W2003" s="99" t="s">
        <v>15339</v>
      </c>
      <c r="X2003" s="103">
        <v>44783</v>
      </c>
      <c r="Y2003" s="103">
        <v>44785</v>
      </c>
      <c r="Z2003" s="103">
        <v>52054</v>
      </c>
      <c r="AA2003" s="79">
        <v>6186</v>
      </c>
      <c r="AB2003" s="80" t="s">
        <v>15340</v>
      </c>
      <c r="AC2003" s="81">
        <v>33</v>
      </c>
      <c r="AD2003" s="80"/>
      <c r="AE2003" s="81"/>
    </row>
    <row r="2004" spans="1:31" s="119" customFormat="1" hidden="1">
      <c r="A2004" s="98" t="s">
        <v>2347</v>
      </c>
      <c r="B2004" s="99" t="s">
        <v>15346</v>
      </c>
      <c r="C2004" s="99" t="s">
        <v>129</v>
      </c>
      <c r="D2004" s="99" t="s">
        <v>15322</v>
      </c>
      <c r="E2004" s="99" t="s">
        <v>15337</v>
      </c>
      <c r="F2004" s="99" t="s">
        <v>15354</v>
      </c>
      <c r="G2004" s="99" t="s">
        <v>18599</v>
      </c>
      <c r="H2004" s="99" t="s">
        <v>15326</v>
      </c>
      <c r="I2004" s="99" t="s">
        <v>15322</v>
      </c>
      <c r="J2004" s="99" t="s">
        <v>15327</v>
      </c>
      <c r="K2004" s="99">
        <v>0</v>
      </c>
      <c r="L2004" s="99" t="s">
        <v>13433</v>
      </c>
      <c r="M2004" s="99" t="s">
        <v>18600</v>
      </c>
      <c r="N2004" s="86" t="str">
        <f t="shared" si="32"/>
        <v>0645993</v>
      </c>
      <c r="O2004" s="104">
        <v>150000</v>
      </c>
      <c r="P2004" s="105">
        <v>75000</v>
      </c>
      <c r="Q2004" s="77">
        <v>75</v>
      </c>
      <c r="R2004" s="102" t="s">
        <v>15329</v>
      </c>
      <c r="S2004" s="99" t="s">
        <v>15371</v>
      </c>
      <c r="T2004" s="99" t="s">
        <v>15331</v>
      </c>
      <c r="U2004" s="99" t="s">
        <v>16659</v>
      </c>
      <c r="V2004" s="99" t="s">
        <v>16660</v>
      </c>
      <c r="W2004" s="99" t="s">
        <v>15329</v>
      </c>
      <c r="X2004" s="103">
        <v>44788</v>
      </c>
      <c r="Y2004" s="103">
        <v>44788</v>
      </c>
      <c r="Z2004" s="103">
        <v>48436</v>
      </c>
      <c r="AA2004" s="79" t="s">
        <v>15374</v>
      </c>
      <c r="AB2004" s="80" t="s">
        <v>15503</v>
      </c>
      <c r="AC2004" s="81"/>
      <c r="AD2004" s="80"/>
      <c r="AE2004" s="81"/>
    </row>
    <row r="2005" spans="1:31" s="119" customFormat="1" hidden="1">
      <c r="A2005" s="98" t="s">
        <v>2347</v>
      </c>
      <c r="B2005" s="99" t="s">
        <v>15367</v>
      </c>
      <c r="C2005" s="99" t="s">
        <v>15368</v>
      </c>
      <c r="D2005" s="99" t="s">
        <v>15322</v>
      </c>
      <c r="E2005" s="99" t="s">
        <v>15364</v>
      </c>
      <c r="F2005" s="99" t="s">
        <v>15354</v>
      </c>
      <c r="G2005" s="99" t="s">
        <v>18601</v>
      </c>
      <c r="H2005" s="99" t="s">
        <v>15326</v>
      </c>
      <c r="I2005" s="99" t="s">
        <v>15322</v>
      </c>
      <c r="J2005" s="99" t="s">
        <v>15364</v>
      </c>
      <c r="K2005" s="99">
        <v>0</v>
      </c>
      <c r="L2005" s="99" t="s">
        <v>13433</v>
      </c>
      <c r="M2005" s="99" t="s">
        <v>18602</v>
      </c>
      <c r="N2005" s="86" t="str">
        <f t="shared" si="32"/>
        <v>1691998</v>
      </c>
      <c r="O2005" s="104">
        <v>250000</v>
      </c>
      <c r="P2005" s="105">
        <v>250000</v>
      </c>
      <c r="Q2005" s="77">
        <v>250</v>
      </c>
      <c r="R2005" s="102" t="s">
        <v>15329</v>
      </c>
      <c r="S2005" s="99" t="s">
        <v>15371</v>
      </c>
      <c r="T2005" s="99" t="s">
        <v>15331</v>
      </c>
      <c r="U2005" s="99" t="s">
        <v>15332</v>
      </c>
      <c r="V2005" s="99" t="s">
        <v>15333</v>
      </c>
      <c r="W2005" s="99" t="s">
        <v>15330</v>
      </c>
      <c r="X2005" s="103">
        <v>44788</v>
      </c>
      <c r="Y2005" s="103">
        <v>44788</v>
      </c>
      <c r="Z2005" s="103">
        <v>48436</v>
      </c>
      <c r="AA2005" s="79" t="s">
        <v>15374</v>
      </c>
      <c r="AB2005" s="80"/>
      <c r="AC2005" s="81"/>
      <c r="AD2005" s="80"/>
      <c r="AE2005" s="81"/>
    </row>
    <row r="2006" spans="1:31" s="119" customFormat="1" hidden="1">
      <c r="A2006" s="98" t="s">
        <v>15320</v>
      </c>
      <c r="B2006" s="99" t="s">
        <v>15446</v>
      </c>
      <c r="C2006" s="99" t="s">
        <v>119</v>
      </c>
      <c r="D2006" s="99" t="s">
        <v>15322</v>
      </c>
      <c r="E2006" s="99" t="s">
        <v>15337</v>
      </c>
      <c r="F2006" s="99" t="s">
        <v>15324</v>
      </c>
      <c r="G2006" s="99" t="s">
        <v>16051</v>
      </c>
      <c r="H2006" s="99" t="s">
        <v>15326</v>
      </c>
      <c r="I2006" s="99" t="s">
        <v>15322</v>
      </c>
      <c r="J2006" s="99" t="s">
        <v>15364</v>
      </c>
      <c r="K2006" s="99">
        <v>0</v>
      </c>
      <c r="L2006" s="99" t="s">
        <v>13433</v>
      </c>
      <c r="M2006" s="99" t="s">
        <v>16052</v>
      </c>
      <c r="N2006" s="86" t="str">
        <f t="shared" si="32"/>
        <v>3385033</v>
      </c>
      <c r="O2006" s="104">
        <v>238000</v>
      </c>
      <c r="P2006" s="105">
        <v>217602</v>
      </c>
      <c r="Q2006" s="77">
        <v>217.602</v>
      </c>
      <c r="R2006" s="102" t="s">
        <v>15329</v>
      </c>
      <c r="S2006" s="99" t="s">
        <v>15330</v>
      </c>
      <c r="T2006" s="99" t="s">
        <v>15331</v>
      </c>
      <c r="U2006" s="99" t="s">
        <v>15332</v>
      </c>
      <c r="V2006" s="99" t="s">
        <v>15333</v>
      </c>
      <c r="W2006" s="99" t="s">
        <v>15334</v>
      </c>
      <c r="X2006" s="103">
        <v>44609</v>
      </c>
      <c r="Y2006" s="103">
        <v>44788</v>
      </c>
      <c r="Z2006" s="103">
        <v>51906</v>
      </c>
      <c r="AA2006" s="79">
        <v>6186</v>
      </c>
      <c r="AB2006" s="80"/>
      <c r="AC2006" s="81"/>
      <c r="AD2006" s="80"/>
      <c r="AE2006" s="81"/>
    </row>
    <row r="2007" spans="1:31" s="119" customFormat="1" hidden="1">
      <c r="A2007" s="98" t="s">
        <v>15320</v>
      </c>
      <c r="B2007" s="99" t="s">
        <v>15446</v>
      </c>
      <c r="C2007" s="99" t="s">
        <v>119</v>
      </c>
      <c r="D2007" s="99" t="s">
        <v>15322</v>
      </c>
      <c r="E2007" s="99" t="s">
        <v>15337</v>
      </c>
      <c r="F2007" s="99" t="s">
        <v>15324</v>
      </c>
      <c r="G2007" s="99" t="s">
        <v>18603</v>
      </c>
      <c r="H2007" s="99" t="s">
        <v>15326</v>
      </c>
      <c r="I2007" s="99" t="s">
        <v>15322</v>
      </c>
      <c r="J2007" s="99" t="s">
        <v>15343</v>
      </c>
      <c r="K2007" s="99">
        <v>0</v>
      </c>
      <c r="L2007" s="99" t="s">
        <v>13433</v>
      </c>
      <c r="M2007" s="99" t="s">
        <v>18604</v>
      </c>
      <c r="N2007" s="86" t="str">
        <f t="shared" si="32"/>
        <v>0428416</v>
      </c>
      <c r="O2007" s="104">
        <v>232000</v>
      </c>
      <c r="P2007" s="105">
        <v>230017</v>
      </c>
      <c r="Q2007" s="77">
        <v>230.017</v>
      </c>
      <c r="R2007" s="102" t="s">
        <v>15329</v>
      </c>
      <c r="S2007" s="99" t="s">
        <v>15330</v>
      </c>
      <c r="T2007" s="99" t="s">
        <v>15331</v>
      </c>
      <c r="U2007" s="99" t="s">
        <v>15332</v>
      </c>
      <c r="V2007" s="99" t="s">
        <v>15333</v>
      </c>
      <c r="W2007" s="99" t="s">
        <v>15334</v>
      </c>
      <c r="X2007" s="103">
        <v>44518</v>
      </c>
      <c r="Y2007" s="103">
        <v>44788</v>
      </c>
      <c r="Z2007" s="103">
        <v>51821</v>
      </c>
      <c r="AA2007" s="79">
        <v>6186</v>
      </c>
      <c r="AB2007" s="80" t="s">
        <v>15340</v>
      </c>
      <c r="AC2007" s="81"/>
      <c r="AD2007" s="80"/>
      <c r="AE2007" s="81"/>
    </row>
    <row r="2008" spans="1:31" s="119" customFormat="1" hidden="1">
      <c r="A2008" s="98" t="s">
        <v>15320</v>
      </c>
      <c r="B2008" s="99" t="s">
        <v>15446</v>
      </c>
      <c r="C2008" s="99" t="s">
        <v>119</v>
      </c>
      <c r="D2008" s="99" t="s">
        <v>15322</v>
      </c>
      <c r="E2008" s="99" t="s">
        <v>15337</v>
      </c>
      <c r="F2008" s="99" t="s">
        <v>15324</v>
      </c>
      <c r="G2008" s="99" t="s">
        <v>17911</v>
      </c>
      <c r="H2008" s="99" t="s">
        <v>15326</v>
      </c>
      <c r="I2008" s="99" t="s">
        <v>15322</v>
      </c>
      <c r="J2008" s="99" t="s">
        <v>15364</v>
      </c>
      <c r="K2008" s="99">
        <v>0</v>
      </c>
      <c r="L2008" s="99" t="s">
        <v>13433</v>
      </c>
      <c r="M2008" s="99" t="s">
        <v>17912</v>
      </c>
      <c r="N2008" s="86" t="str">
        <f t="shared" si="32"/>
        <v>1069034</v>
      </c>
      <c r="O2008" s="104">
        <v>238000</v>
      </c>
      <c r="P2008" s="105">
        <v>214200</v>
      </c>
      <c r="Q2008" s="77">
        <v>214.2</v>
      </c>
      <c r="R2008" s="102" t="s">
        <v>15329</v>
      </c>
      <c r="S2008" s="99" t="s">
        <v>15330</v>
      </c>
      <c r="T2008" s="99" t="s">
        <v>15331</v>
      </c>
      <c r="U2008" s="99" t="s">
        <v>15332</v>
      </c>
      <c r="V2008" s="99" t="s">
        <v>15333</v>
      </c>
      <c r="W2008" s="99" t="s">
        <v>15334</v>
      </c>
      <c r="X2008" s="103">
        <v>44579</v>
      </c>
      <c r="Y2008" s="103">
        <v>44788</v>
      </c>
      <c r="Z2008" s="103">
        <v>51877</v>
      </c>
      <c r="AA2008" s="79">
        <v>6186</v>
      </c>
      <c r="AB2008" s="80"/>
      <c r="AC2008" s="81"/>
      <c r="AD2008" s="80"/>
      <c r="AE2008" s="81"/>
    </row>
    <row r="2009" spans="1:31" s="119" customFormat="1" hidden="1">
      <c r="A2009" s="98" t="s">
        <v>15320</v>
      </c>
      <c r="B2009" s="99" t="s">
        <v>15446</v>
      </c>
      <c r="C2009" s="99" t="s">
        <v>119</v>
      </c>
      <c r="D2009" s="99" t="s">
        <v>15322</v>
      </c>
      <c r="E2009" s="99" t="s">
        <v>15337</v>
      </c>
      <c r="F2009" s="99" t="s">
        <v>15324</v>
      </c>
      <c r="G2009" s="99" t="s">
        <v>17921</v>
      </c>
      <c r="H2009" s="99" t="s">
        <v>15326</v>
      </c>
      <c r="I2009" s="99" t="s">
        <v>15322</v>
      </c>
      <c r="J2009" s="99" t="s">
        <v>15343</v>
      </c>
      <c r="K2009" s="99">
        <v>0</v>
      </c>
      <c r="L2009" s="99" t="s">
        <v>13433</v>
      </c>
      <c r="M2009" s="99" t="s">
        <v>17922</v>
      </c>
      <c r="N2009" s="86" t="str">
        <f t="shared" si="32"/>
        <v>1089276</v>
      </c>
      <c r="O2009" s="104">
        <v>180000</v>
      </c>
      <c r="P2009" s="105">
        <v>171000</v>
      </c>
      <c r="Q2009" s="77">
        <v>171</v>
      </c>
      <c r="R2009" s="102" t="s">
        <v>15329</v>
      </c>
      <c r="S2009" s="99" t="s">
        <v>15330</v>
      </c>
      <c r="T2009" s="99" t="s">
        <v>15331</v>
      </c>
      <c r="U2009" s="99" t="s">
        <v>15332</v>
      </c>
      <c r="V2009" s="99" t="s">
        <v>15333</v>
      </c>
      <c r="W2009" s="99" t="s">
        <v>15334</v>
      </c>
      <c r="X2009" s="103">
        <v>44574</v>
      </c>
      <c r="Y2009" s="103">
        <v>44788</v>
      </c>
      <c r="Z2009" s="103">
        <v>51877</v>
      </c>
      <c r="AA2009" s="79">
        <v>6186</v>
      </c>
      <c r="AB2009" s="80"/>
      <c r="AC2009" s="81"/>
      <c r="AD2009" s="80"/>
      <c r="AE2009" s="81"/>
    </row>
    <row r="2010" spans="1:31" s="119" customFormat="1" hidden="1">
      <c r="A2010" s="98" t="s">
        <v>15458</v>
      </c>
      <c r="B2010" s="99" t="s">
        <v>16303</v>
      </c>
      <c r="C2010" s="99" t="s">
        <v>16304</v>
      </c>
      <c r="D2010" s="99" t="s">
        <v>15322</v>
      </c>
      <c r="E2010" s="99" t="s">
        <v>15418</v>
      </c>
      <c r="F2010" s="99" t="s">
        <v>15354</v>
      </c>
      <c r="G2010" s="99" t="s">
        <v>18605</v>
      </c>
      <c r="H2010" s="99" t="s">
        <v>15326</v>
      </c>
      <c r="I2010" s="99" t="s">
        <v>15496</v>
      </c>
      <c r="J2010" s="99" t="s">
        <v>16928</v>
      </c>
      <c r="K2010" s="99">
        <v>0</v>
      </c>
      <c r="L2010" s="99" t="s">
        <v>13433</v>
      </c>
      <c r="M2010" s="99" t="s">
        <v>18606</v>
      </c>
      <c r="N2010" s="86" t="str">
        <f t="shared" si="32"/>
        <v>1767091</v>
      </c>
      <c r="O2010" s="104">
        <v>263440</v>
      </c>
      <c r="P2010" s="105">
        <v>263440</v>
      </c>
      <c r="Q2010" s="77">
        <v>263.44</v>
      </c>
      <c r="R2010" s="102" t="s">
        <v>15329</v>
      </c>
      <c r="S2010" s="99" t="s">
        <v>15371</v>
      </c>
      <c r="T2010" s="99" t="s">
        <v>15331</v>
      </c>
      <c r="U2010" s="99" t="s">
        <v>15484</v>
      </c>
      <c r="V2010" s="99" t="s">
        <v>15485</v>
      </c>
      <c r="W2010" s="99" t="s">
        <v>15517</v>
      </c>
      <c r="X2010" s="103">
        <v>44778</v>
      </c>
      <c r="Y2010" s="103">
        <v>44788</v>
      </c>
      <c r="Z2010" s="103">
        <v>50252</v>
      </c>
      <c r="AA2010" s="79" t="s">
        <v>15374</v>
      </c>
      <c r="AB2010" s="80" t="s">
        <v>15375</v>
      </c>
      <c r="AC2010" s="81"/>
      <c r="AD2010" s="80"/>
      <c r="AE2010" s="81"/>
    </row>
    <row r="2011" spans="1:31" s="119" customFormat="1" hidden="1">
      <c r="A2011" s="98" t="s">
        <v>15458</v>
      </c>
      <c r="B2011" s="99" t="s">
        <v>15689</v>
      </c>
      <c r="C2011" s="99" t="s">
        <v>15690</v>
      </c>
      <c r="D2011" s="99" t="s">
        <v>15322</v>
      </c>
      <c r="E2011" s="99" t="s">
        <v>15370</v>
      </c>
      <c r="F2011" s="99" t="s">
        <v>15324</v>
      </c>
      <c r="G2011" s="99" t="s">
        <v>18607</v>
      </c>
      <c r="H2011" s="99" t="s">
        <v>15326</v>
      </c>
      <c r="I2011" s="99" t="s">
        <v>15322</v>
      </c>
      <c r="J2011" s="99" t="s">
        <v>15370</v>
      </c>
      <c r="K2011" s="99">
        <v>0</v>
      </c>
      <c r="L2011" s="99" t="s">
        <v>13433</v>
      </c>
      <c r="M2011" s="99" t="s">
        <v>18608</v>
      </c>
      <c r="N2011" s="86" t="str">
        <f t="shared" si="32"/>
        <v>4882368</v>
      </c>
      <c r="O2011" s="104">
        <v>227800</v>
      </c>
      <c r="P2011" s="105">
        <v>227800</v>
      </c>
      <c r="Q2011" s="77">
        <v>227.8</v>
      </c>
      <c r="R2011" s="102" t="s">
        <v>15329</v>
      </c>
      <c r="S2011" s="99" t="s">
        <v>15330</v>
      </c>
      <c r="T2011" s="99" t="s">
        <v>15331</v>
      </c>
      <c r="U2011" s="99" t="s">
        <v>15332</v>
      </c>
      <c r="V2011" s="99" t="s">
        <v>15333</v>
      </c>
      <c r="W2011" s="99" t="s">
        <v>15334</v>
      </c>
      <c r="X2011" s="103">
        <v>44788</v>
      </c>
      <c r="Y2011" s="103">
        <v>44788</v>
      </c>
      <c r="Z2011" s="103">
        <v>52072</v>
      </c>
      <c r="AA2011" s="79">
        <v>6186</v>
      </c>
      <c r="AB2011" s="80"/>
      <c r="AC2011" s="81"/>
      <c r="AD2011" s="80"/>
      <c r="AE2011" s="81"/>
    </row>
    <row r="2012" spans="1:31" s="119" customFormat="1" hidden="1">
      <c r="A2012" s="98" t="s">
        <v>15380</v>
      </c>
      <c r="B2012" s="99" t="s">
        <v>15381</v>
      </c>
      <c r="C2012" s="99" t="s">
        <v>15382</v>
      </c>
      <c r="D2012" s="99" t="s">
        <v>15322</v>
      </c>
      <c r="E2012" s="99" t="s">
        <v>15337</v>
      </c>
      <c r="F2012" s="99" t="s">
        <v>15324</v>
      </c>
      <c r="G2012" s="99" t="s">
        <v>18609</v>
      </c>
      <c r="H2012" s="99" t="s">
        <v>15326</v>
      </c>
      <c r="I2012" s="99" t="s">
        <v>15322</v>
      </c>
      <c r="J2012" s="99" t="s">
        <v>15337</v>
      </c>
      <c r="K2012" s="99">
        <v>0</v>
      </c>
      <c r="L2012" s="99" t="s">
        <v>13433</v>
      </c>
      <c r="M2012" s="99" t="s">
        <v>18610</v>
      </c>
      <c r="N2012" s="86" t="str">
        <f t="shared" si="32"/>
        <v>5283127</v>
      </c>
      <c r="O2012" s="104">
        <v>327250</v>
      </c>
      <c r="P2012" s="105">
        <v>327250</v>
      </c>
      <c r="Q2012" s="77">
        <v>327.25</v>
      </c>
      <c r="R2012" s="102" t="s">
        <v>15329</v>
      </c>
      <c r="S2012" s="99" t="s">
        <v>15330</v>
      </c>
      <c r="T2012" s="99" t="s">
        <v>15331</v>
      </c>
      <c r="U2012" s="99" t="s">
        <v>15332</v>
      </c>
      <c r="V2012" s="99" t="s">
        <v>15333</v>
      </c>
      <c r="W2012" s="99" t="s">
        <v>15334</v>
      </c>
      <c r="X2012" s="103">
        <v>44788</v>
      </c>
      <c r="Y2012" s="103">
        <v>44788</v>
      </c>
      <c r="Z2012" s="103">
        <v>52087</v>
      </c>
      <c r="AA2012" s="79">
        <v>6186</v>
      </c>
      <c r="AB2012" s="80"/>
      <c r="AC2012" s="81"/>
      <c r="AD2012" s="80"/>
      <c r="AE2012" s="81"/>
    </row>
    <row r="2013" spans="1:31" s="119" customFormat="1" hidden="1">
      <c r="A2013" s="98" t="s">
        <v>15380</v>
      </c>
      <c r="B2013" s="99" t="s">
        <v>15381</v>
      </c>
      <c r="C2013" s="99" t="s">
        <v>15382</v>
      </c>
      <c r="D2013" s="99" t="s">
        <v>15322</v>
      </c>
      <c r="E2013" s="99" t="s">
        <v>15337</v>
      </c>
      <c r="F2013" s="99" t="s">
        <v>15324</v>
      </c>
      <c r="G2013" s="99" t="s">
        <v>18611</v>
      </c>
      <c r="H2013" s="99" t="s">
        <v>15326</v>
      </c>
      <c r="I2013" s="99" t="s">
        <v>15322</v>
      </c>
      <c r="J2013" s="99" t="s">
        <v>15406</v>
      </c>
      <c r="K2013" s="99">
        <v>0</v>
      </c>
      <c r="L2013" s="99" t="s">
        <v>13433</v>
      </c>
      <c r="M2013" s="99" t="s">
        <v>18612</v>
      </c>
      <c r="N2013" s="86" t="str">
        <f t="shared" si="32"/>
        <v>3183802</v>
      </c>
      <c r="O2013" s="104">
        <v>292842</v>
      </c>
      <c r="P2013" s="105">
        <v>292842</v>
      </c>
      <c r="Q2013" s="77">
        <v>292.84199999999998</v>
      </c>
      <c r="R2013" s="102" t="s">
        <v>15329</v>
      </c>
      <c r="S2013" s="99" t="s">
        <v>15330</v>
      </c>
      <c r="T2013" s="99" t="s">
        <v>15331</v>
      </c>
      <c r="U2013" s="99" t="s">
        <v>15332</v>
      </c>
      <c r="V2013" s="99" t="s">
        <v>15333</v>
      </c>
      <c r="W2013" s="99" t="s">
        <v>15334</v>
      </c>
      <c r="X2013" s="103">
        <v>44788</v>
      </c>
      <c r="Y2013" s="103">
        <v>44788</v>
      </c>
      <c r="Z2013" s="103">
        <v>52087</v>
      </c>
      <c r="AA2013" s="79">
        <v>6186</v>
      </c>
      <c r="AB2013" s="80"/>
      <c r="AC2013" s="81"/>
      <c r="AD2013" s="80"/>
      <c r="AE2013" s="81"/>
    </row>
    <row r="2014" spans="1:31" s="119" customFormat="1" hidden="1">
      <c r="A2014" s="98" t="s">
        <v>2347</v>
      </c>
      <c r="B2014" s="99" t="s">
        <v>15346</v>
      </c>
      <c r="C2014" s="99" t="s">
        <v>129</v>
      </c>
      <c r="D2014" s="99" t="s">
        <v>15322</v>
      </c>
      <c r="E2014" s="99" t="s">
        <v>15337</v>
      </c>
      <c r="F2014" s="99" t="s">
        <v>15354</v>
      </c>
      <c r="G2014" s="99" t="s">
        <v>18613</v>
      </c>
      <c r="H2014" s="99" t="s">
        <v>15326</v>
      </c>
      <c r="I2014" s="99" t="s">
        <v>15322</v>
      </c>
      <c r="J2014" s="99" t="s">
        <v>15370</v>
      </c>
      <c r="K2014" s="99">
        <v>0</v>
      </c>
      <c r="L2014" s="99" t="s">
        <v>13433</v>
      </c>
      <c r="M2014" s="99" t="s">
        <v>18614</v>
      </c>
      <c r="N2014" s="86" t="str">
        <f t="shared" si="32"/>
        <v>2412174</v>
      </c>
      <c r="O2014" s="104">
        <v>105000</v>
      </c>
      <c r="P2014" s="105">
        <v>105000</v>
      </c>
      <c r="Q2014" s="77">
        <v>105</v>
      </c>
      <c r="R2014" s="102" t="s">
        <v>15329</v>
      </c>
      <c r="S2014" s="99" t="s">
        <v>15371</v>
      </c>
      <c r="T2014" s="99" t="s">
        <v>15331</v>
      </c>
      <c r="U2014" s="99" t="s">
        <v>15332</v>
      </c>
      <c r="V2014" s="99" t="s">
        <v>15333</v>
      </c>
      <c r="W2014" s="99" t="s">
        <v>15372</v>
      </c>
      <c r="X2014" s="103">
        <v>44789</v>
      </c>
      <c r="Y2014" s="103">
        <v>44789</v>
      </c>
      <c r="Z2014" s="103">
        <v>48440</v>
      </c>
      <c r="AA2014" s="79" t="s">
        <v>15374</v>
      </c>
      <c r="AB2014" s="80"/>
      <c r="AC2014" s="81"/>
      <c r="AD2014" s="80"/>
      <c r="AE2014" s="81" t="s">
        <v>15375</v>
      </c>
    </row>
    <row r="2015" spans="1:31" s="119" customFormat="1" hidden="1">
      <c r="A2015" s="98" t="s">
        <v>2347</v>
      </c>
      <c r="B2015" s="99" t="s">
        <v>15346</v>
      </c>
      <c r="C2015" s="99" t="s">
        <v>129</v>
      </c>
      <c r="D2015" s="99" t="s">
        <v>15322</v>
      </c>
      <c r="E2015" s="99" t="s">
        <v>15337</v>
      </c>
      <c r="F2015" s="99" t="s">
        <v>15354</v>
      </c>
      <c r="G2015" s="99" t="s">
        <v>18615</v>
      </c>
      <c r="H2015" s="99" t="s">
        <v>15326</v>
      </c>
      <c r="I2015" s="99" t="s">
        <v>15322</v>
      </c>
      <c r="J2015" s="99" t="s">
        <v>15395</v>
      </c>
      <c r="K2015" s="99">
        <v>0</v>
      </c>
      <c r="L2015" s="99" t="s">
        <v>13433</v>
      </c>
      <c r="M2015" s="99" t="s">
        <v>18616</v>
      </c>
      <c r="N2015" s="86" t="str">
        <f t="shared" si="32"/>
        <v>6695464</v>
      </c>
      <c r="O2015" s="104">
        <v>210000</v>
      </c>
      <c r="P2015" s="105">
        <v>210000</v>
      </c>
      <c r="Q2015" s="77">
        <v>210</v>
      </c>
      <c r="R2015" s="102" t="s">
        <v>15329</v>
      </c>
      <c r="S2015" s="99" t="s">
        <v>15371</v>
      </c>
      <c r="T2015" s="99" t="s">
        <v>15331</v>
      </c>
      <c r="U2015" s="99" t="s">
        <v>15332</v>
      </c>
      <c r="V2015" s="99" t="s">
        <v>15333</v>
      </c>
      <c r="W2015" s="99" t="s">
        <v>15372</v>
      </c>
      <c r="X2015" s="103">
        <v>44789</v>
      </c>
      <c r="Y2015" s="103">
        <v>44789</v>
      </c>
      <c r="Z2015" s="103">
        <v>48440</v>
      </c>
      <c r="AA2015" s="79" t="s">
        <v>15374</v>
      </c>
      <c r="AB2015" s="80"/>
      <c r="AC2015" s="81"/>
      <c r="AD2015" s="80"/>
      <c r="AE2015" s="81" t="s">
        <v>15375</v>
      </c>
    </row>
    <row r="2016" spans="1:31" s="119" customFormat="1" hidden="1">
      <c r="A2016" s="98" t="s">
        <v>2347</v>
      </c>
      <c r="B2016" s="99" t="s">
        <v>15346</v>
      </c>
      <c r="C2016" s="99" t="s">
        <v>129</v>
      </c>
      <c r="D2016" s="99" t="s">
        <v>15322</v>
      </c>
      <c r="E2016" s="99" t="s">
        <v>15337</v>
      </c>
      <c r="F2016" s="99" t="s">
        <v>15324</v>
      </c>
      <c r="G2016" s="99" t="s">
        <v>18617</v>
      </c>
      <c r="H2016" s="99" t="s">
        <v>15326</v>
      </c>
      <c r="I2016" s="99" t="s">
        <v>15322</v>
      </c>
      <c r="J2016" s="99" t="s">
        <v>15364</v>
      </c>
      <c r="K2016" s="99">
        <v>0</v>
      </c>
      <c r="L2016" s="99" t="s">
        <v>13433</v>
      </c>
      <c r="M2016" s="99" t="s">
        <v>18618</v>
      </c>
      <c r="N2016" s="86" t="str">
        <f t="shared" si="32"/>
        <v>5413106</v>
      </c>
      <c r="O2016" s="104">
        <v>114186</v>
      </c>
      <c r="P2016" s="105">
        <v>114186</v>
      </c>
      <c r="Q2016" s="77">
        <v>114.18600000000001</v>
      </c>
      <c r="R2016" s="102" t="s">
        <v>15329</v>
      </c>
      <c r="S2016" s="99" t="s">
        <v>15330</v>
      </c>
      <c r="T2016" s="99" t="s">
        <v>15331</v>
      </c>
      <c r="U2016" s="99" t="s">
        <v>15697</v>
      </c>
      <c r="V2016" s="99" t="s">
        <v>15698</v>
      </c>
      <c r="W2016" s="99" t="s">
        <v>15345</v>
      </c>
      <c r="X2016" s="103">
        <v>44789</v>
      </c>
      <c r="Y2016" s="103">
        <v>44789</v>
      </c>
      <c r="Z2016" s="103">
        <v>52084</v>
      </c>
      <c r="AA2016" s="79">
        <v>6186</v>
      </c>
      <c r="AB2016" s="80"/>
      <c r="AC2016" s="81"/>
      <c r="AD2016" s="80"/>
      <c r="AE2016" s="81"/>
    </row>
    <row r="2017" spans="1:31" s="119" customFormat="1" hidden="1">
      <c r="A2017" s="98" t="s">
        <v>2347</v>
      </c>
      <c r="B2017" s="99" t="s">
        <v>15346</v>
      </c>
      <c r="C2017" s="99" t="s">
        <v>129</v>
      </c>
      <c r="D2017" s="99" t="s">
        <v>15322</v>
      </c>
      <c r="E2017" s="99" t="s">
        <v>15337</v>
      </c>
      <c r="F2017" s="99" t="s">
        <v>15354</v>
      </c>
      <c r="G2017" s="99" t="s">
        <v>18619</v>
      </c>
      <c r="H2017" s="99" t="s">
        <v>15326</v>
      </c>
      <c r="I2017" s="99" t="s">
        <v>15322</v>
      </c>
      <c r="J2017" s="99" t="s">
        <v>15348</v>
      </c>
      <c r="K2017" s="99">
        <v>0</v>
      </c>
      <c r="L2017" s="99" t="s">
        <v>13433</v>
      </c>
      <c r="M2017" s="99" t="s">
        <v>18620</v>
      </c>
      <c r="N2017" s="86" t="str">
        <f t="shared" si="32"/>
        <v>5462311</v>
      </c>
      <c r="O2017" s="104">
        <v>202500</v>
      </c>
      <c r="P2017" s="105">
        <v>202500</v>
      </c>
      <c r="Q2017" s="77">
        <v>202.5</v>
      </c>
      <c r="R2017" s="102" t="s">
        <v>15329</v>
      </c>
      <c r="S2017" s="99" t="s">
        <v>15371</v>
      </c>
      <c r="T2017" s="99" t="s">
        <v>15331</v>
      </c>
      <c r="U2017" s="99" t="s">
        <v>15332</v>
      </c>
      <c r="V2017" s="99" t="s">
        <v>15333</v>
      </c>
      <c r="W2017" s="99" t="s">
        <v>15329</v>
      </c>
      <c r="X2017" s="103">
        <v>44789</v>
      </c>
      <c r="Y2017" s="103">
        <v>44789</v>
      </c>
      <c r="Z2017" s="103">
        <v>48440</v>
      </c>
      <c r="AA2017" s="79" t="s">
        <v>15374</v>
      </c>
      <c r="AB2017" s="80"/>
      <c r="AC2017" s="81"/>
      <c r="AD2017" s="80"/>
      <c r="AE2017" s="81" t="s">
        <v>15375</v>
      </c>
    </row>
    <row r="2018" spans="1:31" s="119" customFormat="1" hidden="1">
      <c r="A2018" s="98" t="s">
        <v>2347</v>
      </c>
      <c r="B2018" s="99" t="s">
        <v>15367</v>
      </c>
      <c r="C2018" s="99" t="s">
        <v>15368</v>
      </c>
      <c r="D2018" s="99" t="s">
        <v>15322</v>
      </c>
      <c r="E2018" s="99" t="s">
        <v>15364</v>
      </c>
      <c r="F2018" s="99" t="s">
        <v>15324</v>
      </c>
      <c r="G2018" s="99" t="s">
        <v>18621</v>
      </c>
      <c r="H2018" s="99" t="s">
        <v>15326</v>
      </c>
      <c r="I2018" s="99" t="s">
        <v>15322</v>
      </c>
      <c r="J2018" s="99" t="s">
        <v>15364</v>
      </c>
      <c r="K2018" s="99">
        <v>0</v>
      </c>
      <c r="L2018" s="99" t="s">
        <v>13433</v>
      </c>
      <c r="M2018" s="99" t="s">
        <v>18622</v>
      </c>
      <c r="N2018" s="86" t="str">
        <f t="shared" si="32"/>
        <v>8300873</v>
      </c>
      <c r="O2018" s="104">
        <v>238000</v>
      </c>
      <c r="P2018" s="105">
        <v>92500</v>
      </c>
      <c r="Q2018" s="77">
        <v>92.5</v>
      </c>
      <c r="R2018" s="102" t="s">
        <v>15329</v>
      </c>
      <c r="S2018" s="99" t="s">
        <v>15330</v>
      </c>
      <c r="T2018" s="99" t="s">
        <v>15331</v>
      </c>
      <c r="U2018" s="99" t="s">
        <v>15641</v>
      </c>
      <c r="V2018" s="99" t="s">
        <v>15642</v>
      </c>
      <c r="W2018" s="99" t="s">
        <v>15345</v>
      </c>
      <c r="X2018" s="103">
        <v>44789</v>
      </c>
      <c r="Y2018" s="103">
        <v>44789</v>
      </c>
      <c r="Z2018" s="103">
        <v>52078</v>
      </c>
      <c r="AA2018" s="79">
        <v>6186</v>
      </c>
      <c r="AB2018" s="80" t="s">
        <v>15503</v>
      </c>
      <c r="AC2018" s="81" t="s">
        <v>15340</v>
      </c>
      <c r="AD2018" s="80"/>
      <c r="AE2018" s="81"/>
    </row>
    <row r="2019" spans="1:31" s="119" customFormat="1" hidden="1">
      <c r="A2019" s="98" t="s">
        <v>2347</v>
      </c>
      <c r="B2019" s="99" t="s">
        <v>15367</v>
      </c>
      <c r="C2019" s="99" t="s">
        <v>15368</v>
      </c>
      <c r="D2019" s="99" t="s">
        <v>15322</v>
      </c>
      <c r="E2019" s="99" t="s">
        <v>15364</v>
      </c>
      <c r="F2019" s="99" t="s">
        <v>15324</v>
      </c>
      <c r="G2019" s="99" t="s">
        <v>18623</v>
      </c>
      <c r="H2019" s="99" t="s">
        <v>15326</v>
      </c>
      <c r="I2019" s="99" t="s">
        <v>15322</v>
      </c>
      <c r="J2019" s="99" t="s">
        <v>15364</v>
      </c>
      <c r="K2019" s="99">
        <v>0</v>
      </c>
      <c r="L2019" s="99" t="s">
        <v>13433</v>
      </c>
      <c r="M2019" s="99" t="s">
        <v>18624</v>
      </c>
      <c r="N2019" s="86" t="str">
        <f t="shared" si="32"/>
        <v>8936216</v>
      </c>
      <c r="O2019" s="104">
        <v>176800</v>
      </c>
      <c r="P2019" s="105">
        <v>176800</v>
      </c>
      <c r="Q2019" s="77">
        <v>176.8</v>
      </c>
      <c r="R2019" s="102" t="s">
        <v>15329</v>
      </c>
      <c r="S2019" s="99" t="s">
        <v>15330</v>
      </c>
      <c r="T2019" s="99" t="s">
        <v>15331</v>
      </c>
      <c r="U2019" s="99" t="s">
        <v>15697</v>
      </c>
      <c r="V2019" s="99" t="s">
        <v>15698</v>
      </c>
      <c r="W2019" s="99" t="s">
        <v>15345</v>
      </c>
      <c r="X2019" s="103">
        <v>44788</v>
      </c>
      <c r="Y2019" s="103">
        <v>44789</v>
      </c>
      <c r="Z2019" s="103">
        <v>52088</v>
      </c>
      <c r="AA2019" s="79">
        <v>6186</v>
      </c>
      <c r="AB2019" s="80"/>
      <c r="AC2019" s="81"/>
      <c r="AD2019" s="80"/>
      <c r="AE2019" s="81"/>
    </row>
    <row r="2020" spans="1:31" s="119" customFormat="1" hidden="1">
      <c r="A2020" s="98" t="s">
        <v>15320</v>
      </c>
      <c r="B2020" s="99" t="s">
        <v>15769</v>
      </c>
      <c r="C2020" s="99" t="s">
        <v>15770</v>
      </c>
      <c r="D2020" s="99" t="s">
        <v>15322</v>
      </c>
      <c r="E2020" s="99" t="s">
        <v>15327</v>
      </c>
      <c r="F2020" s="99" t="s">
        <v>15324</v>
      </c>
      <c r="G2020" s="99" t="s">
        <v>18625</v>
      </c>
      <c r="H2020" s="99" t="s">
        <v>15326</v>
      </c>
      <c r="I2020" s="99" t="s">
        <v>15322</v>
      </c>
      <c r="J2020" s="99" t="s">
        <v>15327</v>
      </c>
      <c r="K2020" s="99">
        <v>0</v>
      </c>
      <c r="L2020" s="99" t="s">
        <v>13433</v>
      </c>
      <c r="M2020" s="99" t="s">
        <v>3486</v>
      </c>
      <c r="N2020" s="86" t="str">
        <f t="shared" si="32"/>
        <v>0238757</v>
      </c>
      <c r="O2020" s="104">
        <v>212500</v>
      </c>
      <c r="P2020" s="105">
        <v>212500</v>
      </c>
      <c r="Q2020" s="77">
        <v>212.5</v>
      </c>
      <c r="R2020" s="102" t="s">
        <v>15329</v>
      </c>
      <c r="S2020" s="99" t="s">
        <v>15330</v>
      </c>
      <c r="T2020" s="99" t="s">
        <v>15331</v>
      </c>
      <c r="U2020" s="99" t="s">
        <v>15332</v>
      </c>
      <c r="V2020" s="99" t="s">
        <v>15333</v>
      </c>
      <c r="W2020" s="99" t="s">
        <v>15334</v>
      </c>
      <c r="X2020" s="103">
        <v>44788</v>
      </c>
      <c r="Y2020" s="103">
        <v>44789</v>
      </c>
      <c r="Z2020" s="103">
        <v>52089</v>
      </c>
      <c r="AA2020" s="79">
        <v>6186</v>
      </c>
      <c r="AB2020" s="80" t="s">
        <v>15340</v>
      </c>
      <c r="AC2020" s="81">
        <v>33</v>
      </c>
      <c r="AD2020" s="80"/>
      <c r="AE2020" s="81"/>
    </row>
    <row r="2021" spans="1:31" s="119" customFormat="1" hidden="1">
      <c r="A2021" s="98" t="s">
        <v>15320</v>
      </c>
      <c r="B2021" s="99" t="s">
        <v>15769</v>
      </c>
      <c r="C2021" s="99" t="s">
        <v>15770</v>
      </c>
      <c r="D2021" s="99" t="s">
        <v>15322</v>
      </c>
      <c r="E2021" s="99" t="s">
        <v>15327</v>
      </c>
      <c r="F2021" s="99" t="s">
        <v>15324</v>
      </c>
      <c r="G2021" s="99" t="s">
        <v>18626</v>
      </c>
      <c r="H2021" s="99" t="s">
        <v>15326</v>
      </c>
      <c r="I2021" s="99" t="s">
        <v>15322</v>
      </c>
      <c r="J2021" s="99" t="s">
        <v>15327</v>
      </c>
      <c r="K2021" s="99">
        <v>0</v>
      </c>
      <c r="L2021" s="99" t="s">
        <v>13433</v>
      </c>
      <c r="M2021" s="99" t="s">
        <v>3464</v>
      </c>
      <c r="N2021" s="86" t="str">
        <f t="shared" si="32"/>
        <v>0444138</v>
      </c>
      <c r="O2021" s="104">
        <v>216750</v>
      </c>
      <c r="P2021" s="105">
        <v>216750</v>
      </c>
      <c r="Q2021" s="77">
        <v>216.75</v>
      </c>
      <c r="R2021" s="102" t="s">
        <v>15329</v>
      </c>
      <c r="S2021" s="99" t="s">
        <v>15330</v>
      </c>
      <c r="T2021" s="99" t="s">
        <v>15331</v>
      </c>
      <c r="U2021" s="99" t="s">
        <v>15332</v>
      </c>
      <c r="V2021" s="99" t="s">
        <v>15333</v>
      </c>
      <c r="W2021" s="99" t="s">
        <v>15334</v>
      </c>
      <c r="X2021" s="103">
        <v>44788</v>
      </c>
      <c r="Y2021" s="103">
        <v>44789</v>
      </c>
      <c r="Z2021" s="103">
        <v>52089</v>
      </c>
      <c r="AA2021" s="79">
        <v>6186</v>
      </c>
      <c r="AB2021" s="80" t="s">
        <v>15340</v>
      </c>
      <c r="AC2021" s="81">
        <v>33</v>
      </c>
      <c r="AD2021" s="80"/>
      <c r="AE2021" s="81"/>
    </row>
    <row r="2022" spans="1:31" s="119" customFormat="1" hidden="1">
      <c r="A2022" s="98" t="s">
        <v>15320</v>
      </c>
      <c r="B2022" s="99" t="s">
        <v>15620</v>
      </c>
      <c r="C2022" s="99" t="s">
        <v>15621</v>
      </c>
      <c r="D2022" s="99" t="s">
        <v>15322</v>
      </c>
      <c r="E2022" s="99" t="s">
        <v>15348</v>
      </c>
      <c r="F2022" s="99" t="s">
        <v>15324</v>
      </c>
      <c r="G2022" s="99" t="s">
        <v>18627</v>
      </c>
      <c r="H2022" s="99" t="s">
        <v>15326</v>
      </c>
      <c r="I2022" s="99" t="s">
        <v>15322</v>
      </c>
      <c r="J2022" s="99" t="s">
        <v>15348</v>
      </c>
      <c r="K2022" s="99">
        <v>0</v>
      </c>
      <c r="L2022" s="99" t="s">
        <v>13433</v>
      </c>
      <c r="M2022" s="99" t="s">
        <v>18628</v>
      </c>
      <c r="N2022" s="86" t="str">
        <f t="shared" si="32"/>
        <v>0553694</v>
      </c>
      <c r="O2022" s="104">
        <v>229000</v>
      </c>
      <c r="P2022" s="105">
        <v>229000</v>
      </c>
      <c r="Q2022" s="77">
        <v>229</v>
      </c>
      <c r="R2022" s="102" t="s">
        <v>15329</v>
      </c>
      <c r="S2022" s="99" t="s">
        <v>15330</v>
      </c>
      <c r="T2022" s="99" t="s">
        <v>15331</v>
      </c>
      <c r="U2022" s="99" t="s">
        <v>15332</v>
      </c>
      <c r="V2022" s="99" t="s">
        <v>15333</v>
      </c>
      <c r="W2022" s="99" t="s">
        <v>15334</v>
      </c>
      <c r="X2022" s="103">
        <v>44785</v>
      </c>
      <c r="Y2022" s="103">
        <v>44789</v>
      </c>
      <c r="Z2022" s="103">
        <v>52089</v>
      </c>
      <c r="AA2022" s="79">
        <v>6186</v>
      </c>
      <c r="AB2022" s="80"/>
      <c r="AC2022" s="81"/>
      <c r="AD2022" s="80"/>
      <c r="AE2022" s="81"/>
    </row>
    <row r="2023" spans="1:31" s="119" customFormat="1" hidden="1">
      <c r="A2023" s="98" t="s">
        <v>15458</v>
      </c>
      <c r="B2023" s="99" t="s">
        <v>15499</v>
      </c>
      <c r="C2023" s="99" t="s">
        <v>15500</v>
      </c>
      <c r="D2023" s="99" t="s">
        <v>15322</v>
      </c>
      <c r="E2023" s="99" t="s">
        <v>15395</v>
      </c>
      <c r="F2023" s="99" t="s">
        <v>15324</v>
      </c>
      <c r="G2023" s="99" t="s">
        <v>18629</v>
      </c>
      <c r="H2023" s="99" t="s">
        <v>15326</v>
      </c>
      <c r="I2023" s="99" t="s">
        <v>15322</v>
      </c>
      <c r="J2023" s="99" t="s">
        <v>15395</v>
      </c>
      <c r="K2023" s="99">
        <v>0</v>
      </c>
      <c r="L2023" s="99" t="s">
        <v>13433</v>
      </c>
      <c r="M2023" s="99" t="s">
        <v>18630</v>
      </c>
      <c r="N2023" s="86" t="str">
        <f t="shared" si="32"/>
        <v>3231191</v>
      </c>
      <c r="O2023" s="104">
        <v>144500</v>
      </c>
      <c r="P2023" s="105">
        <v>43350</v>
      </c>
      <c r="Q2023" s="77">
        <v>43.35</v>
      </c>
      <c r="R2023" s="102" t="s">
        <v>15329</v>
      </c>
      <c r="S2023" s="99" t="s">
        <v>15330</v>
      </c>
      <c r="T2023" s="99" t="s">
        <v>15331</v>
      </c>
      <c r="U2023" s="99" t="s">
        <v>15641</v>
      </c>
      <c r="V2023" s="99" t="s">
        <v>15642</v>
      </c>
      <c r="W2023" s="99" t="s">
        <v>15334</v>
      </c>
      <c r="X2023" s="103">
        <v>44781</v>
      </c>
      <c r="Y2023" s="103">
        <v>44789</v>
      </c>
      <c r="Z2023" s="103">
        <v>52080</v>
      </c>
      <c r="AA2023" s="79">
        <v>6186</v>
      </c>
      <c r="AB2023" s="80" t="s">
        <v>15503</v>
      </c>
      <c r="AC2023" s="81"/>
      <c r="AD2023" s="80"/>
      <c r="AE2023" s="81"/>
    </row>
    <row r="2024" spans="1:31" s="119" customFormat="1" hidden="1">
      <c r="A2024" s="98" t="s">
        <v>15458</v>
      </c>
      <c r="B2024" s="99" t="s">
        <v>18631</v>
      </c>
      <c r="C2024" s="99" t="s">
        <v>417</v>
      </c>
      <c r="D2024" s="99" t="s">
        <v>15322</v>
      </c>
      <c r="E2024" s="99" t="s">
        <v>15323</v>
      </c>
      <c r="F2024" s="99" t="s">
        <v>15354</v>
      </c>
      <c r="G2024" s="99" t="s">
        <v>18632</v>
      </c>
      <c r="H2024" s="99" t="s">
        <v>15326</v>
      </c>
      <c r="I2024" s="99" t="s">
        <v>15322</v>
      </c>
      <c r="J2024" s="99" t="s">
        <v>15323</v>
      </c>
      <c r="K2024" s="99">
        <v>0</v>
      </c>
      <c r="L2024" s="99" t="s">
        <v>13433</v>
      </c>
      <c r="M2024" s="99" t="s">
        <v>18633</v>
      </c>
      <c r="N2024" s="86" t="str">
        <f t="shared" si="32"/>
        <v>4116350</v>
      </c>
      <c r="O2024" s="104">
        <v>100000</v>
      </c>
      <c r="P2024" s="105">
        <v>100000</v>
      </c>
      <c r="Q2024" s="77">
        <v>100</v>
      </c>
      <c r="R2024" s="102" t="s">
        <v>15329</v>
      </c>
      <c r="S2024" s="99" t="s">
        <v>15371</v>
      </c>
      <c r="T2024" s="99" t="s">
        <v>15331</v>
      </c>
      <c r="U2024" s="99" t="s">
        <v>15484</v>
      </c>
      <c r="V2024" s="99" t="s">
        <v>15485</v>
      </c>
      <c r="W2024" s="99" t="s">
        <v>15517</v>
      </c>
      <c r="X2024" s="103">
        <v>44761</v>
      </c>
      <c r="Y2024" s="103">
        <v>44789</v>
      </c>
      <c r="Z2024" s="103">
        <v>50238</v>
      </c>
      <c r="AA2024" s="79" t="s">
        <v>15374</v>
      </c>
      <c r="AB2024" s="80"/>
      <c r="AC2024" s="81"/>
      <c r="AD2024" s="80"/>
      <c r="AE2024" s="81"/>
    </row>
    <row r="2025" spans="1:31" s="119" customFormat="1" hidden="1">
      <c r="A2025" s="98" t="s">
        <v>15458</v>
      </c>
      <c r="B2025" s="99" t="s">
        <v>16303</v>
      </c>
      <c r="C2025" s="99" t="s">
        <v>16304</v>
      </c>
      <c r="D2025" s="99" t="s">
        <v>15322</v>
      </c>
      <c r="E2025" s="99" t="s">
        <v>15418</v>
      </c>
      <c r="F2025" s="99" t="s">
        <v>15354</v>
      </c>
      <c r="G2025" s="99" t="s">
        <v>18634</v>
      </c>
      <c r="H2025" s="99" t="s">
        <v>15326</v>
      </c>
      <c r="I2025" s="99" t="s">
        <v>15322</v>
      </c>
      <c r="J2025" s="99" t="s">
        <v>15418</v>
      </c>
      <c r="K2025" s="99">
        <v>0</v>
      </c>
      <c r="L2025" s="99" t="s">
        <v>13433</v>
      </c>
      <c r="M2025" s="99" t="s">
        <v>18635</v>
      </c>
      <c r="N2025" s="86" t="str">
        <f t="shared" si="32"/>
        <v>7578756</v>
      </c>
      <c r="O2025" s="104">
        <v>157250</v>
      </c>
      <c r="P2025" s="105">
        <v>157250</v>
      </c>
      <c r="Q2025" s="77">
        <v>157.25</v>
      </c>
      <c r="R2025" s="102" t="s">
        <v>15329</v>
      </c>
      <c r="S2025" s="99" t="s">
        <v>15371</v>
      </c>
      <c r="T2025" s="99" t="s">
        <v>15331</v>
      </c>
      <c r="U2025" s="99" t="s">
        <v>15484</v>
      </c>
      <c r="V2025" s="99" t="s">
        <v>15485</v>
      </c>
      <c r="W2025" s="99" t="s">
        <v>15517</v>
      </c>
      <c r="X2025" s="103">
        <v>44768</v>
      </c>
      <c r="Y2025" s="103">
        <v>44789</v>
      </c>
      <c r="Z2025" s="103">
        <v>50245</v>
      </c>
      <c r="AA2025" s="79" t="s">
        <v>15374</v>
      </c>
      <c r="AB2025" s="80" t="s">
        <v>15375</v>
      </c>
      <c r="AC2025" s="81"/>
      <c r="AD2025" s="80"/>
      <c r="AE2025" s="81"/>
    </row>
    <row r="2026" spans="1:31" s="119" customFormat="1" hidden="1">
      <c r="A2026" s="98" t="s">
        <v>15458</v>
      </c>
      <c r="B2026" s="99" t="s">
        <v>15883</v>
      </c>
      <c r="C2026" s="99" t="s">
        <v>15884</v>
      </c>
      <c r="D2026" s="99" t="s">
        <v>15322</v>
      </c>
      <c r="E2026" s="99" t="s">
        <v>15364</v>
      </c>
      <c r="F2026" s="99" t="s">
        <v>15324</v>
      </c>
      <c r="G2026" s="99" t="s">
        <v>18636</v>
      </c>
      <c r="H2026" s="99" t="s">
        <v>15326</v>
      </c>
      <c r="I2026" s="99" t="s">
        <v>15322</v>
      </c>
      <c r="J2026" s="99" t="s">
        <v>15364</v>
      </c>
      <c r="K2026" s="99">
        <v>0</v>
      </c>
      <c r="L2026" s="99" t="s">
        <v>13433</v>
      </c>
      <c r="M2026" s="99" t="s">
        <v>18637</v>
      </c>
      <c r="N2026" s="86" t="str">
        <f t="shared" si="32"/>
        <v>9518230</v>
      </c>
      <c r="O2026" s="104">
        <v>170000</v>
      </c>
      <c r="P2026" s="105">
        <v>170000</v>
      </c>
      <c r="Q2026" s="77">
        <v>170</v>
      </c>
      <c r="R2026" s="102" t="s">
        <v>15329</v>
      </c>
      <c r="S2026" s="99" t="s">
        <v>15330</v>
      </c>
      <c r="T2026" s="99" t="s">
        <v>15331</v>
      </c>
      <c r="U2026" s="99" t="s">
        <v>15332</v>
      </c>
      <c r="V2026" s="99" t="s">
        <v>15333</v>
      </c>
      <c r="W2026" s="99" t="s">
        <v>15334</v>
      </c>
      <c r="X2026" s="103">
        <v>44784</v>
      </c>
      <c r="Y2026" s="103">
        <v>44789</v>
      </c>
      <c r="Z2026" s="103">
        <v>52024</v>
      </c>
      <c r="AA2026" s="79">
        <v>6186</v>
      </c>
      <c r="AB2026" s="80"/>
      <c r="AC2026" s="81"/>
      <c r="AD2026" s="80"/>
      <c r="AE2026" s="81"/>
    </row>
    <row r="2027" spans="1:31" s="119" customFormat="1" hidden="1">
      <c r="A2027" s="98" t="s">
        <v>15458</v>
      </c>
      <c r="B2027" s="99" t="s">
        <v>15602</v>
      </c>
      <c r="C2027" s="99" t="s">
        <v>3811</v>
      </c>
      <c r="D2027" s="99" t="s">
        <v>15322</v>
      </c>
      <c r="E2027" s="99" t="s">
        <v>15361</v>
      </c>
      <c r="F2027" s="99" t="s">
        <v>15324</v>
      </c>
      <c r="G2027" s="99" t="s">
        <v>18638</v>
      </c>
      <c r="H2027" s="99" t="s">
        <v>15326</v>
      </c>
      <c r="I2027" s="99" t="s">
        <v>15322</v>
      </c>
      <c r="J2027" s="99" t="s">
        <v>15361</v>
      </c>
      <c r="K2027" s="99">
        <v>0</v>
      </c>
      <c r="L2027" s="99" t="s">
        <v>13433</v>
      </c>
      <c r="M2027" s="99" t="s">
        <v>18639</v>
      </c>
      <c r="N2027" s="86" t="str">
        <f t="shared" si="32"/>
        <v>0795198</v>
      </c>
      <c r="O2027" s="104">
        <v>144000</v>
      </c>
      <c r="P2027" s="105">
        <v>57600</v>
      </c>
      <c r="Q2027" s="77">
        <v>57.6</v>
      </c>
      <c r="R2027" s="102" t="s">
        <v>15329</v>
      </c>
      <c r="S2027" s="99" t="s">
        <v>15330</v>
      </c>
      <c r="T2027" s="99" t="s">
        <v>15331</v>
      </c>
      <c r="U2027" s="99" t="s">
        <v>15641</v>
      </c>
      <c r="V2027" s="99" t="s">
        <v>15642</v>
      </c>
      <c r="W2027" s="99" t="s">
        <v>15334</v>
      </c>
      <c r="X2027" s="103">
        <v>44777</v>
      </c>
      <c r="Y2027" s="103">
        <v>44789</v>
      </c>
      <c r="Z2027" s="103">
        <v>52068</v>
      </c>
      <c r="AA2027" s="79">
        <v>6186</v>
      </c>
      <c r="AB2027" s="80" t="s">
        <v>15503</v>
      </c>
      <c r="AC2027" s="81"/>
      <c r="AD2027" s="80"/>
      <c r="AE2027" s="81"/>
    </row>
    <row r="2028" spans="1:31" s="119" customFormat="1" hidden="1">
      <c r="A2028" s="98" t="s">
        <v>15458</v>
      </c>
      <c r="B2028" s="99" t="s">
        <v>15459</v>
      </c>
      <c r="C2028" s="99" t="s">
        <v>15460</v>
      </c>
      <c r="D2028" s="99" t="s">
        <v>15322</v>
      </c>
      <c r="E2028" s="99" t="s">
        <v>15348</v>
      </c>
      <c r="F2028" s="99" t="s">
        <v>15324</v>
      </c>
      <c r="G2028" s="99" t="s">
        <v>18640</v>
      </c>
      <c r="H2028" s="99" t="s">
        <v>15326</v>
      </c>
      <c r="I2028" s="99" t="s">
        <v>15322</v>
      </c>
      <c r="J2028" s="99" t="s">
        <v>15348</v>
      </c>
      <c r="K2028" s="99">
        <v>0</v>
      </c>
      <c r="L2028" s="99" t="s">
        <v>13433</v>
      </c>
      <c r="M2028" s="99" t="s">
        <v>18641</v>
      </c>
      <c r="N2028" s="86" t="str">
        <f t="shared" si="32"/>
        <v>6735013</v>
      </c>
      <c r="O2028" s="104">
        <v>170000</v>
      </c>
      <c r="P2028" s="105">
        <v>119000</v>
      </c>
      <c r="Q2028" s="77">
        <v>119</v>
      </c>
      <c r="R2028" s="102" t="s">
        <v>15329</v>
      </c>
      <c r="S2028" s="99" t="s">
        <v>15330</v>
      </c>
      <c r="T2028" s="99" t="s">
        <v>15331</v>
      </c>
      <c r="U2028" s="99" t="s">
        <v>15641</v>
      </c>
      <c r="V2028" s="99" t="s">
        <v>15642</v>
      </c>
      <c r="W2028" s="99" t="s">
        <v>15334</v>
      </c>
      <c r="X2028" s="103">
        <v>44783</v>
      </c>
      <c r="Y2028" s="103">
        <v>44789</v>
      </c>
      <c r="Z2028" s="103">
        <v>52075</v>
      </c>
      <c r="AA2028" s="79">
        <v>6186</v>
      </c>
      <c r="AB2028" s="80"/>
      <c r="AC2028" s="81"/>
      <c r="AD2028" s="80"/>
      <c r="AE2028" s="81"/>
    </row>
    <row r="2029" spans="1:31" s="119" customFormat="1" hidden="1">
      <c r="A2029" s="98" t="s">
        <v>15392</v>
      </c>
      <c r="B2029" s="99" t="s">
        <v>15435</v>
      </c>
      <c r="C2029" s="99" t="s">
        <v>1049</v>
      </c>
      <c r="D2029" s="99" t="s">
        <v>15322</v>
      </c>
      <c r="E2029" s="99" t="s">
        <v>15337</v>
      </c>
      <c r="F2029" s="99" t="s">
        <v>15324</v>
      </c>
      <c r="G2029" s="99" t="s">
        <v>18642</v>
      </c>
      <c r="H2029" s="99" t="s">
        <v>15326</v>
      </c>
      <c r="I2029" s="99" t="s">
        <v>15322</v>
      </c>
      <c r="J2029" s="99" t="s">
        <v>15370</v>
      </c>
      <c r="K2029" s="99">
        <v>0</v>
      </c>
      <c r="L2029" s="99" t="s">
        <v>13433</v>
      </c>
      <c r="M2029" s="99" t="s">
        <v>18643</v>
      </c>
      <c r="N2029" s="86" t="str">
        <f t="shared" si="32"/>
        <v>1451147</v>
      </c>
      <c r="O2029" s="104">
        <v>100000</v>
      </c>
      <c r="P2029" s="105">
        <v>50000</v>
      </c>
      <c r="Q2029" s="77">
        <v>50</v>
      </c>
      <c r="R2029" s="102" t="s">
        <v>15329</v>
      </c>
      <c r="S2029" s="99" t="s">
        <v>15330</v>
      </c>
      <c r="T2029" s="99" t="s">
        <v>15331</v>
      </c>
      <c r="U2029" s="99" t="s">
        <v>15909</v>
      </c>
      <c r="V2029" s="99" t="s">
        <v>15910</v>
      </c>
      <c r="W2029" s="99" t="s">
        <v>15345</v>
      </c>
      <c r="X2029" s="103">
        <v>44784</v>
      </c>
      <c r="Y2029" s="103">
        <v>44789</v>
      </c>
      <c r="Z2029" s="103">
        <v>52089</v>
      </c>
      <c r="AA2029" s="79">
        <v>6186</v>
      </c>
      <c r="AB2029" s="80" t="s">
        <v>15503</v>
      </c>
      <c r="AC2029" s="81"/>
      <c r="AD2029" s="80"/>
      <c r="AE2029" s="81"/>
    </row>
    <row r="2030" spans="1:31" s="119" customFormat="1" hidden="1">
      <c r="A2030" s="98" t="s">
        <v>15392</v>
      </c>
      <c r="B2030" s="99" t="s">
        <v>15522</v>
      </c>
      <c r="C2030" s="99" t="s">
        <v>15523</v>
      </c>
      <c r="D2030" s="99" t="s">
        <v>15322</v>
      </c>
      <c r="E2030" s="99" t="s">
        <v>15327</v>
      </c>
      <c r="F2030" s="99" t="s">
        <v>15354</v>
      </c>
      <c r="G2030" s="99" t="s">
        <v>18644</v>
      </c>
      <c r="H2030" s="99" t="s">
        <v>15326</v>
      </c>
      <c r="I2030" s="99" t="s">
        <v>15322</v>
      </c>
      <c r="J2030" s="99" t="s">
        <v>15327</v>
      </c>
      <c r="K2030" s="99">
        <v>0</v>
      </c>
      <c r="L2030" s="99" t="s">
        <v>13433</v>
      </c>
      <c r="M2030" s="99" t="s">
        <v>18645</v>
      </c>
      <c r="N2030" s="86" t="str">
        <f t="shared" si="32"/>
        <v>1159840</v>
      </c>
      <c r="O2030" s="104">
        <v>80000</v>
      </c>
      <c r="P2030" s="105">
        <v>40000</v>
      </c>
      <c r="Q2030" s="77">
        <v>40</v>
      </c>
      <c r="R2030" s="102" t="s">
        <v>15329</v>
      </c>
      <c r="S2030" s="99" t="s">
        <v>15401</v>
      </c>
      <c r="T2030" s="99" t="s">
        <v>15331</v>
      </c>
      <c r="U2030" s="99" t="s">
        <v>15641</v>
      </c>
      <c r="V2030" s="99" t="s">
        <v>15642</v>
      </c>
      <c r="W2030" s="99" t="s">
        <v>16520</v>
      </c>
      <c r="X2030" s="103">
        <v>44785</v>
      </c>
      <c r="Y2030" s="103">
        <v>44789</v>
      </c>
      <c r="Z2030" s="103">
        <v>48438</v>
      </c>
      <c r="AA2030" s="79">
        <v>6186</v>
      </c>
      <c r="AB2030" s="80" t="s">
        <v>15503</v>
      </c>
      <c r="AC2030" s="81"/>
      <c r="AD2030" s="80"/>
      <c r="AE2030" s="81"/>
    </row>
    <row r="2031" spans="1:31" s="119" customFormat="1" hidden="1">
      <c r="A2031" s="98" t="s">
        <v>15392</v>
      </c>
      <c r="B2031" s="99" t="s">
        <v>15522</v>
      </c>
      <c r="C2031" s="99" t="s">
        <v>15523</v>
      </c>
      <c r="D2031" s="99" t="s">
        <v>15322</v>
      </c>
      <c r="E2031" s="99" t="s">
        <v>15327</v>
      </c>
      <c r="F2031" s="99" t="s">
        <v>15354</v>
      </c>
      <c r="G2031" s="99" t="s">
        <v>18646</v>
      </c>
      <c r="H2031" s="99" t="s">
        <v>15326</v>
      </c>
      <c r="I2031" s="99" t="s">
        <v>15322</v>
      </c>
      <c r="J2031" s="99" t="s">
        <v>15327</v>
      </c>
      <c r="K2031" s="99">
        <v>0</v>
      </c>
      <c r="L2031" s="99" t="s">
        <v>13433</v>
      </c>
      <c r="M2031" s="99" t="s">
        <v>18647</v>
      </c>
      <c r="N2031" s="86" t="str">
        <f t="shared" si="32"/>
        <v>5602013</v>
      </c>
      <c r="O2031" s="104">
        <v>80000</v>
      </c>
      <c r="P2031" s="105">
        <v>40000</v>
      </c>
      <c r="Q2031" s="77">
        <v>40</v>
      </c>
      <c r="R2031" s="102" t="s">
        <v>15329</v>
      </c>
      <c r="S2031" s="99" t="s">
        <v>15401</v>
      </c>
      <c r="T2031" s="99" t="s">
        <v>15331</v>
      </c>
      <c r="U2031" s="99" t="s">
        <v>15641</v>
      </c>
      <c r="V2031" s="99" t="s">
        <v>15642</v>
      </c>
      <c r="W2031" s="99" t="s">
        <v>16520</v>
      </c>
      <c r="X2031" s="103">
        <v>44785</v>
      </c>
      <c r="Y2031" s="103">
        <v>44789</v>
      </c>
      <c r="Z2031" s="103">
        <v>48438</v>
      </c>
      <c r="AA2031" s="79">
        <v>6186</v>
      </c>
      <c r="AB2031" s="80" t="s">
        <v>15503</v>
      </c>
      <c r="AC2031" s="81"/>
      <c r="AD2031" s="80"/>
      <c r="AE2031" s="81"/>
    </row>
    <row r="2032" spans="1:31" s="119" customFormat="1" hidden="1">
      <c r="A2032" s="98" t="s">
        <v>15392</v>
      </c>
      <c r="B2032" s="99" t="s">
        <v>15522</v>
      </c>
      <c r="C2032" s="99" t="s">
        <v>15523</v>
      </c>
      <c r="D2032" s="99" t="s">
        <v>15322</v>
      </c>
      <c r="E2032" s="99" t="s">
        <v>15327</v>
      </c>
      <c r="F2032" s="99" t="s">
        <v>15354</v>
      </c>
      <c r="G2032" s="99" t="s">
        <v>18648</v>
      </c>
      <c r="H2032" s="99" t="s">
        <v>15326</v>
      </c>
      <c r="I2032" s="99" t="s">
        <v>15322</v>
      </c>
      <c r="J2032" s="99" t="s">
        <v>15327</v>
      </c>
      <c r="K2032" s="99">
        <v>0</v>
      </c>
      <c r="L2032" s="99" t="s">
        <v>13433</v>
      </c>
      <c r="M2032" s="99" t="s">
        <v>18649</v>
      </c>
      <c r="N2032" s="86" t="str">
        <f t="shared" si="32"/>
        <v>7423908</v>
      </c>
      <c r="O2032" s="104">
        <v>80000</v>
      </c>
      <c r="P2032" s="105">
        <v>76000</v>
      </c>
      <c r="Q2032" s="77">
        <v>76</v>
      </c>
      <c r="R2032" s="102" t="s">
        <v>15329</v>
      </c>
      <c r="S2032" s="99" t="s">
        <v>15401</v>
      </c>
      <c r="T2032" s="99" t="s">
        <v>15331</v>
      </c>
      <c r="U2032" s="99" t="s">
        <v>15641</v>
      </c>
      <c r="V2032" s="99" t="s">
        <v>15642</v>
      </c>
      <c r="W2032" s="99" t="s">
        <v>16520</v>
      </c>
      <c r="X2032" s="103">
        <v>44785</v>
      </c>
      <c r="Y2032" s="103">
        <v>44789</v>
      </c>
      <c r="Z2032" s="103">
        <v>48438</v>
      </c>
      <c r="AA2032" s="79">
        <v>6186</v>
      </c>
      <c r="AB2032" s="80" t="s">
        <v>15503</v>
      </c>
      <c r="AC2032" s="81"/>
      <c r="AD2032" s="80"/>
      <c r="AE2032" s="81"/>
    </row>
    <row r="2033" spans="1:31" s="119" customFormat="1" hidden="1">
      <c r="A2033" s="98" t="s">
        <v>15380</v>
      </c>
      <c r="B2033" s="99" t="s">
        <v>15381</v>
      </c>
      <c r="C2033" s="99" t="s">
        <v>15382</v>
      </c>
      <c r="D2033" s="99" t="s">
        <v>15322</v>
      </c>
      <c r="E2033" s="99" t="s">
        <v>15337</v>
      </c>
      <c r="F2033" s="99" t="s">
        <v>15324</v>
      </c>
      <c r="G2033" s="99" t="s">
        <v>18650</v>
      </c>
      <c r="H2033" s="99" t="s">
        <v>15326</v>
      </c>
      <c r="I2033" s="99" t="s">
        <v>15322</v>
      </c>
      <c r="J2033" s="99" t="s">
        <v>15337</v>
      </c>
      <c r="K2033" s="99">
        <v>0</v>
      </c>
      <c r="L2033" s="99" t="s">
        <v>13433</v>
      </c>
      <c r="M2033" s="99" t="s">
        <v>18651</v>
      </c>
      <c r="N2033" s="86" t="str">
        <f t="shared" si="32"/>
        <v>5424108</v>
      </c>
      <c r="O2033" s="104">
        <v>327250</v>
      </c>
      <c r="P2033" s="105">
        <v>327250</v>
      </c>
      <c r="Q2033" s="77">
        <v>327.25</v>
      </c>
      <c r="R2033" s="102" t="s">
        <v>15329</v>
      </c>
      <c r="S2033" s="99" t="s">
        <v>15330</v>
      </c>
      <c r="T2033" s="99" t="s">
        <v>15331</v>
      </c>
      <c r="U2033" s="99" t="s">
        <v>15332</v>
      </c>
      <c r="V2033" s="99" t="s">
        <v>15333</v>
      </c>
      <c r="W2033" s="99" t="s">
        <v>15334</v>
      </c>
      <c r="X2033" s="103">
        <v>44788</v>
      </c>
      <c r="Y2033" s="103">
        <v>44789</v>
      </c>
      <c r="Z2033" s="103">
        <v>52089</v>
      </c>
      <c r="AA2033" s="79">
        <v>6186</v>
      </c>
      <c r="AB2033" s="80"/>
      <c r="AC2033" s="81"/>
      <c r="AD2033" s="80"/>
      <c r="AE2033" s="81"/>
    </row>
    <row r="2034" spans="1:31" s="119" customFormat="1" hidden="1">
      <c r="A2034" s="98" t="s">
        <v>2347</v>
      </c>
      <c r="B2034" s="99" t="s">
        <v>15367</v>
      </c>
      <c r="C2034" s="99" t="s">
        <v>15368</v>
      </c>
      <c r="D2034" s="99" t="s">
        <v>15322</v>
      </c>
      <c r="E2034" s="99" t="s">
        <v>15364</v>
      </c>
      <c r="F2034" s="99" t="s">
        <v>15354</v>
      </c>
      <c r="G2034" s="99" t="s">
        <v>18652</v>
      </c>
      <c r="H2034" s="99" t="s">
        <v>15326</v>
      </c>
      <c r="I2034" s="99" t="s">
        <v>15322</v>
      </c>
      <c r="J2034" s="99" t="s">
        <v>15364</v>
      </c>
      <c r="K2034" s="99">
        <v>0</v>
      </c>
      <c r="L2034" s="99" t="s">
        <v>13433</v>
      </c>
      <c r="M2034" s="99" t="s">
        <v>18653</v>
      </c>
      <c r="N2034" s="86" t="str">
        <f t="shared" si="32"/>
        <v>0949847</v>
      </c>
      <c r="O2034" s="104">
        <v>250000</v>
      </c>
      <c r="P2034" s="105">
        <v>250000</v>
      </c>
      <c r="Q2034" s="77">
        <v>250</v>
      </c>
      <c r="R2034" s="102" t="s">
        <v>15329</v>
      </c>
      <c r="S2034" s="99" t="s">
        <v>15371</v>
      </c>
      <c r="T2034" s="99" t="s">
        <v>15331</v>
      </c>
      <c r="U2034" s="99" t="s">
        <v>15332</v>
      </c>
      <c r="V2034" s="99" t="s">
        <v>15333</v>
      </c>
      <c r="W2034" s="99" t="s">
        <v>15329</v>
      </c>
      <c r="X2034" s="103">
        <v>44790</v>
      </c>
      <c r="Y2034" s="103">
        <v>44790</v>
      </c>
      <c r="Z2034" s="103">
        <v>48437</v>
      </c>
      <c r="AA2034" s="79" t="s">
        <v>15374</v>
      </c>
      <c r="AB2034" s="80" t="s">
        <v>15375</v>
      </c>
      <c r="AC2034" s="81"/>
      <c r="AD2034" s="80"/>
      <c r="AE2034" s="81"/>
    </row>
    <row r="2035" spans="1:31" s="119" customFormat="1" hidden="1">
      <c r="A2035" s="98" t="s">
        <v>15320</v>
      </c>
      <c r="B2035" s="99" t="s">
        <v>15769</v>
      </c>
      <c r="C2035" s="99" t="s">
        <v>15770</v>
      </c>
      <c r="D2035" s="99" t="s">
        <v>15322</v>
      </c>
      <c r="E2035" s="99" t="s">
        <v>15327</v>
      </c>
      <c r="F2035" s="99" t="s">
        <v>15324</v>
      </c>
      <c r="G2035" s="99" t="s">
        <v>18654</v>
      </c>
      <c r="H2035" s="99" t="s">
        <v>15326</v>
      </c>
      <c r="I2035" s="99" t="s">
        <v>15322</v>
      </c>
      <c r="J2035" s="99" t="s">
        <v>15327</v>
      </c>
      <c r="K2035" s="99">
        <v>0</v>
      </c>
      <c r="L2035" s="99" t="s">
        <v>13433</v>
      </c>
      <c r="M2035" s="99" t="s">
        <v>18655</v>
      </c>
      <c r="N2035" s="86" t="str">
        <f t="shared" si="32"/>
        <v>5267613</v>
      </c>
      <c r="O2035" s="104">
        <v>208250</v>
      </c>
      <c r="P2035" s="105">
        <v>208250</v>
      </c>
      <c r="Q2035" s="77">
        <v>208.25</v>
      </c>
      <c r="R2035" s="102" t="s">
        <v>15329</v>
      </c>
      <c r="S2035" s="99" t="s">
        <v>15330</v>
      </c>
      <c r="T2035" s="99" t="s">
        <v>15331</v>
      </c>
      <c r="U2035" s="99" t="s">
        <v>15332</v>
      </c>
      <c r="V2035" s="99" t="s">
        <v>15333</v>
      </c>
      <c r="W2035" s="99" t="s">
        <v>15334</v>
      </c>
      <c r="X2035" s="103">
        <v>44788</v>
      </c>
      <c r="Y2035" s="103">
        <v>44790</v>
      </c>
      <c r="Z2035" s="103">
        <v>52092</v>
      </c>
      <c r="AA2035" s="79">
        <v>6186</v>
      </c>
      <c r="AB2035" s="80"/>
      <c r="AC2035" s="81"/>
      <c r="AD2035" s="80"/>
      <c r="AE2035" s="81"/>
    </row>
    <row r="2036" spans="1:31" s="119" customFormat="1" hidden="1">
      <c r="A2036" s="98" t="s">
        <v>15320</v>
      </c>
      <c r="B2036" s="99" t="s">
        <v>15446</v>
      </c>
      <c r="C2036" s="99" t="s">
        <v>119</v>
      </c>
      <c r="D2036" s="99" t="s">
        <v>15322</v>
      </c>
      <c r="E2036" s="99" t="s">
        <v>15337</v>
      </c>
      <c r="F2036" s="99" t="s">
        <v>15324</v>
      </c>
      <c r="G2036" s="99" t="s">
        <v>18656</v>
      </c>
      <c r="H2036" s="99" t="s">
        <v>15326</v>
      </c>
      <c r="I2036" s="99" t="s">
        <v>15322</v>
      </c>
      <c r="J2036" s="99" t="s">
        <v>15370</v>
      </c>
      <c r="K2036" s="99">
        <v>0</v>
      </c>
      <c r="L2036" s="99" t="s">
        <v>13433</v>
      </c>
      <c r="M2036" s="99" t="s">
        <v>2905</v>
      </c>
      <c r="N2036" s="86" t="str">
        <f t="shared" si="32"/>
        <v>2856612</v>
      </c>
      <c r="O2036" s="104">
        <v>205500</v>
      </c>
      <c r="P2036" s="105">
        <v>205500</v>
      </c>
      <c r="Q2036" s="77">
        <v>205.5</v>
      </c>
      <c r="R2036" s="102" t="s">
        <v>15329</v>
      </c>
      <c r="S2036" s="99" t="s">
        <v>15330</v>
      </c>
      <c r="T2036" s="99" t="s">
        <v>15331</v>
      </c>
      <c r="U2036" s="99" t="s">
        <v>15332</v>
      </c>
      <c r="V2036" s="99" t="s">
        <v>15333</v>
      </c>
      <c r="W2036" s="99" t="s">
        <v>15334</v>
      </c>
      <c r="X2036" s="103">
        <v>44790</v>
      </c>
      <c r="Y2036" s="103">
        <v>44790</v>
      </c>
      <c r="Z2036" s="103">
        <v>52087</v>
      </c>
      <c r="AA2036" s="79">
        <v>6186</v>
      </c>
      <c r="AB2036" s="80" t="s">
        <v>15340</v>
      </c>
      <c r="AC2036" s="81">
        <v>33</v>
      </c>
      <c r="AD2036" s="80"/>
      <c r="AE2036" s="81"/>
    </row>
    <row r="2037" spans="1:31" s="119" customFormat="1" hidden="1">
      <c r="A2037" s="98" t="s">
        <v>15320</v>
      </c>
      <c r="B2037" s="99" t="s">
        <v>15446</v>
      </c>
      <c r="C2037" s="99" t="s">
        <v>119</v>
      </c>
      <c r="D2037" s="99" t="s">
        <v>15322</v>
      </c>
      <c r="E2037" s="99" t="s">
        <v>15337</v>
      </c>
      <c r="F2037" s="99" t="s">
        <v>15324</v>
      </c>
      <c r="G2037" s="99" t="s">
        <v>18657</v>
      </c>
      <c r="H2037" s="99" t="s">
        <v>15326</v>
      </c>
      <c r="I2037" s="99" t="s">
        <v>15322</v>
      </c>
      <c r="J2037" s="99" t="s">
        <v>15384</v>
      </c>
      <c r="K2037" s="99">
        <v>0</v>
      </c>
      <c r="L2037" s="99" t="s">
        <v>13433</v>
      </c>
      <c r="M2037" s="99" t="s">
        <v>18658</v>
      </c>
      <c r="N2037" s="86" t="str">
        <f t="shared" si="32"/>
        <v>8775665</v>
      </c>
      <c r="O2037" s="104">
        <v>178500</v>
      </c>
      <c r="P2037" s="105">
        <v>178500</v>
      </c>
      <c r="Q2037" s="77">
        <v>178.5</v>
      </c>
      <c r="R2037" s="102" t="s">
        <v>15329</v>
      </c>
      <c r="S2037" s="99" t="s">
        <v>15330</v>
      </c>
      <c r="T2037" s="99" t="s">
        <v>15331</v>
      </c>
      <c r="U2037" s="99" t="s">
        <v>15332</v>
      </c>
      <c r="V2037" s="99" t="s">
        <v>15333</v>
      </c>
      <c r="W2037" s="99" t="s">
        <v>15334</v>
      </c>
      <c r="X2037" s="103">
        <v>44782</v>
      </c>
      <c r="Y2037" s="103">
        <v>44790</v>
      </c>
      <c r="Z2037" s="103">
        <v>52081</v>
      </c>
      <c r="AA2037" s="79">
        <v>6186</v>
      </c>
      <c r="AB2037" s="80"/>
      <c r="AC2037" s="81"/>
      <c r="AD2037" s="80"/>
      <c r="AE2037" s="81"/>
    </row>
    <row r="2038" spans="1:31" s="119" customFormat="1" hidden="1">
      <c r="A2038" s="98" t="s">
        <v>15458</v>
      </c>
      <c r="B2038" s="99" t="s">
        <v>16303</v>
      </c>
      <c r="C2038" s="99" t="s">
        <v>16304</v>
      </c>
      <c r="D2038" s="99" t="s">
        <v>15322</v>
      </c>
      <c r="E2038" s="99" t="s">
        <v>15418</v>
      </c>
      <c r="F2038" s="99" t="s">
        <v>15324</v>
      </c>
      <c r="G2038" s="99" t="s">
        <v>18659</v>
      </c>
      <c r="H2038" s="99" t="s">
        <v>15326</v>
      </c>
      <c r="I2038" s="99" t="s">
        <v>15322</v>
      </c>
      <c r="J2038" s="99" t="s">
        <v>15418</v>
      </c>
      <c r="K2038" s="99">
        <v>0</v>
      </c>
      <c r="L2038" s="99" t="s">
        <v>13433</v>
      </c>
      <c r="M2038" s="99" t="s">
        <v>18660</v>
      </c>
      <c r="N2038" s="86" t="str">
        <f t="shared" si="32"/>
        <v>1920663</v>
      </c>
      <c r="O2038" s="104">
        <v>160000</v>
      </c>
      <c r="P2038" s="105">
        <v>64000</v>
      </c>
      <c r="Q2038" s="77">
        <v>64</v>
      </c>
      <c r="R2038" s="102" t="s">
        <v>15329</v>
      </c>
      <c r="S2038" s="99" t="s">
        <v>15330</v>
      </c>
      <c r="T2038" s="99" t="s">
        <v>15331</v>
      </c>
      <c r="U2038" s="99" t="s">
        <v>15641</v>
      </c>
      <c r="V2038" s="99" t="s">
        <v>15642</v>
      </c>
      <c r="W2038" s="99" t="s">
        <v>15334</v>
      </c>
      <c r="X2038" s="103">
        <v>44781</v>
      </c>
      <c r="Y2038" s="103">
        <v>44790</v>
      </c>
      <c r="Z2038" s="103">
        <v>52085</v>
      </c>
      <c r="AA2038" s="79">
        <v>6186</v>
      </c>
      <c r="AB2038" s="80" t="s">
        <v>15503</v>
      </c>
      <c r="AC2038" s="81"/>
      <c r="AD2038" s="80"/>
      <c r="AE2038" s="81"/>
    </row>
    <row r="2039" spans="1:31" s="119" customFormat="1" hidden="1">
      <c r="A2039" s="98" t="s">
        <v>15458</v>
      </c>
      <c r="B2039" s="99" t="s">
        <v>17796</v>
      </c>
      <c r="C2039" s="99" t="s">
        <v>17797</v>
      </c>
      <c r="D2039" s="99" t="s">
        <v>15322</v>
      </c>
      <c r="E2039" s="99" t="s">
        <v>15327</v>
      </c>
      <c r="F2039" s="99" t="s">
        <v>15324</v>
      </c>
      <c r="G2039" s="99" t="s">
        <v>18661</v>
      </c>
      <c r="H2039" s="99" t="s">
        <v>15326</v>
      </c>
      <c r="I2039" s="99" t="s">
        <v>15322</v>
      </c>
      <c r="J2039" s="99" t="s">
        <v>15327</v>
      </c>
      <c r="K2039" s="99">
        <v>0</v>
      </c>
      <c r="L2039" s="99" t="s">
        <v>13433</v>
      </c>
      <c r="M2039" s="99" t="s">
        <v>18662</v>
      </c>
      <c r="N2039" s="86" t="str">
        <f t="shared" si="32"/>
        <v>0196426</v>
      </c>
      <c r="O2039" s="104">
        <v>216580</v>
      </c>
      <c r="P2039" s="105">
        <v>216580</v>
      </c>
      <c r="Q2039" s="77">
        <v>216.58</v>
      </c>
      <c r="R2039" s="102" t="s">
        <v>15329</v>
      </c>
      <c r="S2039" s="99" t="s">
        <v>15330</v>
      </c>
      <c r="T2039" s="99" t="s">
        <v>15331</v>
      </c>
      <c r="U2039" s="99" t="s">
        <v>15332</v>
      </c>
      <c r="V2039" s="99" t="s">
        <v>15333</v>
      </c>
      <c r="W2039" s="99" t="s">
        <v>15334</v>
      </c>
      <c r="X2039" s="103">
        <v>44785</v>
      </c>
      <c r="Y2039" s="103">
        <v>44790</v>
      </c>
      <c r="Z2039" s="103">
        <v>52074</v>
      </c>
      <c r="AA2039" s="79">
        <v>6186</v>
      </c>
      <c r="AB2039" s="80"/>
      <c r="AC2039" s="81"/>
      <c r="AD2039" s="80"/>
      <c r="AE2039" s="81"/>
    </row>
    <row r="2040" spans="1:31" s="119" customFormat="1" hidden="1">
      <c r="A2040" s="98" t="s">
        <v>15335</v>
      </c>
      <c r="B2040" s="99" t="s">
        <v>15336</v>
      </c>
      <c r="C2040" s="99" t="s">
        <v>6</v>
      </c>
      <c r="D2040" s="99" t="s">
        <v>15322</v>
      </c>
      <c r="E2040" s="99" t="s">
        <v>15337</v>
      </c>
      <c r="F2040" s="99" t="s">
        <v>15324</v>
      </c>
      <c r="G2040" s="99" t="s">
        <v>18663</v>
      </c>
      <c r="H2040" s="99" t="s">
        <v>15326</v>
      </c>
      <c r="I2040" s="99" t="s">
        <v>15322</v>
      </c>
      <c r="J2040" s="99" t="s">
        <v>15337</v>
      </c>
      <c r="K2040" s="99">
        <v>0</v>
      </c>
      <c r="L2040" s="99" t="s">
        <v>13433</v>
      </c>
      <c r="M2040" s="99" t="s">
        <v>74</v>
      </c>
      <c r="N2040" s="86" t="str">
        <f t="shared" si="32"/>
        <v>4736519</v>
      </c>
      <c r="O2040" s="104">
        <v>309400</v>
      </c>
      <c r="P2040" s="105">
        <v>309400</v>
      </c>
      <c r="Q2040" s="77">
        <v>309.39999999999998</v>
      </c>
      <c r="R2040" s="102" t="s">
        <v>15329</v>
      </c>
      <c r="S2040" s="99" t="s">
        <v>15330</v>
      </c>
      <c r="T2040" s="99" t="s">
        <v>15331</v>
      </c>
      <c r="U2040" s="99" t="s">
        <v>15332</v>
      </c>
      <c r="V2040" s="99" t="s">
        <v>15333</v>
      </c>
      <c r="W2040" s="99" t="s">
        <v>15339</v>
      </c>
      <c r="X2040" s="103">
        <v>44778</v>
      </c>
      <c r="Y2040" s="103">
        <v>44790</v>
      </c>
      <c r="Z2040" s="103">
        <v>52072</v>
      </c>
      <c r="AA2040" s="79">
        <v>6186</v>
      </c>
      <c r="AB2040" s="80" t="s">
        <v>15340</v>
      </c>
      <c r="AC2040" s="81">
        <v>33</v>
      </c>
      <c r="AD2040" s="80"/>
      <c r="AE2040" s="81"/>
    </row>
    <row r="2041" spans="1:31" s="119" customFormat="1" hidden="1">
      <c r="A2041" s="98" t="s">
        <v>15320</v>
      </c>
      <c r="B2041" s="99" t="s">
        <v>15416</v>
      </c>
      <c r="C2041" s="99" t="s">
        <v>15417</v>
      </c>
      <c r="D2041" s="99" t="s">
        <v>15322</v>
      </c>
      <c r="E2041" s="99" t="s">
        <v>15418</v>
      </c>
      <c r="F2041" s="99" t="s">
        <v>15324</v>
      </c>
      <c r="G2041" s="99" t="s">
        <v>18664</v>
      </c>
      <c r="H2041" s="99" t="s">
        <v>15326</v>
      </c>
      <c r="I2041" s="99" t="s">
        <v>15322</v>
      </c>
      <c r="J2041" s="99" t="s">
        <v>15418</v>
      </c>
      <c r="K2041" s="99">
        <v>0</v>
      </c>
      <c r="L2041" s="99" t="s">
        <v>13433</v>
      </c>
      <c r="M2041" s="99" t="s">
        <v>18665</v>
      </c>
      <c r="N2041" s="86" t="str">
        <f t="shared" si="32"/>
        <v>1114018</v>
      </c>
      <c r="O2041" s="104">
        <v>250000</v>
      </c>
      <c r="P2041" s="105">
        <v>250000</v>
      </c>
      <c r="Q2041" s="77">
        <v>250</v>
      </c>
      <c r="R2041" s="102" t="s">
        <v>15329</v>
      </c>
      <c r="S2041" s="99" t="s">
        <v>15330</v>
      </c>
      <c r="T2041" s="99" t="s">
        <v>15331</v>
      </c>
      <c r="U2041" s="99" t="s">
        <v>15332</v>
      </c>
      <c r="V2041" s="99" t="s">
        <v>15333</v>
      </c>
      <c r="W2041" s="99" t="s">
        <v>15334</v>
      </c>
      <c r="X2041" s="103">
        <v>44790</v>
      </c>
      <c r="Y2041" s="103">
        <v>44791</v>
      </c>
      <c r="Z2041" s="103">
        <v>52092</v>
      </c>
      <c r="AA2041" s="79">
        <v>6186</v>
      </c>
      <c r="AB2041" s="80"/>
      <c r="AC2041" s="81"/>
      <c r="AD2041" s="80"/>
      <c r="AE2041" s="81"/>
    </row>
    <row r="2042" spans="1:31" s="119" customFormat="1" hidden="1">
      <c r="A2042" s="98" t="s">
        <v>15458</v>
      </c>
      <c r="B2042" s="99" t="s">
        <v>15883</v>
      </c>
      <c r="C2042" s="99" t="s">
        <v>15884</v>
      </c>
      <c r="D2042" s="99" t="s">
        <v>15322</v>
      </c>
      <c r="E2042" s="99" t="s">
        <v>15364</v>
      </c>
      <c r="F2042" s="99" t="s">
        <v>15324</v>
      </c>
      <c r="G2042" s="99" t="s">
        <v>18666</v>
      </c>
      <c r="H2042" s="99" t="s">
        <v>15326</v>
      </c>
      <c r="I2042" s="99" t="s">
        <v>15322</v>
      </c>
      <c r="J2042" s="99" t="s">
        <v>15364</v>
      </c>
      <c r="K2042" s="99">
        <v>0</v>
      </c>
      <c r="L2042" s="99" t="s">
        <v>13433</v>
      </c>
      <c r="M2042" s="99" t="s">
        <v>18667</v>
      </c>
      <c r="N2042" s="86" t="str">
        <f t="shared" si="32"/>
        <v>5476271</v>
      </c>
      <c r="O2042" s="104">
        <v>145000</v>
      </c>
      <c r="P2042" s="105">
        <v>72500</v>
      </c>
      <c r="Q2042" s="77">
        <v>72.5</v>
      </c>
      <c r="R2042" s="102" t="s">
        <v>15329</v>
      </c>
      <c r="S2042" s="99" t="s">
        <v>15330</v>
      </c>
      <c r="T2042" s="99" t="s">
        <v>15331</v>
      </c>
      <c r="U2042" s="99" t="s">
        <v>15641</v>
      </c>
      <c r="V2042" s="99" t="s">
        <v>15642</v>
      </c>
      <c r="W2042" s="99" t="s">
        <v>15334</v>
      </c>
      <c r="X2042" s="103">
        <v>44790</v>
      </c>
      <c r="Y2042" s="103">
        <v>44791</v>
      </c>
      <c r="Z2042" s="103">
        <v>52085</v>
      </c>
      <c r="AA2042" s="79">
        <v>6186</v>
      </c>
      <c r="AB2042" s="80" t="s">
        <v>15503</v>
      </c>
      <c r="AC2042" s="81"/>
      <c r="AD2042" s="80"/>
      <c r="AE2042" s="81"/>
    </row>
    <row r="2043" spans="1:31" s="119" customFormat="1" hidden="1">
      <c r="A2043" s="98" t="s">
        <v>15458</v>
      </c>
      <c r="B2043" s="99" t="s">
        <v>15689</v>
      </c>
      <c r="C2043" s="99" t="s">
        <v>15690</v>
      </c>
      <c r="D2043" s="99" t="s">
        <v>15322</v>
      </c>
      <c r="E2043" s="99" t="s">
        <v>15370</v>
      </c>
      <c r="F2043" s="99" t="s">
        <v>15324</v>
      </c>
      <c r="G2043" s="99" t="s">
        <v>18668</v>
      </c>
      <c r="H2043" s="99" t="s">
        <v>15326</v>
      </c>
      <c r="I2043" s="99" t="s">
        <v>15322</v>
      </c>
      <c r="J2043" s="99" t="s">
        <v>15370</v>
      </c>
      <c r="K2043" s="99">
        <v>0</v>
      </c>
      <c r="L2043" s="99" t="s">
        <v>13433</v>
      </c>
      <c r="M2043" s="99" t="s">
        <v>2982</v>
      </c>
      <c r="N2043" s="86" t="str">
        <f t="shared" si="32"/>
        <v>0934220</v>
      </c>
      <c r="O2043" s="104">
        <v>166550</v>
      </c>
      <c r="P2043" s="105">
        <v>166550</v>
      </c>
      <c r="Q2043" s="77">
        <v>166.55</v>
      </c>
      <c r="R2043" s="102" t="s">
        <v>15329</v>
      </c>
      <c r="S2043" s="99" t="s">
        <v>15330</v>
      </c>
      <c r="T2043" s="99" t="s">
        <v>15331</v>
      </c>
      <c r="U2043" s="99" t="s">
        <v>15332</v>
      </c>
      <c r="V2043" s="99" t="s">
        <v>15333</v>
      </c>
      <c r="W2043" s="99" t="s">
        <v>15334</v>
      </c>
      <c r="X2043" s="103">
        <v>44771</v>
      </c>
      <c r="Y2043" s="103">
        <v>44791</v>
      </c>
      <c r="Z2043" s="103">
        <v>52073</v>
      </c>
      <c r="AA2043" s="79">
        <v>6186</v>
      </c>
      <c r="AB2043" s="80" t="s">
        <v>15340</v>
      </c>
      <c r="AC2043" s="81">
        <v>33</v>
      </c>
      <c r="AD2043" s="80"/>
      <c r="AE2043" s="81"/>
    </row>
    <row r="2044" spans="1:31" s="119" customFormat="1" hidden="1">
      <c r="A2044" s="98" t="s">
        <v>15392</v>
      </c>
      <c r="B2044" s="99" t="s">
        <v>15393</v>
      </c>
      <c r="C2044" s="99" t="s">
        <v>539</v>
      </c>
      <c r="D2044" s="99" t="s">
        <v>15322</v>
      </c>
      <c r="E2044" s="99" t="s">
        <v>15337</v>
      </c>
      <c r="F2044" s="99" t="s">
        <v>15324</v>
      </c>
      <c r="G2044" s="99" t="s">
        <v>18669</v>
      </c>
      <c r="H2044" s="99" t="s">
        <v>15326</v>
      </c>
      <c r="I2044" s="99" t="s">
        <v>15322</v>
      </c>
      <c r="J2044" s="99" t="s">
        <v>15343</v>
      </c>
      <c r="K2044" s="99">
        <v>0</v>
      </c>
      <c r="L2044" s="99" t="s">
        <v>13433</v>
      </c>
      <c r="M2044" s="99" t="s">
        <v>18670</v>
      </c>
      <c r="N2044" s="86" t="str">
        <f t="shared" si="32"/>
        <v>0870183</v>
      </c>
      <c r="O2044" s="104">
        <v>100300</v>
      </c>
      <c r="P2044" s="105">
        <v>100300</v>
      </c>
      <c r="Q2044" s="77">
        <v>100.3</v>
      </c>
      <c r="R2044" s="102" t="s">
        <v>15329</v>
      </c>
      <c r="S2044" s="99" t="s">
        <v>15330</v>
      </c>
      <c r="T2044" s="99" t="s">
        <v>15331</v>
      </c>
      <c r="U2044" s="99" t="s">
        <v>15332</v>
      </c>
      <c r="V2044" s="99" t="s">
        <v>15333</v>
      </c>
      <c r="W2044" s="99" t="s">
        <v>15334</v>
      </c>
      <c r="X2044" s="103">
        <v>44788</v>
      </c>
      <c r="Y2044" s="103">
        <v>44791</v>
      </c>
      <c r="Z2044" s="103">
        <v>52093</v>
      </c>
      <c r="AA2044" s="79">
        <v>6186</v>
      </c>
      <c r="AB2044" s="80"/>
      <c r="AC2044" s="81"/>
      <c r="AD2044" s="80"/>
      <c r="AE2044" s="81"/>
    </row>
    <row r="2045" spans="1:31" s="119" customFormat="1" hidden="1">
      <c r="A2045" s="98" t="s">
        <v>2347</v>
      </c>
      <c r="B2045" s="99" t="s">
        <v>15346</v>
      </c>
      <c r="C2045" s="99" t="s">
        <v>129</v>
      </c>
      <c r="D2045" s="99" t="s">
        <v>15322</v>
      </c>
      <c r="E2045" s="99" t="s">
        <v>15337</v>
      </c>
      <c r="F2045" s="99" t="s">
        <v>15354</v>
      </c>
      <c r="G2045" s="99" t="s">
        <v>18671</v>
      </c>
      <c r="H2045" s="99" t="s">
        <v>15326</v>
      </c>
      <c r="I2045" s="99" t="s">
        <v>15322</v>
      </c>
      <c r="J2045" s="99" t="s">
        <v>15327</v>
      </c>
      <c r="K2045" s="99">
        <v>0</v>
      </c>
      <c r="L2045" s="99" t="s">
        <v>13433</v>
      </c>
      <c r="M2045" s="99" t="s">
        <v>18672</v>
      </c>
      <c r="N2045" s="86" t="str">
        <f t="shared" si="32"/>
        <v>7619610</v>
      </c>
      <c r="O2045" s="104">
        <v>100000</v>
      </c>
      <c r="P2045" s="105">
        <v>40000</v>
      </c>
      <c r="Q2045" s="77">
        <v>40</v>
      </c>
      <c r="R2045" s="102" t="s">
        <v>15329</v>
      </c>
      <c r="S2045" s="99" t="s">
        <v>15371</v>
      </c>
      <c r="T2045" s="99" t="s">
        <v>15331</v>
      </c>
      <c r="U2045" s="99" t="s">
        <v>16659</v>
      </c>
      <c r="V2045" s="99" t="s">
        <v>16660</v>
      </c>
      <c r="W2045" s="99" t="s">
        <v>15329</v>
      </c>
      <c r="X2045" s="103">
        <v>44789</v>
      </c>
      <c r="Y2045" s="103">
        <v>44792</v>
      </c>
      <c r="Z2045" s="103">
        <v>48437</v>
      </c>
      <c r="AA2045" s="79" t="s">
        <v>15374</v>
      </c>
      <c r="AB2045" s="80" t="s">
        <v>15503</v>
      </c>
      <c r="AC2045" s="81"/>
      <c r="AD2045" s="80"/>
      <c r="AE2045" s="81"/>
    </row>
    <row r="2046" spans="1:31" s="119" customFormat="1" hidden="1">
      <c r="A2046" s="98" t="s">
        <v>2347</v>
      </c>
      <c r="B2046" s="99" t="s">
        <v>15346</v>
      </c>
      <c r="C2046" s="99" t="s">
        <v>129</v>
      </c>
      <c r="D2046" s="99" t="s">
        <v>15322</v>
      </c>
      <c r="E2046" s="99" t="s">
        <v>15337</v>
      </c>
      <c r="F2046" s="99" t="s">
        <v>15354</v>
      </c>
      <c r="G2046" s="99" t="s">
        <v>18673</v>
      </c>
      <c r="H2046" s="99" t="s">
        <v>15326</v>
      </c>
      <c r="I2046" s="99" t="s">
        <v>15322</v>
      </c>
      <c r="J2046" s="99" t="s">
        <v>15337</v>
      </c>
      <c r="K2046" s="99">
        <v>0</v>
      </c>
      <c r="L2046" s="99" t="s">
        <v>13433</v>
      </c>
      <c r="M2046" s="99" t="s">
        <v>18674</v>
      </c>
      <c r="N2046" s="86" t="str">
        <f t="shared" si="32"/>
        <v>0356935</v>
      </c>
      <c r="O2046" s="104">
        <v>225000</v>
      </c>
      <c r="P2046" s="105">
        <v>225000</v>
      </c>
      <c r="Q2046" s="77">
        <v>225</v>
      </c>
      <c r="R2046" s="102" t="s">
        <v>15329</v>
      </c>
      <c r="S2046" s="99" t="s">
        <v>15371</v>
      </c>
      <c r="T2046" s="99" t="s">
        <v>15331</v>
      </c>
      <c r="U2046" s="99" t="s">
        <v>15332</v>
      </c>
      <c r="V2046" s="99" t="s">
        <v>15333</v>
      </c>
      <c r="W2046" s="99" t="s">
        <v>15329</v>
      </c>
      <c r="X2046" s="103">
        <v>44792</v>
      </c>
      <c r="Y2046" s="103">
        <v>44792</v>
      </c>
      <c r="Z2046" s="103">
        <v>48443</v>
      </c>
      <c r="AA2046" s="79" t="s">
        <v>15374</v>
      </c>
      <c r="AB2046" s="80"/>
      <c r="AC2046" s="81"/>
      <c r="AD2046" s="80"/>
      <c r="AE2046" s="81" t="s">
        <v>15375</v>
      </c>
    </row>
    <row r="2047" spans="1:31" s="119" customFormat="1" hidden="1">
      <c r="A2047" s="98" t="s">
        <v>2347</v>
      </c>
      <c r="B2047" s="99" t="s">
        <v>15367</v>
      </c>
      <c r="C2047" s="99" t="s">
        <v>15368</v>
      </c>
      <c r="D2047" s="99" t="s">
        <v>15322</v>
      </c>
      <c r="E2047" s="99" t="s">
        <v>15364</v>
      </c>
      <c r="F2047" s="99" t="s">
        <v>15354</v>
      </c>
      <c r="G2047" s="99" t="s">
        <v>18675</v>
      </c>
      <c r="H2047" s="99" t="s">
        <v>15326</v>
      </c>
      <c r="I2047" s="99" t="s">
        <v>15322</v>
      </c>
      <c r="J2047" s="99" t="s">
        <v>15337</v>
      </c>
      <c r="K2047" s="99">
        <v>0</v>
      </c>
      <c r="L2047" s="99" t="s">
        <v>13433</v>
      </c>
      <c r="M2047" s="99" t="s">
        <v>18676</v>
      </c>
      <c r="N2047" s="86" t="str">
        <f t="shared" si="32"/>
        <v>6129820</v>
      </c>
      <c r="O2047" s="104">
        <v>250000</v>
      </c>
      <c r="P2047" s="105">
        <v>250000</v>
      </c>
      <c r="Q2047" s="77">
        <v>250</v>
      </c>
      <c r="R2047" s="102" t="s">
        <v>15329</v>
      </c>
      <c r="S2047" s="99" t="s">
        <v>15371</v>
      </c>
      <c r="T2047" s="99" t="s">
        <v>15331</v>
      </c>
      <c r="U2047" s="99" t="s">
        <v>15332</v>
      </c>
      <c r="V2047" s="99" t="s">
        <v>15333</v>
      </c>
      <c r="W2047" s="99" t="s">
        <v>15329</v>
      </c>
      <c r="X2047" s="103">
        <v>44791</v>
      </c>
      <c r="Y2047" s="103">
        <v>44792</v>
      </c>
      <c r="Z2047" s="103">
        <v>48443</v>
      </c>
      <c r="AA2047" s="79" t="s">
        <v>15374</v>
      </c>
      <c r="AB2047" s="80" t="s">
        <v>15375</v>
      </c>
      <c r="AC2047" s="81"/>
      <c r="AD2047" s="80"/>
      <c r="AE2047" s="81"/>
    </row>
    <row r="2048" spans="1:31" s="119" customFormat="1" hidden="1">
      <c r="A2048" s="98" t="s">
        <v>15320</v>
      </c>
      <c r="B2048" s="99" t="s">
        <v>15446</v>
      </c>
      <c r="C2048" s="99" t="s">
        <v>119</v>
      </c>
      <c r="D2048" s="99" t="s">
        <v>15322</v>
      </c>
      <c r="E2048" s="99" t="s">
        <v>15337</v>
      </c>
      <c r="F2048" s="99" t="s">
        <v>15324</v>
      </c>
      <c r="G2048" s="99" t="s">
        <v>18677</v>
      </c>
      <c r="H2048" s="99" t="s">
        <v>15326</v>
      </c>
      <c r="I2048" s="99" t="s">
        <v>15322</v>
      </c>
      <c r="J2048" s="99" t="s">
        <v>15395</v>
      </c>
      <c r="K2048" s="99">
        <v>0</v>
      </c>
      <c r="L2048" s="99" t="s">
        <v>13433</v>
      </c>
      <c r="M2048" s="99" t="s">
        <v>2512</v>
      </c>
      <c r="N2048" s="86" t="str">
        <f t="shared" si="32"/>
        <v>7104732</v>
      </c>
      <c r="O2048" s="104">
        <v>253000</v>
      </c>
      <c r="P2048" s="105">
        <v>253000</v>
      </c>
      <c r="Q2048" s="77">
        <v>253</v>
      </c>
      <c r="R2048" s="102" t="s">
        <v>15329</v>
      </c>
      <c r="S2048" s="99" t="s">
        <v>15330</v>
      </c>
      <c r="T2048" s="99" t="s">
        <v>15331</v>
      </c>
      <c r="U2048" s="99" t="s">
        <v>15332</v>
      </c>
      <c r="V2048" s="99" t="s">
        <v>15333</v>
      </c>
      <c r="W2048" s="99" t="s">
        <v>15334</v>
      </c>
      <c r="X2048" s="103">
        <v>44792</v>
      </c>
      <c r="Y2048" s="103">
        <v>44792</v>
      </c>
      <c r="Z2048" s="103">
        <v>52088</v>
      </c>
      <c r="AA2048" s="79">
        <v>6186</v>
      </c>
      <c r="AB2048" s="80" t="s">
        <v>15340</v>
      </c>
      <c r="AC2048" s="81">
        <v>33</v>
      </c>
      <c r="AD2048" s="80"/>
      <c r="AE2048" s="81"/>
    </row>
    <row r="2049" spans="1:31" s="119" customFormat="1" hidden="1">
      <c r="A2049" s="98" t="s">
        <v>15458</v>
      </c>
      <c r="B2049" s="99" t="s">
        <v>15514</v>
      </c>
      <c r="C2049" s="99" t="s">
        <v>283</v>
      </c>
      <c r="D2049" s="99" t="s">
        <v>15322</v>
      </c>
      <c r="E2049" s="99" t="s">
        <v>15337</v>
      </c>
      <c r="F2049" s="99" t="s">
        <v>15354</v>
      </c>
      <c r="G2049" s="99" t="s">
        <v>18678</v>
      </c>
      <c r="H2049" s="99" t="s">
        <v>15326</v>
      </c>
      <c r="I2049" s="99" t="s">
        <v>15322</v>
      </c>
      <c r="J2049" s="99" t="s">
        <v>15384</v>
      </c>
      <c r="K2049" s="99">
        <v>0</v>
      </c>
      <c r="L2049" s="99" t="s">
        <v>13433</v>
      </c>
      <c r="M2049" s="99" t="s">
        <v>18679</v>
      </c>
      <c r="N2049" s="86" t="str">
        <f t="shared" si="32"/>
        <v>1615665</v>
      </c>
      <c r="O2049" s="104">
        <v>255000</v>
      </c>
      <c r="P2049" s="105">
        <v>255000</v>
      </c>
      <c r="Q2049" s="77">
        <v>255</v>
      </c>
      <c r="R2049" s="102" t="s">
        <v>15329</v>
      </c>
      <c r="S2049" s="99" t="s">
        <v>15371</v>
      </c>
      <c r="T2049" s="99" t="s">
        <v>15331</v>
      </c>
      <c r="U2049" s="99" t="s">
        <v>15484</v>
      </c>
      <c r="V2049" s="99" t="s">
        <v>15485</v>
      </c>
      <c r="W2049" s="99" t="s">
        <v>15517</v>
      </c>
      <c r="X2049" s="103">
        <v>44791</v>
      </c>
      <c r="Y2049" s="103">
        <v>44792</v>
      </c>
      <c r="Z2049" s="103">
        <v>50246</v>
      </c>
      <c r="AA2049" s="79" t="s">
        <v>15374</v>
      </c>
      <c r="AB2049" s="80" t="s">
        <v>15375</v>
      </c>
      <c r="AC2049" s="81"/>
      <c r="AD2049" s="80"/>
      <c r="AE2049" s="81"/>
    </row>
    <row r="2050" spans="1:31" s="119" customFormat="1" hidden="1">
      <c r="A2050" s="98" t="s">
        <v>15458</v>
      </c>
      <c r="B2050" s="99" t="s">
        <v>16303</v>
      </c>
      <c r="C2050" s="99" t="s">
        <v>16304</v>
      </c>
      <c r="D2050" s="99" t="s">
        <v>15322</v>
      </c>
      <c r="E2050" s="99" t="s">
        <v>15418</v>
      </c>
      <c r="F2050" s="99" t="s">
        <v>15324</v>
      </c>
      <c r="G2050" s="99" t="s">
        <v>18680</v>
      </c>
      <c r="H2050" s="99" t="s">
        <v>15326</v>
      </c>
      <c r="I2050" s="99" t="s">
        <v>15322</v>
      </c>
      <c r="J2050" s="99" t="s">
        <v>15418</v>
      </c>
      <c r="K2050" s="99">
        <v>0</v>
      </c>
      <c r="L2050" s="99" t="s">
        <v>13433</v>
      </c>
      <c r="M2050" s="99" t="s">
        <v>18681</v>
      </c>
      <c r="N2050" s="86" t="str">
        <f t="shared" si="32"/>
        <v>1450680</v>
      </c>
      <c r="O2050" s="104">
        <v>281000</v>
      </c>
      <c r="P2050" s="105">
        <v>112400</v>
      </c>
      <c r="Q2050" s="77">
        <v>112.4</v>
      </c>
      <c r="R2050" s="102" t="s">
        <v>15329</v>
      </c>
      <c r="S2050" s="99" t="s">
        <v>15330</v>
      </c>
      <c r="T2050" s="99" t="s">
        <v>15331</v>
      </c>
      <c r="U2050" s="99" t="s">
        <v>15641</v>
      </c>
      <c r="V2050" s="99" t="s">
        <v>15642</v>
      </c>
      <c r="W2050" s="99" t="s">
        <v>15334</v>
      </c>
      <c r="X2050" s="103">
        <v>44782</v>
      </c>
      <c r="Y2050" s="103">
        <v>44792</v>
      </c>
      <c r="Z2050" s="103">
        <v>52085</v>
      </c>
      <c r="AA2050" s="79">
        <v>6186</v>
      </c>
      <c r="AB2050" s="80" t="s">
        <v>15503</v>
      </c>
      <c r="AC2050" s="81"/>
      <c r="AD2050" s="80"/>
      <c r="AE2050" s="81"/>
    </row>
    <row r="2051" spans="1:31" s="119" customFormat="1" hidden="1">
      <c r="A2051" s="98" t="s">
        <v>15458</v>
      </c>
      <c r="B2051" s="99" t="s">
        <v>15602</v>
      </c>
      <c r="C2051" s="99" t="s">
        <v>3811</v>
      </c>
      <c r="D2051" s="99" t="s">
        <v>15322</v>
      </c>
      <c r="E2051" s="99" t="s">
        <v>15361</v>
      </c>
      <c r="F2051" s="99" t="s">
        <v>15324</v>
      </c>
      <c r="G2051" s="99" t="s">
        <v>18682</v>
      </c>
      <c r="H2051" s="99" t="s">
        <v>15326</v>
      </c>
      <c r="I2051" s="99" t="s">
        <v>15322</v>
      </c>
      <c r="J2051" s="99" t="s">
        <v>15361</v>
      </c>
      <c r="K2051" s="99">
        <v>0</v>
      </c>
      <c r="L2051" s="99" t="s">
        <v>13433</v>
      </c>
      <c r="M2051" s="99" t="s">
        <v>18683</v>
      </c>
      <c r="N2051" s="86" t="str">
        <f t="shared" si="32"/>
        <v>1422917</v>
      </c>
      <c r="O2051" s="104">
        <v>63000</v>
      </c>
      <c r="P2051" s="105">
        <v>37800</v>
      </c>
      <c r="Q2051" s="77">
        <v>37.799999999999997</v>
      </c>
      <c r="R2051" s="102" t="s">
        <v>15329</v>
      </c>
      <c r="S2051" s="99" t="s">
        <v>15330</v>
      </c>
      <c r="T2051" s="99" t="s">
        <v>15331</v>
      </c>
      <c r="U2051" s="99" t="s">
        <v>15641</v>
      </c>
      <c r="V2051" s="99" t="s">
        <v>15642</v>
      </c>
      <c r="W2051" s="99" t="s">
        <v>15334</v>
      </c>
      <c r="X2051" s="103">
        <v>44790</v>
      </c>
      <c r="Y2051" s="103">
        <v>44792</v>
      </c>
      <c r="Z2051" s="103">
        <v>52079</v>
      </c>
      <c r="AA2051" s="79">
        <v>6186</v>
      </c>
      <c r="AB2051" s="80" t="s">
        <v>15503</v>
      </c>
      <c r="AC2051" s="81"/>
      <c r="AD2051" s="80"/>
      <c r="AE2051" s="81"/>
    </row>
    <row r="2052" spans="1:31" s="119" customFormat="1" hidden="1">
      <c r="A2052" s="98" t="s">
        <v>15458</v>
      </c>
      <c r="B2052" s="99" t="s">
        <v>15602</v>
      </c>
      <c r="C2052" s="99" t="s">
        <v>3811</v>
      </c>
      <c r="D2052" s="99" t="s">
        <v>15322</v>
      </c>
      <c r="E2052" s="99" t="s">
        <v>15361</v>
      </c>
      <c r="F2052" s="99" t="s">
        <v>15324</v>
      </c>
      <c r="G2052" s="99" t="s">
        <v>18684</v>
      </c>
      <c r="H2052" s="99" t="s">
        <v>15326</v>
      </c>
      <c r="I2052" s="99" t="s">
        <v>15322</v>
      </c>
      <c r="J2052" s="99" t="s">
        <v>15337</v>
      </c>
      <c r="K2052" s="99">
        <v>0</v>
      </c>
      <c r="L2052" s="99" t="s">
        <v>13433</v>
      </c>
      <c r="M2052" s="99" t="s">
        <v>18685</v>
      </c>
      <c r="N2052" s="86" t="str">
        <f t="shared" si="32"/>
        <v>5666397</v>
      </c>
      <c r="O2052" s="104">
        <v>104000</v>
      </c>
      <c r="P2052" s="105">
        <v>41600</v>
      </c>
      <c r="Q2052" s="77">
        <v>41.6</v>
      </c>
      <c r="R2052" s="102" t="s">
        <v>15329</v>
      </c>
      <c r="S2052" s="99" t="s">
        <v>15330</v>
      </c>
      <c r="T2052" s="99" t="s">
        <v>15331</v>
      </c>
      <c r="U2052" s="99" t="s">
        <v>15641</v>
      </c>
      <c r="V2052" s="99" t="s">
        <v>15642</v>
      </c>
      <c r="W2052" s="99" t="s">
        <v>15334</v>
      </c>
      <c r="X2052" s="103">
        <v>44781</v>
      </c>
      <c r="Y2052" s="103">
        <v>44792</v>
      </c>
      <c r="Z2052" s="103">
        <v>52065</v>
      </c>
      <c r="AA2052" s="79">
        <v>6186</v>
      </c>
      <c r="AB2052" s="80" t="s">
        <v>15503</v>
      </c>
      <c r="AC2052" s="81"/>
      <c r="AD2052" s="80"/>
      <c r="AE2052" s="81"/>
    </row>
    <row r="2053" spans="1:31" s="119" customFormat="1" hidden="1">
      <c r="A2053" s="98" t="s">
        <v>15458</v>
      </c>
      <c r="B2053" s="99" t="s">
        <v>15602</v>
      </c>
      <c r="C2053" s="99" t="s">
        <v>3811</v>
      </c>
      <c r="D2053" s="99" t="s">
        <v>15322</v>
      </c>
      <c r="E2053" s="99" t="s">
        <v>15361</v>
      </c>
      <c r="F2053" s="99" t="s">
        <v>15324</v>
      </c>
      <c r="G2053" s="99" t="s">
        <v>18686</v>
      </c>
      <c r="H2053" s="99" t="s">
        <v>15326</v>
      </c>
      <c r="I2053" s="99" t="s">
        <v>15322</v>
      </c>
      <c r="J2053" s="99" t="s">
        <v>15361</v>
      </c>
      <c r="K2053" s="99">
        <v>0</v>
      </c>
      <c r="L2053" s="99" t="s">
        <v>13433</v>
      </c>
      <c r="M2053" s="99" t="s">
        <v>18687</v>
      </c>
      <c r="N2053" s="86" t="str">
        <f t="shared" si="32"/>
        <v>2634136</v>
      </c>
      <c r="O2053" s="104">
        <v>79000</v>
      </c>
      <c r="P2053" s="105">
        <v>31600</v>
      </c>
      <c r="Q2053" s="77">
        <v>31.6</v>
      </c>
      <c r="R2053" s="102" t="s">
        <v>15329</v>
      </c>
      <c r="S2053" s="99" t="s">
        <v>15330</v>
      </c>
      <c r="T2053" s="99" t="s">
        <v>15331</v>
      </c>
      <c r="U2053" s="99" t="s">
        <v>15641</v>
      </c>
      <c r="V2053" s="99" t="s">
        <v>15642</v>
      </c>
      <c r="W2053" s="99" t="s">
        <v>15334</v>
      </c>
      <c r="X2053" s="103">
        <v>44790</v>
      </c>
      <c r="Y2053" s="103">
        <v>44792</v>
      </c>
      <c r="Z2053" s="103">
        <v>52036</v>
      </c>
      <c r="AA2053" s="79">
        <v>6186</v>
      </c>
      <c r="AB2053" s="80" t="s">
        <v>15503</v>
      </c>
      <c r="AC2053" s="81"/>
      <c r="AD2053" s="80"/>
      <c r="AE2053" s="81"/>
    </row>
    <row r="2054" spans="1:31" s="119" customFormat="1" hidden="1">
      <c r="A2054" s="98" t="s">
        <v>15534</v>
      </c>
      <c r="B2054" s="99" t="s">
        <v>15535</v>
      </c>
      <c r="C2054" s="99" t="s">
        <v>158</v>
      </c>
      <c r="D2054" s="99" t="s">
        <v>15322</v>
      </c>
      <c r="E2054" s="99" t="s">
        <v>15337</v>
      </c>
      <c r="F2054" s="99" t="s">
        <v>15324</v>
      </c>
      <c r="G2054" s="99" t="s">
        <v>18688</v>
      </c>
      <c r="H2054" s="99" t="s">
        <v>15326</v>
      </c>
      <c r="I2054" s="99" t="s">
        <v>15322</v>
      </c>
      <c r="J2054" s="99" t="s">
        <v>15364</v>
      </c>
      <c r="K2054" s="99">
        <v>0</v>
      </c>
      <c r="L2054" s="99" t="s">
        <v>13433</v>
      </c>
      <c r="M2054" s="99" t="s">
        <v>15328</v>
      </c>
      <c r="N2054" s="86" t="str">
        <f t="shared" si="32"/>
        <v>*******</v>
      </c>
      <c r="O2054" s="104">
        <v>300000</v>
      </c>
      <c r="P2054" s="105">
        <v>300000</v>
      </c>
      <c r="Q2054" s="77">
        <v>300</v>
      </c>
      <c r="R2054" s="102" t="s">
        <v>15329</v>
      </c>
      <c r="S2054" s="99" t="s">
        <v>15330</v>
      </c>
      <c r="T2054" s="99" t="s">
        <v>15331</v>
      </c>
      <c r="U2054" s="99" t="s">
        <v>15332</v>
      </c>
      <c r="V2054" s="99" t="s">
        <v>15333</v>
      </c>
      <c r="W2054" s="99" t="s">
        <v>15334</v>
      </c>
      <c r="X2054" s="103">
        <v>44788</v>
      </c>
      <c r="Y2054" s="103">
        <v>44792</v>
      </c>
      <c r="Z2054" s="103">
        <v>52088</v>
      </c>
      <c r="AA2054" s="79">
        <v>6186</v>
      </c>
      <c r="AB2054" s="80"/>
      <c r="AC2054" s="81"/>
      <c r="AD2054" s="80"/>
      <c r="AE2054" s="81"/>
    </row>
    <row r="2055" spans="1:31" s="119" customFormat="1" hidden="1">
      <c r="A2055" s="98" t="s">
        <v>15392</v>
      </c>
      <c r="B2055" s="99" t="s">
        <v>15393</v>
      </c>
      <c r="C2055" s="99" t="s">
        <v>539</v>
      </c>
      <c r="D2055" s="99" t="s">
        <v>15322</v>
      </c>
      <c r="E2055" s="99" t="s">
        <v>15337</v>
      </c>
      <c r="F2055" s="99" t="s">
        <v>15354</v>
      </c>
      <c r="G2055" s="99" t="s">
        <v>18689</v>
      </c>
      <c r="H2055" s="99" t="s">
        <v>15326</v>
      </c>
      <c r="I2055" s="99" t="s">
        <v>15322</v>
      </c>
      <c r="J2055" s="99" t="s">
        <v>15361</v>
      </c>
      <c r="K2055" s="99">
        <v>0</v>
      </c>
      <c r="L2055" s="99" t="s">
        <v>13433</v>
      </c>
      <c r="M2055" s="99" t="s">
        <v>18690</v>
      </c>
      <c r="N2055" s="86" t="str">
        <f t="shared" si="32"/>
        <v>1322472</v>
      </c>
      <c r="O2055" s="104">
        <v>80000</v>
      </c>
      <c r="P2055" s="105">
        <v>40000</v>
      </c>
      <c r="Q2055" s="77">
        <v>40</v>
      </c>
      <c r="R2055" s="102" t="s">
        <v>15329</v>
      </c>
      <c r="S2055" s="99" t="s">
        <v>15401</v>
      </c>
      <c r="T2055" s="99" t="s">
        <v>15331</v>
      </c>
      <c r="U2055" s="99" t="s">
        <v>15641</v>
      </c>
      <c r="V2055" s="99" t="s">
        <v>15642</v>
      </c>
      <c r="W2055" s="99" t="s">
        <v>16520</v>
      </c>
      <c r="X2055" s="103">
        <v>44790</v>
      </c>
      <c r="Y2055" s="103">
        <v>44792</v>
      </c>
      <c r="Z2055" s="103">
        <v>48443</v>
      </c>
      <c r="AA2055" s="79">
        <v>6186</v>
      </c>
      <c r="AB2055" s="80" t="s">
        <v>15503</v>
      </c>
      <c r="AC2055" s="81"/>
      <c r="AD2055" s="80"/>
      <c r="AE2055" s="81"/>
    </row>
    <row r="2056" spans="1:31" s="119" customFormat="1" hidden="1">
      <c r="A2056" s="98" t="s">
        <v>15335</v>
      </c>
      <c r="B2056" s="99" t="s">
        <v>15336</v>
      </c>
      <c r="C2056" s="99" t="s">
        <v>6</v>
      </c>
      <c r="D2056" s="99" t="s">
        <v>15322</v>
      </c>
      <c r="E2056" s="99" t="s">
        <v>15337</v>
      </c>
      <c r="F2056" s="99" t="s">
        <v>15324</v>
      </c>
      <c r="G2056" s="99" t="s">
        <v>18691</v>
      </c>
      <c r="H2056" s="99" t="s">
        <v>15326</v>
      </c>
      <c r="I2056" s="99" t="s">
        <v>15322</v>
      </c>
      <c r="J2056" s="99" t="s">
        <v>15418</v>
      </c>
      <c r="K2056" s="99">
        <v>0</v>
      </c>
      <c r="L2056" s="99" t="s">
        <v>13433</v>
      </c>
      <c r="M2056" s="99" t="s">
        <v>18692</v>
      </c>
      <c r="N2056" s="86" t="str">
        <f t="shared" si="32"/>
        <v>9524892</v>
      </c>
      <c r="O2056" s="104">
        <v>157143</v>
      </c>
      <c r="P2056" s="105">
        <v>157143</v>
      </c>
      <c r="Q2056" s="77">
        <v>157.143</v>
      </c>
      <c r="R2056" s="102" t="s">
        <v>15329</v>
      </c>
      <c r="S2056" s="99" t="s">
        <v>15330</v>
      </c>
      <c r="T2056" s="99" t="s">
        <v>15331</v>
      </c>
      <c r="U2056" s="99" t="s">
        <v>15332</v>
      </c>
      <c r="V2056" s="99" t="s">
        <v>15333</v>
      </c>
      <c r="W2056" s="99" t="s">
        <v>15334</v>
      </c>
      <c r="X2056" s="103">
        <v>44791</v>
      </c>
      <c r="Y2056" s="103">
        <v>44792</v>
      </c>
      <c r="Z2056" s="103">
        <v>52072</v>
      </c>
      <c r="AA2056" s="79">
        <v>6186</v>
      </c>
      <c r="AB2056" s="80"/>
      <c r="AC2056" s="81"/>
      <c r="AD2056" s="80"/>
      <c r="AE2056" s="81"/>
    </row>
    <row r="2057" spans="1:31" s="119" customFormat="1" hidden="1">
      <c r="A2057" s="98" t="s">
        <v>15458</v>
      </c>
      <c r="B2057" s="99" t="s">
        <v>15499</v>
      </c>
      <c r="C2057" s="99" t="s">
        <v>15500</v>
      </c>
      <c r="D2057" s="99" t="s">
        <v>15322</v>
      </c>
      <c r="E2057" s="99" t="s">
        <v>15395</v>
      </c>
      <c r="F2057" s="99" t="s">
        <v>15324</v>
      </c>
      <c r="G2057" s="99" t="s">
        <v>18693</v>
      </c>
      <c r="H2057" s="99" t="s">
        <v>15326</v>
      </c>
      <c r="I2057" s="99" t="s">
        <v>15322</v>
      </c>
      <c r="J2057" s="99" t="s">
        <v>15395</v>
      </c>
      <c r="K2057" s="99">
        <v>0</v>
      </c>
      <c r="L2057" s="99" t="s">
        <v>13433</v>
      </c>
      <c r="M2057" s="99" t="s">
        <v>18694</v>
      </c>
      <c r="N2057" s="86" t="str">
        <f t="shared" ref="N2057:N2120" si="33">+RIGHT(M2057,7)</f>
        <v>9783586</v>
      </c>
      <c r="O2057" s="104">
        <v>171700</v>
      </c>
      <c r="P2057" s="105">
        <v>171700</v>
      </c>
      <c r="Q2057" s="77">
        <v>171.7</v>
      </c>
      <c r="R2057" s="102" t="s">
        <v>15329</v>
      </c>
      <c r="S2057" s="99" t="s">
        <v>15330</v>
      </c>
      <c r="T2057" s="99" t="s">
        <v>15331</v>
      </c>
      <c r="U2057" s="99" t="s">
        <v>15332</v>
      </c>
      <c r="V2057" s="99" t="s">
        <v>15333</v>
      </c>
      <c r="W2057" s="99" t="s">
        <v>15334</v>
      </c>
      <c r="X2057" s="103">
        <v>44776</v>
      </c>
      <c r="Y2057" s="103">
        <v>44795</v>
      </c>
      <c r="Z2057" s="103">
        <v>52060</v>
      </c>
      <c r="AA2057" s="79">
        <v>6186</v>
      </c>
      <c r="AB2057" s="80"/>
      <c r="AC2057" s="81"/>
      <c r="AD2057" s="80"/>
      <c r="AE2057" s="81"/>
    </row>
    <row r="2058" spans="1:31" s="119" customFormat="1" hidden="1">
      <c r="A2058" s="98" t="s">
        <v>15458</v>
      </c>
      <c r="B2058" s="99" t="s">
        <v>16303</v>
      </c>
      <c r="C2058" s="99" t="s">
        <v>16304</v>
      </c>
      <c r="D2058" s="99" t="s">
        <v>15322</v>
      </c>
      <c r="E2058" s="99" t="s">
        <v>15418</v>
      </c>
      <c r="F2058" s="99" t="s">
        <v>15354</v>
      </c>
      <c r="G2058" s="99" t="s">
        <v>18695</v>
      </c>
      <c r="H2058" s="99" t="s">
        <v>15326</v>
      </c>
      <c r="I2058" s="99" t="s">
        <v>15322</v>
      </c>
      <c r="J2058" s="99" t="s">
        <v>15418</v>
      </c>
      <c r="K2058" s="99">
        <v>0</v>
      </c>
      <c r="L2058" s="99" t="s">
        <v>13433</v>
      </c>
      <c r="M2058" s="99" t="s">
        <v>18696</v>
      </c>
      <c r="N2058" s="86" t="str">
        <f t="shared" si="33"/>
        <v>1685634</v>
      </c>
      <c r="O2058" s="104">
        <v>217560</v>
      </c>
      <c r="P2058" s="105">
        <v>217560</v>
      </c>
      <c r="Q2058" s="77">
        <v>217.56</v>
      </c>
      <c r="R2058" s="102" t="s">
        <v>15329</v>
      </c>
      <c r="S2058" s="99" t="s">
        <v>15371</v>
      </c>
      <c r="T2058" s="99" t="s">
        <v>15331</v>
      </c>
      <c r="U2058" s="99" t="s">
        <v>15484</v>
      </c>
      <c r="V2058" s="99" t="s">
        <v>15485</v>
      </c>
      <c r="W2058" s="99" t="s">
        <v>15517</v>
      </c>
      <c r="X2058" s="103">
        <v>44771</v>
      </c>
      <c r="Y2058" s="103">
        <v>44795</v>
      </c>
      <c r="Z2058" s="103">
        <v>50248</v>
      </c>
      <c r="AA2058" s="79" t="s">
        <v>15374</v>
      </c>
      <c r="AB2058" s="80" t="s">
        <v>15375</v>
      </c>
      <c r="AC2058" s="81"/>
      <c r="AD2058" s="80"/>
      <c r="AE2058" s="81"/>
    </row>
    <row r="2059" spans="1:31" s="119" customFormat="1" hidden="1">
      <c r="A2059" s="98" t="s">
        <v>15392</v>
      </c>
      <c r="B2059" s="99" t="s">
        <v>15435</v>
      </c>
      <c r="C2059" s="99" t="s">
        <v>1049</v>
      </c>
      <c r="D2059" s="99" t="s">
        <v>15322</v>
      </c>
      <c r="E2059" s="99" t="s">
        <v>15337</v>
      </c>
      <c r="F2059" s="99" t="s">
        <v>15354</v>
      </c>
      <c r="G2059" s="99" t="s">
        <v>18697</v>
      </c>
      <c r="H2059" s="99" t="s">
        <v>15326</v>
      </c>
      <c r="I2059" s="99" t="s">
        <v>15322</v>
      </c>
      <c r="J2059" s="99" t="s">
        <v>15337</v>
      </c>
      <c r="K2059" s="99">
        <v>0</v>
      </c>
      <c r="L2059" s="99" t="s">
        <v>13433</v>
      </c>
      <c r="M2059" s="99" t="s">
        <v>18698</v>
      </c>
      <c r="N2059" s="86" t="str">
        <f t="shared" si="33"/>
        <v>4221560</v>
      </c>
      <c r="O2059" s="104">
        <v>50000</v>
      </c>
      <c r="P2059" s="105">
        <v>50000</v>
      </c>
      <c r="Q2059" s="77">
        <v>50</v>
      </c>
      <c r="R2059" s="102" t="s">
        <v>15329</v>
      </c>
      <c r="S2059" s="99" t="s">
        <v>15401</v>
      </c>
      <c r="T2059" s="99" t="s">
        <v>15331</v>
      </c>
      <c r="U2059" s="99" t="s">
        <v>15332</v>
      </c>
      <c r="V2059" s="99" t="s">
        <v>15333</v>
      </c>
      <c r="W2059" s="99" t="s">
        <v>15402</v>
      </c>
      <c r="X2059" s="103">
        <v>44777</v>
      </c>
      <c r="Y2059" s="103">
        <v>44795</v>
      </c>
      <c r="Z2059" s="103">
        <v>52082</v>
      </c>
      <c r="AA2059" s="79" t="s">
        <v>15731</v>
      </c>
      <c r="AB2059" s="90" t="s">
        <v>15375</v>
      </c>
      <c r="AC2059" s="81"/>
      <c r="AD2059" s="80"/>
      <c r="AE2059" s="81"/>
    </row>
    <row r="2060" spans="1:31" s="119" customFormat="1" hidden="1">
      <c r="A2060" s="98" t="s">
        <v>2347</v>
      </c>
      <c r="B2060" s="99" t="s">
        <v>15341</v>
      </c>
      <c r="C2060" s="99" t="s">
        <v>15342</v>
      </c>
      <c r="D2060" s="99" t="s">
        <v>15322</v>
      </c>
      <c r="E2060" s="99" t="s">
        <v>15343</v>
      </c>
      <c r="F2060" s="99" t="s">
        <v>15324</v>
      </c>
      <c r="G2060" s="99" t="s">
        <v>18699</v>
      </c>
      <c r="H2060" s="99" t="s">
        <v>15326</v>
      </c>
      <c r="I2060" s="99" t="s">
        <v>15322</v>
      </c>
      <c r="J2060" s="99" t="s">
        <v>15343</v>
      </c>
      <c r="K2060" s="99">
        <v>0</v>
      </c>
      <c r="L2060" s="99" t="s">
        <v>13433</v>
      </c>
      <c r="M2060" s="99" t="s">
        <v>2383</v>
      </c>
      <c r="N2060" s="86" t="str">
        <f t="shared" si="33"/>
        <v>1753147</v>
      </c>
      <c r="O2060" s="104">
        <v>224500</v>
      </c>
      <c r="P2060" s="105">
        <v>224500</v>
      </c>
      <c r="Q2060" s="77">
        <v>224.5</v>
      </c>
      <c r="R2060" s="102" t="s">
        <v>15329</v>
      </c>
      <c r="S2060" s="99" t="s">
        <v>15330</v>
      </c>
      <c r="T2060" s="99" t="s">
        <v>15331</v>
      </c>
      <c r="U2060" s="99" t="s">
        <v>15697</v>
      </c>
      <c r="V2060" s="99" t="s">
        <v>15698</v>
      </c>
      <c r="W2060" s="99" t="s">
        <v>15345</v>
      </c>
      <c r="X2060" s="103">
        <v>44782</v>
      </c>
      <c r="Y2060" s="103">
        <v>44796</v>
      </c>
      <c r="Z2060" s="103">
        <v>52080</v>
      </c>
      <c r="AA2060" s="79">
        <v>6186</v>
      </c>
      <c r="AB2060" s="80" t="s">
        <v>15340</v>
      </c>
      <c r="AC2060" s="81">
        <v>33</v>
      </c>
      <c r="AD2060" s="80"/>
      <c r="AE2060" s="81"/>
    </row>
    <row r="2061" spans="1:31" s="119" customFormat="1" hidden="1">
      <c r="A2061" s="98" t="s">
        <v>15320</v>
      </c>
      <c r="B2061" s="99" t="s">
        <v>15416</v>
      </c>
      <c r="C2061" s="99" t="s">
        <v>15417</v>
      </c>
      <c r="D2061" s="99" t="s">
        <v>15322</v>
      </c>
      <c r="E2061" s="99" t="s">
        <v>15418</v>
      </c>
      <c r="F2061" s="99" t="s">
        <v>15324</v>
      </c>
      <c r="G2061" s="99" t="s">
        <v>18700</v>
      </c>
      <c r="H2061" s="99" t="s">
        <v>15326</v>
      </c>
      <c r="I2061" s="99" t="s">
        <v>15322</v>
      </c>
      <c r="J2061" s="99" t="s">
        <v>15418</v>
      </c>
      <c r="K2061" s="99">
        <v>0</v>
      </c>
      <c r="L2061" s="99" t="s">
        <v>13433</v>
      </c>
      <c r="M2061" s="99" t="s">
        <v>2106</v>
      </c>
      <c r="N2061" s="86" t="str">
        <f t="shared" si="33"/>
        <v>4900683</v>
      </c>
      <c r="O2061" s="104">
        <v>267750</v>
      </c>
      <c r="P2061" s="105">
        <v>267750</v>
      </c>
      <c r="Q2061" s="77">
        <v>267.75</v>
      </c>
      <c r="R2061" s="102" t="s">
        <v>15329</v>
      </c>
      <c r="S2061" s="99" t="s">
        <v>15330</v>
      </c>
      <c r="T2061" s="99" t="s">
        <v>15331</v>
      </c>
      <c r="U2061" s="99" t="s">
        <v>15332</v>
      </c>
      <c r="V2061" s="99" t="s">
        <v>15333</v>
      </c>
      <c r="W2061" s="99" t="s">
        <v>15334</v>
      </c>
      <c r="X2061" s="103">
        <v>44790</v>
      </c>
      <c r="Y2061" s="103">
        <v>44796</v>
      </c>
      <c r="Z2061" s="103">
        <v>52094</v>
      </c>
      <c r="AA2061" s="79">
        <v>6186</v>
      </c>
      <c r="AB2061" s="80" t="s">
        <v>15340</v>
      </c>
      <c r="AC2061" s="81">
        <v>33</v>
      </c>
      <c r="AD2061" s="80"/>
      <c r="AE2061" s="81"/>
    </row>
    <row r="2062" spans="1:31" s="119" customFormat="1" hidden="1">
      <c r="A2062" s="98" t="s">
        <v>15458</v>
      </c>
      <c r="B2062" s="99" t="s">
        <v>16303</v>
      </c>
      <c r="C2062" s="99" t="s">
        <v>16304</v>
      </c>
      <c r="D2062" s="99" t="s">
        <v>15322</v>
      </c>
      <c r="E2062" s="99" t="s">
        <v>15418</v>
      </c>
      <c r="F2062" s="99" t="s">
        <v>15324</v>
      </c>
      <c r="G2062" s="99" t="s">
        <v>18701</v>
      </c>
      <c r="H2062" s="99" t="s">
        <v>15326</v>
      </c>
      <c r="I2062" s="99" t="s">
        <v>15322</v>
      </c>
      <c r="J2062" s="99" t="s">
        <v>15418</v>
      </c>
      <c r="K2062" s="99">
        <v>0</v>
      </c>
      <c r="L2062" s="99" t="s">
        <v>13433</v>
      </c>
      <c r="M2062" s="99" t="s">
        <v>18702</v>
      </c>
      <c r="N2062" s="86" t="str">
        <f t="shared" si="33"/>
        <v>2766837</v>
      </c>
      <c r="O2062" s="104">
        <v>107100</v>
      </c>
      <c r="P2062" s="105">
        <v>42840</v>
      </c>
      <c r="Q2062" s="77">
        <v>42.84</v>
      </c>
      <c r="R2062" s="102" t="s">
        <v>15329</v>
      </c>
      <c r="S2062" s="99" t="s">
        <v>15330</v>
      </c>
      <c r="T2062" s="99" t="s">
        <v>15331</v>
      </c>
      <c r="U2062" s="99" t="s">
        <v>15641</v>
      </c>
      <c r="V2062" s="99" t="s">
        <v>15642</v>
      </c>
      <c r="W2062" s="99" t="s">
        <v>15334</v>
      </c>
      <c r="X2062" s="103">
        <v>44790</v>
      </c>
      <c r="Y2062" s="103">
        <v>44796</v>
      </c>
      <c r="Z2062" s="103">
        <v>52088</v>
      </c>
      <c r="AA2062" s="79">
        <v>6186</v>
      </c>
      <c r="AB2062" s="80" t="s">
        <v>15503</v>
      </c>
      <c r="AC2062" s="81"/>
      <c r="AD2062" s="80"/>
      <c r="AE2062" s="81"/>
    </row>
    <row r="2063" spans="1:31" s="119" customFormat="1" hidden="1">
      <c r="A2063" s="98" t="s">
        <v>15458</v>
      </c>
      <c r="B2063" s="99" t="s">
        <v>15922</v>
      </c>
      <c r="C2063" s="99" t="s">
        <v>1971</v>
      </c>
      <c r="D2063" s="99" t="s">
        <v>15322</v>
      </c>
      <c r="E2063" s="99" t="s">
        <v>15406</v>
      </c>
      <c r="F2063" s="99" t="s">
        <v>15354</v>
      </c>
      <c r="G2063" s="99" t="s">
        <v>18703</v>
      </c>
      <c r="H2063" s="99" t="s">
        <v>15326</v>
      </c>
      <c r="I2063" s="99" t="s">
        <v>15322</v>
      </c>
      <c r="J2063" s="99" t="s">
        <v>15406</v>
      </c>
      <c r="K2063" s="99">
        <v>0</v>
      </c>
      <c r="L2063" s="99" t="s">
        <v>13433</v>
      </c>
      <c r="M2063" s="99" t="s">
        <v>18704</v>
      </c>
      <c r="N2063" s="86" t="str">
        <f t="shared" si="33"/>
        <v>5985231</v>
      </c>
      <c r="O2063" s="104">
        <v>267000</v>
      </c>
      <c r="P2063" s="105">
        <v>267000</v>
      </c>
      <c r="Q2063" s="77">
        <v>267</v>
      </c>
      <c r="R2063" s="102" t="s">
        <v>15329</v>
      </c>
      <c r="S2063" s="99" t="s">
        <v>15371</v>
      </c>
      <c r="T2063" s="99" t="s">
        <v>15331</v>
      </c>
      <c r="U2063" s="99" t="s">
        <v>15484</v>
      </c>
      <c r="V2063" s="99" t="s">
        <v>15485</v>
      </c>
      <c r="W2063" s="99" t="s">
        <v>15517</v>
      </c>
      <c r="X2063" s="103">
        <v>44789</v>
      </c>
      <c r="Y2063" s="103">
        <v>44796</v>
      </c>
      <c r="Z2063" s="103">
        <v>50267</v>
      </c>
      <c r="AA2063" s="79" t="s">
        <v>15374</v>
      </c>
      <c r="AB2063" s="80" t="s">
        <v>15375</v>
      </c>
      <c r="AC2063" s="81"/>
      <c r="AD2063" s="80"/>
      <c r="AE2063" s="81"/>
    </row>
    <row r="2064" spans="1:31" s="119" customFormat="1" hidden="1">
      <c r="A2064" s="98" t="s">
        <v>15458</v>
      </c>
      <c r="B2064" s="99" t="s">
        <v>16170</v>
      </c>
      <c r="C2064" s="99" t="s">
        <v>16171</v>
      </c>
      <c r="D2064" s="99" t="s">
        <v>15322</v>
      </c>
      <c r="E2064" s="99" t="s">
        <v>15343</v>
      </c>
      <c r="F2064" s="99" t="s">
        <v>15324</v>
      </c>
      <c r="G2064" s="99" t="s">
        <v>18705</v>
      </c>
      <c r="H2064" s="99" t="s">
        <v>15326</v>
      </c>
      <c r="I2064" s="99" t="s">
        <v>15322</v>
      </c>
      <c r="J2064" s="99" t="s">
        <v>15343</v>
      </c>
      <c r="K2064" s="99">
        <v>0</v>
      </c>
      <c r="L2064" s="99" t="s">
        <v>13433</v>
      </c>
      <c r="M2064" s="99" t="s">
        <v>2223</v>
      </c>
      <c r="N2064" s="86" t="str">
        <f t="shared" si="33"/>
        <v>4275911</v>
      </c>
      <c r="O2064" s="104">
        <v>212500</v>
      </c>
      <c r="P2064" s="105">
        <v>212500</v>
      </c>
      <c r="Q2064" s="77">
        <v>212.5</v>
      </c>
      <c r="R2064" s="102" t="s">
        <v>15329</v>
      </c>
      <c r="S2064" s="99" t="s">
        <v>15330</v>
      </c>
      <c r="T2064" s="99" t="s">
        <v>15331</v>
      </c>
      <c r="U2064" s="99" t="s">
        <v>15332</v>
      </c>
      <c r="V2064" s="99" t="s">
        <v>15333</v>
      </c>
      <c r="W2064" s="99" t="s">
        <v>15334</v>
      </c>
      <c r="X2064" s="103">
        <v>44775</v>
      </c>
      <c r="Y2064" s="103">
        <v>44796</v>
      </c>
      <c r="Z2064" s="103">
        <v>52079</v>
      </c>
      <c r="AA2064" s="79">
        <v>6186</v>
      </c>
      <c r="AB2064" s="80" t="s">
        <v>15340</v>
      </c>
      <c r="AC2064" s="81"/>
      <c r="AD2064" s="80"/>
      <c r="AE2064" s="81"/>
    </row>
    <row r="2065" spans="1:31" s="119" customFormat="1" hidden="1">
      <c r="A2065" s="98" t="s">
        <v>15458</v>
      </c>
      <c r="B2065" s="99" t="s">
        <v>15689</v>
      </c>
      <c r="C2065" s="99" t="s">
        <v>15690</v>
      </c>
      <c r="D2065" s="99" t="s">
        <v>15322</v>
      </c>
      <c r="E2065" s="99" t="s">
        <v>15370</v>
      </c>
      <c r="F2065" s="99" t="s">
        <v>15324</v>
      </c>
      <c r="G2065" s="99" t="s">
        <v>18706</v>
      </c>
      <c r="H2065" s="99" t="s">
        <v>15326</v>
      </c>
      <c r="I2065" s="99" t="s">
        <v>15322</v>
      </c>
      <c r="J2065" s="99" t="s">
        <v>15370</v>
      </c>
      <c r="K2065" s="99">
        <v>0</v>
      </c>
      <c r="L2065" s="99" t="s">
        <v>13433</v>
      </c>
      <c r="M2065" s="99" t="s">
        <v>18707</v>
      </c>
      <c r="N2065" s="86" t="str">
        <f t="shared" si="33"/>
        <v>6692003</v>
      </c>
      <c r="O2065" s="104">
        <v>153801</v>
      </c>
      <c r="P2065" s="105">
        <v>153801</v>
      </c>
      <c r="Q2065" s="77">
        <v>153.80099999999999</v>
      </c>
      <c r="R2065" s="102" t="s">
        <v>15329</v>
      </c>
      <c r="S2065" s="99" t="s">
        <v>15330</v>
      </c>
      <c r="T2065" s="99" t="s">
        <v>15331</v>
      </c>
      <c r="U2065" s="99" t="s">
        <v>15332</v>
      </c>
      <c r="V2065" s="99" t="s">
        <v>15333</v>
      </c>
      <c r="W2065" s="99" t="s">
        <v>15334</v>
      </c>
      <c r="X2065" s="103">
        <v>44725</v>
      </c>
      <c r="Y2065" s="103">
        <v>44796</v>
      </c>
      <c r="Z2065" s="103">
        <v>52022</v>
      </c>
      <c r="AA2065" s="79">
        <v>6186</v>
      </c>
      <c r="AB2065" s="80"/>
      <c r="AC2065" s="81"/>
      <c r="AD2065" s="80"/>
      <c r="AE2065" s="81"/>
    </row>
    <row r="2066" spans="1:31" s="119" customFormat="1">
      <c r="A2066" s="98" t="s">
        <v>15392</v>
      </c>
      <c r="B2066" s="99" t="s">
        <v>15522</v>
      </c>
      <c r="C2066" s="99" t="s">
        <v>15523</v>
      </c>
      <c r="D2066" s="99" t="s">
        <v>15322</v>
      </c>
      <c r="E2066" s="99" t="s">
        <v>15327</v>
      </c>
      <c r="F2066" s="99" t="s">
        <v>15354</v>
      </c>
      <c r="G2066" s="99" t="s">
        <v>18708</v>
      </c>
      <c r="H2066" s="99" t="s">
        <v>15326</v>
      </c>
      <c r="I2066" s="99" t="s">
        <v>15322</v>
      </c>
      <c r="J2066" s="99" t="s">
        <v>15327</v>
      </c>
      <c r="K2066" s="99">
        <v>0</v>
      </c>
      <c r="L2066" s="99" t="s">
        <v>13433</v>
      </c>
      <c r="M2066" s="99" t="s">
        <v>3560</v>
      </c>
      <c r="N2066" s="86" t="str">
        <f t="shared" si="33"/>
        <v>1009567</v>
      </c>
      <c r="O2066" s="104">
        <v>80000</v>
      </c>
      <c r="P2066" s="105">
        <v>40000</v>
      </c>
      <c r="Q2066" s="77">
        <v>40</v>
      </c>
      <c r="R2066" s="102" t="s">
        <v>15329</v>
      </c>
      <c r="S2066" s="99" t="s">
        <v>15401</v>
      </c>
      <c r="T2066" s="99" t="s">
        <v>15331</v>
      </c>
      <c r="U2066" s="99" t="s">
        <v>15641</v>
      </c>
      <c r="V2066" s="99" t="s">
        <v>15642</v>
      </c>
      <c r="W2066" s="99" t="s">
        <v>16520</v>
      </c>
      <c r="X2066" s="103">
        <v>44791</v>
      </c>
      <c r="Y2066" s="103">
        <v>44796</v>
      </c>
      <c r="Z2066" s="103">
        <v>48444</v>
      </c>
      <c r="AA2066" s="79">
        <v>6186</v>
      </c>
      <c r="AB2066" s="80" t="s">
        <v>15503</v>
      </c>
      <c r="AC2066" s="81"/>
      <c r="AD2066" s="80"/>
      <c r="AE2066" s="81"/>
    </row>
    <row r="2067" spans="1:31" s="119" customFormat="1" hidden="1">
      <c r="A2067" s="98" t="s">
        <v>15380</v>
      </c>
      <c r="B2067" s="99" t="s">
        <v>15381</v>
      </c>
      <c r="C2067" s="99" t="s">
        <v>15382</v>
      </c>
      <c r="D2067" s="99" t="s">
        <v>15322</v>
      </c>
      <c r="E2067" s="99" t="s">
        <v>15337</v>
      </c>
      <c r="F2067" s="99" t="s">
        <v>15324</v>
      </c>
      <c r="G2067" s="99" t="s">
        <v>18709</v>
      </c>
      <c r="H2067" s="99" t="s">
        <v>15326</v>
      </c>
      <c r="I2067" s="99" t="s">
        <v>15322</v>
      </c>
      <c r="J2067" s="99" t="s">
        <v>15337</v>
      </c>
      <c r="K2067" s="99">
        <v>0</v>
      </c>
      <c r="L2067" s="99" t="s">
        <v>13433</v>
      </c>
      <c r="M2067" s="99" t="s">
        <v>15328</v>
      </c>
      <c r="N2067" s="86" t="str">
        <f t="shared" si="33"/>
        <v>*******</v>
      </c>
      <c r="O2067" s="104">
        <v>327250</v>
      </c>
      <c r="P2067" s="105">
        <v>327250</v>
      </c>
      <c r="Q2067" s="77">
        <v>327.25</v>
      </c>
      <c r="R2067" s="102" t="s">
        <v>15329</v>
      </c>
      <c r="S2067" s="99" t="s">
        <v>15330</v>
      </c>
      <c r="T2067" s="99" t="s">
        <v>15331</v>
      </c>
      <c r="U2067" s="99" t="s">
        <v>15332</v>
      </c>
      <c r="V2067" s="99" t="s">
        <v>15333</v>
      </c>
      <c r="W2067" s="99" t="s">
        <v>15334</v>
      </c>
      <c r="X2067" s="103">
        <v>44795</v>
      </c>
      <c r="Y2067" s="103">
        <v>44796</v>
      </c>
      <c r="Z2067" s="103">
        <v>52095</v>
      </c>
      <c r="AA2067" s="79">
        <v>6186</v>
      </c>
      <c r="AB2067" s="80"/>
      <c r="AC2067" s="81"/>
      <c r="AD2067" s="80"/>
      <c r="AE2067" s="81"/>
    </row>
    <row r="2068" spans="1:31" s="119" customFormat="1" hidden="1">
      <c r="A2068" s="98" t="s">
        <v>15380</v>
      </c>
      <c r="B2068" s="99" t="s">
        <v>15381</v>
      </c>
      <c r="C2068" s="99" t="s">
        <v>15382</v>
      </c>
      <c r="D2068" s="99" t="s">
        <v>15322</v>
      </c>
      <c r="E2068" s="99" t="s">
        <v>15337</v>
      </c>
      <c r="F2068" s="99" t="s">
        <v>15324</v>
      </c>
      <c r="G2068" s="99" t="s">
        <v>18710</v>
      </c>
      <c r="H2068" s="99" t="s">
        <v>15326</v>
      </c>
      <c r="I2068" s="99" t="s">
        <v>15322</v>
      </c>
      <c r="J2068" s="99" t="s">
        <v>15337</v>
      </c>
      <c r="K2068" s="99">
        <v>0</v>
      </c>
      <c r="L2068" s="99" t="s">
        <v>13433</v>
      </c>
      <c r="M2068" s="99" t="s">
        <v>18711</v>
      </c>
      <c r="N2068" s="86" t="str">
        <f t="shared" si="33"/>
        <v>9217186</v>
      </c>
      <c r="O2068" s="104">
        <v>314500</v>
      </c>
      <c r="P2068" s="105">
        <v>314500</v>
      </c>
      <c r="Q2068" s="77">
        <v>314.5</v>
      </c>
      <c r="R2068" s="102" t="s">
        <v>15329</v>
      </c>
      <c r="S2068" s="99" t="s">
        <v>15330</v>
      </c>
      <c r="T2068" s="99" t="s">
        <v>15331</v>
      </c>
      <c r="U2068" s="99" t="s">
        <v>15332</v>
      </c>
      <c r="V2068" s="99" t="s">
        <v>15333</v>
      </c>
      <c r="W2068" s="99" t="s">
        <v>15334</v>
      </c>
      <c r="X2068" s="103">
        <v>44795</v>
      </c>
      <c r="Y2068" s="103">
        <v>44796</v>
      </c>
      <c r="Z2068" s="103">
        <v>52095</v>
      </c>
      <c r="AA2068" s="79">
        <v>6186</v>
      </c>
      <c r="AB2068" s="80"/>
      <c r="AC2068" s="81"/>
      <c r="AD2068" s="80"/>
      <c r="AE2068" s="81"/>
    </row>
    <row r="2069" spans="1:31" s="119" customFormat="1" hidden="1">
      <c r="A2069" s="98" t="s">
        <v>15335</v>
      </c>
      <c r="B2069" s="99" t="s">
        <v>15336</v>
      </c>
      <c r="C2069" s="99" t="s">
        <v>6</v>
      </c>
      <c r="D2069" s="99" t="s">
        <v>15322</v>
      </c>
      <c r="E2069" s="99" t="s">
        <v>15337</v>
      </c>
      <c r="F2069" s="99" t="s">
        <v>15324</v>
      </c>
      <c r="G2069" s="99" t="s">
        <v>18712</v>
      </c>
      <c r="H2069" s="99" t="s">
        <v>15326</v>
      </c>
      <c r="I2069" s="99" t="s">
        <v>15322</v>
      </c>
      <c r="J2069" s="99" t="s">
        <v>15361</v>
      </c>
      <c r="K2069" s="99">
        <v>0</v>
      </c>
      <c r="L2069" s="99" t="s">
        <v>13433</v>
      </c>
      <c r="M2069" s="99" t="s">
        <v>18713</v>
      </c>
      <c r="N2069" s="86" t="str">
        <f t="shared" si="33"/>
        <v>0949771</v>
      </c>
      <c r="O2069" s="104">
        <v>170829</v>
      </c>
      <c r="P2069" s="105">
        <v>170829</v>
      </c>
      <c r="Q2069" s="77">
        <v>170.82900000000001</v>
      </c>
      <c r="R2069" s="102" t="s">
        <v>15329</v>
      </c>
      <c r="S2069" s="99" t="s">
        <v>15330</v>
      </c>
      <c r="T2069" s="99" t="s">
        <v>15331</v>
      </c>
      <c r="U2069" s="99" t="s">
        <v>15332</v>
      </c>
      <c r="V2069" s="99" t="s">
        <v>15333</v>
      </c>
      <c r="W2069" s="99" t="s">
        <v>15334</v>
      </c>
      <c r="X2069" s="103">
        <v>44795</v>
      </c>
      <c r="Y2069" s="103">
        <v>44796</v>
      </c>
      <c r="Z2069" s="103">
        <v>52089</v>
      </c>
      <c r="AA2069" s="79">
        <v>6186</v>
      </c>
      <c r="AB2069" s="80"/>
      <c r="AC2069" s="81"/>
      <c r="AD2069" s="80"/>
      <c r="AE2069" s="81"/>
    </row>
    <row r="2070" spans="1:31" s="119" customFormat="1" hidden="1">
      <c r="A2070" s="98" t="s">
        <v>2347</v>
      </c>
      <c r="B2070" s="99" t="s">
        <v>15346</v>
      </c>
      <c r="C2070" s="99" t="s">
        <v>129</v>
      </c>
      <c r="D2070" s="99" t="s">
        <v>15322</v>
      </c>
      <c r="E2070" s="99" t="s">
        <v>15337</v>
      </c>
      <c r="F2070" s="99" t="s">
        <v>15354</v>
      </c>
      <c r="G2070" s="99" t="s">
        <v>18714</v>
      </c>
      <c r="H2070" s="99" t="s">
        <v>15326</v>
      </c>
      <c r="I2070" s="99" t="s">
        <v>15322</v>
      </c>
      <c r="J2070" s="99" t="s">
        <v>15364</v>
      </c>
      <c r="K2070" s="99">
        <v>0</v>
      </c>
      <c r="L2070" s="99" t="s">
        <v>13433</v>
      </c>
      <c r="M2070" s="99" t="s">
        <v>18715</v>
      </c>
      <c r="N2070" s="86" t="str">
        <f t="shared" si="33"/>
        <v>1889007</v>
      </c>
      <c r="O2070" s="104">
        <v>100000</v>
      </c>
      <c r="P2070" s="105">
        <v>50000</v>
      </c>
      <c r="Q2070" s="77">
        <v>50</v>
      </c>
      <c r="R2070" s="102" t="s">
        <v>15329</v>
      </c>
      <c r="S2070" s="99" t="s">
        <v>15371</v>
      </c>
      <c r="T2070" s="99" t="s">
        <v>15331</v>
      </c>
      <c r="U2070" s="99" t="s">
        <v>16659</v>
      </c>
      <c r="V2070" s="99" t="s">
        <v>16660</v>
      </c>
      <c r="W2070" s="99" t="s">
        <v>15372</v>
      </c>
      <c r="X2070" s="103">
        <v>44797</v>
      </c>
      <c r="Y2070" s="103">
        <v>44797</v>
      </c>
      <c r="Z2070" s="103">
        <v>48449</v>
      </c>
      <c r="AA2070" s="79" t="s">
        <v>15374</v>
      </c>
      <c r="AB2070" s="80" t="s">
        <v>15503</v>
      </c>
      <c r="AC2070" s="81"/>
      <c r="AD2070" s="80"/>
      <c r="AE2070" s="81"/>
    </row>
    <row r="2071" spans="1:31" s="119" customFormat="1" hidden="1">
      <c r="A2071" s="98" t="s">
        <v>2347</v>
      </c>
      <c r="B2071" s="99" t="s">
        <v>15511</v>
      </c>
      <c r="C2071" s="99" t="s">
        <v>3798</v>
      </c>
      <c r="D2071" s="99" t="s">
        <v>15322</v>
      </c>
      <c r="E2071" s="99" t="s">
        <v>15361</v>
      </c>
      <c r="F2071" s="99" t="s">
        <v>15324</v>
      </c>
      <c r="G2071" s="99" t="s">
        <v>18716</v>
      </c>
      <c r="H2071" s="99" t="s">
        <v>15326</v>
      </c>
      <c r="I2071" s="99" t="s">
        <v>15322</v>
      </c>
      <c r="J2071" s="99" t="s">
        <v>15361</v>
      </c>
      <c r="K2071" s="99">
        <v>0</v>
      </c>
      <c r="L2071" s="99" t="s">
        <v>13433</v>
      </c>
      <c r="M2071" s="99" t="s">
        <v>18717</v>
      </c>
      <c r="N2071" s="86" t="str">
        <f t="shared" si="33"/>
        <v>2657238</v>
      </c>
      <c r="O2071" s="104">
        <v>135000</v>
      </c>
      <c r="P2071" s="105">
        <v>54000</v>
      </c>
      <c r="Q2071" s="77">
        <v>54</v>
      </c>
      <c r="R2071" s="102" t="s">
        <v>15329</v>
      </c>
      <c r="S2071" s="99" t="s">
        <v>15330</v>
      </c>
      <c r="T2071" s="99" t="s">
        <v>15331</v>
      </c>
      <c r="U2071" s="99" t="s">
        <v>15641</v>
      </c>
      <c r="V2071" s="99" t="s">
        <v>15642</v>
      </c>
      <c r="W2071" s="99" t="s">
        <v>15345</v>
      </c>
      <c r="X2071" s="103">
        <v>44797</v>
      </c>
      <c r="Y2071" s="103">
        <v>44797</v>
      </c>
      <c r="Z2071" s="103">
        <v>52101</v>
      </c>
      <c r="AA2071" s="79">
        <v>6186</v>
      </c>
      <c r="AB2071" s="80"/>
      <c r="AC2071" s="81"/>
      <c r="AD2071" s="80"/>
      <c r="AE2071" s="81"/>
    </row>
    <row r="2072" spans="1:31" s="119" customFormat="1" hidden="1">
      <c r="A2072" s="98" t="s">
        <v>15320</v>
      </c>
      <c r="B2072" s="99" t="s">
        <v>15416</v>
      </c>
      <c r="C2072" s="99" t="s">
        <v>15417</v>
      </c>
      <c r="D2072" s="99" t="s">
        <v>15322</v>
      </c>
      <c r="E2072" s="99" t="s">
        <v>15418</v>
      </c>
      <c r="F2072" s="99" t="s">
        <v>15324</v>
      </c>
      <c r="G2072" s="99" t="s">
        <v>18718</v>
      </c>
      <c r="H2072" s="99" t="s">
        <v>15326</v>
      </c>
      <c r="I2072" s="99" t="s">
        <v>15322</v>
      </c>
      <c r="J2072" s="99" t="s">
        <v>15418</v>
      </c>
      <c r="K2072" s="99">
        <v>0</v>
      </c>
      <c r="L2072" s="99" t="s">
        <v>13433</v>
      </c>
      <c r="M2072" s="99" t="s">
        <v>18719</v>
      </c>
      <c r="N2072" s="86" t="str">
        <f t="shared" si="33"/>
        <v>8846440</v>
      </c>
      <c r="O2072" s="104">
        <v>274890</v>
      </c>
      <c r="P2072" s="105">
        <v>274890</v>
      </c>
      <c r="Q2072" s="77">
        <v>274.89</v>
      </c>
      <c r="R2072" s="102" t="s">
        <v>15329</v>
      </c>
      <c r="S2072" s="99" t="s">
        <v>15330</v>
      </c>
      <c r="T2072" s="99" t="s">
        <v>15331</v>
      </c>
      <c r="U2072" s="99" t="s">
        <v>15332</v>
      </c>
      <c r="V2072" s="99" t="s">
        <v>15333</v>
      </c>
      <c r="W2072" s="99" t="s">
        <v>15334</v>
      </c>
      <c r="X2072" s="103">
        <v>44795</v>
      </c>
      <c r="Y2072" s="103">
        <v>44797</v>
      </c>
      <c r="Z2072" s="103">
        <v>52096</v>
      </c>
      <c r="AA2072" s="79">
        <v>6186</v>
      </c>
      <c r="AB2072" s="80"/>
      <c r="AC2072" s="81"/>
      <c r="AD2072" s="80"/>
      <c r="AE2072" s="81"/>
    </row>
    <row r="2073" spans="1:31" s="119" customFormat="1" hidden="1">
      <c r="A2073" s="98" t="s">
        <v>15320</v>
      </c>
      <c r="B2073" s="99" t="s">
        <v>15446</v>
      </c>
      <c r="C2073" s="99" t="s">
        <v>119</v>
      </c>
      <c r="D2073" s="99" t="s">
        <v>15322</v>
      </c>
      <c r="E2073" s="99" t="s">
        <v>15337</v>
      </c>
      <c r="F2073" s="99" t="s">
        <v>15324</v>
      </c>
      <c r="G2073" s="99" t="s">
        <v>18720</v>
      </c>
      <c r="H2073" s="99" t="s">
        <v>15326</v>
      </c>
      <c r="I2073" s="99" t="s">
        <v>15322</v>
      </c>
      <c r="J2073" s="99" t="s">
        <v>15418</v>
      </c>
      <c r="K2073" s="99">
        <v>0</v>
      </c>
      <c r="L2073" s="99" t="s">
        <v>13433</v>
      </c>
      <c r="M2073" s="99" t="s">
        <v>18721</v>
      </c>
      <c r="N2073" s="86" t="str">
        <f t="shared" si="33"/>
        <v>0598554</v>
      </c>
      <c r="O2073" s="104">
        <v>327000</v>
      </c>
      <c r="P2073" s="105">
        <v>327000</v>
      </c>
      <c r="Q2073" s="77">
        <v>327</v>
      </c>
      <c r="R2073" s="102" t="s">
        <v>15329</v>
      </c>
      <c r="S2073" s="99" t="s">
        <v>15330</v>
      </c>
      <c r="T2073" s="99" t="s">
        <v>15331</v>
      </c>
      <c r="U2073" s="99" t="s">
        <v>15332</v>
      </c>
      <c r="V2073" s="99" t="s">
        <v>15333</v>
      </c>
      <c r="W2073" s="99" t="s">
        <v>15334</v>
      </c>
      <c r="X2073" s="103">
        <v>44797</v>
      </c>
      <c r="Y2073" s="103">
        <v>44797</v>
      </c>
      <c r="Z2073" s="103">
        <v>52095</v>
      </c>
      <c r="AA2073" s="79">
        <v>6186</v>
      </c>
      <c r="AB2073" s="80"/>
      <c r="AC2073" s="81"/>
      <c r="AD2073" s="80"/>
      <c r="AE2073" s="81"/>
    </row>
    <row r="2074" spans="1:31" s="119" customFormat="1" hidden="1">
      <c r="A2074" s="98" t="s">
        <v>15320</v>
      </c>
      <c r="B2074" s="99" t="s">
        <v>15446</v>
      </c>
      <c r="C2074" s="99" t="s">
        <v>119</v>
      </c>
      <c r="D2074" s="99" t="s">
        <v>15322</v>
      </c>
      <c r="E2074" s="99" t="s">
        <v>15337</v>
      </c>
      <c r="F2074" s="99" t="s">
        <v>15324</v>
      </c>
      <c r="G2074" s="99" t="s">
        <v>18722</v>
      </c>
      <c r="H2074" s="99" t="s">
        <v>15326</v>
      </c>
      <c r="I2074" s="99" t="s">
        <v>15322</v>
      </c>
      <c r="J2074" s="99" t="s">
        <v>15364</v>
      </c>
      <c r="K2074" s="99">
        <v>0</v>
      </c>
      <c r="L2074" s="99" t="s">
        <v>13433</v>
      </c>
      <c r="M2074" s="99" t="s">
        <v>759</v>
      </c>
      <c r="N2074" s="86" t="str">
        <f t="shared" si="33"/>
        <v>7421710</v>
      </c>
      <c r="O2074" s="104">
        <v>323000</v>
      </c>
      <c r="P2074" s="105">
        <v>323000</v>
      </c>
      <c r="Q2074" s="77">
        <v>323</v>
      </c>
      <c r="R2074" s="102" t="s">
        <v>15329</v>
      </c>
      <c r="S2074" s="99" t="s">
        <v>15330</v>
      </c>
      <c r="T2074" s="99" t="s">
        <v>15331</v>
      </c>
      <c r="U2074" s="99" t="s">
        <v>15332</v>
      </c>
      <c r="V2074" s="99" t="s">
        <v>15333</v>
      </c>
      <c r="W2074" s="99" t="s">
        <v>15334</v>
      </c>
      <c r="X2074" s="103">
        <v>44796</v>
      </c>
      <c r="Y2074" s="103">
        <v>44797</v>
      </c>
      <c r="Z2074" s="103">
        <v>52095</v>
      </c>
      <c r="AA2074" s="79">
        <v>6186</v>
      </c>
      <c r="AB2074" s="80" t="s">
        <v>15340</v>
      </c>
      <c r="AC2074" s="81">
        <v>33</v>
      </c>
      <c r="AD2074" s="80"/>
      <c r="AE2074" s="81"/>
    </row>
    <row r="2075" spans="1:31" s="119" customFormat="1" hidden="1">
      <c r="A2075" s="98" t="s">
        <v>15458</v>
      </c>
      <c r="B2075" s="99" t="s">
        <v>15514</v>
      </c>
      <c r="C2075" s="99" t="s">
        <v>283</v>
      </c>
      <c r="D2075" s="99" t="s">
        <v>15322</v>
      </c>
      <c r="E2075" s="99" t="s">
        <v>15337</v>
      </c>
      <c r="F2075" s="99" t="s">
        <v>15354</v>
      </c>
      <c r="G2075" s="99" t="s">
        <v>18723</v>
      </c>
      <c r="H2075" s="99" t="s">
        <v>15326</v>
      </c>
      <c r="I2075" s="99" t="s">
        <v>15322</v>
      </c>
      <c r="J2075" s="99" t="s">
        <v>15337</v>
      </c>
      <c r="K2075" s="99">
        <v>0</v>
      </c>
      <c r="L2075" s="99" t="s">
        <v>13433</v>
      </c>
      <c r="M2075" s="99" t="s">
        <v>18724</v>
      </c>
      <c r="N2075" s="86" t="str">
        <f t="shared" si="33"/>
        <v>0077441</v>
      </c>
      <c r="O2075" s="104">
        <v>110000</v>
      </c>
      <c r="P2075" s="105">
        <v>110000</v>
      </c>
      <c r="Q2075" s="77">
        <v>110</v>
      </c>
      <c r="R2075" s="102" t="s">
        <v>15329</v>
      </c>
      <c r="S2075" s="99" t="s">
        <v>15371</v>
      </c>
      <c r="T2075" s="99" t="s">
        <v>15331</v>
      </c>
      <c r="U2075" s="99" t="s">
        <v>15484</v>
      </c>
      <c r="V2075" s="99" t="s">
        <v>15485</v>
      </c>
      <c r="W2075" s="99" t="s">
        <v>15517</v>
      </c>
      <c r="X2075" s="103">
        <v>44796</v>
      </c>
      <c r="Y2075" s="103">
        <v>44797</v>
      </c>
      <c r="Z2075" s="103">
        <v>50250</v>
      </c>
      <c r="AA2075" s="79" t="s">
        <v>15374</v>
      </c>
      <c r="AB2075" s="80" t="s">
        <v>15375</v>
      </c>
      <c r="AC2075" s="81"/>
      <c r="AD2075" s="80"/>
      <c r="AE2075" s="81"/>
    </row>
    <row r="2076" spans="1:31" s="119" customFormat="1" hidden="1">
      <c r="A2076" s="98" t="s">
        <v>15458</v>
      </c>
      <c r="B2076" s="99" t="s">
        <v>15602</v>
      </c>
      <c r="C2076" s="99" t="s">
        <v>3811</v>
      </c>
      <c r="D2076" s="99" t="s">
        <v>15322</v>
      </c>
      <c r="E2076" s="99" t="s">
        <v>15361</v>
      </c>
      <c r="F2076" s="99" t="s">
        <v>15324</v>
      </c>
      <c r="G2076" s="99" t="s">
        <v>18725</v>
      </c>
      <c r="H2076" s="99" t="s">
        <v>15326</v>
      </c>
      <c r="I2076" s="99" t="s">
        <v>15322</v>
      </c>
      <c r="J2076" s="99" t="s">
        <v>15361</v>
      </c>
      <c r="K2076" s="99">
        <v>0</v>
      </c>
      <c r="L2076" s="99" t="s">
        <v>13433</v>
      </c>
      <c r="M2076" s="99" t="s">
        <v>18726</v>
      </c>
      <c r="N2076" s="86" t="str">
        <f t="shared" si="33"/>
        <v>7334230</v>
      </c>
      <c r="O2076" s="104">
        <v>164000</v>
      </c>
      <c r="P2076" s="105">
        <v>65600</v>
      </c>
      <c r="Q2076" s="77">
        <v>65.599999999999994</v>
      </c>
      <c r="R2076" s="102" t="s">
        <v>15329</v>
      </c>
      <c r="S2076" s="99" t="s">
        <v>15330</v>
      </c>
      <c r="T2076" s="99" t="s">
        <v>15331</v>
      </c>
      <c r="U2076" s="99" t="s">
        <v>15641</v>
      </c>
      <c r="V2076" s="99" t="s">
        <v>15642</v>
      </c>
      <c r="W2076" s="99" t="s">
        <v>15334</v>
      </c>
      <c r="X2076" s="103">
        <v>44796</v>
      </c>
      <c r="Y2076" s="103">
        <v>44797</v>
      </c>
      <c r="Z2076" s="103">
        <v>52073</v>
      </c>
      <c r="AA2076" s="79">
        <v>6186</v>
      </c>
      <c r="AB2076" s="80" t="s">
        <v>15503</v>
      </c>
      <c r="AC2076" s="81"/>
      <c r="AD2076" s="80"/>
      <c r="AE2076" s="81"/>
    </row>
    <row r="2077" spans="1:31" s="119" customFormat="1" hidden="1">
      <c r="A2077" s="98" t="s">
        <v>15392</v>
      </c>
      <c r="B2077" s="99" t="s">
        <v>15393</v>
      </c>
      <c r="C2077" s="99" t="s">
        <v>539</v>
      </c>
      <c r="D2077" s="99" t="s">
        <v>15322</v>
      </c>
      <c r="E2077" s="99" t="s">
        <v>15337</v>
      </c>
      <c r="F2077" s="99" t="s">
        <v>15324</v>
      </c>
      <c r="G2077" s="99" t="s">
        <v>18727</v>
      </c>
      <c r="H2077" s="99" t="s">
        <v>15326</v>
      </c>
      <c r="I2077" s="99" t="s">
        <v>15322</v>
      </c>
      <c r="J2077" s="99" t="s">
        <v>15361</v>
      </c>
      <c r="K2077" s="99">
        <v>0</v>
      </c>
      <c r="L2077" s="99" t="s">
        <v>13433</v>
      </c>
      <c r="M2077" s="99" t="s">
        <v>18728</v>
      </c>
      <c r="N2077" s="86" t="str">
        <f t="shared" si="33"/>
        <v>2324959</v>
      </c>
      <c r="O2077" s="104">
        <v>196500</v>
      </c>
      <c r="P2077" s="105">
        <v>196500</v>
      </c>
      <c r="Q2077" s="77">
        <v>196.5</v>
      </c>
      <c r="R2077" s="102" t="s">
        <v>15329</v>
      </c>
      <c r="S2077" s="99" t="s">
        <v>15330</v>
      </c>
      <c r="T2077" s="99" t="s">
        <v>15331</v>
      </c>
      <c r="U2077" s="99" t="s">
        <v>15332</v>
      </c>
      <c r="V2077" s="99" t="s">
        <v>15333</v>
      </c>
      <c r="W2077" s="99" t="s">
        <v>15334</v>
      </c>
      <c r="X2077" s="103">
        <v>44792</v>
      </c>
      <c r="Y2077" s="103">
        <v>44797</v>
      </c>
      <c r="Z2077" s="103">
        <v>52097</v>
      </c>
      <c r="AA2077" s="79">
        <v>6186</v>
      </c>
      <c r="AB2077" s="80"/>
      <c r="AC2077" s="81"/>
      <c r="AD2077" s="80"/>
      <c r="AE2077" s="81"/>
    </row>
    <row r="2078" spans="1:31" s="119" customFormat="1" hidden="1">
      <c r="A2078" s="98" t="s">
        <v>15320</v>
      </c>
      <c r="B2078" s="99" t="s">
        <v>15769</v>
      </c>
      <c r="C2078" s="99" t="s">
        <v>15770</v>
      </c>
      <c r="D2078" s="99" t="s">
        <v>15322</v>
      </c>
      <c r="E2078" s="99" t="s">
        <v>15327</v>
      </c>
      <c r="F2078" s="99" t="s">
        <v>15324</v>
      </c>
      <c r="G2078" s="99" t="s">
        <v>18729</v>
      </c>
      <c r="H2078" s="99" t="s">
        <v>15326</v>
      </c>
      <c r="I2078" s="99" t="s">
        <v>15322</v>
      </c>
      <c r="J2078" s="99" t="s">
        <v>15327</v>
      </c>
      <c r="K2078" s="99">
        <v>0</v>
      </c>
      <c r="L2078" s="99" t="s">
        <v>13433</v>
      </c>
      <c r="M2078" s="99" t="s">
        <v>3490</v>
      </c>
      <c r="N2078" s="86" t="str">
        <f t="shared" si="33"/>
        <v>1729628</v>
      </c>
      <c r="O2078" s="104">
        <v>174200</v>
      </c>
      <c r="P2078" s="105">
        <v>174200</v>
      </c>
      <c r="Q2078" s="77">
        <v>174.2</v>
      </c>
      <c r="R2078" s="102" t="s">
        <v>15329</v>
      </c>
      <c r="S2078" s="99" t="s">
        <v>15330</v>
      </c>
      <c r="T2078" s="99" t="s">
        <v>15331</v>
      </c>
      <c r="U2078" s="99" t="s">
        <v>15332</v>
      </c>
      <c r="V2078" s="99" t="s">
        <v>15333</v>
      </c>
      <c r="W2078" s="99" t="s">
        <v>15334</v>
      </c>
      <c r="X2078" s="103">
        <v>44797</v>
      </c>
      <c r="Y2078" s="103">
        <v>44798</v>
      </c>
      <c r="Z2078" s="103">
        <v>52100</v>
      </c>
      <c r="AA2078" s="79">
        <v>6186</v>
      </c>
      <c r="AB2078" s="80" t="s">
        <v>15340</v>
      </c>
      <c r="AC2078" s="81">
        <v>33</v>
      </c>
      <c r="AD2078" s="80"/>
      <c r="AE2078" s="81"/>
    </row>
    <row r="2079" spans="1:31" s="119" customFormat="1" hidden="1">
      <c r="A2079" s="98" t="s">
        <v>15458</v>
      </c>
      <c r="B2079" s="99" t="s">
        <v>16170</v>
      </c>
      <c r="C2079" s="99" t="s">
        <v>16171</v>
      </c>
      <c r="D2079" s="99" t="s">
        <v>15322</v>
      </c>
      <c r="E2079" s="99" t="s">
        <v>15343</v>
      </c>
      <c r="F2079" s="99" t="s">
        <v>15354</v>
      </c>
      <c r="G2079" s="99" t="s">
        <v>18730</v>
      </c>
      <c r="H2079" s="99" t="s">
        <v>15326</v>
      </c>
      <c r="I2079" s="99" t="s">
        <v>15322</v>
      </c>
      <c r="J2079" s="99" t="s">
        <v>15343</v>
      </c>
      <c r="K2079" s="99">
        <v>0</v>
      </c>
      <c r="L2079" s="99" t="s">
        <v>13433</v>
      </c>
      <c r="M2079" s="99" t="s">
        <v>18731</v>
      </c>
      <c r="N2079" s="86" t="str">
        <f t="shared" si="33"/>
        <v>6978686</v>
      </c>
      <c r="O2079" s="104">
        <v>151978</v>
      </c>
      <c r="P2079" s="105">
        <v>151978</v>
      </c>
      <c r="Q2079" s="77">
        <v>151.97800000000001</v>
      </c>
      <c r="R2079" s="102" t="s">
        <v>15329</v>
      </c>
      <c r="S2079" s="99" t="s">
        <v>15371</v>
      </c>
      <c r="T2079" s="99" t="s">
        <v>15331</v>
      </c>
      <c r="U2079" s="99" t="s">
        <v>15484</v>
      </c>
      <c r="V2079" s="99" t="s">
        <v>15485</v>
      </c>
      <c r="W2079" s="99" t="s">
        <v>15517</v>
      </c>
      <c r="X2079" s="103">
        <v>44788</v>
      </c>
      <c r="Y2079" s="103">
        <v>44798</v>
      </c>
      <c r="Z2079" s="103">
        <v>50262</v>
      </c>
      <c r="AA2079" s="79" t="s">
        <v>15374</v>
      </c>
      <c r="AB2079" s="80" t="s">
        <v>15375</v>
      </c>
      <c r="AC2079" s="81"/>
      <c r="AD2079" s="80"/>
      <c r="AE2079" s="81"/>
    </row>
    <row r="2080" spans="1:31" s="119" customFormat="1" hidden="1">
      <c r="A2080" s="98" t="s">
        <v>15534</v>
      </c>
      <c r="B2080" s="99" t="s">
        <v>15535</v>
      </c>
      <c r="C2080" s="99" t="s">
        <v>158</v>
      </c>
      <c r="D2080" s="99" t="s">
        <v>15322</v>
      </c>
      <c r="E2080" s="99" t="s">
        <v>15337</v>
      </c>
      <c r="F2080" s="99" t="s">
        <v>15324</v>
      </c>
      <c r="G2080" s="99" t="s">
        <v>18732</v>
      </c>
      <c r="H2080" s="99" t="s">
        <v>15326</v>
      </c>
      <c r="I2080" s="99" t="s">
        <v>15322</v>
      </c>
      <c r="J2080" s="99" t="s">
        <v>15395</v>
      </c>
      <c r="K2080" s="99">
        <v>0</v>
      </c>
      <c r="L2080" s="99" t="s">
        <v>13433</v>
      </c>
      <c r="M2080" s="99" t="s">
        <v>18733</v>
      </c>
      <c r="N2080" s="86" t="str">
        <f t="shared" si="33"/>
        <v>9518513</v>
      </c>
      <c r="O2080" s="104">
        <v>139500</v>
      </c>
      <c r="P2080" s="105">
        <v>35000</v>
      </c>
      <c r="Q2080" s="77">
        <v>35</v>
      </c>
      <c r="R2080" s="102" t="s">
        <v>15329</v>
      </c>
      <c r="S2080" s="99" t="s">
        <v>15330</v>
      </c>
      <c r="T2080" s="99" t="s">
        <v>15331</v>
      </c>
      <c r="U2080" s="99" t="s">
        <v>15332</v>
      </c>
      <c r="V2080" s="99" t="s">
        <v>15333</v>
      </c>
      <c r="W2080" s="99" t="s">
        <v>15334</v>
      </c>
      <c r="X2080" s="103">
        <v>44788</v>
      </c>
      <c r="Y2080" s="103">
        <v>44798</v>
      </c>
      <c r="Z2080" s="103">
        <v>52092</v>
      </c>
      <c r="AA2080" s="79">
        <v>6186</v>
      </c>
      <c r="AB2080" s="80"/>
      <c r="AC2080" s="81"/>
      <c r="AD2080" s="80"/>
      <c r="AE2080" s="81"/>
    </row>
    <row r="2081" spans="1:31" s="119" customFormat="1" hidden="1">
      <c r="A2081" s="98" t="s">
        <v>15380</v>
      </c>
      <c r="B2081" s="99" t="s">
        <v>15381</v>
      </c>
      <c r="C2081" s="99" t="s">
        <v>15382</v>
      </c>
      <c r="D2081" s="99" t="s">
        <v>15322</v>
      </c>
      <c r="E2081" s="99" t="s">
        <v>15337</v>
      </c>
      <c r="F2081" s="99" t="s">
        <v>15324</v>
      </c>
      <c r="G2081" s="99" t="s">
        <v>18734</v>
      </c>
      <c r="H2081" s="99" t="s">
        <v>15326</v>
      </c>
      <c r="I2081" s="99" t="s">
        <v>15322</v>
      </c>
      <c r="J2081" s="99" t="s">
        <v>15337</v>
      </c>
      <c r="K2081" s="99">
        <v>0</v>
      </c>
      <c r="L2081" s="99" t="s">
        <v>13433</v>
      </c>
      <c r="M2081" s="99" t="s">
        <v>18735</v>
      </c>
      <c r="N2081" s="86" t="str">
        <f t="shared" si="33"/>
        <v>0680284</v>
      </c>
      <c r="O2081" s="104">
        <v>327250</v>
      </c>
      <c r="P2081" s="105">
        <v>327250</v>
      </c>
      <c r="Q2081" s="77">
        <v>327.25</v>
      </c>
      <c r="R2081" s="102" t="s">
        <v>15329</v>
      </c>
      <c r="S2081" s="99" t="s">
        <v>15330</v>
      </c>
      <c r="T2081" s="99" t="s">
        <v>15331</v>
      </c>
      <c r="U2081" s="99" t="s">
        <v>15332</v>
      </c>
      <c r="V2081" s="99" t="s">
        <v>15333</v>
      </c>
      <c r="W2081" s="99" t="s">
        <v>15334</v>
      </c>
      <c r="X2081" s="103">
        <v>44798</v>
      </c>
      <c r="Y2081" s="103">
        <v>44798</v>
      </c>
      <c r="Z2081" s="103">
        <v>52100</v>
      </c>
      <c r="AA2081" s="79">
        <v>6186</v>
      </c>
      <c r="AB2081" s="80"/>
      <c r="AC2081" s="81"/>
      <c r="AD2081" s="80"/>
      <c r="AE2081" s="81"/>
    </row>
    <row r="2082" spans="1:31" s="119" customFormat="1" hidden="1">
      <c r="A2082" s="98" t="s">
        <v>15320</v>
      </c>
      <c r="B2082" s="99" t="s">
        <v>15446</v>
      </c>
      <c r="C2082" s="99" t="s">
        <v>119</v>
      </c>
      <c r="D2082" s="99" t="s">
        <v>15322</v>
      </c>
      <c r="E2082" s="99" t="s">
        <v>15337</v>
      </c>
      <c r="F2082" s="99" t="s">
        <v>15324</v>
      </c>
      <c r="G2082" s="99" t="s">
        <v>18736</v>
      </c>
      <c r="H2082" s="99" t="s">
        <v>15326</v>
      </c>
      <c r="I2082" s="99" t="s">
        <v>15322</v>
      </c>
      <c r="J2082" s="99" t="s">
        <v>15364</v>
      </c>
      <c r="K2082" s="99">
        <v>0</v>
      </c>
      <c r="L2082" s="99" t="s">
        <v>13433</v>
      </c>
      <c r="M2082" s="99" t="s">
        <v>3045</v>
      </c>
      <c r="N2082" s="86" t="str">
        <f t="shared" si="33"/>
        <v>9479994</v>
      </c>
      <c r="O2082" s="104">
        <v>255000</v>
      </c>
      <c r="P2082" s="105">
        <v>255000</v>
      </c>
      <c r="Q2082" s="77">
        <v>255</v>
      </c>
      <c r="R2082" s="102" t="s">
        <v>15329</v>
      </c>
      <c r="S2082" s="99" t="s">
        <v>15330</v>
      </c>
      <c r="T2082" s="99" t="s">
        <v>15331</v>
      </c>
      <c r="U2082" s="99" t="s">
        <v>15332</v>
      </c>
      <c r="V2082" s="99" t="s">
        <v>15333</v>
      </c>
      <c r="W2082" s="99" t="s">
        <v>15334</v>
      </c>
      <c r="X2082" s="103">
        <v>44799</v>
      </c>
      <c r="Y2082" s="103">
        <v>44799</v>
      </c>
      <c r="Z2082" s="103">
        <v>52102</v>
      </c>
      <c r="AA2082" s="79">
        <v>6186</v>
      </c>
      <c r="AB2082" s="80" t="s">
        <v>15340</v>
      </c>
      <c r="AC2082" s="81">
        <v>33</v>
      </c>
      <c r="AD2082" s="80"/>
      <c r="AE2082" s="81"/>
    </row>
    <row r="2083" spans="1:31" s="119" customFormat="1" hidden="1">
      <c r="A2083" s="98" t="s">
        <v>15320</v>
      </c>
      <c r="B2083" s="99" t="s">
        <v>15446</v>
      </c>
      <c r="C2083" s="99" t="s">
        <v>119</v>
      </c>
      <c r="D2083" s="99" t="s">
        <v>15322</v>
      </c>
      <c r="E2083" s="99" t="s">
        <v>15337</v>
      </c>
      <c r="F2083" s="99" t="s">
        <v>15324</v>
      </c>
      <c r="G2083" s="99" t="s">
        <v>18737</v>
      </c>
      <c r="H2083" s="99" t="s">
        <v>15326</v>
      </c>
      <c r="I2083" s="99" t="s">
        <v>15322</v>
      </c>
      <c r="J2083" s="99" t="s">
        <v>15406</v>
      </c>
      <c r="K2083" s="99">
        <v>0</v>
      </c>
      <c r="L2083" s="99" t="s">
        <v>13433</v>
      </c>
      <c r="M2083" s="99" t="s">
        <v>18738</v>
      </c>
      <c r="N2083" s="86" t="str">
        <f t="shared" si="33"/>
        <v>2575234</v>
      </c>
      <c r="O2083" s="104">
        <v>235000</v>
      </c>
      <c r="P2083" s="105">
        <v>117500</v>
      </c>
      <c r="Q2083" s="77">
        <v>117.5</v>
      </c>
      <c r="R2083" s="102" t="s">
        <v>15329</v>
      </c>
      <c r="S2083" s="99" t="s">
        <v>15330</v>
      </c>
      <c r="T2083" s="99" t="s">
        <v>15331</v>
      </c>
      <c r="U2083" s="99" t="s">
        <v>15332</v>
      </c>
      <c r="V2083" s="99" t="s">
        <v>15333</v>
      </c>
      <c r="W2083" s="99" t="s">
        <v>15334</v>
      </c>
      <c r="X2083" s="103">
        <v>44782</v>
      </c>
      <c r="Y2083" s="103">
        <v>44799</v>
      </c>
      <c r="Z2083" s="103">
        <v>52052</v>
      </c>
      <c r="AA2083" s="79">
        <v>6186</v>
      </c>
      <c r="AB2083" s="80"/>
      <c r="AC2083" s="81"/>
      <c r="AD2083" s="80"/>
      <c r="AE2083" s="81"/>
    </row>
    <row r="2084" spans="1:31" s="119" customFormat="1" hidden="1">
      <c r="A2084" s="98" t="s">
        <v>15458</v>
      </c>
      <c r="B2084" s="99" t="s">
        <v>15602</v>
      </c>
      <c r="C2084" s="99" t="s">
        <v>3811</v>
      </c>
      <c r="D2084" s="99" t="s">
        <v>15322</v>
      </c>
      <c r="E2084" s="99" t="s">
        <v>15361</v>
      </c>
      <c r="F2084" s="99" t="s">
        <v>15324</v>
      </c>
      <c r="G2084" s="99" t="s">
        <v>18739</v>
      </c>
      <c r="H2084" s="99" t="s">
        <v>15326</v>
      </c>
      <c r="I2084" s="99" t="s">
        <v>15322</v>
      </c>
      <c r="J2084" s="99" t="s">
        <v>15361</v>
      </c>
      <c r="K2084" s="99">
        <v>0</v>
      </c>
      <c r="L2084" s="99" t="s">
        <v>13433</v>
      </c>
      <c r="M2084" s="99" t="s">
        <v>18740</v>
      </c>
      <c r="N2084" s="86" t="str">
        <f t="shared" si="33"/>
        <v>2987403</v>
      </c>
      <c r="O2084" s="104">
        <v>92500</v>
      </c>
      <c r="P2084" s="105">
        <v>37000</v>
      </c>
      <c r="Q2084" s="77">
        <v>37</v>
      </c>
      <c r="R2084" s="102" t="s">
        <v>15329</v>
      </c>
      <c r="S2084" s="99" t="s">
        <v>15330</v>
      </c>
      <c r="T2084" s="99" t="s">
        <v>15331</v>
      </c>
      <c r="U2084" s="99" t="s">
        <v>15641</v>
      </c>
      <c r="V2084" s="99" t="s">
        <v>15642</v>
      </c>
      <c r="W2084" s="99" t="s">
        <v>15334</v>
      </c>
      <c r="X2084" s="103">
        <v>44797</v>
      </c>
      <c r="Y2084" s="103">
        <v>44799</v>
      </c>
      <c r="Z2084" s="103">
        <v>52078</v>
      </c>
      <c r="AA2084" s="79">
        <v>6186</v>
      </c>
      <c r="AB2084" s="80" t="s">
        <v>15503</v>
      </c>
      <c r="AC2084" s="81"/>
      <c r="AD2084" s="80"/>
      <c r="AE2084" s="81"/>
    </row>
    <row r="2085" spans="1:31" s="119" customFormat="1" hidden="1">
      <c r="A2085" s="98" t="s">
        <v>15458</v>
      </c>
      <c r="B2085" s="99" t="s">
        <v>15602</v>
      </c>
      <c r="C2085" s="99" t="s">
        <v>3811</v>
      </c>
      <c r="D2085" s="99" t="s">
        <v>15322</v>
      </c>
      <c r="E2085" s="99" t="s">
        <v>15361</v>
      </c>
      <c r="F2085" s="99" t="s">
        <v>15354</v>
      </c>
      <c r="G2085" s="99" t="s">
        <v>18741</v>
      </c>
      <c r="H2085" s="99" t="s">
        <v>15326</v>
      </c>
      <c r="I2085" s="99" t="s">
        <v>15322</v>
      </c>
      <c r="J2085" s="99" t="s">
        <v>15361</v>
      </c>
      <c r="K2085" s="99">
        <v>0</v>
      </c>
      <c r="L2085" s="99" t="s">
        <v>13433</v>
      </c>
      <c r="M2085" s="99" t="s">
        <v>18742</v>
      </c>
      <c r="N2085" s="86" t="str">
        <f t="shared" si="33"/>
        <v>0514180</v>
      </c>
      <c r="O2085" s="104">
        <v>177600</v>
      </c>
      <c r="P2085" s="105">
        <v>177600</v>
      </c>
      <c r="Q2085" s="77">
        <v>177.6</v>
      </c>
      <c r="R2085" s="102" t="s">
        <v>15329</v>
      </c>
      <c r="S2085" s="99" t="s">
        <v>15371</v>
      </c>
      <c r="T2085" s="99" t="s">
        <v>15331</v>
      </c>
      <c r="U2085" s="99" t="s">
        <v>15484</v>
      </c>
      <c r="V2085" s="99" t="s">
        <v>15485</v>
      </c>
      <c r="W2085" s="99" t="s">
        <v>15517</v>
      </c>
      <c r="X2085" s="103">
        <v>44781</v>
      </c>
      <c r="Y2085" s="103">
        <v>44799</v>
      </c>
      <c r="Z2085" s="103">
        <v>50247</v>
      </c>
      <c r="AA2085" s="79" t="s">
        <v>15374</v>
      </c>
      <c r="AB2085" s="80" t="s">
        <v>15375</v>
      </c>
      <c r="AC2085" s="81"/>
      <c r="AD2085" s="80"/>
      <c r="AE2085" s="81"/>
    </row>
    <row r="2086" spans="1:31" s="119" customFormat="1" hidden="1">
      <c r="A2086" s="98" t="s">
        <v>15458</v>
      </c>
      <c r="B2086" s="99" t="s">
        <v>15689</v>
      </c>
      <c r="C2086" s="99" t="s">
        <v>15690</v>
      </c>
      <c r="D2086" s="99" t="s">
        <v>15322</v>
      </c>
      <c r="E2086" s="99" t="s">
        <v>15370</v>
      </c>
      <c r="F2086" s="99" t="s">
        <v>15324</v>
      </c>
      <c r="G2086" s="99" t="s">
        <v>18743</v>
      </c>
      <c r="H2086" s="99" t="s">
        <v>15326</v>
      </c>
      <c r="I2086" s="99" t="s">
        <v>15322</v>
      </c>
      <c r="J2086" s="99" t="s">
        <v>15370</v>
      </c>
      <c r="K2086" s="99">
        <v>0</v>
      </c>
      <c r="L2086" s="99" t="s">
        <v>13433</v>
      </c>
      <c r="M2086" s="99" t="s">
        <v>2836</v>
      </c>
      <c r="N2086" s="86" t="str">
        <f t="shared" si="33"/>
        <v>5468927</v>
      </c>
      <c r="O2086" s="104">
        <v>208350</v>
      </c>
      <c r="P2086" s="105">
        <v>208350</v>
      </c>
      <c r="Q2086" s="77">
        <v>208.35</v>
      </c>
      <c r="R2086" s="102" t="s">
        <v>15329</v>
      </c>
      <c r="S2086" s="99" t="s">
        <v>15330</v>
      </c>
      <c r="T2086" s="99" t="s">
        <v>15331</v>
      </c>
      <c r="U2086" s="99" t="s">
        <v>15332</v>
      </c>
      <c r="V2086" s="99" t="s">
        <v>15333</v>
      </c>
      <c r="W2086" s="99" t="s">
        <v>15334</v>
      </c>
      <c r="X2086" s="103">
        <v>44784</v>
      </c>
      <c r="Y2086" s="103">
        <v>44799</v>
      </c>
      <c r="Z2086" s="103">
        <v>52085</v>
      </c>
      <c r="AA2086" s="79">
        <v>6186</v>
      </c>
      <c r="AB2086" s="80" t="s">
        <v>15340</v>
      </c>
      <c r="AC2086" s="81">
        <v>33</v>
      </c>
      <c r="AD2086" s="80"/>
      <c r="AE2086" s="81"/>
    </row>
    <row r="2087" spans="1:31" s="119" customFormat="1" hidden="1">
      <c r="A2087" s="98" t="s">
        <v>15392</v>
      </c>
      <c r="B2087" s="99" t="s">
        <v>15522</v>
      </c>
      <c r="C2087" s="99" t="s">
        <v>15523</v>
      </c>
      <c r="D2087" s="99" t="s">
        <v>15322</v>
      </c>
      <c r="E2087" s="99" t="s">
        <v>15327</v>
      </c>
      <c r="F2087" s="99" t="s">
        <v>15354</v>
      </c>
      <c r="G2087" s="99" t="s">
        <v>18744</v>
      </c>
      <c r="H2087" s="99" t="s">
        <v>15326</v>
      </c>
      <c r="I2087" s="99" t="s">
        <v>15322</v>
      </c>
      <c r="J2087" s="99" t="s">
        <v>15327</v>
      </c>
      <c r="K2087" s="99">
        <v>0</v>
      </c>
      <c r="L2087" s="99" t="s">
        <v>13433</v>
      </c>
      <c r="M2087" s="99" t="s">
        <v>18745</v>
      </c>
      <c r="N2087" s="86" t="str">
        <f t="shared" si="33"/>
        <v>7214021</v>
      </c>
      <c r="O2087" s="104">
        <v>80000</v>
      </c>
      <c r="P2087" s="105">
        <v>40000</v>
      </c>
      <c r="Q2087" s="77">
        <v>40</v>
      </c>
      <c r="R2087" s="102" t="s">
        <v>15329</v>
      </c>
      <c r="S2087" s="99" t="s">
        <v>15401</v>
      </c>
      <c r="T2087" s="99" t="s">
        <v>15331</v>
      </c>
      <c r="U2087" s="99" t="s">
        <v>15641</v>
      </c>
      <c r="V2087" s="99" t="s">
        <v>15642</v>
      </c>
      <c r="W2087" s="99" t="s">
        <v>16520</v>
      </c>
      <c r="X2087" s="103">
        <v>44798</v>
      </c>
      <c r="Y2087" s="103">
        <v>44799</v>
      </c>
      <c r="Z2087" s="103">
        <v>48451</v>
      </c>
      <c r="AA2087" s="79">
        <v>6186</v>
      </c>
      <c r="AB2087" s="80" t="s">
        <v>15503</v>
      </c>
      <c r="AC2087" s="81"/>
      <c r="AD2087" s="80"/>
      <c r="AE2087" s="81"/>
    </row>
    <row r="2088" spans="1:31" s="119" customFormat="1" hidden="1">
      <c r="A2088" s="98" t="s">
        <v>15392</v>
      </c>
      <c r="B2088" s="99" t="s">
        <v>15522</v>
      </c>
      <c r="C2088" s="99" t="s">
        <v>15523</v>
      </c>
      <c r="D2088" s="99" t="s">
        <v>15322</v>
      </c>
      <c r="E2088" s="99" t="s">
        <v>15327</v>
      </c>
      <c r="F2088" s="99" t="s">
        <v>15354</v>
      </c>
      <c r="G2088" s="99" t="s">
        <v>18746</v>
      </c>
      <c r="H2088" s="99" t="s">
        <v>15326</v>
      </c>
      <c r="I2088" s="99" t="s">
        <v>15322</v>
      </c>
      <c r="J2088" s="99" t="s">
        <v>15418</v>
      </c>
      <c r="K2088" s="99">
        <v>0</v>
      </c>
      <c r="L2088" s="99" t="s">
        <v>13433</v>
      </c>
      <c r="M2088" s="99" t="s">
        <v>18747</v>
      </c>
      <c r="N2088" s="86" t="str">
        <f t="shared" si="33"/>
        <v>7220369</v>
      </c>
      <c r="O2088" s="104">
        <v>80000</v>
      </c>
      <c r="P2088" s="105">
        <v>40000</v>
      </c>
      <c r="Q2088" s="77">
        <v>40</v>
      </c>
      <c r="R2088" s="102" t="s">
        <v>15329</v>
      </c>
      <c r="S2088" s="99" t="s">
        <v>15401</v>
      </c>
      <c r="T2088" s="99" t="s">
        <v>15331</v>
      </c>
      <c r="U2088" s="99" t="s">
        <v>15641</v>
      </c>
      <c r="V2088" s="99" t="s">
        <v>15642</v>
      </c>
      <c r="W2088" s="99" t="s">
        <v>16520</v>
      </c>
      <c r="X2088" s="103">
        <v>44798</v>
      </c>
      <c r="Y2088" s="103">
        <v>44799</v>
      </c>
      <c r="Z2088" s="103">
        <v>48451</v>
      </c>
      <c r="AA2088" s="79">
        <v>6186</v>
      </c>
      <c r="AB2088" s="80" t="s">
        <v>15503</v>
      </c>
      <c r="AC2088" s="81"/>
      <c r="AD2088" s="80"/>
      <c r="AE2088" s="81"/>
    </row>
    <row r="2089" spans="1:31" s="119" customFormat="1" hidden="1">
      <c r="A2089" s="98" t="s">
        <v>15392</v>
      </c>
      <c r="B2089" s="99" t="s">
        <v>15522</v>
      </c>
      <c r="C2089" s="99" t="s">
        <v>15523</v>
      </c>
      <c r="D2089" s="99" t="s">
        <v>15322</v>
      </c>
      <c r="E2089" s="99" t="s">
        <v>15327</v>
      </c>
      <c r="F2089" s="99" t="s">
        <v>15324</v>
      </c>
      <c r="G2089" s="99" t="s">
        <v>18748</v>
      </c>
      <c r="H2089" s="99" t="s">
        <v>15326</v>
      </c>
      <c r="I2089" s="99" t="s">
        <v>15322</v>
      </c>
      <c r="J2089" s="99" t="s">
        <v>15327</v>
      </c>
      <c r="K2089" s="99">
        <v>0</v>
      </c>
      <c r="L2089" s="99" t="s">
        <v>13433</v>
      </c>
      <c r="M2089" s="99" t="s">
        <v>18749</v>
      </c>
      <c r="N2089" s="86" t="str">
        <f t="shared" si="33"/>
        <v>5066552</v>
      </c>
      <c r="O2089" s="104">
        <v>220000</v>
      </c>
      <c r="P2089" s="105">
        <v>220000</v>
      </c>
      <c r="Q2089" s="77">
        <v>220</v>
      </c>
      <c r="R2089" s="102" t="s">
        <v>15329</v>
      </c>
      <c r="S2089" s="99" t="s">
        <v>15330</v>
      </c>
      <c r="T2089" s="99" t="s">
        <v>15331</v>
      </c>
      <c r="U2089" s="99" t="s">
        <v>15332</v>
      </c>
      <c r="V2089" s="99" t="s">
        <v>15333</v>
      </c>
      <c r="W2089" s="99" t="s">
        <v>15334</v>
      </c>
      <c r="X2089" s="103">
        <v>44796</v>
      </c>
      <c r="Y2089" s="103">
        <v>44799</v>
      </c>
      <c r="Z2089" s="103">
        <v>52101</v>
      </c>
      <c r="AA2089" s="79">
        <v>6186</v>
      </c>
      <c r="AB2089" s="80"/>
      <c r="AC2089" s="81"/>
      <c r="AD2089" s="80"/>
      <c r="AE2089" s="81"/>
    </row>
    <row r="2090" spans="1:31" s="119" customFormat="1" hidden="1">
      <c r="A2090" s="98" t="s">
        <v>15479</v>
      </c>
      <c r="B2090" s="99" t="s">
        <v>15480</v>
      </c>
      <c r="C2090" s="99" t="s">
        <v>15481</v>
      </c>
      <c r="D2090" s="99" t="s">
        <v>15322</v>
      </c>
      <c r="E2090" s="99" t="s">
        <v>15337</v>
      </c>
      <c r="F2090" s="99" t="s">
        <v>15354</v>
      </c>
      <c r="G2090" s="99" t="s">
        <v>18750</v>
      </c>
      <c r="H2090" s="99" t="s">
        <v>15326</v>
      </c>
      <c r="I2090" s="99" t="s">
        <v>15322</v>
      </c>
      <c r="J2090" s="99" t="s">
        <v>15343</v>
      </c>
      <c r="K2090" s="99">
        <v>0</v>
      </c>
      <c r="L2090" s="99" t="s">
        <v>13433</v>
      </c>
      <c r="M2090" s="99" t="s">
        <v>18751</v>
      </c>
      <c r="N2090" s="86" t="str">
        <f t="shared" si="33"/>
        <v>4947178</v>
      </c>
      <c r="O2090" s="104">
        <v>124320</v>
      </c>
      <c r="P2090" s="105">
        <v>124320</v>
      </c>
      <c r="Q2090" s="77">
        <v>124.32</v>
      </c>
      <c r="R2090" s="102" t="s">
        <v>15329</v>
      </c>
      <c r="S2090" s="99" t="s">
        <v>15371</v>
      </c>
      <c r="T2090" s="99" t="s">
        <v>15331</v>
      </c>
      <c r="U2090" s="99" t="s">
        <v>15332</v>
      </c>
      <c r="V2090" s="99" t="s">
        <v>15333</v>
      </c>
      <c r="W2090" s="99" t="s">
        <v>15486</v>
      </c>
      <c r="X2090" s="103">
        <v>44798</v>
      </c>
      <c r="Y2090" s="103">
        <v>44799</v>
      </c>
      <c r="Z2090" s="103">
        <v>48436</v>
      </c>
      <c r="AA2090" s="79" t="s">
        <v>15374</v>
      </c>
      <c r="AB2090" s="80" t="s">
        <v>15375</v>
      </c>
      <c r="AC2090" s="81"/>
      <c r="AD2090" s="80"/>
      <c r="AE2090" s="81"/>
    </row>
    <row r="2091" spans="1:31" s="119" customFormat="1" hidden="1">
      <c r="A2091" s="98" t="s">
        <v>15320</v>
      </c>
      <c r="B2091" s="99" t="s">
        <v>15416</v>
      </c>
      <c r="C2091" s="99" t="s">
        <v>15417</v>
      </c>
      <c r="D2091" s="99" t="s">
        <v>15322</v>
      </c>
      <c r="E2091" s="99" t="s">
        <v>15418</v>
      </c>
      <c r="F2091" s="99" t="s">
        <v>15324</v>
      </c>
      <c r="G2091" s="99" t="s">
        <v>18752</v>
      </c>
      <c r="H2091" s="99" t="s">
        <v>15326</v>
      </c>
      <c r="I2091" s="99" t="s">
        <v>15322</v>
      </c>
      <c r="J2091" s="99" t="s">
        <v>15418</v>
      </c>
      <c r="K2091" s="99">
        <v>0</v>
      </c>
      <c r="L2091" s="99" t="s">
        <v>13433</v>
      </c>
      <c r="M2091" s="99" t="s">
        <v>18753</v>
      </c>
      <c r="N2091" s="86" t="str">
        <f t="shared" si="33"/>
        <v>8953026</v>
      </c>
      <c r="O2091" s="104">
        <v>266000</v>
      </c>
      <c r="P2091" s="105">
        <v>266000</v>
      </c>
      <c r="Q2091" s="77">
        <v>266</v>
      </c>
      <c r="R2091" s="102" t="s">
        <v>15329</v>
      </c>
      <c r="S2091" s="99" t="s">
        <v>15330</v>
      </c>
      <c r="T2091" s="99" t="s">
        <v>15331</v>
      </c>
      <c r="U2091" s="99" t="s">
        <v>15332</v>
      </c>
      <c r="V2091" s="99" t="s">
        <v>15333</v>
      </c>
      <c r="W2091" s="99" t="s">
        <v>15334</v>
      </c>
      <c r="X2091" s="103">
        <v>44798</v>
      </c>
      <c r="Y2091" s="103">
        <v>44802</v>
      </c>
      <c r="Z2091" s="103">
        <v>52101</v>
      </c>
      <c r="AA2091" s="79">
        <v>6186</v>
      </c>
      <c r="AB2091" s="80"/>
      <c r="AC2091" s="81"/>
      <c r="AD2091" s="80"/>
      <c r="AE2091" s="81"/>
    </row>
    <row r="2092" spans="1:31" s="119" customFormat="1" hidden="1">
      <c r="A2092" s="98" t="s">
        <v>15320</v>
      </c>
      <c r="B2092" s="99" t="s">
        <v>15416</v>
      </c>
      <c r="C2092" s="99" t="s">
        <v>15417</v>
      </c>
      <c r="D2092" s="99" t="s">
        <v>15322</v>
      </c>
      <c r="E2092" s="99" t="s">
        <v>15418</v>
      </c>
      <c r="F2092" s="99" t="s">
        <v>15324</v>
      </c>
      <c r="G2092" s="99" t="s">
        <v>18754</v>
      </c>
      <c r="H2092" s="99" t="s">
        <v>15326</v>
      </c>
      <c r="I2092" s="99" t="s">
        <v>15322</v>
      </c>
      <c r="J2092" s="99" t="s">
        <v>15418</v>
      </c>
      <c r="K2092" s="99">
        <v>0</v>
      </c>
      <c r="L2092" s="99" t="s">
        <v>13433</v>
      </c>
      <c r="M2092" s="99" t="s">
        <v>18755</v>
      </c>
      <c r="N2092" s="86" t="str">
        <f t="shared" si="33"/>
        <v>1893439</v>
      </c>
      <c r="O2092" s="104">
        <v>313650</v>
      </c>
      <c r="P2092" s="105">
        <v>313650</v>
      </c>
      <c r="Q2092" s="77">
        <v>313.64999999999998</v>
      </c>
      <c r="R2092" s="102" t="s">
        <v>15329</v>
      </c>
      <c r="S2092" s="99" t="s">
        <v>15330</v>
      </c>
      <c r="T2092" s="99" t="s">
        <v>15331</v>
      </c>
      <c r="U2092" s="99" t="s">
        <v>15332</v>
      </c>
      <c r="V2092" s="99" t="s">
        <v>15333</v>
      </c>
      <c r="W2092" s="99" t="s">
        <v>15334</v>
      </c>
      <c r="X2092" s="103">
        <v>44799</v>
      </c>
      <c r="Y2092" s="103">
        <v>44802</v>
      </c>
      <c r="Z2092" s="103">
        <v>52099</v>
      </c>
      <c r="AA2092" s="79">
        <v>6186</v>
      </c>
      <c r="AB2092" s="80"/>
      <c r="AC2092" s="81"/>
      <c r="AD2092" s="80"/>
      <c r="AE2092" s="81"/>
    </row>
    <row r="2093" spans="1:31" s="119" customFormat="1" hidden="1">
      <c r="A2093" s="98" t="s">
        <v>15458</v>
      </c>
      <c r="B2093" s="99" t="s">
        <v>16303</v>
      </c>
      <c r="C2093" s="99" t="s">
        <v>16304</v>
      </c>
      <c r="D2093" s="99" t="s">
        <v>15322</v>
      </c>
      <c r="E2093" s="99" t="s">
        <v>15418</v>
      </c>
      <c r="F2093" s="99" t="s">
        <v>15354</v>
      </c>
      <c r="G2093" s="99" t="s">
        <v>18756</v>
      </c>
      <c r="H2093" s="99" t="s">
        <v>15326</v>
      </c>
      <c r="I2093" s="99" t="s">
        <v>15322</v>
      </c>
      <c r="J2093" s="99" t="s">
        <v>15323</v>
      </c>
      <c r="K2093" s="99">
        <v>0</v>
      </c>
      <c r="L2093" s="99" t="s">
        <v>13433</v>
      </c>
      <c r="M2093" s="99" t="s">
        <v>18757</v>
      </c>
      <c r="N2093" s="86" t="str">
        <f t="shared" si="33"/>
        <v>7474166</v>
      </c>
      <c r="O2093" s="104">
        <v>343360</v>
      </c>
      <c r="P2093" s="105">
        <v>343360</v>
      </c>
      <c r="Q2093" s="77">
        <v>343.36</v>
      </c>
      <c r="R2093" s="102" t="s">
        <v>15329</v>
      </c>
      <c r="S2093" s="99" t="s">
        <v>15371</v>
      </c>
      <c r="T2093" s="99" t="s">
        <v>15331</v>
      </c>
      <c r="U2093" s="99" t="s">
        <v>15484</v>
      </c>
      <c r="V2093" s="99" t="s">
        <v>15485</v>
      </c>
      <c r="W2093" s="99" t="s">
        <v>15517</v>
      </c>
      <c r="X2093" s="103">
        <v>44799</v>
      </c>
      <c r="Y2093" s="103">
        <v>44802</v>
      </c>
      <c r="Z2093" s="103">
        <v>50270</v>
      </c>
      <c r="AA2093" s="79" t="s">
        <v>15374</v>
      </c>
      <c r="AB2093" s="80"/>
      <c r="AC2093" s="81"/>
      <c r="AD2093" s="80"/>
      <c r="AE2093" s="81"/>
    </row>
    <row r="2094" spans="1:31" s="119" customFormat="1" hidden="1">
      <c r="A2094" s="98" t="s">
        <v>15458</v>
      </c>
      <c r="B2094" s="99" t="s">
        <v>15602</v>
      </c>
      <c r="C2094" s="99" t="s">
        <v>3811</v>
      </c>
      <c r="D2094" s="99" t="s">
        <v>15322</v>
      </c>
      <c r="E2094" s="99" t="s">
        <v>15361</v>
      </c>
      <c r="F2094" s="99" t="s">
        <v>15354</v>
      </c>
      <c r="G2094" s="99" t="s">
        <v>18758</v>
      </c>
      <c r="H2094" s="99" t="s">
        <v>15326</v>
      </c>
      <c r="I2094" s="99" t="s">
        <v>15322</v>
      </c>
      <c r="J2094" s="99" t="s">
        <v>15361</v>
      </c>
      <c r="K2094" s="99">
        <v>0</v>
      </c>
      <c r="L2094" s="99" t="s">
        <v>13433</v>
      </c>
      <c r="M2094" s="99" t="s">
        <v>18759</v>
      </c>
      <c r="N2094" s="86" t="str">
        <f t="shared" si="33"/>
        <v>4538415</v>
      </c>
      <c r="O2094" s="104">
        <v>270000</v>
      </c>
      <c r="P2094" s="105">
        <v>270000</v>
      </c>
      <c r="Q2094" s="77">
        <v>270</v>
      </c>
      <c r="R2094" s="102" t="s">
        <v>15329</v>
      </c>
      <c r="S2094" s="99" t="s">
        <v>15371</v>
      </c>
      <c r="T2094" s="99" t="s">
        <v>15331</v>
      </c>
      <c r="U2094" s="99" t="s">
        <v>15484</v>
      </c>
      <c r="V2094" s="99" t="s">
        <v>15485</v>
      </c>
      <c r="W2094" s="99" t="s">
        <v>15517</v>
      </c>
      <c r="X2094" s="103">
        <v>44799</v>
      </c>
      <c r="Y2094" s="103">
        <v>44802</v>
      </c>
      <c r="Z2094" s="103">
        <v>50249</v>
      </c>
      <c r="AA2094" s="79" t="s">
        <v>15374</v>
      </c>
      <c r="AB2094" s="80" t="s">
        <v>15375</v>
      </c>
      <c r="AC2094" s="81"/>
      <c r="AD2094" s="80"/>
      <c r="AE2094" s="81"/>
    </row>
    <row r="2095" spans="1:31" s="119" customFormat="1" hidden="1">
      <c r="A2095" s="98" t="s">
        <v>15458</v>
      </c>
      <c r="B2095" s="99" t="s">
        <v>15638</v>
      </c>
      <c r="C2095" s="99" t="s">
        <v>2564</v>
      </c>
      <c r="D2095" s="99" t="s">
        <v>15322</v>
      </c>
      <c r="E2095" s="99" t="s">
        <v>15384</v>
      </c>
      <c r="F2095" s="99" t="s">
        <v>15324</v>
      </c>
      <c r="G2095" s="99" t="s">
        <v>18760</v>
      </c>
      <c r="H2095" s="99" t="s">
        <v>15326</v>
      </c>
      <c r="I2095" s="99" t="s">
        <v>15322</v>
      </c>
      <c r="J2095" s="99" t="s">
        <v>15384</v>
      </c>
      <c r="K2095" s="99">
        <v>0</v>
      </c>
      <c r="L2095" s="99" t="s">
        <v>13433</v>
      </c>
      <c r="M2095" s="99" t="s">
        <v>18761</v>
      </c>
      <c r="N2095" s="86" t="str">
        <f t="shared" si="33"/>
        <v>1889140</v>
      </c>
      <c r="O2095" s="104">
        <v>240000</v>
      </c>
      <c r="P2095" s="105">
        <v>48000</v>
      </c>
      <c r="Q2095" s="77">
        <v>48</v>
      </c>
      <c r="R2095" s="102" t="s">
        <v>15329</v>
      </c>
      <c r="S2095" s="99" t="s">
        <v>15330</v>
      </c>
      <c r="T2095" s="99" t="s">
        <v>15331</v>
      </c>
      <c r="U2095" s="99" t="s">
        <v>15641</v>
      </c>
      <c r="V2095" s="99" t="s">
        <v>15642</v>
      </c>
      <c r="W2095" s="99" t="s">
        <v>15334</v>
      </c>
      <c r="X2095" s="103">
        <v>44799</v>
      </c>
      <c r="Y2095" s="103">
        <v>44802</v>
      </c>
      <c r="Z2095" s="103">
        <v>52101</v>
      </c>
      <c r="AA2095" s="79">
        <v>6186</v>
      </c>
      <c r="AB2095" s="80"/>
      <c r="AC2095" s="81"/>
      <c r="AD2095" s="80"/>
      <c r="AE2095" s="81"/>
    </row>
    <row r="2096" spans="1:31" s="119" customFormat="1" hidden="1">
      <c r="A2096" s="98" t="s">
        <v>15458</v>
      </c>
      <c r="B2096" s="99" t="s">
        <v>16170</v>
      </c>
      <c r="C2096" s="99" t="s">
        <v>16171</v>
      </c>
      <c r="D2096" s="99" t="s">
        <v>15322</v>
      </c>
      <c r="E2096" s="99" t="s">
        <v>15343</v>
      </c>
      <c r="F2096" s="99" t="s">
        <v>15354</v>
      </c>
      <c r="G2096" s="99" t="s">
        <v>18762</v>
      </c>
      <c r="H2096" s="99" t="s">
        <v>15326</v>
      </c>
      <c r="I2096" s="99" t="s">
        <v>15322</v>
      </c>
      <c r="J2096" s="99" t="s">
        <v>15343</v>
      </c>
      <c r="K2096" s="99">
        <v>0</v>
      </c>
      <c r="L2096" s="99" t="s">
        <v>13433</v>
      </c>
      <c r="M2096" s="99" t="s">
        <v>18763</v>
      </c>
      <c r="N2096" s="86" t="str">
        <f t="shared" si="33"/>
        <v>1037323</v>
      </c>
      <c r="O2096" s="104">
        <v>300000</v>
      </c>
      <c r="P2096" s="105">
        <v>300000</v>
      </c>
      <c r="Q2096" s="77">
        <v>300</v>
      </c>
      <c r="R2096" s="102" t="s">
        <v>15329</v>
      </c>
      <c r="S2096" s="99" t="s">
        <v>15371</v>
      </c>
      <c r="T2096" s="99" t="s">
        <v>15331</v>
      </c>
      <c r="U2096" s="99" t="s">
        <v>15484</v>
      </c>
      <c r="V2096" s="99" t="s">
        <v>15485</v>
      </c>
      <c r="W2096" s="99" t="s">
        <v>15517</v>
      </c>
      <c r="X2096" s="103">
        <v>44790</v>
      </c>
      <c r="Y2096" s="103">
        <v>44802</v>
      </c>
      <c r="Z2096" s="103">
        <v>50268</v>
      </c>
      <c r="AA2096" s="79" t="s">
        <v>15374</v>
      </c>
      <c r="AB2096" s="80" t="s">
        <v>15375</v>
      </c>
      <c r="AC2096" s="81"/>
      <c r="AD2096" s="80"/>
      <c r="AE2096" s="81"/>
    </row>
    <row r="2097" spans="1:31" s="119" customFormat="1" hidden="1">
      <c r="A2097" s="98" t="s">
        <v>15458</v>
      </c>
      <c r="B2097" s="99" t="s">
        <v>16170</v>
      </c>
      <c r="C2097" s="99" t="s">
        <v>16171</v>
      </c>
      <c r="D2097" s="99" t="s">
        <v>15322</v>
      </c>
      <c r="E2097" s="99" t="s">
        <v>15343</v>
      </c>
      <c r="F2097" s="99" t="s">
        <v>15354</v>
      </c>
      <c r="G2097" s="99" t="s">
        <v>18764</v>
      </c>
      <c r="H2097" s="99" t="s">
        <v>15326</v>
      </c>
      <c r="I2097" s="99" t="s">
        <v>15322</v>
      </c>
      <c r="J2097" s="99" t="s">
        <v>15343</v>
      </c>
      <c r="K2097" s="99">
        <v>0</v>
      </c>
      <c r="L2097" s="99" t="s">
        <v>13433</v>
      </c>
      <c r="M2097" s="99" t="s">
        <v>18765</v>
      </c>
      <c r="N2097" s="86" t="str">
        <f t="shared" si="33"/>
        <v>7799571</v>
      </c>
      <c r="O2097" s="104">
        <v>248496</v>
      </c>
      <c r="P2097" s="105">
        <v>248496</v>
      </c>
      <c r="Q2097" s="77">
        <v>248.49600000000001</v>
      </c>
      <c r="R2097" s="102" t="s">
        <v>15329</v>
      </c>
      <c r="S2097" s="99" t="s">
        <v>15371</v>
      </c>
      <c r="T2097" s="99" t="s">
        <v>15331</v>
      </c>
      <c r="U2097" s="99" t="s">
        <v>15484</v>
      </c>
      <c r="V2097" s="99" t="s">
        <v>15485</v>
      </c>
      <c r="W2097" s="99" t="s">
        <v>15517</v>
      </c>
      <c r="X2097" s="103">
        <v>44790</v>
      </c>
      <c r="Y2097" s="103">
        <v>44802</v>
      </c>
      <c r="Z2097" s="103">
        <v>50268</v>
      </c>
      <c r="AA2097" s="79" t="s">
        <v>15374</v>
      </c>
      <c r="AB2097" s="80" t="s">
        <v>15375</v>
      </c>
      <c r="AC2097" s="81"/>
      <c r="AD2097" s="80"/>
      <c r="AE2097" s="81"/>
    </row>
    <row r="2098" spans="1:31" s="119" customFormat="1" hidden="1">
      <c r="A2098" s="98" t="s">
        <v>15335</v>
      </c>
      <c r="B2098" s="99" t="s">
        <v>15336</v>
      </c>
      <c r="C2098" s="99" t="s">
        <v>6</v>
      </c>
      <c r="D2098" s="99" t="s">
        <v>15322</v>
      </c>
      <c r="E2098" s="99" t="s">
        <v>15337</v>
      </c>
      <c r="F2098" s="99" t="s">
        <v>15324</v>
      </c>
      <c r="G2098" s="99" t="s">
        <v>18766</v>
      </c>
      <c r="H2098" s="99" t="s">
        <v>15326</v>
      </c>
      <c r="I2098" s="99" t="s">
        <v>15322</v>
      </c>
      <c r="J2098" s="99" t="s">
        <v>15364</v>
      </c>
      <c r="K2098" s="99">
        <v>0</v>
      </c>
      <c r="L2098" s="99" t="s">
        <v>13433</v>
      </c>
      <c r="M2098" s="99" t="s">
        <v>18767</v>
      </c>
      <c r="N2098" s="86" t="str">
        <f t="shared" si="33"/>
        <v>0974374</v>
      </c>
      <c r="O2098" s="104">
        <v>175100</v>
      </c>
      <c r="P2098" s="105">
        <v>175100</v>
      </c>
      <c r="Q2098" s="77">
        <v>175.1</v>
      </c>
      <c r="R2098" s="102" t="s">
        <v>15329</v>
      </c>
      <c r="S2098" s="99" t="s">
        <v>15330</v>
      </c>
      <c r="T2098" s="99" t="s">
        <v>15331</v>
      </c>
      <c r="U2098" s="99" t="s">
        <v>15332</v>
      </c>
      <c r="V2098" s="99" t="s">
        <v>15333</v>
      </c>
      <c r="W2098" s="99" t="s">
        <v>15339</v>
      </c>
      <c r="X2098" s="103">
        <v>44802</v>
      </c>
      <c r="Y2098" s="103">
        <v>44802</v>
      </c>
      <c r="Z2098" s="103">
        <v>52093</v>
      </c>
      <c r="AA2098" s="79">
        <v>6186</v>
      </c>
      <c r="AB2098" s="80" t="s">
        <v>15340</v>
      </c>
      <c r="AC2098" s="81">
        <v>33</v>
      </c>
      <c r="AD2098" s="80"/>
      <c r="AE2098" s="81"/>
    </row>
    <row r="2099" spans="1:31" s="119" customFormat="1" hidden="1">
      <c r="A2099" s="98" t="s">
        <v>2347</v>
      </c>
      <c r="B2099" s="99" t="s">
        <v>15346</v>
      </c>
      <c r="C2099" s="99" t="s">
        <v>129</v>
      </c>
      <c r="D2099" s="99" t="s">
        <v>15322</v>
      </c>
      <c r="E2099" s="99" t="s">
        <v>15337</v>
      </c>
      <c r="F2099" s="99" t="s">
        <v>15354</v>
      </c>
      <c r="G2099" s="99" t="s">
        <v>18768</v>
      </c>
      <c r="H2099" s="99" t="s">
        <v>15326</v>
      </c>
      <c r="I2099" s="99" t="s">
        <v>15322</v>
      </c>
      <c r="J2099" s="99" t="s">
        <v>15337</v>
      </c>
      <c r="K2099" s="99">
        <v>0</v>
      </c>
      <c r="L2099" s="99" t="s">
        <v>13433</v>
      </c>
      <c r="M2099" s="99" t="s">
        <v>18769</v>
      </c>
      <c r="N2099" s="86" t="str">
        <f t="shared" si="33"/>
        <v>0109794</v>
      </c>
      <c r="O2099" s="104">
        <v>135000</v>
      </c>
      <c r="P2099" s="105">
        <v>135000</v>
      </c>
      <c r="Q2099" s="77">
        <v>135</v>
      </c>
      <c r="R2099" s="102" t="s">
        <v>15329</v>
      </c>
      <c r="S2099" s="99" t="s">
        <v>15371</v>
      </c>
      <c r="T2099" s="99" t="s">
        <v>15331</v>
      </c>
      <c r="U2099" s="99" t="s">
        <v>15332</v>
      </c>
      <c r="V2099" s="99" t="s">
        <v>15333</v>
      </c>
      <c r="W2099" s="99" t="s">
        <v>15329</v>
      </c>
      <c r="X2099" s="103">
        <v>44799</v>
      </c>
      <c r="Y2099" s="103">
        <v>44803</v>
      </c>
      <c r="Z2099" s="103">
        <v>48451</v>
      </c>
      <c r="AA2099" s="79" t="s">
        <v>15374</v>
      </c>
      <c r="AB2099" s="80"/>
      <c r="AC2099" s="81"/>
      <c r="AD2099" s="80"/>
      <c r="AE2099" s="81" t="s">
        <v>15375</v>
      </c>
    </row>
    <row r="2100" spans="1:31" s="119" customFormat="1" hidden="1">
      <c r="A2100" s="98" t="s">
        <v>15489</v>
      </c>
      <c r="B2100" s="99" t="s">
        <v>15541</v>
      </c>
      <c r="C2100" s="99" t="s">
        <v>73</v>
      </c>
      <c r="D2100" s="99" t="s">
        <v>15322</v>
      </c>
      <c r="E2100" s="99" t="s">
        <v>15337</v>
      </c>
      <c r="F2100" s="99" t="s">
        <v>15324</v>
      </c>
      <c r="G2100" s="99" t="s">
        <v>318</v>
      </c>
      <c r="H2100" s="99" t="s">
        <v>15326</v>
      </c>
      <c r="I2100" s="99" t="s">
        <v>15322</v>
      </c>
      <c r="J2100" s="99" t="s">
        <v>15337</v>
      </c>
      <c r="K2100" s="99">
        <v>1</v>
      </c>
      <c r="L2100" s="99" t="s">
        <v>13433</v>
      </c>
      <c r="M2100" s="99" t="s">
        <v>319</v>
      </c>
      <c r="N2100" s="86" t="str">
        <f t="shared" si="33"/>
        <v>0429268</v>
      </c>
      <c r="O2100" s="104">
        <v>297500</v>
      </c>
      <c r="P2100" s="105">
        <v>297500</v>
      </c>
      <c r="Q2100" s="77">
        <v>297.5</v>
      </c>
      <c r="R2100" s="102" t="s">
        <v>15329</v>
      </c>
      <c r="S2100" s="99" t="s">
        <v>15330</v>
      </c>
      <c r="T2100" s="99" t="s">
        <v>15331</v>
      </c>
      <c r="U2100" s="99" t="s">
        <v>15332</v>
      </c>
      <c r="V2100" s="99" t="s">
        <v>15333</v>
      </c>
      <c r="W2100" s="99" t="s">
        <v>15345</v>
      </c>
      <c r="X2100" s="103">
        <v>44767</v>
      </c>
      <c r="Y2100" s="103">
        <v>44803</v>
      </c>
      <c r="Z2100" s="103">
        <v>52071</v>
      </c>
      <c r="AA2100" s="79">
        <v>6186</v>
      </c>
      <c r="AB2100" s="80" t="s">
        <v>15340</v>
      </c>
      <c r="AC2100" s="81"/>
      <c r="AD2100" s="80"/>
      <c r="AE2100" s="81"/>
    </row>
    <row r="2101" spans="1:31" s="119" customFormat="1" hidden="1">
      <c r="A2101" s="98" t="s">
        <v>15489</v>
      </c>
      <c r="B2101" s="99" t="s">
        <v>15856</v>
      </c>
      <c r="C2101" s="99" t="s">
        <v>15857</v>
      </c>
      <c r="D2101" s="99" t="s">
        <v>15322</v>
      </c>
      <c r="E2101" s="99" t="s">
        <v>15364</v>
      </c>
      <c r="F2101" s="99" t="s">
        <v>15324</v>
      </c>
      <c r="G2101" s="99" t="s">
        <v>18770</v>
      </c>
      <c r="H2101" s="99" t="s">
        <v>15326</v>
      </c>
      <c r="I2101" s="99" t="s">
        <v>15322</v>
      </c>
      <c r="J2101" s="99" t="s">
        <v>15364</v>
      </c>
      <c r="K2101" s="99">
        <v>1</v>
      </c>
      <c r="L2101" s="99" t="s">
        <v>13433</v>
      </c>
      <c r="M2101" s="99" t="s">
        <v>18771</v>
      </c>
      <c r="N2101" s="86" t="str">
        <f t="shared" si="33"/>
        <v>0143464</v>
      </c>
      <c r="O2101" s="104">
        <v>255000</v>
      </c>
      <c r="P2101" s="105">
        <v>255000</v>
      </c>
      <c r="Q2101" s="77">
        <v>255</v>
      </c>
      <c r="R2101" s="102" t="s">
        <v>15329</v>
      </c>
      <c r="S2101" s="99" t="s">
        <v>15330</v>
      </c>
      <c r="T2101" s="99" t="s">
        <v>15331</v>
      </c>
      <c r="U2101" s="99" t="s">
        <v>15332</v>
      </c>
      <c r="V2101" s="99" t="s">
        <v>15333</v>
      </c>
      <c r="W2101" s="99" t="s">
        <v>15334</v>
      </c>
      <c r="X2101" s="103">
        <v>44791</v>
      </c>
      <c r="Y2101" s="103">
        <v>44803</v>
      </c>
      <c r="Z2101" s="103">
        <v>52083</v>
      </c>
      <c r="AA2101" s="79">
        <v>6186</v>
      </c>
      <c r="AB2101" s="80"/>
      <c r="AC2101" s="81"/>
      <c r="AD2101" s="80"/>
      <c r="AE2101" s="81"/>
    </row>
    <row r="2102" spans="1:31" s="119" customFormat="1" hidden="1">
      <c r="A2102" s="98" t="s">
        <v>15489</v>
      </c>
      <c r="B2102" s="99" t="s">
        <v>15490</v>
      </c>
      <c r="C2102" s="99" t="s">
        <v>15491</v>
      </c>
      <c r="D2102" s="99" t="s">
        <v>15322</v>
      </c>
      <c r="E2102" s="99" t="s">
        <v>15343</v>
      </c>
      <c r="F2102" s="99" t="s">
        <v>15324</v>
      </c>
      <c r="G2102" s="99" t="s">
        <v>18772</v>
      </c>
      <c r="H2102" s="99" t="s">
        <v>15326</v>
      </c>
      <c r="I2102" s="99" t="s">
        <v>15322</v>
      </c>
      <c r="J2102" s="99" t="s">
        <v>15337</v>
      </c>
      <c r="K2102" s="99">
        <v>0</v>
      </c>
      <c r="L2102" s="99" t="s">
        <v>13433</v>
      </c>
      <c r="M2102" s="99" t="s">
        <v>18773</v>
      </c>
      <c r="N2102" s="86" t="str">
        <f t="shared" si="33"/>
        <v>1268055</v>
      </c>
      <c r="O2102" s="104">
        <v>199750</v>
      </c>
      <c r="P2102" s="105">
        <v>199750</v>
      </c>
      <c r="Q2102" s="77">
        <v>199.75</v>
      </c>
      <c r="R2102" s="102" t="s">
        <v>15329</v>
      </c>
      <c r="S2102" s="99" t="s">
        <v>15330</v>
      </c>
      <c r="T2102" s="99" t="s">
        <v>15331</v>
      </c>
      <c r="U2102" s="99" t="s">
        <v>15332</v>
      </c>
      <c r="V2102" s="99" t="s">
        <v>15333</v>
      </c>
      <c r="W2102" s="99" t="s">
        <v>15334</v>
      </c>
      <c r="X2102" s="103">
        <v>44789</v>
      </c>
      <c r="Y2102" s="103">
        <v>44803</v>
      </c>
      <c r="Z2102" s="103">
        <v>52093</v>
      </c>
      <c r="AA2102" s="79">
        <v>6186</v>
      </c>
      <c r="AB2102" s="80"/>
      <c r="AC2102" s="81"/>
      <c r="AD2102" s="80"/>
      <c r="AE2102" s="81"/>
    </row>
    <row r="2103" spans="1:31" s="119" customFormat="1" hidden="1">
      <c r="A2103" s="98" t="s">
        <v>15458</v>
      </c>
      <c r="B2103" s="99" t="s">
        <v>16170</v>
      </c>
      <c r="C2103" s="99" t="s">
        <v>16171</v>
      </c>
      <c r="D2103" s="99" t="s">
        <v>15322</v>
      </c>
      <c r="E2103" s="99" t="s">
        <v>15343</v>
      </c>
      <c r="F2103" s="99" t="s">
        <v>15354</v>
      </c>
      <c r="G2103" s="99" t="s">
        <v>18774</v>
      </c>
      <c r="H2103" s="99" t="s">
        <v>15326</v>
      </c>
      <c r="I2103" s="99" t="s">
        <v>15322</v>
      </c>
      <c r="J2103" s="99" t="s">
        <v>15343</v>
      </c>
      <c r="K2103" s="99">
        <v>0</v>
      </c>
      <c r="L2103" s="99" t="s">
        <v>13433</v>
      </c>
      <c r="M2103" s="99" t="s">
        <v>18775</v>
      </c>
      <c r="N2103" s="86" t="str">
        <f t="shared" si="33"/>
        <v>7886039</v>
      </c>
      <c r="O2103" s="104">
        <v>239510</v>
      </c>
      <c r="P2103" s="105">
        <v>239510</v>
      </c>
      <c r="Q2103" s="77">
        <v>239.51</v>
      </c>
      <c r="R2103" s="102" t="s">
        <v>15329</v>
      </c>
      <c r="S2103" s="99" t="s">
        <v>15371</v>
      </c>
      <c r="T2103" s="99" t="s">
        <v>15331</v>
      </c>
      <c r="U2103" s="99" t="s">
        <v>15484</v>
      </c>
      <c r="V2103" s="99" t="s">
        <v>15485</v>
      </c>
      <c r="W2103" s="99" t="s">
        <v>15517</v>
      </c>
      <c r="X2103" s="103">
        <v>44795</v>
      </c>
      <c r="Y2103" s="103">
        <v>44803</v>
      </c>
      <c r="Z2103" s="103">
        <v>50273</v>
      </c>
      <c r="AA2103" s="79" t="s">
        <v>15374</v>
      </c>
      <c r="AB2103" s="80" t="s">
        <v>15375</v>
      </c>
      <c r="AC2103" s="81"/>
      <c r="AD2103" s="80"/>
      <c r="AE2103" s="81"/>
    </row>
    <row r="2104" spans="1:31" s="119" customFormat="1" hidden="1">
      <c r="A2104" s="98" t="s">
        <v>15458</v>
      </c>
      <c r="B2104" s="99" t="s">
        <v>15689</v>
      </c>
      <c r="C2104" s="99" t="s">
        <v>15690</v>
      </c>
      <c r="D2104" s="99" t="s">
        <v>15322</v>
      </c>
      <c r="E2104" s="99" t="s">
        <v>15370</v>
      </c>
      <c r="F2104" s="99" t="s">
        <v>15324</v>
      </c>
      <c r="G2104" s="99" t="s">
        <v>18776</v>
      </c>
      <c r="H2104" s="99" t="s">
        <v>15326</v>
      </c>
      <c r="I2104" s="99" t="s">
        <v>15322</v>
      </c>
      <c r="J2104" s="99" t="s">
        <v>15370</v>
      </c>
      <c r="K2104" s="99">
        <v>0</v>
      </c>
      <c r="L2104" s="99" t="s">
        <v>13433</v>
      </c>
      <c r="M2104" s="99" t="s">
        <v>18777</v>
      </c>
      <c r="N2104" s="86" t="str">
        <f t="shared" si="33"/>
        <v>2550012</v>
      </c>
      <c r="O2104" s="104">
        <v>187000</v>
      </c>
      <c r="P2104" s="105">
        <v>187000</v>
      </c>
      <c r="Q2104" s="77">
        <v>187</v>
      </c>
      <c r="R2104" s="102" t="s">
        <v>15329</v>
      </c>
      <c r="S2104" s="99" t="s">
        <v>15330</v>
      </c>
      <c r="T2104" s="99" t="s">
        <v>15331</v>
      </c>
      <c r="U2104" s="99" t="s">
        <v>15332</v>
      </c>
      <c r="V2104" s="99" t="s">
        <v>15333</v>
      </c>
      <c r="W2104" s="99" t="s">
        <v>15334</v>
      </c>
      <c r="X2104" s="103">
        <v>44790</v>
      </c>
      <c r="Y2104" s="103">
        <v>44803</v>
      </c>
      <c r="Z2104" s="103">
        <v>52088</v>
      </c>
      <c r="AA2104" s="79">
        <v>6186</v>
      </c>
      <c r="AB2104" s="80"/>
      <c r="AC2104" s="81"/>
      <c r="AD2104" s="80"/>
      <c r="AE2104" s="81"/>
    </row>
    <row r="2105" spans="1:31" s="119" customFormat="1" hidden="1">
      <c r="A2105" s="98" t="s">
        <v>15458</v>
      </c>
      <c r="B2105" s="99" t="s">
        <v>15689</v>
      </c>
      <c r="C2105" s="99" t="s">
        <v>15690</v>
      </c>
      <c r="D2105" s="99" t="s">
        <v>15322</v>
      </c>
      <c r="E2105" s="99" t="s">
        <v>15370</v>
      </c>
      <c r="F2105" s="99" t="s">
        <v>15324</v>
      </c>
      <c r="G2105" s="99" t="s">
        <v>18778</v>
      </c>
      <c r="H2105" s="99" t="s">
        <v>15326</v>
      </c>
      <c r="I2105" s="99" t="s">
        <v>15322</v>
      </c>
      <c r="J2105" s="99" t="s">
        <v>15370</v>
      </c>
      <c r="K2105" s="99">
        <v>0</v>
      </c>
      <c r="L2105" s="99" t="s">
        <v>13433</v>
      </c>
      <c r="M2105" s="99" t="s">
        <v>2998</v>
      </c>
      <c r="N2105" s="86" t="str">
        <f t="shared" si="33"/>
        <v>0634818</v>
      </c>
      <c r="O2105" s="104">
        <v>234000</v>
      </c>
      <c r="P2105" s="105">
        <v>234000</v>
      </c>
      <c r="Q2105" s="77">
        <v>234</v>
      </c>
      <c r="R2105" s="102" t="s">
        <v>15329</v>
      </c>
      <c r="S2105" s="99" t="s">
        <v>15330</v>
      </c>
      <c r="T2105" s="99" t="s">
        <v>15331</v>
      </c>
      <c r="U2105" s="99" t="s">
        <v>15332</v>
      </c>
      <c r="V2105" s="99" t="s">
        <v>15333</v>
      </c>
      <c r="W2105" s="99" t="s">
        <v>15334</v>
      </c>
      <c r="X2105" s="103">
        <v>44774</v>
      </c>
      <c r="Y2105" s="103">
        <v>44803</v>
      </c>
      <c r="Z2105" s="103">
        <v>52054</v>
      </c>
      <c r="AA2105" s="79">
        <v>6186</v>
      </c>
      <c r="AB2105" s="80" t="s">
        <v>15340</v>
      </c>
      <c r="AC2105" s="81">
        <v>33</v>
      </c>
      <c r="AD2105" s="80"/>
      <c r="AE2105" s="81"/>
    </row>
    <row r="2106" spans="1:31" s="119" customFormat="1" hidden="1">
      <c r="A2106" s="98" t="s">
        <v>15479</v>
      </c>
      <c r="B2106" s="99" t="s">
        <v>15480</v>
      </c>
      <c r="C2106" s="99" t="s">
        <v>15481</v>
      </c>
      <c r="D2106" s="99" t="s">
        <v>15322</v>
      </c>
      <c r="E2106" s="99" t="s">
        <v>15337</v>
      </c>
      <c r="F2106" s="99" t="s">
        <v>15354</v>
      </c>
      <c r="G2106" s="99" t="s">
        <v>18779</v>
      </c>
      <c r="H2106" s="99" t="s">
        <v>15326</v>
      </c>
      <c r="I2106" s="99" t="s">
        <v>15322</v>
      </c>
      <c r="J2106" s="99" t="s">
        <v>15337</v>
      </c>
      <c r="K2106" s="99">
        <v>0</v>
      </c>
      <c r="L2106" s="99" t="s">
        <v>13433</v>
      </c>
      <c r="M2106" s="99" t="s">
        <v>18780</v>
      </c>
      <c r="N2106" s="86" t="str">
        <f t="shared" si="33"/>
        <v>0306922</v>
      </c>
      <c r="O2106" s="104">
        <v>130240</v>
      </c>
      <c r="P2106" s="105">
        <v>130240</v>
      </c>
      <c r="Q2106" s="77">
        <v>130.24</v>
      </c>
      <c r="R2106" s="102" t="s">
        <v>15329</v>
      </c>
      <c r="S2106" s="99" t="s">
        <v>15371</v>
      </c>
      <c r="T2106" s="99" t="s">
        <v>15331</v>
      </c>
      <c r="U2106" s="99" t="s">
        <v>15484</v>
      </c>
      <c r="V2106" s="99" t="s">
        <v>15485</v>
      </c>
      <c r="W2106" s="99" t="s">
        <v>15486</v>
      </c>
      <c r="X2106" s="103">
        <v>44803</v>
      </c>
      <c r="Y2106" s="103">
        <v>44803</v>
      </c>
      <c r="Z2106" s="103">
        <v>48436</v>
      </c>
      <c r="AA2106" s="79" t="s">
        <v>15374</v>
      </c>
      <c r="AB2106" s="80" t="s">
        <v>15375</v>
      </c>
      <c r="AC2106" s="81"/>
      <c r="AD2106" s="80"/>
      <c r="AE2106" s="81"/>
    </row>
    <row r="2107" spans="1:31" hidden="1">
      <c r="A2107" s="76" t="s">
        <v>32</v>
      </c>
      <c r="B2107" s="92" t="s">
        <v>15662</v>
      </c>
      <c r="C2107" s="92" t="s">
        <v>15663</v>
      </c>
      <c r="D2107" s="92" t="s">
        <v>15322</v>
      </c>
      <c r="E2107" s="92" t="s">
        <v>15337</v>
      </c>
      <c r="F2107" s="92" t="s">
        <v>15324</v>
      </c>
      <c r="G2107" s="76" t="s">
        <v>18781</v>
      </c>
      <c r="I2107" s="92" t="s">
        <v>15322</v>
      </c>
      <c r="J2107" s="92" t="s">
        <v>15337</v>
      </c>
      <c r="M2107" s="75" t="s">
        <v>149</v>
      </c>
      <c r="N2107" s="86" t="str">
        <f t="shared" si="33"/>
        <v>3814828</v>
      </c>
      <c r="O2107" s="94">
        <v>309400</v>
      </c>
      <c r="P2107" s="95">
        <v>309400</v>
      </c>
      <c r="Q2107" s="77">
        <v>309.39999999999998</v>
      </c>
      <c r="T2107" s="92" t="s">
        <v>15331</v>
      </c>
      <c r="U2107" s="92" t="s">
        <v>15332</v>
      </c>
      <c r="V2107" s="76" t="s">
        <v>15333</v>
      </c>
      <c r="W2107" s="92" t="s">
        <v>15345</v>
      </c>
      <c r="X2107" s="89">
        <v>44729</v>
      </c>
      <c r="Y2107" s="89">
        <v>44750</v>
      </c>
      <c r="Z2107" s="75" t="s">
        <v>18782</v>
      </c>
      <c r="AA2107" s="79">
        <v>6186</v>
      </c>
      <c r="AB2107" s="90" t="s">
        <v>15340</v>
      </c>
      <c r="AD2107" s="80"/>
    </row>
    <row r="2108" spans="1:31" hidden="1">
      <c r="A2108" s="76" t="s">
        <v>32</v>
      </c>
      <c r="B2108" s="92" t="s">
        <v>15662</v>
      </c>
      <c r="C2108" s="92" t="s">
        <v>15663</v>
      </c>
      <c r="D2108" s="92" t="s">
        <v>15322</v>
      </c>
      <c r="E2108" s="92" t="s">
        <v>15337</v>
      </c>
      <c r="F2108" s="92" t="s">
        <v>15324</v>
      </c>
      <c r="G2108" s="76" t="s">
        <v>18783</v>
      </c>
      <c r="I2108" s="92" t="s">
        <v>15322</v>
      </c>
      <c r="J2108" s="92" t="s">
        <v>15337</v>
      </c>
      <c r="M2108" s="75" t="s">
        <v>2547</v>
      </c>
      <c r="N2108" s="86" t="str">
        <f t="shared" si="33"/>
        <v>0427107</v>
      </c>
      <c r="O2108" s="94">
        <v>188875</v>
      </c>
      <c r="P2108" s="95">
        <v>188875</v>
      </c>
      <c r="Q2108" s="77">
        <v>188.875</v>
      </c>
      <c r="T2108" s="92" t="s">
        <v>15331</v>
      </c>
      <c r="U2108" s="92" t="s">
        <v>15332</v>
      </c>
      <c r="V2108" s="76" t="s">
        <v>15333</v>
      </c>
      <c r="W2108" s="92" t="s">
        <v>15334</v>
      </c>
      <c r="X2108" s="89">
        <v>44732</v>
      </c>
      <c r="Y2108" s="89">
        <v>44758</v>
      </c>
      <c r="Z2108" s="75" t="s">
        <v>18784</v>
      </c>
      <c r="AA2108" s="79">
        <v>6186</v>
      </c>
      <c r="AB2108" s="90" t="s">
        <v>15340</v>
      </c>
      <c r="AC2108" s="81">
        <v>33</v>
      </c>
    </row>
    <row r="2109" spans="1:31" hidden="1">
      <c r="A2109" s="76" t="s">
        <v>32</v>
      </c>
      <c r="B2109" s="92" t="s">
        <v>15662</v>
      </c>
      <c r="C2109" s="92" t="s">
        <v>15663</v>
      </c>
      <c r="D2109" s="92" t="s">
        <v>15322</v>
      </c>
      <c r="E2109" s="92" t="s">
        <v>15337</v>
      </c>
      <c r="F2109" s="92" t="s">
        <v>15324</v>
      </c>
      <c r="G2109" s="76" t="s">
        <v>18785</v>
      </c>
      <c r="I2109" s="92" t="s">
        <v>15322</v>
      </c>
      <c r="J2109" s="92" t="s">
        <v>15337</v>
      </c>
      <c r="M2109" s="75" t="s">
        <v>3714</v>
      </c>
      <c r="N2109" s="86" t="str">
        <f t="shared" si="33"/>
        <v>5610970</v>
      </c>
      <c r="O2109" s="94">
        <v>205500</v>
      </c>
      <c r="P2109" s="95">
        <v>205500</v>
      </c>
      <c r="Q2109" s="77">
        <v>205.5</v>
      </c>
      <c r="T2109" s="92" t="s">
        <v>15331</v>
      </c>
      <c r="U2109" s="92" t="s">
        <v>15332</v>
      </c>
      <c r="V2109" s="76" t="s">
        <v>15333</v>
      </c>
      <c r="W2109" s="92" t="s">
        <v>15334</v>
      </c>
      <c r="X2109" s="89">
        <v>44760</v>
      </c>
      <c r="Y2109" s="89">
        <v>44785</v>
      </c>
      <c r="Z2109" s="75" t="s">
        <v>18786</v>
      </c>
      <c r="AA2109" s="79">
        <v>6186</v>
      </c>
      <c r="AB2109" s="90" t="s">
        <v>15340</v>
      </c>
      <c r="AC2109" s="81">
        <v>33</v>
      </c>
    </row>
    <row r="2110" spans="1:31" hidden="1">
      <c r="A2110" s="76" t="s">
        <v>32</v>
      </c>
      <c r="B2110" s="92" t="s">
        <v>15662</v>
      </c>
      <c r="C2110" s="92" t="s">
        <v>15663</v>
      </c>
      <c r="D2110" s="92" t="s">
        <v>15322</v>
      </c>
      <c r="E2110" s="92" t="s">
        <v>15337</v>
      </c>
      <c r="F2110" s="92" t="s">
        <v>15324</v>
      </c>
      <c r="G2110" s="76" t="s">
        <v>18787</v>
      </c>
      <c r="I2110" s="92" t="s">
        <v>15322</v>
      </c>
      <c r="J2110" s="92" t="s">
        <v>15337</v>
      </c>
      <c r="M2110" s="75" t="s">
        <v>18788</v>
      </c>
      <c r="N2110" s="86" t="str">
        <f t="shared" si="33"/>
        <v>1281903</v>
      </c>
      <c r="O2110" s="94">
        <v>246500</v>
      </c>
      <c r="P2110" s="95">
        <v>246500</v>
      </c>
      <c r="Q2110" s="77">
        <v>246.5</v>
      </c>
      <c r="T2110" s="92" t="s">
        <v>15331</v>
      </c>
      <c r="U2110" s="92" t="s">
        <v>15332</v>
      </c>
      <c r="V2110" s="76" t="s">
        <v>15333</v>
      </c>
      <c r="W2110" s="92" t="s">
        <v>15334</v>
      </c>
      <c r="X2110" s="89">
        <v>44782</v>
      </c>
      <c r="Y2110" s="89">
        <v>44799</v>
      </c>
      <c r="Z2110" s="75" t="s">
        <v>18789</v>
      </c>
      <c r="AA2110" s="79">
        <v>6186</v>
      </c>
    </row>
    <row r="2111" spans="1:31" hidden="1">
      <c r="A2111" s="98" t="s">
        <v>2799</v>
      </c>
      <c r="B2111" s="92" t="s">
        <v>15358</v>
      </c>
      <c r="C2111" s="99" t="s">
        <v>59</v>
      </c>
      <c r="D2111" s="99" t="s">
        <v>15322</v>
      </c>
      <c r="E2111" s="99" t="s">
        <v>15361</v>
      </c>
      <c r="F2111" s="76" t="s">
        <v>15354</v>
      </c>
      <c r="G2111" s="76" t="s">
        <v>18790</v>
      </c>
      <c r="I2111" s="99" t="s">
        <v>15322</v>
      </c>
      <c r="J2111" s="99" t="s">
        <v>15337</v>
      </c>
      <c r="K2111" s="99">
        <v>0</v>
      </c>
      <c r="M2111" s="120" t="s">
        <v>18791</v>
      </c>
      <c r="N2111" s="86" t="str">
        <f t="shared" si="33"/>
        <v>2203775</v>
      </c>
      <c r="O2111" s="104">
        <v>181940</v>
      </c>
      <c r="P2111" s="104">
        <v>181940</v>
      </c>
      <c r="Q2111" s="77">
        <v>181.94</v>
      </c>
      <c r="R2111" s="102" t="s">
        <v>15329</v>
      </c>
      <c r="S2111" s="99" t="s">
        <v>15330</v>
      </c>
      <c r="T2111" s="99" t="s">
        <v>15331</v>
      </c>
      <c r="U2111" s="75" t="s">
        <v>18792</v>
      </c>
      <c r="V2111" s="76" t="s">
        <v>15485</v>
      </c>
      <c r="W2111" s="78">
        <v>14</v>
      </c>
      <c r="X2111" s="121">
        <v>44803</v>
      </c>
      <c r="Y2111" s="121">
        <v>44803</v>
      </c>
      <c r="Z2111" s="121">
        <v>48774</v>
      </c>
      <c r="AA2111" s="79">
        <v>6186</v>
      </c>
    </row>
    <row r="2112" spans="1:31" hidden="1">
      <c r="A2112" s="98" t="s">
        <v>2799</v>
      </c>
      <c r="B2112" s="92" t="s">
        <v>15358</v>
      </c>
      <c r="C2112" s="99" t="s">
        <v>59</v>
      </c>
      <c r="D2112" s="99" t="s">
        <v>15322</v>
      </c>
      <c r="E2112" s="99" t="s">
        <v>15337</v>
      </c>
      <c r="F2112" s="76" t="s">
        <v>15324</v>
      </c>
      <c r="G2112" s="76" t="s">
        <v>18793</v>
      </c>
      <c r="I2112" s="99" t="s">
        <v>15322</v>
      </c>
      <c r="J2112" s="99" t="s">
        <v>15337</v>
      </c>
      <c r="K2112" s="99">
        <v>0</v>
      </c>
      <c r="M2112" s="120" t="s">
        <v>3817</v>
      </c>
      <c r="N2112" s="86" t="str">
        <f t="shared" si="33"/>
        <v>1591581</v>
      </c>
      <c r="O2112" s="104">
        <v>269800</v>
      </c>
      <c r="P2112" s="104">
        <v>269800</v>
      </c>
      <c r="Q2112" s="77">
        <v>269.8</v>
      </c>
      <c r="R2112" s="102" t="s">
        <v>15329</v>
      </c>
      <c r="S2112" s="99" t="s">
        <v>15330</v>
      </c>
      <c r="T2112" s="99" t="s">
        <v>15331</v>
      </c>
      <c r="U2112" s="75" t="s">
        <v>18354</v>
      </c>
      <c r="V2112" s="76" t="s">
        <v>15333</v>
      </c>
      <c r="W2112" s="78">
        <v>10</v>
      </c>
      <c r="X2112" s="121">
        <v>44799</v>
      </c>
      <c r="Y2112" s="121">
        <v>44799</v>
      </c>
      <c r="Z2112" s="121">
        <v>52103</v>
      </c>
      <c r="AA2112" s="79">
        <v>6186</v>
      </c>
      <c r="AB2112" s="80" t="s">
        <v>15340</v>
      </c>
      <c r="AC2112" s="81">
        <v>33</v>
      </c>
    </row>
    <row r="2113" spans="1:29" hidden="1">
      <c r="A2113" s="98" t="s">
        <v>2799</v>
      </c>
      <c r="B2113" s="92" t="s">
        <v>15358</v>
      </c>
      <c r="C2113" s="99" t="s">
        <v>59</v>
      </c>
      <c r="D2113" s="99" t="s">
        <v>15322</v>
      </c>
      <c r="E2113" s="99" t="s">
        <v>15337</v>
      </c>
      <c r="F2113" s="76" t="s">
        <v>15324</v>
      </c>
      <c r="G2113" s="76" t="s">
        <v>393</v>
      </c>
      <c r="I2113" s="99" t="s">
        <v>15322</v>
      </c>
      <c r="J2113" s="99" t="s">
        <v>15337</v>
      </c>
      <c r="K2113" s="99">
        <v>0</v>
      </c>
      <c r="M2113" s="120" t="s">
        <v>394</v>
      </c>
      <c r="N2113" s="86" t="str">
        <f t="shared" si="33"/>
        <v>0725685</v>
      </c>
      <c r="O2113" s="104">
        <v>253300</v>
      </c>
      <c r="P2113" s="104">
        <v>253300</v>
      </c>
      <c r="Q2113" s="77">
        <v>253.3</v>
      </c>
      <c r="R2113" s="102" t="s">
        <v>15329</v>
      </c>
      <c r="S2113" s="99" t="s">
        <v>15330</v>
      </c>
      <c r="T2113" s="99" t="s">
        <v>15331</v>
      </c>
      <c r="U2113" s="75" t="s">
        <v>18354</v>
      </c>
      <c r="V2113" s="76" t="s">
        <v>15333</v>
      </c>
      <c r="W2113" s="78">
        <v>10</v>
      </c>
      <c r="X2113" s="121">
        <v>44771</v>
      </c>
      <c r="Y2113" s="121">
        <v>44778</v>
      </c>
      <c r="Z2113" s="121">
        <v>52075</v>
      </c>
      <c r="AA2113" s="79">
        <v>6186</v>
      </c>
      <c r="AB2113" s="80" t="s">
        <v>15340</v>
      </c>
      <c r="AC2113" s="81">
        <v>33</v>
      </c>
    </row>
    <row r="2114" spans="1:29" hidden="1">
      <c r="A2114" s="98" t="s">
        <v>2799</v>
      </c>
      <c r="B2114" s="92" t="s">
        <v>15358</v>
      </c>
      <c r="C2114" s="99" t="s">
        <v>59</v>
      </c>
      <c r="D2114" s="99" t="s">
        <v>15322</v>
      </c>
      <c r="E2114" s="99" t="s">
        <v>15337</v>
      </c>
      <c r="F2114" s="76" t="s">
        <v>15324</v>
      </c>
      <c r="G2114" s="76" t="s">
        <v>18794</v>
      </c>
      <c r="I2114" s="99" t="s">
        <v>15322</v>
      </c>
      <c r="J2114" s="99" t="s">
        <v>15337</v>
      </c>
      <c r="K2114" s="99">
        <v>0</v>
      </c>
      <c r="M2114" s="120" t="s">
        <v>18795</v>
      </c>
      <c r="N2114" s="86" t="str">
        <f t="shared" si="33"/>
        <v>5139241</v>
      </c>
      <c r="O2114" s="104">
        <v>140483.87100000001</v>
      </c>
      <c r="P2114" s="104">
        <v>140483.87100000001</v>
      </c>
      <c r="Q2114" s="77">
        <v>140.48387100000002</v>
      </c>
      <c r="R2114" s="102" t="s">
        <v>15329</v>
      </c>
      <c r="S2114" s="99" t="s">
        <v>15330</v>
      </c>
      <c r="T2114" s="99" t="s">
        <v>15331</v>
      </c>
      <c r="U2114" s="75" t="s">
        <v>18378</v>
      </c>
      <c r="V2114" s="76" t="s">
        <v>18379</v>
      </c>
      <c r="W2114" s="78">
        <v>7</v>
      </c>
      <c r="X2114" s="121">
        <v>44761</v>
      </c>
      <c r="Y2114" s="121">
        <v>44761</v>
      </c>
      <c r="Z2114" s="121">
        <v>52065</v>
      </c>
      <c r="AA2114" s="79">
        <v>6186</v>
      </c>
    </row>
    <row r="2115" spans="1:29" hidden="1">
      <c r="A2115" s="98" t="s">
        <v>2799</v>
      </c>
      <c r="B2115" s="92" t="s">
        <v>15358</v>
      </c>
      <c r="C2115" s="99" t="s">
        <v>59</v>
      </c>
      <c r="D2115" s="99" t="s">
        <v>15322</v>
      </c>
      <c r="E2115" s="99" t="s">
        <v>15337</v>
      </c>
      <c r="F2115" s="76" t="s">
        <v>15324</v>
      </c>
      <c r="G2115" s="76" t="s">
        <v>18796</v>
      </c>
      <c r="I2115" s="99" t="s">
        <v>15322</v>
      </c>
      <c r="J2115" s="99" t="s">
        <v>15337</v>
      </c>
      <c r="K2115" s="99">
        <v>0</v>
      </c>
      <c r="M2115" s="120" t="s">
        <v>18797</v>
      </c>
      <c r="N2115" s="86" t="str">
        <f t="shared" si="33"/>
        <v>5565493</v>
      </c>
      <c r="O2115" s="104">
        <v>141616.08900000001</v>
      </c>
      <c r="P2115" s="104">
        <v>141616.08900000001</v>
      </c>
      <c r="Q2115" s="77">
        <v>141.61608900000002</v>
      </c>
      <c r="R2115" s="102" t="s">
        <v>15329</v>
      </c>
      <c r="S2115" s="99" t="s">
        <v>15330</v>
      </c>
      <c r="T2115" s="99" t="s">
        <v>15331</v>
      </c>
      <c r="U2115" s="75" t="s">
        <v>18378</v>
      </c>
      <c r="V2115" s="76" t="s">
        <v>18379</v>
      </c>
      <c r="W2115" s="78">
        <v>7</v>
      </c>
      <c r="X2115" s="121">
        <v>44755</v>
      </c>
      <c r="Y2115" s="121">
        <v>44756</v>
      </c>
      <c r="Z2115" s="121">
        <v>52059</v>
      </c>
      <c r="AA2115" s="79">
        <v>6186</v>
      </c>
    </row>
    <row r="2116" spans="1:29" hidden="1">
      <c r="A2116" s="98" t="s">
        <v>2799</v>
      </c>
      <c r="B2116" s="92" t="s">
        <v>15358</v>
      </c>
      <c r="C2116" s="99" t="s">
        <v>59</v>
      </c>
      <c r="D2116" s="99" t="s">
        <v>15322</v>
      </c>
      <c r="E2116" s="99" t="s">
        <v>15337</v>
      </c>
      <c r="F2116" s="76" t="s">
        <v>15324</v>
      </c>
      <c r="G2116" s="76" t="s">
        <v>18798</v>
      </c>
      <c r="I2116" s="99" t="s">
        <v>15322</v>
      </c>
      <c r="J2116" s="99" t="s">
        <v>15337</v>
      </c>
      <c r="K2116" s="99">
        <v>0</v>
      </c>
      <c r="M2116" s="120" t="s">
        <v>18799</v>
      </c>
      <c r="N2116" s="86" t="str">
        <f t="shared" si="33"/>
        <v>7022240</v>
      </c>
      <c r="O2116" s="104">
        <v>138719.94200000001</v>
      </c>
      <c r="P2116" s="104">
        <v>138719.94200000001</v>
      </c>
      <c r="Q2116" s="77">
        <v>138.719942</v>
      </c>
      <c r="R2116" s="102" t="s">
        <v>15329</v>
      </c>
      <c r="S2116" s="99" t="s">
        <v>15330</v>
      </c>
      <c r="T2116" s="99" t="s">
        <v>15331</v>
      </c>
      <c r="U2116" s="75" t="s">
        <v>18378</v>
      </c>
      <c r="V2116" s="76" t="s">
        <v>18379</v>
      </c>
      <c r="W2116" s="78">
        <v>7</v>
      </c>
      <c r="X2116" s="121">
        <v>44760</v>
      </c>
      <c r="Y2116" s="121">
        <v>44760</v>
      </c>
      <c r="Z2116" s="121">
        <v>52064</v>
      </c>
      <c r="AA2116" s="79">
        <v>6186</v>
      </c>
    </row>
    <row r="2117" spans="1:29" hidden="1">
      <c r="A2117" s="98" t="s">
        <v>2799</v>
      </c>
      <c r="B2117" s="92" t="s">
        <v>15358</v>
      </c>
      <c r="C2117" s="99" t="s">
        <v>59</v>
      </c>
      <c r="D2117" s="99" t="s">
        <v>15322</v>
      </c>
      <c r="E2117" s="99" t="s">
        <v>15337</v>
      </c>
      <c r="F2117" s="76" t="s">
        <v>15324</v>
      </c>
      <c r="G2117" s="76" t="s">
        <v>18800</v>
      </c>
      <c r="I2117" s="99" t="s">
        <v>15322</v>
      </c>
      <c r="J2117" s="99" t="s">
        <v>15337</v>
      </c>
      <c r="K2117" s="99">
        <v>0</v>
      </c>
      <c r="M2117" s="120" t="s">
        <v>18801</v>
      </c>
      <c r="N2117" s="86" t="str">
        <f t="shared" si="33"/>
        <v>7022207</v>
      </c>
      <c r="O2117" s="104">
        <v>139956.25899999999</v>
      </c>
      <c r="P2117" s="104">
        <v>139956.25899999999</v>
      </c>
      <c r="Q2117" s="77">
        <v>139.95625899999999</v>
      </c>
      <c r="R2117" s="102" t="s">
        <v>15329</v>
      </c>
      <c r="S2117" s="99" t="s">
        <v>15330</v>
      </c>
      <c r="T2117" s="99" t="s">
        <v>15331</v>
      </c>
      <c r="U2117" s="75" t="s">
        <v>18378</v>
      </c>
      <c r="V2117" s="76" t="s">
        <v>18379</v>
      </c>
      <c r="W2117" s="78">
        <v>7</v>
      </c>
      <c r="X2117" s="121">
        <v>44788</v>
      </c>
      <c r="Y2117" s="121">
        <v>44796</v>
      </c>
      <c r="Z2117" s="121">
        <v>52092</v>
      </c>
      <c r="AA2117" s="79">
        <v>6186</v>
      </c>
    </row>
    <row r="2118" spans="1:29" hidden="1">
      <c r="A2118" s="98" t="s">
        <v>2799</v>
      </c>
      <c r="B2118" s="92" t="s">
        <v>15358</v>
      </c>
      <c r="C2118" s="99" t="s">
        <v>59</v>
      </c>
      <c r="D2118" s="99" t="s">
        <v>15322</v>
      </c>
      <c r="E2118" s="99" t="s">
        <v>15337</v>
      </c>
      <c r="F2118" s="76" t="s">
        <v>15324</v>
      </c>
      <c r="G2118" s="76" t="s">
        <v>18802</v>
      </c>
      <c r="I2118" s="99" t="s">
        <v>15322</v>
      </c>
      <c r="J2118" s="99" t="s">
        <v>15337</v>
      </c>
      <c r="K2118" s="99">
        <v>0</v>
      </c>
      <c r="M2118" s="120" t="s">
        <v>18803</v>
      </c>
      <c r="N2118" s="86" t="str">
        <f t="shared" si="33"/>
        <v>3320130</v>
      </c>
      <c r="O2118" s="104">
        <v>115271.47100000001</v>
      </c>
      <c r="P2118" s="104">
        <v>115271.47100000001</v>
      </c>
      <c r="Q2118" s="77">
        <v>115.27147100000001</v>
      </c>
      <c r="R2118" s="102" t="s">
        <v>15329</v>
      </c>
      <c r="S2118" s="99" t="s">
        <v>15330</v>
      </c>
      <c r="T2118" s="99" t="s">
        <v>15331</v>
      </c>
      <c r="U2118" s="75" t="s">
        <v>18378</v>
      </c>
      <c r="V2118" s="76" t="s">
        <v>18379</v>
      </c>
      <c r="W2118" s="78">
        <v>7</v>
      </c>
      <c r="X2118" s="121">
        <v>44748</v>
      </c>
      <c r="Y2118" s="121">
        <v>44750</v>
      </c>
      <c r="Z2118" s="121">
        <v>52052</v>
      </c>
      <c r="AA2118" s="79">
        <v>6186</v>
      </c>
    </row>
    <row r="2119" spans="1:29" hidden="1">
      <c r="A2119" s="98" t="s">
        <v>2799</v>
      </c>
      <c r="B2119" s="92" t="s">
        <v>15358</v>
      </c>
      <c r="C2119" s="99" t="s">
        <v>59</v>
      </c>
      <c r="D2119" s="99" t="s">
        <v>15322</v>
      </c>
      <c r="E2119" s="99" t="s">
        <v>15337</v>
      </c>
      <c r="F2119" s="76" t="s">
        <v>15324</v>
      </c>
      <c r="G2119" s="76" t="s">
        <v>18804</v>
      </c>
      <c r="I2119" s="99" t="s">
        <v>15322</v>
      </c>
      <c r="J2119" s="99" t="s">
        <v>15337</v>
      </c>
      <c r="K2119" s="99">
        <v>0</v>
      </c>
      <c r="M2119" s="120" t="s">
        <v>18805</v>
      </c>
      <c r="N2119" s="86" t="str">
        <f t="shared" si="33"/>
        <v>1762169</v>
      </c>
      <c r="O2119" s="104">
        <v>114464.622</v>
      </c>
      <c r="P2119" s="104">
        <v>114464.622</v>
      </c>
      <c r="Q2119" s="77">
        <v>114.46462200000001</v>
      </c>
      <c r="R2119" s="102" t="s">
        <v>15329</v>
      </c>
      <c r="S2119" s="99" t="s">
        <v>15330</v>
      </c>
      <c r="T2119" s="99" t="s">
        <v>15331</v>
      </c>
      <c r="U2119" s="75" t="s">
        <v>18378</v>
      </c>
      <c r="V2119" s="76" t="s">
        <v>18379</v>
      </c>
      <c r="W2119" s="78">
        <v>7</v>
      </c>
      <c r="X2119" s="121">
        <v>44755</v>
      </c>
      <c r="Y2119" s="121">
        <v>44756</v>
      </c>
      <c r="Z2119" s="121">
        <v>52059</v>
      </c>
      <c r="AA2119" s="79">
        <v>6186</v>
      </c>
    </row>
    <row r="2120" spans="1:29" hidden="1">
      <c r="A2120" s="98" t="s">
        <v>2799</v>
      </c>
      <c r="B2120" s="92" t="s">
        <v>15358</v>
      </c>
      <c r="C2120" s="99" t="s">
        <v>59</v>
      </c>
      <c r="D2120" s="99" t="s">
        <v>15322</v>
      </c>
      <c r="E2120" s="99" t="s">
        <v>15337</v>
      </c>
      <c r="F2120" s="76" t="s">
        <v>15324</v>
      </c>
      <c r="G2120" s="76" t="s">
        <v>18806</v>
      </c>
      <c r="I2120" s="99" t="s">
        <v>15322</v>
      </c>
      <c r="J2120" s="99" t="s">
        <v>15337</v>
      </c>
      <c r="K2120" s="99">
        <v>0</v>
      </c>
      <c r="M2120" s="120" t="s">
        <v>18807</v>
      </c>
      <c r="N2120" s="86" t="str">
        <f t="shared" si="33"/>
        <v>2266934</v>
      </c>
      <c r="O2120" s="104">
        <v>139956.25899999999</v>
      </c>
      <c r="P2120" s="104">
        <v>139956.25899999999</v>
      </c>
      <c r="Q2120" s="77">
        <v>139.95625899999999</v>
      </c>
      <c r="R2120" s="102" t="s">
        <v>15329</v>
      </c>
      <c r="S2120" s="99" t="s">
        <v>15330</v>
      </c>
      <c r="T2120" s="99" t="s">
        <v>15331</v>
      </c>
      <c r="U2120" s="75" t="s">
        <v>18378</v>
      </c>
      <c r="V2120" s="76" t="s">
        <v>18379</v>
      </c>
      <c r="W2120" s="78">
        <v>7</v>
      </c>
      <c r="X2120" s="121">
        <v>44788</v>
      </c>
      <c r="Y2120" s="121">
        <v>44796</v>
      </c>
      <c r="Z2120" s="121">
        <v>52092</v>
      </c>
      <c r="AA2120" s="79">
        <v>6186</v>
      </c>
    </row>
    <row r="2121" spans="1:29" hidden="1">
      <c r="A2121" s="98" t="s">
        <v>2799</v>
      </c>
      <c r="B2121" s="92" t="s">
        <v>15358</v>
      </c>
      <c r="C2121" s="99" t="s">
        <v>59</v>
      </c>
      <c r="D2121" s="99" t="s">
        <v>15322</v>
      </c>
      <c r="E2121" s="99" t="s">
        <v>15337</v>
      </c>
      <c r="F2121" s="76" t="s">
        <v>15324</v>
      </c>
      <c r="G2121" s="76" t="s">
        <v>18808</v>
      </c>
      <c r="I2121" s="99" t="s">
        <v>15322</v>
      </c>
      <c r="J2121" s="99" t="s">
        <v>15337</v>
      </c>
      <c r="K2121" s="99">
        <v>0</v>
      </c>
      <c r="M2121" s="120" t="s">
        <v>18809</v>
      </c>
      <c r="N2121" s="86" t="str">
        <f t="shared" ref="N2121:N2184" si="34">+RIGHT(M2121,7)</f>
        <v>1088957</v>
      </c>
      <c r="O2121" s="104">
        <v>115271.47100000001</v>
      </c>
      <c r="P2121" s="104">
        <v>115271.47100000001</v>
      </c>
      <c r="Q2121" s="77">
        <v>115.27147100000001</v>
      </c>
      <c r="R2121" s="102" t="s">
        <v>15329</v>
      </c>
      <c r="S2121" s="99" t="s">
        <v>15330</v>
      </c>
      <c r="T2121" s="99" t="s">
        <v>15331</v>
      </c>
      <c r="U2121" s="75" t="s">
        <v>18378</v>
      </c>
      <c r="V2121" s="76" t="s">
        <v>18379</v>
      </c>
      <c r="W2121" s="78">
        <v>7</v>
      </c>
      <c r="X2121" s="121">
        <v>44748</v>
      </c>
      <c r="Y2121" s="121">
        <v>44750</v>
      </c>
      <c r="Z2121" s="121">
        <v>52052</v>
      </c>
      <c r="AA2121" s="79">
        <v>6186</v>
      </c>
    </row>
    <row r="2122" spans="1:29" hidden="1">
      <c r="A2122" s="98" t="s">
        <v>2799</v>
      </c>
      <c r="B2122" s="92" t="s">
        <v>15358</v>
      </c>
      <c r="C2122" s="99" t="s">
        <v>59</v>
      </c>
      <c r="D2122" s="99" t="s">
        <v>15322</v>
      </c>
      <c r="E2122" s="99" t="s">
        <v>15337</v>
      </c>
      <c r="F2122" s="76" t="s">
        <v>15324</v>
      </c>
      <c r="G2122" s="76" t="s">
        <v>18810</v>
      </c>
      <c r="I2122" s="99" t="s">
        <v>15322</v>
      </c>
      <c r="J2122" s="99" t="s">
        <v>15337</v>
      </c>
      <c r="K2122" s="99">
        <v>0</v>
      </c>
      <c r="M2122" s="120" t="s">
        <v>18811</v>
      </c>
      <c r="N2122" s="86" t="str">
        <f t="shared" si="34"/>
        <v>2174334</v>
      </c>
      <c r="O2122" s="104">
        <v>141483.117</v>
      </c>
      <c r="P2122" s="104">
        <v>141483.117</v>
      </c>
      <c r="Q2122" s="77">
        <v>141.48311699999999</v>
      </c>
      <c r="R2122" s="102" t="s">
        <v>15329</v>
      </c>
      <c r="S2122" s="99" t="s">
        <v>15330</v>
      </c>
      <c r="T2122" s="99" t="s">
        <v>15331</v>
      </c>
      <c r="U2122" s="75" t="s">
        <v>18378</v>
      </c>
      <c r="V2122" s="76" t="s">
        <v>18379</v>
      </c>
      <c r="W2122" s="78">
        <v>7</v>
      </c>
      <c r="X2122" s="121">
        <v>44748</v>
      </c>
      <c r="Y2122" s="121">
        <v>44750</v>
      </c>
      <c r="Z2122" s="121">
        <v>52052</v>
      </c>
      <c r="AA2122" s="79">
        <v>6186</v>
      </c>
    </row>
    <row r="2123" spans="1:29" hidden="1">
      <c r="A2123" s="98" t="s">
        <v>2799</v>
      </c>
      <c r="B2123" s="92" t="s">
        <v>15358</v>
      </c>
      <c r="C2123" s="99" t="s">
        <v>59</v>
      </c>
      <c r="D2123" s="99" t="s">
        <v>15322</v>
      </c>
      <c r="E2123" s="99" t="s">
        <v>15337</v>
      </c>
      <c r="F2123" s="76" t="s">
        <v>15324</v>
      </c>
      <c r="G2123" s="76" t="s">
        <v>18812</v>
      </c>
      <c r="I2123" s="99" t="s">
        <v>15322</v>
      </c>
      <c r="J2123" s="99" t="s">
        <v>15337</v>
      </c>
      <c r="K2123" s="99">
        <v>0</v>
      </c>
      <c r="M2123" s="120" t="s">
        <v>18813</v>
      </c>
      <c r="N2123" s="86" t="str">
        <f t="shared" si="34"/>
        <v>0479366</v>
      </c>
      <c r="O2123" s="104">
        <v>140354.67300000001</v>
      </c>
      <c r="P2123" s="104">
        <v>140354.67300000001</v>
      </c>
      <c r="Q2123" s="77">
        <v>140.35467300000002</v>
      </c>
      <c r="R2123" s="102" t="s">
        <v>15329</v>
      </c>
      <c r="S2123" s="99" t="s">
        <v>15330</v>
      </c>
      <c r="T2123" s="99" t="s">
        <v>15331</v>
      </c>
      <c r="U2123" s="75" t="s">
        <v>18378</v>
      </c>
      <c r="V2123" s="76" t="s">
        <v>18379</v>
      </c>
      <c r="W2123" s="78">
        <v>7</v>
      </c>
      <c r="X2123" s="121">
        <v>44748</v>
      </c>
      <c r="Y2123" s="121">
        <v>44750</v>
      </c>
      <c r="Z2123" s="121">
        <v>52052</v>
      </c>
      <c r="AA2123" s="79">
        <v>6186</v>
      </c>
    </row>
    <row r="2124" spans="1:29" hidden="1">
      <c r="A2124" s="98" t="s">
        <v>2799</v>
      </c>
      <c r="B2124" s="92" t="s">
        <v>15358</v>
      </c>
      <c r="C2124" s="99" t="s">
        <v>59</v>
      </c>
      <c r="D2124" s="99" t="s">
        <v>15322</v>
      </c>
      <c r="E2124" s="99" t="s">
        <v>15337</v>
      </c>
      <c r="F2124" s="76" t="s">
        <v>15324</v>
      </c>
      <c r="G2124" s="76" t="s">
        <v>18814</v>
      </c>
      <c r="I2124" s="99" t="s">
        <v>15322</v>
      </c>
      <c r="J2124" s="99" t="s">
        <v>15337</v>
      </c>
      <c r="K2124" s="99">
        <v>0</v>
      </c>
      <c r="M2124" s="120" t="s">
        <v>18815</v>
      </c>
      <c r="N2124" s="86" t="str">
        <f t="shared" si="34"/>
        <v>1132412</v>
      </c>
      <c r="O2124" s="104">
        <v>113040.685</v>
      </c>
      <c r="P2124" s="104">
        <v>113040.685</v>
      </c>
      <c r="Q2124" s="77">
        <v>113.040685</v>
      </c>
      <c r="R2124" s="102" t="s">
        <v>15329</v>
      </c>
      <c r="S2124" s="99" t="s">
        <v>15330</v>
      </c>
      <c r="T2124" s="99" t="s">
        <v>15331</v>
      </c>
      <c r="U2124" s="75" t="s">
        <v>18378</v>
      </c>
      <c r="V2124" s="76" t="s">
        <v>18379</v>
      </c>
      <c r="W2124" s="78">
        <v>7</v>
      </c>
      <c r="X2124" s="121">
        <v>44760</v>
      </c>
      <c r="Y2124" s="121">
        <v>44760</v>
      </c>
      <c r="Z2124" s="121">
        <v>52064</v>
      </c>
      <c r="AA2124" s="79">
        <v>6186</v>
      </c>
    </row>
    <row r="2125" spans="1:29" hidden="1">
      <c r="A2125" s="98" t="s">
        <v>2799</v>
      </c>
      <c r="B2125" s="92" t="s">
        <v>15358</v>
      </c>
      <c r="C2125" s="99" t="s">
        <v>59</v>
      </c>
      <c r="D2125" s="99" t="s">
        <v>15322</v>
      </c>
      <c r="E2125" s="99" t="s">
        <v>15337</v>
      </c>
      <c r="F2125" s="76" t="s">
        <v>15324</v>
      </c>
      <c r="G2125" s="76" t="s">
        <v>18816</v>
      </c>
      <c r="I2125" s="99" t="s">
        <v>15322</v>
      </c>
      <c r="J2125" s="99" t="s">
        <v>15337</v>
      </c>
      <c r="K2125" s="99">
        <v>0</v>
      </c>
      <c r="M2125" s="120" t="s">
        <v>18817</v>
      </c>
      <c r="N2125" s="86" t="str">
        <f t="shared" si="34"/>
        <v>2679224</v>
      </c>
      <c r="O2125" s="104">
        <v>113058.685</v>
      </c>
      <c r="P2125" s="104">
        <v>113058.685</v>
      </c>
      <c r="Q2125" s="77">
        <v>113.058685</v>
      </c>
      <c r="R2125" s="102" t="s">
        <v>15329</v>
      </c>
      <c r="S2125" s="99" t="s">
        <v>15330</v>
      </c>
      <c r="T2125" s="99" t="s">
        <v>15331</v>
      </c>
      <c r="U2125" s="75" t="s">
        <v>18378</v>
      </c>
      <c r="V2125" s="76" t="s">
        <v>18379</v>
      </c>
      <c r="W2125" s="78">
        <v>7</v>
      </c>
      <c r="X2125" s="121">
        <v>44755</v>
      </c>
      <c r="Y2125" s="121">
        <v>44757</v>
      </c>
      <c r="Z2125" s="121">
        <v>52059</v>
      </c>
      <c r="AA2125" s="79">
        <v>6186</v>
      </c>
    </row>
    <row r="2126" spans="1:29" hidden="1">
      <c r="A2126" s="98" t="s">
        <v>2799</v>
      </c>
      <c r="B2126" s="92" t="s">
        <v>15358</v>
      </c>
      <c r="C2126" s="99" t="s">
        <v>59</v>
      </c>
      <c r="D2126" s="99" t="s">
        <v>15322</v>
      </c>
      <c r="E2126" s="99" t="s">
        <v>15337</v>
      </c>
      <c r="F2126" s="76" t="s">
        <v>15324</v>
      </c>
      <c r="G2126" s="76" t="s">
        <v>18818</v>
      </c>
      <c r="I2126" s="99" t="s">
        <v>15322</v>
      </c>
      <c r="J2126" s="99" t="s">
        <v>15337</v>
      </c>
      <c r="K2126" s="99">
        <v>0</v>
      </c>
      <c r="M2126" s="120" t="s">
        <v>18819</v>
      </c>
      <c r="N2126" s="86" t="str">
        <f t="shared" si="34"/>
        <v>7214013</v>
      </c>
      <c r="O2126" s="104">
        <v>144229.867</v>
      </c>
      <c r="P2126" s="104">
        <v>144229.867</v>
      </c>
      <c r="Q2126" s="77">
        <v>144.22986699999998</v>
      </c>
      <c r="R2126" s="102" t="s">
        <v>15329</v>
      </c>
      <c r="S2126" s="99" t="s">
        <v>15330</v>
      </c>
      <c r="T2126" s="99" t="s">
        <v>15331</v>
      </c>
      <c r="U2126" s="75" t="s">
        <v>18378</v>
      </c>
      <c r="V2126" s="76" t="s">
        <v>18379</v>
      </c>
      <c r="W2126" s="78">
        <v>7</v>
      </c>
      <c r="X2126" s="121">
        <v>44788</v>
      </c>
      <c r="Y2126" s="121">
        <v>44796</v>
      </c>
      <c r="Z2126" s="121">
        <v>52092</v>
      </c>
      <c r="AA2126" s="79">
        <v>6186</v>
      </c>
    </row>
    <row r="2127" spans="1:29" hidden="1">
      <c r="A2127" s="98" t="s">
        <v>2799</v>
      </c>
      <c r="B2127" s="92" t="s">
        <v>15358</v>
      </c>
      <c r="C2127" s="99" t="s">
        <v>59</v>
      </c>
      <c r="D2127" s="99" t="s">
        <v>15322</v>
      </c>
      <c r="E2127" s="99" t="s">
        <v>15337</v>
      </c>
      <c r="F2127" s="76" t="s">
        <v>15324</v>
      </c>
      <c r="G2127" s="76" t="s">
        <v>18820</v>
      </c>
      <c r="I2127" s="99" t="s">
        <v>15322</v>
      </c>
      <c r="J2127" s="99" t="s">
        <v>15337</v>
      </c>
      <c r="K2127" s="99">
        <v>0</v>
      </c>
      <c r="M2127" s="120" t="s">
        <v>18821</v>
      </c>
      <c r="N2127" s="86" t="str">
        <f t="shared" si="34"/>
        <v>2322960</v>
      </c>
      <c r="O2127" s="104">
        <v>144229.867</v>
      </c>
      <c r="P2127" s="104">
        <v>144229.867</v>
      </c>
      <c r="Q2127" s="77">
        <v>144.22986699999998</v>
      </c>
      <c r="R2127" s="102" t="s">
        <v>15329</v>
      </c>
      <c r="S2127" s="99" t="s">
        <v>15330</v>
      </c>
      <c r="T2127" s="99" t="s">
        <v>15331</v>
      </c>
      <c r="U2127" s="75" t="s">
        <v>18378</v>
      </c>
      <c r="V2127" s="76" t="s">
        <v>18379</v>
      </c>
      <c r="W2127" s="78">
        <v>7</v>
      </c>
      <c r="X2127" s="121">
        <v>44748</v>
      </c>
      <c r="Y2127" s="121">
        <v>44750</v>
      </c>
      <c r="Z2127" s="121">
        <v>52052</v>
      </c>
      <c r="AA2127" s="79">
        <v>6186</v>
      </c>
    </row>
    <row r="2128" spans="1:29" hidden="1">
      <c r="A2128" s="98" t="s">
        <v>2799</v>
      </c>
      <c r="B2128" s="92" t="s">
        <v>15358</v>
      </c>
      <c r="C2128" s="99" t="s">
        <v>59</v>
      </c>
      <c r="D2128" s="99" t="s">
        <v>15322</v>
      </c>
      <c r="E2128" s="99" t="s">
        <v>15337</v>
      </c>
      <c r="F2128" s="76" t="s">
        <v>15324</v>
      </c>
      <c r="G2128" s="76" t="s">
        <v>18822</v>
      </c>
      <c r="I2128" s="99" t="s">
        <v>15322</v>
      </c>
      <c r="J2128" s="99" t="s">
        <v>15337</v>
      </c>
      <c r="K2128" s="99">
        <v>0</v>
      </c>
      <c r="M2128" s="120" t="s">
        <v>18823</v>
      </c>
      <c r="N2128" s="86" t="str">
        <f t="shared" si="34"/>
        <v>2718617</v>
      </c>
      <c r="O2128" s="104">
        <v>140420.67300000001</v>
      </c>
      <c r="P2128" s="104">
        <v>140420.67300000001</v>
      </c>
      <c r="Q2128" s="77">
        <v>140.42067300000002</v>
      </c>
      <c r="R2128" s="102" t="s">
        <v>15329</v>
      </c>
      <c r="S2128" s="99" t="s">
        <v>15330</v>
      </c>
      <c r="T2128" s="99" t="s">
        <v>15331</v>
      </c>
      <c r="U2128" s="75" t="s">
        <v>18378</v>
      </c>
      <c r="V2128" s="76" t="s">
        <v>18379</v>
      </c>
      <c r="W2128" s="78">
        <v>7</v>
      </c>
      <c r="X2128" s="121">
        <v>44788</v>
      </c>
      <c r="Y2128" s="121">
        <v>44796</v>
      </c>
      <c r="Z2128" s="121">
        <v>52092</v>
      </c>
      <c r="AA2128" s="79">
        <v>6186</v>
      </c>
    </row>
    <row r="2129" spans="1:29" hidden="1">
      <c r="A2129" s="98" t="s">
        <v>2799</v>
      </c>
      <c r="B2129" s="92" t="s">
        <v>15358</v>
      </c>
      <c r="C2129" s="99" t="s">
        <v>59</v>
      </c>
      <c r="D2129" s="99" t="s">
        <v>15322</v>
      </c>
      <c r="E2129" s="99" t="s">
        <v>15337</v>
      </c>
      <c r="F2129" s="76" t="s">
        <v>15324</v>
      </c>
      <c r="G2129" s="76" t="s">
        <v>18824</v>
      </c>
      <c r="I2129" s="99" t="s">
        <v>15322</v>
      </c>
      <c r="J2129" s="99" t="s">
        <v>15337</v>
      </c>
      <c r="K2129" s="99">
        <v>0</v>
      </c>
      <c r="M2129" s="120" t="s">
        <v>3815</v>
      </c>
      <c r="N2129" s="86" t="str">
        <f t="shared" si="34"/>
        <v>5386328</v>
      </c>
      <c r="O2129" s="104">
        <v>297500</v>
      </c>
      <c r="P2129" s="104">
        <v>297500</v>
      </c>
      <c r="Q2129" s="77">
        <v>297.5</v>
      </c>
      <c r="R2129" s="102" t="s">
        <v>15329</v>
      </c>
      <c r="S2129" s="99" t="s">
        <v>15330</v>
      </c>
      <c r="T2129" s="99" t="s">
        <v>15331</v>
      </c>
      <c r="U2129" s="75" t="s">
        <v>18354</v>
      </c>
      <c r="V2129" s="76" t="s">
        <v>15333</v>
      </c>
      <c r="W2129" s="78">
        <v>10</v>
      </c>
      <c r="X2129" s="121">
        <v>44791</v>
      </c>
      <c r="Y2129" s="121">
        <v>44792</v>
      </c>
      <c r="Z2129" s="121">
        <v>52095</v>
      </c>
      <c r="AA2129" s="79">
        <v>6186</v>
      </c>
      <c r="AB2129" s="80" t="s">
        <v>15340</v>
      </c>
      <c r="AC2129" s="81">
        <v>33</v>
      </c>
    </row>
    <row r="2130" spans="1:29" hidden="1">
      <c r="A2130" s="98" t="s">
        <v>2799</v>
      </c>
      <c r="B2130" s="92" t="s">
        <v>15358</v>
      </c>
      <c r="C2130" s="99" t="s">
        <v>59</v>
      </c>
      <c r="D2130" s="99" t="s">
        <v>15322</v>
      </c>
      <c r="E2130" s="99" t="s">
        <v>15337</v>
      </c>
      <c r="F2130" s="76" t="s">
        <v>15324</v>
      </c>
      <c r="G2130" s="76" t="s">
        <v>18825</v>
      </c>
      <c r="I2130" s="99" t="s">
        <v>15322</v>
      </c>
      <c r="J2130" s="99" t="s">
        <v>15337</v>
      </c>
      <c r="K2130" s="99">
        <v>0</v>
      </c>
      <c r="M2130" s="120" t="s">
        <v>18826</v>
      </c>
      <c r="N2130" s="86" t="str">
        <f t="shared" si="34"/>
        <v>0864990</v>
      </c>
      <c r="O2130" s="104">
        <v>117895.791</v>
      </c>
      <c r="P2130" s="104">
        <v>117895.791</v>
      </c>
      <c r="Q2130" s="77">
        <v>117.895791</v>
      </c>
      <c r="R2130" s="102" t="s">
        <v>15329</v>
      </c>
      <c r="S2130" s="99" t="s">
        <v>15330</v>
      </c>
      <c r="T2130" s="99" t="s">
        <v>15331</v>
      </c>
      <c r="U2130" s="75" t="s">
        <v>18378</v>
      </c>
      <c r="V2130" s="76" t="s">
        <v>18379</v>
      </c>
      <c r="W2130" s="78">
        <v>7</v>
      </c>
      <c r="X2130" s="121">
        <v>44755</v>
      </c>
      <c r="Y2130" s="121">
        <v>44756</v>
      </c>
      <c r="Z2130" s="121">
        <v>52059</v>
      </c>
      <c r="AA2130" s="79">
        <v>6186</v>
      </c>
    </row>
    <row r="2131" spans="1:29" hidden="1">
      <c r="A2131" s="98" t="s">
        <v>2799</v>
      </c>
      <c r="B2131" s="92" t="s">
        <v>15358</v>
      </c>
      <c r="C2131" s="99" t="s">
        <v>59</v>
      </c>
      <c r="D2131" s="99" t="s">
        <v>15322</v>
      </c>
      <c r="E2131" s="99" t="s">
        <v>15337</v>
      </c>
      <c r="F2131" s="76" t="s">
        <v>15324</v>
      </c>
      <c r="G2131" s="76" t="s">
        <v>18827</v>
      </c>
      <c r="I2131" s="99" t="s">
        <v>15322</v>
      </c>
      <c r="J2131" s="99" t="s">
        <v>15337</v>
      </c>
      <c r="K2131" s="99">
        <v>0</v>
      </c>
      <c r="M2131" s="120" t="s">
        <v>18828</v>
      </c>
      <c r="N2131" s="86" t="str">
        <f t="shared" si="34"/>
        <v>0125208</v>
      </c>
      <c r="O2131" s="104">
        <v>113040.685</v>
      </c>
      <c r="P2131" s="104">
        <v>113040.685</v>
      </c>
      <c r="Q2131" s="77">
        <v>113.040685</v>
      </c>
      <c r="R2131" s="102" t="s">
        <v>15329</v>
      </c>
      <c r="S2131" s="99" t="s">
        <v>15330</v>
      </c>
      <c r="T2131" s="99" t="s">
        <v>15331</v>
      </c>
      <c r="U2131" s="75" t="s">
        <v>18378</v>
      </c>
      <c r="V2131" s="76" t="s">
        <v>18379</v>
      </c>
      <c r="W2131" s="78">
        <v>7</v>
      </c>
      <c r="X2131" s="121">
        <v>44755</v>
      </c>
      <c r="Y2131" s="121">
        <v>44756</v>
      </c>
      <c r="Z2131" s="121">
        <v>52059</v>
      </c>
      <c r="AA2131" s="79">
        <v>6186</v>
      </c>
    </row>
    <row r="2132" spans="1:29" hidden="1">
      <c r="A2132" s="98" t="s">
        <v>2799</v>
      </c>
      <c r="B2132" s="92" t="s">
        <v>15358</v>
      </c>
      <c r="C2132" s="99" t="s">
        <v>59</v>
      </c>
      <c r="D2132" s="99" t="s">
        <v>15322</v>
      </c>
      <c r="E2132" s="99" t="s">
        <v>15337</v>
      </c>
      <c r="F2132" s="76" t="s">
        <v>15324</v>
      </c>
      <c r="G2132" s="76" t="s">
        <v>18829</v>
      </c>
      <c r="I2132" s="99" t="s">
        <v>15322</v>
      </c>
      <c r="J2132" s="99" t="s">
        <v>15337</v>
      </c>
      <c r="K2132" s="99">
        <v>0</v>
      </c>
      <c r="M2132" s="120" t="s">
        <v>18830</v>
      </c>
      <c r="N2132" s="86" t="str">
        <f t="shared" si="34"/>
        <v>0951383</v>
      </c>
      <c r="O2132" s="104">
        <v>141483.117</v>
      </c>
      <c r="P2132" s="104">
        <v>141483.117</v>
      </c>
      <c r="Q2132" s="77">
        <v>141.48311699999999</v>
      </c>
      <c r="R2132" s="102" t="s">
        <v>15329</v>
      </c>
      <c r="S2132" s="99" t="s">
        <v>15330</v>
      </c>
      <c r="T2132" s="99" t="s">
        <v>15331</v>
      </c>
      <c r="U2132" s="75" t="s">
        <v>18378</v>
      </c>
      <c r="V2132" s="76" t="s">
        <v>18379</v>
      </c>
      <c r="W2132" s="78">
        <v>7</v>
      </c>
      <c r="X2132" s="121">
        <v>44748</v>
      </c>
      <c r="Y2132" s="121">
        <v>44750</v>
      </c>
      <c r="Z2132" s="121">
        <v>52052</v>
      </c>
      <c r="AA2132" s="79">
        <v>6186</v>
      </c>
    </row>
    <row r="2133" spans="1:29" hidden="1">
      <c r="A2133" s="98" t="s">
        <v>2799</v>
      </c>
      <c r="B2133" s="92" t="s">
        <v>15358</v>
      </c>
      <c r="C2133" s="99" t="s">
        <v>59</v>
      </c>
      <c r="D2133" s="99" t="s">
        <v>15322</v>
      </c>
      <c r="E2133" s="99" t="s">
        <v>15337</v>
      </c>
      <c r="F2133" s="76" t="s">
        <v>15324</v>
      </c>
      <c r="G2133" s="76" t="s">
        <v>18831</v>
      </c>
      <c r="I2133" s="99" t="s">
        <v>15322</v>
      </c>
      <c r="J2133" s="99" t="s">
        <v>15337</v>
      </c>
      <c r="K2133" s="99">
        <v>0</v>
      </c>
      <c r="M2133" s="120" t="s">
        <v>18832</v>
      </c>
      <c r="N2133" s="86" t="str">
        <f t="shared" si="34"/>
        <v>4175267</v>
      </c>
      <c r="O2133" s="104">
        <v>144229.867</v>
      </c>
      <c r="P2133" s="104">
        <v>144229.867</v>
      </c>
      <c r="Q2133" s="77">
        <v>144.22986699999998</v>
      </c>
      <c r="R2133" s="102" t="s">
        <v>15329</v>
      </c>
      <c r="S2133" s="99" t="s">
        <v>15330</v>
      </c>
      <c r="T2133" s="99" t="s">
        <v>15331</v>
      </c>
      <c r="U2133" s="75" t="s">
        <v>18378</v>
      </c>
      <c r="V2133" s="76" t="s">
        <v>18379</v>
      </c>
      <c r="W2133" s="78">
        <v>7</v>
      </c>
      <c r="X2133" s="121">
        <v>44748</v>
      </c>
      <c r="Y2133" s="121">
        <v>44750</v>
      </c>
      <c r="Z2133" s="121">
        <v>52052</v>
      </c>
      <c r="AA2133" s="79">
        <v>6186</v>
      </c>
    </row>
    <row r="2134" spans="1:29" hidden="1">
      <c r="A2134" s="98" t="s">
        <v>2799</v>
      </c>
      <c r="B2134" s="92" t="s">
        <v>15358</v>
      </c>
      <c r="C2134" s="99" t="s">
        <v>59</v>
      </c>
      <c r="D2134" s="99" t="s">
        <v>15322</v>
      </c>
      <c r="E2134" s="99" t="s">
        <v>15337</v>
      </c>
      <c r="F2134" s="76" t="s">
        <v>15324</v>
      </c>
      <c r="G2134" s="76" t="s">
        <v>18833</v>
      </c>
      <c r="I2134" s="99" t="s">
        <v>15322</v>
      </c>
      <c r="J2134" s="99" t="s">
        <v>15337</v>
      </c>
      <c r="K2134" s="99">
        <v>0</v>
      </c>
      <c r="M2134" s="120" t="s">
        <v>18834</v>
      </c>
      <c r="N2134" s="86" t="str">
        <f t="shared" si="34"/>
        <v>1541031</v>
      </c>
      <c r="O2134" s="104">
        <v>138719.94200000001</v>
      </c>
      <c r="P2134" s="104">
        <v>138719.94200000001</v>
      </c>
      <c r="Q2134" s="77">
        <v>138.719942</v>
      </c>
      <c r="R2134" s="102" t="s">
        <v>15329</v>
      </c>
      <c r="S2134" s="99" t="s">
        <v>15330</v>
      </c>
      <c r="T2134" s="99" t="s">
        <v>15331</v>
      </c>
      <c r="U2134" s="75" t="s">
        <v>18378</v>
      </c>
      <c r="V2134" s="76" t="s">
        <v>18379</v>
      </c>
      <c r="W2134" s="78">
        <v>7</v>
      </c>
      <c r="X2134" s="121">
        <v>44756</v>
      </c>
      <c r="Y2134" s="121">
        <v>44756</v>
      </c>
      <c r="Z2134" s="121">
        <v>52060</v>
      </c>
      <c r="AA2134" s="79">
        <v>6186</v>
      </c>
    </row>
    <row r="2135" spans="1:29" hidden="1">
      <c r="A2135" s="98" t="s">
        <v>2799</v>
      </c>
      <c r="B2135" s="92" t="s">
        <v>15358</v>
      </c>
      <c r="C2135" s="99" t="s">
        <v>59</v>
      </c>
      <c r="D2135" s="99" t="s">
        <v>15322</v>
      </c>
      <c r="E2135" s="99" t="s">
        <v>15337</v>
      </c>
      <c r="F2135" s="76" t="s">
        <v>15324</v>
      </c>
      <c r="G2135" s="76" t="s">
        <v>18835</v>
      </c>
      <c r="I2135" s="99" t="s">
        <v>15322</v>
      </c>
      <c r="J2135" s="99" t="s">
        <v>15337</v>
      </c>
      <c r="K2135" s="99">
        <v>0</v>
      </c>
      <c r="M2135" s="120" t="s">
        <v>18836</v>
      </c>
      <c r="N2135" s="86" t="str">
        <f t="shared" si="34"/>
        <v>2889358</v>
      </c>
      <c r="O2135" s="104">
        <v>144229.867</v>
      </c>
      <c r="P2135" s="104">
        <v>144229.867</v>
      </c>
      <c r="Q2135" s="77">
        <v>144.22986699999998</v>
      </c>
      <c r="R2135" s="102" t="s">
        <v>15329</v>
      </c>
      <c r="S2135" s="99" t="s">
        <v>15330</v>
      </c>
      <c r="T2135" s="99" t="s">
        <v>15331</v>
      </c>
      <c r="U2135" s="75" t="s">
        <v>18378</v>
      </c>
      <c r="V2135" s="76" t="s">
        <v>18379</v>
      </c>
      <c r="W2135" s="78">
        <v>7</v>
      </c>
      <c r="X2135" s="121">
        <v>44750</v>
      </c>
      <c r="Y2135" s="121">
        <v>44750</v>
      </c>
      <c r="Z2135" s="121">
        <v>52054</v>
      </c>
      <c r="AA2135" s="79">
        <v>6186</v>
      </c>
    </row>
    <row r="2136" spans="1:29" hidden="1">
      <c r="A2136" s="98" t="s">
        <v>2799</v>
      </c>
      <c r="B2136" s="92" t="s">
        <v>15358</v>
      </c>
      <c r="C2136" s="99" t="s">
        <v>59</v>
      </c>
      <c r="D2136" s="99" t="s">
        <v>15322</v>
      </c>
      <c r="E2136" s="99" t="s">
        <v>15337</v>
      </c>
      <c r="F2136" s="76" t="s">
        <v>15324</v>
      </c>
      <c r="G2136" s="76" t="s">
        <v>18837</v>
      </c>
      <c r="I2136" s="99" t="s">
        <v>15322</v>
      </c>
      <c r="J2136" s="99" t="s">
        <v>15337</v>
      </c>
      <c r="K2136" s="99">
        <v>0</v>
      </c>
      <c r="M2136" s="120" t="s">
        <v>18838</v>
      </c>
      <c r="N2136" s="86" t="str">
        <f t="shared" si="34"/>
        <v>6812845</v>
      </c>
      <c r="O2136" s="104">
        <v>140354.67300000001</v>
      </c>
      <c r="P2136" s="104">
        <v>140354.67300000001</v>
      </c>
      <c r="Q2136" s="77">
        <v>140.35467300000002</v>
      </c>
      <c r="R2136" s="102" t="s">
        <v>15329</v>
      </c>
      <c r="S2136" s="99" t="s">
        <v>15330</v>
      </c>
      <c r="T2136" s="99" t="s">
        <v>15331</v>
      </c>
      <c r="U2136" s="75" t="s">
        <v>18378</v>
      </c>
      <c r="V2136" s="76" t="s">
        <v>18379</v>
      </c>
      <c r="W2136" s="78">
        <v>7</v>
      </c>
      <c r="X2136" s="121">
        <v>44796</v>
      </c>
      <c r="Y2136" s="121">
        <v>44796</v>
      </c>
      <c r="Z2136" s="121">
        <v>52100</v>
      </c>
      <c r="AA2136" s="79">
        <v>6186</v>
      </c>
    </row>
    <row r="2137" spans="1:29" hidden="1">
      <c r="A2137" s="98" t="s">
        <v>2799</v>
      </c>
      <c r="B2137" s="92" t="s">
        <v>15358</v>
      </c>
      <c r="C2137" s="99" t="s">
        <v>59</v>
      </c>
      <c r="D2137" s="99" t="s">
        <v>15322</v>
      </c>
      <c r="E2137" s="99" t="s">
        <v>15337</v>
      </c>
      <c r="F2137" s="76" t="s">
        <v>15324</v>
      </c>
      <c r="G2137" s="76" t="s">
        <v>18839</v>
      </c>
      <c r="I2137" s="99" t="s">
        <v>15322</v>
      </c>
      <c r="J2137" s="99" t="s">
        <v>15337</v>
      </c>
      <c r="K2137" s="99">
        <v>0</v>
      </c>
      <c r="M2137" s="120" t="s">
        <v>18840</v>
      </c>
      <c r="N2137" s="86" t="str">
        <f t="shared" si="34"/>
        <v>0874343</v>
      </c>
      <c r="O2137" s="104">
        <v>144734.29399999999</v>
      </c>
      <c r="P2137" s="104">
        <v>144734.29399999999</v>
      </c>
      <c r="Q2137" s="77">
        <v>144.73429400000001</v>
      </c>
      <c r="R2137" s="102" t="s">
        <v>15329</v>
      </c>
      <c r="S2137" s="99" t="s">
        <v>15330</v>
      </c>
      <c r="T2137" s="99" t="s">
        <v>15331</v>
      </c>
      <c r="U2137" s="75" t="s">
        <v>18378</v>
      </c>
      <c r="V2137" s="76" t="s">
        <v>18379</v>
      </c>
      <c r="W2137" s="78">
        <v>7</v>
      </c>
      <c r="X2137" s="121">
        <v>44755</v>
      </c>
      <c r="Y2137" s="121">
        <v>44757</v>
      </c>
      <c r="Z2137" s="121">
        <v>52059</v>
      </c>
      <c r="AA2137" s="79">
        <v>6186</v>
      </c>
    </row>
    <row r="2138" spans="1:29" hidden="1">
      <c r="A2138" s="98" t="s">
        <v>2799</v>
      </c>
      <c r="B2138" s="92" t="s">
        <v>15358</v>
      </c>
      <c r="C2138" s="99" t="s">
        <v>59</v>
      </c>
      <c r="D2138" s="99" t="s">
        <v>15322</v>
      </c>
      <c r="E2138" s="99" t="s">
        <v>15337</v>
      </c>
      <c r="F2138" s="76" t="s">
        <v>15324</v>
      </c>
      <c r="G2138" s="76" t="s">
        <v>18841</v>
      </c>
      <c r="I2138" s="99" t="s">
        <v>15322</v>
      </c>
      <c r="J2138" s="99" t="s">
        <v>15337</v>
      </c>
      <c r="K2138" s="99">
        <v>0</v>
      </c>
      <c r="M2138" s="120" t="s">
        <v>18842</v>
      </c>
      <c r="N2138" s="86" t="str">
        <f t="shared" si="34"/>
        <v>9585576</v>
      </c>
      <c r="O2138" s="104">
        <v>114038.91</v>
      </c>
      <c r="P2138" s="104">
        <v>114038.91</v>
      </c>
      <c r="Q2138" s="77">
        <v>114.03891</v>
      </c>
      <c r="R2138" s="102" t="s">
        <v>15329</v>
      </c>
      <c r="S2138" s="99" t="s">
        <v>15330</v>
      </c>
      <c r="T2138" s="99" t="s">
        <v>15331</v>
      </c>
      <c r="U2138" s="75" t="s">
        <v>18378</v>
      </c>
      <c r="V2138" s="76" t="s">
        <v>18379</v>
      </c>
      <c r="W2138" s="78">
        <v>7</v>
      </c>
      <c r="X2138" s="121">
        <v>44788</v>
      </c>
      <c r="Y2138" s="121">
        <v>44796</v>
      </c>
      <c r="Z2138" s="121">
        <v>52092</v>
      </c>
      <c r="AA2138" s="79">
        <v>6186</v>
      </c>
    </row>
    <row r="2139" spans="1:29" hidden="1">
      <c r="A2139" s="98" t="s">
        <v>2799</v>
      </c>
      <c r="B2139" s="92" t="s">
        <v>15358</v>
      </c>
      <c r="C2139" s="99" t="s">
        <v>59</v>
      </c>
      <c r="D2139" s="99" t="s">
        <v>15322</v>
      </c>
      <c r="E2139" s="99" t="s">
        <v>15337</v>
      </c>
      <c r="F2139" s="76" t="s">
        <v>15324</v>
      </c>
      <c r="G2139" s="76" t="s">
        <v>18843</v>
      </c>
      <c r="I2139" s="99" t="s">
        <v>15322</v>
      </c>
      <c r="J2139" s="99" t="s">
        <v>15337</v>
      </c>
      <c r="K2139" s="99">
        <v>0</v>
      </c>
      <c r="M2139" s="120" t="s">
        <v>18844</v>
      </c>
      <c r="N2139" s="86" t="str">
        <f t="shared" si="34"/>
        <v>0385820</v>
      </c>
      <c r="O2139" s="104">
        <v>144229.867</v>
      </c>
      <c r="P2139" s="104">
        <v>144229.867</v>
      </c>
      <c r="Q2139" s="77">
        <v>144.22986699999998</v>
      </c>
      <c r="R2139" s="102" t="s">
        <v>15329</v>
      </c>
      <c r="S2139" s="99" t="s">
        <v>15330</v>
      </c>
      <c r="T2139" s="99" t="s">
        <v>15331</v>
      </c>
      <c r="U2139" s="75" t="s">
        <v>18378</v>
      </c>
      <c r="V2139" s="76" t="s">
        <v>18379</v>
      </c>
      <c r="W2139" s="78">
        <v>7</v>
      </c>
      <c r="X2139" s="121">
        <v>44796</v>
      </c>
      <c r="Y2139" s="121">
        <v>44796</v>
      </c>
      <c r="Z2139" s="121">
        <v>52100</v>
      </c>
      <c r="AA2139" s="79">
        <v>6186</v>
      </c>
    </row>
    <row r="2140" spans="1:29" hidden="1">
      <c r="A2140" s="98" t="s">
        <v>2799</v>
      </c>
      <c r="B2140" s="92" t="s">
        <v>15358</v>
      </c>
      <c r="C2140" s="99" t="s">
        <v>59</v>
      </c>
      <c r="D2140" s="99" t="s">
        <v>15322</v>
      </c>
      <c r="E2140" s="99" t="s">
        <v>15337</v>
      </c>
      <c r="F2140" s="76" t="s">
        <v>15324</v>
      </c>
      <c r="G2140" s="76" t="s">
        <v>18845</v>
      </c>
      <c r="I2140" s="99" t="s">
        <v>15322</v>
      </c>
      <c r="J2140" s="99" t="s">
        <v>15337</v>
      </c>
      <c r="K2140" s="99">
        <v>0</v>
      </c>
      <c r="M2140" s="120" t="s">
        <v>3831</v>
      </c>
      <c r="N2140" s="86" t="str">
        <f t="shared" si="34"/>
        <v>0340647</v>
      </c>
      <c r="O2140" s="104">
        <v>272000</v>
      </c>
      <c r="P2140" s="104">
        <v>272000</v>
      </c>
      <c r="Q2140" s="77">
        <v>272</v>
      </c>
      <c r="R2140" s="102" t="s">
        <v>15329</v>
      </c>
      <c r="S2140" s="99" t="s">
        <v>15330</v>
      </c>
      <c r="T2140" s="99" t="s">
        <v>15331</v>
      </c>
      <c r="U2140" s="75" t="s">
        <v>18354</v>
      </c>
      <c r="V2140" s="76" t="s">
        <v>15333</v>
      </c>
      <c r="W2140" s="78">
        <v>10</v>
      </c>
      <c r="X2140" s="121">
        <v>44777</v>
      </c>
      <c r="Y2140" s="121">
        <v>44783</v>
      </c>
      <c r="Z2140" s="121">
        <v>52062</v>
      </c>
      <c r="AA2140" s="79">
        <v>6186</v>
      </c>
      <c r="AB2140" s="80" t="s">
        <v>15340</v>
      </c>
      <c r="AC2140" s="81">
        <v>33</v>
      </c>
    </row>
    <row r="2141" spans="1:29" hidden="1">
      <c r="A2141" s="98" t="s">
        <v>2799</v>
      </c>
      <c r="B2141" s="92" t="s">
        <v>15358</v>
      </c>
      <c r="C2141" s="99" t="s">
        <v>59</v>
      </c>
      <c r="D2141" s="99" t="s">
        <v>15322</v>
      </c>
      <c r="E2141" s="99" t="s">
        <v>15337</v>
      </c>
      <c r="F2141" s="76" t="s">
        <v>15324</v>
      </c>
      <c r="G2141" s="76" t="s">
        <v>18846</v>
      </c>
      <c r="I2141" s="99" t="s">
        <v>15322</v>
      </c>
      <c r="J2141" s="99" t="s">
        <v>15337</v>
      </c>
      <c r="K2141" s="99">
        <v>0</v>
      </c>
      <c r="M2141" s="120" t="s">
        <v>18847</v>
      </c>
      <c r="N2141" s="86" t="str">
        <f t="shared" si="34"/>
        <v>0730745</v>
      </c>
      <c r="O2141" s="104">
        <v>138719.94200000001</v>
      </c>
      <c r="P2141" s="104">
        <v>138719.94200000001</v>
      </c>
      <c r="Q2141" s="77">
        <v>138.719942</v>
      </c>
      <c r="R2141" s="102" t="s">
        <v>15329</v>
      </c>
      <c r="S2141" s="99" t="s">
        <v>15330</v>
      </c>
      <c r="T2141" s="99" t="s">
        <v>15331</v>
      </c>
      <c r="U2141" s="75" t="s">
        <v>18378</v>
      </c>
      <c r="V2141" s="76" t="s">
        <v>18379</v>
      </c>
      <c r="W2141" s="78">
        <v>7</v>
      </c>
      <c r="X2141" s="121">
        <v>44760</v>
      </c>
      <c r="Y2141" s="121">
        <v>44760</v>
      </c>
      <c r="Z2141" s="121">
        <v>52064</v>
      </c>
      <c r="AA2141" s="79">
        <v>6186</v>
      </c>
    </row>
    <row r="2142" spans="1:29" hidden="1">
      <c r="A2142" s="98" t="s">
        <v>2799</v>
      </c>
      <c r="B2142" s="92" t="s">
        <v>15358</v>
      </c>
      <c r="C2142" s="99" t="s">
        <v>59</v>
      </c>
      <c r="D2142" s="99" t="s">
        <v>15322</v>
      </c>
      <c r="E2142" s="99" t="s">
        <v>15337</v>
      </c>
      <c r="F2142" s="76" t="s">
        <v>15324</v>
      </c>
      <c r="G2142" s="76" t="s">
        <v>18848</v>
      </c>
      <c r="I2142" s="99" t="s">
        <v>15322</v>
      </c>
      <c r="J2142" s="99" t="s">
        <v>15337</v>
      </c>
      <c r="K2142" s="99">
        <v>0</v>
      </c>
      <c r="M2142" s="120" t="s">
        <v>18849</v>
      </c>
      <c r="N2142" s="86" t="str">
        <f t="shared" si="34"/>
        <v>2186697</v>
      </c>
      <c r="O2142" s="104">
        <v>138719.94200000001</v>
      </c>
      <c r="P2142" s="104">
        <v>138719.94200000001</v>
      </c>
      <c r="Q2142" s="77">
        <v>138.719942</v>
      </c>
      <c r="R2142" s="102" t="s">
        <v>15329</v>
      </c>
      <c r="S2142" s="99" t="s">
        <v>15330</v>
      </c>
      <c r="T2142" s="99" t="s">
        <v>15331</v>
      </c>
      <c r="U2142" s="75" t="s">
        <v>18378</v>
      </c>
      <c r="V2142" s="76" t="s">
        <v>18379</v>
      </c>
      <c r="W2142" s="78">
        <v>7</v>
      </c>
      <c r="X2142" s="121">
        <v>44755</v>
      </c>
      <c r="Y2142" s="121">
        <v>44757</v>
      </c>
      <c r="Z2142" s="121">
        <v>52059</v>
      </c>
      <c r="AA2142" s="79">
        <v>6186</v>
      </c>
    </row>
    <row r="2143" spans="1:29" hidden="1">
      <c r="A2143" s="98" t="s">
        <v>2799</v>
      </c>
      <c r="B2143" s="92" t="s">
        <v>15358</v>
      </c>
      <c r="C2143" s="99" t="s">
        <v>59</v>
      </c>
      <c r="D2143" s="99" t="s">
        <v>15322</v>
      </c>
      <c r="E2143" s="99" t="s">
        <v>15337</v>
      </c>
      <c r="F2143" s="76" t="s">
        <v>15324</v>
      </c>
      <c r="G2143" s="76" t="s">
        <v>18850</v>
      </c>
      <c r="I2143" s="99" t="s">
        <v>15322</v>
      </c>
      <c r="J2143" s="99" t="s">
        <v>15337</v>
      </c>
      <c r="K2143" s="99">
        <v>0</v>
      </c>
      <c r="M2143" s="120" t="s">
        <v>228</v>
      </c>
      <c r="N2143" s="86" t="str">
        <f t="shared" si="34"/>
        <v>1849220</v>
      </c>
      <c r="O2143" s="104">
        <v>140483.87100000001</v>
      </c>
      <c r="P2143" s="104">
        <v>140483.87100000001</v>
      </c>
      <c r="Q2143" s="77">
        <v>140.48387100000002</v>
      </c>
      <c r="R2143" s="102" t="s">
        <v>15329</v>
      </c>
      <c r="S2143" s="99" t="s">
        <v>15330</v>
      </c>
      <c r="T2143" s="99" t="s">
        <v>15331</v>
      </c>
      <c r="U2143" s="75" t="s">
        <v>18378</v>
      </c>
      <c r="V2143" s="76" t="s">
        <v>18379</v>
      </c>
      <c r="W2143" s="78">
        <v>7</v>
      </c>
      <c r="X2143" s="121">
        <v>44755</v>
      </c>
      <c r="Y2143" s="121">
        <v>44757</v>
      </c>
      <c r="Z2143" s="121">
        <v>52059</v>
      </c>
      <c r="AA2143" s="79">
        <v>6186</v>
      </c>
    </row>
    <row r="2144" spans="1:29" hidden="1">
      <c r="A2144" s="98" t="s">
        <v>2799</v>
      </c>
      <c r="B2144" s="92" t="s">
        <v>15358</v>
      </c>
      <c r="C2144" s="99" t="s">
        <v>59</v>
      </c>
      <c r="D2144" s="99" t="s">
        <v>15322</v>
      </c>
      <c r="E2144" s="99" t="s">
        <v>15337</v>
      </c>
      <c r="F2144" s="76" t="s">
        <v>15324</v>
      </c>
      <c r="G2144" s="76" t="s">
        <v>18851</v>
      </c>
      <c r="I2144" s="99" t="s">
        <v>15322</v>
      </c>
      <c r="J2144" s="99" t="s">
        <v>15337</v>
      </c>
      <c r="K2144" s="99">
        <v>0</v>
      </c>
      <c r="M2144" s="120" t="s">
        <v>18852</v>
      </c>
      <c r="N2144" s="86" t="str">
        <f t="shared" si="34"/>
        <v>9919176</v>
      </c>
      <c r="O2144" s="104">
        <v>113040.685</v>
      </c>
      <c r="P2144" s="104">
        <v>113040.685</v>
      </c>
      <c r="Q2144" s="77">
        <v>113.040685</v>
      </c>
      <c r="R2144" s="102" t="s">
        <v>15329</v>
      </c>
      <c r="S2144" s="99" t="s">
        <v>15330</v>
      </c>
      <c r="T2144" s="99" t="s">
        <v>15331</v>
      </c>
      <c r="U2144" s="75" t="s">
        <v>18378</v>
      </c>
      <c r="V2144" s="76" t="s">
        <v>18379</v>
      </c>
      <c r="W2144" s="78">
        <v>7</v>
      </c>
      <c r="X2144" s="121">
        <v>44760</v>
      </c>
      <c r="Y2144" s="121">
        <v>44760</v>
      </c>
      <c r="Z2144" s="121">
        <v>52064</v>
      </c>
      <c r="AA2144" s="79">
        <v>6186</v>
      </c>
    </row>
    <row r="2145" spans="1:29" hidden="1">
      <c r="A2145" s="98" t="s">
        <v>2799</v>
      </c>
      <c r="B2145" s="92" t="s">
        <v>15358</v>
      </c>
      <c r="C2145" s="99" t="s">
        <v>59</v>
      </c>
      <c r="D2145" s="99" t="s">
        <v>15322</v>
      </c>
      <c r="E2145" s="99" t="s">
        <v>15337</v>
      </c>
      <c r="F2145" s="76" t="s">
        <v>15324</v>
      </c>
      <c r="G2145" s="76" t="s">
        <v>18853</v>
      </c>
      <c r="I2145" s="99" t="s">
        <v>15322</v>
      </c>
      <c r="J2145" s="99" t="s">
        <v>15337</v>
      </c>
      <c r="K2145" s="99">
        <v>0</v>
      </c>
      <c r="M2145" s="120" t="s">
        <v>18854</v>
      </c>
      <c r="N2145" s="86" t="str">
        <f t="shared" si="34"/>
        <v>1027220</v>
      </c>
      <c r="O2145" s="104">
        <v>140804.87100000001</v>
      </c>
      <c r="P2145" s="104">
        <v>140804.87100000001</v>
      </c>
      <c r="Q2145" s="77">
        <v>140.80487100000002</v>
      </c>
      <c r="R2145" s="102" t="s">
        <v>15329</v>
      </c>
      <c r="S2145" s="99" t="s">
        <v>15330</v>
      </c>
      <c r="T2145" s="99" t="s">
        <v>15331</v>
      </c>
      <c r="U2145" s="75" t="s">
        <v>18378</v>
      </c>
      <c r="V2145" s="76" t="s">
        <v>18379</v>
      </c>
      <c r="W2145" s="78">
        <v>7</v>
      </c>
      <c r="X2145" s="121">
        <v>44755</v>
      </c>
      <c r="Y2145" s="121">
        <v>44756</v>
      </c>
      <c r="Z2145" s="121">
        <v>52059</v>
      </c>
      <c r="AA2145" s="79">
        <v>6186</v>
      </c>
    </row>
    <row r="2146" spans="1:29" hidden="1">
      <c r="A2146" s="98" t="s">
        <v>2799</v>
      </c>
      <c r="B2146" s="92" t="s">
        <v>15358</v>
      </c>
      <c r="C2146" s="99" t="s">
        <v>59</v>
      </c>
      <c r="D2146" s="99" t="s">
        <v>15322</v>
      </c>
      <c r="E2146" s="99" t="s">
        <v>15337</v>
      </c>
      <c r="F2146" s="76" t="s">
        <v>15324</v>
      </c>
      <c r="G2146" s="76" t="s">
        <v>18855</v>
      </c>
      <c r="I2146" s="99" t="s">
        <v>15322</v>
      </c>
      <c r="J2146" s="99" t="s">
        <v>15337</v>
      </c>
      <c r="K2146" s="99">
        <v>0</v>
      </c>
      <c r="M2146" s="120" t="s">
        <v>169</v>
      </c>
      <c r="N2146" s="86" t="str">
        <f t="shared" si="34"/>
        <v>2131053</v>
      </c>
      <c r="O2146" s="104">
        <v>320825</v>
      </c>
      <c r="P2146" s="104">
        <v>320825</v>
      </c>
      <c r="Q2146" s="77">
        <v>320.82499999999999</v>
      </c>
      <c r="R2146" s="102" t="s">
        <v>15329</v>
      </c>
      <c r="S2146" s="99" t="s">
        <v>15330</v>
      </c>
      <c r="T2146" s="99" t="s">
        <v>15331</v>
      </c>
      <c r="U2146" s="75" t="s">
        <v>18354</v>
      </c>
      <c r="V2146" s="76" t="s">
        <v>15333</v>
      </c>
      <c r="W2146" s="78">
        <v>10</v>
      </c>
      <c r="X2146" s="121">
        <v>44795</v>
      </c>
      <c r="Y2146" s="121">
        <v>44795</v>
      </c>
      <c r="Z2146" s="121">
        <v>52099</v>
      </c>
      <c r="AA2146" s="79">
        <v>6186</v>
      </c>
      <c r="AB2146" s="80" t="s">
        <v>15340</v>
      </c>
      <c r="AC2146" s="81">
        <v>33</v>
      </c>
    </row>
    <row r="2147" spans="1:29" hidden="1">
      <c r="A2147" s="98" t="s">
        <v>2799</v>
      </c>
      <c r="B2147" s="92" t="s">
        <v>15358</v>
      </c>
      <c r="C2147" s="99" t="s">
        <v>59</v>
      </c>
      <c r="D2147" s="99" t="s">
        <v>15322</v>
      </c>
      <c r="E2147" s="99" t="s">
        <v>15337</v>
      </c>
      <c r="F2147" s="76" t="s">
        <v>15324</v>
      </c>
      <c r="G2147" s="76" t="s">
        <v>3818</v>
      </c>
      <c r="I2147" s="99" t="s">
        <v>15322</v>
      </c>
      <c r="J2147" s="99" t="s">
        <v>15337</v>
      </c>
      <c r="K2147" s="99">
        <v>0</v>
      </c>
      <c r="M2147" s="120" t="s">
        <v>3819</v>
      </c>
      <c r="N2147" s="86" t="str">
        <f t="shared" si="34"/>
        <v>1020009</v>
      </c>
      <c r="O2147" s="104">
        <v>297500</v>
      </c>
      <c r="P2147" s="104">
        <v>297500</v>
      </c>
      <c r="Q2147" s="77">
        <v>297.5</v>
      </c>
      <c r="R2147" s="102" t="s">
        <v>15329</v>
      </c>
      <c r="S2147" s="99" t="s">
        <v>15330</v>
      </c>
      <c r="T2147" s="99" t="s">
        <v>15331</v>
      </c>
      <c r="U2147" s="75" t="s">
        <v>18354</v>
      </c>
      <c r="V2147" s="76" t="s">
        <v>15333</v>
      </c>
      <c r="W2147" s="78">
        <v>10</v>
      </c>
      <c r="X2147" s="121">
        <v>44795</v>
      </c>
      <c r="Y2147" s="121">
        <v>44795</v>
      </c>
      <c r="Z2147" s="121">
        <v>52099</v>
      </c>
      <c r="AA2147" s="79">
        <v>6186</v>
      </c>
      <c r="AB2147" s="80" t="s">
        <v>15340</v>
      </c>
      <c r="AC2147" s="81">
        <v>33</v>
      </c>
    </row>
    <row r="2148" spans="1:29" hidden="1">
      <c r="A2148" s="98" t="s">
        <v>2799</v>
      </c>
      <c r="B2148" s="92" t="s">
        <v>15358</v>
      </c>
      <c r="C2148" s="99" t="s">
        <v>59</v>
      </c>
      <c r="D2148" s="99" t="s">
        <v>15322</v>
      </c>
      <c r="E2148" s="99" t="s">
        <v>15337</v>
      </c>
      <c r="F2148" s="76" t="s">
        <v>15324</v>
      </c>
      <c r="G2148" s="76" t="s">
        <v>18856</v>
      </c>
      <c r="I2148" s="99" t="s">
        <v>15322</v>
      </c>
      <c r="J2148" s="99" t="s">
        <v>15337</v>
      </c>
      <c r="K2148" s="99">
        <v>0</v>
      </c>
      <c r="M2148" s="120" t="s">
        <v>403</v>
      </c>
      <c r="N2148" s="86" t="str">
        <f t="shared" si="34"/>
        <v>8702500</v>
      </c>
      <c r="O2148" s="104">
        <v>253300</v>
      </c>
      <c r="P2148" s="104">
        <v>253300</v>
      </c>
      <c r="Q2148" s="77">
        <v>253.3</v>
      </c>
      <c r="R2148" s="102" t="s">
        <v>15329</v>
      </c>
      <c r="S2148" s="99" t="s">
        <v>15330</v>
      </c>
      <c r="T2148" s="99" t="s">
        <v>15331</v>
      </c>
      <c r="U2148" s="75" t="s">
        <v>18354</v>
      </c>
      <c r="V2148" s="76" t="s">
        <v>15333</v>
      </c>
      <c r="W2148" s="78">
        <v>10</v>
      </c>
      <c r="X2148" s="121">
        <v>44783</v>
      </c>
      <c r="Y2148" s="121">
        <v>44783</v>
      </c>
      <c r="Z2148" s="121">
        <v>52087</v>
      </c>
      <c r="AA2148" s="79">
        <v>6186</v>
      </c>
      <c r="AB2148" s="80" t="s">
        <v>15340</v>
      </c>
    </row>
    <row r="2149" spans="1:29" hidden="1">
      <c r="A2149" s="98" t="s">
        <v>2799</v>
      </c>
      <c r="B2149" s="92" t="s">
        <v>15358</v>
      </c>
      <c r="C2149" s="99" t="s">
        <v>59</v>
      </c>
      <c r="D2149" s="99" t="s">
        <v>15322</v>
      </c>
      <c r="E2149" s="99" t="s">
        <v>15337</v>
      </c>
      <c r="F2149" s="76" t="s">
        <v>15324</v>
      </c>
      <c r="G2149" s="76" t="s">
        <v>271</v>
      </c>
      <c r="I2149" s="99" t="s">
        <v>15322</v>
      </c>
      <c r="J2149" s="99" t="s">
        <v>15337</v>
      </c>
      <c r="K2149" s="99">
        <v>0</v>
      </c>
      <c r="M2149" s="120" t="s">
        <v>272</v>
      </c>
      <c r="N2149" s="86" t="str">
        <f t="shared" si="34"/>
        <v>3226255</v>
      </c>
      <c r="O2149" s="104">
        <v>253300</v>
      </c>
      <c r="P2149" s="104">
        <v>253300</v>
      </c>
      <c r="Q2149" s="77">
        <v>253.3</v>
      </c>
      <c r="R2149" s="102" t="s">
        <v>15329</v>
      </c>
      <c r="S2149" s="99" t="s">
        <v>15330</v>
      </c>
      <c r="T2149" s="99" t="s">
        <v>15331</v>
      </c>
      <c r="U2149" s="75" t="s">
        <v>18354</v>
      </c>
      <c r="V2149" s="76" t="s">
        <v>15333</v>
      </c>
      <c r="W2149" s="78">
        <v>10</v>
      </c>
      <c r="X2149" s="121">
        <v>44782</v>
      </c>
      <c r="Y2149" s="121">
        <v>44783</v>
      </c>
      <c r="Z2149" s="121">
        <v>52086</v>
      </c>
      <c r="AA2149" s="79">
        <v>6186</v>
      </c>
      <c r="AB2149" s="80" t="s">
        <v>15340</v>
      </c>
      <c r="AC2149" s="81">
        <v>33</v>
      </c>
    </row>
    <row r="2150" spans="1:29" hidden="1">
      <c r="A2150" s="98" t="s">
        <v>2799</v>
      </c>
      <c r="B2150" s="92" t="s">
        <v>15358</v>
      </c>
      <c r="C2150" s="99" t="s">
        <v>59</v>
      </c>
      <c r="D2150" s="99" t="s">
        <v>15322</v>
      </c>
      <c r="E2150" s="99" t="s">
        <v>15337</v>
      </c>
      <c r="F2150" s="76" t="s">
        <v>15324</v>
      </c>
      <c r="G2150" s="76" t="s">
        <v>3782</v>
      </c>
      <c r="I2150" s="99" t="s">
        <v>15322</v>
      </c>
      <c r="J2150" s="99" t="s">
        <v>15337</v>
      </c>
      <c r="K2150" s="99">
        <v>0</v>
      </c>
      <c r="M2150" s="120" t="s">
        <v>3783</v>
      </c>
      <c r="N2150" s="86" t="str">
        <f t="shared" si="34"/>
        <v>0508386</v>
      </c>
      <c r="O2150" s="104">
        <v>297500</v>
      </c>
      <c r="P2150" s="104">
        <v>297500</v>
      </c>
      <c r="Q2150" s="77">
        <v>297.5</v>
      </c>
      <c r="R2150" s="102" t="s">
        <v>15329</v>
      </c>
      <c r="S2150" s="99" t="s">
        <v>15330</v>
      </c>
      <c r="T2150" s="99" t="s">
        <v>15331</v>
      </c>
      <c r="U2150" s="75" t="s">
        <v>18354</v>
      </c>
      <c r="V2150" s="76" t="s">
        <v>15333</v>
      </c>
      <c r="W2150" s="78">
        <v>10</v>
      </c>
      <c r="X2150" s="121">
        <v>44799</v>
      </c>
      <c r="Y2150" s="121">
        <v>44799</v>
      </c>
      <c r="Z2150" s="121">
        <v>52103</v>
      </c>
      <c r="AA2150" s="79">
        <v>6186</v>
      </c>
      <c r="AB2150" s="80" t="s">
        <v>15340</v>
      </c>
      <c r="AC2150" s="81">
        <v>33</v>
      </c>
    </row>
    <row r="2151" spans="1:29" hidden="1">
      <c r="A2151" s="98" t="s">
        <v>2799</v>
      </c>
      <c r="B2151" s="92" t="s">
        <v>15358</v>
      </c>
      <c r="C2151" s="99" t="s">
        <v>59</v>
      </c>
      <c r="D2151" s="99" t="s">
        <v>15322</v>
      </c>
      <c r="E2151" s="99" t="s">
        <v>15337</v>
      </c>
      <c r="F2151" s="76" t="s">
        <v>15324</v>
      </c>
      <c r="G2151" s="76" t="s">
        <v>3820</v>
      </c>
      <c r="I2151" s="99" t="s">
        <v>15322</v>
      </c>
      <c r="J2151" s="99" t="s">
        <v>15337</v>
      </c>
      <c r="K2151" s="99">
        <v>0</v>
      </c>
      <c r="M2151" s="120" t="s">
        <v>3821</v>
      </c>
      <c r="N2151" s="86" t="str">
        <f t="shared" si="34"/>
        <v>2331922</v>
      </c>
      <c r="O2151" s="104">
        <v>309400</v>
      </c>
      <c r="P2151" s="104">
        <v>309400</v>
      </c>
      <c r="Q2151" s="77">
        <v>309.39999999999998</v>
      </c>
      <c r="R2151" s="102" t="s">
        <v>15329</v>
      </c>
      <c r="S2151" s="99" t="s">
        <v>15330</v>
      </c>
      <c r="T2151" s="99" t="s">
        <v>15331</v>
      </c>
      <c r="U2151" s="75" t="s">
        <v>18354</v>
      </c>
      <c r="V2151" s="76" t="s">
        <v>15333</v>
      </c>
      <c r="W2151" s="78">
        <v>10</v>
      </c>
      <c r="X2151" s="121">
        <v>44789</v>
      </c>
      <c r="Y2151" s="121">
        <v>44790</v>
      </c>
      <c r="Z2151" s="121">
        <v>52093</v>
      </c>
      <c r="AA2151" s="79">
        <v>6186</v>
      </c>
      <c r="AB2151" s="80" t="s">
        <v>15340</v>
      </c>
      <c r="AC2151" s="81">
        <v>33</v>
      </c>
    </row>
    <row r="2152" spans="1:29" hidden="1">
      <c r="A2152" s="98" t="s">
        <v>2799</v>
      </c>
      <c r="B2152" s="92" t="s">
        <v>15358</v>
      </c>
      <c r="C2152" s="99" t="s">
        <v>59</v>
      </c>
      <c r="D2152" s="99" t="s">
        <v>15322</v>
      </c>
      <c r="E2152" s="99" t="s">
        <v>15337</v>
      </c>
      <c r="F2152" s="76" t="s">
        <v>15324</v>
      </c>
      <c r="G2152" s="76" t="s">
        <v>3391</v>
      </c>
      <c r="I2152" s="99" t="s">
        <v>15322</v>
      </c>
      <c r="J2152" s="99" t="s">
        <v>15337</v>
      </c>
      <c r="K2152" s="99">
        <v>0</v>
      </c>
      <c r="M2152" s="120" t="s">
        <v>3393</v>
      </c>
      <c r="N2152" s="86" t="str">
        <f t="shared" si="34"/>
        <v>5662881</v>
      </c>
      <c r="O2152" s="104">
        <v>309400</v>
      </c>
      <c r="P2152" s="104">
        <v>309400</v>
      </c>
      <c r="Q2152" s="77">
        <v>309.39999999999998</v>
      </c>
      <c r="R2152" s="102" t="s">
        <v>15329</v>
      </c>
      <c r="S2152" s="99" t="s">
        <v>15330</v>
      </c>
      <c r="T2152" s="99" t="s">
        <v>15331</v>
      </c>
      <c r="U2152" s="75" t="s">
        <v>18354</v>
      </c>
      <c r="V2152" s="76" t="s">
        <v>15333</v>
      </c>
      <c r="W2152" s="78">
        <v>10</v>
      </c>
      <c r="X2152" s="121">
        <v>44804</v>
      </c>
      <c r="Y2152" s="121">
        <v>44809</v>
      </c>
      <c r="Z2152" s="121">
        <v>52108</v>
      </c>
      <c r="AA2152" s="79">
        <v>6186</v>
      </c>
      <c r="AB2152" s="80" t="s">
        <v>15340</v>
      </c>
    </row>
    <row r="2153" spans="1:29" hidden="1">
      <c r="A2153" s="98" t="s">
        <v>2799</v>
      </c>
      <c r="B2153" s="92" t="s">
        <v>15358</v>
      </c>
      <c r="C2153" s="99" t="s">
        <v>59</v>
      </c>
      <c r="D2153" s="99" t="s">
        <v>15322</v>
      </c>
      <c r="E2153" s="99" t="s">
        <v>15337</v>
      </c>
      <c r="F2153" s="76" t="s">
        <v>15324</v>
      </c>
      <c r="G2153" s="76" t="s">
        <v>18857</v>
      </c>
      <c r="I2153" s="99" t="s">
        <v>15322</v>
      </c>
      <c r="J2153" s="99" t="s">
        <v>15337</v>
      </c>
      <c r="K2153" s="99">
        <v>0</v>
      </c>
      <c r="M2153" s="120" t="s">
        <v>962</v>
      </c>
      <c r="N2153" s="86" t="str">
        <f t="shared" si="34"/>
        <v>2785462</v>
      </c>
      <c r="O2153" s="104">
        <v>272000</v>
      </c>
      <c r="P2153" s="104">
        <v>272000</v>
      </c>
      <c r="Q2153" s="77">
        <v>272</v>
      </c>
      <c r="R2153" s="102" t="s">
        <v>15329</v>
      </c>
      <c r="S2153" s="99" t="s">
        <v>15330</v>
      </c>
      <c r="T2153" s="99" t="s">
        <v>15331</v>
      </c>
      <c r="U2153" s="75" t="s">
        <v>18354</v>
      </c>
      <c r="V2153" s="76" t="s">
        <v>15333</v>
      </c>
      <c r="W2153" s="78">
        <v>10</v>
      </c>
      <c r="X2153" s="121">
        <v>44777</v>
      </c>
      <c r="Y2153" s="121">
        <v>44783</v>
      </c>
      <c r="Z2153" s="121">
        <v>52081</v>
      </c>
      <c r="AA2153" s="79">
        <v>6186</v>
      </c>
      <c r="AB2153" s="80" t="s">
        <v>15340</v>
      </c>
      <c r="AC2153" s="81">
        <v>33</v>
      </c>
    </row>
    <row r="2154" spans="1:29" hidden="1">
      <c r="A2154" s="98" t="s">
        <v>2799</v>
      </c>
      <c r="B2154" s="92" t="s">
        <v>15358</v>
      </c>
      <c r="C2154" s="99" t="s">
        <v>59</v>
      </c>
      <c r="D2154" s="99" t="s">
        <v>15322</v>
      </c>
      <c r="E2154" s="99" t="s">
        <v>15337</v>
      </c>
      <c r="F2154" s="76" t="s">
        <v>15324</v>
      </c>
      <c r="G2154" s="76" t="s">
        <v>18858</v>
      </c>
      <c r="I2154" s="99" t="s">
        <v>15322</v>
      </c>
      <c r="J2154" s="99" t="s">
        <v>15337</v>
      </c>
      <c r="K2154" s="99">
        <v>0</v>
      </c>
      <c r="M2154" s="120" t="s">
        <v>1818</v>
      </c>
      <c r="N2154" s="86" t="str">
        <f t="shared" si="34"/>
        <v>4413105</v>
      </c>
      <c r="O2154" s="104">
        <v>322413.5</v>
      </c>
      <c r="P2154" s="104">
        <v>322413.5</v>
      </c>
      <c r="Q2154" s="77">
        <v>322.4135</v>
      </c>
      <c r="R2154" s="102" t="s">
        <v>15329</v>
      </c>
      <c r="S2154" s="99" t="s">
        <v>15330</v>
      </c>
      <c r="T2154" s="99" t="s">
        <v>15331</v>
      </c>
      <c r="U2154" s="75" t="s">
        <v>18354</v>
      </c>
      <c r="V2154" s="76" t="s">
        <v>15333</v>
      </c>
      <c r="W2154" s="78">
        <v>10</v>
      </c>
      <c r="X2154" s="121">
        <v>44803</v>
      </c>
      <c r="Y2154" s="121">
        <v>44804</v>
      </c>
      <c r="Z2154" s="121">
        <v>52107</v>
      </c>
      <c r="AA2154" s="79">
        <v>6186</v>
      </c>
      <c r="AB2154" s="80" t="s">
        <v>15340</v>
      </c>
      <c r="AC2154" s="81">
        <v>33</v>
      </c>
    </row>
    <row r="2155" spans="1:29" hidden="1">
      <c r="A2155" s="98" t="s">
        <v>2799</v>
      </c>
      <c r="B2155" s="92" t="s">
        <v>15358</v>
      </c>
      <c r="C2155" s="99" t="s">
        <v>59</v>
      </c>
      <c r="D2155" s="99" t="s">
        <v>15322</v>
      </c>
      <c r="E2155" s="99" t="s">
        <v>15337</v>
      </c>
      <c r="F2155" s="76" t="s">
        <v>15324</v>
      </c>
      <c r="G2155" s="76" t="s">
        <v>18859</v>
      </c>
      <c r="I2155" s="99" t="s">
        <v>15322</v>
      </c>
      <c r="J2155" s="99" t="s">
        <v>15337</v>
      </c>
      <c r="K2155" s="99">
        <v>0</v>
      </c>
      <c r="M2155" s="120" t="s">
        <v>756</v>
      </c>
      <c r="N2155" s="86" t="str">
        <f t="shared" si="34"/>
        <v>9756870</v>
      </c>
      <c r="O2155" s="104">
        <v>200500</v>
      </c>
      <c r="P2155" s="104">
        <v>200500</v>
      </c>
      <c r="Q2155" s="77">
        <v>200.5</v>
      </c>
      <c r="R2155" s="102" t="s">
        <v>15329</v>
      </c>
      <c r="S2155" s="99" t="s">
        <v>15330</v>
      </c>
      <c r="T2155" s="99" t="s">
        <v>15331</v>
      </c>
      <c r="U2155" s="75" t="s">
        <v>18354</v>
      </c>
      <c r="V2155" s="76" t="s">
        <v>15333</v>
      </c>
      <c r="W2155" s="78">
        <v>10</v>
      </c>
      <c r="X2155" s="121">
        <v>44777</v>
      </c>
      <c r="Y2155" s="121">
        <v>44783</v>
      </c>
      <c r="Z2155" s="121">
        <v>52062</v>
      </c>
      <c r="AA2155" s="79">
        <v>6186</v>
      </c>
      <c r="AB2155" s="80" t="s">
        <v>15340</v>
      </c>
      <c r="AC2155" s="81">
        <v>33</v>
      </c>
    </row>
    <row r="2156" spans="1:29" hidden="1">
      <c r="A2156" s="98" t="s">
        <v>2799</v>
      </c>
      <c r="B2156" s="92" t="s">
        <v>15358</v>
      </c>
      <c r="C2156" s="99" t="s">
        <v>59</v>
      </c>
      <c r="D2156" s="99" t="s">
        <v>15322</v>
      </c>
      <c r="E2156" s="99" t="s">
        <v>15337</v>
      </c>
      <c r="F2156" s="76" t="s">
        <v>15324</v>
      </c>
      <c r="G2156" s="76" t="s">
        <v>18860</v>
      </c>
      <c r="I2156" s="99" t="s">
        <v>15322</v>
      </c>
      <c r="J2156" s="99" t="s">
        <v>15337</v>
      </c>
      <c r="K2156" s="99">
        <v>0</v>
      </c>
      <c r="M2156" s="120" t="s">
        <v>2476</v>
      </c>
      <c r="N2156" s="86" t="str">
        <f t="shared" si="34"/>
        <v>7725767</v>
      </c>
      <c r="O2156" s="104">
        <v>187000</v>
      </c>
      <c r="P2156" s="104">
        <v>187000</v>
      </c>
      <c r="Q2156" s="77">
        <v>187</v>
      </c>
      <c r="R2156" s="102" t="s">
        <v>15329</v>
      </c>
      <c r="S2156" s="99" t="s">
        <v>15330</v>
      </c>
      <c r="T2156" s="99" t="s">
        <v>15331</v>
      </c>
      <c r="U2156" s="75" t="s">
        <v>18354</v>
      </c>
      <c r="V2156" s="76" t="s">
        <v>15333</v>
      </c>
      <c r="W2156" s="78">
        <v>10</v>
      </c>
      <c r="X2156" s="121">
        <v>44776</v>
      </c>
      <c r="Y2156" s="121">
        <v>44783</v>
      </c>
      <c r="Z2156" s="121">
        <v>52067</v>
      </c>
      <c r="AA2156" s="79">
        <v>6186</v>
      </c>
      <c r="AB2156" s="80" t="s">
        <v>15340</v>
      </c>
      <c r="AC2156" s="81">
        <v>33</v>
      </c>
    </row>
    <row r="2157" spans="1:29" hidden="1">
      <c r="A2157" s="98" t="s">
        <v>2799</v>
      </c>
      <c r="B2157" s="92" t="s">
        <v>15358</v>
      </c>
      <c r="C2157" s="99" t="s">
        <v>59</v>
      </c>
      <c r="D2157" s="99" t="s">
        <v>15322</v>
      </c>
      <c r="E2157" s="99" t="s">
        <v>15337</v>
      </c>
      <c r="F2157" s="76" t="s">
        <v>15324</v>
      </c>
      <c r="G2157" s="76" t="s">
        <v>18861</v>
      </c>
      <c r="I2157" s="99" t="s">
        <v>15322</v>
      </c>
      <c r="J2157" s="99" t="s">
        <v>15337</v>
      </c>
      <c r="K2157" s="99">
        <v>0</v>
      </c>
      <c r="M2157" s="120" t="s">
        <v>2404</v>
      </c>
      <c r="N2157" s="86" t="str">
        <f t="shared" si="34"/>
        <v>0606684</v>
      </c>
      <c r="O2157" s="104">
        <v>280500</v>
      </c>
      <c r="P2157" s="104">
        <v>280500</v>
      </c>
      <c r="Q2157" s="77">
        <v>280.5</v>
      </c>
      <c r="R2157" s="102" t="s">
        <v>15329</v>
      </c>
      <c r="S2157" s="99" t="s">
        <v>15330</v>
      </c>
      <c r="T2157" s="99" t="s">
        <v>15331</v>
      </c>
      <c r="U2157" s="75" t="s">
        <v>18354</v>
      </c>
      <c r="V2157" s="76" t="s">
        <v>15333</v>
      </c>
      <c r="W2157" s="78">
        <v>10</v>
      </c>
      <c r="X2157" s="121">
        <v>44768</v>
      </c>
      <c r="Y2157" s="121">
        <v>44783</v>
      </c>
      <c r="Z2157" s="121">
        <v>52072</v>
      </c>
      <c r="AA2157" s="79">
        <v>6186</v>
      </c>
      <c r="AB2157" s="80" t="s">
        <v>15340</v>
      </c>
      <c r="AC2157" s="81">
        <v>33</v>
      </c>
    </row>
    <row r="2158" spans="1:29" hidden="1">
      <c r="A2158" s="98" t="s">
        <v>2799</v>
      </c>
      <c r="B2158" s="92" t="s">
        <v>15358</v>
      </c>
      <c r="C2158" s="99" t="s">
        <v>59</v>
      </c>
      <c r="D2158" s="99" t="s">
        <v>15322</v>
      </c>
      <c r="E2158" s="99" t="s">
        <v>15337</v>
      </c>
      <c r="F2158" s="76" t="s">
        <v>15324</v>
      </c>
      <c r="G2158" s="76" t="s">
        <v>18862</v>
      </c>
      <c r="I2158" s="99" t="s">
        <v>15322</v>
      </c>
      <c r="J2158" s="99" t="s">
        <v>15337</v>
      </c>
      <c r="K2158" s="99">
        <v>0</v>
      </c>
      <c r="M2158" s="120" t="s">
        <v>2462</v>
      </c>
      <c r="N2158" s="86" t="str">
        <f t="shared" si="34"/>
        <v>0267275</v>
      </c>
      <c r="O2158" s="104">
        <v>140250</v>
      </c>
      <c r="P2158" s="104">
        <v>140250</v>
      </c>
      <c r="Q2158" s="77">
        <v>140.25</v>
      </c>
      <c r="R2158" s="102" t="s">
        <v>15329</v>
      </c>
      <c r="S2158" s="99" t="s">
        <v>15330</v>
      </c>
      <c r="T2158" s="99" t="s">
        <v>15331</v>
      </c>
      <c r="U2158" s="75" t="s">
        <v>18354</v>
      </c>
      <c r="V2158" s="76" t="s">
        <v>15333</v>
      </c>
      <c r="W2158" s="78">
        <v>10</v>
      </c>
      <c r="X2158" s="121">
        <v>44782</v>
      </c>
      <c r="Y2158" s="121">
        <v>44785</v>
      </c>
      <c r="Z2158" s="121">
        <v>52086</v>
      </c>
      <c r="AA2158" s="79">
        <v>6186</v>
      </c>
      <c r="AB2158" s="80" t="s">
        <v>15340</v>
      </c>
      <c r="AC2158" s="81">
        <v>33</v>
      </c>
    </row>
    <row r="2159" spans="1:29" hidden="1">
      <c r="A2159" s="98" t="s">
        <v>2799</v>
      </c>
      <c r="B2159" s="92" t="s">
        <v>15358</v>
      </c>
      <c r="C2159" s="99" t="s">
        <v>59</v>
      </c>
      <c r="D2159" s="99" t="s">
        <v>15322</v>
      </c>
      <c r="E2159" s="99" t="s">
        <v>15337</v>
      </c>
      <c r="F2159" s="76" t="s">
        <v>15324</v>
      </c>
      <c r="G2159" s="76" t="s">
        <v>18863</v>
      </c>
      <c r="I2159" s="99" t="s">
        <v>15322</v>
      </c>
      <c r="J2159" s="99" t="s">
        <v>15337</v>
      </c>
      <c r="K2159" s="99">
        <v>0</v>
      </c>
      <c r="M2159" s="120" t="s">
        <v>2477</v>
      </c>
      <c r="N2159" s="86" t="str">
        <f t="shared" si="34"/>
        <v>1774078</v>
      </c>
      <c r="O2159" s="104">
        <v>266237</v>
      </c>
      <c r="P2159" s="104">
        <v>266237</v>
      </c>
      <c r="Q2159" s="77">
        <v>266.23700000000002</v>
      </c>
      <c r="R2159" s="102" t="s">
        <v>15329</v>
      </c>
      <c r="S2159" s="99" t="s">
        <v>15330</v>
      </c>
      <c r="T2159" s="99" t="s">
        <v>15331</v>
      </c>
      <c r="U2159" s="75" t="s">
        <v>18354</v>
      </c>
      <c r="V2159" s="76" t="s">
        <v>15333</v>
      </c>
      <c r="W2159" s="78">
        <v>10</v>
      </c>
      <c r="X2159" s="121">
        <v>44791</v>
      </c>
      <c r="Y2159" s="121">
        <v>44792</v>
      </c>
      <c r="Z2159" s="121">
        <v>52095</v>
      </c>
      <c r="AA2159" s="79">
        <v>6186</v>
      </c>
      <c r="AB2159" s="80" t="s">
        <v>15340</v>
      </c>
      <c r="AC2159" s="81">
        <v>33</v>
      </c>
    </row>
    <row r="2160" spans="1:29" hidden="1">
      <c r="A2160" s="98" t="s">
        <v>2799</v>
      </c>
      <c r="B2160" s="92" t="s">
        <v>15358</v>
      </c>
      <c r="C2160" s="99" t="s">
        <v>59</v>
      </c>
      <c r="D2160" s="99" t="s">
        <v>15322</v>
      </c>
      <c r="E2160" s="99" t="s">
        <v>15337</v>
      </c>
      <c r="F2160" s="76" t="s">
        <v>15324</v>
      </c>
      <c r="G2160" s="76" t="s">
        <v>18864</v>
      </c>
      <c r="I2160" s="99" t="s">
        <v>15322</v>
      </c>
      <c r="J2160" s="99" t="s">
        <v>15337</v>
      </c>
      <c r="K2160" s="99">
        <v>0</v>
      </c>
      <c r="M2160" s="120" t="s">
        <v>153</v>
      </c>
      <c r="N2160" s="86" t="str">
        <f t="shared" si="34"/>
        <v>4917129</v>
      </c>
      <c r="O2160" s="104">
        <v>261171</v>
      </c>
      <c r="P2160" s="104">
        <v>261171</v>
      </c>
      <c r="Q2160" s="77">
        <v>261.17099999999999</v>
      </c>
      <c r="R2160" s="102" t="s">
        <v>15329</v>
      </c>
      <c r="S2160" s="99" t="s">
        <v>15330</v>
      </c>
      <c r="T2160" s="99" t="s">
        <v>15331</v>
      </c>
      <c r="U2160" s="75" t="s">
        <v>18354</v>
      </c>
      <c r="V2160" s="76" t="s">
        <v>15333</v>
      </c>
      <c r="W2160" s="78">
        <v>10</v>
      </c>
      <c r="X2160" s="121">
        <v>44769</v>
      </c>
      <c r="Y2160" s="121">
        <v>44783</v>
      </c>
      <c r="Z2160" s="121">
        <v>52073</v>
      </c>
      <c r="AA2160" s="79">
        <v>6186</v>
      </c>
      <c r="AB2160" s="80" t="s">
        <v>15340</v>
      </c>
      <c r="AC2160" s="81">
        <v>33</v>
      </c>
    </row>
    <row r="2161" spans="1:29" hidden="1">
      <c r="A2161" s="98" t="s">
        <v>2799</v>
      </c>
      <c r="B2161" s="92" t="s">
        <v>15358</v>
      </c>
      <c r="C2161" s="99" t="s">
        <v>59</v>
      </c>
      <c r="D2161" s="99" t="s">
        <v>15322</v>
      </c>
      <c r="E2161" s="99" t="s">
        <v>15337</v>
      </c>
      <c r="F2161" s="76" t="s">
        <v>15324</v>
      </c>
      <c r="G2161" s="76" t="s">
        <v>18865</v>
      </c>
      <c r="I2161" s="99" t="s">
        <v>15322</v>
      </c>
      <c r="J2161" s="99" t="s">
        <v>15337</v>
      </c>
      <c r="K2161" s="99">
        <v>0</v>
      </c>
      <c r="M2161" s="120" t="s">
        <v>18866</v>
      </c>
      <c r="N2161" s="86" t="str">
        <f t="shared" si="34"/>
        <v>2067360</v>
      </c>
      <c r="O2161" s="104">
        <v>170000</v>
      </c>
      <c r="P2161" s="104">
        <v>170000</v>
      </c>
      <c r="Q2161" s="77">
        <v>170</v>
      </c>
      <c r="R2161" s="102" t="s">
        <v>15329</v>
      </c>
      <c r="S2161" s="99" t="s">
        <v>15330</v>
      </c>
      <c r="T2161" s="99" t="s">
        <v>15331</v>
      </c>
      <c r="U2161" s="75" t="s">
        <v>18354</v>
      </c>
      <c r="V2161" s="76" t="s">
        <v>15333</v>
      </c>
      <c r="W2161" s="78">
        <v>17</v>
      </c>
      <c r="X2161" s="121">
        <v>44789</v>
      </c>
      <c r="Y2161" s="121">
        <v>44790</v>
      </c>
      <c r="Z2161" s="121">
        <v>52093</v>
      </c>
      <c r="AA2161" s="79">
        <v>6186</v>
      </c>
      <c r="AB2161" s="80" t="s">
        <v>15340</v>
      </c>
      <c r="AC2161" s="81">
        <v>33</v>
      </c>
    </row>
    <row r="2162" spans="1:29" hidden="1">
      <c r="A2162" s="98" t="s">
        <v>2799</v>
      </c>
      <c r="B2162" s="92" t="s">
        <v>15358</v>
      </c>
      <c r="C2162" s="99" t="s">
        <v>59</v>
      </c>
      <c r="D2162" s="99" t="s">
        <v>15322</v>
      </c>
      <c r="E2162" s="99" t="s">
        <v>15337</v>
      </c>
      <c r="F2162" s="76" t="s">
        <v>15324</v>
      </c>
      <c r="G2162" s="76" t="s">
        <v>18867</v>
      </c>
      <c r="I2162" s="99" t="s">
        <v>15322</v>
      </c>
      <c r="J2162" s="99" t="s">
        <v>15337</v>
      </c>
      <c r="K2162" s="99">
        <v>0</v>
      </c>
      <c r="M2162" s="120" t="s">
        <v>697</v>
      </c>
      <c r="N2162" s="86" t="str">
        <f t="shared" si="34"/>
        <v>5763193</v>
      </c>
      <c r="O2162" s="104">
        <v>327250</v>
      </c>
      <c r="P2162" s="104">
        <v>327250</v>
      </c>
      <c r="Q2162" s="77">
        <v>327.25</v>
      </c>
      <c r="R2162" s="102" t="s">
        <v>15329</v>
      </c>
      <c r="S2162" s="99" t="s">
        <v>15330</v>
      </c>
      <c r="T2162" s="99" t="s">
        <v>15331</v>
      </c>
      <c r="U2162" s="75" t="s">
        <v>18354</v>
      </c>
      <c r="V2162" s="76" t="s">
        <v>15333</v>
      </c>
      <c r="W2162" s="78">
        <v>10</v>
      </c>
      <c r="X2162" s="121">
        <v>44796</v>
      </c>
      <c r="Y2162" s="121">
        <v>44797</v>
      </c>
      <c r="Z2162" s="121">
        <v>52100</v>
      </c>
      <c r="AA2162" s="79">
        <v>6186</v>
      </c>
      <c r="AB2162" s="80" t="s">
        <v>15340</v>
      </c>
      <c r="AC2162" s="81">
        <v>33</v>
      </c>
    </row>
    <row r="2163" spans="1:29" hidden="1">
      <c r="A2163" s="98" t="s">
        <v>2799</v>
      </c>
      <c r="B2163" s="92" t="s">
        <v>15358</v>
      </c>
      <c r="C2163" s="99" t="s">
        <v>59</v>
      </c>
      <c r="D2163" s="99" t="s">
        <v>15322</v>
      </c>
      <c r="E2163" s="99" t="s">
        <v>15337</v>
      </c>
      <c r="F2163" s="76" t="s">
        <v>15324</v>
      </c>
      <c r="G2163" s="76" t="s">
        <v>18868</v>
      </c>
      <c r="I2163" s="99" t="s">
        <v>15322</v>
      </c>
      <c r="J2163" s="99" t="s">
        <v>15337</v>
      </c>
      <c r="K2163" s="99">
        <v>0</v>
      </c>
      <c r="M2163" s="120" t="s">
        <v>2474</v>
      </c>
      <c r="N2163" s="86" t="str">
        <f t="shared" si="34"/>
        <v>2678555</v>
      </c>
      <c r="O2163" s="104">
        <v>297500</v>
      </c>
      <c r="P2163" s="104">
        <v>297500</v>
      </c>
      <c r="Q2163" s="77">
        <v>297.5</v>
      </c>
      <c r="R2163" s="102" t="s">
        <v>15329</v>
      </c>
      <c r="S2163" s="99" t="s">
        <v>15330</v>
      </c>
      <c r="T2163" s="99" t="s">
        <v>15331</v>
      </c>
      <c r="U2163" s="75" t="s">
        <v>18354</v>
      </c>
      <c r="V2163" s="76" t="s">
        <v>15333</v>
      </c>
      <c r="W2163" s="78">
        <v>10</v>
      </c>
      <c r="X2163" s="121">
        <v>44782</v>
      </c>
      <c r="Y2163" s="121">
        <v>44785</v>
      </c>
      <c r="Z2163" s="121">
        <v>52086</v>
      </c>
      <c r="AA2163" s="79">
        <v>6186</v>
      </c>
      <c r="AB2163" s="80" t="s">
        <v>15340</v>
      </c>
      <c r="AC2163" s="81">
        <v>33</v>
      </c>
    </row>
    <row r="2164" spans="1:29" hidden="1">
      <c r="A2164" s="98" t="s">
        <v>2799</v>
      </c>
      <c r="B2164" s="92" t="s">
        <v>15358</v>
      </c>
      <c r="C2164" s="99" t="s">
        <v>59</v>
      </c>
      <c r="D2164" s="99" t="s">
        <v>15322</v>
      </c>
      <c r="E2164" s="99" t="s">
        <v>15337</v>
      </c>
      <c r="F2164" s="76" t="s">
        <v>15324</v>
      </c>
      <c r="G2164" s="76" t="s">
        <v>18869</v>
      </c>
      <c r="I2164" s="99" t="s">
        <v>15322</v>
      </c>
      <c r="J2164" s="99" t="s">
        <v>15337</v>
      </c>
      <c r="K2164" s="99">
        <v>0</v>
      </c>
      <c r="M2164" s="120" t="s">
        <v>1686</v>
      </c>
      <c r="N2164" s="86" t="str">
        <f t="shared" si="34"/>
        <v>9641516</v>
      </c>
      <c r="O2164" s="104">
        <v>253000</v>
      </c>
      <c r="P2164" s="104">
        <v>253000</v>
      </c>
      <c r="Q2164" s="77">
        <v>253</v>
      </c>
      <c r="R2164" s="102" t="s">
        <v>15329</v>
      </c>
      <c r="S2164" s="99" t="s">
        <v>15330</v>
      </c>
      <c r="T2164" s="99" t="s">
        <v>15331</v>
      </c>
      <c r="U2164" s="75" t="s">
        <v>18354</v>
      </c>
      <c r="V2164" s="76" t="s">
        <v>15333</v>
      </c>
      <c r="W2164" s="78">
        <v>10</v>
      </c>
      <c r="X2164" s="121">
        <v>44782</v>
      </c>
      <c r="Y2164" s="121">
        <v>44785</v>
      </c>
      <c r="Z2164" s="121">
        <v>52086</v>
      </c>
      <c r="AA2164" s="79">
        <v>6186</v>
      </c>
      <c r="AB2164" s="80" t="s">
        <v>15340</v>
      </c>
      <c r="AC2164" s="81">
        <v>33</v>
      </c>
    </row>
    <row r="2165" spans="1:29" hidden="1">
      <c r="A2165" s="98" t="s">
        <v>2799</v>
      </c>
      <c r="B2165" s="92" t="s">
        <v>15358</v>
      </c>
      <c r="C2165" s="99" t="s">
        <v>59</v>
      </c>
      <c r="D2165" s="99" t="s">
        <v>15322</v>
      </c>
      <c r="E2165" s="99" t="s">
        <v>15337</v>
      </c>
      <c r="F2165" s="76" t="s">
        <v>15324</v>
      </c>
      <c r="G2165" s="76" t="s">
        <v>18870</v>
      </c>
      <c r="I2165" s="99" t="s">
        <v>15322</v>
      </c>
      <c r="J2165" s="99" t="s">
        <v>15337</v>
      </c>
      <c r="K2165" s="99">
        <v>0</v>
      </c>
      <c r="M2165" s="120" t="s">
        <v>1292</v>
      </c>
      <c r="N2165" s="86" t="str">
        <f t="shared" si="34"/>
        <v>1127361</v>
      </c>
      <c r="O2165" s="104">
        <v>309400</v>
      </c>
      <c r="P2165" s="104">
        <v>309400</v>
      </c>
      <c r="Q2165" s="77">
        <v>309.39999999999998</v>
      </c>
      <c r="R2165" s="102" t="s">
        <v>15329</v>
      </c>
      <c r="S2165" s="99" t="s">
        <v>15330</v>
      </c>
      <c r="T2165" s="99" t="s">
        <v>15331</v>
      </c>
      <c r="U2165" s="75" t="s">
        <v>18354</v>
      </c>
      <c r="V2165" s="76" t="s">
        <v>15333</v>
      </c>
      <c r="W2165" s="78">
        <v>10</v>
      </c>
      <c r="X2165" s="121">
        <v>44777</v>
      </c>
      <c r="Y2165" s="121">
        <v>44785</v>
      </c>
      <c r="Z2165" s="121">
        <v>52052</v>
      </c>
      <c r="AA2165" s="79">
        <v>6186</v>
      </c>
      <c r="AB2165" s="80" t="s">
        <v>15340</v>
      </c>
      <c r="AC2165" s="81">
        <v>33</v>
      </c>
    </row>
    <row r="2166" spans="1:29" hidden="1">
      <c r="A2166" s="98" t="s">
        <v>2799</v>
      </c>
      <c r="B2166" s="92" t="s">
        <v>15358</v>
      </c>
      <c r="C2166" s="99" t="s">
        <v>59</v>
      </c>
      <c r="D2166" s="99" t="s">
        <v>15322</v>
      </c>
      <c r="E2166" s="99" t="s">
        <v>15337</v>
      </c>
      <c r="F2166" s="76" t="s">
        <v>15324</v>
      </c>
      <c r="G2166" s="76" t="s">
        <v>18871</v>
      </c>
      <c r="I2166" s="99" t="s">
        <v>15322</v>
      </c>
      <c r="J2166" s="99" t="s">
        <v>15337</v>
      </c>
      <c r="K2166" s="99">
        <v>0</v>
      </c>
      <c r="M2166" s="120" t="s">
        <v>1809</v>
      </c>
      <c r="N2166" s="86" t="str">
        <f t="shared" si="34"/>
        <v>1524440</v>
      </c>
      <c r="O2166" s="104">
        <v>295600</v>
      </c>
      <c r="P2166" s="104">
        <v>295600</v>
      </c>
      <c r="Q2166" s="77">
        <v>295.60000000000002</v>
      </c>
      <c r="R2166" s="102" t="s">
        <v>15329</v>
      </c>
      <c r="S2166" s="99" t="s">
        <v>15330</v>
      </c>
      <c r="T2166" s="99" t="s">
        <v>15331</v>
      </c>
      <c r="U2166" s="75" t="s">
        <v>18354</v>
      </c>
      <c r="V2166" s="76" t="s">
        <v>15333</v>
      </c>
      <c r="W2166" s="78">
        <v>10</v>
      </c>
      <c r="X2166" s="121">
        <v>44792</v>
      </c>
      <c r="Y2166" s="121">
        <v>44796</v>
      </c>
      <c r="Z2166" s="121">
        <v>52096</v>
      </c>
      <c r="AA2166" s="79">
        <v>6186</v>
      </c>
      <c r="AB2166" s="80" t="s">
        <v>15340</v>
      </c>
      <c r="AC2166" s="81">
        <v>33</v>
      </c>
    </row>
    <row r="2167" spans="1:29" hidden="1">
      <c r="A2167" s="98" t="s">
        <v>2799</v>
      </c>
      <c r="B2167" s="92" t="s">
        <v>15358</v>
      </c>
      <c r="C2167" s="99" t="s">
        <v>59</v>
      </c>
      <c r="D2167" s="99" t="s">
        <v>15322</v>
      </c>
      <c r="E2167" s="99" t="s">
        <v>15337</v>
      </c>
      <c r="F2167" s="76" t="s">
        <v>15324</v>
      </c>
      <c r="G2167" s="76" t="s">
        <v>1565</v>
      </c>
      <c r="I2167" s="99" t="s">
        <v>15322</v>
      </c>
      <c r="J2167" s="99" t="s">
        <v>15337</v>
      </c>
      <c r="K2167" s="99">
        <v>0</v>
      </c>
      <c r="M2167" s="120" t="s">
        <v>1567</v>
      </c>
      <c r="N2167" s="86" t="str">
        <f t="shared" si="34"/>
        <v>8193202</v>
      </c>
      <c r="O2167" s="104">
        <v>272000</v>
      </c>
      <c r="P2167" s="104">
        <v>272000</v>
      </c>
      <c r="Q2167" s="77">
        <v>272</v>
      </c>
      <c r="R2167" s="102" t="s">
        <v>15329</v>
      </c>
      <c r="S2167" s="99" t="s">
        <v>15330</v>
      </c>
      <c r="T2167" s="99" t="s">
        <v>15331</v>
      </c>
      <c r="U2167" s="75" t="s">
        <v>18354</v>
      </c>
      <c r="V2167" s="76" t="s">
        <v>15333</v>
      </c>
      <c r="W2167" s="78">
        <v>10</v>
      </c>
      <c r="X2167" s="121">
        <v>44785</v>
      </c>
      <c r="Y2167" s="121">
        <v>44790</v>
      </c>
      <c r="Z2167" s="121">
        <v>52089</v>
      </c>
      <c r="AA2167" s="79">
        <v>6186</v>
      </c>
      <c r="AB2167" s="80" t="s">
        <v>15340</v>
      </c>
      <c r="AC2167" s="81">
        <v>33</v>
      </c>
    </row>
    <row r="2168" spans="1:29" hidden="1">
      <c r="A2168" s="98" t="s">
        <v>2799</v>
      </c>
      <c r="B2168" s="92" t="s">
        <v>15358</v>
      </c>
      <c r="C2168" s="99" t="s">
        <v>59</v>
      </c>
      <c r="D2168" s="99" t="s">
        <v>15322</v>
      </c>
      <c r="E2168" s="99" t="s">
        <v>15337</v>
      </c>
      <c r="F2168" s="76" t="s">
        <v>15324</v>
      </c>
      <c r="G2168" s="76" t="s">
        <v>18872</v>
      </c>
      <c r="I2168" s="99" t="s">
        <v>15322</v>
      </c>
      <c r="J2168" s="99" t="s">
        <v>15337</v>
      </c>
      <c r="K2168" s="99">
        <v>0</v>
      </c>
      <c r="M2168" s="120" t="s">
        <v>172</v>
      </c>
      <c r="N2168" s="86" t="str">
        <f t="shared" si="34"/>
        <v>0145804</v>
      </c>
      <c r="O2168" s="104">
        <v>309400</v>
      </c>
      <c r="P2168" s="104">
        <v>309400</v>
      </c>
      <c r="Q2168" s="77">
        <v>309.39999999999998</v>
      </c>
      <c r="R2168" s="102" t="s">
        <v>15329</v>
      </c>
      <c r="S2168" s="99" t="s">
        <v>15330</v>
      </c>
      <c r="T2168" s="99" t="s">
        <v>15331</v>
      </c>
      <c r="U2168" s="75" t="s">
        <v>18354</v>
      </c>
      <c r="V2168" s="76" t="s">
        <v>15333</v>
      </c>
      <c r="W2168" s="78">
        <v>10</v>
      </c>
      <c r="X2168" s="121">
        <v>44796</v>
      </c>
      <c r="Y2168" s="121">
        <v>44797</v>
      </c>
      <c r="Z2168" s="121">
        <v>52100</v>
      </c>
      <c r="AA2168" s="79">
        <v>6186</v>
      </c>
      <c r="AB2168" s="80" t="s">
        <v>15340</v>
      </c>
      <c r="AC2168" s="81">
        <v>33</v>
      </c>
    </row>
    <row r="2169" spans="1:29" hidden="1">
      <c r="A2169" s="98" t="s">
        <v>2799</v>
      </c>
      <c r="B2169" s="92" t="s">
        <v>15358</v>
      </c>
      <c r="C2169" s="99" t="s">
        <v>59</v>
      </c>
      <c r="D2169" s="99" t="s">
        <v>15322</v>
      </c>
      <c r="E2169" s="99" t="s">
        <v>15337</v>
      </c>
      <c r="F2169" s="76" t="s">
        <v>15324</v>
      </c>
      <c r="G2169" s="76" t="s">
        <v>18873</v>
      </c>
      <c r="I2169" s="99" t="s">
        <v>15322</v>
      </c>
      <c r="J2169" s="99" t="s">
        <v>15337</v>
      </c>
      <c r="K2169" s="99">
        <v>0</v>
      </c>
      <c r="M2169" s="120" t="s">
        <v>1650</v>
      </c>
      <c r="N2169" s="86" t="str">
        <f t="shared" si="34"/>
        <v>1683100</v>
      </c>
      <c r="O2169" s="104">
        <v>253000</v>
      </c>
      <c r="P2169" s="104">
        <v>253000</v>
      </c>
      <c r="Q2169" s="77">
        <v>253</v>
      </c>
      <c r="R2169" s="102" t="s">
        <v>15329</v>
      </c>
      <c r="S2169" s="99" t="s">
        <v>15330</v>
      </c>
      <c r="T2169" s="99" t="s">
        <v>15331</v>
      </c>
      <c r="U2169" s="75" t="s">
        <v>18354</v>
      </c>
      <c r="V2169" s="76" t="s">
        <v>15333</v>
      </c>
      <c r="W2169" s="78">
        <v>10</v>
      </c>
      <c r="X2169" s="121">
        <v>44782</v>
      </c>
      <c r="Y2169" s="121">
        <v>44785</v>
      </c>
      <c r="Z2169" s="121">
        <v>52086</v>
      </c>
      <c r="AA2169" s="79">
        <v>6186</v>
      </c>
      <c r="AB2169" s="80" t="s">
        <v>15340</v>
      </c>
      <c r="AC2169" s="81">
        <v>33</v>
      </c>
    </row>
    <row r="2170" spans="1:29" hidden="1">
      <c r="A2170" s="98" t="s">
        <v>2799</v>
      </c>
      <c r="B2170" s="92" t="s">
        <v>15358</v>
      </c>
      <c r="C2170" s="99" t="s">
        <v>59</v>
      </c>
      <c r="D2170" s="99" t="s">
        <v>15322</v>
      </c>
      <c r="E2170" s="99" t="s">
        <v>15337</v>
      </c>
      <c r="F2170" s="76" t="s">
        <v>15324</v>
      </c>
      <c r="G2170" s="76" t="s">
        <v>18874</v>
      </c>
      <c r="I2170" s="99" t="s">
        <v>15322</v>
      </c>
      <c r="J2170" s="99" t="s">
        <v>15337</v>
      </c>
      <c r="K2170" s="99">
        <v>0</v>
      </c>
      <c r="M2170" s="120" t="s">
        <v>18875</v>
      </c>
      <c r="N2170" s="86" t="str">
        <f t="shared" si="34"/>
        <v>7172113</v>
      </c>
      <c r="O2170" s="104">
        <v>221000</v>
      </c>
      <c r="P2170" s="104">
        <v>221000</v>
      </c>
      <c r="Q2170" s="77">
        <v>221</v>
      </c>
      <c r="R2170" s="102" t="s">
        <v>15329</v>
      </c>
      <c r="S2170" s="99" t="s">
        <v>15330</v>
      </c>
      <c r="T2170" s="99" t="s">
        <v>15331</v>
      </c>
      <c r="U2170" s="75" t="s">
        <v>18354</v>
      </c>
      <c r="V2170" s="76" t="s">
        <v>15333</v>
      </c>
      <c r="W2170" s="78">
        <v>17</v>
      </c>
      <c r="X2170" s="121">
        <v>44782</v>
      </c>
      <c r="Y2170" s="121">
        <v>44783</v>
      </c>
      <c r="Z2170" s="121">
        <v>52087</v>
      </c>
      <c r="AA2170" s="79">
        <v>6186</v>
      </c>
      <c r="AB2170" s="80" t="s">
        <v>15340</v>
      </c>
      <c r="AC2170" s="81">
        <v>33</v>
      </c>
    </row>
    <row r="2171" spans="1:29" hidden="1">
      <c r="A2171" s="98" t="s">
        <v>2799</v>
      </c>
      <c r="B2171" s="92" t="s">
        <v>15358</v>
      </c>
      <c r="C2171" s="99" t="s">
        <v>59</v>
      </c>
      <c r="D2171" s="99" t="s">
        <v>15322</v>
      </c>
      <c r="E2171" s="99" t="s">
        <v>15337</v>
      </c>
      <c r="F2171" s="76" t="s">
        <v>15324</v>
      </c>
      <c r="G2171" s="76" t="s">
        <v>18876</v>
      </c>
      <c r="I2171" s="99" t="s">
        <v>15322</v>
      </c>
      <c r="J2171" s="99" t="s">
        <v>15337</v>
      </c>
      <c r="K2171" s="99">
        <v>0</v>
      </c>
      <c r="M2171" s="120" t="s">
        <v>1555</v>
      </c>
      <c r="N2171" s="86" t="str">
        <f t="shared" si="34"/>
        <v>1455609</v>
      </c>
      <c r="O2171" s="104">
        <v>327250</v>
      </c>
      <c r="P2171" s="104">
        <v>327250</v>
      </c>
      <c r="Q2171" s="77">
        <v>327.25</v>
      </c>
      <c r="R2171" s="102" t="s">
        <v>15329</v>
      </c>
      <c r="S2171" s="99" t="s">
        <v>15330</v>
      </c>
      <c r="T2171" s="99" t="s">
        <v>15331</v>
      </c>
      <c r="U2171" s="75" t="s">
        <v>18354</v>
      </c>
      <c r="V2171" s="76" t="s">
        <v>15333</v>
      </c>
      <c r="W2171" s="78">
        <v>10</v>
      </c>
      <c r="X2171" s="121">
        <v>44776</v>
      </c>
      <c r="Y2171" s="121">
        <v>44783</v>
      </c>
      <c r="Z2171" s="121">
        <v>52080</v>
      </c>
      <c r="AA2171" s="79">
        <v>6186</v>
      </c>
      <c r="AB2171" s="80" t="s">
        <v>15340</v>
      </c>
      <c r="AC2171" s="81">
        <v>33</v>
      </c>
    </row>
    <row r="2172" spans="1:29" hidden="1">
      <c r="A2172" s="98" t="s">
        <v>2799</v>
      </c>
      <c r="B2172" s="92" t="s">
        <v>15358</v>
      </c>
      <c r="C2172" s="99" t="s">
        <v>59</v>
      </c>
      <c r="D2172" s="99" t="s">
        <v>15322</v>
      </c>
      <c r="E2172" s="99" t="s">
        <v>15337</v>
      </c>
      <c r="F2172" s="76" t="s">
        <v>15324</v>
      </c>
      <c r="G2172" s="76" t="s">
        <v>18877</v>
      </c>
      <c r="I2172" s="99" t="s">
        <v>15322</v>
      </c>
      <c r="J2172" s="99" t="s">
        <v>15337</v>
      </c>
      <c r="K2172" s="99">
        <v>0</v>
      </c>
      <c r="M2172" s="120" t="s">
        <v>2917</v>
      </c>
      <c r="N2172" s="86" t="str">
        <f t="shared" si="34"/>
        <v>8342089</v>
      </c>
      <c r="O2172" s="104">
        <v>253000</v>
      </c>
      <c r="P2172" s="104">
        <v>253000</v>
      </c>
      <c r="Q2172" s="77">
        <v>253</v>
      </c>
      <c r="R2172" s="102" t="s">
        <v>15329</v>
      </c>
      <c r="S2172" s="99" t="s">
        <v>15330</v>
      </c>
      <c r="T2172" s="99" t="s">
        <v>15331</v>
      </c>
      <c r="U2172" s="75" t="s">
        <v>18354</v>
      </c>
      <c r="V2172" s="76" t="s">
        <v>15333</v>
      </c>
      <c r="W2172" s="78">
        <v>10</v>
      </c>
      <c r="X2172" s="121">
        <v>44791</v>
      </c>
      <c r="Y2172" s="121">
        <v>44792</v>
      </c>
      <c r="Z2172" s="121">
        <v>52095</v>
      </c>
      <c r="AA2172" s="79">
        <v>6186</v>
      </c>
      <c r="AB2172" s="80" t="s">
        <v>15340</v>
      </c>
      <c r="AC2172" s="81">
        <v>33</v>
      </c>
    </row>
    <row r="2173" spans="1:29" hidden="1">
      <c r="A2173" s="98" t="s">
        <v>2799</v>
      </c>
      <c r="B2173" s="92" t="s">
        <v>15358</v>
      </c>
      <c r="C2173" s="99" t="s">
        <v>59</v>
      </c>
      <c r="D2173" s="99" t="s">
        <v>15322</v>
      </c>
      <c r="E2173" s="99" t="s">
        <v>15337</v>
      </c>
      <c r="F2173" s="76" t="s">
        <v>15324</v>
      </c>
      <c r="G2173" s="76" t="s">
        <v>18878</v>
      </c>
      <c r="I2173" s="99" t="s">
        <v>15322</v>
      </c>
      <c r="J2173" s="99" t="s">
        <v>15337</v>
      </c>
      <c r="K2173" s="99">
        <v>0</v>
      </c>
      <c r="M2173" s="120" t="s">
        <v>18879</v>
      </c>
      <c r="N2173" s="86" t="str">
        <f t="shared" si="34"/>
        <v>3414197</v>
      </c>
      <c r="O2173" s="104">
        <v>297500</v>
      </c>
      <c r="P2173" s="104">
        <v>297500</v>
      </c>
      <c r="Q2173" s="77">
        <v>297.5</v>
      </c>
      <c r="R2173" s="102" t="s">
        <v>15329</v>
      </c>
      <c r="S2173" s="99" t="s">
        <v>15330</v>
      </c>
      <c r="T2173" s="99" t="s">
        <v>15331</v>
      </c>
      <c r="U2173" s="75" t="s">
        <v>18354</v>
      </c>
      <c r="V2173" s="76" t="s">
        <v>15333</v>
      </c>
      <c r="W2173" s="78">
        <v>10</v>
      </c>
      <c r="X2173" s="121">
        <v>44782</v>
      </c>
      <c r="Y2173" s="121">
        <v>44783</v>
      </c>
      <c r="Z2173" s="121">
        <v>52086</v>
      </c>
      <c r="AA2173" s="79">
        <v>6186</v>
      </c>
      <c r="AB2173" s="80" t="s">
        <v>15340</v>
      </c>
      <c r="AC2173" s="81">
        <v>33</v>
      </c>
    </row>
    <row r="2174" spans="1:29" hidden="1">
      <c r="A2174" s="98" t="s">
        <v>2799</v>
      </c>
      <c r="B2174" s="92" t="s">
        <v>15358</v>
      </c>
      <c r="C2174" s="99" t="s">
        <v>59</v>
      </c>
      <c r="D2174" s="99" t="s">
        <v>15322</v>
      </c>
      <c r="E2174" s="99" t="s">
        <v>15337</v>
      </c>
      <c r="F2174" s="76" t="s">
        <v>15324</v>
      </c>
      <c r="G2174" s="76" t="s">
        <v>18880</v>
      </c>
      <c r="I2174" s="99" t="s">
        <v>15322</v>
      </c>
      <c r="J2174" s="99" t="s">
        <v>15337</v>
      </c>
      <c r="K2174" s="99">
        <v>0</v>
      </c>
      <c r="M2174" s="120" t="s">
        <v>18881</v>
      </c>
      <c r="N2174" s="86" t="str">
        <f t="shared" si="34"/>
        <v>2575267</v>
      </c>
      <c r="O2174" s="104">
        <v>258046</v>
      </c>
      <c r="P2174" s="104">
        <v>258046</v>
      </c>
      <c r="Q2174" s="77">
        <v>258.04599999999999</v>
      </c>
      <c r="R2174" s="102" t="s">
        <v>15329</v>
      </c>
      <c r="S2174" s="99" t="s">
        <v>15330</v>
      </c>
      <c r="T2174" s="99" t="s">
        <v>15331</v>
      </c>
      <c r="U2174" s="75" t="s">
        <v>18354</v>
      </c>
      <c r="V2174" s="76" t="s">
        <v>15333</v>
      </c>
      <c r="W2174" s="78">
        <v>17</v>
      </c>
      <c r="X2174" s="121">
        <v>44799</v>
      </c>
      <c r="Y2174" s="121">
        <v>44799</v>
      </c>
      <c r="Z2174" s="121">
        <v>52103</v>
      </c>
      <c r="AA2174" s="79">
        <v>6186</v>
      </c>
      <c r="AB2174" s="80" t="s">
        <v>15340</v>
      </c>
      <c r="AC2174" s="81">
        <v>33</v>
      </c>
    </row>
    <row r="2175" spans="1:29" hidden="1">
      <c r="A2175" s="98" t="s">
        <v>2799</v>
      </c>
      <c r="B2175" s="92" t="s">
        <v>15358</v>
      </c>
      <c r="C2175" s="99" t="s">
        <v>59</v>
      </c>
      <c r="D2175" s="99" t="s">
        <v>15322</v>
      </c>
      <c r="E2175" s="99" t="s">
        <v>15337</v>
      </c>
      <c r="F2175" s="76" t="s">
        <v>15324</v>
      </c>
      <c r="G2175" s="76" t="s">
        <v>18882</v>
      </c>
      <c r="I2175" s="99" t="s">
        <v>15322</v>
      </c>
      <c r="J2175" s="99" t="s">
        <v>15337</v>
      </c>
      <c r="K2175" s="99">
        <v>0</v>
      </c>
      <c r="M2175" s="120" t="s">
        <v>18883</v>
      </c>
      <c r="N2175" s="86" t="str">
        <f t="shared" si="34"/>
        <v>7487334</v>
      </c>
      <c r="O2175" s="104">
        <v>309400</v>
      </c>
      <c r="P2175" s="104">
        <v>309400</v>
      </c>
      <c r="Q2175" s="77">
        <v>309.39999999999998</v>
      </c>
      <c r="R2175" s="102" t="s">
        <v>15329</v>
      </c>
      <c r="S2175" s="99" t="s">
        <v>15330</v>
      </c>
      <c r="T2175" s="99" t="s">
        <v>15331</v>
      </c>
      <c r="U2175" s="75" t="s">
        <v>18354</v>
      </c>
      <c r="V2175" s="76" t="s">
        <v>15333</v>
      </c>
      <c r="W2175" s="78">
        <v>10</v>
      </c>
      <c r="X2175" s="121">
        <v>44791</v>
      </c>
      <c r="Y2175" s="121">
        <v>44792</v>
      </c>
      <c r="Z2175" s="121">
        <v>52095</v>
      </c>
      <c r="AA2175" s="79">
        <v>6186</v>
      </c>
      <c r="AB2175" s="80" t="s">
        <v>15340</v>
      </c>
      <c r="AC2175" s="81">
        <v>33</v>
      </c>
    </row>
    <row r="2176" spans="1:29" hidden="1">
      <c r="A2176" s="98" t="s">
        <v>2799</v>
      </c>
      <c r="B2176" s="92" t="s">
        <v>15358</v>
      </c>
      <c r="C2176" s="99" t="s">
        <v>59</v>
      </c>
      <c r="D2176" s="99" t="s">
        <v>15322</v>
      </c>
      <c r="E2176" s="99" t="s">
        <v>15337</v>
      </c>
      <c r="F2176" s="76" t="s">
        <v>15324</v>
      </c>
      <c r="G2176" s="76" t="s">
        <v>18884</v>
      </c>
      <c r="I2176" s="99" t="s">
        <v>15322</v>
      </c>
      <c r="J2176" s="99" t="s">
        <v>15337</v>
      </c>
      <c r="K2176" s="99">
        <v>0</v>
      </c>
      <c r="M2176" s="120" t="s">
        <v>3133</v>
      </c>
      <c r="N2176" s="86" t="str">
        <f t="shared" si="34"/>
        <v>1938137</v>
      </c>
      <c r="O2176" s="104">
        <v>248373</v>
      </c>
      <c r="P2176" s="104">
        <v>248373</v>
      </c>
      <c r="Q2176" s="77">
        <v>248.37299999999999</v>
      </c>
      <c r="R2176" s="102" t="s">
        <v>15329</v>
      </c>
      <c r="S2176" s="99" t="s">
        <v>15330</v>
      </c>
      <c r="T2176" s="99" t="s">
        <v>15331</v>
      </c>
      <c r="U2176" s="75" t="s">
        <v>18354</v>
      </c>
      <c r="V2176" s="76" t="s">
        <v>15333</v>
      </c>
      <c r="W2176" s="78">
        <v>10</v>
      </c>
      <c r="X2176" s="121">
        <v>44791</v>
      </c>
      <c r="Y2176" s="121">
        <v>44792</v>
      </c>
      <c r="Z2176" s="121">
        <v>52095</v>
      </c>
      <c r="AA2176" s="79">
        <v>6186</v>
      </c>
      <c r="AB2176" s="80" t="s">
        <v>15340</v>
      </c>
      <c r="AC2176" s="81">
        <v>33</v>
      </c>
    </row>
    <row r="2177" spans="1:29" hidden="1">
      <c r="A2177" s="98" t="s">
        <v>2799</v>
      </c>
      <c r="B2177" s="92" t="s">
        <v>15358</v>
      </c>
      <c r="C2177" s="99" t="s">
        <v>59</v>
      </c>
      <c r="D2177" s="99" t="s">
        <v>15322</v>
      </c>
      <c r="E2177" s="99" t="s">
        <v>15337</v>
      </c>
      <c r="F2177" s="76" t="s">
        <v>15324</v>
      </c>
      <c r="G2177" s="76" t="s">
        <v>18885</v>
      </c>
      <c r="I2177" s="99" t="s">
        <v>15322</v>
      </c>
      <c r="J2177" s="99" t="s">
        <v>15337</v>
      </c>
      <c r="K2177" s="99">
        <v>0</v>
      </c>
      <c r="M2177" s="120" t="s">
        <v>18886</v>
      </c>
      <c r="N2177" s="86" t="str">
        <f t="shared" si="34"/>
        <v>1071202</v>
      </c>
      <c r="O2177" s="104">
        <v>247955</v>
      </c>
      <c r="P2177" s="104">
        <v>247955</v>
      </c>
      <c r="Q2177" s="77">
        <v>247.95500000000001</v>
      </c>
      <c r="R2177" s="102" t="s">
        <v>15329</v>
      </c>
      <c r="S2177" s="99" t="s">
        <v>15330</v>
      </c>
      <c r="T2177" s="99" t="s">
        <v>15331</v>
      </c>
      <c r="U2177" s="75" t="s">
        <v>18354</v>
      </c>
      <c r="V2177" s="76" t="s">
        <v>15333</v>
      </c>
      <c r="W2177" s="78">
        <v>10</v>
      </c>
      <c r="X2177" s="121">
        <v>44791</v>
      </c>
      <c r="Y2177" s="121">
        <v>44792</v>
      </c>
      <c r="Z2177" s="121">
        <v>52095</v>
      </c>
      <c r="AA2177" s="79">
        <v>6186</v>
      </c>
      <c r="AB2177" s="80" t="s">
        <v>15340</v>
      </c>
      <c r="AC2177" s="81">
        <v>33</v>
      </c>
    </row>
    <row r="2178" spans="1:29" hidden="1">
      <c r="A2178" s="98" t="s">
        <v>2799</v>
      </c>
      <c r="B2178" s="92" t="s">
        <v>15358</v>
      </c>
      <c r="C2178" s="99" t="s">
        <v>59</v>
      </c>
      <c r="D2178" s="99" t="s">
        <v>15322</v>
      </c>
      <c r="E2178" s="99" t="s">
        <v>15337</v>
      </c>
      <c r="F2178" s="76" t="s">
        <v>15324</v>
      </c>
      <c r="G2178" s="76" t="s">
        <v>252</v>
      </c>
      <c r="I2178" s="99" t="s">
        <v>15322</v>
      </c>
      <c r="J2178" s="99" t="s">
        <v>15337</v>
      </c>
      <c r="K2178" s="99">
        <v>0</v>
      </c>
      <c r="M2178" s="120" t="s">
        <v>253</v>
      </c>
      <c r="N2178" s="86" t="str">
        <f t="shared" si="34"/>
        <v>5665825</v>
      </c>
      <c r="O2178" s="104">
        <v>297500</v>
      </c>
      <c r="P2178" s="104">
        <v>297500</v>
      </c>
      <c r="Q2178" s="77">
        <v>297.5</v>
      </c>
      <c r="R2178" s="102" t="s">
        <v>15329</v>
      </c>
      <c r="S2178" s="99" t="s">
        <v>15330</v>
      </c>
      <c r="T2178" s="99" t="s">
        <v>15331</v>
      </c>
      <c r="U2178" s="75" t="s">
        <v>18354</v>
      </c>
      <c r="V2178" s="76" t="s">
        <v>15333</v>
      </c>
      <c r="W2178" s="78">
        <v>10</v>
      </c>
      <c r="X2178" s="121">
        <v>44776</v>
      </c>
      <c r="Y2178" s="121">
        <v>44778</v>
      </c>
      <c r="Z2178" s="121">
        <v>52080</v>
      </c>
      <c r="AA2178" s="79">
        <v>6186</v>
      </c>
      <c r="AB2178" s="80" t="s">
        <v>15340</v>
      </c>
      <c r="AC2178" s="81">
        <v>33</v>
      </c>
    </row>
    <row r="2179" spans="1:29" hidden="1">
      <c r="A2179" s="98" t="s">
        <v>2799</v>
      </c>
      <c r="B2179" s="92" t="s">
        <v>15358</v>
      </c>
      <c r="C2179" s="99" t="s">
        <v>59</v>
      </c>
      <c r="D2179" s="99" t="s">
        <v>15322</v>
      </c>
      <c r="E2179" s="99" t="s">
        <v>15337</v>
      </c>
      <c r="F2179" s="76" t="s">
        <v>15324</v>
      </c>
      <c r="G2179" s="76" t="s">
        <v>1969</v>
      </c>
      <c r="I2179" s="99" t="s">
        <v>15322</v>
      </c>
      <c r="J2179" s="99" t="s">
        <v>15337</v>
      </c>
      <c r="K2179" s="99">
        <v>0</v>
      </c>
      <c r="M2179" s="120" t="s">
        <v>1970</v>
      </c>
      <c r="N2179" s="86" t="str">
        <f t="shared" si="34"/>
        <v>0331070</v>
      </c>
      <c r="O2179" s="104">
        <v>242250</v>
      </c>
      <c r="P2179" s="104">
        <v>242250</v>
      </c>
      <c r="Q2179" s="77">
        <v>242.25</v>
      </c>
      <c r="R2179" s="102" t="s">
        <v>15329</v>
      </c>
      <c r="S2179" s="99" t="s">
        <v>15330</v>
      </c>
      <c r="T2179" s="99" t="s">
        <v>15331</v>
      </c>
      <c r="U2179" s="75" t="s">
        <v>18354</v>
      </c>
      <c r="V2179" s="76" t="s">
        <v>15333</v>
      </c>
      <c r="W2179" s="78">
        <v>10</v>
      </c>
      <c r="X2179" s="121">
        <v>44782</v>
      </c>
      <c r="Y2179" s="121">
        <v>44785</v>
      </c>
      <c r="Z2179" s="121">
        <v>52086</v>
      </c>
      <c r="AA2179" s="79">
        <v>6186</v>
      </c>
      <c r="AB2179" s="80" t="s">
        <v>15340</v>
      </c>
      <c r="AC2179" s="81">
        <v>33</v>
      </c>
    </row>
    <row r="2180" spans="1:29" hidden="1">
      <c r="A2180" s="98" t="s">
        <v>2799</v>
      </c>
      <c r="B2180" s="92" t="s">
        <v>15358</v>
      </c>
      <c r="C2180" s="99" t="s">
        <v>59</v>
      </c>
      <c r="D2180" s="99" t="s">
        <v>15322</v>
      </c>
      <c r="E2180" s="99" t="s">
        <v>15337</v>
      </c>
      <c r="F2180" s="76" t="s">
        <v>15324</v>
      </c>
      <c r="G2180" s="76" t="s">
        <v>18887</v>
      </c>
      <c r="I2180" s="99" t="s">
        <v>15322</v>
      </c>
      <c r="J2180" s="99" t="s">
        <v>15337</v>
      </c>
      <c r="K2180" s="99">
        <v>0</v>
      </c>
      <c r="M2180" s="120" t="s">
        <v>18888</v>
      </c>
      <c r="N2180" s="86" t="str">
        <f t="shared" si="34"/>
        <v>0591533</v>
      </c>
      <c r="O2180" s="104">
        <v>211950</v>
      </c>
      <c r="P2180" s="104">
        <v>211950</v>
      </c>
      <c r="Q2180" s="77">
        <v>211.95</v>
      </c>
      <c r="R2180" s="102" t="s">
        <v>15329</v>
      </c>
      <c r="S2180" s="99" t="s">
        <v>15330</v>
      </c>
      <c r="T2180" s="99" t="s">
        <v>15331</v>
      </c>
      <c r="U2180" s="75" t="s">
        <v>18354</v>
      </c>
      <c r="V2180" s="76" t="s">
        <v>15333</v>
      </c>
      <c r="W2180" s="78">
        <v>10</v>
      </c>
      <c r="X2180" s="121">
        <v>44795</v>
      </c>
      <c r="Y2180" s="121">
        <v>44796</v>
      </c>
      <c r="Z2180" s="121">
        <v>52099</v>
      </c>
      <c r="AA2180" s="79">
        <v>6186</v>
      </c>
      <c r="AB2180" s="80" t="s">
        <v>15340</v>
      </c>
      <c r="AC2180" s="81">
        <v>33</v>
      </c>
    </row>
    <row r="2181" spans="1:29" hidden="1">
      <c r="A2181" s="98" t="s">
        <v>2799</v>
      </c>
      <c r="B2181" s="92" t="s">
        <v>15358</v>
      </c>
      <c r="C2181" s="99" t="s">
        <v>59</v>
      </c>
      <c r="D2181" s="99" t="s">
        <v>15322</v>
      </c>
      <c r="E2181" s="99" t="s">
        <v>15337</v>
      </c>
      <c r="F2181" s="76" t="s">
        <v>15324</v>
      </c>
      <c r="G2181" s="76" t="s">
        <v>18889</v>
      </c>
      <c r="I2181" s="99" t="s">
        <v>15322</v>
      </c>
      <c r="J2181" s="99" t="s">
        <v>15337</v>
      </c>
      <c r="K2181" s="99">
        <v>0</v>
      </c>
      <c r="M2181" s="120" t="s">
        <v>1304</v>
      </c>
      <c r="N2181" s="86" t="str">
        <f t="shared" si="34"/>
        <v>9569614</v>
      </c>
      <c r="O2181" s="104">
        <v>327250</v>
      </c>
      <c r="P2181" s="104">
        <v>327250</v>
      </c>
      <c r="Q2181" s="77">
        <v>327.25</v>
      </c>
      <c r="R2181" s="102" t="s">
        <v>15329</v>
      </c>
      <c r="S2181" s="99" t="s">
        <v>15330</v>
      </c>
      <c r="T2181" s="99" t="s">
        <v>15331</v>
      </c>
      <c r="U2181" s="75" t="s">
        <v>18354</v>
      </c>
      <c r="V2181" s="76" t="s">
        <v>15333</v>
      </c>
      <c r="W2181" s="78">
        <v>10</v>
      </c>
      <c r="X2181" s="121">
        <v>44776</v>
      </c>
      <c r="Y2181" s="121">
        <v>44783</v>
      </c>
      <c r="Z2181" s="121">
        <v>52080</v>
      </c>
      <c r="AA2181" s="79">
        <v>6186</v>
      </c>
      <c r="AB2181" s="80" t="s">
        <v>15340</v>
      </c>
      <c r="AC2181" s="81">
        <v>33</v>
      </c>
    </row>
    <row r="2182" spans="1:29" hidden="1">
      <c r="A2182" s="98" t="s">
        <v>2799</v>
      </c>
      <c r="B2182" s="92" t="s">
        <v>15358</v>
      </c>
      <c r="C2182" s="99" t="s">
        <v>59</v>
      </c>
      <c r="D2182" s="99" t="s">
        <v>15322</v>
      </c>
      <c r="E2182" s="99" t="s">
        <v>15337</v>
      </c>
      <c r="F2182" s="76" t="s">
        <v>15324</v>
      </c>
      <c r="G2182" s="76" t="s">
        <v>18890</v>
      </c>
      <c r="I2182" s="99" t="s">
        <v>15322</v>
      </c>
      <c r="J2182" s="99" t="s">
        <v>15337</v>
      </c>
      <c r="K2182" s="99">
        <v>0</v>
      </c>
      <c r="M2182" s="120" t="s">
        <v>122</v>
      </c>
      <c r="N2182" s="86" t="str">
        <f t="shared" si="34"/>
        <v>8515396</v>
      </c>
      <c r="O2182" s="104">
        <v>309400</v>
      </c>
      <c r="P2182" s="104">
        <v>309400</v>
      </c>
      <c r="Q2182" s="77">
        <v>309.39999999999998</v>
      </c>
      <c r="R2182" s="102" t="s">
        <v>15329</v>
      </c>
      <c r="S2182" s="99" t="s">
        <v>15330</v>
      </c>
      <c r="T2182" s="99" t="s">
        <v>15331</v>
      </c>
      <c r="U2182" s="75" t="s">
        <v>18354</v>
      </c>
      <c r="V2182" s="76" t="s">
        <v>15333</v>
      </c>
      <c r="W2182" s="78">
        <v>10</v>
      </c>
      <c r="X2182" s="121">
        <v>44791</v>
      </c>
      <c r="Y2182" s="121">
        <v>44792</v>
      </c>
      <c r="Z2182" s="121">
        <v>52095</v>
      </c>
      <c r="AA2182" s="79">
        <v>6186</v>
      </c>
      <c r="AB2182" s="80" t="s">
        <v>15340</v>
      </c>
      <c r="AC2182" s="81">
        <v>33</v>
      </c>
    </row>
    <row r="2183" spans="1:29" hidden="1">
      <c r="A2183" s="98" t="s">
        <v>2799</v>
      </c>
      <c r="B2183" s="92" t="s">
        <v>15358</v>
      </c>
      <c r="C2183" s="99" t="s">
        <v>59</v>
      </c>
      <c r="D2183" s="99" t="s">
        <v>15322</v>
      </c>
      <c r="E2183" s="99" t="s">
        <v>15337</v>
      </c>
      <c r="F2183" s="76" t="s">
        <v>15324</v>
      </c>
      <c r="G2183" s="76" t="s">
        <v>1953</v>
      </c>
      <c r="I2183" s="99" t="s">
        <v>15322</v>
      </c>
      <c r="J2183" s="99" t="s">
        <v>15337</v>
      </c>
      <c r="K2183" s="99">
        <v>0</v>
      </c>
      <c r="M2183" s="120" t="s">
        <v>1955</v>
      </c>
      <c r="N2183" s="86" t="str">
        <f t="shared" si="34"/>
        <v>9708453</v>
      </c>
      <c r="O2183" s="104">
        <v>204000</v>
      </c>
      <c r="P2183" s="104">
        <v>204000</v>
      </c>
      <c r="Q2183" s="77">
        <v>204</v>
      </c>
      <c r="R2183" s="102" t="s">
        <v>15329</v>
      </c>
      <c r="S2183" s="99" t="s">
        <v>15330</v>
      </c>
      <c r="T2183" s="99" t="s">
        <v>15331</v>
      </c>
      <c r="U2183" s="75" t="s">
        <v>18354</v>
      </c>
      <c r="V2183" s="76" t="s">
        <v>15333</v>
      </c>
      <c r="W2183" s="78">
        <v>10</v>
      </c>
      <c r="X2183" s="121">
        <v>44776</v>
      </c>
      <c r="Y2183" s="121">
        <v>44778</v>
      </c>
      <c r="Z2183" s="121">
        <v>52080</v>
      </c>
      <c r="AA2183" s="79">
        <v>6186</v>
      </c>
      <c r="AB2183" s="80" t="s">
        <v>15340</v>
      </c>
      <c r="AC2183" s="81">
        <v>33</v>
      </c>
    </row>
    <row r="2184" spans="1:29" hidden="1">
      <c r="A2184" s="98" t="s">
        <v>2799</v>
      </c>
      <c r="B2184" s="92" t="s">
        <v>15358</v>
      </c>
      <c r="C2184" s="99" t="s">
        <v>59</v>
      </c>
      <c r="D2184" s="99" t="s">
        <v>15322</v>
      </c>
      <c r="E2184" s="99" t="s">
        <v>15337</v>
      </c>
      <c r="F2184" s="76" t="s">
        <v>15324</v>
      </c>
      <c r="G2184" s="76" t="s">
        <v>18891</v>
      </c>
      <c r="I2184" s="99" t="s">
        <v>15322</v>
      </c>
      <c r="J2184" s="99" t="s">
        <v>15337</v>
      </c>
      <c r="K2184" s="99">
        <v>0</v>
      </c>
      <c r="M2184" s="120" t="s">
        <v>1224</v>
      </c>
      <c r="N2184" s="86" t="str">
        <f t="shared" si="34"/>
        <v>0954906</v>
      </c>
      <c r="O2184" s="104">
        <v>268751</v>
      </c>
      <c r="P2184" s="104">
        <v>268751</v>
      </c>
      <c r="Q2184" s="77">
        <v>268.75099999999998</v>
      </c>
      <c r="R2184" s="102" t="s">
        <v>15329</v>
      </c>
      <c r="S2184" s="99" t="s">
        <v>15330</v>
      </c>
      <c r="T2184" s="99" t="s">
        <v>15331</v>
      </c>
      <c r="U2184" s="75" t="s">
        <v>18354</v>
      </c>
      <c r="V2184" s="76" t="s">
        <v>15333</v>
      </c>
      <c r="W2184" s="78">
        <v>10</v>
      </c>
      <c r="X2184" s="121">
        <v>44796</v>
      </c>
      <c r="Y2184" s="121">
        <v>44796</v>
      </c>
      <c r="Z2184" s="121">
        <v>52100</v>
      </c>
      <c r="AA2184" s="79">
        <v>6186</v>
      </c>
      <c r="AB2184" s="80" t="s">
        <v>15340</v>
      </c>
      <c r="AC2184" s="81">
        <v>33</v>
      </c>
    </row>
    <row r="2185" spans="1:29" hidden="1">
      <c r="A2185" s="98" t="s">
        <v>2799</v>
      </c>
      <c r="B2185" s="92" t="s">
        <v>15358</v>
      </c>
      <c r="C2185" s="99" t="s">
        <v>59</v>
      </c>
      <c r="D2185" s="99" t="s">
        <v>15322</v>
      </c>
      <c r="E2185" s="99" t="s">
        <v>15337</v>
      </c>
      <c r="F2185" s="76" t="s">
        <v>15324</v>
      </c>
      <c r="G2185" s="76" t="s">
        <v>18892</v>
      </c>
      <c r="I2185" s="99" t="s">
        <v>15322</v>
      </c>
      <c r="J2185" s="99" t="s">
        <v>15337</v>
      </c>
      <c r="K2185" s="99">
        <v>0</v>
      </c>
      <c r="M2185" s="120" t="s">
        <v>18893</v>
      </c>
      <c r="N2185" s="86" t="str">
        <f t="shared" ref="N2185:N2235" si="35">+RIGHT(M2185,7)</f>
        <v>3634878</v>
      </c>
      <c r="O2185" s="104">
        <v>263500</v>
      </c>
      <c r="P2185" s="104">
        <v>263500</v>
      </c>
      <c r="Q2185" s="77">
        <v>263.5</v>
      </c>
      <c r="R2185" s="102" t="s">
        <v>15329</v>
      </c>
      <c r="S2185" s="99" t="s">
        <v>15330</v>
      </c>
      <c r="T2185" s="99" t="s">
        <v>15331</v>
      </c>
      <c r="U2185" s="75" t="s">
        <v>18354</v>
      </c>
      <c r="V2185" s="76" t="s">
        <v>15333</v>
      </c>
      <c r="W2185" s="78">
        <v>10</v>
      </c>
      <c r="X2185" s="121">
        <v>44776</v>
      </c>
      <c r="Y2185" s="121">
        <v>44783</v>
      </c>
      <c r="Z2185" s="121">
        <v>52062</v>
      </c>
      <c r="AA2185" s="79">
        <v>6186</v>
      </c>
      <c r="AB2185" s="80" t="s">
        <v>15340</v>
      </c>
      <c r="AC2185" s="81">
        <v>33</v>
      </c>
    </row>
    <row r="2186" spans="1:29" hidden="1">
      <c r="A2186" s="98" t="s">
        <v>2799</v>
      </c>
      <c r="B2186" s="92" t="s">
        <v>15358</v>
      </c>
      <c r="C2186" s="99" t="s">
        <v>59</v>
      </c>
      <c r="D2186" s="99" t="s">
        <v>15322</v>
      </c>
      <c r="E2186" s="99" t="s">
        <v>15337</v>
      </c>
      <c r="F2186" s="76" t="s">
        <v>15324</v>
      </c>
      <c r="G2186" s="76" t="s">
        <v>18894</v>
      </c>
      <c r="I2186" s="99" t="s">
        <v>15322</v>
      </c>
      <c r="J2186" s="99" t="s">
        <v>15337</v>
      </c>
      <c r="K2186" s="99">
        <v>0</v>
      </c>
      <c r="M2186" s="120" t="s">
        <v>2789</v>
      </c>
      <c r="N2186" s="86" t="str">
        <f t="shared" si="35"/>
        <v>4659183</v>
      </c>
      <c r="O2186" s="104">
        <v>272000</v>
      </c>
      <c r="P2186" s="104">
        <v>272000</v>
      </c>
      <c r="Q2186" s="77">
        <v>272</v>
      </c>
      <c r="R2186" s="102" t="s">
        <v>15329</v>
      </c>
      <c r="S2186" s="99" t="s">
        <v>15330</v>
      </c>
      <c r="T2186" s="99" t="s">
        <v>15331</v>
      </c>
      <c r="U2186" s="75" t="s">
        <v>18354</v>
      </c>
      <c r="V2186" s="76" t="s">
        <v>15333</v>
      </c>
      <c r="W2186" s="78">
        <v>10</v>
      </c>
      <c r="X2186" s="121">
        <v>44795</v>
      </c>
      <c r="Y2186" s="121">
        <v>44795</v>
      </c>
      <c r="Z2186" s="121">
        <v>52099</v>
      </c>
      <c r="AA2186" s="79">
        <v>6186</v>
      </c>
      <c r="AB2186" s="80" t="s">
        <v>15340</v>
      </c>
      <c r="AC2186" s="81">
        <v>33</v>
      </c>
    </row>
    <row r="2187" spans="1:29" hidden="1">
      <c r="A2187" s="98" t="s">
        <v>2799</v>
      </c>
      <c r="B2187" s="92" t="s">
        <v>15358</v>
      </c>
      <c r="C2187" s="99" t="s">
        <v>59</v>
      </c>
      <c r="D2187" s="99" t="s">
        <v>15322</v>
      </c>
      <c r="E2187" s="99" t="s">
        <v>15337</v>
      </c>
      <c r="F2187" s="76" t="s">
        <v>15324</v>
      </c>
      <c r="G2187" s="76" t="s">
        <v>3042</v>
      </c>
      <c r="I2187" s="99" t="s">
        <v>15322</v>
      </c>
      <c r="J2187" s="99" t="s">
        <v>15337</v>
      </c>
      <c r="K2187" s="99">
        <v>0</v>
      </c>
      <c r="M2187" s="120" t="s">
        <v>3043</v>
      </c>
      <c r="N2187" s="86" t="str">
        <f t="shared" si="35"/>
        <v>9398898</v>
      </c>
      <c r="O2187" s="104">
        <v>297500</v>
      </c>
      <c r="P2187" s="104">
        <v>297500</v>
      </c>
      <c r="Q2187" s="77">
        <v>297.5</v>
      </c>
      <c r="R2187" s="102" t="s">
        <v>15329</v>
      </c>
      <c r="S2187" s="99" t="s">
        <v>15330</v>
      </c>
      <c r="T2187" s="99" t="s">
        <v>15331</v>
      </c>
      <c r="U2187" s="75" t="s">
        <v>18354</v>
      </c>
      <c r="V2187" s="76" t="s">
        <v>15333</v>
      </c>
      <c r="W2187" s="78">
        <v>10</v>
      </c>
      <c r="X2187" s="121">
        <v>44789</v>
      </c>
      <c r="Y2187" s="121">
        <v>44790</v>
      </c>
      <c r="Z2187" s="121">
        <v>52093</v>
      </c>
      <c r="AA2187" s="79">
        <v>6186</v>
      </c>
      <c r="AB2187" s="80" t="s">
        <v>15340</v>
      </c>
      <c r="AC2187" s="81">
        <v>33</v>
      </c>
    </row>
    <row r="2188" spans="1:29" hidden="1">
      <c r="A2188" s="98" t="s">
        <v>2799</v>
      </c>
      <c r="B2188" s="92" t="s">
        <v>15358</v>
      </c>
      <c r="C2188" s="99" t="s">
        <v>59</v>
      </c>
      <c r="D2188" s="99" t="s">
        <v>15322</v>
      </c>
      <c r="E2188" s="99" t="s">
        <v>15337</v>
      </c>
      <c r="F2188" s="76" t="s">
        <v>15324</v>
      </c>
      <c r="G2188" s="76" t="s">
        <v>18895</v>
      </c>
      <c r="I2188" s="99" t="s">
        <v>15322</v>
      </c>
      <c r="J2188" s="99" t="s">
        <v>15337</v>
      </c>
      <c r="K2188" s="99">
        <v>0</v>
      </c>
      <c r="M2188" s="120" t="s">
        <v>2182</v>
      </c>
      <c r="N2188" s="86" t="str">
        <f t="shared" si="35"/>
        <v>0472489</v>
      </c>
      <c r="O2188" s="104">
        <v>305150</v>
      </c>
      <c r="P2188" s="104">
        <v>305150</v>
      </c>
      <c r="Q2188" s="77">
        <v>305.14999999999998</v>
      </c>
      <c r="R2188" s="102" t="s">
        <v>15329</v>
      </c>
      <c r="S2188" s="99" t="s">
        <v>15330</v>
      </c>
      <c r="T2188" s="99" t="s">
        <v>15331</v>
      </c>
      <c r="U2188" s="75" t="s">
        <v>18354</v>
      </c>
      <c r="V2188" s="76" t="s">
        <v>15333</v>
      </c>
      <c r="W2188" s="78">
        <v>10</v>
      </c>
      <c r="X2188" s="121">
        <v>44796</v>
      </c>
      <c r="Y2188" s="121">
        <v>44796</v>
      </c>
      <c r="Z2188" s="121">
        <v>52100</v>
      </c>
      <c r="AA2188" s="79">
        <v>6186</v>
      </c>
      <c r="AB2188" s="80" t="s">
        <v>15340</v>
      </c>
      <c r="AC2188" s="81">
        <v>33</v>
      </c>
    </row>
    <row r="2189" spans="1:29" hidden="1">
      <c r="A2189" s="98" t="s">
        <v>2799</v>
      </c>
      <c r="B2189" s="92" t="s">
        <v>15358</v>
      </c>
      <c r="C2189" s="99" t="s">
        <v>59</v>
      </c>
      <c r="D2189" s="99" t="s">
        <v>15322</v>
      </c>
      <c r="E2189" s="99" t="s">
        <v>15337</v>
      </c>
      <c r="F2189" s="76" t="s">
        <v>15324</v>
      </c>
      <c r="G2189" s="76" t="s">
        <v>18896</v>
      </c>
      <c r="I2189" s="99" t="s">
        <v>15322</v>
      </c>
      <c r="J2189" s="99" t="s">
        <v>15337</v>
      </c>
      <c r="K2189" s="99">
        <v>0</v>
      </c>
      <c r="M2189" s="120" t="s">
        <v>2940</v>
      </c>
      <c r="N2189" s="86" t="str">
        <f t="shared" si="35"/>
        <v>3528220</v>
      </c>
      <c r="O2189" s="104">
        <v>269150</v>
      </c>
      <c r="P2189" s="104">
        <v>269150</v>
      </c>
      <c r="Q2189" s="77">
        <v>269.14999999999998</v>
      </c>
      <c r="R2189" s="102" t="s">
        <v>15329</v>
      </c>
      <c r="S2189" s="99" t="s">
        <v>15330</v>
      </c>
      <c r="T2189" s="99" t="s">
        <v>15331</v>
      </c>
      <c r="U2189" s="75" t="s">
        <v>18354</v>
      </c>
      <c r="V2189" s="76" t="s">
        <v>15333</v>
      </c>
      <c r="W2189" s="78">
        <v>10</v>
      </c>
      <c r="X2189" s="121">
        <v>44799</v>
      </c>
      <c r="Y2189" s="121">
        <v>44799</v>
      </c>
      <c r="Z2189" s="121">
        <v>52103</v>
      </c>
      <c r="AA2189" s="79">
        <v>6186</v>
      </c>
      <c r="AB2189" s="80" t="s">
        <v>15340</v>
      </c>
      <c r="AC2189" s="81">
        <v>33</v>
      </c>
    </row>
    <row r="2190" spans="1:29" hidden="1">
      <c r="A2190" s="98" t="s">
        <v>2799</v>
      </c>
      <c r="B2190" s="92" t="s">
        <v>15358</v>
      </c>
      <c r="C2190" s="99" t="s">
        <v>59</v>
      </c>
      <c r="D2190" s="99" t="s">
        <v>15322</v>
      </c>
      <c r="E2190" s="99" t="s">
        <v>15337</v>
      </c>
      <c r="F2190" s="76" t="s">
        <v>15324</v>
      </c>
      <c r="G2190" s="76" t="s">
        <v>18897</v>
      </c>
      <c r="I2190" s="99" t="s">
        <v>15322</v>
      </c>
      <c r="J2190" s="99" t="s">
        <v>15337</v>
      </c>
      <c r="K2190" s="99">
        <v>0</v>
      </c>
      <c r="M2190" s="120" t="s">
        <v>104</v>
      </c>
      <c r="N2190" s="86" t="str">
        <f t="shared" si="35"/>
        <v>0062508</v>
      </c>
      <c r="O2190" s="104">
        <v>309400</v>
      </c>
      <c r="P2190" s="104">
        <v>309400</v>
      </c>
      <c r="Q2190" s="77">
        <v>309.39999999999998</v>
      </c>
      <c r="R2190" s="102" t="s">
        <v>15329</v>
      </c>
      <c r="S2190" s="99" t="s">
        <v>15330</v>
      </c>
      <c r="T2190" s="99" t="s">
        <v>15331</v>
      </c>
      <c r="U2190" s="75" t="s">
        <v>18354</v>
      </c>
      <c r="V2190" s="76" t="s">
        <v>15333</v>
      </c>
      <c r="W2190" s="78">
        <v>10</v>
      </c>
      <c r="X2190" s="121">
        <v>44803</v>
      </c>
      <c r="Y2190" s="121">
        <v>44804</v>
      </c>
      <c r="Z2190" s="121">
        <v>52107</v>
      </c>
      <c r="AA2190" s="79">
        <v>6186</v>
      </c>
      <c r="AB2190" s="80" t="s">
        <v>15340</v>
      </c>
      <c r="AC2190" s="81">
        <v>33</v>
      </c>
    </row>
    <row r="2191" spans="1:29" hidden="1">
      <c r="A2191" s="98" t="s">
        <v>2799</v>
      </c>
      <c r="B2191" s="92" t="s">
        <v>15358</v>
      </c>
      <c r="C2191" s="99" t="s">
        <v>59</v>
      </c>
      <c r="D2191" s="99" t="s">
        <v>15322</v>
      </c>
      <c r="E2191" s="99" t="s">
        <v>15337</v>
      </c>
      <c r="F2191" s="76" t="s">
        <v>15324</v>
      </c>
      <c r="G2191" s="76" t="s">
        <v>18898</v>
      </c>
      <c r="I2191" s="99" t="s">
        <v>15322</v>
      </c>
      <c r="J2191" s="99" t="s">
        <v>15337</v>
      </c>
      <c r="K2191" s="99">
        <v>0</v>
      </c>
      <c r="M2191" s="120" t="s">
        <v>115</v>
      </c>
      <c r="N2191" s="86" t="str">
        <f t="shared" si="35"/>
        <v>2414676</v>
      </c>
      <c r="O2191" s="104">
        <v>309400</v>
      </c>
      <c r="P2191" s="104">
        <v>309400</v>
      </c>
      <c r="Q2191" s="77">
        <v>309.39999999999998</v>
      </c>
      <c r="R2191" s="102" t="s">
        <v>15329</v>
      </c>
      <c r="S2191" s="99" t="s">
        <v>15330</v>
      </c>
      <c r="T2191" s="99" t="s">
        <v>15331</v>
      </c>
      <c r="U2191" s="75" t="s">
        <v>18354</v>
      </c>
      <c r="V2191" s="76" t="s">
        <v>15333</v>
      </c>
      <c r="W2191" s="78">
        <v>10</v>
      </c>
      <c r="X2191" s="121">
        <v>44789</v>
      </c>
      <c r="Y2191" s="121">
        <v>44790</v>
      </c>
      <c r="Z2191" s="121">
        <v>52093</v>
      </c>
      <c r="AA2191" s="79">
        <v>6186</v>
      </c>
      <c r="AB2191" s="80" t="s">
        <v>15340</v>
      </c>
      <c r="AC2191" s="81">
        <v>33</v>
      </c>
    </row>
    <row r="2192" spans="1:29" hidden="1">
      <c r="A2192" s="98" t="s">
        <v>2799</v>
      </c>
      <c r="B2192" s="92" t="s">
        <v>15358</v>
      </c>
      <c r="C2192" s="99" t="s">
        <v>59</v>
      </c>
      <c r="D2192" s="99" t="s">
        <v>15322</v>
      </c>
      <c r="E2192" s="99" t="s">
        <v>15337</v>
      </c>
      <c r="F2192" s="76" t="s">
        <v>15324</v>
      </c>
      <c r="G2192" s="76" t="s">
        <v>18899</v>
      </c>
      <c r="I2192" s="99" t="s">
        <v>15322</v>
      </c>
      <c r="J2192" s="99" t="s">
        <v>15337</v>
      </c>
      <c r="K2192" s="99">
        <v>0</v>
      </c>
      <c r="M2192" s="120" t="s">
        <v>18900</v>
      </c>
      <c r="N2192" s="86" t="str">
        <f t="shared" si="35"/>
        <v>1603148</v>
      </c>
      <c r="O2192" s="104">
        <v>268770</v>
      </c>
      <c r="P2192" s="104">
        <v>268770</v>
      </c>
      <c r="Q2192" s="77">
        <v>268.77</v>
      </c>
      <c r="R2192" s="102" t="s">
        <v>15329</v>
      </c>
      <c r="S2192" s="99" t="s">
        <v>15330</v>
      </c>
      <c r="T2192" s="99" t="s">
        <v>15331</v>
      </c>
      <c r="U2192" s="75" t="s">
        <v>18354</v>
      </c>
      <c r="V2192" s="76" t="s">
        <v>15333</v>
      </c>
      <c r="W2192" s="78">
        <v>10</v>
      </c>
      <c r="X2192" s="121">
        <v>44799</v>
      </c>
      <c r="Y2192" s="121">
        <v>44809</v>
      </c>
      <c r="Z2192" s="121">
        <v>52103</v>
      </c>
      <c r="AA2192" s="79">
        <v>6186</v>
      </c>
    </row>
    <row r="2193" spans="1:29" hidden="1">
      <c r="A2193" s="98" t="s">
        <v>2799</v>
      </c>
      <c r="B2193" s="92" t="s">
        <v>15358</v>
      </c>
      <c r="C2193" s="99" t="s">
        <v>59</v>
      </c>
      <c r="D2193" s="99" t="s">
        <v>15322</v>
      </c>
      <c r="E2193" s="99" t="s">
        <v>15337</v>
      </c>
      <c r="F2193" s="76" t="s">
        <v>15324</v>
      </c>
      <c r="G2193" s="76" t="s">
        <v>3785</v>
      </c>
      <c r="I2193" s="99" t="s">
        <v>15322</v>
      </c>
      <c r="J2193" s="99" t="s">
        <v>15337</v>
      </c>
      <c r="K2193" s="99">
        <v>0</v>
      </c>
      <c r="M2193" s="120" t="s">
        <v>3786</v>
      </c>
      <c r="N2193" s="86" t="str">
        <f t="shared" si="35"/>
        <v>0492025</v>
      </c>
      <c r="O2193" s="104">
        <v>255000</v>
      </c>
      <c r="P2193" s="104">
        <v>255000</v>
      </c>
      <c r="Q2193" s="77">
        <v>255</v>
      </c>
      <c r="R2193" s="102" t="s">
        <v>15329</v>
      </c>
      <c r="S2193" s="99" t="s">
        <v>15330</v>
      </c>
      <c r="T2193" s="99" t="s">
        <v>15331</v>
      </c>
      <c r="U2193" s="75" t="s">
        <v>18354</v>
      </c>
      <c r="V2193" s="76" t="s">
        <v>15333</v>
      </c>
      <c r="W2193" s="78">
        <v>10</v>
      </c>
      <c r="X2193" s="121">
        <v>44799</v>
      </c>
      <c r="Y2193" s="121">
        <v>44799</v>
      </c>
      <c r="Z2193" s="121">
        <v>52103</v>
      </c>
      <c r="AA2193" s="79">
        <v>6186</v>
      </c>
      <c r="AB2193" s="80" t="s">
        <v>15340</v>
      </c>
      <c r="AC2193" s="81">
        <v>33</v>
      </c>
    </row>
    <row r="2194" spans="1:29" hidden="1">
      <c r="A2194" s="98" t="s">
        <v>2799</v>
      </c>
      <c r="B2194" s="92" t="s">
        <v>15358</v>
      </c>
      <c r="C2194" s="99" t="s">
        <v>59</v>
      </c>
      <c r="D2194" s="99" t="s">
        <v>15322</v>
      </c>
      <c r="E2194" s="99" t="s">
        <v>15337</v>
      </c>
      <c r="F2194" s="76" t="s">
        <v>15324</v>
      </c>
      <c r="G2194" s="76" t="s">
        <v>18901</v>
      </c>
      <c r="I2194" s="99" t="s">
        <v>15322</v>
      </c>
      <c r="J2194" s="99" t="s">
        <v>15337</v>
      </c>
      <c r="K2194" s="99">
        <v>0</v>
      </c>
      <c r="M2194" s="120" t="s">
        <v>157</v>
      </c>
      <c r="N2194" s="86" t="str">
        <f t="shared" si="35"/>
        <v>5444509</v>
      </c>
      <c r="O2194" s="104">
        <v>254575</v>
      </c>
      <c r="P2194" s="104">
        <v>254575</v>
      </c>
      <c r="Q2194" s="77">
        <v>254.57499999999999</v>
      </c>
      <c r="R2194" s="102" t="s">
        <v>15329</v>
      </c>
      <c r="S2194" s="99" t="s">
        <v>15330</v>
      </c>
      <c r="T2194" s="99" t="s">
        <v>15331</v>
      </c>
      <c r="U2194" s="75" t="s">
        <v>18354</v>
      </c>
      <c r="V2194" s="76" t="s">
        <v>15333</v>
      </c>
      <c r="W2194" s="78">
        <v>10</v>
      </c>
      <c r="X2194" s="121">
        <v>44796</v>
      </c>
      <c r="Y2194" s="121">
        <v>44796</v>
      </c>
      <c r="Z2194" s="121">
        <v>52100</v>
      </c>
      <c r="AA2194" s="79">
        <v>6186</v>
      </c>
      <c r="AB2194" s="80" t="s">
        <v>15340</v>
      </c>
      <c r="AC2194" s="81">
        <v>33</v>
      </c>
    </row>
    <row r="2195" spans="1:29" hidden="1">
      <c r="A2195" s="98" t="s">
        <v>2799</v>
      </c>
      <c r="B2195" s="92" t="s">
        <v>15358</v>
      </c>
      <c r="C2195" s="99" t="s">
        <v>59</v>
      </c>
      <c r="D2195" s="99" t="s">
        <v>15322</v>
      </c>
      <c r="E2195" s="99" t="s">
        <v>15337</v>
      </c>
      <c r="F2195" s="76" t="s">
        <v>15324</v>
      </c>
      <c r="G2195" s="76" t="s">
        <v>18902</v>
      </c>
      <c r="I2195" s="99" t="s">
        <v>15322</v>
      </c>
      <c r="J2195" s="99" t="s">
        <v>15337</v>
      </c>
      <c r="K2195" s="99">
        <v>0</v>
      </c>
      <c r="M2195" s="120" t="s">
        <v>3823</v>
      </c>
      <c r="N2195" s="86" t="str">
        <f t="shared" si="35"/>
        <v>2172823</v>
      </c>
      <c r="O2195" s="104">
        <v>253300</v>
      </c>
      <c r="P2195" s="104">
        <v>253300</v>
      </c>
      <c r="Q2195" s="77">
        <v>253.3</v>
      </c>
      <c r="R2195" s="102" t="s">
        <v>15329</v>
      </c>
      <c r="S2195" s="99" t="s">
        <v>15330</v>
      </c>
      <c r="T2195" s="99" t="s">
        <v>15331</v>
      </c>
      <c r="U2195" s="75" t="s">
        <v>18354</v>
      </c>
      <c r="V2195" s="76" t="s">
        <v>15333</v>
      </c>
      <c r="W2195" s="78">
        <v>10</v>
      </c>
      <c r="X2195" s="121">
        <v>44789</v>
      </c>
      <c r="Y2195" s="121">
        <v>44790</v>
      </c>
      <c r="Z2195" s="121">
        <v>52093</v>
      </c>
      <c r="AA2195" s="79">
        <v>6186</v>
      </c>
      <c r="AB2195" s="80" t="s">
        <v>15340</v>
      </c>
      <c r="AC2195" s="81">
        <v>33</v>
      </c>
    </row>
    <row r="2196" spans="1:29" hidden="1">
      <c r="A2196" s="98" t="s">
        <v>2799</v>
      </c>
      <c r="B2196" s="92" t="s">
        <v>15358</v>
      </c>
      <c r="C2196" s="99" t="s">
        <v>59</v>
      </c>
      <c r="D2196" s="99" t="s">
        <v>15322</v>
      </c>
      <c r="E2196" s="99" t="s">
        <v>15337</v>
      </c>
      <c r="F2196" s="76" t="s">
        <v>15324</v>
      </c>
      <c r="G2196" s="76" t="s">
        <v>18903</v>
      </c>
      <c r="I2196" s="99" t="s">
        <v>15322</v>
      </c>
      <c r="J2196" s="99" t="s">
        <v>15337</v>
      </c>
      <c r="K2196" s="99">
        <v>0</v>
      </c>
      <c r="M2196" s="120" t="s">
        <v>1133</v>
      </c>
      <c r="N2196" s="86" t="str">
        <f t="shared" si="35"/>
        <v>1472859</v>
      </c>
      <c r="O2196" s="104">
        <v>305150</v>
      </c>
      <c r="P2196" s="104">
        <v>305150</v>
      </c>
      <c r="Q2196" s="77">
        <v>305.14999999999998</v>
      </c>
      <c r="R2196" s="102" t="s">
        <v>15329</v>
      </c>
      <c r="S2196" s="99" t="s">
        <v>15330</v>
      </c>
      <c r="T2196" s="99" t="s">
        <v>15331</v>
      </c>
      <c r="U2196" s="75" t="s">
        <v>18354</v>
      </c>
      <c r="V2196" s="76" t="s">
        <v>15333</v>
      </c>
      <c r="W2196" s="78">
        <v>10</v>
      </c>
      <c r="X2196" s="121">
        <v>44791</v>
      </c>
      <c r="Y2196" s="121">
        <v>44792</v>
      </c>
      <c r="Z2196" s="121">
        <v>52095</v>
      </c>
      <c r="AA2196" s="79">
        <v>6186</v>
      </c>
      <c r="AB2196" s="80" t="s">
        <v>15340</v>
      </c>
      <c r="AC2196" s="81">
        <v>33</v>
      </c>
    </row>
    <row r="2197" spans="1:29" hidden="1">
      <c r="A2197" s="98" t="s">
        <v>2799</v>
      </c>
      <c r="B2197" s="92" t="s">
        <v>15358</v>
      </c>
      <c r="C2197" s="99" t="s">
        <v>59</v>
      </c>
      <c r="D2197" s="99" t="s">
        <v>15322</v>
      </c>
      <c r="E2197" s="99" t="s">
        <v>15337</v>
      </c>
      <c r="F2197" s="76" t="s">
        <v>15324</v>
      </c>
      <c r="G2197" s="76" t="s">
        <v>18904</v>
      </c>
      <c r="I2197" s="99" t="s">
        <v>15322</v>
      </c>
      <c r="J2197" s="99" t="s">
        <v>15337</v>
      </c>
      <c r="K2197" s="99">
        <v>0</v>
      </c>
      <c r="M2197" s="120" t="s">
        <v>18905</v>
      </c>
      <c r="N2197" s="86" t="str">
        <f t="shared" si="35"/>
        <v>1091585</v>
      </c>
      <c r="O2197" s="104">
        <v>248370</v>
      </c>
      <c r="P2197" s="104">
        <v>248370</v>
      </c>
      <c r="Q2197" s="77">
        <v>248.37</v>
      </c>
      <c r="R2197" s="102" t="s">
        <v>15329</v>
      </c>
      <c r="S2197" s="99" t="s">
        <v>15330</v>
      </c>
      <c r="T2197" s="99" t="s">
        <v>15331</v>
      </c>
      <c r="U2197" s="75" t="s">
        <v>18354</v>
      </c>
      <c r="V2197" s="76" t="s">
        <v>15333</v>
      </c>
      <c r="W2197" s="78">
        <v>10</v>
      </c>
      <c r="X2197" s="121">
        <v>44796</v>
      </c>
      <c r="Y2197" s="121">
        <v>44796</v>
      </c>
      <c r="Z2197" s="121">
        <v>52100</v>
      </c>
      <c r="AA2197" s="79">
        <v>6186</v>
      </c>
      <c r="AB2197" s="80" t="s">
        <v>15340</v>
      </c>
      <c r="AC2197" s="81">
        <v>33</v>
      </c>
    </row>
    <row r="2198" spans="1:29" hidden="1">
      <c r="A2198" s="98" t="s">
        <v>2799</v>
      </c>
      <c r="B2198" s="92" t="s">
        <v>15358</v>
      </c>
      <c r="C2198" s="99" t="s">
        <v>59</v>
      </c>
      <c r="D2198" s="99" t="s">
        <v>15322</v>
      </c>
      <c r="E2198" s="99" t="s">
        <v>15337</v>
      </c>
      <c r="F2198" s="76" t="s">
        <v>15324</v>
      </c>
      <c r="G2198" s="76" t="s">
        <v>18906</v>
      </c>
      <c r="I2198" s="99" t="s">
        <v>15322</v>
      </c>
      <c r="J2198" s="99" t="s">
        <v>15337</v>
      </c>
      <c r="K2198" s="99">
        <v>0</v>
      </c>
      <c r="M2198" s="120" t="s">
        <v>58</v>
      </c>
      <c r="N2198" s="86" t="str">
        <f t="shared" si="35"/>
        <v>2091594</v>
      </c>
      <c r="O2198" s="104">
        <v>305060</v>
      </c>
      <c r="P2198" s="104">
        <v>305060</v>
      </c>
      <c r="Q2198" s="77">
        <v>305.06</v>
      </c>
      <c r="R2198" s="102" t="s">
        <v>15329</v>
      </c>
      <c r="S2198" s="99" t="s">
        <v>15330</v>
      </c>
      <c r="T2198" s="99" t="s">
        <v>15331</v>
      </c>
      <c r="U2198" s="75" t="s">
        <v>18354</v>
      </c>
      <c r="V2198" s="76" t="s">
        <v>15333</v>
      </c>
      <c r="W2198" s="78">
        <v>10</v>
      </c>
      <c r="X2198" s="121">
        <v>44791</v>
      </c>
      <c r="Y2198" s="121">
        <v>44792</v>
      </c>
      <c r="Z2198" s="121">
        <v>52095</v>
      </c>
      <c r="AA2198" s="79">
        <v>6186</v>
      </c>
      <c r="AB2198" s="80" t="s">
        <v>15340</v>
      </c>
      <c r="AC2198" s="81">
        <v>33</v>
      </c>
    </row>
    <row r="2199" spans="1:29" hidden="1">
      <c r="A2199" s="98" t="s">
        <v>2799</v>
      </c>
      <c r="B2199" s="92" t="s">
        <v>15358</v>
      </c>
      <c r="C2199" s="99" t="s">
        <v>59</v>
      </c>
      <c r="D2199" s="99" t="s">
        <v>15322</v>
      </c>
      <c r="E2199" s="99" t="s">
        <v>15337</v>
      </c>
      <c r="F2199" s="76" t="s">
        <v>15324</v>
      </c>
      <c r="G2199" s="76" t="s">
        <v>279</v>
      </c>
      <c r="I2199" s="99" t="s">
        <v>15322</v>
      </c>
      <c r="J2199" s="99" t="s">
        <v>15337</v>
      </c>
      <c r="K2199" s="99">
        <v>0</v>
      </c>
      <c r="M2199" s="120" t="s">
        <v>280</v>
      </c>
      <c r="N2199" s="86" t="str">
        <f t="shared" si="35"/>
        <v>2324957</v>
      </c>
      <c r="O2199" s="104">
        <v>297500</v>
      </c>
      <c r="P2199" s="104">
        <v>297500</v>
      </c>
      <c r="Q2199" s="77">
        <v>297.5</v>
      </c>
      <c r="R2199" s="102" t="s">
        <v>15329</v>
      </c>
      <c r="S2199" s="99" t="s">
        <v>15330</v>
      </c>
      <c r="T2199" s="99" t="s">
        <v>15331</v>
      </c>
      <c r="U2199" s="75" t="s">
        <v>18354</v>
      </c>
      <c r="V2199" s="76" t="s">
        <v>15333</v>
      </c>
      <c r="W2199" s="78">
        <v>10</v>
      </c>
      <c r="X2199" s="121">
        <v>44791</v>
      </c>
      <c r="Y2199" s="121">
        <v>44792</v>
      </c>
      <c r="Z2199" s="121">
        <v>52095</v>
      </c>
      <c r="AA2199" s="79">
        <v>6186</v>
      </c>
      <c r="AB2199" s="80" t="s">
        <v>15340</v>
      </c>
      <c r="AC2199" s="81">
        <v>33</v>
      </c>
    </row>
    <row r="2200" spans="1:29" hidden="1">
      <c r="A2200" s="98" t="s">
        <v>2799</v>
      </c>
      <c r="B2200" s="92" t="s">
        <v>15358</v>
      </c>
      <c r="C2200" s="99" t="s">
        <v>59</v>
      </c>
      <c r="D2200" s="99" t="s">
        <v>15322</v>
      </c>
      <c r="E2200" s="99" t="s">
        <v>15337</v>
      </c>
      <c r="F2200" s="76" t="s">
        <v>15324</v>
      </c>
      <c r="G2200" s="76" t="s">
        <v>18907</v>
      </c>
      <c r="I2200" s="99" t="s">
        <v>15322</v>
      </c>
      <c r="J2200" s="99" t="s">
        <v>15337</v>
      </c>
      <c r="K2200" s="99">
        <v>0</v>
      </c>
      <c r="M2200" s="120" t="s">
        <v>2082</v>
      </c>
      <c r="N2200" s="86" t="str">
        <f t="shared" si="35"/>
        <v>3694161</v>
      </c>
      <c r="O2200" s="104">
        <v>254575</v>
      </c>
      <c r="P2200" s="104">
        <v>254575</v>
      </c>
      <c r="Q2200" s="77">
        <v>254.57499999999999</v>
      </c>
      <c r="R2200" s="102" t="s">
        <v>15329</v>
      </c>
      <c r="S2200" s="99" t="s">
        <v>15330</v>
      </c>
      <c r="T2200" s="99" t="s">
        <v>15331</v>
      </c>
      <c r="U2200" s="75" t="s">
        <v>18354</v>
      </c>
      <c r="V2200" s="76" t="s">
        <v>15333</v>
      </c>
      <c r="W2200" s="78">
        <v>10</v>
      </c>
      <c r="X2200" s="121">
        <v>44796</v>
      </c>
      <c r="Y2200" s="121">
        <v>44796</v>
      </c>
      <c r="Z2200" s="121">
        <v>52100</v>
      </c>
      <c r="AA2200" s="79">
        <v>6186</v>
      </c>
      <c r="AB2200" s="80" t="s">
        <v>15340</v>
      </c>
      <c r="AC2200" s="81">
        <v>33</v>
      </c>
    </row>
    <row r="2201" spans="1:29" hidden="1">
      <c r="A2201" s="98" t="s">
        <v>2799</v>
      </c>
      <c r="B2201" s="92" t="s">
        <v>15358</v>
      </c>
      <c r="C2201" s="99" t="s">
        <v>59</v>
      </c>
      <c r="D2201" s="99" t="s">
        <v>15322</v>
      </c>
      <c r="E2201" s="99" t="s">
        <v>15337</v>
      </c>
      <c r="F2201" s="76" t="s">
        <v>15324</v>
      </c>
      <c r="G2201" s="76" t="s">
        <v>18908</v>
      </c>
      <c r="I2201" s="99" t="s">
        <v>15322</v>
      </c>
      <c r="J2201" s="99" t="s">
        <v>15337</v>
      </c>
      <c r="K2201" s="99">
        <v>0</v>
      </c>
      <c r="M2201" s="120" t="s">
        <v>3781</v>
      </c>
      <c r="N2201" s="86" t="str">
        <f t="shared" si="35"/>
        <v>1992585</v>
      </c>
      <c r="O2201" s="104">
        <v>269110</v>
      </c>
      <c r="P2201" s="104">
        <v>269110</v>
      </c>
      <c r="Q2201" s="77">
        <v>269.11</v>
      </c>
      <c r="R2201" s="102" t="s">
        <v>15329</v>
      </c>
      <c r="S2201" s="99" t="s">
        <v>15330</v>
      </c>
      <c r="T2201" s="99" t="s">
        <v>15331</v>
      </c>
      <c r="U2201" s="75" t="s">
        <v>18354</v>
      </c>
      <c r="V2201" s="76" t="s">
        <v>15333</v>
      </c>
      <c r="W2201" s="78">
        <v>10</v>
      </c>
      <c r="X2201" s="121">
        <v>44791</v>
      </c>
      <c r="Y2201" s="121">
        <v>44792</v>
      </c>
      <c r="Z2201" s="121">
        <v>52095</v>
      </c>
      <c r="AA2201" s="79">
        <v>6186</v>
      </c>
      <c r="AB2201" s="80" t="s">
        <v>15340</v>
      </c>
      <c r="AC2201" s="81">
        <v>33</v>
      </c>
    </row>
    <row r="2202" spans="1:29" hidden="1">
      <c r="A2202" s="98" t="s">
        <v>2799</v>
      </c>
      <c r="B2202" s="92" t="s">
        <v>15358</v>
      </c>
      <c r="C2202" s="99" t="s">
        <v>59</v>
      </c>
      <c r="D2202" s="99" t="s">
        <v>15322</v>
      </c>
      <c r="E2202" s="99" t="s">
        <v>15337</v>
      </c>
      <c r="F2202" s="76" t="s">
        <v>15324</v>
      </c>
      <c r="G2202" s="76" t="s">
        <v>18909</v>
      </c>
      <c r="I2202" s="99" t="s">
        <v>15322</v>
      </c>
      <c r="J2202" s="99" t="s">
        <v>15337</v>
      </c>
      <c r="K2202" s="99">
        <v>0</v>
      </c>
      <c r="M2202" s="120" t="s">
        <v>2614</v>
      </c>
      <c r="N2202" s="86" t="str">
        <f t="shared" si="35"/>
        <v>8609796</v>
      </c>
      <c r="O2202" s="104">
        <v>253000</v>
      </c>
      <c r="P2202" s="104">
        <v>253000</v>
      </c>
      <c r="Q2202" s="77">
        <v>253</v>
      </c>
      <c r="R2202" s="102" t="s">
        <v>15329</v>
      </c>
      <c r="S2202" s="99" t="s">
        <v>15330</v>
      </c>
      <c r="T2202" s="99" t="s">
        <v>15331</v>
      </c>
      <c r="U2202" s="75" t="s">
        <v>18354</v>
      </c>
      <c r="V2202" s="76" t="s">
        <v>15333</v>
      </c>
      <c r="W2202" s="78">
        <v>10</v>
      </c>
      <c r="X2202" s="121">
        <v>44791</v>
      </c>
      <c r="Y2202" s="121">
        <v>44792</v>
      </c>
      <c r="Z2202" s="121">
        <v>52095</v>
      </c>
      <c r="AA2202" s="79">
        <v>6186</v>
      </c>
      <c r="AB2202" s="80" t="s">
        <v>15340</v>
      </c>
      <c r="AC2202" s="81">
        <v>33</v>
      </c>
    </row>
    <row r="2203" spans="1:29" hidden="1">
      <c r="A2203" s="98" t="s">
        <v>2799</v>
      </c>
      <c r="B2203" s="92" t="s">
        <v>15358</v>
      </c>
      <c r="C2203" s="99" t="s">
        <v>59</v>
      </c>
      <c r="D2203" s="99" t="s">
        <v>15322</v>
      </c>
      <c r="E2203" s="99" t="s">
        <v>15337</v>
      </c>
      <c r="F2203" s="76" t="s">
        <v>15324</v>
      </c>
      <c r="G2203" s="76" t="s">
        <v>18910</v>
      </c>
      <c r="I2203" s="99" t="s">
        <v>15322</v>
      </c>
      <c r="J2203" s="99" t="s">
        <v>15337</v>
      </c>
      <c r="K2203" s="99">
        <v>0</v>
      </c>
      <c r="M2203" s="120" t="s">
        <v>1645</v>
      </c>
      <c r="N2203" s="86" t="str">
        <f t="shared" si="35"/>
        <v>7101894</v>
      </c>
      <c r="O2203" s="104">
        <v>327250</v>
      </c>
      <c r="P2203" s="104">
        <v>327250</v>
      </c>
      <c r="Q2203" s="77">
        <v>327.25</v>
      </c>
      <c r="R2203" s="102" t="s">
        <v>15329</v>
      </c>
      <c r="S2203" s="99" t="s">
        <v>15330</v>
      </c>
      <c r="T2203" s="99" t="s">
        <v>15331</v>
      </c>
      <c r="U2203" s="75" t="s">
        <v>18354</v>
      </c>
      <c r="V2203" s="76" t="s">
        <v>15333</v>
      </c>
      <c r="W2203" s="78">
        <v>10</v>
      </c>
      <c r="X2203" s="121">
        <v>44799</v>
      </c>
      <c r="Y2203" s="121">
        <v>44799</v>
      </c>
      <c r="Z2203" s="121">
        <v>52103</v>
      </c>
      <c r="AA2203" s="79">
        <v>6186</v>
      </c>
      <c r="AB2203" s="80" t="s">
        <v>15340</v>
      </c>
      <c r="AC2203" s="81">
        <v>33</v>
      </c>
    </row>
    <row r="2204" spans="1:29" hidden="1">
      <c r="A2204" s="98" t="s">
        <v>2799</v>
      </c>
      <c r="B2204" s="92" t="s">
        <v>15358</v>
      </c>
      <c r="C2204" s="99" t="s">
        <v>59</v>
      </c>
      <c r="D2204" s="99" t="s">
        <v>15322</v>
      </c>
      <c r="E2204" s="99" t="s">
        <v>15337</v>
      </c>
      <c r="F2204" s="76" t="s">
        <v>15324</v>
      </c>
      <c r="G2204" s="76" t="s">
        <v>18911</v>
      </c>
      <c r="I2204" s="99" t="s">
        <v>15322</v>
      </c>
      <c r="J2204" s="99" t="s">
        <v>15337</v>
      </c>
      <c r="K2204" s="99">
        <v>0</v>
      </c>
      <c r="M2204" s="120" t="s">
        <v>1666</v>
      </c>
      <c r="N2204" s="86" t="str">
        <f t="shared" si="35"/>
        <v>4765918</v>
      </c>
      <c r="O2204" s="104">
        <v>252525</v>
      </c>
      <c r="P2204" s="104">
        <v>252525</v>
      </c>
      <c r="Q2204" s="77">
        <v>252.52500000000001</v>
      </c>
      <c r="R2204" s="102" t="s">
        <v>15329</v>
      </c>
      <c r="S2204" s="99" t="s">
        <v>15330</v>
      </c>
      <c r="T2204" s="99" t="s">
        <v>15331</v>
      </c>
      <c r="U2204" s="75" t="s">
        <v>18354</v>
      </c>
      <c r="V2204" s="76" t="s">
        <v>15333</v>
      </c>
      <c r="W2204" s="78">
        <v>10</v>
      </c>
      <c r="X2204" s="121">
        <v>44796</v>
      </c>
      <c r="Y2204" s="121">
        <v>44796</v>
      </c>
      <c r="Z2204" s="121">
        <v>52100</v>
      </c>
      <c r="AA2204" s="79">
        <v>6186</v>
      </c>
      <c r="AB2204" s="80" t="s">
        <v>15340</v>
      </c>
      <c r="AC2204" s="81">
        <v>33</v>
      </c>
    </row>
    <row r="2205" spans="1:29" hidden="1">
      <c r="A2205" s="98" t="s">
        <v>2799</v>
      </c>
      <c r="B2205" s="92" t="s">
        <v>15358</v>
      </c>
      <c r="C2205" s="99" t="s">
        <v>59</v>
      </c>
      <c r="D2205" s="99" t="s">
        <v>15322</v>
      </c>
      <c r="E2205" s="99" t="s">
        <v>15337</v>
      </c>
      <c r="F2205" s="76" t="s">
        <v>15324</v>
      </c>
      <c r="G2205" s="76" t="s">
        <v>18912</v>
      </c>
      <c r="I2205" s="99" t="s">
        <v>15322</v>
      </c>
      <c r="J2205" s="99" t="s">
        <v>15337</v>
      </c>
      <c r="K2205" s="99">
        <v>0</v>
      </c>
      <c r="M2205" s="120" t="s">
        <v>412</v>
      </c>
      <c r="N2205" s="86" t="str">
        <f t="shared" si="35"/>
        <v>0790036</v>
      </c>
      <c r="O2205" s="104">
        <v>235099</v>
      </c>
      <c r="P2205" s="104">
        <v>235099</v>
      </c>
      <c r="Q2205" s="77">
        <v>235.09899999999999</v>
      </c>
      <c r="R2205" s="102" t="s">
        <v>15329</v>
      </c>
      <c r="S2205" s="99" t="s">
        <v>15330</v>
      </c>
      <c r="T2205" s="99" t="s">
        <v>15331</v>
      </c>
      <c r="U2205" s="75" t="s">
        <v>18354</v>
      </c>
      <c r="V2205" s="76" t="s">
        <v>15333</v>
      </c>
      <c r="W2205" s="78">
        <v>10</v>
      </c>
      <c r="X2205" s="121">
        <v>44789</v>
      </c>
      <c r="Y2205" s="121">
        <v>44790</v>
      </c>
      <c r="Z2205" s="121">
        <v>52093</v>
      </c>
      <c r="AA2205" s="79">
        <v>6186</v>
      </c>
      <c r="AB2205" s="80" t="s">
        <v>15340</v>
      </c>
      <c r="AC2205" s="81">
        <v>33</v>
      </c>
    </row>
    <row r="2206" spans="1:29" hidden="1">
      <c r="A2206" s="98" t="s">
        <v>2799</v>
      </c>
      <c r="B2206" s="92" t="s">
        <v>15358</v>
      </c>
      <c r="C2206" s="99" t="s">
        <v>59</v>
      </c>
      <c r="D2206" s="99" t="s">
        <v>15322</v>
      </c>
      <c r="E2206" s="99" t="s">
        <v>15337</v>
      </c>
      <c r="F2206" s="76" t="s">
        <v>15324</v>
      </c>
      <c r="G2206" s="76" t="s">
        <v>18913</v>
      </c>
      <c r="I2206" s="99" t="s">
        <v>15322</v>
      </c>
      <c r="J2206" s="99" t="s">
        <v>15337</v>
      </c>
      <c r="K2206" s="99">
        <v>0</v>
      </c>
      <c r="M2206" s="120" t="s">
        <v>18914</v>
      </c>
      <c r="N2206" s="86" t="str">
        <f t="shared" si="35"/>
        <v>6865460</v>
      </c>
      <c r="O2206" s="104">
        <v>327000</v>
      </c>
      <c r="P2206" s="104">
        <v>327000</v>
      </c>
      <c r="Q2206" s="77">
        <v>327</v>
      </c>
      <c r="R2206" s="102" t="s">
        <v>15329</v>
      </c>
      <c r="S2206" s="99" t="s">
        <v>15330</v>
      </c>
      <c r="T2206" s="99" t="s">
        <v>15331</v>
      </c>
      <c r="U2206" s="75" t="s">
        <v>18354</v>
      </c>
      <c r="V2206" s="76" t="s">
        <v>15333</v>
      </c>
      <c r="W2206" s="78">
        <v>17</v>
      </c>
      <c r="X2206" s="121">
        <v>44795</v>
      </c>
      <c r="Y2206" s="121">
        <v>44795</v>
      </c>
      <c r="Z2206" s="121">
        <v>52099</v>
      </c>
      <c r="AA2206" s="79">
        <v>6186</v>
      </c>
      <c r="AB2206" s="80" t="s">
        <v>15340</v>
      </c>
      <c r="AC2206" s="81">
        <v>33</v>
      </c>
    </row>
    <row r="2207" spans="1:29" hidden="1">
      <c r="A2207" s="98" t="s">
        <v>2799</v>
      </c>
      <c r="B2207" s="92" t="s">
        <v>15358</v>
      </c>
      <c r="C2207" s="99" t="s">
        <v>59</v>
      </c>
      <c r="D2207" s="99" t="s">
        <v>15322</v>
      </c>
      <c r="E2207" s="99" t="s">
        <v>15337</v>
      </c>
      <c r="F2207" s="76" t="s">
        <v>15324</v>
      </c>
      <c r="G2207" s="76" t="s">
        <v>18915</v>
      </c>
      <c r="I2207" s="99" t="s">
        <v>15322</v>
      </c>
      <c r="J2207" s="99" t="s">
        <v>15337</v>
      </c>
      <c r="K2207" s="99">
        <v>0</v>
      </c>
      <c r="M2207" s="120" t="s">
        <v>502</v>
      </c>
      <c r="N2207" s="86" t="str">
        <f t="shared" si="35"/>
        <v>5691263</v>
      </c>
      <c r="O2207" s="104">
        <v>327250</v>
      </c>
      <c r="P2207" s="104">
        <v>327250</v>
      </c>
      <c r="Q2207" s="77">
        <v>327.25</v>
      </c>
      <c r="R2207" s="102" t="s">
        <v>15329</v>
      </c>
      <c r="S2207" s="99" t="s">
        <v>15330</v>
      </c>
      <c r="T2207" s="99" t="s">
        <v>15331</v>
      </c>
      <c r="U2207" s="75" t="s">
        <v>18354</v>
      </c>
      <c r="V2207" s="76" t="s">
        <v>15333</v>
      </c>
      <c r="W2207" s="78">
        <v>10</v>
      </c>
      <c r="X2207" s="121">
        <v>44804</v>
      </c>
      <c r="Y2207" s="121">
        <v>44809</v>
      </c>
      <c r="Z2207" s="121">
        <v>52108</v>
      </c>
      <c r="AA2207" s="79">
        <v>6186</v>
      </c>
      <c r="AB2207" s="80" t="s">
        <v>15340</v>
      </c>
      <c r="AC2207" s="81">
        <v>33</v>
      </c>
    </row>
    <row r="2208" spans="1:29" hidden="1">
      <c r="A2208" s="98" t="s">
        <v>2799</v>
      </c>
      <c r="B2208" s="92" t="s">
        <v>15358</v>
      </c>
      <c r="C2208" s="99" t="s">
        <v>59</v>
      </c>
      <c r="D2208" s="99" t="s">
        <v>15322</v>
      </c>
      <c r="E2208" s="99" t="s">
        <v>15337</v>
      </c>
      <c r="F2208" s="76" t="s">
        <v>15324</v>
      </c>
      <c r="G2208" s="76" t="s">
        <v>18916</v>
      </c>
      <c r="I2208" s="99" t="s">
        <v>15322</v>
      </c>
      <c r="J2208" s="99" t="s">
        <v>15337</v>
      </c>
      <c r="K2208" s="99">
        <v>0</v>
      </c>
      <c r="M2208" s="120" t="s">
        <v>72</v>
      </c>
      <c r="N2208" s="86" t="str">
        <f t="shared" si="35"/>
        <v>2860950</v>
      </c>
      <c r="O2208" s="104">
        <v>306000</v>
      </c>
      <c r="P2208" s="104">
        <v>306000</v>
      </c>
      <c r="Q2208" s="77">
        <v>306</v>
      </c>
      <c r="R2208" s="102" t="s">
        <v>15329</v>
      </c>
      <c r="S2208" s="99" t="s">
        <v>15330</v>
      </c>
      <c r="T2208" s="99" t="s">
        <v>15331</v>
      </c>
      <c r="U2208" s="75" t="s">
        <v>18354</v>
      </c>
      <c r="V2208" s="76" t="s">
        <v>15333</v>
      </c>
      <c r="W2208" s="78">
        <v>10</v>
      </c>
      <c r="X2208" s="121">
        <v>44799</v>
      </c>
      <c r="Y2208" s="121">
        <v>44799</v>
      </c>
      <c r="Z2208" s="121">
        <v>52103</v>
      </c>
      <c r="AA2208" s="79">
        <v>6186</v>
      </c>
      <c r="AB2208" s="80" t="s">
        <v>15340</v>
      </c>
      <c r="AC2208" s="81">
        <v>33</v>
      </c>
    </row>
    <row r="2209" spans="1:29" hidden="1">
      <c r="A2209" s="98" t="s">
        <v>2799</v>
      </c>
      <c r="B2209" s="92" t="s">
        <v>15358</v>
      </c>
      <c r="C2209" s="99" t="s">
        <v>59</v>
      </c>
      <c r="D2209" s="99" t="s">
        <v>15322</v>
      </c>
      <c r="E2209" s="99" t="s">
        <v>15337</v>
      </c>
      <c r="F2209" s="76" t="s">
        <v>15324</v>
      </c>
      <c r="G2209" s="76" t="s">
        <v>18917</v>
      </c>
      <c r="I2209" s="99" t="s">
        <v>15322</v>
      </c>
      <c r="J2209" s="99" t="s">
        <v>15337</v>
      </c>
      <c r="K2209" s="99">
        <v>0</v>
      </c>
      <c r="M2209" s="120" t="s">
        <v>1004</v>
      </c>
      <c r="N2209" s="86" t="str">
        <f t="shared" si="35"/>
        <v>7448292</v>
      </c>
      <c r="O2209" s="104">
        <v>297500</v>
      </c>
      <c r="P2209" s="104">
        <v>297500</v>
      </c>
      <c r="Q2209" s="77">
        <v>297.5</v>
      </c>
      <c r="R2209" s="102" t="s">
        <v>15329</v>
      </c>
      <c r="S2209" s="99" t="s">
        <v>15330</v>
      </c>
      <c r="T2209" s="99" t="s">
        <v>15331</v>
      </c>
      <c r="U2209" s="75" t="s">
        <v>18354</v>
      </c>
      <c r="V2209" s="76" t="s">
        <v>15333</v>
      </c>
      <c r="W2209" s="78">
        <v>10</v>
      </c>
      <c r="X2209" s="121">
        <v>44795</v>
      </c>
      <c r="Y2209" s="121">
        <v>44795</v>
      </c>
      <c r="Z2209" s="121">
        <v>52099</v>
      </c>
      <c r="AA2209" s="79">
        <v>6186</v>
      </c>
      <c r="AB2209" s="80" t="s">
        <v>15340</v>
      </c>
      <c r="AC2209" s="81">
        <v>33</v>
      </c>
    </row>
    <row r="2210" spans="1:29" hidden="1">
      <c r="A2210" s="98" t="s">
        <v>2799</v>
      </c>
      <c r="B2210" s="92" t="s">
        <v>15358</v>
      </c>
      <c r="C2210" s="99" t="s">
        <v>59</v>
      </c>
      <c r="D2210" s="99" t="s">
        <v>15322</v>
      </c>
      <c r="E2210" s="99" t="s">
        <v>15337</v>
      </c>
      <c r="F2210" s="76" t="s">
        <v>15324</v>
      </c>
      <c r="G2210" s="76" t="s">
        <v>18918</v>
      </c>
      <c r="I2210" s="99" t="s">
        <v>15322</v>
      </c>
      <c r="J2210" s="99" t="s">
        <v>15337</v>
      </c>
      <c r="K2210" s="99">
        <v>0</v>
      </c>
      <c r="M2210" s="120" t="s">
        <v>1883</v>
      </c>
      <c r="N2210" s="86" t="str">
        <f t="shared" si="35"/>
        <v>6465441</v>
      </c>
      <c r="O2210" s="104">
        <v>297500</v>
      </c>
      <c r="P2210" s="104">
        <v>297500</v>
      </c>
      <c r="Q2210" s="77">
        <v>297.5</v>
      </c>
      <c r="R2210" s="102" t="s">
        <v>15329</v>
      </c>
      <c r="S2210" s="99" t="s">
        <v>15330</v>
      </c>
      <c r="T2210" s="99" t="s">
        <v>15331</v>
      </c>
      <c r="U2210" s="75" t="s">
        <v>18354</v>
      </c>
      <c r="V2210" s="76" t="s">
        <v>15333</v>
      </c>
      <c r="W2210" s="78">
        <v>10</v>
      </c>
      <c r="X2210" s="121">
        <v>44795</v>
      </c>
      <c r="Y2210" s="121">
        <v>44795</v>
      </c>
      <c r="Z2210" s="121">
        <v>52099</v>
      </c>
      <c r="AA2210" s="79">
        <v>6186</v>
      </c>
      <c r="AB2210" s="80" t="s">
        <v>15340</v>
      </c>
      <c r="AC2210" s="81">
        <v>33</v>
      </c>
    </row>
    <row r="2211" spans="1:29" hidden="1">
      <c r="A2211" s="98" t="s">
        <v>2799</v>
      </c>
      <c r="B2211" s="92" t="s">
        <v>15358</v>
      </c>
      <c r="C2211" s="99" t="s">
        <v>59</v>
      </c>
      <c r="D2211" s="99" t="s">
        <v>15322</v>
      </c>
      <c r="E2211" s="99" t="s">
        <v>15337</v>
      </c>
      <c r="F2211" s="76" t="s">
        <v>15324</v>
      </c>
      <c r="G2211" s="76" t="s">
        <v>18919</v>
      </c>
      <c r="I2211" s="99" t="s">
        <v>15322</v>
      </c>
      <c r="J2211" s="99" t="s">
        <v>15337</v>
      </c>
      <c r="K2211" s="99">
        <v>0</v>
      </c>
      <c r="M2211" s="120" t="s">
        <v>18920</v>
      </c>
      <c r="N2211" s="86" t="str">
        <f t="shared" si="35"/>
        <v>7240160</v>
      </c>
      <c r="O2211" s="104">
        <v>327250</v>
      </c>
      <c r="P2211" s="104">
        <v>327250</v>
      </c>
      <c r="Q2211" s="77">
        <v>327.25</v>
      </c>
      <c r="R2211" s="102" t="s">
        <v>15329</v>
      </c>
      <c r="S2211" s="99" t="s">
        <v>15330</v>
      </c>
      <c r="T2211" s="99" t="s">
        <v>15331</v>
      </c>
      <c r="U2211" s="75" t="s">
        <v>18354</v>
      </c>
      <c r="V2211" s="76" t="s">
        <v>15333</v>
      </c>
      <c r="W2211" s="78">
        <v>10</v>
      </c>
      <c r="X2211" s="121">
        <v>44795</v>
      </c>
      <c r="Y2211" s="121">
        <v>44795</v>
      </c>
      <c r="Z2211" s="121">
        <v>52099</v>
      </c>
      <c r="AA2211" s="79">
        <v>6186</v>
      </c>
      <c r="AB2211" s="80" t="s">
        <v>15340</v>
      </c>
      <c r="AC2211" s="81">
        <v>33</v>
      </c>
    </row>
    <row r="2212" spans="1:29" hidden="1">
      <c r="A2212" s="98" t="s">
        <v>2799</v>
      </c>
      <c r="B2212" s="92" t="s">
        <v>15358</v>
      </c>
      <c r="C2212" s="99" t="s">
        <v>59</v>
      </c>
      <c r="D2212" s="99" t="s">
        <v>15322</v>
      </c>
      <c r="E2212" s="99" t="s">
        <v>15337</v>
      </c>
      <c r="F2212" s="76" t="s">
        <v>15324</v>
      </c>
      <c r="G2212" s="76" t="s">
        <v>18921</v>
      </c>
      <c r="I2212" s="99" t="s">
        <v>15322</v>
      </c>
      <c r="J2212" s="99" t="s">
        <v>15337</v>
      </c>
      <c r="K2212" s="99">
        <v>0</v>
      </c>
      <c r="M2212" s="120" t="s">
        <v>2109</v>
      </c>
      <c r="N2212" s="86" t="str">
        <f t="shared" si="35"/>
        <v>2183930</v>
      </c>
      <c r="O2212" s="104">
        <v>253000</v>
      </c>
      <c r="P2212" s="104">
        <v>253000</v>
      </c>
      <c r="Q2212" s="77">
        <v>253</v>
      </c>
      <c r="R2212" s="102" t="s">
        <v>15329</v>
      </c>
      <c r="S2212" s="99" t="s">
        <v>15330</v>
      </c>
      <c r="T2212" s="99" t="s">
        <v>15331</v>
      </c>
      <c r="U2212" s="75" t="s">
        <v>18354</v>
      </c>
      <c r="V2212" s="76" t="s">
        <v>15333</v>
      </c>
      <c r="W2212" s="78">
        <v>10</v>
      </c>
      <c r="X2212" s="121">
        <v>44799</v>
      </c>
      <c r="Y2212" s="121">
        <v>44799</v>
      </c>
      <c r="Z2212" s="121">
        <v>52103</v>
      </c>
      <c r="AA2212" s="79">
        <v>6186</v>
      </c>
      <c r="AB2212" s="80" t="s">
        <v>15340</v>
      </c>
      <c r="AC2212" s="81">
        <v>33</v>
      </c>
    </row>
    <row r="2213" spans="1:29" hidden="1">
      <c r="A2213" s="98" t="s">
        <v>2799</v>
      </c>
      <c r="B2213" s="92" t="s">
        <v>15358</v>
      </c>
      <c r="C2213" s="99" t="s">
        <v>59</v>
      </c>
      <c r="D2213" s="99" t="s">
        <v>15322</v>
      </c>
      <c r="E2213" s="99" t="s">
        <v>15337</v>
      </c>
      <c r="F2213" s="76" t="s">
        <v>15324</v>
      </c>
      <c r="G2213" s="76" t="s">
        <v>18922</v>
      </c>
      <c r="I2213" s="99" t="s">
        <v>15322</v>
      </c>
      <c r="J2213" s="99" t="s">
        <v>15337</v>
      </c>
      <c r="K2213" s="99">
        <v>0</v>
      </c>
      <c r="M2213" s="120" t="s">
        <v>18923</v>
      </c>
      <c r="N2213" s="86" t="str">
        <f t="shared" si="35"/>
        <v>1457574</v>
      </c>
      <c r="O2213" s="104">
        <v>327250</v>
      </c>
      <c r="P2213" s="104">
        <v>327250</v>
      </c>
      <c r="Q2213" s="77">
        <v>327.25</v>
      </c>
      <c r="R2213" s="102" t="s">
        <v>15329</v>
      </c>
      <c r="S2213" s="99" t="s">
        <v>15330</v>
      </c>
      <c r="T2213" s="99" t="s">
        <v>15331</v>
      </c>
      <c r="U2213" s="75" t="s">
        <v>18354</v>
      </c>
      <c r="V2213" s="76" t="s">
        <v>15333</v>
      </c>
      <c r="W2213" s="78">
        <v>17</v>
      </c>
      <c r="X2213" s="121">
        <v>44799</v>
      </c>
      <c r="Y2213" s="121">
        <v>44799</v>
      </c>
      <c r="Z2213" s="121">
        <v>52103</v>
      </c>
      <c r="AA2213" s="79">
        <v>6186</v>
      </c>
      <c r="AB2213" s="80" t="s">
        <v>15340</v>
      </c>
      <c r="AC2213" s="81">
        <v>33</v>
      </c>
    </row>
    <row r="2214" spans="1:29" hidden="1">
      <c r="A2214" s="98" t="s">
        <v>2799</v>
      </c>
      <c r="B2214" s="92" t="s">
        <v>15358</v>
      </c>
      <c r="C2214" s="99" t="s">
        <v>59</v>
      </c>
      <c r="D2214" s="99" t="s">
        <v>15322</v>
      </c>
      <c r="E2214" s="99" t="s">
        <v>15337</v>
      </c>
      <c r="F2214" s="76" t="s">
        <v>15324</v>
      </c>
      <c r="G2214" s="76" t="s">
        <v>18924</v>
      </c>
      <c r="I2214" s="99" t="s">
        <v>15322</v>
      </c>
      <c r="J2214" s="99" t="s">
        <v>15337</v>
      </c>
      <c r="K2214" s="99">
        <v>0</v>
      </c>
      <c r="M2214" s="120" t="s">
        <v>68</v>
      </c>
      <c r="N2214" s="86" t="str">
        <f t="shared" si="35"/>
        <v>8233988</v>
      </c>
      <c r="O2214" s="104">
        <v>327250</v>
      </c>
      <c r="P2214" s="104">
        <v>327250</v>
      </c>
      <c r="Q2214" s="77">
        <v>327.25</v>
      </c>
      <c r="R2214" s="102" t="s">
        <v>15329</v>
      </c>
      <c r="S2214" s="99" t="s">
        <v>15330</v>
      </c>
      <c r="T2214" s="99" t="s">
        <v>15331</v>
      </c>
      <c r="U2214" s="75" t="s">
        <v>18354</v>
      </c>
      <c r="V2214" s="76" t="s">
        <v>15333</v>
      </c>
      <c r="W2214" s="78">
        <v>10</v>
      </c>
      <c r="X2214" s="121">
        <v>44795</v>
      </c>
      <c r="Y2214" s="121">
        <v>44795</v>
      </c>
      <c r="Z2214" s="121">
        <v>52099</v>
      </c>
      <c r="AA2214" s="79">
        <v>6186</v>
      </c>
      <c r="AB2214" s="80" t="s">
        <v>15340</v>
      </c>
      <c r="AC2214" s="81">
        <v>33</v>
      </c>
    </row>
    <row r="2215" spans="1:29" hidden="1">
      <c r="A2215" s="98" t="s">
        <v>2799</v>
      </c>
      <c r="B2215" s="92" t="s">
        <v>15358</v>
      </c>
      <c r="C2215" s="99" t="s">
        <v>59</v>
      </c>
      <c r="D2215" s="99" t="s">
        <v>15322</v>
      </c>
      <c r="E2215" s="99" t="s">
        <v>15337</v>
      </c>
      <c r="F2215" s="76" t="s">
        <v>15324</v>
      </c>
      <c r="G2215" s="76" t="s">
        <v>413</v>
      </c>
      <c r="I2215" s="99" t="s">
        <v>15322</v>
      </c>
      <c r="J2215" s="99" t="s">
        <v>15337</v>
      </c>
      <c r="K2215" s="99">
        <v>0</v>
      </c>
      <c r="M2215" s="120" t="s">
        <v>414</v>
      </c>
      <c r="N2215" s="86" t="str">
        <f t="shared" si="35"/>
        <v>9508523</v>
      </c>
      <c r="O2215" s="104">
        <v>254498.5</v>
      </c>
      <c r="P2215" s="104">
        <v>254498.5</v>
      </c>
      <c r="Q2215" s="77">
        <v>254.49850000000001</v>
      </c>
      <c r="R2215" s="102" t="s">
        <v>15329</v>
      </c>
      <c r="S2215" s="99" t="s">
        <v>15330</v>
      </c>
      <c r="T2215" s="99" t="s">
        <v>15331</v>
      </c>
      <c r="U2215" s="75" t="s">
        <v>18354</v>
      </c>
      <c r="V2215" s="76" t="s">
        <v>15333</v>
      </c>
      <c r="W2215" s="78">
        <v>10</v>
      </c>
      <c r="X2215" s="121">
        <v>44795</v>
      </c>
      <c r="Y2215" s="121">
        <v>44795</v>
      </c>
      <c r="Z2215" s="121">
        <v>52099</v>
      </c>
      <c r="AA2215" s="79">
        <v>6186</v>
      </c>
      <c r="AB2215" s="80" t="s">
        <v>15340</v>
      </c>
    </row>
    <row r="2216" spans="1:29" hidden="1">
      <c r="A2216" s="98" t="s">
        <v>2799</v>
      </c>
      <c r="B2216" s="92" t="s">
        <v>15358</v>
      </c>
      <c r="C2216" s="99" t="s">
        <v>59</v>
      </c>
      <c r="D2216" s="99" t="s">
        <v>15322</v>
      </c>
      <c r="E2216" s="99" t="s">
        <v>15337</v>
      </c>
      <c r="F2216" s="76" t="s">
        <v>15324</v>
      </c>
      <c r="G2216" s="76" t="s">
        <v>18925</v>
      </c>
      <c r="I2216" s="99" t="s">
        <v>15322</v>
      </c>
      <c r="J2216" s="99" t="s">
        <v>15337</v>
      </c>
      <c r="K2216" s="99">
        <v>0</v>
      </c>
      <c r="M2216" s="120" t="s">
        <v>3426</v>
      </c>
      <c r="N2216" s="86" t="str">
        <f t="shared" si="35"/>
        <v>3384587</v>
      </c>
      <c r="O2216" s="104">
        <v>236823.6</v>
      </c>
      <c r="P2216" s="104">
        <v>236823.6</v>
      </c>
      <c r="Q2216" s="77">
        <v>236.8236</v>
      </c>
      <c r="R2216" s="102" t="s">
        <v>15329</v>
      </c>
      <c r="S2216" s="99" t="s">
        <v>15330</v>
      </c>
      <c r="T2216" s="99" t="s">
        <v>15331</v>
      </c>
      <c r="U2216" s="75" t="s">
        <v>18354</v>
      </c>
      <c r="V2216" s="76" t="s">
        <v>15333</v>
      </c>
      <c r="W2216" s="78">
        <v>10</v>
      </c>
      <c r="X2216" s="121">
        <v>44796</v>
      </c>
      <c r="Y2216" s="121">
        <v>44797</v>
      </c>
      <c r="Z2216" s="121">
        <v>52100</v>
      </c>
      <c r="AA2216" s="79">
        <v>6186</v>
      </c>
      <c r="AB2216" s="80" t="s">
        <v>15340</v>
      </c>
      <c r="AC2216" s="81">
        <v>33</v>
      </c>
    </row>
    <row r="2217" spans="1:29" hidden="1">
      <c r="A2217" s="98" t="s">
        <v>2799</v>
      </c>
      <c r="B2217" s="92" t="s">
        <v>15358</v>
      </c>
      <c r="C2217" s="99" t="s">
        <v>59</v>
      </c>
      <c r="D2217" s="99" t="s">
        <v>15322</v>
      </c>
      <c r="E2217" s="99" t="s">
        <v>15337</v>
      </c>
      <c r="F2217" s="76" t="s">
        <v>15324</v>
      </c>
      <c r="G2217" s="76" t="s">
        <v>18926</v>
      </c>
      <c r="I2217" s="99" t="s">
        <v>15322</v>
      </c>
      <c r="J2217" s="99" t="s">
        <v>15337</v>
      </c>
      <c r="K2217" s="99">
        <v>0</v>
      </c>
      <c r="M2217" s="120" t="s">
        <v>694</v>
      </c>
      <c r="N2217" s="86" t="str">
        <f t="shared" si="35"/>
        <v>1617679</v>
      </c>
      <c r="O2217" s="104">
        <v>309400</v>
      </c>
      <c r="P2217" s="104">
        <v>309400</v>
      </c>
      <c r="Q2217" s="77">
        <v>309.39999999999998</v>
      </c>
      <c r="R2217" s="102" t="s">
        <v>15329</v>
      </c>
      <c r="S2217" s="99" t="s">
        <v>15330</v>
      </c>
      <c r="T2217" s="99" t="s">
        <v>15331</v>
      </c>
      <c r="U2217" s="75" t="s">
        <v>18354</v>
      </c>
      <c r="V2217" s="76" t="s">
        <v>15333</v>
      </c>
      <c r="W2217" s="78">
        <v>10</v>
      </c>
      <c r="X2217" s="121">
        <v>44799</v>
      </c>
      <c r="Y2217" s="121">
        <v>44799</v>
      </c>
      <c r="Z2217" s="121">
        <v>52103</v>
      </c>
      <c r="AA2217" s="79">
        <v>6186</v>
      </c>
      <c r="AB2217" s="80" t="s">
        <v>15340</v>
      </c>
      <c r="AC2217" s="81">
        <v>33</v>
      </c>
    </row>
    <row r="2218" spans="1:29" hidden="1">
      <c r="A2218" s="98" t="s">
        <v>2799</v>
      </c>
      <c r="B2218" s="92" t="s">
        <v>15358</v>
      </c>
      <c r="C2218" s="99" t="s">
        <v>59</v>
      </c>
      <c r="D2218" s="99" t="s">
        <v>15322</v>
      </c>
      <c r="E2218" s="99" t="s">
        <v>15337</v>
      </c>
      <c r="F2218" s="76" t="s">
        <v>15324</v>
      </c>
      <c r="G2218" s="76" t="s">
        <v>18927</v>
      </c>
      <c r="I2218" s="99" t="s">
        <v>15322</v>
      </c>
      <c r="J2218" s="99" t="s">
        <v>15337</v>
      </c>
      <c r="K2218" s="99">
        <v>0</v>
      </c>
      <c r="M2218" s="120" t="s">
        <v>18928</v>
      </c>
      <c r="N2218" s="86" t="str">
        <f t="shared" si="35"/>
        <v>2756573</v>
      </c>
      <c r="O2218" s="104">
        <v>297500</v>
      </c>
      <c r="P2218" s="104">
        <v>297500</v>
      </c>
      <c r="Q2218" s="77">
        <v>297.5</v>
      </c>
      <c r="R2218" s="102" t="s">
        <v>15329</v>
      </c>
      <c r="S2218" s="99" t="s">
        <v>15330</v>
      </c>
      <c r="T2218" s="99" t="s">
        <v>15331</v>
      </c>
      <c r="U2218" s="75" t="s">
        <v>18354</v>
      </c>
      <c r="V2218" s="76" t="s">
        <v>15333</v>
      </c>
      <c r="W2218" s="78">
        <v>10</v>
      </c>
      <c r="X2218" s="121">
        <v>44802</v>
      </c>
      <c r="Y2218" s="121">
        <v>44802</v>
      </c>
      <c r="Z2218" s="121">
        <v>52106</v>
      </c>
      <c r="AA2218" s="79">
        <v>6186</v>
      </c>
      <c r="AB2218" s="80" t="s">
        <v>15340</v>
      </c>
      <c r="AC2218" s="81">
        <v>33</v>
      </c>
    </row>
    <row r="2219" spans="1:29" hidden="1">
      <c r="A2219" s="98" t="s">
        <v>2799</v>
      </c>
      <c r="B2219" s="92" t="s">
        <v>15358</v>
      </c>
      <c r="C2219" s="99" t="s">
        <v>59</v>
      </c>
      <c r="D2219" s="99" t="s">
        <v>15322</v>
      </c>
      <c r="E2219" s="99" t="s">
        <v>15337</v>
      </c>
      <c r="F2219" s="76" t="s">
        <v>15324</v>
      </c>
      <c r="G2219" s="76" t="s">
        <v>18929</v>
      </c>
      <c r="I2219" s="99" t="s">
        <v>15322</v>
      </c>
      <c r="J2219" s="99" t="s">
        <v>15337</v>
      </c>
      <c r="K2219" s="99">
        <v>0</v>
      </c>
      <c r="M2219" s="120" t="s">
        <v>793</v>
      </c>
      <c r="N2219" s="86" t="str">
        <f t="shared" si="35"/>
        <v>0525861</v>
      </c>
      <c r="O2219" s="104">
        <v>285600</v>
      </c>
      <c r="P2219" s="104">
        <v>285600</v>
      </c>
      <c r="Q2219" s="77">
        <v>285.60000000000002</v>
      </c>
      <c r="R2219" s="102" t="s">
        <v>15329</v>
      </c>
      <c r="S2219" s="99" t="s">
        <v>15330</v>
      </c>
      <c r="T2219" s="99" t="s">
        <v>15331</v>
      </c>
      <c r="U2219" s="75" t="s">
        <v>18354</v>
      </c>
      <c r="V2219" s="76" t="s">
        <v>15333</v>
      </c>
      <c r="W2219" s="78">
        <v>10</v>
      </c>
      <c r="X2219" s="121">
        <v>44799</v>
      </c>
      <c r="Y2219" s="121">
        <v>44799</v>
      </c>
      <c r="Z2219" s="121">
        <v>52103</v>
      </c>
      <c r="AA2219" s="79">
        <v>6186</v>
      </c>
      <c r="AB2219" s="80" t="s">
        <v>15340</v>
      </c>
      <c r="AC2219" s="81">
        <v>33</v>
      </c>
    </row>
    <row r="2220" spans="1:29" hidden="1">
      <c r="A2220" s="98" t="s">
        <v>2799</v>
      </c>
      <c r="B2220" s="92" t="s">
        <v>15358</v>
      </c>
      <c r="C2220" s="99" t="s">
        <v>59</v>
      </c>
      <c r="D2220" s="99" t="s">
        <v>15322</v>
      </c>
      <c r="E2220" s="99" t="s">
        <v>15337</v>
      </c>
      <c r="F2220" s="76" t="s">
        <v>15324</v>
      </c>
      <c r="G2220" s="76" t="s">
        <v>18930</v>
      </c>
      <c r="I2220" s="99" t="s">
        <v>15322</v>
      </c>
      <c r="J2220" s="99" t="s">
        <v>15337</v>
      </c>
      <c r="K2220" s="99">
        <v>0</v>
      </c>
      <c r="M2220" s="120" t="s">
        <v>18931</v>
      </c>
      <c r="N2220" s="86" t="str">
        <f t="shared" si="35"/>
        <v>1599353</v>
      </c>
      <c r="O2220" s="104">
        <v>297500</v>
      </c>
      <c r="P2220" s="104">
        <v>297500</v>
      </c>
      <c r="Q2220" s="77">
        <v>297.5</v>
      </c>
      <c r="R2220" s="102" t="s">
        <v>15329</v>
      </c>
      <c r="S2220" s="99" t="s">
        <v>15330</v>
      </c>
      <c r="T2220" s="99" t="s">
        <v>15331</v>
      </c>
      <c r="U2220" s="75" t="s">
        <v>18354</v>
      </c>
      <c r="V2220" s="76" t="s">
        <v>15333</v>
      </c>
      <c r="W2220" s="78">
        <v>10</v>
      </c>
      <c r="X2220" s="121">
        <v>44799</v>
      </c>
      <c r="Y2220" s="121">
        <v>44799</v>
      </c>
      <c r="Z2220" s="121">
        <v>52103</v>
      </c>
      <c r="AA2220" s="79">
        <v>6186</v>
      </c>
      <c r="AB2220" s="80" t="s">
        <v>15340</v>
      </c>
      <c r="AC2220" s="81">
        <v>33</v>
      </c>
    </row>
    <row r="2221" spans="1:29" hidden="1">
      <c r="A2221" s="98" t="s">
        <v>2799</v>
      </c>
      <c r="B2221" s="92" t="s">
        <v>15358</v>
      </c>
      <c r="C2221" s="99" t="s">
        <v>59</v>
      </c>
      <c r="D2221" s="99" t="s">
        <v>15322</v>
      </c>
      <c r="E2221" s="99" t="s">
        <v>15337</v>
      </c>
      <c r="F2221" s="76" t="s">
        <v>15324</v>
      </c>
      <c r="G2221" s="76" t="s">
        <v>18932</v>
      </c>
      <c r="I2221" s="99" t="s">
        <v>15322</v>
      </c>
      <c r="J2221" s="99" t="s">
        <v>15337</v>
      </c>
      <c r="K2221" s="99">
        <v>0</v>
      </c>
      <c r="M2221" s="120" t="s">
        <v>2848</v>
      </c>
      <c r="N2221" s="86" t="str">
        <f t="shared" si="35"/>
        <v>4713404</v>
      </c>
      <c r="O2221" s="104">
        <v>203400</v>
      </c>
      <c r="P2221" s="104">
        <v>203400</v>
      </c>
      <c r="Q2221" s="77">
        <v>203.4</v>
      </c>
      <c r="R2221" s="102" t="s">
        <v>15329</v>
      </c>
      <c r="S2221" s="99" t="s">
        <v>15330</v>
      </c>
      <c r="T2221" s="99" t="s">
        <v>15331</v>
      </c>
      <c r="U2221" s="75" t="s">
        <v>18354</v>
      </c>
      <c r="V2221" s="76" t="s">
        <v>15333</v>
      </c>
      <c r="W2221" s="78">
        <v>10</v>
      </c>
      <c r="X2221" s="121">
        <v>44799</v>
      </c>
      <c r="Y2221" s="121">
        <v>44799</v>
      </c>
      <c r="Z2221" s="121">
        <v>52103</v>
      </c>
      <c r="AA2221" s="79">
        <v>6186</v>
      </c>
      <c r="AB2221" s="80" t="s">
        <v>15340</v>
      </c>
      <c r="AC2221" s="81">
        <v>33</v>
      </c>
    </row>
    <row r="2222" spans="1:29" hidden="1">
      <c r="A2222" s="98" t="s">
        <v>2799</v>
      </c>
      <c r="B2222" s="92" t="s">
        <v>15358</v>
      </c>
      <c r="C2222" s="99" t="s">
        <v>59</v>
      </c>
      <c r="D2222" s="99" t="s">
        <v>15322</v>
      </c>
      <c r="E2222" s="99" t="s">
        <v>15337</v>
      </c>
      <c r="F2222" s="76" t="s">
        <v>15324</v>
      </c>
      <c r="G2222" s="76" t="s">
        <v>18933</v>
      </c>
      <c r="I2222" s="99" t="s">
        <v>15322</v>
      </c>
      <c r="J2222" s="99" t="s">
        <v>15337</v>
      </c>
      <c r="K2222" s="99">
        <v>0</v>
      </c>
      <c r="M2222" s="120" t="s">
        <v>3525</v>
      </c>
      <c r="N2222" s="86" t="str">
        <f t="shared" si="35"/>
        <v>1009354</v>
      </c>
      <c r="O2222" s="104">
        <v>327250</v>
      </c>
      <c r="P2222" s="104">
        <v>327250</v>
      </c>
      <c r="Q2222" s="77">
        <v>327.25</v>
      </c>
      <c r="R2222" s="102" t="s">
        <v>15329</v>
      </c>
      <c r="S2222" s="99" t="s">
        <v>15330</v>
      </c>
      <c r="T2222" s="99" t="s">
        <v>15331</v>
      </c>
      <c r="U2222" s="75" t="s">
        <v>18354</v>
      </c>
      <c r="V2222" s="76" t="s">
        <v>15333</v>
      </c>
      <c r="W2222" s="78">
        <v>10</v>
      </c>
      <c r="X2222" s="121">
        <v>44799</v>
      </c>
      <c r="Y2222" s="121">
        <v>44799</v>
      </c>
      <c r="Z2222" s="121">
        <v>52103</v>
      </c>
      <c r="AA2222" s="79">
        <v>6186</v>
      </c>
      <c r="AB2222" s="80" t="s">
        <v>15340</v>
      </c>
      <c r="AC2222" s="81">
        <v>33</v>
      </c>
    </row>
    <row r="2223" spans="1:29" hidden="1">
      <c r="A2223" s="98" t="s">
        <v>2799</v>
      </c>
      <c r="B2223" s="92" t="s">
        <v>15358</v>
      </c>
      <c r="C2223" s="99" t="s">
        <v>59</v>
      </c>
      <c r="D2223" s="99" t="s">
        <v>15322</v>
      </c>
      <c r="E2223" s="99" t="s">
        <v>15337</v>
      </c>
      <c r="F2223" s="76" t="s">
        <v>15324</v>
      </c>
      <c r="G2223" s="76" t="s">
        <v>3487</v>
      </c>
      <c r="I2223" s="99" t="s">
        <v>15322</v>
      </c>
      <c r="J2223" s="99" t="s">
        <v>15337</v>
      </c>
      <c r="K2223" s="99">
        <v>0</v>
      </c>
      <c r="M2223" s="120" t="s">
        <v>3488</v>
      </c>
      <c r="N2223" s="86" t="str">
        <f t="shared" si="35"/>
        <v>3073863</v>
      </c>
      <c r="O2223" s="104">
        <v>297500</v>
      </c>
      <c r="P2223" s="104">
        <v>297500</v>
      </c>
      <c r="Q2223" s="77">
        <v>297.5</v>
      </c>
      <c r="R2223" s="102" t="s">
        <v>15329</v>
      </c>
      <c r="S2223" s="99" t="s">
        <v>15330</v>
      </c>
      <c r="T2223" s="99" t="s">
        <v>15331</v>
      </c>
      <c r="U2223" s="75" t="s">
        <v>18354</v>
      </c>
      <c r="V2223" s="76" t="s">
        <v>15333</v>
      </c>
      <c r="W2223" s="78">
        <v>10</v>
      </c>
      <c r="X2223" s="121">
        <v>44799</v>
      </c>
      <c r="Y2223" s="121">
        <v>44799</v>
      </c>
      <c r="Z2223" s="121">
        <v>52103</v>
      </c>
      <c r="AA2223" s="79">
        <v>6186</v>
      </c>
      <c r="AB2223" s="80" t="s">
        <v>15340</v>
      </c>
      <c r="AC2223" s="81">
        <v>33</v>
      </c>
    </row>
    <row r="2224" spans="1:29" hidden="1">
      <c r="A2224" s="98" t="s">
        <v>2799</v>
      </c>
      <c r="B2224" s="92" t="s">
        <v>15358</v>
      </c>
      <c r="C2224" s="99" t="s">
        <v>59</v>
      </c>
      <c r="D2224" s="99" t="s">
        <v>15322</v>
      </c>
      <c r="E2224" s="99" t="s">
        <v>15337</v>
      </c>
      <c r="F2224" s="76" t="s">
        <v>15324</v>
      </c>
      <c r="G2224" s="76" t="s">
        <v>18934</v>
      </c>
      <c r="I2224" s="99" t="s">
        <v>15322</v>
      </c>
      <c r="J2224" s="99" t="s">
        <v>15337</v>
      </c>
      <c r="K2224" s="99">
        <v>0</v>
      </c>
      <c r="M2224" s="120" t="s">
        <v>18935</v>
      </c>
      <c r="N2224" s="86" t="str">
        <f t="shared" si="35"/>
        <v>1039825</v>
      </c>
      <c r="O2224" s="104">
        <v>306000</v>
      </c>
      <c r="P2224" s="104">
        <v>306000</v>
      </c>
      <c r="Q2224" s="77">
        <v>306</v>
      </c>
      <c r="R2224" s="102" t="s">
        <v>15329</v>
      </c>
      <c r="S2224" s="99" t="s">
        <v>15330</v>
      </c>
      <c r="T2224" s="99" t="s">
        <v>15331</v>
      </c>
      <c r="U2224" s="75" t="s">
        <v>18354</v>
      </c>
      <c r="V2224" s="76" t="s">
        <v>15333</v>
      </c>
      <c r="W2224" s="78">
        <v>10</v>
      </c>
      <c r="X2224" s="121">
        <v>44799</v>
      </c>
      <c r="Y2224" s="121">
        <v>44799</v>
      </c>
      <c r="Z2224" s="121">
        <v>52103</v>
      </c>
      <c r="AA2224" s="79">
        <v>6186</v>
      </c>
      <c r="AB2224" s="80" t="s">
        <v>15340</v>
      </c>
      <c r="AC2224" s="81">
        <v>33</v>
      </c>
    </row>
    <row r="2225" spans="1:29" hidden="1">
      <c r="A2225" s="98" t="s">
        <v>2799</v>
      </c>
      <c r="B2225" s="92" t="s">
        <v>15358</v>
      </c>
      <c r="C2225" s="99" t="s">
        <v>59</v>
      </c>
      <c r="D2225" s="99" t="s">
        <v>15322</v>
      </c>
      <c r="E2225" s="99" t="s">
        <v>15337</v>
      </c>
      <c r="F2225" s="76" t="s">
        <v>15324</v>
      </c>
      <c r="G2225" s="76" t="s">
        <v>3793</v>
      </c>
      <c r="I2225" s="99" t="s">
        <v>15322</v>
      </c>
      <c r="J2225" s="99" t="s">
        <v>15337</v>
      </c>
      <c r="K2225" s="99">
        <v>0</v>
      </c>
      <c r="M2225" s="120" t="s">
        <v>3794</v>
      </c>
      <c r="N2225" s="86" t="str">
        <f t="shared" si="35"/>
        <v>5995754</v>
      </c>
      <c r="O2225" s="104">
        <v>254575</v>
      </c>
      <c r="P2225" s="104">
        <v>254575</v>
      </c>
      <c r="Q2225" s="77">
        <v>254.57499999999999</v>
      </c>
      <c r="R2225" s="102" t="s">
        <v>15329</v>
      </c>
      <c r="S2225" s="99" t="s">
        <v>15330</v>
      </c>
      <c r="T2225" s="99" t="s">
        <v>15331</v>
      </c>
      <c r="U2225" s="75" t="s">
        <v>18354</v>
      </c>
      <c r="V2225" s="76" t="s">
        <v>15333</v>
      </c>
      <c r="W2225" s="78">
        <v>10</v>
      </c>
      <c r="X2225" s="121">
        <v>44799</v>
      </c>
      <c r="Y2225" s="121">
        <v>44802</v>
      </c>
      <c r="Z2225" s="121">
        <v>52103</v>
      </c>
      <c r="AA2225" s="79">
        <v>6186</v>
      </c>
      <c r="AB2225" s="80" t="s">
        <v>15340</v>
      </c>
      <c r="AC2225" s="81">
        <v>33</v>
      </c>
    </row>
    <row r="2226" spans="1:29" hidden="1">
      <c r="A2226" s="98" t="s">
        <v>2799</v>
      </c>
      <c r="B2226" s="92" t="s">
        <v>15358</v>
      </c>
      <c r="C2226" s="99" t="s">
        <v>59</v>
      </c>
      <c r="D2226" s="99" t="s">
        <v>15322</v>
      </c>
      <c r="E2226" s="99" t="s">
        <v>15337</v>
      </c>
      <c r="F2226" s="76" t="s">
        <v>15324</v>
      </c>
      <c r="G2226" s="76" t="s">
        <v>18936</v>
      </c>
      <c r="I2226" s="99" t="s">
        <v>15322</v>
      </c>
      <c r="J2226" s="99" t="s">
        <v>15337</v>
      </c>
      <c r="K2226" s="99">
        <v>0</v>
      </c>
      <c r="M2226" s="120" t="s">
        <v>1728</v>
      </c>
      <c r="N2226" s="86" t="str">
        <f t="shared" si="35"/>
        <v>0260172</v>
      </c>
      <c r="O2226" s="104">
        <v>305150</v>
      </c>
      <c r="P2226" s="104">
        <v>305150</v>
      </c>
      <c r="Q2226" s="77">
        <v>305.14999999999998</v>
      </c>
      <c r="R2226" s="102" t="s">
        <v>15329</v>
      </c>
      <c r="S2226" s="99" t="s">
        <v>15330</v>
      </c>
      <c r="T2226" s="99" t="s">
        <v>15331</v>
      </c>
      <c r="U2226" s="75" t="s">
        <v>18354</v>
      </c>
      <c r="V2226" s="76" t="s">
        <v>15333</v>
      </c>
      <c r="W2226" s="78">
        <v>10</v>
      </c>
      <c r="X2226" s="121">
        <v>44804</v>
      </c>
      <c r="Y2226" s="121">
        <v>44809</v>
      </c>
      <c r="Z2226" s="121">
        <v>52108</v>
      </c>
      <c r="AA2226" s="79">
        <v>6186</v>
      </c>
      <c r="AB2226" s="80" t="s">
        <v>15340</v>
      </c>
      <c r="AC2226" s="81">
        <v>33</v>
      </c>
    </row>
    <row r="2227" spans="1:29" hidden="1">
      <c r="A2227" s="98" t="s">
        <v>2799</v>
      </c>
      <c r="B2227" s="92" t="s">
        <v>15358</v>
      </c>
      <c r="C2227" s="99" t="s">
        <v>59</v>
      </c>
      <c r="D2227" s="99" t="s">
        <v>15322</v>
      </c>
      <c r="E2227" s="99" t="s">
        <v>15337</v>
      </c>
      <c r="F2227" s="76" t="s">
        <v>15324</v>
      </c>
      <c r="G2227" s="76" t="s">
        <v>18937</v>
      </c>
      <c r="I2227" s="99" t="s">
        <v>15322</v>
      </c>
      <c r="J2227" s="99" t="s">
        <v>15337</v>
      </c>
      <c r="K2227" s="99">
        <v>0</v>
      </c>
      <c r="M2227" s="120" t="s">
        <v>18938</v>
      </c>
      <c r="N2227" s="86" t="str">
        <f t="shared" si="35"/>
        <v>0139260</v>
      </c>
      <c r="O2227" s="104">
        <v>144734.29399999999</v>
      </c>
      <c r="P2227" s="104">
        <v>144734.29399999999</v>
      </c>
      <c r="Q2227" s="77">
        <v>144.73429400000001</v>
      </c>
      <c r="R2227" s="102" t="s">
        <v>15329</v>
      </c>
      <c r="S2227" s="99" t="s">
        <v>15330</v>
      </c>
      <c r="T2227" s="99" t="s">
        <v>15331</v>
      </c>
      <c r="U2227" s="75" t="s">
        <v>18378</v>
      </c>
      <c r="V2227" s="76" t="s">
        <v>18379</v>
      </c>
      <c r="W2227" s="78">
        <v>7</v>
      </c>
      <c r="X2227" s="121">
        <v>44760</v>
      </c>
      <c r="Y2227" s="121">
        <v>44760</v>
      </c>
      <c r="Z2227" s="121">
        <v>52064</v>
      </c>
      <c r="AA2227" s="79">
        <v>6186</v>
      </c>
    </row>
    <row r="2228" spans="1:29" hidden="1">
      <c r="A2228" s="98" t="s">
        <v>2799</v>
      </c>
      <c r="B2228" s="92" t="s">
        <v>15358</v>
      </c>
      <c r="C2228" s="99" t="s">
        <v>59</v>
      </c>
      <c r="D2228" s="99" t="s">
        <v>15322</v>
      </c>
      <c r="E2228" s="99" t="s">
        <v>15337</v>
      </c>
      <c r="F2228" s="76" t="s">
        <v>15324</v>
      </c>
      <c r="G2228" s="76" t="s">
        <v>18939</v>
      </c>
      <c r="I2228" s="99" t="s">
        <v>15322</v>
      </c>
      <c r="J2228" s="99" t="s">
        <v>15337</v>
      </c>
      <c r="K2228" s="99">
        <v>0</v>
      </c>
      <c r="M2228" s="120" t="s">
        <v>18940</v>
      </c>
      <c r="N2228" s="86" t="str">
        <f t="shared" si="35"/>
        <v>5063281</v>
      </c>
      <c r="O2228" s="104">
        <v>139956.25899999999</v>
      </c>
      <c r="P2228" s="104">
        <v>139956.25899999999</v>
      </c>
      <c r="Q2228" s="77">
        <v>139.95625899999999</v>
      </c>
      <c r="R2228" s="102" t="s">
        <v>15329</v>
      </c>
      <c r="S2228" s="99" t="s">
        <v>15330</v>
      </c>
      <c r="T2228" s="99" t="s">
        <v>15331</v>
      </c>
      <c r="U2228" s="75" t="s">
        <v>18378</v>
      </c>
      <c r="V2228" s="76" t="s">
        <v>18379</v>
      </c>
      <c r="W2228" s="78">
        <v>7</v>
      </c>
      <c r="X2228" s="121">
        <v>44788</v>
      </c>
      <c r="Y2228" s="121">
        <v>44796</v>
      </c>
      <c r="Z2228" s="121">
        <v>52092</v>
      </c>
      <c r="AA2228" s="79">
        <v>6186</v>
      </c>
    </row>
    <row r="2229" spans="1:29" hidden="1">
      <c r="A2229" s="98" t="s">
        <v>2799</v>
      </c>
      <c r="B2229" s="92" t="s">
        <v>15358</v>
      </c>
      <c r="C2229" s="99" t="s">
        <v>59</v>
      </c>
      <c r="D2229" s="99" t="s">
        <v>15322</v>
      </c>
      <c r="E2229" s="99" t="s">
        <v>15337</v>
      </c>
      <c r="F2229" s="76" t="s">
        <v>15324</v>
      </c>
      <c r="G2229" s="76" t="s">
        <v>18941</v>
      </c>
      <c r="I2229" s="99" t="s">
        <v>15322</v>
      </c>
      <c r="J2229" s="99" t="s">
        <v>15337</v>
      </c>
      <c r="K2229" s="99">
        <v>0</v>
      </c>
      <c r="M2229" s="120" t="s">
        <v>18942</v>
      </c>
      <c r="N2229" s="86" t="str">
        <f t="shared" si="35"/>
        <v>2717678</v>
      </c>
      <c r="O2229" s="104">
        <v>144229.867</v>
      </c>
      <c r="P2229" s="104">
        <v>144229.867</v>
      </c>
      <c r="Q2229" s="77">
        <v>144.22986699999998</v>
      </c>
      <c r="R2229" s="102" t="s">
        <v>15329</v>
      </c>
      <c r="S2229" s="99" t="s">
        <v>15330</v>
      </c>
      <c r="T2229" s="99" t="s">
        <v>15331</v>
      </c>
      <c r="U2229" s="75" t="s">
        <v>18378</v>
      </c>
      <c r="V2229" s="76" t="s">
        <v>18379</v>
      </c>
      <c r="W2229" s="78">
        <v>7</v>
      </c>
      <c r="X2229" s="121">
        <v>44748</v>
      </c>
      <c r="Y2229" s="121">
        <v>44750</v>
      </c>
      <c r="Z2229" s="121">
        <v>52052</v>
      </c>
      <c r="AA2229" s="79">
        <v>6186</v>
      </c>
    </row>
    <row r="2230" spans="1:29" hidden="1">
      <c r="A2230" s="98" t="s">
        <v>2799</v>
      </c>
      <c r="B2230" s="92" t="s">
        <v>15358</v>
      </c>
      <c r="C2230" s="99" t="s">
        <v>59</v>
      </c>
      <c r="D2230" s="99" t="s">
        <v>15322</v>
      </c>
      <c r="E2230" s="99" t="s">
        <v>15337</v>
      </c>
      <c r="F2230" s="76" t="s">
        <v>15324</v>
      </c>
      <c r="G2230" s="76" t="s">
        <v>18943</v>
      </c>
      <c r="I2230" s="99" t="s">
        <v>15322</v>
      </c>
      <c r="J2230" s="99" t="s">
        <v>15337</v>
      </c>
      <c r="K2230" s="99">
        <v>0</v>
      </c>
      <c r="M2230" s="120" t="s">
        <v>18944</v>
      </c>
      <c r="N2230" s="86" t="str">
        <f t="shared" si="35"/>
        <v>1089953</v>
      </c>
      <c r="O2230" s="104">
        <v>140420.67300000001</v>
      </c>
      <c r="P2230" s="104">
        <v>140420.67300000001</v>
      </c>
      <c r="Q2230" s="77">
        <v>140.42067300000002</v>
      </c>
      <c r="R2230" s="102" t="s">
        <v>15329</v>
      </c>
      <c r="S2230" s="99" t="s">
        <v>15330</v>
      </c>
      <c r="T2230" s="99" t="s">
        <v>15331</v>
      </c>
      <c r="U2230" s="75" t="s">
        <v>18378</v>
      </c>
      <c r="V2230" s="76" t="s">
        <v>18379</v>
      </c>
      <c r="W2230" s="78">
        <v>7</v>
      </c>
      <c r="X2230" s="121">
        <v>44788</v>
      </c>
      <c r="Y2230" s="121">
        <v>44796</v>
      </c>
      <c r="Z2230" s="121">
        <v>52092</v>
      </c>
      <c r="AA2230" s="79">
        <v>6186</v>
      </c>
    </row>
    <row r="2231" spans="1:29" hidden="1">
      <c r="A2231" s="98" t="s">
        <v>2799</v>
      </c>
      <c r="B2231" s="92" t="s">
        <v>15358</v>
      </c>
      <c r="C2231" s="99" t="s">
        <v>59</v>
      </c>
      <c r="D2231" s="99" t="s">
        <v>15322</v>
      </c>
      <c r="E2231" s="99" t="s">
        <v>15337</v>
      </c>
      <c r="F2231" s="76" t="s">
        <v>15324</v>
      </c>
      <c r="G2231" s="76" t="s">
        <v>18945</v>
      </c>
      <c r="I2231" s="99" t="s">
        <v>15322</v>
      </c>
      <c r="J2231" s="99" t="s">
        <v>15337</v>
      </c>
      <c r="K2231" s="99">
        <v>0</v>
      </c>
      <c r="M2231" s="120" t="s">
        <v>18946</v>
      </c>
      <c r="N2231" s="86" t="str">
        <f t="shared" si="35"/>
        <v>1113430</v>
      </c>
      <c r="O2231" s="104">
        <v>141623.08900000001</v>
      </c>
      <c r="P2231" s="104">
        <v>141623.08900000001</v>
      </c>
      <c r="Q2231" s="77">
        <v>141.62308899999999</v>
      </c>
      <c r="R2231" s="102" t="s">
        <v>15329</v>
      </c>
      <c r="S2231" s="99" t="s">
        <v>15330</v>
      </c>
      <c r="T2231" s="99" t="s">
        <v>15331</v>
      </c>
      <c r="U2231" s="75" t="s">
        <v>18378</v>
      </c>
      <c r="V2231" s="76" t="s">
        <v>18379</v>
      </c>
      <c r="W2231" s="78">
        <v>7</v>
      </c>
      <c r="X2231" s="121">
        <v>44755</v>
      </c>
      <c r="Y2231" s="121">
        <v>44756</v>
      </c>
      <c r="Z2231" s="121">
        <v>52059</v>
      </c>
      <c r="AA2231" s="79">
        <v>6186</v>
      </c>
    </row>
    <row r="2232" spans="1:29" hidden="1">
      <c r="A2232" s="98" t="s">
        <v>2799</v>
      </c>
      <c r="B2232" s="92" t="s">
        <v>15358</v>
      </c>
      <c r="C2232" s="99" t="s">
        <v>59</v>
      </c>
      <c r="D2232" s="99" t="s">
        <v>15322</v>
      </c>
      <c r="E2232" s="99" t="s">
        <v>15337</v>
      </c>
      <c r="F2232" s="76" t="s">
        <v>15324</v>
      </c>
      <c r="G2232" s="76" t="s">
        <v>18947</v>
      </c>
      <c r="I2232" s="99" t="s">
        <v>15322</v>
      </c>
      <c r="J2232" s="99" t="s">
        <v>15337</v>
      </c>
      <c r="K2232" s="99">
        <v>0</v>
      </c>
      <c r="M2232" s="120" t="s">
        <v>18948</v>
      </c>
      <c r="N2232" s="86" t="str">
        <f t="shared" si="35"/>
        <v>2038602</v>
      </c>
      <c r="O2232" s="104">
        <v>115384.26</v>
      </c>
      <c r="P2232" s="104">
        <v>115384.26</v>
      </c>
      <c r="Q2232" s="77">
        <v>115.38426</v>
      </c>
      <c r="R2232" s="102" t="s">
        <v>15329</v>
      </c>
      <c r="S2232" s="99" t="s">
        <v>15330</v>
      </c>
      <c r="T2232" s="99" t="s">
        <v>15331</v>
      </c>
      <c r="U2232" s="75" t="s">
        <v>18378</v>
      </c>
      <c r="V2232" s="76" t="s">
        <v>18379</v>
      </c>
      <c r="W2232" s="78">
        <v>7</v>
      </c>
      <c r="X2232" s="121">
        <v>44755</v>
      </c>
      <c r="Y2232" s="121">
        <v>44756</v>
      </c>
      <c r="Z2232" s="121">
        <v>52059</v>
      </c>
      <c r="AA2232" s="79">
        <v>6186</v>
      </c>
    </row>
    <row r="2233" spans="1:29" hidden="1">
      <c r="A2233" s="98" t="s">
        <v>2799</v>
      </c>
      <c r="B2233" s="92" t="s">
        <v>15358</v>
      </c>
      <c r="C2233" s="99" t="s">
        <v>59</v>
      </c>
      <c r="D2233" s="99" t="s">
        <v>15322</v>
      </c>
      <c r="E2233" s="99" t="s">
        <v>15337</v>
      </c>
      <c r="F2233" s="76" t="s">
        <v>15324</v>
      </c>
      <c r="G2233" s="76" t="s">
        <v>18949</v>
      </c>
      <c r="I2233" s="99" t="s">
        <v>15322</v>
      </c>
      <c r="J2233" s="99" t="s">
        <v>15337</v>
      </c>
      <c r="K2233" s="99">
        <v>0</v>
      </c>
      <c r="M2233" s="120" t="s">
        <v>18950</v>
      </c>
      <c r="N2233" s="86" t="str">
        <f t="shared" si="35"/>
        <v>1049730</v>
      </c>
      <c r="O2233" s="104">
        <v>115410.26</v>
      </c>
      <c r="P2233" s="104">
        <v>115410.26</v>
      </c>
      <c r="Q2233" s="77">
        <v>115.41025999999999</v>
      </c>
      <c r="R2233" s="102" t="s">
        <v>15329</v>
      </c>
      <c r="S2233" s="99" t="s">
        <v>15330</v>
      </c>
      <c r="T2233" s="99" t="s">
        <v>15331</v>
      </c>
      <c r="U2233" s="75" t="s">
        <v>18378</v>
      </c>
      <c r="V2233" s="76" t="s">
        <v>18379</v>
      </c>
      <c r="W2233" s="78">
        <v>7</v>
      </c>
      <c r="X2233" s="121">
        <v>44760</v>
      </c>
      <c r="Y2233" s="121">
        <v>44760</v>
      </c>
      <c r="Z2233" s="121">
        <v>52064</v>
      </c>
      <c r="AA2233" s="79">
        <v>6186</v>
      </c>
    </row>
    <row r="2234" spans="1:29" hidden="1">
      <c r="A2234" s="98" t="s">
        <v>2799</v>
      </c>
      <c r="B2234" s="92" t="s">
        <v>15358</v>
      </c>
      <c r="C2234" s="99" t="s">
        <v>59</v>
      </c>
      <c r="D2234" s="99" t="s">
        <v>15322</v>
      </c>
      <c r="E2234" s="99" t="s">
        <v>15337</v>
      </c>
      <c r="F2234" s="76" t="s">
        <v>15324</v>
      </c>
      <c r="G2234" s="76" t="s">
        <v>18951</v>
      </c>
      <c r="I2234" s="99" t="s">
        <v>15322</v>
      </c>
      <c r="J2234" s="99" t="s">
        <v>15337</v>
      </c>
      <c r="K2234" s="99">
        <v>0</v>
      </c>
      <c r="M2234" s="120" t="s">
        <v>18952</v>
      </c>
      <c r="N2234" s="86" t="str">
        <f t="shared" si="35"/>
        <v>5170606</v>
      </c>
      <c r="O2234" s="104">
        <v>255000</v>
      </c>
      <c r="P2234" s="104">
        <v>255000</v>
      </c>
      <c r="Q2234" s="77">
        <v>255</v>
      </c>
      <c r="R2234" s="102" t="s">
        <v>15329</v>
      </c>
      <c r="S2234" s="99" t="s">
        <v>15330</v>
      </c>
      <c r="T2234" s="99" t="s">
        <v>15331</v>
      </c>
      <c r="U2234" s="75" t="s">
        <v>18354</v>
      </c>
      <c r="V2234" s="76" t="s">
        <v>15333</v>
      </c>
      <c r="W2234" s="78">
        <v>17</v>
      </c>
      <c r="X2234" s="121">
        <v>44782</v>
      </c>
      <c r="Y2234" s="121">
        <v>44785</v>
      </c>
      <c r="Z2234" s="121">
        <v>52086</v>
      </c>
      <c r="AA2234" s="79">
        <v>6186</v>
      </c>
      <c r="AB2234" s="80" t="s">
        <v>15340</v>
      </c>
      <c r="AC2234" s="81">
        <v>33</v>
      </c>
    </row>
    <row r="2235" spans="1:29" hidden="1">
      <c r="A2235" s="98" t="s">
        <v>2799</v>
      </c>
      <c r="B2235" s="92" t="s">
        <v>15358</v>
      </c>
      <c r="C2235" s="99" t="s">
        <v>59</v>
      </c>
      <c r="D2235" s="99" t="s">
        <v>15322</v>
      </c>
      <c r="E2235" s="99" t="s">
        <v>15337</v>
      </c>
      <c r="F2235" s="76" t="s">
        <v>15324</v>
      </c>
      <c r="G2235" s="76" t="s">
        <v>18953</v>
      </c>
      <c r="I2235" s="99" t="s">
        <v>15322</v>
      </c>
      <c r="J2235" s="99" t="s">
        <v>15337</v>
      </c>
      <c r="K2235" s="99">
        <v>0</v>
      </c>
      <c r="M2235" s="120" t="s">
        <v>2195</v>
      </c>
      <c r="N2235" s="86" t="str">
        <f t="shared" si="35"/>
        <v>0672083</v>
      </c>
      <c r="O2235" s="104">
        <v>253000</v>
      </c>
      <c r="P2235" s="104">
        <v>253000</v>
      </c>
      <c r="Q2235" s="77">
        <v>253</v>
      </c>
      <c r="R2235" s="102" t="s">
        <v>15329</v>
      </c>
      <c r="S2235" s="99" t="s">
        <v>15330</v>
      </c>
      <c r="T2235" s="99" t="s">
        <v>15331</v>
      </c>
      <c r="U2235" s="75" t="s">
        <v>18354</v>
      </c>
      <c r="V2235" s="76" t="s">
        <v>15333</v>
      </c>
      <c r="W2235" s="78">
        <v>10</v>
      </c>
      <c r="X2235" s="121">
        <v>44791</v>
      </c>
      <c r="Y2235" s="121">
        <v>44792</v>
      </c>
      <c r="Z2235" s="121">
        <v>52095</v>
      </c>
      <c r="AA2235" s="79">
        <v>6186</v>
      </c>
      <c r="AB2235" s="80" t="s">
        <v>15340</v>
      </c>
      <c r="AC2235" s="81">
        <v>33</v>
      </c>
    </row>
  </sheetData>
  <autoFilter ref="A7:AE2235" xr:uid="{00000000-0009-0000-0000-000001000000}">
    <filterColumn colId="12">
      <customFilters>
        <customFilter val="*1009567*"/>
      </customFilters>
    </filterColumn>
  </autoFilter>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U2302"/>
  <sheetViews>
    <sheetView view="pageBreakPreview" zoomScale="55" zoomScaleNormal="85" zoomScaleSheetLayoutView="55" workbookViewId="0">
      <selection activeCell="O898" sqref="O898"/>
    </sheetView>
  </sheetViews>
  <sheetFormatPr defaultColWidth="9.140625" defaultRowHeight="15" outlineLevelRow="1"/>
  <cols>
    <col min="1" max="1" width="7.140625" style="19" customWidth="1"/>
    <col min="2" max="2" width="27.5703125" style="19" customWidth="1"/>
    <col min="3" max="3" width="26" style="19" customWidth="1"/>
    <col min="4" max="4" width="48" style="19" bestFit="1" customWidth="1"/>
    <col min="5" max="5" width="18.28515625" style="19" customWidth="1"/>
    <col min="6" max="7" width="29.85546875" style="19" customWidth="1"/>
    <col min="8" max="8" width="30.140625" style="20" customWidth="1"/>
    <col min="9" max="10" width="14.85546875" style="19" customWidth="1"/>
    <col min="11" max="12" width="13.85546875" style="19" customWidth="1"/>
    <col min="13" max="13" width="11.7109375" style="19" customWidth="1"/>
    <col min="14" max="14" width="23.5703125" style="21" customWidth="1"/>
    <col min="15" max="15" width="20.85546875" style="21" customWidth="1"/>
    <col min="16" max="16" width="21.140625" style="21" customWidth="1"/>
    <col min="17" max="17" width="37.140625" style="19" customWidth="1"/>
    <col min="18" max="18" width="40.85546875" style="21" customWidth="1"/>
    <col min="19" max="19" width="37.5703125" style="21" customWidth="1"/>
    <col min="20" max="20" width="9.140625" style="19"/>
    <col min="21" max="21" width="20.140625" style="71" customWidth="1"/>
    <col min="22" max="16384" width="9.140625" style="19"/>
  </cols>
  <sheetData>
    <row r="1" spans="1:20" ht="79.5" customHeight="1">
      <c r="A1" s="219" t="s">
        <v>3844</v>
      </c>
      <c r="B1" s="219"/>
      <c r="C1" s="219"/>
      <c r="D1" s="219"/>
      <c r="E1" s="219"/>
      <c r="F1" s="219"/>
      <c r="G1" s="219"/>
      <c r="H1" s="219"/>
      <c r="I1" s="219"/>
      <c r="J1" s="219"/>
      <c r="K1" s="219"/>
      <c r="L1" s="219"/>
      <c r="M1" s="219"/>
      <c r="N1" s="219"/>
      <c r="O1" s="219"/>
      <c r="P1" s="219"/>
      <c r="Q1" s="219"/>
      <c r="R1" s="219"/>
      <c r="S1" s="219"/>
    </row>
    <row r="2" spans="1:20" ht="26.25" customHeight="1">
      <c r="A2" s="219" t="s">
        <v>3845</v>
      </c>
      <c r="B2" s="219"/>
      <c r="C2" s="219"/>
      <c r="D2" s="219"/>
      <c r="E2" s="219"/>
      <c r="F2" s="219"/>
      <c r="G2" s="219"/>
      <c r="H2" s="219"/>
      <c r="I2" s="219"/>
      <c r="J2" s="219"/>
      <c r="K2" s="219"/>
      <c r="L2" s="219"/>
      <c r="M2" s="219"/>
      <c r="N2" s="219"/>
      <c r="O2" s="219"/>
      <c r="P2" s="219"/>
      <c r="Q2" s="219"/>
      <c r="R2" s="219"/>
      <c r="S2" s="219"/>
    </row>
    <row r="3" spans="1:20">
      <c r="P3" s="22"/>
      <c r="Q3" s="22" t="s">
        <v>3846</v>
      </c>
      <c r="S3" s="21" t="s">
        <v>3847</v>
      </c>
    </row>
    <row r="4" spans="1:20" s="23" customFormat="1" ht="36.75" customHeight="1">
      <c r="A4" s="220" t="s">
        <v>26</v>
      </c>
      <c r="B4" s="220" t="s">
        <v>49</v>
      </c>
      <c r="C4" s="220" t="s">
        <v>3848</v>
      </c>
      <c r="D4" s="220" t="s">
        <v>3849</v>
      </c>
      <c r="E4" s="220" t="s">
        <v>3850</v>
      </c>
      <c r="F4" s="220" t="s">
        <v>3851</v>
      </c>
      <c r="G4" s="24"/>
      <c r="H4" s="221" t="s">
        <v>3852</v>
      </c>
      <c r="I4" s="218" t="s">
        <v>3853</v>
      </c>
      <c r="J4" s="218" t="s">
        <v>3854</v>
      </c>
      <c r="K4" s="218" t="s">
        <v>3855</v>
      </c>
      <c r="L4" s="218" t="s">
        <v>3856</v>
      </c>
      <c r="M4" s="218" t="s">
        <v>3857</v>
      </c>
      <c r="N4" s="220" t="s">
        <v>3858</v>
      </c>
      <c r="O4" s="220" t="s">
        <v>3843</v>
      </c>
      <c r="P4" s="220"/>
      <c r="Q4" s="220" t="s">
        <v>3859</v>
      </c>
      <c r="R4" s="222" t="s">
        <v>3860</v>
      </c>
      <c r="S4" s="222"/>
    </row>
    <row r="5" spans="1:20" s="23" customFormat="1" ht="111" customHeight="1">
      <c r="A5" s="220"/>
      <c r="B5" s="220"/>
      <c r="C5" s="220"/>
      <c r="D5" s="220"/>
      <c r="E5" s="220"/>
      <c r="F5" s="220"/>
      <c r="G5" s="24"/>
      <c r="H5" s="221"/>
      <c r="I5" s="218"/>
      <c r="J5" s="218"/>
      <c r="K5" s="218"/>
      <c r="L5" s="218"/>
      <c r="M5" s="218"/>
      <c r="N5" s="220"/>
      <c r="O5" s="24" t="s">
        <v>3861</v>
      </c>
      <c r="P5" s="24" t="s">
        <v>3862</v>
      </c>
      <c r="Q5" s="220"/>
      <c r="R5" s="222"/>
      <c r="S5" s="222"/>
    </row>
    <row r="6" spans="1:20" s="21" customFormat="1" ht="18.75">
      <c r="A6" s="25" t="s">
        <v>3863</v>
      </c>
      <c r="B6" s="25">
        <v>1</v>
      </c>
      <c r="C6" s="25">
        <f>+B6+1</f>
        <v>2</v>
      </c>
      <c r="D6" s="25">
        <f t="shared" ref="D6:Q6" si="0">+C6+1</f>
        <v>3</v>
      </c>
      <c r="E6" s="25">
        <f t="shared" si="0"/>
        <v>4</v>
      </c>
      <c r="F6" s="25">
        <f t="shared" si="0"/>
        <v>5</v>
      </c>
      <c r="G6" s="25"/>
      <c r="H6" s="26">
        <f>+F6+1</f>
        <v>6</v>
      </c>
      <c r="I6" s="27"/>
      <c r="J6" s="27"/>
      <c r="K6" s="27"/>
      <c r="L6" s="27"/>
      <c r="M6" s="27"/>
      <c r="N6" s="25">
        <f>+H6+1</f>
        <v>7</v>
      </c>
      <c r="O6" s="25">
        <f t="shared" si="0"/>
        <v>8</v>
      </c>
      <c r="P6" s="25">
        <f t="shared" si="0"/>
        <v>9</v>
      </c>
      <c r="Q6" s="25">
        <f t="shared" si="0"/>
        <v>10</v>
      </c>
      <c r="R6" s="28" t="s">
        <v>3864</v>
      </c>
      <c r="S6" s="28" t="s">
        <v>3865</v>
      </c>
    </row>
    <row r="7" spans="1:20" s="21" customFormat="1" ht="18.75" hidden="1">
      <c r="A7" s="217" t="s">
        <v>3866</v>
      </c>
      <c r="B7" s="217"/>
      <c r="C7" s="25"/>
      <c r="D7" s="25"/>
      <c r="E7" s="25"/>
      <c r="F7" s="25"/>
      <c r="G7" s="25"/>
      <c r="H7" s="26"/>
      <c r="I7" s="25"/>
      <c r="J7" s="25"/>
      <c r="K7" s="25"/>
      <c r="L7" s="25"/>
      <c r="M7" s="25"/>
      <c r="N7" s="29">
        <f>+N8+N1432+N1458+N1523+N1541+N1558+N1592+N1640+N1716+N1833+N2014+N2166</f>
        <v>70803097.994010031</v>
      </c>
      <c r="O7" s="29">
        <f>+O8+O1432+O1458+O1523+O1541+O1558+O1592+O1640+O1716+O1833+O2014+O2166</f>
        <v>53514304.174290031</v>
      </c>
      <c r="P7" s="29">
        <f>+P8+P1432+P1458+P1523+P1541+P1558+P1592+P1640+P1716+P1833+P2014+P2166</f>
        <v>17288793.819720004</v>
      </c>
      <c r="Q7" s="25"/>
      <c r="R7" s="30"/>
      <c r="S7" s="30"/>
    </row>
    <row r="8" spans="1:20" s="21" customFormat="1" ht="18.75" hidden="1">
      <c r="A8" s="217" t="s">
        <v>3867</v>
      </c>
      <c r="B8" s="217"/>
      <c r="C8" s="25"/>
      <c r="D8" s="25"/>
      <c r="E8" s="25"/>
      <c r="F8" s="31"/>
      <c r="G8" s="31"/>
      <c r="H8" s="26"/>
      <c r="I8" s="25"/>
      <c r="J8" s="25"/>
      <c r="K8" s="25"/>
      <c r="L8" s="25"/>
      <c r="M8" s="31"/>
      <c r="N8" s="29">
        <f>SUM(N9:N1431)</f>
        <v>52569820.158710033</v>
      </c>
      <c r="O8" s="29">
        <f>SUM(O9:O1431)</f>
        <v>41361704.721000038</v>
      </c>
      <c r="P8" s="29">
        <f>SUM(P9:P1431)</f>
        <v>11208115.437710004</v>
      </c>
      <c r="Q8" s="25"/>
      <c r="R8" s="30"/>
      <c r="S8" s="30"/>
    </row>
    <row r="9" spans="1:20" s="39" customFormat="1" ht="54" hidden="1" outlineLevel="1">
      <c r="A9" s="32">
        <v>1</v>
      </c>
      <c r="B9" s="32" t="s">
        <v>3868</v>
      </c>
      <c r="C9" s="32" t="s">
        <v>3869</v>
      </c>
      <c r="D9" s="33" t="s">
        <v>3870</v>
      </c>
      <c r="E9" s="34">
        <v>597241987</v>
      </c>
      <c r="F9" s="34" t="s">
        <v>3871</v>
      </c>
      <c r="G9" s="34" t="s">
        <v>12030</v>
      </c>
      <c r="H9" s="35">
        <v>32901932180134</v>
      </c>
      <c r="I9" s="36" t="str">
        <f t="shared" ref="I9:I72" si="1">+MID(H9,1,1)</f>
        <v>3</v>
      </c>
      <c r="J9" s="36">
        <f t="shared" ref="J9:J72" si="2">+LEN(H9)</f>
        <v>14</v>
      </c>
      <c r="K9" s="36" t="str">
        <f t="shared" ref="K9:K72" si="3">+MID(H9,2,2)</f>
        <v>29</v>
      </c>
      <c r="L9" s="36" t="str">
        <f t="shared" ref="L9:L72" si="4">+MID(H9,4,2)</f>
        <v>01</v>
      </c>
      <c r="M9" s="36" t="str">
        <f t="shared" ref="M9:M72" si="5">+MID(H9,6,2)</f>
        <v>93</v>
      </c>
      <c r="N9" s="34">
        <f>O9+P9</f>
        <v>43683.551619999998</v>
      </c>
      <c r="O9" s="37">
        <v>21265</v>
      </c>
      <c r="P9" s="37">
        <v>22418.551619999998</v>
      </c>
      <c r="Q9" s="32" t="s">
        <v>3872</v>
      </c>
      <c r="R9" s="37" t="s">
        <v>3873</v>
      </c>
      <c r="S9" s="38">
        <v>44042</v>
      </c>
      <c r="T9" s="39">
        <f>+LEN(R9)</f>
        <v>28</v>
      </c>
    </row>
    <row r="10" spans="1:20" s="39" customFormat="1" ht="54" hidden="1" outlineLevel="1">
      <c r="A10" s="32">
        <f>+A9+1</f>
        <v>2</v>
      </c>
      <c r="B10" s="32" t="s">
        <v>3868</v>
      </c>
      <c r="C10" s="32" t="s">
        <v>3869</v>
      </c>
      <c r="D10" s="33" t="s">
        <v>3874</v>
      </c>
      <c r="E10" s="34">
        <v>562112867</v>
      </c>
      <c r="F10" s="34" t="s">
        <v>3875</v>
      </c>
      <c r="G10" s="34" t="s">
        <v>12031</v>
      </c>
      <c r="H10" s="35">
        <v>32606905970010</v>
      </c>
      <c r="I10" s="36" t="str">
        <f t="shared" si="1"/>
        <v>3</v>
      </c>
      <c r="J10" s="36">
        <f t="shared" si="2"/>
        <v>14</v>
      </c>
      <c r="K10" s="36" t="str">
        <f t="shared" si="3"/>
        <v>26</v>
      </c>
      <c r="L10" s="36" t="str">
        <f t="shared" si="4"/>
        <v>06</v>
      </c>
      <c r="M10" s="36" t="str">
        <f t="shared" si="5"/>
        <v>90</v>
      </c>
      <c r="N10" s="34">
        <f t="shared" ref="N10:N73" si="6">O10+P10</f>
        <v>29110.790789999999</v>
      </c>
      <c r="O10" s="37">
        <v>25000</v>
      </c>
      <c r="P10" s="37">
        <v>4110.79079</v>
      </c>
      <c r="Q10" s="32" t="s">
        <v>3872</v>
      </c>
      <c r="R10" s="37" t="s">
        <v>3876</v>
      </c>
      <c r="S10" s="38">
        <v>44055</v>
      </c>
      <c r="T10" s="39">
        <f t="shared" ref="T10:T73" si="7">+LEN(R10)</f>
        <v>28</v>
      </c>
    </row>
    <row r="11" spans="1:20" s="40" customFormat="1" ht="54" hidden="1" outlineLevel="1">
      <c r="A11" s="32">
        <f t="shared" ref="A11:A74" si="8">+A10+1</f>
        <v>3</v>
      </c>
      <c r="B11" s="32" t="s">
        <v>3868</v>
      </c>
      <c r="C11" s="32" t="s">
        <v>3869</v>
      </c>
      <c r="D11" s="33" t="s">
        <v>3877</v>
      </c>
      <c r="E11" s="34">
        <v>520451586</v>
      </c>
      <c r="F11" s="34" t="s">
        <v>3878</v>
      </c>
      <c r="G11" s="34" t="s">
        <v>12032</v>
      </c>
      <c r="H11" s="35">
        <v>43011892180018</v>
      </c>
      <c r="I11" s="36" t="str">
        <f t="shared" si="1"/>
        <v>4</v>
      </c>
      <c r="J11" s="36">
        <f t="shared" si="2"/>
        <v>14</v>
      </c>
      <c r="K11" s="36" t="str">
        <f t="shared" si="3"/>
        <v>30</v>
      </c>
      <c r="L11" s="36" t="str">
        <f t="shared" si="4"/>
        <v>11</v>
      </c>
      <c r="M11" s="36" t="str">
        <f t="shared" si="5"/>
        <v>89</v>
      </c>
      <c r="N11" s="34">
        <f t="shared" si="6"/>
        <v>42340.543579999998</v>
      </c>
      <c r="O11" s="37">
        <v>26070</v>
      </c>
      <c r="P11" s="37">
        <v>16270.543579999998</v>
      </c>
      <c r="Q11" s="32" t="s">
        <v>3872</v>
      </c>
      <c r="R11" s="37" t="s">
        <v>3879</v>
      </c>
      <c r="S11" s="38">
        <v>44327</v>
      </c>
      <c r="T11" s="39">
        <f t="shared" si="7"/>
        <v>28</v>
      </c>
    </row>
    <row r="12" spans="1:20" s="39" customFormat="1" ht="54" hidden="1" outlineLevel="1">
      <c r="A12" s="32">
        <f t="shared" si="8"/>
        <v>4</v>
      </c>
      <c r="B12" s="32" t="s">
        <v>3868</v>
      </c>
      <c r="C12" s="32" t="s">
        <v>3869</v>
      </c>
      <c r="D12" s="33" t="s">
        <v>3880</v>
      </c>
      <c r="E12" s="34">
        <v>512907771</v>
      </c>
      <c r="F12" s="34" t="s">
        <v>3881</v>
      </c>
      <c r="G12" s="34" t="s">
        <v>12033</v>
      </c>
      <c r="H12" s="35" t="s">
        <v>3882</v>
      </c>
      <c r="I12" s="36" t="str">
        <f t="shared" si="1"/>
        <v>3</v>
      </c>
      <c r="J12" s="36">
        <f t="shared" si="2"/>
        <v>14</v>
      </c>
      <c r="K12" s="36" t="str">
        <f t="shared" si="3"/>
        <v>30</v>
      </c>
      <c r="L12" s="36" t="str">
        <f t="shared" si="4"/>
        <v>12</v>
      </c>
      <c r="M12" s="36" t="str">
        <f t="shared" si="5"/>
        <v>90</v>
      </c>
      <c r="N12" s="34">
        <f t="shared" si="6"/>
        <v>45480.431989999997</v>
      </c>
      <c r="O12" s="37">
        <v>27500</v>
      </c>
      <c r="P12" s="37">
        <v>17980.431990000001</v>
      </c>
      <c r="Q12" s="32" t="s">
        <v>3872</v>
      </c>
      <c r="R12" s="37" t="s">
        <v>3883</v>
      </c>
      <c r="S12" s="38">
        <v>44082</v>
      </c>
      <c r="T12" s="39">
        <f t="shared" si="7"/>
        <v>28</v>
      </c>
    </row>
    <row r="13" spans="1:20" s="39" customFormat="1" ht="54" hidden="1" outlineLevel="1">
      <c r="A13" s="32">
        <f t="shared" si="8"/>
        <v>5</v>
      </c>
      <c r="B13" s="32" t="s">
        <v>3868</v>
      </c>
      <c r="C13" s="32" t="s">
        <v>3869</v>
      </c>
      <c r="D13" s="33" t="s">
        <v>3884</v>
      </c>
      <c r="E13" s="34">
        <v>597178046</v>
      </c>
      <c r="F13" s="34" t="s">
        <v>3885</v>
      </c>
      <c r="G13" s="34" t="s">
        <v>12034</v>
      </c>
      <c r="H13" s="35" t="s">
        <v>3886</v>
      </c>
      <c r="I13" s="36" t="str">
        <f t="shared" si="1"/>
        <v>3</v>
      </c>
      <c r="J13" s="36">
        <f t="shared" si="2"/>
        <v>14</v>
      </c>
      <c r="K13" s="36" t="str">
        <f t="shared" si="3"/>
        <v>04</v>
      </c>
      <c r="L13" s="36" t="str">
        <f t="shared" si="4"/>
        <v>08</v>
      </c>
      <c r="M13" s="36" t="str">
        <f t="shared" si="5"/>
        <v>93</v>
      </c>
      <c r="N13" s="34">
        <f t="shared" si="6"/>
        <v>48050.240550000002</v>
      </c>
      <c r="O13" s="37">
        <v>29000</v>
      </c>
      <c r="P13" s="37">
        <v>19050.240549999999</v>
      </c>
      <c r="Q13" s="32" t="s">
        <v>3872</v>
      </c>
      <c r="R13" s="37" t="s">
        <v>3876</v>
      </c>
      <c r="S13" s="38">
        <v>44136</v>
      </c>
      <c r="T13" s="39">
        <f t="shared" si="7"/>
        <v>28</v>
      </c>
    </row>
    <row r="14" spans="1:20" s="39" customFormat="1" ht="54" hidden="1" outlineLevel="1">
      <c r="A14" s="32">
        <f t="shared" si="8"/>
        <v>6</v>
      </c>
      <c r="B14" s="32" t="s">
        <v>3868</v>
      </c>
      <c r="C14" s="32" t="s">
        <v>3869</v>
      </c>
      <c r="D14" s="33" t="s">
        <v>3887</v>
      </c>
      <c r="E14" s="34">
        <v>502665154</v>
      </c>
      <c r="F14" s="34" t="s">
        <v>3888</v>
      </c>
      <c r="G14" s="34" t="s">
        <v>12035</v>
      </c>
      <c r="H14" s="35" t="s">
        <v>3889</v>
      </c>
      <c r="I14" s="36" t="str">
        <f t="shared" si="1"/>
        <v>3</v>
      </c>
      <c r="J14" s="36">
        <f t="shared" si="2"/>
        <v>14</v>
      </c>
      <c r="K14" s="36" t="str">
        <f t="shared" si="3"/>
        <v>04</v>
      </c>
      <c r="L14" s="36" t="str">
        <f t="shared" si="4"/>
        <v>09</v>
      </c>
      <c r="M14" s="36" t="str">
        <f t="shared" si="5"/>
        <v>90</v>
      </c>
      <c r="N14" s="34">
        <f t="shared" si="6"/>
        <v>46694.493560000003</v>
      </c>
      <c r="O14" s="37">
        <v>29000</v>
      </c>
      <c r="P14" s="37">
        <v>17694.493560000003</v>
      </c>
      <c r="Q14" s="32" t="s">
        <v>3872</v>
      </c>
      <c r="R14" s="37" t="s">
        <v>3890</v>
      </c>
      <c r="S14" s="38">
        <v>44145</v>
      </c>
      <c r="T14" s="39">
        <f t="shared" si="7"/>
        <v>28</v>
      </c>
    </row>
    <row r="15" spans="1:20" s="39" customFormat="1" ht="54" hidden="1" outlineLevel="1">
      <c r="A15" s="32">
        <f t="shared" si="8"/>
        <v>7</v>
      </c>
      <c r="B15" s="32" t="s">
        <v>3868</v>
      </c>
      <c r="C15" s="32" t="s">
        <v>3869</v>
      </c>
      <c r="D15" s="33" t="s">
        <v>3891</v>
      </c>
      <c r="E15" s="34">
        <v>514802997</v>
      </c>
      <c r="F15" s="34" t="s">
        <v>3892</v>
      </c>
      <c r="G15" s="34" t="s">
        <v>12036</v>
      </c>
      <c r="H15" s="35">
        <v>41308902140071</v>
      </c>
      <c r="I15" s="36" t="str">
        <f t="shared" si="1"/>
        <v>4</v>
      </c>
      <c r="J15" s="36">
        <f t="shared" si="2"/>
        <v>14</v>
      </c>
      <c r="K15" s="36" t="str">
        <f t="shared" si="3"/>
        <v>13</v>
      </c>
      <c r="L15" s="36" t="str">
        <f t="shared" si="4"/>
        <v>08</v>
      </c>
      <c r="M15" s="36" t="str">
        <f t="shared" si="5"/>
        <v>90</v>
      </c>
      <c r="N15" s="34">
        <f t="shared" si="6"/>
        <v>58153.380000000005</v>
      </c>
      <c r="O15" s="37">
        <v>28000</v>
      </c>
      <c r="P15" s="37">
        <v>30153.38</v>
      </c>
      <c r="Q15" s="32" t="s">
        <v>3872</v>
      </c>
      <c r="R15" s="37" t="s">
        <v>3893</v>
      </c>
      <c r="S15" s="38">
        <v>44094</v>
      </c>
      <c r="T15" s="39">
        <f t="shared" si="7"/>
        <v>28</v>
      </c>
    </row>
    <row r="16" spans="1:20" s="39" customFormat="1" ht="54" hidden="1" outlineLevel="1">
      <c r="A16" s="32">
        <f t="shared" si="8"/>
        <v>8</v>
      </c>
      <c r="B16" s="32" t="s">
        <v>3868</v>
      </c>
      <c r="C16" s="32" t="s">
        <v>3869</v>
      </c>
      <c r="D16" s="33" t="s">
        <v>3894</v>
      </c>
      <c r="E16" s="34">
        <v>539585559</v>
      </c>
      <c r="F16" s="34" t="s">
        <v>3895</v>
      </c>
      <c r="G16" s="34" t="s">
        <v>12037</v>
      </c>
      <c r="H16" s="35">
        <v>30402922170093</v>
      </c>
      <c r="I16" s="36" t="str">
        <f t="shared" si="1"/>
        <v>3</v>
      </c>
      <c r="J16" s="36">
        <f t="shared" si="2"/>
        <v>14</v>
      </c>
      <c r="K16" s="36" t="str">
        <f t="shared" si="3"/>
        <v>04</v>
      </c>
      <c r="L16" s="36" t="str">
        <f t="shared" si="4"/>
        <v>02</v>
      </c>
      <c r="M16" s="36" t="str">
        <f t="shared" si="5"/>
        <v>92</v>
      </c>
      <c r="N16" s="34">
        <f t="shared" si="6"/>
        <v>56574.031340000001</v>
      </c>
      <c r="O16" s="37">
        <v>22500</v>
      </c>
      <c r="P16" s="37">
        <v>34074.031340000001</v>
      </c>
      <c r="Q16" s="32" t="s">
        <v>3872</v>
      </c>
      <c r="R16" s="37" t="s">
        <v>3896</v>
      </c>
      <c r="S16" s="38">
        <v>44098</v>
      </c>
      <c r="T16" s="39">
        <f t="shared" si="7"/>
        <v>28</v>
      </c>
    </row>
    <row r="17" spans="1:20" s="39" customFormat="1" ht="54" hidden="1" outlineLevel="1">
      <c r="A17" s="32">
        <f t="shared" si="8"/>
        <v>9</v>
      </c>
      <c r="B17" s="32" t="s">
        <v>3868</v>
      </c>
      <c r="C17" s="32" t="s">
        <v>3869</v>
      </c>
      <c r="D17" s="33" t="s">
        <v>3897</v>
      </c>
      <c r="E17" s="34">
        <v>562769935</v>
      </c>
      <c r="F17" s="34" t="s">
        <v>3898</v>
      </c>
      <c r="G17" s="34" t="s">
        <v>12038</v>
      </c>
      <c r="H17" s="35" t="s">
        <v>3899</v>
      </c>
      <c r="I17" s="36" t="str">
        <f t="shared" si="1"/>
        <v>3</v>
      </c>
      <c r="J17" s="36">
        <f t="shared" si="2"/>
        <v>14</v>
      </c>
      <c r="K17" s="36" t="str">
        <f t="shared" si="3"/>
        <v>16</v>
      </c>
      <c r="L17" s="36" t="str">
        <f t="shared" si="4"/>
        <v>11</v>
      </c>
      <c r="M17" s="36" t="str">
        <f t="shared" si="5"/>
        <v>92</v>
      </c>
      <c r="N17" s="34">
        <f t="shared" si="6"/>
        <v>40750.816380000004</v>
      </c>
      <c r="O17" s="37">
        <v>21700</v>
      </c>
      <c r="P17" s="37">
        <v>19050.816380000004</v>
      </c>
      <c r="Q17" s="32" t="s">
        <v>3872</v>
      </c>
      <c r="R17" s="37" t="s">
        <v>3900</v>
      </c>
      <c r="S17" s="38">
        <v>44137</v>
      </c>
      <c r="T17" s="39">
        <f t="shared" si="7"/>
        <v>28</v>
      </c>
    </row>
    <row r="18" spans="1:20" s="39" customFormat="1" ht="54" hidden="1" outlineLevel="1">
      <c r="A18" s="32">
        <f t="shared" si="8"/>
        <v>10</v>
      </c>
      <c r="B18" s="32" t="s">
        <v>3868</v>
      </c>
      <c r="C18" s="32" t="s">
        <v>3869</v>
      </c>
      <c r="D18" s="33" t="s">
        <v>3901</v>
      </c>
      <c r="E18" s="34">
        <v>555866066</v>
      </c>
      <c r="F18" s="34" t="s">
        <v>3902</v>
      </c>
      <c r="G18" s="34" t="s">
        <v>12039</v>
      </c>
      <c r="H18" s="35" t="s">
        <v>3903</v>
      </c>
      <c r="I18" s="36" t="str">
        <f t="shared" si="1"/>
        <v>4</v>
      </c>
      <c r="J18" s="36">
        <f t="shared" si="2"/>
        <v>14</v>
      </c>
      <c r="K18" s="36" t="str">
        <f t="shared" si="3"/>
        <v>01</v>
      </c>
      <c r="L18" s="36" t="str">
        <f t="shared" si="4"/>
        <v>12</v>
      </c>
      <c r="M18" s="36" t="str">
        <f t="shared" si="5"/>
        <v>88</v>
      </c>
      <c r="N18" s="34">
        <f t="shared" si="6"/>
        <v>36444.669500000004</v>
      </c>
      <c r="O18" s="37">
        <v>22500</v>
      </c>
      <c r="P18" s="37">
        <v>13944.6695</v>
      </c>
      <c r="Q18" s="32" t="s">
        <v>3872</v>
      </c>
      <c r="R18" s="37" t="s">
        <v>3904</v>
      </c>
      <c r="S18" s="38">
        <v>44134</v>
      </c>
      <c r="T18" s="39">
        <f t="shared" si="7"/>
        <v>28</v>
      </c>
    </row>
    <row r="19" spans="1:20" s="39" customFormat="1" ht="54" hidden="1" outlineLevel="1">
      <c r="A19" s="32">
        <f t="shared" si="8"/>
        <v>11</v>
      </c>
      <c r="B19" s="32" t="s">
        <v>3868</v>
      </c>
      <c r="C19" s="32" t="s">
        <v>3869</v>
      </c>
      <c r="D19" s="33" t="s">
        <v>3905</v>
      </c>
      <c r="E19" s="34">
        <v>499029707</v>
      </c>
      <c r="F19" s="34" t="s">
        <v>3906</v>
      </c>
      <c r="G19" s="34" t="s">
        <v>12040</v>
      </c>
      <c r="H19" s="35" t="s">
        <v>3907</v>
      </c>
      <c r="I19" s="36" t="str">
        <f t="shared" si="1"/>
        <v>3</v>
      </c>
      <c r="J19" s="36">
        <f t="shared" si="2"/>
        <v>14</v>
      </c>
      <c r="K19" s="36" t="str">
        <f t="shared" si="3"/>
        <v>28</v>
      </c>
      <c r="L19" s="36" t="str">
        <f t="shared" si="4"/>
        <v>10</v>
      </c>
      <c r="M19" s="36" t="str">
        <f t="shared" si="5"/>
        <v>90</v>
      </c>
      <c r="N19" s="34">
        <f t="shared" si="6"/>
        <v>44042.69616</v>
      </c>
      <c r="O19" s="37">
        <v>29000</v>
      </c>
      <c r="P19" s="37">
        <v>15042.69616</v>
      </c>
      <c r="Q19" s="32" t="s">
        <v>3872</v>
      </c>
      <c r="R19" s="37" t="s">
        <v>3908</v>
      </c>
      <c r="S19" s="38">
        <v>44161</v>
      </c>
      <c r="T19" s="39">
        <f t="shared" si="7"/>
        <v>28</v>
      </c>
    </row>
    <row r="20" spans="1:20" s="39" customFormat="1" ht="54" hidden="1" outlineLevel="1">
      <c r="A20" s="32">
        <f t="shared" si="8"/>
        <v>12</v>
      </c>
      <c r="B20" s="32" t="s">
        <v>3868</v>
      </c>
      <c r="C20" s="32" t="s">
        <v>3869</v>
      </c>
      <c r="D20" s="33" t="s">
        <v>3909</v>
      </c>
      <c r="E20" s="34">
        <v>538502510</v>
      </c>
      <c r="F20" s="34" t="s">
        <v>3910</v>
      </c>
      <c r="G20" s="34" t="s">
        <v>12041</v>
      </c>
      <c r="H20" s="35" t="s">
        <v>3911</v>
      </c>
      <c r="I20" s="36" t="str">
        <f t="shared" si="1"/>
        <v>4</v>
      </c>
      <c r="J20" s="36">
        <f t="shared" si="2"/>
        <v>14</v>
      </c>
      <c r="K20" s="36" t="str">
        <f t="shared" si="3"/>
        <v>14</v>
      </c>
      <c r="L20" s="36" t="str">
        <f t="shared" si="4"/>
        <v>03</v>
      </c>
      <c r="M20" s="36" t="str">
        <f t="shared" si="5"/>
        <v>86</v>
      </c>
      <c r="N20" s="34">
        <f t="shared" si="6"/>
        <v>35965.363599999997</v>
      </c>
      <c r="O20" s="37">
        <v>22500</v>
      </c>
      <c r="P20" s="37">
        <v>13465.363600000001</v>
      </c>
      <c r="Q20" s="32" t="s">
        <v>3872</v>
      </c>
      <c r="R20" s="37" t="s">
        <v>3912</v>
      </c>
      <c r="S20" s="38">
        <v>44341</v>
      </c>
      <c r="T20" s="39">
        <f t="shared" si="7"/>
        <v>28</v>
      </c>
    </row>
    <row r="21" spans="1:20" s="39" customFormat="1" ht="54" hidden="1" outlineLevel="1">
      <c r="A21" s="32">
        <f t="shared" si="8"/>
        <v>13</v>
      </c>
      <c r="B21" s="32" t="s">
        <v>3868</v>
      </c>
      <c r="C21" s="32" t="s">
        <v>3869</v>
      </c>
      <c r="D21" s="33" t="s">
        <v>3913</v>
      </c>
      <c r="E21" s="34">
        <v>510389976</v>
      </c>
      <c r="F21" s="34" t="s">
        <v>3914</v>
      </c>
      <c r="G21" s="34" t="s">
        <v>12042</v>
      </c>
      <c r="H21" s="35" t="s">
        <v>3915</v>
      </c>
      <c r="I21" s="36" t="str">
        <f t="shared" si="1"/>
        <v>3</v>
      </c>
      <c r="J21" s="36">
        <f t="shared" si="2"/>
        <v>14</v>
      </c>
      <c r="K21" s="36" t="str">
        <f t="shared" si="3"/>
        <v>20</v>
      </c>
      <c r="L21" s="36" t="str">
        <f t="shared" si="4"/>
        <v>05</v>
      </c>
      <c r="M21" s="36" t="str">
        <f t="shared" si="5"/>
        <v>93</v>
      </c>
      <c r="N21" s="34">
        <f t="shared" si="6"/>
        <v>47124.657579999999</v>
      </c>
      <c r="O21" s="37">
        <v>22500</v>
      </c>
      <c r="P21" s="37">
        <v>24624.657579999999</v>
      </c>
      <c r="Q21" s="32" t="s">
        <v>3872</v>
      </c>
      <c r="R21" s="37" t="s">
        <v>3916</v>
      </c>
      <c r="S21" s="38">
        <v>44132</v>
      </c>
      <c r="T21" s="39">
        <f t="shared" si="7"/>
        <v>28</v>
      </c>
    </row>
    <row r="22" spans="1:20" s="39" customFormat="1" ht="54" hidden="1" outlineLevel="1">
      <c r="A22" s="32">
        <f t="shared" si="8"/>
        <v>14</v>
      </c>
      <c r="B22" s="32" t="s">
        <v>3868</v>
      </c>
      <c r="C22" s="32" t="s">
        <v>3869</v>
      </c>
      <c r="D22" s="33" t="s">
        <v>3917</v>
      </c>
      <c r="E22" s="34">
        <v>539300532</v>
      </c>
      <c r="F22" s="34" t="s">
        <v>3918</v>
      </c>
      <c r="G22" s="34" t="s">
        <v>12043</v>
      </c>
      <c r="H22" s="35" t="s">
        <v>3919</v>
      </c>
      <c r="I22" s="36" t="str">
        <f t="shared" si="1"/>
        <v>4</v>
      </c>
      <c r="J22" s="36">
        <f t="shared" si="2"/>
        <v>14</v>
      </c>
      <c r="K22" s="36" t="str">
        <f t="shared" si="3"/>
        <v>08</v>
      </c>
      <c r="L22" s="36" t="str">
        <f t="shared" si="4"/>
        <v>01</v>
      </c>
      <c r="M22" s="36" t="str">
        <f t="shared" si="5"/>
        <v>88</v>
      </c>
      <c r="N22" s="34">
        <f t="shared" si="6"/>
        <v>43127.589</v>
      </c>
      <c r="O22" s="37">
        <v>22500</v>
      </c>
      <c r="P22" s="37">
        <v>20627.589</v>
      </c>
      <c r="Q22" s="32" t="s">
        <v>3872</v>
      </c>
      <c r="R22" s="37" t="s">
        <v>3916</v>
      </c>
      <c r="S22" s="38">
        <v>44118</v>
      </c>
      <c r="T22" s="39">
        <f t="shared" si="7"/>
        <v>28</v>
      </c>
    </row>
    <row r="23" spans="1:20" s="39" customFormat="1" ht="54" hidden="1" outlineLevel="1">
      <c r="A23" s="32">
        <f t="shared" si="8"/>
        <v>15</v>
      </c>
      <c r="B23" s="32" t="s">
        <v>3868</v>
      </c>
      <c r="C23" s="32" t="s">
        <v>3869</v>
      </c>
      <c r="D23" s="33" t="s">
        <v>3920</v>
      </c>
      <c r="E23" s="34">
        <v>512454253</v>
      </c>
      <c r="F23" s="34" t="s">
        <v>3921</v>
      </c>
      <c r="G23" s="34" t="s">
        <v>12044</v>
      </c>
      <c r="H23" s="35" t="s">
        <v>3922</v>
      </c>
      <c r="I23" s="36" t="str">
        <f t="shared" si="1"/>
        <v>4</v>
      </c>
      <c r="J23" s="36">
        <f t="shared" si="2"/>
        <v>14</v>
      </c>
      <c r="K23" s="36" t="str">
        <f t="shared" si="3"/>
        <v>06</v>
      </c>
      <c r="L23" s="36" t="str">
        <f t="shared" si="4"/>
        <v>07</v>
      </c>
      <c r="M23" s="36" t="str">
        <f t="shared" si="5"/>
        <v>89</v>
      </c>
      <c r="N23" s="34">
        <f t="shared" si="6"/>
        <v>46339.430439999996</v>
      </c>
      <c r="O23" s="37">
        <v>29000</v>
      </c>
      <c r="P23" s="37">
        <v>17339.43044</v>
      </c>
      <c r="Q23" s="32" t="s">
        <v>3872</v>
      </c>
      <c r="R23" s="37" t="s">
        <v>3923</v>
      </c>
      <c r="S23" s="38">
        <v>44341</v>
      </c>
      <c r="T23" s="39">
        <f t="shared" si="7"/>
        <v>28</v>
      </c>
    </row>
    <row r="24" spans="1:20" s="39" customFormat="1" ht="54" hidden="1" outlineLevel="1">
      <c r="A24" s="32">
        <f t="shared" si="8"/>
        <v>16</v>
      </c>
      <c r="B24" s="32" t="s">
        <v>3868</v>
      </c>
      <c r="C24" s="32" t="s">
        <v>3869</v>
      </c>
      <c r="D24" s="33" t="s">
        <v>3924</v>
      </c>
      <c r="E24" s="34">
        <v>524079658</v>
      </c>
      <c r="F24" s="34" t="s">
        <v>3925</v>
      </c>
      <c r="G24" s="34" t="s">
        <v>12045</v>
      </c>
      <c r="H24" s="35" t="s">
        <v>3926</v>
      </c>
      <c r="I24" s="36" t="str">
        <f t="shared" si="1"/>
        <v>3</v>
      </c>
      <c r="J24" s="36">
        <f t="shared" si="2"/>
        <v>14</v>
      </c>
      <c r="K24" s="36" t="str">
        <f t="shared" si="3"/>
        <v>24</v>
      </c>
      <c r="L24" s="36" t="str">
        <f t="shared" si="4"/>
        <v>12</v>
      </c>
      <c r="M24" s="36" t="str">
        <f t="shared" si="5"/>
        <v>85</v>
      </c>
      <c r="N24" s="34">
        <f t="shared" si="6"/>
        <v>43004.380000000005</v>
      </c>
      <c r="O24" s="37">
        <v>22500</v>
      </c>
      <c r="P24" s="37">
        <v>20504.38</v>
      </c>
      <c r="Q24" s="32" t="s">
        <v>3872</v>
      </c>
      <c r="R24" s="37" t="s">
        <v>3927</v>
      </c>
      <c r="S24" s="38">
        <v>44112</v>
      </c>
      <c r="T24" s="39">
        <f t="shared" si="7"/>
        <v>28</v>
      </c>
    </row>
    <row r="25" spans="1:20" s="39" customFormat="1" ht="54" hidden="1" outlineLevel="1">
      <c r="A25" s="32">
        <f t="shared" si="8"/>
        <v>17</v>
      </c>
      <c r="B25" s="32" t="s">
        <v>3868</v>
      </c>
      <c r="C25" s="32" t="s">
        <v>3869</v>
      </c>
      <c r="D25" s="33" t="s">
        <v>3928</v>
      </c>
      <c r="E25" s="34">
        <v>534322120</v>
      </c>
      <c r="F25" s="34" t="s">
        <v>3929</v>
      </c>
      <c r="G25" s="34" t="s">
        <v>12046</v>
      </c>
      <c r="H25" s="35" t="s">
        <v>3930</v>
      </c>
      <c r="I25" s="36" t="str">
        <f t="shared" si="1"/>
        <v>4</v>
      </c>
      <c r="J25" s="36">
        <f t="shared" si="2"/>
        <v>14</v>
      </c>
      <c r="K25" s="36" t="str">
        <f t="shared" si="3"/>
        <v>11</v>
      </c>
      <c r="L25" s="36" t="str">
        <f t="shared" si="4"/>
        <v>09</v>
      </c>
      <c r="M25" s="36" t="str">
        <f t="shared" si="5"/>
        <v>79</v>
      </c>
      <c r="N25" s="34">
        <f t="shared" si="6"/>
        <v>45139.318740000002</v>
      </c>
      <c r="O25" s="37">
        <v>22500</v>
      </c>
      <c r="P25" s="37">
        <v>22639.318739999999</v>
      </c>
      <c r="Q25" s="32" t="s">
        <v>3872</v>
      </c>
      <c r="R25" s="37" t="s">
        <v>3931</v>
      </c>
      <c r="S25" s="38">
        <v>44191</v>
      </c>
      <c r="T25" s="39">
        <f t="shared" si="7"/>
        <v>28</v>
      </c>
    </row>
    <row r="26" spans="1:20" s="39" customFormat="1" ht="54" hidden="1" outlineLevel="1">
      <c r="A26" s="32">
        <f t="shared" si="8"/>
        <v>18</v>
      </c>
      <c r="B26" s="32" t="s">
        <v>3868</v>
      </c>
      <c r="C26" s="32" t="s">
        <v>3869</v>
      </c>
      <c r="D26" s="33" t="s">
        <v>3932</v>
      </c>
      <c r="E26" s="34">
        <v>517810391</v>
      </c>
      <c r="F26" s="34" t="s">
        <v>3933</v>
      </c>
      <c r="G26" s="34" t="s">
        <v>12047</v>
      </c>
      <c r="H26" s="35" t="s">
        <v>3934</v>
      </c>
      <c r="I26" s="36" t="str">
        <f t="shared" si="1"/>
        <v>3</v>
      </c>
      <c r="J26" s="36">
        <f t="shared" si="2"/>
        <v>14</v>
      </c>
      <c r="K26" s="36" t="str">
        <f t="shared" si="3"/>
        <v>25</v>
      </c>
      <c r="L26" s="36" t="str">
        <f t="shared" si="4"/>
        <v>08</v>
      </c>
      <c r="M26" s="36" t="str">
        <f t="shared" si="5"/>
        <v>90</v>
      </c>
      <c r="N26" s="34">
        <f t="shared" si="6"/>
        <v>47051.915120000005</v>
      </c>
      <c r="O26" s="37">
        <v>22500</v>
      </c>
      <c r="P26" s="37">
        <v>24551.915120000001</v>
      </c>
      <c r="Q26" s="32" t="s">
        <v>3872</v>
      </c>
      <c r="R26" s="37" t="s">
        <v>3931</v>
      </c>
      <c r="S26" s="38">
        <v>44145</v>
      </c>
      <c r="T26" s="39">
        <f t="shared" si="7"/>
        <v>28</v>
      </c>
    </row>
    <row r="27" spans="1:20" s="39" customFormat="1" ht="54" hidden="1" outlineLevel="1">
      <c r="A27" s="32">
        <f t="shared" si="8"/>
        <v>19</v>
      </c>
      <c r="B27" s="32" t="s">
        <v>3868</v>
      </c>
      <c r="C27" s="32" t="s">
        <v>3869</v>
      </c>
      <c r="D27" s="33" t="s">
        <v>3935</v>
      </c>
      <c r="E27" s="34">
        <v>628179417</v>
      </c>
      <c r="F27" s="34" t="s">
        <v>3936</v>
      </c>
      <c r="G27" s="34" t="s">
        <v>12048</v>
      </c>
      <c r="H27" s="35" t="s">
        <v>3937</v>
      </c>
      <c r="I27" s="36" t="str">
        <f t="shared" si="1"/>
        <v>4</v>
      </c>
      <c r="J27" s="36">
        <f t="shared" si="2"/>
        <v>14</v>
      </c>
      <c r="K27" s="36" t="str">
        <f t="shared" si="3"/>
        <v>13</v>
      </c>
      <c r="L27" s="36" t="str">
        <f t="shared" si="4"/>
        <v>10</v>
      </c>
      <c r="M27" s="36" t="str">
        <f t="shared" si="5"/>
        <v>86</v>
      </c>
      <c r="N27" s="34">
        <f t="shared" si="6"/>
        <v>52846.243430000002</v>
      </c>
      <c r="O27" s="37">
        <v>29000</v>
      </c>
      <c r="P27" s="37">
        <v>23846.243429999999</v>
      </c>
      <c r="Q27" s="32" t="s">
        <v>3872</v>
      </c>
      <c r="R27" s="37" t="s">
        <v>3938</v>
      </c>
      <c r="S27" s="38">
        <v>44154</v>
      </c>
      <c r="T27" s="39">
        <f t="shared" si="7"/>
        <v>28</v>
      </c>
    </row>
    <row r="28" spans="1:20" s="39" customFormat="1" ht="54" hidden="1" outlineLevel="1">
      <c r="A28" s="32">
        <f t="shared" si="8"/>
        <v>20</v>
      </c>
      <c r="B28" s="32" t="s">
        <v>3868</v>
      </c>
      <c r="C28" s="32" t="s">
        <v>3869</v>
      </c>
      <c r="D28" s="33" t="s">
        <v>3939</v>
      </c>
      <c r="E28" s="34">
        <v>564265114</v>
      </c>
      <c r="F28" s="34" t="s">
        <v>3940</v>
      </c>
      <c r="G28" s="34" t="s">
        <v>12049</v>
      </c>
      <c r="H28" s="35" t="s">
        <v>3941</v>
      </c>
      <c r="I28" s="36" t="str">
        <f t="shared" si="1"/>
        <v>4</v>
      </c>
      <c r="J28" s="36">
        <f t="shared" si="2"/>
        <v>14</v>
      </c>
      <c r="K28" s="36" t="str">
        <f t="shared" si="3"/>
        <v>12</v>
      </c>
      <c r="L28" s="36" t="str">
        <f t="shared" si="4"/>
        <v>10</v>
      </c>
      <c r="M28" s="36" t="str">
        <f t="shared" si="5"/>
        <v>84</v>
      </c>
      <c r="N28" s="34">
        <f t="shared" si="6"/>
        <v>47168.238320000004</v>
      </c>
      <c r="O28" s="37">
        <v>22500</v>
      </c>
      <c r="P28" s="37">
        <v>24668.23832</v>
      </c>
      <c r="Q28" s="32" t="s">
        <v>3872</v>
      </c>
      <c r="R28" s="37" t="s">
        <v>3942</v>
      </c>
      <c r="S28" s="38">
        <v>44166</v>
      </c>
      <c r="T28" s="39">
        <f t="shared" si="7"/>
        <v>28</v>
      </c>
    </row>
    <row r="29" spans="1:20" s="39" customFormat="1" ht="54" hidden="1" outlineLevel="1">
      <c r="A29" s="32">
        <f t="shared" si="8"/>
        <v>21</v>
      </c>
      <c r="B29" s="32" t="s">
        <v>3868</v>
      </c>
      <c r="C29" s="32" t="s">
        <v>3869</v>
      </c>
      <c r="D29" s="33" t="s">
        <v>3943</v>
      </c>
      <c r="E29" s="34">
        <v>541198494</v>
      </c>
      <c r="F29" s="34" t="s">
        <v>3944</v>
      </c>
      <c r="G29" s="34" t="s">
        <v>12050</v>
      </c>
      <c r="H29" s="35" t="s">
        <v>3945</v>
      </c>
      <c r="I29" s="36" t="str">
        <f t="shared" si="1"/>
        <v>4</v>
      </c>
      <c r="J29" s="36">
        <f t="shared" si="2"/>
        <v>14</v>
      </c>
      <c r="K29" s="36" t="str">
        <f t="shared" si="3"/>
        <v>04</v>
      </c>
      <c r="L29" s="36" t="str">
        <f t="shared" si="4"/>
        <v>07</v>
      </c>
      <c r="M29" s="36" t="str">
        <f t="shared" si="5"/>
        <v>86</v>
      </c>
      <c r="N29" s="34">
        <f t="shared" si="6"/>
        <v>46614.701430000001</v>
      </c>
      <c r="O29" s="37">
        <v>22500</v>
      </c>
      <c r="P29" s="37">
        <v>24114.701430000001</v>
      </c>
      <c r="Q29" s="32" t="s">
        <v>3872</v>
      </c>
      <c r="R29" s="37" t="s">
        <v>3946</v>
      </c>
      <c r="S29" s="38">
        <v>44139</v>
      </c>
      <c r="T29" s="39">
        <f t="shared" si="7"/>
        <v>28</v>
      </c>
    </row>
    <row r="30" spans="1:20" s="39" customFormat="1" ht="54" hidden="1" outlineLevel="1">
      <c r="A30" s="32">
        <f t="shared" si="8"/>
        <v>22</v>
      </c>
      <c r="B30" s="32" t="s">
        <v>3868</v>
      </c>
      <c r="C30" s="32" t="s">
        <v>3869</v>
      </c>
      <c r="D30" s="33" t="s">
        <v>3947</v>
      </c>
      <c r="E30" s="34">
        <v>507850980</v>
      </c>
      <c r="F30" s="34" t="s">
        <v>3948</v>
      </c>
      <c r="G30" s="34" t="s">
        <v>12051</v>
      </c>
      <c r="H30" s="35" t="s">
        <v>3949</v>
      </c>
      <c r="I30" s="36" t="str">
        <f t="shared" si="1"/>
        <v>4</v>
      </c>
      <c r="J30" s="36">
        <f t="shared" si="2"/>
        <v>14</v>
      </c>
      <c r="K30" s="36" t="str">
        <f t="shared" si="3"/>
        <v>24</v>
      </c>
      <c r="L30" s="36" t="str">
        <f t="shared" si="4"/>
        <v>10</v>
      </c>
      <c r="M30" s="36" t="str">
        <f t="shared" si="5"/>
        <v>88</v>
      </c>
      <c r="N30" s="34">
        <f t="shared" si="6"/>
        <v>40349.463000000003</v>
      </c>
      <c r="O30" s="37">
        <v>21200</v>
      </c>
      <c r="P30" s="37">
        <v>19149.463</v>
      </c>
      <c r="Q30" s="32" t="s">
        <v>3872</v>
      </c>
      <c r="R30" s="37" t="s">
        <v>3950</v>
      </c>
      <c r="S30" s="38">
        <v>44112</v>
      </c>
      <c r="T30" s="39">
        <f t="shared" si="7"/>
        <v>28</v>
      </c>
    </row>
    <row r="31" spans="1:20" s="39" customFormat="1" ht="54" hidden="1" outlineLevel="1">
      <c r="A31" s="32">
        <f t="shared" si="8"/>
        <v>23</v>
      </c>
      <c r="B31" s="32" t="s">
        <v>3868</v>
      </c>
      <c r="C31" s="32" t="s">
        <v>3869</v>
      </c>
      <c r="D31" s="33" t="s">
        <v>3951</v>
      </c>
      <c r="E31" s="34">
        <v>516319528</v>
      </c>
      <c r="F31" s="34" t="s">
        <v>3952</v>
      </c>
      <c r="G31" s="34" t="s">
        <v>12052</v>
      </c>
      <c r="H31" s="35" t="s">
        <v>3953</v>
      </c>
      <c r="I31" s="36" t="str">
        <f t="shared" si="1"/>
        <v>3</v>
      </c>
      <c r="J31" s="36">
        <f t="shared" si="2"/>
        <v>14</v>
      </c>
      <c r="K31" s="36" t="str">
        <f t="shared" si="3"/>
        <v>16</v>
      </c>
      <c r="L31" s="36" t="str">
        <f t="shared" si="4"/>
        <v>05</v>
      </c>
      <c r="M31" s="36" t="str">
        <f t="shared" si="5"/>
        <v>95</v>
      </c>
      <c r="N31" s="34">
        <f t="shared" si="6"/>
        <v>43795.877089999994</v>
      </c>
      <c r="O31" s="37">
        <v>22500</v>
      </c>
      <c r="P31" s="37">
        <v>21295.877089999998</v>
      </c>
      <c r="Q31" s="32" t="s">
        <v>3872</v>
      </c>
      <c r="R31" s="37" t="s">
        <v>3954</v>
      </c>
      <c r="S31" s="38">
        <v>44140</v>
      </c>
      <c r="T31" s="39">
        <f t="shared" si="7"/>
        <v>28</v>
      </c>
    </row>
    <row r="32" spans="1:20" s="39" customFormat="1" ht="54" hidden="1" outlineLevel="1">
      <c r="A32" s="32">
        <f t="shared" si="8"/>
        <v>24</v>
      </c>
      <c r="B32" s="32" t="s">
        <v>3868</v>
      </c>
      <c r="C32" s="32" t="s">
        <v>3869</v>
      </c>
      <c r="D32" s="33" t="s">
        <v>3955</v>
      </c>
      <c r="E32" s="34">
        <v>512907154</v>
      </c>
      <c r="F32" s="34" t="s">
        <v>3956</v>
      </c>
      <c r="G32" s="34" t="s">
        <v>12053</v>
      </c>
      <c r="H32" s="35" t="s">
        <v>3957</v>
      </c>
      <c r="I32" s="36" t="str">
        <f t="shared" si="1"/>
        <v>3</v>
      </c>
      <c r="J32" s="36">
        <f t="shared" si="2"/>
        <v>14</v>
      </c>
      <c r="K32" s="36" t="str">
        <f t="shared" si="3"/>
        <v>13</v>
      </c>
      <c r="L32" s="36" t="str">
        <f t="shared" si="4"/>
        <v>06</v>
      </c>
      <c r="M32" s="36" t="str">
        <f t="shared" si="5"/>
        <v>91</v>
      </c>
      <c r="N32" s="34">
        <f t="shared" si="6"/>
        <v>41951.506000000001</v>
      </c>
      <c r="O32" s="37">
        <v>22500</v>
      </c>
      <c r="P32" s="37">
        <v>19451.506000000001</v>
      </c>
      <c r="Q32" s="32" t="s">
        <v>3872</v>
      </c>
      <c r="R32" s="37" t="s">
        <v>3958</v>
      </c>
      <c r="S32" s="38"/>
      <c r="T32" s="39">
        <f t="shared" si="7"/>
        <v>28</v>
      </c>
    </row>
    <row r="33" spans="1:20" s="39" customFormat="1" ht="54" hidden="1" outlineLevel="1">
      <c r="A33" s="32">
        <f t="shared" si="8"/>
        <v>25</v>
      </c>
      <c r="B33" s="32" t="s">
        <v>3868</v>
      </c>
      <c r="C33" s="32" t="s">
        <v>3869</v>
      </c>
      <c r="D33" s="33" t="s">
        <v>3959</v>
      </c>
      <c r="E33" s="34">
        <v>596984216</v>
      </c>
      <c r="F33" s="34" t="s">
        <v>3960</v>
      </c>
      <c r="G33" s="34" t="s">
        <v>12054</v>
      </c>
      <c r="H33" s="35" t="s">
        <v>3961</v>
      </c>
      <c r="I33" s="36" t="str">
        <f t="shared" si="1"/>
        <v>4</v>
      </c>
      <c r="J33" s="36">
        <f t="shared" si="2"/>
        <v>14</v>
      </c>
      <c r="K33" s="36" t="str">
        <f t="shared" si="3"/>
        <v>24</v>
      </c>
      <c r="L33" s="36" t="str">
        <f t="shared" si="4"/>
        <v>12</v>
      </c>
      <c r="M33" s="36" t="str">
        <f t="shared" si="5"/>
        <v>95</v>
      </c>
      <c r="N33" s="34">
        <f t="shared" si="6"/>
        <v>41805.421489999993</v>
      </c>
      <c r="O33" s="37">
        <v>22500</v>
      </c>
      <c r="P33" s="37">
        <v>19305.421489999997</v>
      </c>
      <c r="Q33" s="32" t="s">
        <v>3872</v>
      </c>
      <c r="R33" s="37" t="s">
        <v>3962</v>
      </c>
      <c r="S33" s="38">
        <v>44201</v>
      </c>
      <c r="T33" s="39">
        <f t="shared" si="7"/>
        <v>28</v>
      </c>
    </row>
    <row r="34" spans="1:20" s="39" customFormat="1" ht="54" hidden="1" outlineLevel="1">
      <c r="A34" s="32">
        <f t="shared" si="8"/>
        <v>26</v>
      </c>
      <c r="B34" s="32" t="s">
        <v>3868</v>
      </c>
      <c r="C34" s="32" t="s">
        <v>3869</v>
      </c>
      <c r="D34" s="33" t="s">
        <v>3963</v>
      </c>
      <c r="E34" s="34">
        <v>508600776</v>
      </c>
      <c r="F34" s="34" t="s">
        <v>3964</v>
      </c>
      <c r="G34" s="34" t="s">
        <v>12055</v>
      </c>
      <c r="H34" s="35" t="s">
        <v>3965</v>
      </c>
      <c r="I34" s="36" t="str">
        <f t="shared" si="1"/>
        <v>4</v>
      </c>
      <c r="J34" s="36">
        <f t="shared" si="2"/>
        <v>14</v>
      </c>
      <c r="K34" s="36" t="str">
        <f t="shared" si="3"/>
        <v>22</v>
      </c>
      <c r="L34" s="36" t="str">
        <f t="shared" si="4"/>
        <v>03</v>
      </c>
      <c r="M34" s="36" t="str">
        <f t="shared" si="5"/>
        <v>90</v>
      </c>
      <c r="N34" s="34">
        <f t="shared" si="6"/>
        <v>33318.658909999998</v>
      </c>
      <c r="O34" s="37">
        <v>19863.759999999998</v>
      </c>
      <c r="P34" s="37">
        <v>13454.89891</v>
      </c>
      <c r="Q34" s="32" t="s">
        <v>3872</v>
      </c>
      <c r="R34" s="37" t="s">
        <v>3966</v>
      </c>
      <c r="S34" s="38">
        <v>44175</v>
      </c>
      <c r="T34" s="39">
        <f t="shared" si="7"/>
        <v>28</v>
      </c>
    </row>
    <row r="35" spans="1:20" s="39" customFormat="1" ht="54" hidden="1" outlineLevel="1">
      <c r="A35" s="32">
        <f t="shared" si="8"/>
        <v>27</v>
      </c>
      <c r="B35" s="32" t="s">
        <v>3868</v>
      </c>
      <c r="C35" s="32" t="s">
        <v>3869</v>
      </c>
      <c r="D35" s="33" t="s">
        <v>3967</v>
      </c>
      <c r="E35" s="34">
        <v>516152832</v>
      </c>
      <c r="F35" s="34" t="s">
        <v>3968</v>
      </c>
      <c r="G35" s="34" t="s">
        <v>12056</v>
      </c>
      <c r="H35" s="35" t="s">
        <v>3969</v>
      </c>
      <c r="I35" s="36" t="str">
        <f t="shared" si="1"/>
        <v>4</v>
      </c>
      <c r="J35" s="36">
        <f t="shared" si="2"/>
        <v>14</v>
      </c>
      <c r="K35" s="36" t="str">
        <f t="shared" si="3"/>
        <v>07</v>
      </c>
      <c r="L35" s="36" t="str">
        <f t="shared" si="4"/>
        <v>12</v>
      </c>
      <c r="M35" s="36" t="str">
        <f t="shared" si="5"/>
        <v>87</v>
      </c>
      <c r="N35" s="34">
        <f t="shared" si="6"/>
        <v>47565.591059999999</v>
      </c>
      <c r="O35" s="37">
        <v>22500</v>
      </c>
      <c r="P35" s="37">
        <v>25065.591059999999</v>
      </c>
      <c r="Q35" s="32" t="s">
        <v>3872</v>
      </c>
      <c r="R35" s="37" t="s">
        <v>3970</v>
      </c>
      <c r="S35" s="38">
        <v>44125</v>
      </c>
      <c r="T35" s="39">
        <f t="shared" si="7"/>
        <v>28</v>
      </c>
    </row>
    <row r="36" spans="1:20" s="39" customFormat="1" ht="54" hidden="1" outlineLevel="1">
      <c r="A36" s="32">
        <f t="shared" si="8"/>
        <v>28</v>
      </c>
      <c r="B36" s="32" t="s">
        <v>3868</v>
      </c>
      <c r="C36" s="32" t="s">
        <v>3869</v>
      </c>
      <c r="D36" s="33" t="s">
        <v>3971</v>
      </c>
      <c r="E36" s="34">
        <v>531918693</v>
      </c>
      <c r="F36" s="34" t="s">
        <v>3972</v>
      </c>
      <c r="G36" s="34" t="s">
        <v>12057</v>
      </c>
      <c r="H36" s="35" t="s">
        <v>3973</v>
      </c>
      <c r="I36" s="36" t="str">
        <f t="shared" si="1"/>
        <v>3</v>
      </c>
      <c r="J36" s="36">
        <f t="shared" si="2"/>
        <v>14</v>
      </c>
      <c r="K36" s="36" t="str">
        <f t="shared" si="3"/>
        <v>10</v>
      </c>
      <c r="L36" s="36" t="str">
        <f t="shared" si="4"/>
        <v>07</v>
      </c>
      <c r="M36" s="36" t="str">
        <f t="shared" si="5"/>
        <v>91</v>
      </c>
      <c r="N36" s="34">
        <f t="shared" si="6"/>
        <v>48559.489659999999</v>
      </c>
      <c r="O36" s="37">
        <v>22500</v>
      </c>
      <c r="P36" s="37">
        <v>26059.489659999999</v>
      </c>
      <c r="Q36" s="32" t="s">
        <v>3872</v>
      </c>
      <c r="R36" s="37" t="s">
        <v>3954</v>
      </c>
      <c r="S36" s="38">
        <v>44133</v>
      </c>
      <c r="T36" s="39">
        <f t="shared" si="7"/>
        <v>28</v>
      </c>
    </row>
    <row r="37" spans="1:20" s="39" customFormat="1" ht="54" hidden="1" outlineLevel="1">
      <c r="A37" s="32">
        <f t="shared" si="8"/>
        <v>29</v>
      </c>
      <c r="B37" s="32" t="s">
        <v>3868</v>
      </c>
      <c r="C37" s="32" t="s">
        <v>3869</v>
      </c>
      <c r="D37" s="33" t="s">
        <v>3974</v>
      </c>
      <c r="E37" s="34">
        <v>515377513</v>
      </c>
      <c r="F37" s="34" t="s">
        <v>3975</v>
      </c>
      <c r="G37" s="34" t="s">
        <v>12058</v>
      </c>
      <c r="H37" s="35" t="s">
        <v>3976</v>
      </c>
      <c r="I37" s="36" t="str">
        <f t="shared" si="1"/>
        <v>4</v>
      </c>
      <c r="J37" s="36">
        <f t="shared" si="2"/>
        <v>14</v>
      </c>
      <c r="K37" s="36" t="str">
        <f t="shared" si="3"/>
        <v>12</v>
      </c>
      <c r="L37" s="36" t="str">
        <f t="shared" si="4"/>
        <v>04</v>
      </c>
      <c r="M37" s="36" t="str">
        <f t="shared" si="5"/>
        <v>85</v>
      </c>
      <c r="N37" s="34">
        <f t="shared" si="6"/>
        <v>33887.926999999996</v>
      </c>
      <c r="O37" s="37">
        <v>22120</v>
      </c>
      <c r="P37" s="37">
        <v>11767.927</v>
      </c>
      <c r="Q37" s="32" t="s">
        <v>3872</v>
      </c>
      <c r="R37" s="37" t="s">
        <v>3977</v>
      </c>
      <c r="S37" s="38">
        <v>44345</v>
      </c>
      <c r="T37" s="39">
        <f t="shared" si="7"/>
        <v>28</v>
      </c>
    </row>
    <row r="38" spans="1:20" s="39" customFormat="1" ht="54" hidden="1" outlineLevel="1">
      <c r="A38" s="32">
        <f t="shared" si="8"/>
        <v>30</v>
      </c>
      <c r="B38" s="32" t="s">
        <v>3868</v>
      </c>
      <c r="C38" s="32" t="s">
        <v>3869</v>
      </c>
      <c r="D38" s="33" t="s">
        <v>3978</v>
      </c>
      <c r="E38" s="34">
        <v>615273814</v>
      </c>
      <c r="F38" s="34" t="s">
        <v>3979</v>
      </c>
      <c r="G38" s="34" t="s">
        <v>12059</v>
      </c>
      <c r="H38" s="35">
        <v>41201942170124</v>
      </c>
      <c r="I38" s="36" t="str">
        <f t="shared" si="1"/>
        <v>4</v>
      </c>
      <c r="J38" s="36">
        <f t="shared" si="2"/>
        <v>14</v>
      </c>
      <c r="K38" s="36" t="str">
        <f t="shared" si="3"/>
        <v>12</v>
      </c>
      <c r="L38" s="36" t="str">
        <f t="shared" si="4"/>
        <v>01</v>
      </c>
      <c r="M38" s="36" t="str">
        <f t="shared" si="5"/>
        <v>94</v>
      </c>
      <c r="N38" s="34">
        <f t="shared" si="6"/>
        <v>47791.744999999995</v>
      </c>
      <c r="O38" s="37">
        <v>22500</v>
      </c>
      <c r="P38" s="37">
        <v>25291.744999999999</v>
      </c>
      <c r="Q38" s="32" t="s">
        <v>3872</v>
      </c>
      <c r="R38" s="37" t="s">
        <v>3980</v>
      </c>
      <c r="S38" s="38">
        <v>44112</v>
      </c>
      <c r="T38" s="39">
        <f t="shared" si="7"/>
        <v>28</v>
      </c>
    </row>
    <row r="39" spans="1:20" s="39" customFormat="1" ht="54" hidden="1" outlineLevel="1">
      <c r="A39" s="32">
        <f t="shared" si="8"/>
        <v>31</v>
      </c>
      <c r="B39" s="32" t="s">
        <v>3868</v>
      </c>
      <c r="C39" s="32" t="s">
        <v>3869</v>
      </c>
      <c r="D39" s="33" t="s">
        <v>3981</v>
      </c>
      <c r="E39" s="34">
        <v>537587153</v>
      </c>
      <c r="F39" s="34" t="s">
        <v>3982</v>
      </c>
      <c r="G39" s="34" t="s">
        <v>12060</v>
      </c>
      <c r="H39" s="35">
        <v>40903735960017</v>
      </c>
      <c r="I39" s="36" t="str">
        <f t="shared" si="1"/>
        <v>4</v>
      </c>
      <c r="J39" s="36">
        <f t="shared" si="2"/>
        <v>14</v>
      </c>
      <c r="K39" s="36" t="str">
        <f t="shared" si="3"/>
        <v>09</v>
      </c>
      <c r="L39" s="36" t="str">
        <f t="shared" si="4"/>
        <v>03</v>
      </c>
      <c r="M39" s="36" t="str">
        <f t="shared" si="5"/>
        <v>73</v>
      </c>
      <c r="N39" s="34">
        <f t="shared" si="6"/>
        <v>56098.301999999996</v>
      </c>
      <c r="O39" s="37">
        <v>29000</v>
      </c>
      <c r="P39" s="37">
        <v>27098.302</v>
      </c>
      <c r="Q39" s="32" t="s">
        <v>3872</v>
      </c>
      <c r="R39" s="37" t="s">
        <v>3983</v>
      </c>
      <c r="S39" s="38">
        <v>44112</v>
      </c>
      <c r="T39" s="39">
        <f t="shared" si="7"/>
        <v>28</v>
      </c>
    </row>
    <row r="40" spans="1:20" s="39" customFormat="1" ht="54" hidden="1" outlineLevel="1">
      <c r="A40" s="32">
        <f t="shared" si="8"/>
        <v>32</v>
      </c>
      <c r="B40" s="32" t="s">
        <v>3868</v>
      </c>
      <c r="C40" s="32" t="s">
        <v>3869</v>
      </c>
      <c r="D40" s="33" t="s">
        <v>3984</v>
      </c>
      <c r="E40" s="34">
        <v>400529555</v>
      </c>
      <c r="F40" s="34" t="s">
        <v>3985</v>
      </c>
      <c r="G40" s="34" t="s">
        <v>12061</v>
      </c>
      <c r="H40" s="35" t="s">
        <v>3986</v>
      </c>
      <c r="I40" s="36" t="str">
        <f t="shared" si="1"/>
        <v>4</v>
      </c>
      <c r="J40" s="36">
        <f t="shared" si="2"/>
        <v>14</v>
      </c>
      <c r="K40" s="36" t="str">
        <f t="shared" si="3"/>
        <v>13</v>
      </c>
      <c r="L40" s="36" t="str">
        <f t="shared" si="4"/>
        <v>06</v>
      </c>
      <c r="M40" s="36" t="str">
        <f t="shared" si="5"/>
        <v>89</v>
      </c>
      <c r="N40" s="34">
        <f t="shared" si="6"/>
        <v>51946.557769999999</v>
      </c>
      <c r="O40" s="37">
        <v>29000</v>
      </c>
      <c r="P40" s="37">
        <v>22946.557769999999</v>
      </c>
      <c r="Q40" s="32" t="s">
        <v>3872</v>
      </c>
      <c r="R40" s="37" t="s">
        <v>3987</v>
      </c>
      <c r="S40" s="38">
        <v>44232</v>
      </c>
      <c r="T40" s="39">
        <f t="shared" si="7"/>
        <v>28</v>
      </c>
    </row>
    <row r="41" spans="1:20" s="39" customFormat="1" ht="54" hidden="1" outlineLevel="1">
      <c r="A41" s="32">
        <f t="shared" si="8"/>
        <v>33</v>
      </c>
      <c r="B41" s="32" t="s">
        <v>3868</v>
      </c>
      <c r="C41" s="32" t="s">
        <v>3869</v>
      </c>
      <c r="D41" s="33" t="s">
        <v>3988</v>
      </c>
      <c r="E41" s="34">
        <v>522769132</v>
      </c>
      <c r="F41" s="34" t="s">
        <v>3989</v>
      </c>
      <c r="G41" s="34" t="s">
        <v>12062</v>
      </c>
      <c r="H41" s="35" t="s">
        <v>3990</v>
      </c>
      <c r="I41" s="36" t="str">
        <f t="shared" si="1"/>
        <v>3</v>
      </c>
      <c r="J41" s="36">
        <f t="shared" si="2"/>
        <v>14</v>
      </c>
      <c r="K41" s="36" t="str">
        <f t="shared" si="3"/>
        <v>30</v>
      </c>
      <c r="L41" s="36" t="str">
        <f t="shared" si="4"/>
        <v>11</v>
      </c>
      <c r="M41" s="36" t="str">
        <f t="shared" si="5"/>
        <v>86</v>
      </c>
      <c r="N41" s="34">
        <f t="shared" si="6"/>
        <v>50813.731589999996</v>
      </c>
      <c r="O41" s="37">
        <v>29000</v>
      </c>
      <c r="P41" s="37">
        <v>21813.731589999999</v>
      </c>
      <c r="Q41" s="32" t="s">
        <v>3872</v>
      </c>
      <c r="R41" s="37" t="s">
        <v>3991</v>
      </c>
      <c r="S41" s="38">
        <v>44231</v>
      </c>
      <c r="T41" s="39">
        <f t="shared" si="7"/>
        <v>28</v>
      </c>
    </row>
    <row r="42" spans="1:20" s="39" customFormat="1" ht="54" hidden="1" outlineLevel="1">
      <c r="A42" s="32">
        <f t="shared" si="8"/>
        <v>34</v>
      </c>
      <c r="B42" s="32" t="s">
        <v>3868</v>
      </c>
      <c r="C42" s="32" t="s">
        <v>3869</v>
      </c>
      <c r="D42" s="33" t="s">
        <v>3992</v>
      </c>
      <c r="E42" s="34">
        <v>533285453</v>
      </c>
      <c r="F42" s="34" t="s">
        <v>3993</v>
      </c>
      <c r="G42" s="34" t="s">
        <v>12063</v>
      </c>
      <c r="H42" s="35" t="s">
        <v>3994</v>
      </c>
      <c r="I42" s="36" t="str">
        <f t="shared" si="1"/>
        <v>4</v>
      </c>
      <c r="J42" s="36">
        <f t="shared" si="2"/>
        <v>14</v>
      </c>
      <c r="K42" s="36" t="str">
        <f t="shared" si="3"/>
        <v>10</v>
      </c>
      <c r="L42" s="36" t="str">
        <f t="shared" si="4"/>
        <v>04</v>
      </c>
      <c r="M42" s="36" t="str">
        <f t="shared" si="5"/>
        <v>83</v>
      </c>
      <c r="N42" s="34">
        <f t="shared" si="6"/>
        <v>45068.799119999996</v>
      </c>
      <c r="O42" s="37">
        <v>29000</v>
      </c>
      <c r="P42" s="37">
        <v>16068.79912</v>
      </c>
      <c r="Q42" s="32" t="s">
        <v>3872</v>
      </c>
      <c r="R42" s="37" t="s">
        <v>3995</v>
      </c>
      <c r="S42" s="38">
        <v>44361</v>
      </c>
      <c r="T42" s="39">
        <f t="shared" si="7"/>
        <v>28</v>
      </c>
    </row>
    <row r="43" spans="1:20" s="39" customFormat="1" ht="54" hidden="1" outlineLevel="1">
      <c r="A43" s="32">
        <f t="shared" si="8"/>
        <v>35</v>
      </c>
      <c r="B43" s="32" t="s">
        <v>3868</v>
      </c>
      <c r="C43" s="32" t="s">
        <v>3869</v>
      </c>
      <c r="D43" s="41" t="s">
        <v>3996</v>
      </c>
      <c r="E43" s="34">
        <v>579592404</v>
      </c>
      <c r="F43" s="34" t="s">
        <v>3997</v>
      </c>
      <c r="G43" s="34" t="s">
        <v>12064</v>
      </c>
      <c r="H43" s="35">
        <v>32403952170055</v>
      </c>
      <c r="I43" s="36" t="str">
        <f t="shared" si="1"/>
        <v>3</v>
      </c>
      <c r="J43" s="36">
        <f t="shared" si="2"/>
        <v>14</v>
      </c>
      <c r="K43" s="36" t="str">
        <f t="shared" si="3"/>
        <v>24</v>
      </c>
      <c r="L43" s="36" t="str">
        <f t="shared" si="4"/>
        <v>03</v>
      </c>
      <c r="M43" s="36" t="str">
        <f t="shared" si="5"/>
        <v>95</v>
      </c>
      <c r="N43" s="34">
        <f t="shared" si="6"/>
        <v>46340.616999999998</v>
      </c>
      <c r="O43" s="37">
        <v>29000</v>
      </c>
      <c r="P43" s="37">
        <v>17340.616999999998</v>
      </c>
      <c r="Q43" s="32" t="s">
        <v>3872</v>
      </c>
      <c r="R43" s="37" t="s">
        <v>3998</v>
      </c>
      <c r="S43" s="38">
        <v>44344</v>
      </c>
      <c r="T43" s="39">
        <f t="shared" si="7"/>
        <v>28</v>
      </c>
    </row>
    <row r="44" spans="1:20" s="39" customFormat="1" ht="54" hidden="1" outlineLevel="1">
      <c r="A44" s="32">
        <f t="shared" si="8"/>
        <v>36</v>
      </c>
      <c r="B44" s="32" t="s">
        <v>3868</v>
      </c>
      <c r="C44" s="32" t="s">
        <v>3869</v>
      </c>
      <c r="D44" s="41" t="s">
        <v>3999</v>
      </c>
      <c r="E44" s="34">
        <v>571042032</v>
      </c>
      <c r="F44" s="34" t="s">
        <v>4000</v>
      </c>
      <c r="G44" s="34" t="s">
        <v>12065</v>
      </c>
      <c r="H44" s="35" t="s">
        <v>4001</v>
      </c>
      <c r="I44" s="36" t="str">
        <f t="shared" si="1"/>
        <v>4</v>
      </c>
      <c r="J44" s="36">
        <f t="shared" si="2"/>
        <v>14</v>
      </c>
      <c r="K44" s="36" t="str">
        <f t="shared" si="3"/>
        <v>04</v>
      </c>
      <c r="L44" s="36" t="str">
        <f t="shared" si="4"/>
        <v>09</v>
      </c>
      <c r="M44" s="36" t="str">
        <f t="shared" si="5"/>
        <v>92</v>
      </c>
      <c r="N44" s="34">
        <f t="shared" si="6"/>
        <v>44387.504000000001</v>
      </c>
      <c r="O44" s="37">
        <v>22500</v>
      </c>
      <c r="P44" s="37">
        <v>21887.504000000001</v>
      </c>
      <c r="Q44" s="32" t="s">
        <v>3872</v>
      </c>
      <c r="R44" s="37" t="s">
        <v>4002</v>
      </c>
      <c r="S44" s="38">
        <v>44144</v>
      </c>
      <c r="T44" s="39">
        <f t="shared" si="7"/>
        <v>28</v>
      </c>
    </row>
    <row r="45" spans="1:20" s="39" customFormat="1" ht="54" hidden="1" outlineLevel="1">
      <c r="A45" s="32">
        <f t="shared" si="8"/>
        <v>37</v>
      </c>
      <c r="B45" s="32" t="s">
        <v>3868</v>
      </c>
      <c r="C45" s="32" t="s">
        <v>3869</v>
      </c>
      <c r="D45" s="41" t="s">
        <v>4003</v>
      </c>
      <c r="E45" s="34">
        <v>536788014</v>
      </c>
      <c r="F45" s="34" t="s">
        <v>4004</v>
      </c>
      <c r="G45" s="34" t="s">
        <v>12066</v>
      </c>
      <c r="H45" s="35" t="s">
        <v>4005</v>
      </c>
      <c r="I45" s="36" t="str">
        <f t="shared" si="1"/>
        <v>4</v>
      </c>
      <c r="J45" s="36">
        <f t="shared" si="2"/>
        <v>14</v>
      </c>
      <c r="K45" s="36" t="str">
        <f t="shared" si="3"/>
        <v>10</v>
      </c>
      <c r="L45" s="36" t="str">
        <f t="shared" si="4"/>
        <v>12</v>
      </c>
      <c r="M45" s="36" t="str">
        <f t="shared" si="5"/>
        <v>86</v>
      </c>
      <c r="N45" s="34">
        <f t="shared" si="6"/>
        <v>44970.758999999998</v>
      </c>
      <c r="O45" s="37">
        <v>29000</v>
      </c>
      <c r="P45" s="37">
        <v>15970.759</v>
      </c>
      <c r="Q45" s="32" t="s">
        <v>3872</v>
      </c>
      <c r="R45" s="37" t="s">
        <v>4006</v>
      </c>
      <c r="S45" s="38">
        <v>44344</v>
      </c>
      <c r="T45" s="39">
        <f t="shared" si="7"/>
        <v>28</v>
      </c>
    </row>
    <row r="46" spans="1:20" s="39" customFormat="1" ht="54" hidden="1" outlineLevel="1">
      <c r="A46" s="32">
        <f t="shared" si="8"/>
        <v>38</v>
      </c>
      <c r="B46" s="32" t="s">
        <v>3868</v>
      </c>
      <c r="C46" s="32" t="s">
        <v>3869</v>
      </c>
      <c r="D46" s="41" t="s">
        <v>4007</v>
      </c>
      <c r="E46" s="34">
        <v>486403637</v>
      </c>
      <c r="F46" s="34" t="s">
        <v>4008</v>
      </c>
      <c r="G46" s="34" t="s">
        <v>12067</v>
      </c>
      <c r="H46" s="35" t="s">
        <v>4009</v>
      </c>
      <c r="I46" s="36" t="str">
        <f t="shared" si="1"/>
        <v>4</v>
      </c>
      <c r="J46" s="36">
        <f t="shared" si="2"/>
        <v>14</v>
      </c>
      <c r="K46" s="36" t="str">
        <f t="shared" si="3"/>
        <v>15</v>
      </c>
      <c r="L46" s="36" t="str">
        <f t="shared" si="4"/>
        <v>03</v>
      </c>
      <c r="M46" s="36" t="str">
        <f t="shared" si="5"/>
        <v>79</v>
      </c>
      <c r="N46" s="34">
        <f t="shared" si="6"/>
        <v>47998.300999999999</v>
      </c>
      <c r="O46" s="37">
        <v>22500</v>
      </c>
      <c r="P46" s="37">
        <v>25498.300999999999</v>
      </c>
      <c r="Q46" s="32" t="s">
        <v>3872</v>
      </c>
      <c r="R46" s="37" t="s">
        <v>4010</v>
      </c>
      <c r="S46" s="38">
        <v>44165</v>
      </c>
      <c r="T46" s="39">
        <f t="shared" si="7"/>
        <v>28</v>
      </c>
    </row>
    <row r="47" spans="1:20" s="39" customFormat="1" ht="54" hidden="1" outlineLevel="1">
      <c r="A47" s="32">
        <f t="shared" si="8"/>
        <v>39</v>
      </c>
      <c r="B47" s="32" t="s">
        <v>3868</v>
      </c>
      <c r="C47" s="32" t="s">
        <v>3869</v>
      </c>
      <c r="D47" s="41" t="s">
        <v>4011</v>
      </c>
      <c r="E47" s="34">
        <v>491084314</v>
      </c>
      <c r="F47" s="34" t="s">
        <v>4012</v>
      </c>
      <c r="G47" s="34" t="s">
        <v>12068</v>
      </c>
      <c r="H47" s="35" t="s">
        <v>4013</v>
      </c>
      <c r="I47" s="36" t="str">
        <f t="shared" si="1"/>
        <v>4</v>
      </c>
      <c r="J47" s="36">
        <f t="shared" si="2"/>
        <v>14</v>
      </c>
      <c r="K47" s="36" t="str">
        <f t="shared" si="3"/>
        <v>31</v>
      </c>
      <c r="L47" s="36" t="str">
        <f t="shared" si="4"/>
        <v>03</v>
      </c>
      <c r="M47" s="36" t="str">
        <f t="shared" si="5"/>
        <v>71</v>
      </c>
      <c r="N47" s="34">
        <f t="shared" si="6"/>
        <v>46551.163</v>
      </c>
      <c r="O47" s="37">
        <v>29000</v>
      </c>
      <c r="P47" s="37">
        <v>17551.163</v>
      </c>
      <c r="Q47" s="32" t="s">
        <v>3872</v>
      </c>
      <c r="R47" s="37" t="s">
        <v>4014</v>
      </c>
      <c r="S47" s="38">
        <v>44341</v>
      </c>
      <c r="T47" s="39">
        <f t="shared" si="7"/>
        <v>28</v>
      </c>
    </row>
    <row r="48" spans="1:20" s="39" customFormat="1" ht="54" hidden="1" outlineLevel="1">
      <c r="A48" s="32">
        <f t="shared" si="8"/>
        <v>40</v>
      </c>
      <c r="B48" s="32" t="s">
        <v>3868</v>
      </c>
      <c r="C48" s="32" t="s">
        <v>3869</v>
      </c>
      <c r="D48" s="41" t="s">
        <v>4015</v>
      </c>
      <c r="E48" s="34">
        <v>558298329</v>
      </c>
      <c r="F48" s="34" t="s">
        <v>4016</v>
      </c>
      <c r="G48" s="34" t="s">
        <v>12069</v>
      </c>
      <c r="H48" s="35" t="s">
        <v>4017</v>
      </c>
      <c r="I48" s="36" t="str">
        <f t="shared" si="1"/>
        <v>4</v>
      </c>
      <c r="J48" s="36">
        <f t="shared" si="2"/>
        <v>14</v>
      </c>
      <c r="K48" s="36" t="str">
        <f t="shared" si="3"/>
        <v>23</v>
      </c>
      <c r="L48" s="36" t="str">
        <f t="shared" si="4"/>
        <v>11</v>
      </c>
      <c r="M48" s="36" t="str">
        <f t="shared" si="5"/>
        <v>92</v>
      </c>
      <c r="N48" s="34">
        <f t="shared" si="6"/>
        <v>44387.504000000001</v>
      </c>
      <c r="O48" s="37">
        <v>22500</v>
      </c>
      <c r="P48" s="37">
        <v>21887.504000000001</v>
      </c>
      <c r="Q48" s="32" t="s">
        <v>3872</v>
      </c>
      <c r="R48" s="37" t="s">
        <v>4018</v>
      </c>
      <c r="S48" s="38">
        <v>44144</v>
      </c>
      <c r="T48" s="39">
        <f t="shared" si="7"/>
        <v>28</v>
      </c>
    </row>
    <row r="49" spans="1:20" s="39" customFormat="1" ht="54" hidden="1" outlineLevel="1">
      <c r="A49" s="32">
        <f t="shared" si="8"/>
        <v>41</v>
      </c>
      <c r="B49" s="32" t="s">
        <v>3868</v>
      </c>
      <c r="C49" s="32" t="s">
        <v>3869</v>
      </c>
      <c r="D49" s="41" t="s">
        <v>4019</v>
      </c>
      <c r="E49" s="34">
        <v>502088001</v>
      </c>
      <c r="F49" s="34" t="s">
        <v>4020</v>
      </c>
      <c r="G49" s="34" t="s">
        <v>12070</v>
      </c>
      <c r="H49" s="35" t="s">
        <v>4021</v>
      </c>
      <c r="I49" s="36" t="str">
        <f t="shared" si="1"/>
        <v>4</v>
      </c>
      <c r="J49" s="36">
        <f t="shared" si="2"/>
        <v>14</v>
      </c>
      <c r="K49" s="36" t="str">
        <f t="shared" si="3"/>
        <v>16</v>
      </c>
      <c r="L49" s="36" t="str">
        <f t="shared" si="4"/>
        <v>12</v>
      </c>
      <c r="M49" s="36" t="str">
        <f t="shared" si="5"/>
        <v>78</v>
      </c>
      <c r="N49" s="34">
        <f t="shared" si="6"/>
        <v>34412.294000000002</v>
      </c>
      <c r="O49" s="37">
        <v>22500</v>
      </c>
      <c r="P49" s="37">
        <v>11912.294</v>
      </c>
      <c r="Q49" s="32" t="s">
        <v>3872</v>
      </c>
      <c r="R49" s="37" t="s">
        <v>4022</v>
      </c>
      <c r="S49" s="38">
        <v>44336</v>
      </c>
      <c r="T49" s="39">
        <f t="shared" si="7"/>
        <v>28</v>
      </c>
    </row>
    <row r="50" spans="1:20" s="39" customFormat="1" ht="54" hidden="1" outlineLevel="1">
      <c r="A50" s="32">
        <f t="shared" si="8"/>
        <v>42</v>
      </c>
      <c r="B50" s="32" t="s">
        <v>3868</v>
      </c>
      <c r="C50" s="32" t="s">
        <v>3869</v>
      </c>
      <c r="D50" s="41" t="s">
        <v>4023</v>
      </c>
      <c r="E50" s="34">
        <v>556361774</v>
      </c>
      <c r="F50" s="34" t="s">
        <v>4024</v>
      </c>
      <c r="G50" s="34" t="s">
        <v>12071</v>
      </c>
      <c r="H50" s="35" t="s">
        <v>4025</v>
      </c>
      <c r="I50" s="36" t="str">
        <f t="shared" si="1"/>
        <v>3</v>
      </c>
      <c r="J50" s="36">
        <f t="shared" si="2"/>
        <v>14</v>
      </c>
      <c r="K50" s="36" t="str">
        <f t="shared" si="3"/>
        <v>21</v>
      </c>
      <c r="L50" s="36" t="str">
        <f t="shared" si="4"/>
        <v>11</v>
      </c>
      <c r="M50" s="36" t="str">
        <f t="shared" si="5"/>
        <v>90</v>
      </c>
      <c r="N50" s="34">
        <f t="shared" si="6"/>
        <v>31002.696</v>
      </c>
      <c r="O50" s="37">
        <v>22500</v>
      </c>
      <c r="P50" s="37">
        <v>8502.6959999999999</v>
      </c>
      <c r="Q50" s="32" t="s">
        <v>3872</v>
      </c>
      <c r="R50" s="37" t="s">
        <v>4026</v>
      </c>
      <c r="S50" s="38">
        <v>44389</v>
      </c>
      <c r="T50" s="39">
        <f t="shared" si="7"/>
        <v>28</v>
      </c>
    </row>
    <row r="51" spans="1:20" s="39" customFormat="1" ht="54" hidden="1" outlineLevel="1">
      <c r="A51" s="32">
        <f t="shared" si="8"/>
        <v>43</v>
      </c>
      <c r="B51" s="32" t="s">
        <v>3868</v>
      </c>
      <c r="C51" s="32" t="s">
        <v>3869</v>
      </c>
      <c r="D51" s="41" t="s">
        <v>4027</v>
      </c>
      <c r="E51" s="34">
        <v>567110881</v>
      </c>
      <c r="F51" s="34" t="s">
        <v>4028</v>
      </c>
      <c r="G51" s="34" t="s">
        <v>12072</v>
      </c>
      <c r="H51" s="35" t="s">
        <v>4029</v>
      </c>
      <c r="I51" s="36" t="str">
        <f t="shared" si="1"/>
        <v>4</v>
      </c>
      <c r="J51" s="36">
        <f t="shared" si="2"/>
        <v>14</v>
      </c>
      <c r="K51" s="36" t="str">
        <f t="shared" si="3"/>
        <v>06</v>
      </c>
      <c r="L51" s="36" t="str">
        <f t="shared" si="4"/>
        <v>09</v>
      </c>
      <c r="M51" s="36" t="str">
        <f t="shared" si="5"/>
        <v>91</v>
      </c>
      <c r="N51" s="34">
        <f t="shared" si="6"/>
        <v>40965.67</v>
      </c>
      <c r="O51" s="37">
        <v>27576.75</v>
      </c>
      <c r="P51" s="37">
        <v>13388.92</v>
      </c>
      <c r="Q51" s="32" t="s">
        <v>3872</v>
      </c>
      <c r="R51" s="37" t="s">
        <v>4030</v>
      </c>
      <c r="S51" s="38">
        <v>44396</v>
      </c>
      <c r="T51" s="39">
        <f t="shared" si="7"/>
        <v>28</v>
      </c>
    </row>
    <row r="52" spans="1:20" s="39" customFormat="1" ht="54" hidden="1" outlineLevel="1">
      <c r="A52" s="32">
        <f t="shared" si="8"/>
        <v>44</v>
      </c>
      <c r="B52" s="32" t="s">
        <v>3868</v>
      </c>
      <c r="C52" s="32" t="s">
        <v>3869</v>
      </c>
      <c r="D52" s="41" t="s">
        <v>4031</v>
      </c>
      <c r="E52" s="34">
        <v>521706804</v>
      </c>
      <c r="F52" s="34" t="s">
        <v>4032</v>
      </c>
      <c r="G52" s="34" t="s">
        <v>12073</v>
      </c>
      <c r="H52" s="35" t="s">
        <v>4033</v>
      </c>
      <c r="I52" s="36" t="str">
        <f t="shared" si="1"/>
        <v>4</v>
      </c>
      <c r="J52" s="36">
        <f t="shared" si="2"/>
        <v>14</v>
      </c>
      <c r="K52" s="36" t="str">
        <f t="shared" si="3"/>
        <v>05</v>
      </c>
      <c r="L52" s="36" t="str">
        <f t="shared" si="4"/>
        <v>11</v>
      </c>
      <c r="M52" s="36" t="str">
        <f t="shared" si="5"/>
        <v>93</v>
      </c>
      <c r="N52" s="34">
        <f t="shared" si="6"/>
        <v>38992.108</v>
      </c>
      <c r="O52" s="37">
        <v>26247.75</v>
      </c>
      <c r="P52" s="37">
        <v>12744.358</v>
      </c>
      <c r="Q52" s="32" t="s">
        <v>3872</v>
      </c>
      <c r="R52" s="37" t="s">
        <v>4034</v>
      </c>
      <c r="S52" s="38">
        <v>44427</v>
      </c>
      <c r="T52" s="39">
        <f t="shared" si="7"/>
        <v>28</v>
      </c>
    </row>
    <row r="53" spans="1:20" s="39" customFormat="1" ht="54" hidden="1" outlineLevel="1">
      <c r="A53" s="32">
        <f t="shared" si="8"/>
        <v>45</v>
      </c>
      <c r="B53" s="32" t="s">
        <v>3868</v>
      </c>
      <c r="C53" s="32" t="s">
        <v>3869</v>
      </c>
      <c r="D53" s="33" t="s">
        <v>4035</v>
      </c>
      <c r="E53" s="34">
        <v>533839964</v>
      </c>
      <c r="F53" s="34" t="s">
        <v>4036</v>
      </c>
      <c r="G53" s="34" t="s">
        <v>12074</v>
      </c>
      <c r="H53" s="35" t="s">
        <v>4037</v>
      </c>
      <c r="I53" s="36" t="str">
        <f t="shared" si="1"/>
        <v>3</v>
      </c>
      <c r="J53" s="36">
        <f t="shared" si="2"/>
        <v>14</v>
      </c>
      <c r="K53" s="36" t="str">
        <f t="shared" si="3"/>
        <v>01</v>
      </c>
      <c r="L53" s="36" t="str">
        <f t="shared" si="4"/>
        <v>11</v>
      </c>
      <c r="M53" s="36" t="str">
        <f t="shared" si="5"/>
        <v>90</v>
      </c>
      <c r="N53" s="34">
        <f t="shared" si="6"/>
        <v>44548.127999999997</v>
      </c>
      <c r="O53" s="37">
        <v>24420.48</v>
      </c>
      <c r="P53" s="37">
        <v>20127.648000000001</v>
      </c>
      <c r="Q53" s="32" t="s">
        <v>3872</v>
      </c>
      <c r="R53" s="37" t="s">
        <v>4038</v>
      </c>
      <c r="S53" s="38">
        <v>44147</v>
      </c>
      <c r="T53" s="39">
        <f t="shared" si="7"/>
        <v>28</v>
      </c>
    </row>
    <row r="54" spans="1:20" s="39" customFormat="1" ht="54" hidden="1" outlineLevel="1">
      <c r="A54" s="32">
        <f t="shared" si="8"/>
        <v>46</v>
      </c>
      <c r="B54" s="32" t="s">
        <v>3868</v>
      </c>
      <c r="C54" s="32" t="s">
        <v>3869</v>
      </c>
      <c r="D54" s="41" t="s">
        <v>4039</v>
      </c>
      <c r="E54" s="34">
        <v>613736998</v>
      </c>
      <c r="F54" s="34" t="s">
        <v>4040</v>
      </c>
      <c r="G54" s="34" t="s">
        <v>12075</v>
      </c>
      <c r="H54" s="35" t="s">
        <v>4041</v>
      </c>
      <c r="I54" s="36" t="str">
        <f t="shared" si="1"/>
        <v>3</v>
      </c>
      <c r="J54" s="36">
        <f t="shared" si="2"/>
        <v>14</v>
      </c>
      <c r="K54" s="36" t="str">
        <f t="shared" si="3"/>
        <v>31</v>
      </c>
      <c r="L54" s="36" t="str">
        <f t="shared" si="4"/>
        <v>10</v>
      </c>
      <c r="M54" s="36" t="str">
        <f t="shared" si="5"/>
        <v>95</v>
      </c>
      <c r="N54" s="34">
        <f t="shared" si="6"/>
        <v>37257.801149999999</v>
      </c>
      <c r="O54" s="37">
        <v>20000</v>
      </c>
      <c r="P54" s="37">
        <v>17257.801149999999</v>
      </c>
      <c r="Q54" s="32" t="s">
        <v>3872</v>
      </c>
      <c r="R54" s="37" t="s">
        <v>4042</v>
      </c>
      <c r="S54" s="38">
        <v>44335</v>
      </c>
      <c r="T54" s="39">
        <f t="shared" si="7"/>
        <v>28</v>
      </c>
    </row>
    <row r="55" spans="1:20" s="39" customFormat="1" ht="54" hidden="1" outlineLevel="1">
      <c r="A55" s="32">
        <f t="shared" si="8"/>
        <v>47</v>
      </c>
      <c r="B55" s="32" t="s">
        <v>3868</v>
      </c>
      <c r="C55" s="32" t="s">
        <v>3869</v>
      </c>
      <c r="D55" s="41" t="s">
        <v>4043</v>
      </c>
      <c r="E55" s="34">
        <v>512325666</v>
      </c>
      <c r="F55" s="34" t="s">
        <v>4044</v>
      </c>
      <c r="G55" s="34" t="s">
        <v>12076</v>
      </c>
      <c r="H55" s="35" t="s">
        <v>4045</v>
      </c>
      <c r="I55" s="36" t="str">
        <f t="shared" si="1"/>
        <v>3</v>
      </c>
      <c r="J55" s="36">
        <f t="shared" si="2"/>
        <v>14</v>
      </c>
      <c r="K55" s="36" t="str">
        <f t="shared" si="3"/>
        <v>08</v>
      </c>
      <c r="L55" s="36" t="str">
        <f t="shared" si="4"/>
        <v>06</v>
      </c>
      <c r="M55" s="36" t="str">
        <f t="shared" si="5"/>
        <v>93</v>
      </c>
      <c r="N55" s="34">
        <f t="shared" si="6"/>
        <v>54337.315280000003</v>
      </c>
      <c r="O55" s="37">
        <v>29000</v>
      </c>
      <c r="P55" s="37">
        <v>25337.315280000003</v>
      </c>
      <c r="Q55" s="32" t="s">
        <v>3872</v>
      </c>
      <c r="R55" s="37" t="s">
        <v>4046</v>
      </c>
      <c r="S55" s="38">
        <v>44148</v>
      </c>
      <c r="T55" s="39">
        <f t="shared" si="7"/>
        <v>28</v>
      </c>
    </row>
    <row r="56" spans="1:20" s="39" customFormat="1" ht="54" hidden="1" outlineLevel="1">
      <c r="A56" s="32">
        <f t="shared" si="8"/>
        <v>48</v>
      </c>
      <c r="B56" s="32" t="s">
        <v>3868</v>
      </c>
      <c r="C56" s="32" t="s">
        <v>3869</v>
      </c>
      <c r="D56" s="41" t="s">
        <v>4047</v>
      </c>
      <c r="E56" s="34">
        <v>518476696</v>
      </c>
      <c r="F56" s="34" t="s">
        <v>4048</v>
      </c>
      <c r="G56" s="34" t="s">
        <v>12077</v>
      </c>
      <c r="H56" s="35" t="s">
        <v>4049</v>
      </c>
      <c r="I56" s="36" t="str">
        <f t="shared" si="1"/>
        <v>3</v>
      </c>
      <c r="J56" s="36">
        <f t="shared" si="2"/>
        <v>14</v>
      </c>
      <c r="K56" s="36" t="str">
        <f t="shared" si="3"/>
        <v>20</v>
      </c>
      <c r="L56" s="36" t="str">
        <f t="shared" si="4"/>
        <v>09</v>
      </c>
      <c r="M56" s="36" t="str">
        <f t="shared" si="5"/>
        <v>88</v>
      </c>
      <c r="N56" s="34">
        <f t="shared" si="6"/>
        <v>44517.060259999998</v>
      </c>
      <c r="O56" s="37">
        <v>29000</v>
      </c>
      <c r="P56" s="37">
        <v>15517.06026</v>
      </c>
      <c r="Q56" s="32" t="s">
        <v>3872</v>
      </c>
      <c r="R56" s="37" t="s">
        <v>4050</v>
      </c>
      <c r="S56" s="38">
        <v>44372</v>
      </c>
      <c r="T56" s="39">
        <f t="shared" si="7"/>
        <v>28</v>
      </c>
    </row>
    <row r="57" spans="1:20" s="39" customFormat="1" ht="54" hidden="1" outlineLevel="1">
      <c r="A57" s="32">
        <f t="shared" si="8"/>
        <v>49</v>
      </c>
      <c r="B57" s="32" t="s">
        <v>3868</v>
      </c>
      <c r="C57" s="32" t="s">
        <v>3869</v>
      </c>
      <c r="D57" s="41" t="s">
        <v>4051</v>
      </c>
      <c r="E57" s="34">
        <v>547814617</v>
      </c>
      <c r="F57" s="34" t="s">
        <v>4052</v>
      </c>
      <c r="G57" s="34" t="s">
        <v>12078</v>
      </c>
      <c r="H57" s="35" t="s">
        <v>4053</v>
      </c>
      <c r="I57" s="36" t="str">
        <f t="shared" si="1"/>
        <v>3</v>
      </c>
      <c r="J57" s="36">
        <f t="shared" si="2"/>
        <v>14</v>
      </c>
      <c r="K57" s="36" t="str">
        <f t="shared" si="3"/>
        <v>18</v>
      </c>
      <c r="L57" s="36" t="str">
        <f t="shared" si="4"/>
        <v>03</v>
      </c>
      <c r="M57" s="36" t="str">
        <f t="shared" si="5"/>
        <v>92</v>
      </c>
      <c r="N57" s="34">
        <f t="shared" si="6"/>
        <v>38603.064400000003</v>
      </c>
      <c r="O57" s="37">
        <v>24918.75</v>
      </c>
      <c r="P57" s="37">
        <v>13684.314399999999</v>
      </c>
      <c r="Q57" s="32" t="s">
        <v>3872</v>
      </c>
      <c r="R57" s="37" t="s">
        <v>4054</v>
      </c>
      <c r="S57" s="38">
        <v>44363</v>
      </c>
      <c r="T57" s="39">
        <f t="shared" si="7"/>
        <v>28</v>
      </c>
    </row>
    <row r="58" spans="1:20" s="39" customFormat="1" ht="54" hidden="1" outlineLevel="1">
      <c r="A58" s="32">
        <f t="shared" si="8"/>
        <v>50</v>
      </c>
      <c r="B58" s="32" t="s">
        <v>3868</v>
      </c>
      <c r="C58" s="32" t="s">
        <v>3869</v>
      </c>
      <c r="D58" s="41" t="s">
        <v>4055</v>
      </c>
      <c r="E58" s="34">
        <v>537991634</v>
      </c>
      <c r="F58" s="34" t="s">
        <v>4056</v>
      </c>
      <c r="G58" s="34" t="s">
        <v>12079</v>
      </c>
      <c r="H58" s="35" t="s">
        <v>4057</v>
      </c>
      <c r="I58" s="36" t="str">
        <f t="shared" si="1"/>
        <v>3</v>
      </c>
      <c r="J58" s="36">
        <f t="shared" si="2"/>
        <v>14</v>
      </c>
      <c r="K58" s="36" t="str">
        <f t="shared" si="3"/>
        <v>29</v>
      </c>
      <c r="L58" s="36" t="str">
        <f t="shared" si="4"/>
        <v>01</v>
      </c>
      <c r="M58" s="36" t="str">
        <f t="shared" si="5"/>
        <v>90</v>
      </c>
      <c r="N58" s="34">
        <f t="shared" si="6"/>
        <v>35747.197260000001</v>
      </c>
      <c r="O58" s="37">
        <v>20000</v>
      </c>
      <c r="P58" s="37">
        <v>15747.197259999999</v>
      </c>
      <c r="Q58" s="32" t="s">
        <v>3872</v>
      </c>
      <c r="R58" s="37" t="s">
        <v>4058</v>
      </c>
      <c r="S58" s="38">
        <v>44366</v>
      </c>
      <c r="T58" s="39">
        <f t="shared" si="7"/>
        <v>28</v>
      </c>
    </row>
    <row r="59" spans="1:20" s="39" customFormat="1" ht="54" hidden="1" outlineLevel="1">
      <c r="A59" s="32">
        <f t="shared" si="8"/>
        <v>51</v>
      </c>
      <c r="B59" s="32" t="s">
        <v>3868</v>
      </c>
      <c r="C59" s="32" t="s">
        <v>3869</v>
      </c>
      <c r="D59" s="41" t="s">
        <v>4059</v>
      </c>
      <c r="E59" s="34">
        <v>576948159</v>
      </c>
      <c r="F59" s="34" t="s">
        <v>4060</v>
      </c>
      <c r="G59" s="34" t="s">
        <v>12080</v>
      </c>
      <c r="H59" s="35" t="s">
        <v>4061</v>
      </c>
      <c r="I59" s="36" t="str">
        <f t="shared" si="1"/>
        <v>4</v>
      </c>
      <c r="J59" s="36">
        <f t="shared" si="2"/>
        <v>14</v>
      </c>
      <c r="K59" s="36" t="str">
        <f t="shared" si="3"/>
        <v>18</v>
      </c>
      <c r="L59" s="36" t="str">
        <f t="shared" si="4"/>
        <v>01</v>
      </c>
      <c r="M59" s="36" t="str">
        <f t="shared" si="5"/>
        <v>85</v>
      </c>
      <c r="N59" s="34">
        <f t="shared" si="6"/>
        <v>54020.598830000003</v>
      </c>
      <c r="O59" s="37">
        <v>29000</v>
      </c>
      <c r="P59" s="37">
        <v>25020.598830000003</v>
      </c>
      <c r="Q59" s="32" t="s">
        <v>3872</v>
      </c>
      <c r="R59" s="37" t="s">
        <v>4062</v>
      </c>
      <c r="S59" s="38">
        <v>44154</v>
      </c>
      <c r="T59" s="39">
        <f t="shared" si="7"/>
        <v>28</v>
      </c>
    </row>
    <row r="60" spans="1:20" s="39" customFormat="1" ht="54" hidden="1" outlineLevel="1">
      <c r="A60" s="32">
        <f t="shared" si="8"/>
        <v>52</v>
      </c>
      <c r="B60" s="32" t="s">
        <v>3868</v>
      </c>
      <c r="C60" s="32" t="s">
        <v>3869</v>
      </c>
      <c r="D60" s="41" t="s">
        <v>4063</v>
      </c>
      <c r="E60" s="34">
        <v>555657168</v>
      </c>
      <c r="F60" s="34" t="s">
        <v>4064</v>
      </c>
      <c r="G60" s="34" t="s">
        <v>12081</v>
      </c>
      <c r="H60" s="35" t="s">
        <v>4065</v>
      </c>
      <c r="I60" s="36" t="str">
        <f t="shared" si="1"/>
        <v>3</v>
      </c>
      <c r="J60" s="36">
        <f t="shared" si="2"/>
        <v>14</v>
      </c>
      <c r="K60" s="36" t="str">
        <f t="shared" si="3"/>
        <v>16</v>
      </c>
      <c r="L60" s="36" t="str">
        <f t="shared" si="4"/>
        <v>03</v>
      </c>
      <c r="M60" s="36" t="str">
        <f t="shared" si="5"/>
        <v>88</v>
      </c>
      <c r="N60" s="34">
        <f t="shared" si="6"/>
        <v>54935.671419999999</v>
      </c>
      <c r="O60" s="37">
        <v>29000</v>
      </c>
      <c r="P60" s="37">
        <v>25935.671419999999</v>
      </c>
      <c r="Q60" s="32" t="s">
        <v>3872</v>
      </c>
      <c r="R60" s="37" t="s">
        <v>4066</v>
      </c>
      <c r="S60" s="38">
        <v>44145</v>
      </c>
      <c r="T60" s="39">
        <f t="shared" si="7"/>
        <v>28</v>
      </c>
    </row>
    <row r="61" spans="1:20" s="39" customFormat="1" ht="54" hidden="1" outlineLevel="1">
      <c r="A61" s="32">
        <f t="shared" si="8"/>
        <v>53</v>
      </c>
      <c r="B61" s="32" t="s">
        <v>3868</v>
      </c>
      <c r="C61" s="32" t="s">
        <v>3869</v>
      </c>
      <c r="D61" s="41" t="s">
        <v>4067</v>
      </c>
      <c r="E61" s="34">
        <v>523449023</v>
      </c>
      <c r="F61" s="34" t="s">
        <v>4068</v>
      </c>
      <c r="G61" s="34" t="s">
        <v>12082</v>
      </c>
      <c r="H61" s="35" t="s">
        <v>4069</v>
      </c>
      <c r="I61" s="36" t="str">
        <f t="shared" si="1"/>
        <v>4</v>
      </c>
      <c r="J61" s="36">
        <f t="shared" si="2"/>
        <v>14</v>
      </c>
      <c r="K61" s="36" t="str">
        <f t="shared" si="3"/>
        <v>17</v>
      </c>
      <c r="L61" s="36" t="str">
        <f t="shared" si="4"/>
        <v>06</v>
      </c>
      <c r="M61" s="36" t="str">
        <f t="shared" si="5"/>
        <v>87</v>
      </c>
      <c r="N61" s="34">
        <f t="shared" si="6"/>
        <v>54291.287859999997</v>
      </c>
      <c r="O61" s="37">
        <v>29000</v>
      </c>
      <c r="P61" s="37">
        <v>25291.28786</v>
      </c>
      <c r="Q61" s="32" t="s">
        <v>3872</v>
      </c>
      <c r="R61" s="37" t="s">
        <v>4070</v>
      </c>
      <c r="S61" s="38">
        <v>44156</v>
      </c>
      <c r="T61" s="39">
        <f t="shared" si="7"/>
        <v>28</v>
      </c>
    </row>
    <row r="62" spans="1:20" s="39" customFormat="1" ht="54" hidden="1" outlineLevel="1">
      <c r="A62" s="32">
        <f t="shared" si="8"/>
        <v>54</v>
      </c>
      <c r="B62" s="32" t="s">
        <v>3868</v>
      </c>
      <c r="C62" s="32" t="s">
        <v>3869</v>
      </c>
      <c r="D62" s="41" t="s">
        <v>4071</v>
      </c>
      <c r="E62" s="34">
        <v>531722345</v>
      </c>
      <c r="F62" s="34" t="s">
        <v>4072</v>
      </c>
      <c r="G62" s="34" t="s">
        <v>12083</v>
      </c>
      <c r="H62" s="35" t="s">
        <v>4073</v>
      </c>
      <c r="I62" s="36" t="str">
        <f t="shared" si="1"/>
        <v>4</v>
      </c>
      <c r="J62" s="36">
        <f t="shared" si="2"/>
        <v>14</v>
      </c>
      <c r="K62" s="36" t="str">
        <f t="shared" si="3"/>
        <v>31</v>
      </c>
      <c r="L62" s="36" t="str">
        <f t="shared" si="4"/>
        <v>08</v>
      </c>
      <c r="M62" s="36" t="str">
        <f t="shared" si="5"/>
        <v>95</v>
      </c>
      <c r="N62" s="34">
        <f t="shared" si="6"/>
        <v>41466.067300000002</v>
      </c>
      <c r="O62" s="37">
        <v>27576.75</v>
      </c>
      <c r="P62" s="37">
        <v>13889.317300000001</v>
      </c>
      <c r="Q62" s="32" t="s">
        <v>3872</v>
      </c>
      <c r="R62" s="37" t="s">
        <v>4074</v>
      </c>
      <c r="S62" s="38">
        <v>44377</v>
      </c>
      <c r="T62" s="39">
        <f t="shared" si="7"/>
        <v>28</v>
      </c>
    </row>
    <row r="63" spans="1:20" s="39" customFormat="1" ht="54" hidden="1" outlineLevel="1">
      <c r="A63" s="32">
        <f t="shared" si="8"/>
        <v>55</v>
      </c>
      <c r="B63" s="32" t="s">
        <v>3868</v>
      </c>
      <c r="C63" s="32" t="s">
        <v>3869</v>
      </c>
      <c r="D63" s="41" t="s">
        <v>4075</v>
      </c>
      <c r="E63" s="34">
        <v>602079974</v>
      </c>
      <c r="F63" s="34" t="s">
        <v>4076</v>
      </c>
      <c r="G63" s="34" t="s">
        <v>12084</v>
      </c>
      <c r="H63" s="35" t="s">
        <v>4077</v>
      </c>
      <c r="I63" s="36" t="str">
        <f t="shared" si="1"/>
        <v>4</v>
      </c>
      <c r="J63" s="36">
        <f t="shared" si="2"/>
        <v>14</v>
      </c>
      <c r="K63" s="36" t="str">
        <f t="shared" si="3"/>
        <v>17</v>
      </c>
      <c r="L63" s="36" t="str">
        <f t="shared" si="4"/>
        <v>07</v>
      </c>
      <c r="M63" s="36" t="str">
        <f t="shared" si="5"/>
        <v>89</v>
      </c>
      <c r="N63" s="34">
        <f t="shared" si="6"/>
        <v>48467.434739999997</v>
      </c>
      <c r="O63" s="37">
        <v>22500</v>
      </c>
      <c r="P63" s="37">
        <v>25967.434739999997</v>
      </c>
      <c r="Q63" s="32" t="s">
        <v>3872</v>
      </c>
      <c r="R63" s="37" t="s">
        <v>4078</v>
      </c>
      <c r="S63" s="38">
        <v>44130</v>
      </c>
      <c r="T63" s="39">
        <f t="shared" si="7"/>
        <v>28</v>
      </c>
    </row>
    <row r="64" spans="1:20" s="39" customFormat="1" ht="54" hidden="1" outlineLevel="1">
      <c r="A64" s="32">
        <f t="shared" si="8"/>
        <v>56</v>
      </c>
      <c r="B64" s="32" t="s">
        <v>3868</v>
      </c>
      <c r="C64" s="32" t="s">
        <v>3869</v>
      </c>
      <c r="D64" s="41" t="s">
        <v>4079</v>
      </c>
      <c r="E64" s="34">
        <v>521314271</v>
      </c>
      <c r="F64" s="34" t="s">
        <v>4080</v>
      </c>
      <c r="G64" s="34" t="s">
        <v>12085</v>
      </c>
      <c r="H64" s="35" t="s">
        <v>4081</v>
      </c>
      <c r="I64" s="36" t="str">
        <f t="shared" si="1"/>
        <v>4</v>
      </c>
      <c r="J64" s="36">
        <f t="shared" si="2"/>
        <v>14</v>
      </c>
      <c r="K64" s="36" t="str">
        <f t="shared" si="3"/>
        <v>24</v>
      </c>
      <c r="L64" s="36" t="str">
        <f t="shared" si="4"/>
        <v>12</v>
      </c>
      <c r="M64" s="36" t="str">
        <f t="shared" si="5"/>
        <v>91</v>
      </c>
      <c r="N64" s="34">
        <f t="shared" si="6"/>
        <v>37550.006000000001</v>
      </c>
      <c r="O64" s="37">
        <v>27576.75</v>
      </c>
      <c r="P64" s="37">
        <v>9973.2559999999994</v>
      </c>
      <c r="Q64" s="32" t="s">
        <v>3872</v>
      </c>
      <c r="R64" s="37" t="s">
        <v>4082</v>
      </c>
      <c r="S64" s="38">
        <v>44435</v>
      </c>
      <c r="T64" s="39">
        <f t="shared" si="7"/>
        <v>28</v>
      </c>
    </row>
    <row r="65" spans="1:20" s="39" customFormat="1" ht="54" hidden="1" outlineLevel="1">
      <c r="A65" s="32">
        <f t="shared" si="8"/>
        <v>57</v>
      </c>
      <c r="B65" s="32" t="s">
        <v>3868</v>
      </c>
      <c r="C65" s="32" t="s">
        <v>3869</v>
      </c>
      <c r="D65" s="41" t="s">
        <v>4083</v>
      </c>
      <c r="E65" s="34">
        <v>555792326</v>
      </c>
      <c r="F65" s="34" t="s">
        <v>4084</v>
      </c>
      <c r="G65" s="34" t="s">
        <v>12086</v>
      </c>
      <c r="H65" s="35" t="s">
        <v>4085</v>
      </c>
      <c r="I65" s="36" t="str">
        <f t="shared" si="1"/>
        <v>3</v>
      </c>
      <c r="J65" s="36">
        <f t="shared" si="2"/>
        <v>14</v>
      </c>
      <c r="K65" s="36" t="str">
        <f t="shared" si="3"/>
        <v>03</v>
      </c>
      <c r="L65" s="36" t="str">
        <f t="shared" si="4"/>
        <v>04</v>
      </c>
      <c r="M65" s="36" t="str">
        <f t="shared" si="5"/>
        <v>93</v>
      </c>
      <c r="N65" s="34">
        <f t="shared" si="6"/>
        <v>37805.502970000001</v>
      </c>
      <c r="O65" s="37">
        <v>22500</v>
      </c>
      <c r="P65" s="37">
        <v>15305.502970000001</v>
      </c>
      <c r="Q65" s="32" t="s">
        <v>3872</v>
      </c>
      <c r="R65" s="37" t="s">
        <v>4086</v>
      </c>
      <c r="S65" s="38">
        <v>44378</v>
      </c>
      <c r="T65" s="39">
        <f t="shared" si="7"/>
        <v>28</v>
      </c>
    </row>
    <row r="66" spans="1:20" s="39" customFormat="1" ht="54" hidden="1" outlineLevel="1">
      <c r="A66" s="32">
        <f t="shared" si="8"/>
        <v>58</v>
      </c>
      <c r="B66" s="32" t="s">
        <v>3868</v>
      </c>
      <c r="C66" s="32" t="s">
        <v>3869</v>
      </c>
      <c r="D66" s="41" t="s">
        <v>4087</v>
      </c>
      <c r="E66" s="34">
        <v>516140064</v>
      </c>
      <c r="F66" s="34" t="s">
        <v>4088</v>
      </c>
      <c r="G66" s="34" t="s">
        <v>12087</v>
      </c>
      <c r="H66" s="35" t="s">
        <v>4089</v>
      </c>
      <c r="I66" s="36" t="str">
        <f t="shared" si="1"/>
        <v>3</v>
      </c>
      <c r="J66" s="36">
        <f t="shared" si="2"/>
        <v>14</v>
      </c>
      <c r="K66" s="36" t="str">
        <f t="shared" si="3"/>
        <v>08</v>
      </c>
      <c r="L66" s="36" t="str">
        <f t="shared" si="4"/>
        <v>12</v>
      </c>
      <c r="M66" s="36" t="str">
        <f t="shared" si="5"/>
        <v>90</v>
      </c>
      <c r="N66" s="34">
        <f t="shared" si="6"/>
        <v>50601.535139999993</v>
      </c>
      <c r="O66" s="37">
        <v>22500</v>
      </c>
      <c r="P66" s="37">
        <v>28101.535139999996</v>
      </c>
      <c r="Q66" s="32" t="s">
        <v>3872</v>
      </c>
      <c r="R66" s="37" t="s">
        <v>4090</v>
      </c>
      <c r="S66" s="38">
        <v>44117</v>
      </c>
      <c r="T66" s="39">
        <f t="shared" si="7"/>
        <v>28</v>
      </c>
    </row>
    <row r="67" spans="1:20" s="39" customFormat="1" ht="54" hidden="1" outlineLevel="1">
      <c r="A67" s="32">
        <f t="shared" si="8"/>
        <v>59</v>
      </c>
      <c r="B67" s="32" t="s">
        <v>3868</v>
      </c>
      <c r="C67" s="32" t="s">
        <v>3869</v>
      </c>
      <c r="D67" s="41" t="s">
        <v>4091</v>
      </c>
      <c r="E67" s="34">
        <v>548100397</v>
      </c>
      <c r="F67" s="34" t="s">
        <v>4092</v>
      </c>
      <c r="G67" s="34" t="s">
        <v>12088</v>
      </c>
      <c r="H67" s="35" t="s">
        <v>4093</v>
      </c>
      <c r="I67" s="36" t="str">
        <f t="shared" si="1"/>
        <v>3</v>
      </c>
      <c r="J67" s="36">
        <f t="shared" si="2"/>
        <v>14</v>
      </c>
      <c r="K67" s="36" t="str">
        <f t="shared" si="3"/>
        <v>19</v>
      </c>
      <c r="L67" s="36" t="str">
        <f t="shared" si="4"/>
        <v>01</v>
      </c>
      <c r="M67" s="36" t="str">
        <f t="shared" si="5"/>
        <v>92</v>
      </c>
      <c r="N67" s="34">
        <f t="shared" si="6"/>
        <v>40334.768459999999</v>
      </c>
      <c r="O67" s="37">
        <v>23370</v>
      </c>
      <c r="P67" s="37">
        <v>16964.768459999999</v>
      </c>
      <c r="Q67" s="32" t="s">
        <v>3872</v>
      </c>
      <c r="R67" s="37" t="s">
        <v>4094</v>
      </c>
      <c r="S67" s="38">
        <v>44237</v>
      </c>
      <c r="T67" s="39">
        <f t="shared" si="7"/>
        <v>28</v>
      </c>
    </row>
    <row r="68" spans="1:20" s="39" customFormat="1" ht="54" hidden="1" outlineLevel="1">
      <c r="A68" s="32">
        <f t="shared" si="8"/>
        <v>60</v>
      </c>
      <c r="B68" s="32" t="s">
        <v>3868</v>
      </c>
      <c r="C68" s="32" t="s">
        <v>3869</v>
      </c>
      <c r="D68" s="41" t="s">
        <v>4095</v>
      </c>
      <c r="E68" s="34">
        <v>530376603</v>
      </c>
      <c r="F68" s="34" t="s">
        <v>4096</v>
      </c>
      <c r="G68" s="34" t="s">
        <v>12089</v>
      </c>
      <c r="H68" s="35" t="s">
        <v>4097</v>
      </c>
      <c r="I68" s="36" t="str">
        <f t="shared" si="1"/>
        <v>3</v>
      </c>
      <c r="J68" s="36">
        <f t="shared" si="2"/>
        <v>14</v>
      </c>
      <c r="K68" s="36" t="str">
        <f t="shared" si="3"/>
        <v>28</v>
      </c>
      <c r="L68" s="36" t="str">
        <f t="shared" si="4"/>
        <v>03</v>
      </c>
      <c r="M68" s="36" t="str">
        <f t="shared" si="5"/>
        <v>89</v>
      </c>
      <c r="N68" s="34">
        <f t="shared" si="6"/>
        <v>41859.808839999998</v>
      </c>
      <c r="O68" s="37">
        <v>22500</v>
      </c>
      <c r="P68" s="37">
        <v>19359.808840000002</v>
      </c>
      <c r="Q68" s="32" t="s">
        <v>3872</v>
      </c>
      <c r="R68" s="37" t="s">
        <v>4098</v>
      </c>
      <c r="S68" s="38">
        <v>44298</v>
      </c>
      <c r="T68" s="39">
        <f t="shared" si="7"/>
        <v>28</v>
      </c>
    </row>
    <row r="69" spans="1:20" s="39" customFormat="1" ht="54" hidden="1" outlineLevel="1">
      <c r="A69" s="32">
        <f t="shared" si="8"/>
        <v>61</v>
      </c>
      <c r="B69" s="32" t="s">
        <v>3868</v>
      </c>
      <c r="C69" s="32" t="s">
        <v>3869</v>
      </c>
      <c r="D69" s="41" t="s">
        <v>4099</v>
      </c>
      <c r="E69" s="34">
        <v>580083136</v>
      </c>
      <c r="F69" s="34" t="s">
        <v>4100</v>
      </c>
      <c r="G69" s="34" t="s">
        <v>12090</v>
      </c>
      <c r="H69" s="35" t="s">
        <v>4101</v>
      </c>
      <c r="I69" s="42" t="str">
        <f t="shared" si="1"/>
        <v>3</v>
      </c>
      <c r="J69" s="42">
        <f t="shared" si="2"/>
        <v>14</v>
      </c>
      <c r="K69" s="42" t="str">
        <f t="shared" si="3"/>
        <v>15</v>
      </c>
      <c r="L69" s="42" t="str">
        <f t="shared" si="4"/>
        <v>05</v>
      </c>
      <c r="M69" s="42" t="str">
        <f t="shared" si="5"/>
        <v>95</v>
      </c>
      <c r="N69" s="34">
        <f t="shared" si="6"/>
        <v>53410.925999999999</v>
      </c>
      <c r="O69" s="37">
        <v>29000</v>
      </c>
      <c r="P69" s="37">
        <f>27662.005-1626.06-1625.019</f>
        <v>24410.925999999999</v>
      </c>
      <c r="Q69" s="32" t="s">
        <v>3872</v>
      </c>
      <c r="R69" s="37" t="s">
        <v>4102</v>
      </c>
      <c r="S69" s="38"/>
      <c r="T69" s="39">
        <f t="shared" si="7"/>
        <v>28</v>
      </c>
    </row>
    <row r="70" spans="1:20" s="39" customFormat="1" ht="54" hidden="1" outlineLevel="1">
      <c r="A70" s="32">
        <f t="shared" si="8"/>
        <v>62</v>
      </c>
      <c r="B70" s="32" t="s">
        <v>3868</v>
      </c>
      <c r="C70" s="32" t="s">
        <v>3869</v>
      </c>
      <c r="D70" s="41" t="s">
        <v>4103</v>
      </c>
      <c r="E70" s="34">
        <v>548891601</v>
      </c>
      <c r="F70" s="34" t="s">
        <v>4104</v>
      </c>
      <c r="G70" s="34" t="s">
        <v>12091</v>
      </c>
      <c r="H70" s="35" t="s">
        <v>4105</v>
      </c>
      <c r="I70" s="36" t="str">
        <f t="shared" si="1"/>
        <v>4</v>
      </c>
      <c r="J70" s="36">
        <f t="shared" si="2"/>
        <v>14</v>
      </c>
      <c r="K70" s="36" t="str">
        <f t="shared" si="3"/>
        <v>14</v>
      </c>
      <c r="L70" s="36" t="str">
        <f t="shared" si="4"/>
        <v>12</v>
      </c>
      <c r="M70" s="36" t="str">
        <f t="shared" si="5"/>
        <v>87</v>
      </c>
      <c r="N70" s="34">
        <f t="shared" si="6"/>
        <v>51332.994999999995</v>
      </c>
      <c r="O70" s="37">
        <v>29000</v>
      </c>
      <c r="P70" s="37">
        <v>22332.994999999999</v>
      </c>
      <c r="Q70" s="32" t="s">
        <v>3872</v>
      </c>
      <c r="R70" s="37" t="s">
        <v>4106</v>
      </c>
      <c r="S70" s="38">
        <v>44133</v>
      </c>
      <c r="T70" s="39">
        <f t="shared" si="7"/>
        <v>28</v>
      </c>
    </row>
    <row r="71" spans="1:20" s="39" customFormat="1" ht="54" hidden="1" outlineLevel="1">
      <c r="A71" s="32">
        <f t="shared" si="8"/>
        <v>63</v>
      </c>
      <c r="B71" s="32" t="s">
        <v>3868</v>
      </c>
      <c r="C71" s="32" t="s">
        <v>3869</v>
      </c>
      <c r="D71" s="41" t="s">
        <v>4107</v>
      </c>
      <c r="E71" s="34">
        <v>507600674</v>
      </c>
      <c r="F71" s="34" t="s">
        <v>4108</v>
      </c>
      <c r="G71" s="34" t="s">
        <v>12092</v>
      </c>
      <c r="H71" s="35" t="s">
        <v>4109</v>
      </c>
      <c r="I71" s="36" t="str">
        <f t="shared" si="1"/>
        <v>4</v>
      </c>
      <c r="J71" s="36">
        <f t="shared" si="2"/>
        <v>14</v>
      </c>
      <c r="K71" s="36" t="str">
        <f t="shared" si="3"/>
        <v>21</v>
      </c>
      <c r="L71" s="36" t="str">
        <f t="shared" si="4"/>
        <v>11</v>
      </c>
      <c r="M71" s="36" t="str">
        <f t="shared" si="5"/>
        <v>86</v>
      </c>
      <c r="N71" s="34">
        <f t="shared" si="6"/>
        <v>46153.122189999995</v>
      </c>
      <c r="O71" s="37">
        <v>22500</v>
      </c>
      <c r="P71" s="37">
        <v>23653.122189999998</v>
      </c>
      <c r="Q71" s="32" t="s">
        <v>3872</v>
      </c>
      <c r="R71" s="37" t="s">
        <v>4110</v>
      </c>
      <c r="S71" s="38">
        <v>44130</v>
      </c>
      <c r="T71" s="39">
        <f t="shared" si="7"/>
        <v>28</v>
      </c>
    </row>
    <row r="72" spans="1:20" s="39" customFormat="1" ht="54" hidden="1" outlineLevel="1">
      <c r="A72" s="32">
        <f t="shared" si="8"/>
        <v>64</v>
      </c>
      <c r="B72" s="32" t="s">
        <v>3868</v>
      </c>
      <c r="C72" s="32" t="s">
        <v>3869</v>
      </c>
      <c r="D72" s="33" t="s">
        <v>4111</v>
      </c>
      <c r="E72" s="34">
        <v>500287665</v>
      </c>
      <c r="F72" s="34" t="s">
        <v>4112</v>
      </c>
      <c r="G72" s="34" t="s">
        <v>12093</v>
      </c>
      <c r="H72" s="35" t="s">
        <v>4113</v>
      </c>
      <c r="I72" s="36" t="str">
        <f t="shared" si="1"/>
        <v>3</v>
      </c>
      <c r="J72" s="36">
        <f t="shared" si="2"/>
        <v>14</v>
      </c>
      <c r="K72" s="36" t="str">
        <f t="shared" si="3"/>
        <v>28</v>
      </c>
      <c r="L72" s="36" t="str">
        <f t="shared" si="4"/>
        <v>12</v>
      </c>
      <c r="M72" s="36" t="str">
        <f t="shared" si="5"/>
        <v>91</v>
      </c>
      <c r="N72" s="34">
        <f t="shared" si="6"/>
        <v>61287.907810000004</v>
      </c>
      <c r="O72" s="37">
        <v>29000</v>
      </c>
      <c r="P72" s="37">
        <v>32287.907810000001</v>
      </c>
      <c r="Q72" s="32" t="s">
        <v>3872</v>
      </c>
      <c r="R72" s="37" t="s">
        <v>4114</v>
      </c>
      <c r="S72" s="38">
        <v>44153</v>
      </c>
      <c r="T72" s="39">
        <f t="shared" si="7"/>
        <v>28</v>
      </c>
    </row>
    <row r="73" spans="1:20" s="39" customFormat="1" ht="54" hidden="1" outlineLevel="1">
      <c r="A73" s="32">
        <f t="shared" si="8"/>
        <v>65</v>
      </c>
      <c r="B73" s="32" t="s">
        <v>3868</v>
      </c>
      <c r="C73" s="32" t="s">
        <v>3869</v>
      </c>
      <c r="D73" s="33" t="s">
        <v>4115</v>
      </c>
      <c r="E73" s="34">
        <v>527700223</v>
      </c>
      <c r="F73" s="34" t="s">
        <v>4116</v>
      </c>
      <c r="G73" s="34" t="s">
        <v>12094</v>
      </c>
      <c r="H73" s="35">
        <v>40311945900019</v>
      </c>
      <c r="I73" s="36" t="str">
        <f t="shared" ref="I73:I136" si="9">+MID(H73,1,1)</f>
        <v>4</v>
      </c>
      <c r="J73" s="36">
        <f t="shared" ref="J73:J136" si="10">+LEN(H73)</f>
        <v>14</v>
      </c>
      <c r="K73" s="36" t="str">
        <f t="shared" ref="K73:K136" si="11">+MID(H73,2,2)</f>
        <v>03</v>
      </c>
      <c r="L73" s="36" t="str">
        <f t="shared" ref="L73:L136" si="12">+MID(H73,4,2)</f>
        <v>11</v>
      </c>
      <c r="M73" s="36" t="str">
        <f t="shared" ref="M73:M136" si="13">+MID(H73,6,2)</f>
        <v>94</v>
      </c>
      <c r="N73" s="34">
        <f t="shared" si="6"/>
        <v>49223.302110000004</v>
      </c>
      <c r="O73" s="37">
        <v>22500</v>
      </c>
      <c r="P73" s="37">
        <v>26723.302110000001</v>
      </c>
      <c r="Q73" s="32" t="s">
        <v>3872</v>
      </c>
      <c r="R73" s="37" t="s">
        <v>4117</v>
      </c>
      <c r="S73" s="38">
        <v>44148</v>
      </c>
      <c r="T73" s="39">
        <f t="shared" si="7"/>
        <v>28</v>
      </c>
    </row>
    <row r="74" spans="1:20" s="39" customFormat="1" ht="54" hidden="1" outlineLevel="1">
      <c r="A74" s="32">
        <f t="shared" si="8"/>
        <v>66</v>
      </c>
      <c r="B74" s="32" t="s">
        <v>3868</v>
      </c>
      <c r="C74" s="32" t="s">
        <v>3869</v>
      </c>
      <c r="D74" s="33" t="s">
        <v>4118</v>
      </c>
      <c r="E74" s="34">
        <v>538978496</v>
      </c>
      <c r="F74" s="34" t="s">
        <v>4119</v>
      </c>
      <c r="G74" s="34" t="s">
        <v>12095</v>
      </c>
      <c r="H74" s="35" t="s">
        <v>4120</v>
      </c>
      <c r="I74" s="36" t="str">
        <f t="shared" si="9"/>
        <v>4</v>
      </c>
      <c r="J74" s="36">
        <f t="shared" si="10"/>
        <v>14</v>
      </c>
      <c r="K74" s="36" t="str">
        <f t="shared" si="11"/>
        <v>05</v>
      </c>
      <c r="L74" s="36" t="str">
        <f t="shared" si="12"/>
        <v>05</v>
      </c>
      <c r="M74" s="36" t="str">
        <f t="shared" si="13"/>
        <v>91</v>
      </c>
      <c r="N74" s="34">
        <f t="shared" ref="N74:N137" si="14">O74+P74</f>
        <v>53061.907059999998</v>
      </c>
      <c r="O74" s="37">
        <v>29000</v>
      </c>
      <c r="P74" s="37">
        <v>24061.907060000001</v>
      </c>
      <c r="Q74" s="32" t="s">
        <v>3872</v>
      </c>
      <c r="R74" s="37" t="s">
        <v>4121</v>
      </c>
      <c r="S74" s="38">
        <v>44183</v>
      </c>
      <c r="T74" s="39">
        <f t="shared" ref="T74:T137" si="15">+LEN(R74)</f>
        <v>28</v>
      </c>
    </row>
    <row r="75" spans="1:20" s="39" customFormat="1" ht="54" hidden="1" outlineLevel="1">
      <c r="A75" s="32">
        <f t="shared" ref="A75:A138" si="16">+A74+1</f>
        <v>67</v>
      </c>
      <c r="B75" s="32" t="s">
        <v>3868</v>
      </c>
      <c r="C75" s="32" t="s">
        <v>3869</v>
      </c>
      <c r="D75" s="33" t="s">
        <v>4122</v>
      </c>
      <c r="E75" s="34">
        <v>564710160</v>
      </c>
      <c r="F75" s="34" t="s">
        <v>4123</v>
      </c>
      <c r="G75" s="34" t="s">
        <v>12096</v>
      </c>
      <c r="H75" s="35" t="s">
        <v>4124</v>
      </c>
      <c r="I75" s="36" t="str">
        <f t="shared" si="9"/>
        <v>4</v>
      </c>
      <c r="J75" s="36">
        <f t="shared" si="10"/>
        <v>14</v>
      </c>
      <c r="K75" s="36" t="str">
        <f t="shared" si="11"/>
        <v>19</v>
      </c>
      <c r="L75" s="36" t="str">
        <f t="shared" si="12"/>
        <v>06</v>
      </c>
      <c r="M75" s="36" t="str">
        <f t="shared" si="13"/>
        <v>88</v>
      </c>
      <c r="N75" s="34">
        <f t="shared" si="14"/>
        <v>42516.641109999997</v>
      </c>
      <c r="O75" s="37">
        <v>28136.25</v>
      </c>
      <c r="P75" s="37">
        <v>14380.391109999999</v>
      </c>
      <c r="Q75" s="32" t="s">
        <v>3872</v>
      </c>
      <c r="R75" s="37" t="s">
        <v>4125</v>
      </c>
      <c r="S75" s="38">
        <v>44376</v>
      </c>
      <c r="T75" s="39">
        <f t="shared" si="15"/>
        <v>28</v>
      </c>
    </row>
    <row r="76" spans="1:20" s="39" customFormat="1" ht="54" hidden="1" outlineLevel="1">
      <c r="A76" s="32">
        <f t="shared" si="16"/>
        <v>68</v>
      </c>
      <c r="B76" s="32" t="s">
        <v>3868</v>
      </c>
      <c r="C76" s="32" t="s">
        <v>3869</v>
      </c>
      <c r="D76" s="33" t="s">
        <v>4126</v>
      </c>
      <c r="E76" s="34">
        <v>547073574</v>
      </c>
      <c r="F76" s="34" t="s">
        <v>4127</v>
      </c>
      <c r="G76" s="34" t="s">
        <v>12097</v>
      </c>
      <c r="H76" s="35" t="s">
        <v>4128</v>
      </c>
      <c r="I76" s="36" t="str">
        <f t="shared" si="9"/>
        <v>3</v>
      </c>
      <c r="J76" s="36">
        <f t="shared" si="10"/>
        <v>14</v>
      </c>
      <c r="K76" s="36" t="str">
        <f t="shared" si="11"/>
        <v>08</v>
      </c>
      <c r="L76" s="36" t="str">
        <f t="shared" si="12"/>
        <v>12</v>
      </c>
      <c r="M76" s="36" t="str">
        <f t="shared" si="13"/>
        <v>91</v>
      </c>
      <c r="N76" s="34">
        <f t="shared" si="14"/>
        <v>55954.135999999999</v>
      </c>
      <c r="O76" s="37">
        <v>29000</v>
      </c>
      <c r="P76" s="37">
        <v>26954.135999999999</v>
      </c>
      <c r="Q76" s="32" t="s">
        <v>3872</v>
      </c>
      <c r="R76" s="37" t="s">
        <v>4129</v>
      </c>
      <c r="S76" s="38">
        <v>44134</v>
      </c>
      <c r="T76" s="39">
        <f t="shared" si="15"/>
        <v>28</v>
      </c>
    </row>
    <row r="77" spans="1:20" s="39" customFormat="1" ht="54" hidden="1" outlineLevel="1">
      <c r="A77" s="32">
        <f t="shared" si="16"/>
        <v>69</v>
      </c>
      <c r="B77" s="32" t="s">
        <v>3868</v>
      </c>
      <c r="C77" s="32" t="s">
        <v>3869</v>
      </c>
      <c r="D77" s="33" t="s">
        <v>4130</v>
      </c>
      <c r="E77" s="34">
        <v>560227914</v>
      </c>
      <c r="F77" s="34" t="s">
        <v>4131</v>
      </c>
      <c r="G77" s="34" t="s">
        <v>12098</v>
      </c>
      <c r="H77" s="35">
        <v>41804965950056</v>
      </c>
      <c r="I77" s="36" t="str">
        <f t="shared" si="9"/>
        <v>4</v>
      </c>
      <c r="J77" s="36">
        <f t="shared" si="10"/>
        <v>14</v>
      </c>
      <c r="K77" s="36" t="str">
        <f t="shared" si="11"/>
        <v>18</v>
      </c>
      <c r="L77" s="36" t="str">
        <f t="shared" si="12"/>
        <v>04</v>
      </c>
      <c r="M77" s="36" t="str">
        <f t="shared" si="13"/>
        <v>96</v>
      </c>
      <c r="N77" s="34">
        <f t="shared" si="14"/>
        <v>36367.367330000001</v>
      </c>
      <c r="O77" s="37">
        <v>19863.759999999998</v>
      </c>
      <c r="P77" s="37">
        <v>16503.607330000003</v>
      </c>
      <c r="Q77" s="32" t="s">
        <v>3872</v>
      </c>
      <c r="R77" s="37" t="s">
        <v>4132</v>
      </c>
      <c r="S77" s="38">
        <v>44153</v>
      </c>
      <c r="T77" s="39">
        <f t="shared" si="15"/>
        <v>28</v>
      </c>
    </row>
    <row r="78" spans="1:20" s="39" customFormat="1" ht="54" hidden="1" outlineLevel="1">
      <c r="A78" s="32">
        <f t="shared" si="16"/>
        <v>70</v>
      </c>
      <c r="B78" s="32" t="s">
        <v>3868</v>
      </c>
      <c r="C78" s="32" t="s">
        <v>3869</v>
      </c>
      <c r="D78" s="33" t="s">
        <v>4133</v>
      </c>
      <c r="E78" s="34">
        <v>511301222</v>
      </c>
      <c r="F78" s="34" t="s">
        <v>4134</v>
      </c>
      <c r="G78" s="34" t="s">
        <v>12099</v>
      </c>
      <c r="H78" s="35" t="s">
        <v>4135</v>
      </c>
      <c r="I78" s="36" t="str">
        <f t="shared" si="9"/>
        <v>3</v>
      </c>
      <c r="J78" s="36">
        <f t="shared" si="10"/>
        <v>14</v>
      </c>
      <c r="K78" s="36" t="str">
        <f t="shared" si="11"/>
        <v>16</v>
      </c>
      <c r="L78" s="36" t="str">
        <f t="shared" si="12"/>
        <v>05</v>
      </c>
      <c r="M78" s="36" t="str">
        <f t="shared" si="13"/>
        <v>91</v>
      </c>
      <c r="N78" s="34">
        <f t="shared" si="14"/>
        <v>40547.870569999999</v>
      </c>
      <c r="O78" s="37">
        <v>26070</v>
      </c>
      <c r="P78" s="37">
        <v>14477.870570000001</v>
      </c>
      <c r="Q78" s="32" t="s">
        <v>3872</v>
      </c>
      <c r="R78" s="37" t="s">
        <v>4136</v>
      </c>
      <c r="S78" s="38">
        <v>44337</v>
      </c>
      <c r="T78" s="39">
        <f t="shared" si="15"/>
        <v>28</v>
      </c>
    </row>
    <row r="79" spans="1:20" s="39" customFormat="1" ht="54" hidden="1" outlineLevel="1">
      <c r="A79" s="32">
        <f t="shared" si="16"/>
        <v>71</v>
      </c>
      <c r="B79" s="32" t="s">
        <v>3868</v>
      </c>
      <c r="C79" s="32" t="s">
        <v>3869</v>
      </c>
      <c r="D79" s="33" t="s">
        <v>4137</v>
      </c>
      <c r="E79" s="34">
        <v>505971064</v>
      </c>
      <c r="F79" s="34" t="s">
        <v>4138</v>
      </c>
      <c r="G79" s="34" t="s">
        <v>12100</v>
      </c>
      <c r="H79" s="35" t="s">
        <v>4139</v>
      </c>
      <c r="I79" s="36" t="str">
        <f t="shared" si="9"/>
        <v>4</v>
      </c>
      <c r="J79" s="36">
        <f t="shared" si="10"/>
        <v>14</v>
      </c>
      <c r="K79" s="36" t="str">
        <f t="shared" si="11"/>
        <v>01</v>
      </c>
      <c r="L79" s="36" t="str">
        <f t="shared" si="12"/>
        <v>02</v>
      </c>
      <c r="M79" s="36" t="str">
        <f t="shared" si="13"/>
        <v>85</v>
      </c>
      <c r="N79" s="34">
        <f t="shared" si="14"/>
        <v>37179.211569999999</v>
      </c>
      <c r="O79" s="37">
        <v>22500</v>
      </c>
      <c r="P79" s="37">
        <v>14679.211569999999</v>
      </c>
      <c r="Q79" s="32" t="s">
        <v>3872</v>
      </c>
      <c r="R79" s="37" t="s">
        <v>4140</v>
      </c>
      <c r="S79" s="38">
        <v>44190</v>
      </c>
      <c r="T79" s="39">
        <f t="shared" si="15"/>
        <v>28</v>
      </c>
    </row>
    <row r="80" spans="1:20" s="39" customFormat="1" ht="54" hidden="1" outlineLevel="1">
      <c r="A80" s="32">
        <f t="shared" si="16"/>
        <v>72</v>
      </c>
      <c r="B80" s="32" t="s">
        <v>3868</v>
      </c>
      <c r="C80" s="32" t="s">
        <v>3869</v>
      </c>
      <c r="D80" s="33" t="s">
        <v>4141</v>
      </c>
      <c r="E80" s="34">
        <v>518180948</v>
      </c>
      <c r="F80" s="34" t="s">
        <v>4142</v>
      </c>
      <c r="G80" s="34" t="s">
        <v>12101</v>
      </c>
      <c r="H80" s="35" t="s">
        <v>4143</v>
      </c>
      <c r="I80" s="36" t="str">
        <f t="shared" si="9"/>
        <v>4</v>
      </c>
      <c r="J80" s="36">
        <f t="shared" si="10"/>
        <v>14</v>
      </c>
      <c r="K80" s="36" t="str">
        <f t="shared" si="11"/>
        <v>22</v>
      </c>
      <c r="L80" s="36" t="str">
        <f t="shared" si="12"/>
        <v>09</v>
      </c>
      <c r="M80" s="36" t="str">
        <f t="shared" si="13"/>
        <v>82</v>
      </c>
      <c r="N80" s="34">
        <f t="shared" si="14"/>
        <v>41672.554099999994</v>
      </c>
      <c r="O80" s="37">
        <v>22600</v>
      </c>
      <c r="P80" s="37">
        <v>19072.554099999998</v>
      </c>
      <c r="Q80" s="32" t="s">
        <v>3872</v>
      </c>
      <c r="R80" s="37" t="s">
        <v>4144</v>
      </c>
      <c r="S80" s="38">
        <v>44154</v>
      </c>
      <c r="T80" s="39">
        <f t="shared" si="15"/>
        <v>28</v>
      </c>
    </row>
    <row r="81" spans="1:20" s="39" customFormat="1" ht="54" hidden="1" outlineLevel="1">
      <c r="A81" s="32">
        <f t="shared" si="16"/>
        <v>73</v>
      </c>
      <c r="B81" s="32" t="s">
        <v>3868</v>
      </c>
      <c r="C81" s="32" t="s">
        <v>3869</v>
      </c>
      <c r="D81" s="33" t="s">
        <v>4145</v>
      </c>
      <c r="E81" s="34">
        <v>585103153</v>
      </c>
      <c r="F81" s="34" t="s">
        <v>4146</v>
      </c>
      <c r="G81" s="34" t="s">
        <v>12102</v>
      </c>
      <c r="H81" s="35">
        <v>40512832170133</v>
      </c>
      <c r="I81" s="36" t="str">
        <f t="shared" si="9"/>
        <v>4</v>
      </c>
      <c r="J81" s="36">
        <f t="shared" si="10"/>
        <v>14</v>
      </c>
      <c r="K81" s="36" t="str">
        <f t="shared" si="11"/>
        <v>05</v>
      </c>
      <c r="L81" s="36" t="str">
        <f t="shared" si="12"/>
        <v>12</v>
      </c>
      <c r="M81" s="36" t="str">
        <f t="shared" si="13"/>
        <v>83</v>
      </c>
      <c r="N81" s="34">
        <f t="shared" si="14"/>
        <v>54285.888890000002</v>
      </c>
      <c r="O81" s="37">
        <v>29000</v>
      </c>
      <c r="P81" s="37">
        <v>25285.888890000002</v>
      </c>
      <c r="Q81" s="32" t="s">
        <v>3872</v>
      </c>
      <c r="R81" s="37" t="s">
        <v>4147</v>
      </c>
      <c r="S81" s="38">
        <v>44151</v>
      </c>
      <c r="T81" s="39">
        <f t="shared" si="15"/>
        <v>28</v>
      </c>
    </row>
    <row r="82" spans="1:20" s="39" customFormat="1" ht="54" hidden="1" outlineLevel="1">
      <c r="A82" s="32">
        <f t="shared" si="16"/>
        <v>74</v>
      </c>
      <c r="B82" s="32" t="s">
        <v>3868</v>
      </c>
      <c r="C82" s="32" t="s">
        <v>3869</v>
      </c>
      <c r="D82" s="33" t="s">
        <v>4148</v>
      </c>
      <c r="E82" s="34">
        <v>539434437</v>
      </c>
      <c r="F82" s="34" t="s">
        <v>4149</v>
      </c>
      <c r="G82" s="34" t="s">
        <v>12103</v>
      </c>
      <c r="H82" s="35">
        <v>40606955890033</v>
      </c>
      <c r="I82" s="36" t="str">
        <f t="shared" si="9"/>
        <v>4</v>
      </c>
      <c r="J82" s="36">
        <f t="shared" si="10"/>
        <v>14</v>
      </c>
      <c r="K82" s="36" t="str">
        <f t="shared" si="11"/>
        <v>06</v>
      </c>
      <c r="L82" s="36" t="str">
        <f t="shared" si="12"/>
        <v>06</v>
      </c>
      <c r="M82" s="36" t="str">
        <f t="shared" si="13"/>
        <v>95</v>
      </c>
      <c r="N82" s="34">
        <f t="shared" si="14"/>
        <v>42332.152029999997</v>
      </c>
      <c r="O82" s="37">
        <v>23451</v>
      </c>
      <c r="P82" s="37">
        <v>18881.152030000001</v>
      </c>
      <c r="Q82" s="32" t="s">
        <v>3872</v>
      </c>
      <c r="R82" s="37" t="s">
        <v>4150</v>
      </c>
      <c r="S82" s="38">
        <v>44180</v>
      </c>
      <c r="T82" s="39">
        <f t="shared" si="15"/>
        <v>28</v>
      </c>
    </row>
    <row r="83" spans="1:20" s="39" customFormat="1" ht="54" hidden="1" outlineLevel="1">
      <c r="A83" s="32">
        <f t="shared" si="16"/>
        <v>75</v>
      </c>
      <c r="B83" s="32" t="s">
        <v>3868</v>
      </c>
      <c r="C83" s="32" t="s">
        <v>3869</v>
      </c>
      <c r="D83" s="33" t="s">
        <v>4151</v>
      </c>
      <c r="E83" s="34">
        <v>483282601</v>
      </c>
      <c r="F83" s="34" t="s">
        <v>4152</v>
      </c>
      <c r="G83" s="34" t="s">
        <v>12104</v>
      </c>
      <c r="H83" s="35">
        <v>41601725970042</v>
      </c>
      <c r="I83" s="36" t="str">
        <f t="shared" si="9"/>
        <v>4</v>
      </c>
      <c r="J83" s="36">
        <f t="shared" si="10"/>
        <v>14</v>
      </c>
      <c r="K83" s="36" t="str">
        <f t="shared" si="11"/>
        <v>16</v>
      </c>
      <c r="L83" s="36" t="str">
        <f t="shared" si="12"/>
        <v>01</v>
      </c>
      <c r="M83" s="36" t="str">
        <f t="shared" si="13"/>
        <v>72</v>
      </c>
      <c r="N83" s="34">
        <f t="shared" si="14"/>
        <v>52843.930999999997</v>
      </c>
      <c r="O83" s="37">
        <v>29000</v>
      </c>
      <c r="P83" s="37">
        <v>23843.931</v>
      </c>
      <c r="Q83" s="32" t="s">
        <v>3872</v>
      </c>
      <c r="R83" s="37" t="s">
        <v>4153</v>
      </c>
      <c r="S83" s="38">
        <v>44165</v>
      </c>
      <c r="T83" s="39">
        <f t="shared" si="15"/>
        <v>28</v>
      </c>
    </row>
    <row r="84" spans="1:20" s="39" customFormat="1" ht="54" hidden="1" outlineLevel="1">
      <c r="A84" s="32">
        <f t="shared" si="16"/>
        <v>76</v>
      </c>
      <c r="B84" s="32" t="s">
        <v>3868</v>
      </c>
      <c r="C84" s="32" t="s">
        <v>3869</v>
      </c>
      <c r="D84" s="33" t="s">
        <v>4154</v>
      </c>
      <c r="E84" s="34">
        <v>593452895</v>
      </c>
      <c r="F84" s="34" t="s">
        <v>4155</v>
      </c>
      <c r="G84" s="34" t="s">
        <v>12105</v>
      </c>
      <c r="H84" s="35">
        <v>41807862170121</v>
      </c>
      <c r="I84" s="36" t="str">
        <f t="shared" si="9"/>
        <v>4</v>
      </c>
      <c r="J84" s="36">
        <f t="shared" si="10"/>
        <v>14</v>
      </c>
      <c r="K84" s="36" t="str">
        <f t="shared" si="11"/>
        <v>18</v>
      </c>
      <c r="L84" s="36" t="str">
        <f t="shared" si="12"/>
        <v>07</v>
      </c>
      <c r="M84" s="36" t="str">
        <f t="shared" si="13"/>
        <v>86</v>
      </c>
      <c r="N84" s="34">
        <f t="shared" si="14"/>
        <v>42680.684000000001</v>
      </c>
      <c r="O84" s="37">
        <v>22500</v>
      </c>
      <c r="P84" s="37">
        <v>20180.684000000001</v>
      </c>
      <c r="Q84" s="32" t="s">
        <v>3872</v>
      </c>
      <c r="R84" s="37" t="s">
        <v>4156</v>
      </c>
      <c r="S84" s="38">
        <v>44148</v>
      </c>
      <c r="T84" s="39">
        <f t="shared" si="15"/>
        <v>28</v>
      </c>
    </row>
    <row r="85" spans="1:20" s="39" customFormat="1" ht="54" hidden="1" outlineLevel="1">
      <c r="A85" s="32">
        <f t="shared" si="16"/>
        <v>77</v>
      </c>
      <c r="B85" s="32" t="s">
        <v>3868</v>
      </c>
      <c r="C85" s="32" t="s">
        <v>3869</v>
      </c>
      <c r="D85" s="33" t="s">
        <v>4157</v>
      </c>
      <c r="E85" s="34">
        <v>508431307</v>
      </c>
      <c r="F85" s="34" t="s">
        <v>4158</v>
      </c>
      <c r="G85" s="34" t="s">
        <v>12106</v>
      </c>
      <c r="H85" s="35" t="s">
        <v>4159</v>
      </c>
      <c r="I85" s="36" t="str">
        <f t="shared" si="9"/>
        <v>3</v>
      </c>
      <c r="J85" s="36">
        <f t="shared" si="10"/>
        <v>14</v>
      </c>
      <c r="K85" s="36" t="str">
        <f t="shared" si="11"/>
        <v>20</v>
      </c>
      <c r="L85" s="36" t="str">
        <f t="shared" si="12"/>
        <v>09</v>
      </c>
      <c r="M85" s="36" t="str">
        <f t="shared" si="13"/>
        <v>92</v>
      </c>
      <c r="N85" s="34">
        <f t="shared" si="14"/>
        <v>36359.525999999998</v>
      </c>
      <c r="O85" s="37">
        <v>19650</v>
      </c>
      <c r="P85" s="37">
        <v>16709.526000000002</v>
      </c>
      <c r="Q85" s="32" t="s">
        <v>3872</v>
      </c>
      <c r="R85" s="37" t="s">
        <v>4160</v>
      </c>
      <c r="S85" s="38">
        <v>44148</v>
      </c>
      <c r="T85" s="39">
        <f t="shared" si="15"/>
        <v>28</v>
      </c>
    </row>
    <row r="86" spans="1:20" s="39" customFormat="1" ht="54" hidden="1" outlineLevel="1">
      <c r="A86" s="32">
        <f t="shared" si="16"/>
        <v>78</v>
      </c>
      <c r="B86" s="32" t="s">
        <v>3868</v>
      </c>
      <c r="C86" s="32" t="s">
        <v>3869</v>
      </c>
      <c r="D86" s="33" t="s">
        <v>4161</v>
      </c>
      <c r="E86" s="34">
        <v>443916503</v>
      </c>
      <c r="F86" s="34" t="s">
        <v>4162</v>
      </c>
      <c r="G86" s="34" t="s">
        <v>12107</v>
      </c>
      <c r="H86" s="35">
        <v>40601792170128</v>
      </c>
      <c r="I86" s="36" t="str">
        <f t="shared" si="9"/>
        <v>4</v>
      </c>
      <c r="J86" s="36">
        <f t="shared" si="10"/>
        <v>14</v>
      </c>
      <c r="K86" s="36" t="str">
        <f t="shared" si="11"/>
        <v>06</v>
      </c>
      <c r="L86" s="36" t="str">
        <f t="shared" si="12"/>
        <v>01</v>
      </c>
      <c r="M86" s="36" t="str">
        <f t="shared" si="13"/>
        <v>79</v>
      </c>
      <c r="N86" s="34">
        <f t="shared" si="14"/>
        <v>40038.618999999999</v>
      </c>
      <c r="O86" s="37">
        <v>29000</v>
      </c>
      <c r="P86" s="37">
        <v>11038.619000000001</v>
      </c>
      <c r="Q86" s="32" t="s">
        <v>3872</v>
      </c>
      <c r="R86" s="37" t="s">
        <v>4163</v>
      </c>
      <c r="S86" s="38">
        <v>44377</v>
      </c>
      <c r="T86" s="39">
        <f t="shared" si="15"/>
        <v>28</v>
      </c>
    </row>
    <row r="87" spans="1:20" s="39" customFormat="1" ht="54" hidden="1" outlineLevel="1">
      <c r="A87" s="32">
        <f t="shared" si="16"/>
        <v>79</v>
      </c>
      <c r="B87" s="32" t="s">
        <v>3868</v>
      </c>
      <c r="C87" s="32" t="s">
        <v>3869</v>
      </c>
      <c r="D87" s="33" t="s">
        <v>4164</v>
      </c>
      <c r="E87" s="34">
        <v>552256621</v>
      </c>
      <c r="F87" s="34" t="s">
        <v>4165</v>
      </c>
      <c r="G87" s="34" t="s">
        <v>12108</v>
      </c>
      <c r="H87" s="35">
        <v>32207920262027</v>
      </c>
      <c r="I87" s="36" t="str">
        <f t="shared" si="9"/>
        <v>3</v>
      </c>
      <c r="J87" s="36">
        <f t="shared" si="10"/>
        <v>14</v>
      </c>
      <c r="K87" s="36" t="str">
        <f t="shared" si="11"/>
        <v>22</v>
      </c>
      <c r="L87" s="36" t="str">
        <f t="shared" si="12"/>
        <v>07</v>
      </c>
      <c r="M87" s="36" t="str">
        <f t="shared" si="13"/>
        <v>92</v>
      </c>
      <c r="N87" s="34">
        <f t="shared" si="14"/>
        <v>43392.733</v>
      </c>
      <c r="O87" s="37">
        <v>23451</v>
      </c>
      <c r="P87" s="37">
        <v>19941.733</v>
      </c>
      <c r="Q87" s="32" t="s">
        <v>3872</v>
      </c>
      <c r="R87" s="37" t="s">
        <v>4166</v>
      </c>
      <c r="S87" s="38">
        <v>44144</v>
      </c>
      <c r="T87" s="39">
        <f t="shared" si="15"/>
        <v>28</v>
      </c>
    </row>
    <row r="88" spans="1:20" s="39" customFormat="1" ht="54" hidden="1" outlineLevel="1">
      <c r="A88" s="32">
        <f t="shared" si="16"/>
        <v>80</v>
      </c>
      <c r="B88" s="32" t="s">
        <v>3868</v>
      </c>
      <c r="C88" s="32" t="s">
        <v>3869</v>
      </c>
      <c r="D88" s="33" t="s">
        <v>4167</v>
      </c>
      <c r="E88" s="34">
        <v>516065196</v>
      </c>
      <c r="F88" s="34" t="s">
        <v>4168</v>
      </c>
      <c r="G88" s="34" t="s">
        <v>12109</v>
      </c>
      <c r="H88" s="35" t="s">
        <v>4169</v>
      </c>
      <c r="I88" s="36" t="str">
        <f t="shared" si="9"/>
        <v>4</v>
      </c>
      <c r="J88" s="36">
        <f t="shared" si="10"/>
        <v>14</v>
      </c>
      <c r="K88" s="36" t="str">
        <f t="shared" si="11"/>
        <v>20</v>
      </c>
      <c r="L88" s="36" t="str">
        <f t="shared" si="12"/>
        <v>03</v>
      </c>
      <c r="M88" s="36" t="str">
        <f t="shared" si="13"/>
        <v>91</v>
      </c>
      <c r="N88" s="34">
        <f t="shared" si="14"/>
        <v>43689.716</v>
      </c>
      <c r="O88" s="37">
        <v>22500</v>
      </c>
      <c r="P88" s="37">
        <v>21189.716</v>
      </c>
      <c r="Q88" s="32" t="s">
        <v>3872</v>
      </c>
      <c r="R88" s="37" t="s">
        <v>4170</v>
      </c>
      <c r="S88" s="38">
        <v>44148</v>
      </c>
      <c r="T88" s="39">
        <f t="shared" si="15"/>
        <v>28</v>
      </c>
    </row>
    <row r="89" spans="1:20" s="39" customFormat="1" ht="54" hidden="1" outlineLevel="1">
      <c r="A89" s="32">
        <f t="shared" si="16"/>
        <v>81</v>
      </c>
      <c r="B89" s="32" t="s">
        <v>3868</v>
      </c>
      <c r="C89" s="32" t="s">
        <v>3869</v>
      </c>
      <c r="D89" s="33" t="s">
        <v>4171</v>
      </c>
      <c r="E89" s="34">
        <v>505953592</v>
      </c>
      <c r="F89" s="34" t="s">
        <v>4172</v>
      </c>
      <c r="G89" s="34" t="s">
        <v>12110</v>
      </c>
      <c r="H89" s="35" t="s">
        <v>4173</v>
      </c>
      <c r="I89" s="36" t="str">
        <f t="shared" si="9"/>
        <v>3</v>
      </c>
      <c r="J89" s="36">
        <f t="shared" si="10"/>
        <v>14</v>
      </c>
      <c r="K89" s="36" t="str">
        <f t="shared" si="11"/>
        <v>17</v>
      </c>
      <c r="L89" s="36" t="str">
        <f t="shared" si="12"/>
        <v>11</v>
      </c>
      <c r="M89" s="36" t="str">
        <f t="shared" si="13"/>
        <v>79</v>
      </c>
      <c r="N89" s="34">
        <f t="shared" si="14"/>
        <v>46027.66416</v>
      </c>
      <c r="O89" s="37">
        <v>29000</v>
      </c>
      <c r="P89" s="37">
        <v>17027.66416</v>
      </c>
      <c r="Q89" s="32" t="s">
        <v>3872</v>
      </c>
      <c r="R89" s="37" t="s">
        <v>4174</v>
      </c>
      <c r="S89" s="38">
        <v>44340</v>
      </c>
      <c r="T89" s="39">
        <f t="shared" si="15"/>
        <v>28</v>
      </c>
    </row>
    <row r="90" spans="1:20" s="39" customFormat="1" ht="54" hidden="1" outlineLevel="1">
      <c r="A90" s="32">
        <f t="shared" si="16"/>
        <v>82</v>
      </c>
      <c r="B90" s="32" t="s">
        <v>3868</v>
      </c>
      <c r="C90" s="32" t="s">
        <v>3869</v>
      </c>
      <c r="D90" s="33" t="s">
        <v>4175</v>
      </c>
      <c r="E90" s="34">
        <v>480252893</v>
      </c>
      <c r="F90" s="34" t="s">
        <v>4176</v>
      </c>
      <c r="G90" s="34" t="s">
        <v>12111</v>
      </c>
      <c r="H90" s="35" t="s">
        <v>4177</v>
      </c>
      <c r="I90" s="36" t="str">
        <f t="shared" si="9"/>
        <v>4</v>
      </c>
      <c r="J90" s="36">
        <f t="shared" si="10"/>
        <v>14</v>
      </c>
      <c r="K90" s="36" t="str">
        <f t="shared" si="11"/>
        <v>19</v>
      </c>
      <c r="L90" s="36" t="str">
        <f t="shared" si="12"/>
        <v>10</v>
      </c>
      <c r="M90" s="36" t="str">
        <f t="shared" si="13"/>
        <v>81</v>
      </c>
      <c r="N90" s="34">
        <f t="shared" si="14"/>
        <v>34016.980100000001</v>
      </c>
      <c r="O90" s="37">
        <v>19434.8</v>
      </c>
      <c r="P90" s="37">
        <v>14582.180100000001</v>
      </c>
      <c r="Q90" s="32" t="s">
        <v>3872</v>
      </c>
      <c r="R90" s="37" t="s">
        <v>4178</v>
      </c>
      <c r="S90" s="38">
        <v>44221</v>
      </c>
      <c r="T90" s="39">
        <f t="shared" si="15"/>
        <v>28</v>
      </c>
    </row>
    <row r="91" spans="1:20" s="39" customFormat="1" ht="54" hidden="1" outlineLevel="1">
      <c r="A91" s="32">
        <f t="shared" si="16"/>
        <v>83</v>
      </c>
      <c r="B91" s="32" t="s">
        <v>3868</v>
      </c>
      <c r="C91" s="32" t="s">
        <v>3869</v>
      </c>
      <c r="D91" s="33" t="s">
        <v>4179</v>
      </c>
      <c r="E91" s="34">
        <v>449108522</v>
      </c>
      <c r="F91" s="34" t="s">
        <v>4180</v>
      </c>
      <c r="G91" s="34" t="s">
        <v>12112</v>
      </c>
      <c r="H91" s="35" t="s">
        <v>4181</v>
      </c>
      <c r="I91" s="36" t="str">
        <f t="shared" si="9"/>
        <v>4</v>
      </c>
      <c r="J91" s="36">
        <f t="shared" si="10"/>
        <v>14</v>
      </c>
      <c r="K91" s="36" t="str">
        <f t="shared" si="11"/>
        <v>01</v>
      </c>
      <c r="L91" s="36" t="str">
        <f t="shared" si="12"/>
        <v>01</v>
      </c>
      <c r="M91" s="36" t="str">
        <f t="shared" si="13"/>
        <v>80</v>
      </c>
      <c r="N91" s="34">
        <f t="shared" si="14"/>
        <v>31985.327979999998</v>
      </c>
      <c r="O91" s="37">
        <v>22270.1</v>
      </c>
      <c r="P91" s="37">
        <v>9715.2279799999997</v>
      </c>
      <c r="Q91" s="32" t="s">
        <v>3872</v>
      </c>
      <c r="R91" s="37" t="s">
        <v>4182</v>
      </c>
      <c r="S91" s="38">
        <v>44424</v>
      </c>
      <c r="T91" s="39">
        <f t="shared" si="15"/>
        <v>28</v>
      </c>
    </row>
    <row r="92" spans="1:20" s="39" customFormat="1" ht="54" hidden="1" outlineLevel="1">
      <c r="A92" s="32">
        <f t="shared" si="16"/>
        <v>84</v>
      </c>
      <c r="B92" s="32" t="s">
        <v>3868</v>
      </c>
      <c r="C92" s="32" t="s">
        <v>3869</v>
      </c>
      <c r="D92" s="33" t="s">
        <v>4183</v>
      </c>
      <c r="E92" s="34">
        <v>600475279</v>
      </c>
      <c r="F92" s="34" t="s">
        <v>4184</v>
      </c>
      <c r="G92" s="34" t="s">
        <v>12113</v>
      </c>
      <c r="H92" s="35" t="s">
        <v>4185</v>
      </c>
      <c r="I92" s="36" t="str">
        <f t="shared" si="9"/>
        <v>4</v>
      </c>
      <c r="J92" s="36">
        <f t="shared" si="10"/>
        <v>14</v>
      </c>
      <c r="K92" s="36" t="str">
        <f t="shared" si="11"/>
        <v>24</v>
      </c>
      <c r="L92" s="36" t="str">
        <f t="shared" si="12"/>
        <v>08</v>
      </c>
      <c r="M92" s="36" t="str">
        <f t="shared" si="13"/>
        <v>81</v>
      </c>
      <c r="N92" s="34">
        <f t="shared" si="14"/>
        <v>39514.327550000002</v>
      </c>
      <c r="O92" s="37">
        <v>26070</v>
      </c>
      <c r="P92" s="37">
        <v>13444.32755</v>
      </c>
      <c r="Q92" s="32" t="s">
        <v>3872</v>
      </c>
      <c r="R92" s="37" t="s">
        <v>4186</v>
      </c>
      <c r="S92" s="38">
        <v>44370</v>
      </c>
      <c r="T92" s="39">
        <f t="shared" si="15"/>
        <v>28</v>
      </c>
    </row>
    <row r="93" spans="1:20" s="39" customFormat="1" ht="54" hidden="1" outlineLevel="1">
      <c r="A93" s="32">
        <f t="shared" si="16"/>
        <v>85</v>
      </c>
      <c r="B93" s="32" t="s">
        <v>3868</v>
      </c>
      <c r="C93" s="32" t="s">
        <v>3869</v>
      </c>
      <c r="D93" s="33" t="s">
        <v>4187</v>
      </c>
      <c r="E93" s="34">
        <v>541922280</v>
      </c>
      <c r="F93" s="34" t="s">
        <v>4188</v>
      </c>
      <c r="G93" s="34" t="s">
        <v>12114</v>
      </c>
      <c r="H93" s="35" t="s">
        <v>4189</v>
      </c>
      <c r="I93" s="36" t="str">
        <f t="shared" si="9"/>
        <v>4</v>
      </c>
      <c r="J93" s="36">
        <f t="shared" si="10"/>
        <v>14</v>
      </c>
      <c r="K93" s="36" t="str">
        <f t="shared" si="11"/>
        <v>10</v>
      </c>
      <c r="L93" s="36" t="str">
        <f t="shared" si="12"/>
        <v>04</v>
      </c>
      <c r="M93" s="36" t="str">
        <f t="shared" si="13"/>
        <v>78</v>
      </c>
      <c r="N93" s="34">
        <f t="shared" si="14"/>
        <v>42418.299169999998</v>
      </c>
      <c r="O93" s="37">
        <v>29000</v>
      </c>
      <c r="P93" s="37">
        <v>13418.29917</v>
      </c>
      <c r="Q93" s="32" t="s">
        <v>3872</v>
      </c>
      <c r="R93" s="37" t="s">
        <v>4190</v>
      </c>
      <c r="S93" s="38">
        <v>44403</v>
      </c>
      <c r="T93" s="39">
        <f t="shared" si="15"/>
        <v>28</v>
      </c>
    </row>
    <row r="94" spans="1:20" s="39" customFormat="1" ht="54" hidden="1" outlineLevel="1">
      <c r="A94" s="32">
        <f t="shared" si="16"/>
        <v>86</v>
      </c>
      <c r="B94" s="32" t="s">
        <v>3868</v>
      </c>
      <c r="C94" s="32" t="s">
        <v>3869</v>
      </c>
      <c r="D94" s="33" t="s">
        <v>4191</v>
      </c>
      <c r="E94" s="34">
        <v>545435758</v>
      </c>
      <c r="F94" s="34" t="s">
        <v>4192</v>
      </c>
      <c r="G94" s="34" t="s">
        <v>12115</v>
      </c>
      <c r="H94" s="35">
        <v>31502975960148</v>
      </c>
      <c r="I94" s="36" t="str">
        <f t="shared" si="9"/>
        <v>3</v>
      </c>
      <c r="J94" s="36">
        <f t="shared" si="10"/>
        <v>14</v>
      </c>
      <c r="K94" s="36" t="str">
        <f t="shared" si="11"/>
        <v>15</v>
      </c>
      <c r="L94" s="36" t="str">
        <f t="shared" si="12"/>
        <v>02</v>
      </c>
      <c r="M94" s="36" t="str">
        <f t="shared" si="13"/>
        <v>97</v>
      </c>
      <c r="N94" s="34">
        <f t="shared" si="14"/>
        <v>45390.348719999995</v>
      </c>
      <c r="O94" s="37">
        <v>29000</v>
      </c>
      <c r="P94" s="37">
        <v>16390.348719999998</v>
      </c>
      <c r="Q94" s="32" t="s">
        <v>3872</v>
      </c>
      <c r="R94" s="37" t="s">
        <v>4193</v>
      </c>
      <c r="S94" s="38">
        <v>44356</v>
      </c>
      <c r="T94" s="39">
        <f t="shared" si="15"/>
        <v>28</v>
      </c>
    </row>
    <row r="95" spans="1:20" s="39" customFormat="1" ht="54" hidden="1" outlineLevel="1">
      <c r="A95" s="32">
        <f t="shared" si="16"/>
        <v>87</v>
      </c>
      <c r="B95" s="32" t="s">
        <v>3868</v>
      </c>
      <c r="C95" s="32" t="s">
        <v>3869</v>
      </c>
      <c r="D95" s="33" t="s">
        <v>4194</v>
      </c>
      <c r="E95" s="34">
        <v>450941368</v>
      </c>
      <c r="F95" s="34" t="s">
        <v>4195</v>
      </c>
      <c r="G95" s="34" t="s">
        <v>12116</v>
      </c>
      <c r="H95" s="35">
        <v>42908682170098</v>
      </c>
      <c r="I95" s="36" t="str">
        <f t="shared" si="9"/>
        <v>4</v>
      </c>
      <c r="J95" s="36">
        <f t="shared" si="10"/>
        <v>14</v>
      </c>
      <c r="K95" s="36" t="str">
        <f t="shared" si="11"/>
        <v>29</v>
      </c>
      <c r="L95" s="36" t="str">
        <f t="shared" si="12"/>
        <v>08</v>
      </c>
      <c r="M95" s="36" t="str">
        <f t="shared" si="13"/>
        <v>68</v>
      </c>
      <c r="N95" s="34">
        <f t="shared" si="14"/>
        <v>46024.565119999999</v>
      </c>
      <c r="O95" s="37">
        <v>29000</v>
      </c>
      <c r="P95" s="37">
        <v>17024.565119999999</v>
      </c>
      <c r="Q95" s="32" t="s">
        <v>3872</v>
      </c>
      <c r="R95" s="37" t="s">
        <v>4196</v>
      </c>
      <c r="S95" s="38">
        <v>44341</v>
      </c>
      <c r="T95" s="39">
        <f t="shared" si="15"/>
        <v>28</v>
      </c>
    </row>
    <row r="96" spans="1:20" s="39" customFormat="1" ht="54" hidden="1" outlineLevel="1">
      <c r="A96" s="32">
        <f t="shared" si="16"/>
        <v>88</v>
      </c>
      <c r="B96" s="32" t="s">
        <v>3868</v>
      </c>
      <c r="C96" s="32" t="s">
        <v>3869</v>
      </c>
      <c r="D96" s="33" t="s">
        <v>4197</v>
      </c>
      <c r="E96" s="34">
        <v>410643616</v>
      </c>
      <c r="F96" s="34" t="s">
        <v>4198</v>
      </c>
      <c r="G96" s="34" t="s">
        <v>12117</v>
      </c>
      <c r="H96" s="35" t="s">
        <v>4199</v>
      </c>
      <c r="I96" s="36" t="str">
        <f t="shared" si="9"/>
        <v>3</v>
      </c>
      <c r="J96" s="36">
        <f t="shared" si="10"/>
        <v>14</v>
      </c>
      <c r="K96" s="36" t="str">
        <f t="shared" si="11"/>
        <v>15</v>
      </c>
      <c r="L96" s="36" t="str">
        <f t="shared" si="12"/>
        <v>08</v>
      </c>
      <c r="M96" s="36" t="str">
        <f t="shared" si="13"/>
        <v>90</v>
      </c>
      <c r="N96" s="34">
        <f t="shared" si="14"/>
        <v>44035.316939999997</v>
      </c>
      <c r="O96" s="37">
        <v>22500</v>
      </c>
      <c r="P96" s="37">
        <v>21535.316939999997</v>
      </c>
      <c r="Q96" s="32" t="s">
        <v>3872</v>
      </c>
      <c r="R96" s="37" t="s">
        <v>4200</v>
      </c>
      <c r="S96" s="38">
        <v>44158</v>
      </c>
      <c r="T96" s="39">
        <f t="shared" si="15"/>
        <v>28</v>
      </c>
    </row>
    <row r="97" spans="1:20" s="39" customFormat="1" ht="54" hidden="1" outlineLevel="1">
      <c r="A97" s="32">
        <f t="shared" si="16"/>
        <v>89</v>
      </c>
      <c r="B97" s="32" t="s">
        <v>3868</v>
      </c>
      <c r="C97" s="32" t="s">
        <v>3869</v>
      </c>
      <c r="D97" s="33" t="s">
        <v>4201</v>
      </c>
      <c r="E97" s="34">
        <v>538825464</v>
      </c>
      <c r="F97" s="34" t="s">
        <v>4202</v>
      </c>
      <c r="G97" s="34" t="s">
        <v>12118</v>
      </c>
      <c r="H97" s="35">
        <v>42207882110081</v>
      </c>
      <c r="I97" s="36" t="str">
        <f t="shared" si="9"/>
        <v>4</v>
      </c>
      <c r="J97" s="36">
        <f t="shared" si="10"/>
        <v>14</v>
      </c>
      <c r="K97" s="36" t="str">
        <f t="shared" si="11"/>
        <v>22</v>
      </c>
      <c r="L97" s="36" t="str">
        <f t="shared" si="12"/>
        <v>07</v>
      </c>
      <c r="M97" s="36" t="str">
        <f t="shared" si="13"/>
        <v>88</v>
      </c>
      <c r="N97" s="34">
        <f t="shared" si="14"/>
        <v>45193.524530000002</v>
      </c>
      <c r="O97" s="37">
        <v>22500</v>
      </c>
      <c r="P97" s="37">
        <v>22693.524530000002</v>
      </c>
      <c r="Q97" s="32" t="s">
        <v>3872</v>
      </c>
      <c r="R97" s="37" t="s">
        <v>4203</v>
      </c>
      <c r="S97" s="38">
        <v>44217</v>
      </c>
      <c r="T97" s="39">
        <f t="shared" si="15"/>
        <v>28</v>
      </c>
    </row>
    <row r="98" spans="1:20" s="39" customFormat="1" ht="54" hidden="1" outlineLevel="1">
      <c r="A98" s="32">
        <f t="shared" si="16"/>
        <v>90</v>
      </c>
      <c r="B98" s="32" t="s">
        <v>3868</v>
      </c>
      <c r="C98" s="32" t="s">
        <v>3869</v>
      </c>
      <c r="D98" s="33" t="s">
        <v>4204</v>
      </c>
      <c r="E98" s="34">
        <v>532509394</v>
      </c>
      <c r="F98" s="34" t="s">
        <v>4205</v>
      </c>
      <c r="G98" s="34" t="s">
        <v>12119</v>
      </c>
      <c r="H98" s="35" t="s">
        <v>4206</v>
      </c>
      <c r="I98" s="36" t="str">
        <f t="shared" si="9"/>
        <v>4</v>
      </c>
      <c r="J98" s="36">
        <f t="shared" si="10"/>
        <v>14</v>
      </c>
      <c r="K98" s="36" t="str">
        <f t="shared" si="11"/>
        <v>28</v>
      </c>
      <c r="L98" s="36" t="str">
        <f t="shared" si="12"/>
        <v>07</v>
      </c>
      <c r="M98" s="36" t="str">
        <f t="shared" si="13"/>
        <v>93</v>
      </c>
      <c r="N98" s="34">
        <f t="shared" si="14"/>
        <v>45618.735829999998</v>
      </c>
      <c r="O98" s="37">
        <v>29000</v>
      </c>
      <c r="P98" s="37">
        <v>16618.735829999998</v>
      </c>
      <c r="Q98" s="32" t="s">
        <v>3872</v>
      </c>
      <c r="R98" s="37" t="s">
        <v>4207</v>
      </c>
      <c r="S98" s="38">
        <v>44350</v>
      </c>
      <c r="T98" s="39">
        <f t="shared" si="15"/>
        <v>28</v>
      </c>
    </row>
    <row r="99" spans="1:20" s="39" customFormat="1" ht="54" hidden="1" outlineLevel="1">
      <c r="A99" s="32">
        <f t="shared" si="16"/>
        <v>91</v>
      </c>
      <c r="B99" s="32" t="s">
        <v>3868</v>
      </c>
      <c r="C99" s="32" t="s">
        <v>3869</v>
      </c>
      <c r="D99" s="33" t="s">
        <v>4208</v>
      </c>
      <c r="E99" s="34">
        <v>518042137</v>
      </c>
      <c r="F99" s="34" t="s">
        <v>4209</v>
      </c>
      <c r="G99" s="34" t="s">
        <v>12120</v>
      </c>
      <c r="H99" s="35" t="s">
        <v>4210</v>
      </c>
      <c r="I99" s="36" t="str">
        <f t="shared" si="9"/>
        <v>4</v>
      </c>
      <c r="J99" s="36">
        <f t="shared" si="10"/>
        <v>14</v>
      </c>
      <c r="K99" s="36" t="str">
        <f t="shared" si="11"/>
        <v>29</v>
      </c>
      <c r="L99" s="36" t="str">
        <f t="shared" si="12"/>
        <v>06</v>
      </c>
      <c r="M99" s="36" t="str">
        <f t="shared" si="13"/>
        <v>88</v>
      </c>
      <c r="N99" s="34">
        <f t="shared" si="14"/>
        <v>34150.781000000003</v>
      </c>
      <c r="O99" s="37">
        <v>19000</v>
      </c>
      <c r="P99" s="37">
        <v>15150.781000000001</v>
      </c>
      <c r="Q99" s="32" t="s">
        <v>3872</v>
      </c>
      <c r="R99" s="37" t="s">
        <v>4211</v>
      </c>
      <c r="S99" s="38">
        <v>44174</v>
      </c>
      <c r="T99" s="39">
        <f t="shared" si="15"/>
        <v>28</v>
      </c>
    </row>
    <row r="100" spans="1:20" s="39" customFormat="1" ht="54" hidden="1" outlineLevel="1">
      <c r="A100" s="32">
        <f t="shared" si="16"/>
        <v>92</v>
      </c>
      <c r="B100" s="32" t="s">
        <v>3868</v>
      </c>
      <c r="C100" s="32" t="s">
        <v>3869</v>
      </c>
      <c r="D100" s="33" t="s">
        <v>4212</v>
      </c>
      <c r="E100" s="34">
        <v>527427070</v>
      </c>
      <c r="F100" s="34" t="s">
        <v>4213</v>
      </c>
      <c r="G100" s="34" t="s">
        <v>12121</v>
      </c>
      <c r="H100" s="35" t="s">
        <v>4214</v>
      </c>
      <c r="I100" s="36" t="str">
        <f t="shared" si="9"/>
        <v>4</v>
      </c>
      <c r="J100" s="36">
        <f t="shared" si="10"/>
        <v>14</v>
      </c>
      <c r="K100" s="36" t="str">
        <f t="shared" si="11"/>
        <v>06</v>
      </c>
      <c r="L100" s="36" t="str">
        <f t="shared" si="12"/>
        <v>05</v>
      </c>
      <c r="M100" s="36" t="str">
        <f t="shared" si="13"/>
        <v>72</v>
      </c>
      <c r="N100" s="34">
        <f t="shared" si="14"/>
        <v>49741.975999999995</v>
      </c>
      <c r="O100" s="37">
        <v>29000</v>
      </c>
      <c r="P100" s="37">
        <v>20741.975999999999</v>
      </c>
      <c r="Q100" s="32" t="s">
        <v>3872</v>
      </c>
      <c r="R100" s="37" t="s">
        <v>4215</v>
      </c>
      <c r="S100" s="38">
        <v>44134</v>
      </c>
      <c r="T100" s="39">
        <f t="shared" si="15"/>
        <v>28</v>
      </c>
    </row>
    <row r="101" spans="1:20" s="39" customFormat="1" ht="54" hidden="1" outlineLevel="1">
      <c r="A101" s="32">
        <f t="shared" si="16"/>
        <v>93</v>
      </c>
      <c r="B101" s="32" t="s">
        <v>3868</v>
      </c>
      <c r="C101" s="32" t="s">
        <v>3869</v>
      </c>
      <c r="D101" s="33" t="s">
        <v>4216</v>
      </c>
      <c r="E101" s="34">
        <v>520072568</v>
      </c>
      <c r="F101" s="34" t="s">
        <v>4217</v>
      </c>
      <c r="G101" s="34" t="s">
        <v>12122</v>
      </c>
      <c r="H101" s="35" t="s">
        <v>4218</v>
      </c>
      <c r="I101" s="36" t="str">
        <f t="shared" si="9"/>
        <v>4</v>
      </c>
      <c r="J101" s="36">
        <f t="shared" si="10"/>
        <v>14</v>
      </c>
      <c r="K101" s="36" t="str">
        <f t="shared" si="11"/>
        <v>10</v>
      </c>
      <c r="L101" s="36" t="str">
        <f t="shared" si="12"/>
        <v>06</v>
      </c>
      <c r="M101" s="36" t="str">
        <f t="shared" si="13"/>
        <v>87</v>
      </c>
      <c r="N101" s="34">
        <f t="shared" si="14"/>
        <v>33393.339</v>
      </c>
      <c r="O101" s="37">
        <v>22500</v>
      </c>
      <c r="P101" s="37">
        <v>10893.339</v>
      </c>
      <c r="Q101" s="32" t="s">
        <v>3872</v>
      </c>
      <c r="R101" s="37" t="s">
        <v>4219</v>
      </c>
      <c r="S101" s="38">
        <v>44334</v>
      </c>
      <c r="T101" s="39">
        <f t="shared" si="15"/>
        <v>28</v>
      </c>
    </row>
    <row r="102" spans="1:20" s="39" customFormat="1" ht="54" hidden="1" outlineLevel="1">
      <c r="A102" s="32">
        <f t="shared" si="16"/>
        <v>94</v>
      </c>
      <c r="B102" s="32" t="s">
        <v>3868</v>
      </c>
      <c r="C102" s="32" t="s">
        <v>3869</v>
      </c>
      <c r="D102" s="33" t="s">
        <v>4220</v>
      </c>
      <c r="E102" s="34">
        <v>497604863</v>
      </c>
      <c r="F102" s="34" t="s">
        <v>4221</v>
      </c>
      <c r="G102" s="34" t="s">
        <v>12123</v>
      </c>
      <c r="H102" s="35" t="s">
        <v>4222</v>
      </c>
      <c r="I102" s="36" t="str">
        <f t="shared" si="9"/>
        <v>4</v>
      </c>
      <c r="J102" s="36">
        <f t="shared" si="10"/>
        <v>14</v>
      </c>
      <c r="K102" s="36" t="str">
        <f t="shared" si="11"/>
        <v>24</v>
      </c>
      <c r="L102" s="36" t="str">
        <f t="shared" si="12"/>
        <v>09</v>
      </c>
      <c r="M102" s="36" t="str">
        <f t="shared" si="13"/>
        <v>75</v>
      </c>
      <c r="N102" s="34">
        <f t="shared" si="14"/>
        <v>29526.097999999998</v>
      </c>
      <c r="O102" s="37">
        <v>22270.1</v>
      </c>
      <c r="P102" s="37">
        <v>7255.9979999999996</v>
      </c>
      <c r="Q102" s="32" t="s">
        <v>3872</v>
      </c>
      <c r="R102" s="37" t="s">
        <v>4223</v>
      </c>
      <c r="S102" s="38">
        <v>44372</v>
      </c>
      <c r="T102" s="39">
        <f t="shared" si="15"/>
        <v>28</v>
      </c>
    </row>
    <row r="103" spans="1:20" s="39" customFormat="1" ht="54" hidden="1" outlineLevel="1">
      <c r="A103" s="32">
        <f t="shared" si="16"/>
        <v>95</v>
      </c>
      <c r="B103" s="32" t="s">
        <v>3868</v>
      </c>
      <c r="C103" s="32" t="s">
        <v>3869</v>
      </c>
      <c r="D103" s="33" t="s">
        <v>4224</v>
      </c>
      <c r="E103" s="34">
        <v>569083772</v>
      </c>
      <c r="F103" s="34" t="s">
        <v>4225</v>
      </c>
      <c r="G103" s="34" t="s">
        <v>12124</v>
      </c>
      <c r="H103" s="35">
        <v>41306885960026</v>
      </c>
      <c r="I103" s="36" t="str">
        <f t="shared" si="9"/>
        <v>4</v>
      </c>
      <c r="J103" s="36">
        <f t="shared" si="10"/>
        <v>14</v>
      </c>
      <c r="K103" s="36" t="str">
        <f t="shared" si="11"/>
        <v>13</v>
      </c>
      <c r="L103" s="36" t="str">
        <f t="shared" si="12"/>
        <v>06</v>
      </c>
      <c r="M103" s="36" t="str">
        <f t="shared" si="13"/>
        <v>88</v>
      </c>
      <c r="N103" s="34">
        <f t="shared" si="14"/>
        <v>52997.666590000008</v>
      </c>
      <c r="O103" s="37">
        <v>22500</v>
      </c>
      <c r="P103" s="37">
        <v>30497.666590000004</v>
      </c>
      <c r="Q103" s="32" t="s">
        <v>3872</v>
      </c>
      <c r="R103" s="37" t="s">
        <v>4226</v>
      </c>
      <c r="S103" s="38">
        <v>44190</v>
      </c>
      <c r="T103" s="39">
        <f t="shared" si="15"/>
        <v>28</v>
      </c>
    </row>
    <row r="104" spans="1:20" s="39" customFormat="1" ht="54" hidden="1" outlineLevel="1">
      <c r="A104" s="32">
        <f t="shared" si="16"/>
        <v>96</v>
      </c>
      <c r="B104" s="32" t="s">
        <v>3868</v>
      </c>
      <c r="C104" s="32" t="s">
        <v>3869</v>
      </c>
      <c r="D104" s="33" t="s">
        <v>4227</v>
      </c>
      <c r="E104" s="34">
        <v>523889189</v>
      </c>
      <c r="F104" s="34" t="s">
        <v>4228</v>
      </c>
      <c r="G104" s="34" t="s">
        <v>12125</v>
      </c>
      <c r="H104" s="35">
        <v>40806842170121</v>
      </c>
      <c r="I104" s="36" t="str">
        <f t="shared" si="9"/>
        <v>4</v>
      </c>
      <c r="J104" s="36">
        <f t="shared" si="10"/>
        <v>14</v>
      </c>
      <c r="K104" s="36" t="str">
        <f t="shared" si="11"/>
        <v>08</v>
      </c>
      <c r="L104" s="36" t="str">
        <f t="shared" si="12"/>
        <v>06</v>
      </c>
      <c r="M104" s="36" t="str">
        <f t="shared" si="13"/>
        <v>84</v>
      </c>
      <c r="N104" s="34">
        <f t="shared" si="14"/>
        <v>42756.546140000006</v>
      </c>
      <c r="O104" s="37">
        <v>22500</v>
      </c>
      <c r="P104" s="37">
        <v>20256.546140000002</v>
      </c>
      <c r="Q104" s="32" t="s">
        <v>3872</v>
      </c>
      <c r="R104" s="37" t="s">
        <v>4229</v>
      </c>
      <c r="S104" s="38">
        <v>44165</v>
      </c>
      <c r="T104" s="39">
        <f t="shared" si="15"/>
        <v>28</v>
      </c>
    </row>
    <row r="105" spans="1:20" s="39" customFormat="1" ht="54" hidden="1" outlineLevel="1">
      <c r="A105" s="32">
        <f t="shared" si="16"/>
        <v>97</v>
      </c>
      <c r="B105" s="32" t="s">
        <v>3868</v>
      </c>
      <c r="C105" s="32" t="s">
        <v>3869</v>
      </c>
      <c r="D105" s="33" t="s">
        <v>4230</v>
      </c>
      <c r="E105" s="34">
        <v>555850009</v>
      </c>
      <c r="F105" s="34" t="s">
        <v>4231</v>
      </c>
      <c r="G105" s="34" t="s">
        <v>12126</v>
      </c>
      <c r="H105" s="35">
        <v>32209932180023</v>
      </c>
      <c r="I105" s="36" t="str">
        <f t="shared" si="9"/>
        <v>3</v>
      </c>
      <c r="J105" s="36">
        <f t="shared" si="10"/>
        <v>14</v>
      </c>
      <c r="K105" s="36" t="str">
        <f t="shared" si="11"/>
        <v>22</v>
      </c>
      <c r="L105" s="36" t="str">
        <f t="shared" si="12"/>
        <v>09</v>
      </c>
      <c r="M105" s="36" t="str">
        <f t="shared" si="13"/>
        <v>93</v>
      </c>
      <c r="N105" s="34">
        <f t="shared" si="14"/>
        <v>31085.626519999998</v>
      </c>
      <c r="O105" s="37">
        <v>19986.71</v>
      </c>
      <c r="P105" s="37">
        <v>11098.916519999999</v>
      </c>
      <c r="Q105" s="32" t="s">
        <v>3872</v>
      </c>
      <c r="R105" s="37" t="s">
        <v>4232</v>
      </c>
      <c r="S105" s="38">
        <v>44344</v>
      </c>
      <c r="T105" s="39">
        <f t="shared" si="15"/>
        <v>28</v>
      </c>
    </row>
    <row r="106" spans="1:20" s="39" customFormat="1" ht="54" hidden="1" outlineLevel="1">
      <c r="A106" s="32">
        <f t="shared" si="16"/>
        <v>98</v>
      </c>
      <c r="B106" s="32" t="s">
        <v>3868</v>
      </c>
      <c r="C106" s="32" t="s">
        <v>3869</v>
      </c>
      <c r="D106" s="33" t="s">
        <v>4233</v>
      </c>
      <c r="E106" s="34">
        <v>535144824</v>
      </c>
      <c r="F106" s="34" t="s">
        <v>4234</v>
      </c>
      <c r="G106" s="34" t="s">
        <v>12127</v>
      </c>
      <c r="H106" s="35">
        <v>42310822160029</v>
      </c>
      <c r="I106" s="36" t="str">
        <f t="shared" si="9"/>
        <v>4</v>
      </c>
      <c r="J106" s="36">
        <f t="shared" si="10"/>
        <v>14</v>
      </c>
      <c r="K106" s="36" t="str">
        <f t="shared" si="11"/>
        <v>23</v>
      </c>
      <c r="L106" s="36" t="str">
        <f t="shared" si="12"/>
        <v>10</v>
      </c>
      <c r="M106" s="36" t="str">
        <f t="shared" si="13"/>
        <v>82</v>
      </c>
      <c r="N106" s="34">
        <f t="shared" si="14"/>
        <v>35855.706590000002</v>
      </c>
      <c r="O106" s="37">
        <v>19863.759999999998</v>
      </c>
      <c r="P106" s="37">
        <v>15991.94659</v>
      </c>
      <c r="Q106" s="32" t="s">
        <v>3872</v>
      </c>
      <c r="R106" s="37" t="s">
        <v>4235</v>
      </c>
      <c r="S106" s="38">
        <v>44175</v>
      </c>
      <c r="T106" s="39">
        <f t="shared" si="15"/>
        <v>28</v>
      </c>
    </row>
    <row r="107" spans="1:20" s="39" customFormat="1" ht="54" hidden="1" outlineLevel="1">
      <c r="A107" s="32">
        <f t="shared" si="16"/>
        <v>99</v>
      </c>
      <c r="B107" s="32" t="s">
        <v>3868</v>
      </c>
      <c r="C107" s="32" t="s">
        <v>3869</v>
      </c>
      <c r="D107" s="33" t="s">
        <v>4236</v>
      </c>
      <c r="E107" s="34">
        <v>525319863</v>
      </c>
      <c r="F107" s="34" t="s">
        <v>4237</v>
      </c>
      <c r="G107" s="34" t="s">
        <v>12128</v>
      </c>
      <c r="H107" s="35">
        <v>41705862170201</v>
      </c>
      <c r="I107" s="36" t="str">
        <f t="shared" si="9"/>
        <v>4</v>
      </c>
      <c r="J107" s="36">
        <f t="shared" si="10"/>
        <v>14</v>
      </c>
      <c r="K107" s="36" t="str">
        <f t="shared" si="11"/>
        <v>17</v>
      </c>
      <c r="L107" s="36" t="str">
        <f t="shared" si="12"/>
        <v>05</v>
      </c>
      <c r="M107" s="36" t="str">
        <f t="shared" si="13"/>
        <v>86</v>
      </c>
      <c r="N107" s="34">
        <f t="shared" si="14"/>
        <v>53121.757010000001</v>
      </c>
      <c r="O107" s="37">
        <v>29000</v>
      </c>
      <c r="P107" s="37">
        <v>24121.757010000001</v>
      </c>
      <c r="Q107" s="32" t="s">
        <v>3872</v>
      </c>
      <c r="R107" s="37" t="s">
        <v>4238</v>
      </c>
      <c r="S107" s="38">
        <v>44168</v>
      </c>
      <c r="T107" s="39">
        <f t="shared" si="15"/>
        <v>28</v>
      </c>
    </row>
    <row r="108" spans="1:20" s="39" customFormat="1" ht="54" hidden="1" outlineLevel="1">
      <c r="A108" s="32">
        <f t="shared" si="16"/>
        <v>100</v>
      </c>
      <c r="B108" s="32" t="s">
        <v>3868</v>
      </c>
      <c r="C108" s="32" t="s">
        <v>3869</v>
      </c>
      <c r="D108" s="33" t="s">
        <v>4239</v>
      </c>
      <c r="E108" s="34">
        <v>554960497</v>
      </c>
      <c r="F108" s="34" t="s">
        <v>4240</v>
      </c>
      <c r="G108" s="34" t="s">
        <v>12129</v>
      </c>
      <c r="H108" s="35" t="s">
        <v>4241</v>
      </c>
      <c r="I108" s="42" t="str">
        <f t="shared" si="9"/>
        <v>3</v>
      </c>
      <c r="J108" s="42">
        <f t="shared" si="10"/>
        <v>14</v>
      </c>
      <c r="K108" s="42" t="str">
        <f t="shared" si="11"/>
        <v>18</v>
      </c>
      <c r="L108" s="42" t="str">
        <f t="shared" si="12"/>
        <v>01</v>
      </c>
      <c r="M108" s="42" t="str">
        <f t="shared" si="13"/>
        <v>90</v>
      </c>
      <c r="N108" s="34">
        <f t="shared" si="14"/>
        <v>31332.08322</v>
      </c>
      <c r="O108" s="37">
        <f>29000-7991.6</f>
        <v>21008.400000000001</v>
      </c>
      <c r="P108" s="37">
        <v>10323.683219999999</v>
      </c>
      <c r="Q108" s="32" t="s">
        <v>3872</v>
      </c>
      <c r="R108" s="37" t="s">
        <v>4242</v>
      </c>
      <c r="S108" s="38">
        <v>44358</v>
      </c>
      <c r="T108" s="39">
        <f t="shared" si="15"/>
        <v>28</v>
      </c>
    </row>
    <row r="109" spans="1:20" s="39" customFormat="1" ht="54" hidden="1" outlineLevel="1">
      <c r="A109" s="32">
        <f t="shared" si="16"/>
        <v>101</v>
      </c>
      <c r="B109" s="32" t="s">
        <v>3868</v>
      </c>
      <c r="C109" s="32" t="s">
        <v>3869</v>
      </c>
      <c r="D109" s="33" t="s">
        <v>4243</v>
      </c>
      <c r="E109" s="34">
        <v>525899973</v>
      </c>
      <c r="F109" s="34" t="s">
        <v>4244</v>
      </c>
      <c r="G109" s="34" t="s">
        <v>12130</v>
      </c>
      <c r="H109" s="35">
        <v>42802862190084</v>
      </c>
      <c r="I109" s="36" t="str">
        <f t="shared" si="9"/>
        <v>4</v>
      </c>
      <c r="J109" s="36">
        <f t="shared" si="10"/>
        <v>14</v>
      </c>
      <c r="K109" s="36" t="str">
        <f t="shared" si="11"/>
        <v>28</v>
      </c>
      <c r="L109" s="36" t="str">
        <f t="shared" si="12"/>
        <v>02</v>
      </c>
      <c r="M109" s="36" t="str">
        <f t="shared" si="13"/>
        <v>86</v>
      </c>
      <c r="N109" s="34">
        <f t="shared" si="14"/>
        <v>45656.34966</v>
      </c>
      <c r="O109" s="37">
        <v>29000</v>
      </c>
      <c r="P109" s="37">
        <v>16656.34966</v>
      </c>
      <c r="Q109" s="32" t="s">
        <v>3872</v>
      </c>
      <c r="R109" s="37" t="s">
        <v>4245</v>
      </c>
      <c r="S109" s="38">
        <v>44343</v>
      </c>
      <c r="T109" s="39">
        <f t="shared" si="15"/>
        <v>28</v>
      </c>
    </row>
    <row r="110" spans="1:20" s="39" customFormat="1" ht="54" hidden="1" outlineLevel="1">
      <c r="A110" s="32">
        <f t="shared" si="16"/>
        <v>102</v>
      </c>
      <c r="B110" s="32" t="s">
        <v>3868</v>
      </c>
      <c r="C110" s="32" t="s">
        <v>3869</v>
      </c>
      <c r="D110" s="33" t="s">
        <v>4246</v>
      </c>
      <c r="E110" s="34">
        <v>623169037</v>
      </c>
      <c r="F110" s="34" t="s">
        <v>4247</v>
      </c>
      <c r="G110" s="34" t="s">
        <v>12131</v>
      </c>
      <c r="H110" s="35">
        <v>32409922170177</v>
      </c>
      <c r="I110" s="36" t="str">
        <f t="shared" si="9"/>
        <v>3</v>
      </c>
      <c r="J110" s="36">
        <f t="shared" si="10"/>
        <v>14</v>
      </c>
      <c r="K110" s="36" t="str">
        <f t="shared" si="11"/>
        <v>24</v>
      </c>
      <c r="L110" s="36" t="str">
        <f t="shared" si="12"/>
        <v>09</v>
      </c>
      <c r="M110" s="36" t="str">
        <f t="shared" si="13"/>
        <v>92</v>
      </c>
      <c r="N110" s="34">
        <f t="shared" si="14"/>
        <v>42413.71428</v>
      </c>
      <c r="O110" s="37">
        <v>29000</v>
      </c>
      <c r="P110" s="37">
        <v>13413.714280000002</v>
      </c>
      <c r="Q110" s="32" t="s">
        <v>3872</v>
      </c>
      <c r="R110" s="37" t="s">
        <v>4248</v>
      </c>
      <c r="S110" s="38">
        <v>44378</v>
      </c>
      <c r="T110" s="39">
        <f t="shared" si="15"/>
        <v>28</v>
      </c>
    </row>
    <row r="111" spans="1:20" s="39" customFormat="1" ht="54" hidden="1" outlineLevel="1">
      <c r="A111" s="32">
        <f t="shared" si="16"/>
        <v>103</v>
      </c>
      <c r="B111" s="32" t="s">
        <v>3868</v>
      </c>
      <c r="C111" s="32" t="s">
        <v>3869</v>
      </c>
      <c r="D111" s="33" t="s">
        <v>4249</v>
      </c>
      <c r="E111" s="34">
        <v>545113730</v>
      </c>
      <c r="F111" s="34" t="s">
        <v>4250</v>
      </c>
      <c r="G111" s="34" t="s">
        <v>12132</v>
      </c>
      <c r="H111" s="35">
        <v>31708965960057</v>
      </c>
      <c r="I111" s="36" t="str">
        <f t="shared" si="9"/>
        <v>3</v>
      </c>
      <c r="J111" s="36">
        <f t="shared" si="10"/>
        <v>14</v>
      </c>
      <c r="K111" s="36" t="str">
        <f t="shared" si="11"/>
        <v>17</v>
      </c>
      <c r="L111" s="36" t="str">
        <f t="shared" si="12"/>
        <v>08</v>
      </c>
      <c r="M111" s="36" t="str">
        <f t="shared" si="13"/>
        <v>96</v>
      </c>
      <c r="N111" s="34">
        <f t="shared" si="14"/>
        <v>31976.441129999999</v>
      </c>
      <c r="O111" s="37">
        <v>22120</v>
      </c>
      <c r="P111" s="37">
        <v>9856.4411299999992</v>
      </c>
      <c r="Q111" s="32" t="s">
        <v>3872</v>
      </c>
      <c r="R111" s="37" t="s">
        <v>4251</v>
      </c>
      <c r="S111" s="38">
        <v>44378</v>
      </c>
      <c r="T111" s="39">
        <f t="shared" si="15"/>
        <v>28</v>
      </c>
    </row>
    <row r="112" spans="1:20" s="39" customFormat="1" ht="54" hidden="1" outlineLevel="1">
      <c r="A112" s="32">
        <f t="shared" si="16"/>
        <v>104</v>
      </c>
      <c r="B112" s="32" t="s">
        <v>3868</v>
      </c>
      <c r="C112" s="32" t="s">
        <v>3869</v>
      </c>
      <c r="D112" s="33" t="s">
        <v>4252</v>
      </c>
      <c r="E112" s="34">
        <v>453388523</v>
      </c>
      <c r="F112" s="34" t="s">
        <v>4253</v>
      </c>
      <c r="G112" s="34" t="s">
        <v>12133</v>
      </c>
      <c r="H112" s="35">
        <v>40901812170087</v>
      </c>
      <c r="I112" s="36" t="str">
        <f t="shared" si="9"/>
        <v>4</v>
      </c>
      <c r="J112" s="36">
        <f t="shared" si="10"/>
        <v>14</v>
      </c>
      <c r="K112" s="36" t="str">
        <f t="shared" si="11"/>
        <v>09</v>
      </c>
      <c r="L112" s="36" t="str">
        <f t="shared" si="12"/>
        <v>01</v>
      </c>
      <c r="M112" s="36" t="str">
        <f t="shared" si="13"/>
        <v>81</v>
      </c>
      <c r="N112" s="34">
        <f t="shared" si="14"/>
        <v>30011.83841</v>
      </c>
      <c r="O112" s="37">
        <v>20000</v>
      </c>
      <c r="P112" s="37">
        <v>10011.83841</v>
      </c>
      <c r="Q112" s="32" t="s">
        <v>3872</v>
      </c>
      <c r="R112" s="37" t="s">
        <v>4254</v>
      </c>
      <c r="S112" s="38">
        <v>44377</v>
      </c>
      <c r="T112" s="39">
        <f t="shared" si="15"/>
        <v>28</v>
      </c>
    </row>
    <row r="113" spans="1:20" s="39" customFormat="1" ht="54" hidden="1" outlineLevel="1">
      <c r="A113" s="32">
        <f t="shared" si="16"/>
        <v>105</v>
      </c>
      <c r="B113" s="32" t="s">
        <v>3868</v>
      </c>
      <c r="C113" s="32" t="s">
        <v>3869</v>
      </c>
      <c r="D113" s="33" t="s">
        <v>4255</v>
      </c>
      <c r="E113" s="34">
        <v>550825397</v>
      </c>
      <c r="F113" s="34" t="s">
        <v>4256</v>
      </c>
      <c r="G113" s="34" t="s">
        <v>12134</v>
      </c>
      <c r="H113" s="35" t="s">
        <v>4257</v>
      </c>
      <c r="I113" s="36" t="str">
        <f t="shared" si="9"/>
        <v>3</v>
      </c>
      <c r="J113" s="36">
        <f t="shared" si="10"/>
        <v>14</v>
      </c>
      <c r="K113" s="36" t="str">
        <f t="shared" si="11"/>
        <v>10</v>
      </c>
      <c r="L113" s="36" t="str">
        <f t="shared" si="12"/>
        <v>02</v>
      </c>
      <c r="M113" s="36" t="str">
        <f t="shared" si="13"/>
        <v>87</v>
      </c>
      <c r="N113" s="34">
        <f t="shared" si="14"/>
        <v>38560.46127</v>
      </c>
      <c r="O113" s="37">
        <v>26070</v>
      </c>
      <c r="P113" s="37">
        <v>12490.46127</v>
      </c>
      <c r="Q113" s="32" t="s">
        <v>3872</v>
      </c>
      <c r="R113" s="37" t="s">
        <v>4258</v>
      </c>
      <c r="S113" s="38">
        <v>44386</v>
      </c>
      <c r="T113" s="39">
        <f t="shared" si="15"/>
        <v>28</v>
      </c>
    </row>
    <row r="114" spans="1:20" s="39" customFormat="1" ht="54" hidden="1" outlineLevel="1">
      <c r="A114" s="32">
        <f t="shared" si="16"/>
        <v>106</v>
      </c>
      <c r="B114" s="32" t="s">
        <v>3868</v>
      </c>
      <c r="C114" s="32" t="s">
        <v>3869</v>
      </c>
      <c r="D114" s="33" t="s">
        <v>4259</v>
      </c>
      <c r="E114" s="43">
        <v>532245961</v>
      </c>
      <c r="F114" s="34" t="s">
        <v>4260</v>
      </c>
      <c r="G114" s="34" t="s">
        <v>12135</v>
      </c>
      <c r="H114" s="35">
        <v>30203922180053</v>
      </c>
      <c r="I114" s="36" t="str">
        <f t="shared" si="9"/>
        <v>3</v>
      </c>
      <c r="J114" s="36">
        <f t="shared" si="10"/>
        <v>14</v>
      </c>
      <c r="K114" s="36" t="str">
        <f t="shared" si="11"/>
        <v>02</v>
      </c>
      <c r="L114" s="36" t="str">
        <f t="shared" si="12"/>
        <v>03</v>
      </c>
      <c r="M114" s="36" t="str">
        <f t="shared" si="13"/>
        <v>92</v>
      </c>
      <c r="N114" s="34">
        <f t="shared" si="14"/>
        <v>44747.197240000001</v>
      </c>
      <c r="O114" s="37">
        <v>29000</v>
      </c>
      <c r="P114" s="37">
        <v>15747.19724</v>
      </c>
      <c r="Q114" s="32" t="s">
        <v>3872</v>
      </c>
      <c r="R114" s="37" t="s">
        <v>4261</v>
      </c>
      <c r="S114" s="38">
        <v>44368</v>
      </c>
      <c r="T114" s="39">
        <f t="shared" si="15"/>
        <v>28</v>
      </c>
    </row>
    <row r="115" spans="1:20" s="39" customFormat="1" ht="54" hidden="1" outlineLevel="1">
      <c r="A115" s="32">
        <f t="shared" si="16"/>
        <v>107</v>
      </c>
      <c r="B115" s="32" t="s">
        <v>3868</v>
      </c>
      <c r="C115" s="32" t="s">
        <v>3869</v>
      </c>
      <c r="D115" s="33" t="s">
        <v>4262</v>
      </c>
      <c r="E115" s="34">
        <v>630924409</v>
      </c>
      <c r="F115" s="34" t="s">
        <v>4263</v>
      </c>
      <c r="G115" s="34" t="s">
        <v>12136</v>
      </c>
      <c r="H115" s="35">
        <v>42401822170016</v>
      </c>
      <c r="I115" s="36" t="str">
        <f t="shared" si="9"/>
        <v>4</v>
      </c>
      <c r="J115" s="36">
        <f t="shared" si="10"/>
        <v>14</v>
      </c>
      <c r="K115" s="36" t="str">
        <f t="shared" si="11"/>
        <v>24</v>
      </c>
      <c r="L115" s="36" t="str">
        <f t="shared" si="12"/>
        <v>01</v>
      </c>
      <c r="M115" s="36" t="str">
        <f t="shared" si="13"/>
        <v>82</v>
      </c>
      <c r="N115" s="34">
        <f t="shared" si="14"/>
        <v>42818.816720000003</v>
      </c>
      <c r="O115" s="37">
        <v>28136.25</v>
      </c>
      <c r="P115" s="37">
        <v>14682.566719999999</v>
      </c>
      <c r="Q115" s="32" t="s">
        <v>3872</v>
      </c>
      <c r="R115" s="37" t="s">
        <v>4264</v>
      </c>
      <c r="S115" s="38">
        <v>44369</v>
      </c>
      <c r="T115" s="39">
        <f t="shared" si="15"/>
        <v>28</v>
      </c>
    </row>
    <row r="116" spans="1:20" s="39" customFormat="1" ht="54" hidden="1" outlineLevel="1">
      <c r="A116" s="32">
        <f t="shared" si="16"/>
        <v>108</v>
      </c>
      <c r="B116" s="32" t="s">
        <v>3868</v>
      </c>
      <c r="C116" s="32" t="s">
        <v>3869</v>
      </c>
      <c r="D116" s="33" t="s">
        <v>4265</v>
      </c>
      <c r="E116" s="34">
        <v>583798984</v>
      </c>
      <c r="F116" s="34" t="s">
        <v>4266</v>
      </c>
      <c r="G116" s="34" t="s">
        <v>12137</v>
      </c>
      <c r="H116" s="35">
        <v>40109985960045</v>
      </c>
      <c r="I116" s="36" t="str">
        <f t="shared" si="9"/>
        <v>4</v>
      </c>
      <c r="J116" s="36">
        <f t="shared" si="10"/>
        <v>14</v>
      </c>
      <c r="K116" s="36" t="str">
        <f t="shared" si="11"/>
        <v>01</v>
      </c>
      <c r="L116" s="36" t="str">
        <f t="shared" si="12"/>
        <v>09</v>
      </c>
      <c r="M116" s="36" t="str">
        <f t="shared" si="13"/>
        <v>98</v>
      </c>
      <c r="N116" s="34">
        <f t="shared" si="14"/>
        <v>41065.138030000002</v>
      </c>
      <c r="O116" s="37">
        <v>26247.75</v>
      </c>
      <c r="P116" s="37">
        <v>14817.38803</v>
      </c>
      <c r="Q116" s="32" t="s">
        <v>3872</v>
      </c>
      <c r="R116" s="37" t="s">
        <v>4267</v>
      </c>
      <c r="S116" s="38">
        <v>44341</v>
      </c>
      <c r="T116" s="39">
        <f t="shared" si="15"/>
        <v>28</v>
      </c>
    </row>
    <row r="117" spans="1:20" s="39" customFormat="1" ht="54" hidden="1" outlineLevel="1">
      <c r="A117" s="32">
        <f t="shared" si="16"/>
        <v>109</v>
      </c>
      <c r="B117" s="32" t="s">
        <v>3868</v>
      </c>
      <c r="C117" s="32" t="s">
        <v>3869</v>
      </c>
      <c r="D117" s="33" t="s">
        <v>4268</v>
      </c>
      <c r="E117" s="34">
        <v>531820604</v>
      </c>
      <c r="F117" s="34" t="s">
        <v>4269</v>
      </c>
      <c r="G117" s="34" t="s">
        <v>12138</v>
      </c>
      <c r="H117" s="35">
        <v>31803915880020</v>
      </c>
      <c r="I117" s="36" t="str">
        <f t="shared" si="9"/>
        <v>3</v>
      </c>
      <c r="J117" s="36">
        <f t="shared" si="10"/>
        <v>14</v>
      </c>
      <c r="K117" s="36" t="str">
        <f t="shared" si="11"/>
        <v>18</v>
      </c>
      <c r="L117" s="36" t="str">
        <f t="shared" si="12"/>
        <v>03</v>
      </c>
      <c r="M117" s="36" t="str">
        <f t="shared" si="13"/>
        <v>91</v>
      </c>
      <c r="N117" s="34">
        <f t="shared" si="14"/>
        <v>34566.051919999998</v>
      </c>
      <c r="O117" s="37">
        <v>22500</v>
      </c>
      <c r="P117" s="37">
        <v>12066.051920000002</v>
      </c>
      <c r="Q117" s="32" t="s">
        <v>3872</v>
      </c>
      <c r="R117" s="37" t="s">
        <v>4270</v>
      </c>
      <c r="S117" s="38">
        <v>44370</v>
      </c>
      <c r="T117" s="39">
        <f t="shared" si="15"/>
        <v>28</v>
      </c>
    </row>
    <row r="118" spans="1:20" s="39" customFormat="1" ht="54" hidden="1" outlineLevel="1">
      <c r="A118" s="32">
        <f t="shared" si="16"/>
        <v>110</v>
      </c>
      <c r="B118" s="32" t="s">
        <v>3868</v>
      </c>
      <c r="C118" s="32" t="s">
        <v>3869</v>
      </c>
      <c r="D118" s="33" t="s">
        <v>4271</v>
      </c>
      <c r="E118" s="43">
        <v>608191714</v>
      </c>
      <c r="F118" s="34" t="s">
        <v>4272</v>
      </c>
      <c r="G118" s="34" t="s">
        <v>12139</v>
      </c>
      <c r="H118" s="35">
        <v>31102902160023</v>
      </c>
      <c r="I118" s="36" t="str">
        <f t="shared" si="9"/>
        <v>3</v>
      </c>
      <c r="J118" s="36">
        <f t="shared" si="10"/>
        <v>14</v>
      </c>
      <c r="K118" s="36" t="str">
        <f t="shared" si="11"/>
        <v>11</v>
      </c>
      <c r="L118" s="36" t="str">
        <f t="shared" si="12"/>
        <v>02</v>
      </c>
      <c r="M118" s="36" t="str">
        <f t="shared" si="13"/>
        <v>90</v>
      </c>
      <c r="N118" s="34">
        <f t="shared" si="14"/>
        <v>42608.271280000001</v>
      </c>
      <c r="O118" s="37">
        <v>29000</v>
      </c>
      <c r="P118" s="37">
        <v>13608.271280000001</v>
      </c>
      <c r="Q118" s="32" t="s">
        <v>3872</v>
      </c>
      <c r="R118" s="37" t="s">
        <v>4273</v>
      </c>
      <c r="S118" s="38">
        <v>44376</v>
      </c>
      <c r="T118" s="39">
        <f t="shared" si="15"/>
        <v>28</v>
      </c>
    </row>
    <row r="119" spans="1:20" s="39" customFormat="1" ht="54" hidden="1" outlineLevel="1">
      <c r="A119" s="32">
        <f t="shared" si="16"/>
        <v>111</v>
      </c>
      <c r="B119" s="32" t="s">
        <v>3868</v>
      </c>
      <c r="C119" s="32" t="s">
        <v>3869</v>
      </c>
      <c r="D119" s="33" t="s">
        <v>4274</v>
      </c>
      <c r="E119" s="34">
        <v>556743242</v>
      </c>
      <c r="F119" s="34" t="s">
        <v>4275</v>
      </c>
      <c r="G119" s="34" t="s">
        <v>12140</v>
      </c>
      <c r="H119" s="35">
        <v>40805922150020</v>
      </c>
      <c r="I119" s="36" t="str">
        <f t="shared" si="9"/>
        <v>4</v>
      </c>
      <c r="J119" s="36">
        <f t="shared" si="10"/>
        <v>14</v>
      </c>
      <c r="K119" s="36" t="str">
        <f t="shared" si="11"/>
        <v>08</v>
      </c>
      <c r="L119" s="36" t="str">
        <f t="shared" si="12"/>
        <v>05</v>
      </c>
      <c r="M119" s="36" t="str">
        <f t="shared" si="13"/>
        <v>92</v>
      </c>
      <c r="N119" s="34">
        <f t="shared" si="14"/>
        <v>56198.187000000005</v>
      </c>
      <c r="O119" s="37">
        <v>29000</v>
      </c>
      <c r="P119" s="37">
        <v>27198.187000000002</v>
      </c>
      <c r="Q119" s="32" t="s">
        <v>3872</v>
      </c>
      <c r="R119" s="37" t="s">
        <v>4276</v>
      </c>
      <c r="S119" s="38">
        <v>44165</v>
      </c>
      <c r="T119" s="39">
        <f t="shared" si="15"/>
        <v>28</v>
      </c>
    </row>
    <row r="120" spans="1:20" s="39" customFormat="1" ht="54" hidden="1" outlineLevel="1">
      <c r="A120" s="32">
        <f t="shared" si="16"/>
        <v>112</v>
      </c>
      <c r="B120" s="32" t="s">
        <v>3868</v>
      </c>
      <c r="C120" s="32" t="s">
        <v>3869</v>
      </c>
      <c r="D120" s="33" t="s">
        <v>4277</v>
      </c>
      <c r="E120" s="34">
        <v>576431193</v>
      </c>
      <c r="F120" s="34" t="s">
        <v>4278</v>
      </c>
      <c r="G120" s="34" t="s">
        <v>12141</v>
      </c>
      <c r="H120" s="35">
        <v>41102952170053</v>
      </c>
      <c r="I120" s="36" t="str">
        <f t="shared" si="9"/>
        <v>4</v>
      </c>
      <c r="J120" s="36">
        <f t="shared" si="10"/>
        <v>14</v>
      </c>
      <c r="K120" s="36" t="str">
        <f t="shared" si="11"/>
        <v>11</v>
      </c>
      <c r="L120" s="36" t="str">
        <f t="shared" si="12"/>
        <v>02</v>
      </c>
      <c r="M120" s="36" t="str">
        <f t="shared" si="13"/>
        <v>95</v>
      </c>
      <c r="N120" s="34">
        <f t="shared" si="14"/>
        <v>39417.586989999996</v>
      </c>
      <c r="O120" s="37">
        <v>26070</v>
      </c>
      <c r="P120" s="37">
        <v>13347.58699</v>
      </c>
      <c r="Q120" s="32" t="s">
        <v>3872</v>
      </c>
      <c r="R120" s="37" t="s">
        <v>4279</v>
      </c>
      <c r="S120" s="38">
        <v>44385</v>
      </c>
      <c r="T120" s="39">
        <f t="shared" si="15"/>
        <v>28</v>
      </c>
    </row>
    <row r="121" spans="1:20" s="39" customFormat="1" ht="54" hidden="1" outlineLevel="1">
      <c r="A121" s="32">
        <f t="shared" si="16"/>
        <v>113</v>
      </c>
      <c r="B121" s="32" t="s">
        <v>3868</v>
      </c>
      <c r="C121" s="32" t="s">
        <v>3869</v>
      </c>
      <c r="D121" s="33" t="s">
        <v>4280</v>
      </c>
      <c r="E121" s="34">
        <v>539353024</v>
      </c>
      <c r="F121" s="34" t="s">
        <v>4281</v>
      </c>
      <c r="G121" s="34" t="s">
        <v>12142</v>
      </c>
      <c r="H121" s="35">
        <v>30802792180039</v>
      </c>
      <c r="I121" s="36" t="str">
        <f t="shared" si="9"/>
        <v>3</v>
      </c>
      <c r="J121" s="36">
        <f t="shared" si="10"/>
        <v>14</v>
      </c>
      <c r="K121" s="36" t="str">
        <f t="shared" si="11"/>
        <v>08</v>
      </c>
      <c r="L121" s="36" t="str">
        <f t="shared" si="12"/>
        <v>02</v>
      </c>
      <c r="M121" s="36" t="str">
        <f t="shared" si="13"/>
        <v>79</v>
      </c>
      <c r="N121" s="34">
        <f t="shared" si="14"/>
        <v>32239.017</v>
      </c>
      <c r="O121" s="37">
        <v>22270.1</v>
      </c>
      <c r="P121" s="37">
        <v>9968.9169999999995</v>
      </c>
      <c r="Q121" s="32" t="s">
        <v>3872</v>
      </c>
      <c r="R121" s="37" t="s">
        <v>4279</v>
      </c>
      <c r="S121" s="38">
        <v>44343</v>
      </c>
      <c r="T121" s="39">
        <f t="shared" si="15"/>
        <v>28</v>
      </c>
    </row>
    <row r="122" spans="1:20" s="39" customFormat="1" ht="54" hidden="1" outlineLevel="1">
      <c r="A122" s="32">
        <f t="shared" si="16"/>
        <v>114</v>
      </c>
      <c r="B122" s="32" t="s">
        <v>3868</v>
      </c>
      <c r="C122" s="32" t="s">
        <v>3869</v>
      </c>
      <c r="D122" s="33" t="s">
        <v>4282</v>
      </c>
      <c r="E122" s="34">
        <v>548694276</v>
      </c>
      <c r="F122" s="34" t="s">
        <v>4283</v>
      </c>
      <c r="G122" s="34" t="s">
        <v>12143</v>
      </c>
      <c r="H122" s="35">
        <v>40302815900020</v>
      </c>
      <c r="I122" s="36" t="str">
        <f t="shared" si="9"/>
        <v>4</v>
      </c>
      <c r="J122" s="36">
        <f t="shared" si="10"/>
        <v>14</v>
      </c>
      <c r="K122" s="36" t="str">
        <f t="shared" si="11"/>
        <v>03</v>
      </c>
      <c r="L122" s="36" t="str">
        <f t="shared" si="12"/>
        <v>02</v>
      </c>
      <c r="M122" s="36" t="str">
        <f t="shared" si="13"/>
        <v>81</v>
      </c>
      <c r="N122" s="34">
        <f t="shared" si="14"/>
        <v>38339.152000000002</v>
      </c>
      <c r="O122" s="37">
        <v>29000</v>
      </c>
      <c r="P122" s="37">
        <v>9339.152</v>
      </c>
      <c r="Q122" s="32" t="s">
        <v>3872</v>
      </c>
      <c r="R122" s="37" t="s">
        <v>4284</v>
      </c>
      <c r="S122" s="38">
        <v>44344</v>
      </c>
      <c r="T122" s="39">
        <f t="shared" si="15"/>
        <v>28</v>
      </c>
    </row>
    <row r="123" spans="1:20" s="39" customFormat="1" ht="54" hidden="1" outlineLevel="1">
      <c r="A123" s="32">
        <f t="shared" si="16"/>
        <v>115</v>
      </c>
      <c r="B123" s="32" t="s">
        <v>3868</v>
      </c>
      <c r="C123" s="32" t="s">
        <v>3869</v>
      </c>
      <c r="D123" s="33" t="s">
        <v>4285</v>
      </c>
      <c r="E123" s="34">
        <v>523716173</v>
      </c>
      <c r="F123" s="34" t="s">
        <v>4286</v>
      </c>
      <c r="G123" s="34" t="s">
        <v>12144</v>
      </c>
      <c r="H123" s="35">
        <v>30908912100038</v>
      </c>
      <c r="I123" s="36" t="str">
        <f t="shared" si="9"/>
        <v>3</v>
      </c>
      <c r="J123" s="36">
        <f t="shared" si="10"/>
        <v>14</v>
      </c>
      <c r="K123" s="36" t="str">
        <f t="shared" si="11"/>
        <v>09</v>
      </c>
      <c r="L123" s="36" t="str">
        <f t="shared" si="12"/>
        <v>08</v>
      </c>
      <c r="M123" s="36" t="str">
        <f t="shared" si="13"/>
        <v>91</v>
      </c>
      <c r="N123" s="34">
        <f t="shared" si="14"/>
        <v>42735.248</v>
      </c>
      <c r="O123" s="37">
        <v>24900</v>
      </c>
      <c r="P123" s="37">
        <v>17835.248</v>
      </c>
      <c r="Q123" s="32" t="s">
        <v>3872</v>
      </c>
      <c r="R123" s="37" t="s">
        <v>4287</v>
      </c>
      <c r="S123" s="38">
        <v>44244</v>
      </c>
      <c r="T123" s="39">
        <f t="shared" si="15"/>
        <v>28</v>
      </c>
    </row>
    <row r="124" spans="1:20" s="39" customFormat="1" ht="54" hidden="1" outlineLevel="1">
      <c r="A124" s="32">
        <f t="shared" si="16"/>
        <v>116</v>
      </c>
      <c r="B124" s="32" t="s">
        <v>3868</v>
      </c>
      <c r="C124" s="32" t="s">
        <v>3869</v>
      </c>
      <c r="D124" s="33" t="s">
        <v>4288</v>
      </c>
      <c r="E124" s="43">
        <v>524189505</v>
      </c>
      <c r="F124" s="34" t="s">
        <v>4289</v>
      </c>
      <c r="G124" s="34" t="s">
        <v>12145</v>
      </c>
      <c r="H124" s="35">
        <v>41504852190018</v>
      </c>
      <c r="I124" s="36" t="str">
        <f t="shared" si="9"/>
        <v>4</v>
      </c>
      <c r="J124" s="36">
        <f t="shared" si="10"/>
        <v>14</v>
      </c>
      <c r="K124" s="36" t="str">
        <f t="shared" si="11"/>
        <v>15</v>
      </c>
      <c r="L124" s="36" t="str">
        <f t="shared" si="12"/>
        <v>04</v>
      </c>
      <c r="M124" s="36" t="str">
        <f t="shared" si="13"/>
        <v>85</v>
      </c>
      <c r="N124" s="34">
        <f t="shared" si="14"/>
        <v>40038.582999999999</v>
      </c>
      <c r="O124" s="37">
        <v>29000</v>
      </c>
      <c r="P124" s="37">
        <v>11038.583000000001</v>
      </c>
      <c r="Q124" s="32" t="s">
        <v>3872</v>
      </c>
      <c r="R124" s="37" t="s">
        <v>4290</v>
      </c>
      <c r="S124" s="38">
        <v>44375</v>
      </c>
      <c r="T124" s="39">
        <f t="shared" si="15"/>
        <v>28</v>
      </c>
    </row>
    <row r="125" spans="1:20" s="39" customFormat="1" ht="54" hidden="1" outlineLevel="1">
      <c r="A125" s="32">
        <f t="shared" si="16"/>
        <v>117</v>
      </c>
      <c r="B125" s="32" t="s">
        <v>3868</v>
      </c>
      <c r="C125" s="32" t="s">
        <v>3869</v>
      </c>
      <c r="D125" s="33" t="s">
        <v>4291</v>
      </c>
      <c r="E125" s="43">
        <v>472466360</v>
      </c>
      <c r="F125" s="34" t="s">
        <v>4292</v>
      </c>
      <c r="G125" s="34" t="s">
        <v>12146</v>
      </c>
      <c r="H125" s="35">
        <v>31512852090042</v>
      </c>
      <c r="I125" s="36" t="str">
        <f t="shared" si="9"/>
        <v>3</v>
      </c>
      <c r="J125" s="36">
        <f t="shared" si="10"/>
        <v>14</v>
      </c>
      <c r="K125" s="36" t="str">
        <f t="shared" si="11"/>
        <v>15</v>
      </c>
      <c r="L125" s="36" t="str">
        <f t="shared" si="12"/>
        <v>12</v>
      </c>
      <c r="M125" s="36" t="str">
        <f t="shared" si="13"/>
        <v>85</v>
      </c>
      <c r="N125" s="34">
        <f t="shared" si="14"/>
        <v>40574.485530000005</v>
      </c>
      <c r="O125" s="37">
        <v>22500</v>
      </c>
      <c r="P125" s="37">
        <v>18074.485530000002</v>
      </c>
      <c r="Q125" s="32" t="s">
        <v>3872</v>
      </c>
      <c r="R125" s="37" t="s">
        <v>4293</v>
      </c>
      <c r="S125" s="38">
        <v>44348</v>
      </c>
      <c r="T125" s="39">
        <f t="shared" si="15"/>
        <v>28</v>
      </c>
    </row>
    <row r="126" spans="1:20" s="39" customFormat="1" ht="54" hidden="1" outlineLevel="1">
      <c r="A126" s="32">
        <f t="shared" si="16"/>
        <v>118</v>
      </c>
      <c r="B126" s="32" t="s">
        <v>3868</v>
      </c>
      <c r="C126" s="32" t="s">
        <v>3869</v>
      </c>
      <c r="D126" s="33" t="s">
        <v>4294</v>
      </c>
      <c r="E126" s="34">
        <v>561475804</v>
      </c>
      <c r="F126" s="34" t="s">
        <v>4295</v>
      </c>
      <c r="G126" s="34" t="s">
        <v>12147</v>
      </c>
      <c r="H126" s="35">
        <v>42409975960131</v>
      </c>
      <c r="I126" s="36" t="str">
        <f t="shared" si="9"/>
        <v>4</v>
      </c>
      <c r="J126" s="36">
        <f t="shared" si="10"/>
        <v>14</v>
      </c>
      <c r="K126" s="36" t="str">
        <f t="shared" si="11"/>
        <v>24</v>
      </c>
      <c r="L126" s="36" t="str">
        <f t="shared" si="12"/>
        <v>09</v>
      </c>
      <c r="M126" s="36" t="str">
        <f t="shared" si="13"/>
        <v>97</v>
      </c>
      <c r="N126" s="34">
        <f t="shared" si="14"/>
        <v>37149.199000000001</v>
      </c>
      <c r="O126" s="37">
        <v>22500</v>
      </c>
      <c r="P126" s="37">
        <v>14649.199000000001</v>
      </c>
      <c r="Q126" s="32" t="s">
        <v>3872</v>
      </c>
      <c r="R126" s="37" t="s">
        <v>4296</v>
      </c>
      <c r="S126" s="38">
        <v>44333</v>
      </c>
      <c r="T126" s="39">
        <f t="shared" si="15"/>
        <v>28</v>
      </c>
    </row>
    <row r="127" spans="1:20" s="39" customFormat="1" ht="54" hidden="1" outlineLevel="1">
      <c r="A127" s="32">
        <f t="shared" si="16"/>
        <v>119</v>
      </c>
      <c r="B127" s="32" t="s">
        <v>3868</v>
      </c>
      <c r="C127" s="32" t="s">
        <v>3869</v>
      </c>
      <c r="D127" s="33" t="s">
        <v>4297</v>
      </c>
      <c r="E127" s="34">
        <v>527040468</v>
      </c>
      <c r="F127" s="34" t="s">
        <v>4298</v>
      </c>
      <c r="G127" s="34" t="s">
        <v>12148</v>
      </c>
      <c r="H127" s="35">
        <v>40311822170047</v>
      </c>
      <c r="I127" s="36" t="str">
        <f t="shared" si="9"/>
        <v>4</v>
      </c>
      <c r="J127" s="36">
        <f t="shared" si="10"/>
        <v>14</v>
      </c>
      <c r="K127" s="36" t="str">
        <f t="shared" si="11"/>
        <v>03</v>
      </c>
      <c r="L127" s="36" t="str">
        <f t="shared" si="12"/>
        <v>11</v>
      </c>
      <c r="M127" s="36" t="str">
        <f t="shared" si="13"/>
        <v>82</v>
      </c>
      <c r="N127" s="34">
        <f t="shared" si="14"/>
        <v>37343.468000000001</v>
      </c>
      <c r="O127" s="37">
        <v>22500</v>
      </c>
      <c r="P127" s="37">
        <v>14843.468000000001</v>
      </c>
      <c r="Q127" s="32" t="s">
        <v>3872</v>
      </c>
      <c r="R127" s="37" t="s">
        <v>4299</v>
      </c>
      <c r="S127" s="38">
        <v>44350</v>
      </c>
      <c r="T127" s="39">
        <f t="shared" si="15"/>
        <v>28</v>
      </c>
    </row>
    <row r="128" spans="1:20" s="39" customFormat="1" ht="54" hidden="1" outlineLevel="1">
      <c r="A128" s="32">
        <f t="shared" si="16"/>
        <v>120</v>
      </c>
      <c r="B128" s="32" t="s">
        <v>3868</v>
      </c>
      <c r="C128" s="32" t="s">
        <v>3869</v>
      </c>
      <c r="D128" s="33" t="s">
        <v>4300</v>
      </c>
      <c r="E128" s="34">
        <v>537226467</v>
      </c>
      <c r="F128" s="34" t="s">
        <v>4301</v>
      </c>
      <c r="G128" s="34" t="s">
        <v>12149</v>
      </c>
      <c r="H128" s="35">
        <v>42606902170010</v>
      </c>
      <c r="I128" s="36" t="str">
        <f t="shared" si="9"/>
        <v>4</v>
      </c>
      <c r="J128" s="36">
        <f t="shared" si="10"/>
        <v>14</v>
      </c>
      <c r="K128" s="36" t="str">
        <f t="shared" si="11"/>
        <v>26</v>
      </c>
      <c r="L128" s="36" t="str">
        <f t="shared" si="12"/>
        <v>06</v>
      </c>
      <c r="M128" s="36" t="str">
        <f t="shared" si="13"/>
        <v>90</v>
      </c>
      <c r="N128" s="34">
        <f t="shared" si="14"/>
        <v>29000</v>
      </c>
      <c r="O128" s="37">
        <v>29000</v>
      </c>
      <c r="P128" s="37">
        <v>0</v>
      </c>
      <c r="Q128" s="32" t="s">
        <v>3872</v>
      </c>
      <c r="R128" s="44" t="s">
        <v>4302</v>
      </c>
      <c r="S128" s="38"/>
      <c r="T128" s="39">
        <f t="shared" si="15"/>
        <v>73</v>
      </c>
    </row>
    <row r="129" spans="1:20" s="39" customFormat="1" ht="54" hidden="1" outlineLevel="1">
      <c r="A129" s="32">
        <f t="shared" si="16"/>
        <v>121</v>
      </c>
      <c r="B129" s="32" t="s">
        <v>3868</v>
      </c>
      <c r="C129" s="32" t="s">
        <v>3869</v>
      </c>
      <c r="D129" s="33" t="s">
        <v>4303</v>
      </c>
      <c r="E129" s="34">
        <v>503826514</v>
      </c>
      <c r="F129" s="34" t="s">
        <v>4304</v>
      </c>
      <c r="G129" s="34" t="s">
        <v>12150</v>
      </c>
      <c r="H129" s="35">
        <v>32106862160029</v>
      </c>
      <c r="I129" s="36" t="str">
        <f t="shared" si="9"/>
        <v>3</v>
      </c>
      <c r="J129" s="36">
        <f t="shared" si="10"/>
        <v>14</v>
      </c>
      <c r="K129" s="36" t="str">
        <f t="shared" si="11"/>
        <v>21</v>
      </c>
      <c r="L129" s="36" t="str">
        <f t="shared" si="12"/>
        <v>06</v>
      </c>
      <c r="M129" s="36" t="str">
        <f t="shared" si="13"/>
        <v>86</v>
      </c>
      <c r="N129" s="34">
        <f t="shared" si="14"/>
        <v>53345.781000000003</v>
      </c>
      <c r="O129" s="37">
        <v>29000</v>
      </c>
      <c r="P129" s="37">
        <v>24345.780999999999</v>
      </c>
      <c r="Q129" s="32" t="s">
        <v>3872</v>
      </c>
      <c r="R129" s="37" t="s">
        <v>4305</v>
      </c>
      <c r="S129" s="38">
        <v>44159</v>
      </c>
      <c r="T129" s="39">
        <f t="shared" si="15"/>
        <v>28</v>
      </c>
    </row>
    <row r="130" spans="1:20" s="39" customFormat="1" ht="54" hidden="1" outlineLevel="1">
      <c r="A130" s="32">
        <f t="shared" si="16"/>
        <v>122</v>
      </c>
      <c r="B130" s="32" t="s">
        <v>3868</v>
      </c>
      <c r="C130" s="32" t="s">
        <v>3869</v>
      </c>
      <c r="D130" s="33" t="s">
        <v>4306</v>
      </c>
      <c r="E130" s="34">
        <v>522476728</v>
      </c>
      <c r="F130" s="34" t="s">
        <v>4307</v>
      </c>
      <c r="G130" s="34" t="s">
        <v>12151</v>
      </c>
      <c r="H130" s="35">
        <v>40404852180093</v>
      </c>
      <c r="I130" s="36" t="str">
        <f t="shared" si="9"/>
        <v>4</v>
      </c>
      <c r="J130" s="36">
        <f t="shared" si="10"/>
        <v>14</v>
      </c>
      <c r="K130" s="36" t="str">
        <f t="shared" si="11"/>
        <v>04</v>
      </c>
      <c r="L130" s="36" t="str">
        <f t="shared" si="12"/>
        <v>04</v>
      </c>
      <c r="M130" s="36" t="str">
        <f t="shared" si="13"/>
        <v>85</v>
      </c>
      <c r="N130" s="34">
        <f t="shared" si="14"/>
        <v>30501.171000000002</v>
      </c>
      <c r="O130" s="37">
        <v>22120</v>
      </c>
      <c r="P130" s="37">
        <v>8381.1710000000003</v>
      </c>
      <c r="Q130" s="32" t="s">
        <v>3872</v>
      </c>
      <c r="R130" s="37" t="s">
        <v>4308</v>
      </c>
      <c r="S130" s="38">
        <v>44403</v>
      </c>
      <c r="T130" s="39">
        <f t="shared" si="15"/>
        <v>28</v>
      </c>
    </row>
    <row r="131" spans="1:20" s="39" customFormat="1" ht="54" hidden="1" outlineLevel="1">
      <c r="A131" s="32">
        <f t="shared" si="16"/>
        <v>123</v>
      </c>
      <c r="B131" s="32" t="s">
        <v>3868</v>
      </c>
      <c r="C131" s="32" t="s">
        <v>3869</v>
      </c>
      <c r="D131" s="33" t="s">
        <v>4309</v>
      </c>
      <c r="E131" s="34">
        <v>628934180</v>
      </c>
      <c r="F131" s="34" t="s">
        <v>4310</v>
      </c>
      <c r="G131" s="34" t="s">
        <v>12152</v>
      </c>
      <c r="H131" s="35">
        <v>41901912170067</v>
      </c>
      <c r="I131" s="36" t="str">
        <f t="shared" si="9"/>
        <v>4</v>
      </c>
      <c r="J131" s="36">
        <f t="shared" si="10"/>
        <v>14</v>
      </c>
      <c r="K131" s="36" t="str">
        <f t="shared" si="11"/>
        <v>19</v>
      </c>
      <c r="L131" s="36" t="str">
        <f t="shared" si="12"/>
        <v>01</v>
      </c>
      <c r="M131" s="36" t="str">
        <f t="shared" si="13"/>
        <v>91</v>
      </c>
      <c r="N131" s="34">
        <f t="shared" si="14"/>
        <v>33863.180999999997</v>
      </c>
      <c r="O131" s="37">
        <v>22500</v>
      </c>
      <c r="P131" s="37">
        <v>11363.181</v>
      </c>
      <c r="Q131" s="32" t="s">
        <v>3872</v>
      </c>
      <c r="R131" s="37" t="s">
        <v>4311</v>
      </c>
      <c r="S131" s="38">
        <v>44434</v>
      </c>
      <c r="T131" s="39">
        <f t="shared" si="15"/>
        <v>28</v>
      </c>
    </row>
    <row r="132" spans="1:20" s="39" customFormat="1" ht="54" hidden="1" outlineLevel="1">
      <c r="A132" s="32">
        <f t="shared" si="16"/>
        <v>124</v>
      </c>
      <c r="B132" s="32" t="s">
        <v>3868</v>
      </c>
      <c r="C132" s="32" t="s">
        <v>3869</v>
      </c>
      <c r="D132" s="33" t="s">
        <v>4312</v>
      </c>
      <c r="E132" s="34">
        <v>612847156</v>
      </c>
      <c r="F132" s="34" t="s">
        <v>4313</v>
      </c>
      <c r="G132" s="34" t="s">
        <v>12153</v>
      </c>
      <c r="H132" s="35">
        <v>42910932170222</v>
      </c>
      <c r="I132" s="36" t="str">
        <f t="shared" si="9"/>
        <v>4</v>
      </c>
      <c r="J132" s="36">
        <f t="shared" si="10"/>
        <v>14</v>
      </c>
      <c r="K132" s="36" t="str">
        <f t="shared" si="11"/>
        <v>29</v>
      </c>
      <c r="L132" s="36" t="str">
        <f t="shared" si="12"/>
        <v>10</v>
      </c>
      <c r="M132" s="36" t="str">
        <f t="shared" si="13"/>
        <v>93</v>
      </c>
      <c r="N132" s="34">
        <f t="shared" si="14"/>
        <v>40006.815999999999</v>
      </c>
      <c r="O132" s="37">
        <v>22500</v>
      </c>
      <c r="P132" s="37">
        <v>17506.815999999999</v>
      </c>
      <c r="Q132" s="32" t="s">
        <v>3872</v>
      </c>
      <c r="R132" s="37" t="s">
        <v>4314</v>
      </c>
      <c r="S132" s="38">
        <v>44180</v>
      </c>
      <c r="T132" s="39">
        <f t="shared" si="15"/>
        <v>28</v>
      </c>
    </row>
    <row r="133" spans="1:20" s="39" customFormat="1" ht="54" hidden="1" outlineLevel="1">
      <c r="A133" s="32">
        <f t="shared" si="16"/>
        <v>125</v>
      </c>
      <c r="B133" s="32" t="s">
        <v>3868</v>
      </c>
      <c r="C133" s="32" t="s">
        <v>3869</v>
      </c>
      <c r="D133" s="33" t="s">
        <v>4315</v>
      </c>
      <c r="E133" s="34">
        <v>542929254</v>
      </c>
      <c r="F133" s="34" t="s">
        <v>4316</v>
      </c>
      <c r="G133" s="34" t="s">
        <v>12154</v>
      </c>
      <c r="H133" s="35">
        <v>32303925870011</v>
      </c>
      <c r="I133" s="36" t="str">
        <f t="shared" si="9"/>
        <v>3</v>
      </c>
      <c r="J133" s="36">
        <f t="shared" si="10"/>
        <v>14</v>
      </c>
      <c r="K133" s="36" t="str">
        <f t="shared" si="11"/>
        <v>23</v>
      </c>
      <c r="L133" s="36" t="str">
        <f t="shared" si="12"/>
        <v>03</v>
      </c>
      <c r="M133" s="36" t="str">
        <f t="shared" si="13"/>
        <v>92</v>
      </c>
      <c r="N133" s="34">
        <f t="shared" si="14"/>
        <v>41906.44</v>
      </c>
      <c r="O133" s="37">
        <v>22500</v>
      </c>
      <c r="P133" s="37">
        <v>19406.439999999999</v>
      </c>
      <c r="Q133" s="32" t="s">
        <v>3872</v>
      </c>
      <c r="R133" s="37" t="s">
        <v>4317</v>
      </c>
      <c r="S133" s="38">
        <v>44218</v>
      </c>
      <c r="T133" s="39">
        <f t="shared" si="15"/>
        <v>28</v>
      </c>
    </row>
    <row r="134" spans="1:20" s="39" customFormat="1" ht="54" hidden="1" outlineLevel="1">
      <c r="A134" s="32">
        <f t="shared" si="16"/>
        <v>126</v>
      </c>
      <c r="B134" s="32" t="s">
        <v>3868</v>
      </c>
      <c r="C134" s="32" t="s">
        <v>3869</v>
      </c>
      <c r="D134" s="33" t="s">
        <v>4318</v>
      </c>
      <c r="E134" s="34">
        <v>557575221</v>
      </c>
      <c r="F134" s="34" t="s">
        <v>4319</v>
      </c>
      <c r="G134" s="34" t="s">
        <v>12155</v>
      </c>
      <c r="H134" s="35">
        <v>31502922130013</v>
      </c>
      <c r="I134" s="36" t="str">
        <f t="shared" si="9"/>
        <v>3</v>
      </c>
      <c r="J134" s="36">
        <f t="shared" si="10"/>
        <v>14</v>
      </c>
      <c r="K134" s="36" t="str">
        <f t="shared" si="11"/>
        <v>15</v>
      </c>
      <c r="L134" s="36" t="str">
        <f t="shared" si="12"/>
        <v>02</v>
      </c>
      <c r="M134" s="36" t="str">
        <f t="shared" si="13"/>
        <v>92</v>
      </c>
      <c r="N134" s="34">
        <f t="shared" si="14"/>
        <v>33729.273000000001</v>
      </c>
      <c r="O134" s="37">
        <v>22500</v>
      </c>
      <c r="P134" s="37">
        <v>11229.272999999999</v>
      </c>
      <c r="Q134" s="32" t="s">
        <v>3872</v>
      </c>
      <c r="R134" s="37" t="s">
        <v>4320</v>
      </c>
      <c r="S134" s="38">
        <v>44406</v>
      </c>
      <c r="T134" s="39">
        <f t="shared" si="15"/>
        <v>28</v>
      </c>
    </row>
    <row r="135" spans="1:20" s="39" customFormat="1" ht="54" hidden="1" outlineLevel="1">
      <c r="A135" s="32">
        <f t="shared" si="16"/>
        <v>127</v>
      </c>
      <c r="B135" s="32" t="s">
        <v>3868</v>
      </c>
      <c r="C135" s="32" t="s">
        <v>3869</v>
      </c>
      <c r="D135" s="33" t="s">
        <v>4321</v>
      </c>
      <c r="E135" s="34">
        <v>596654713</v>
      </c>
      <c r="F135" s="34" t="s">
        <v>4322</v>
      </c>
      <c r="G135" s="34" t="s">
        <v>12156</v>
      </c>
      <c r="H135" s="35">
        <v>41010922090118</v>
      </c>
      <c r="I135" s="36" t="str">
        <f t="shared" si="9"/>
        <v>4</v>
      </c>
      <c r="J135" s="36">
        <f t="shared" si="10"/>
        <v>14</v>
      </c>
      <c r="K135" s="36" t="str">
        <f t="shared" si="11"/>
        <v>10</v>
      </c>
      <c r="L135" s="36" t="str">
        <f t="shared" si="12"/>
        <v>10</v>
      </c>
      <c r="M135" s="36" t="str">
        <f t="shared" si="13"/>
        <v>92</v>
      </c>
      <c r="N135" s="34">
        <f t="shared" si="14"/>
        <v>50124.063999999998</v>
      </c>
      <c r="O135" s="37">
        <v>29000</v>
      </c>
      <c r="P135" s="37">
        <v>21124.063999999998</v>
      </c>
      <c r="Q135" s="32" t="s">
        <v>3872</v>
      </c>
      <c r="R135" s="37" t="s">
        <v>4323</v>
      </c>
      <c r="S135" s="38">
        <v>44155</v>
      </c>
      <c r="T135" s="39">
        <f t="shared" si="15"/>
        <v>28</v>
      </c>
    </row>
    <row r="136" spans="1:20" s="39" customFormat="1" ht="54" hidden="1" outlineLevel="1">
      <c r="A136" s="32">
        <f t="shared" si="16"/>
        <v>128</v>
      </c>
      <c r="B136" s="32" t="s">
        <v>3868</v>
      </c>
      <c r="C136" s="32" t="s">
        <v>3869</v>
      </c>
      <c r="D136" s="33" t="s">
        <v>4324</v>
      </c>
      <c r="E136" s="34">
        <v>622437788</v>
      </c>
      <c r="F136" s="34" t="s">
        <v>4325</v>
      </c>
      <c r="G136" s="34" t="s">
        <v>12157</v>
      </c>
      <c r="H136" s="35" t="s">
        <v>4326</v>
      </c>
      <c r="I136" s="36" t="str">
        <f t="shared" si="9"/>
        <v>4</v>
      </c>
      <c r="J136" s="36">
        <f t="shared" si="10"/>
        <v>14</v>
      </c>
      <c r="K136" s="36" t="str">
        <f t="shared" si="11"/>
        <v>16</v>
      </c>
      <c r="L136" s="36" t="str">
        <f t="shared" si="12"/>
        <v>09</v>
      </c>
      <c r="M136" s="36" t="str">
        <f t="shared" si="13"/>
        <v>86</v>
      </c>
      <c r="N136" s="34">
        <f t="shared" si="14"/>
        <v>37446.370000000003</v>
      </c>
      <c r="O136" s="37">
        <v>22500</v>
      </c>
      <c r="P136" s="37">
        <v>14946.37</v>
      </c>
      <c r="Q136" s="32" t="s">
        <v>3872</v>
      </c>
      <c r="R136" s="37" t="s">
        <v>4327</v>
      </c>
      <c r="S136" s="38">
        <v>44243</v>
      </c>
      <c r="T136" s="39">
        <f t="shared" si="15"/>
        <v>28</v>
      </c>
    </row>
    <row r="137" spans="1:20" s="39" customFormat="1" ht="54" hidden="1" outlineLevel="1">
      <c r="A137" s="32">
        <f t="shared" si="16"/>
        <v>129</v>
      </c>
      <c r="B137" s="32" t="s">
        <v>3868</v>
      </c>
      <c r="C137" s="32" t="s">
        <v>3869</v>
      </c>
      <c r="D137" s="33" t="s">
        <v>4328</v>
      </c>
      <c r="E137" s="34">
        <v>559456652</v>
      </c>
      <c r="F137" s="34" t="s">
        <v>4329</v>
      </c>
      <c r="G137" s="34" t="s">
        <v>12158</v>
      </c>
      <c r="H137" s="35" t="s">
        <v>4330</v>
      </c>
      <c r="I137" s="36" t="str">
        <f t="shared" ref="I137:I200" si="17">+MID(H137,1,1)</f>
        <v>4</v>
      </c>
      <c r="J137" s="36">
        <f t="shared" ref="J137:J200" si="18">+LEN(H137)</f>
        <v>14</v>
      </c>
      <c r="K137" s="36" t="str">
        <f t="shared" ref="K137:K200" si="19">+MID(H137,2,2)</f>
        <v>17</v>
      </c>
      <c r="L137" s="36" t="str">
        <f t="shared" ref="L137:L200" si="20">+MID(H137,4,2)</f>
        <v>07</v>
      </c>
      <c r="M137" s="36" t="str">
        <f t="shared" ref="M137:M200" si="21">+MID(H137,6,2)</f>
        <v>95</v>
      </c>
      <c r="N137" s="34">
        <f t="shared" si="14"/>
        <v>46117.076000000001</v>
      </c>
      <c r="O137" s="37">
        <v>22500</v>
      </c>
      <c r="P137" s="37">
        <v>23617.076000000001</v>
      </c>
      <c r="Q137" s="32" t="s">
        <v>3872</v>
      </c>
      <c r="R137" s="37" t="s">
        <v>4331</v>
      </c>
      <c r="S137" s="38">
        <v>44180</v>
      </c>
      <c r="T137" s="39">
        <f t="shared" si="15"/>
        <v>28</v>
      </c>
    </row>
    <row r="138" spans="1:20" s="39" customFormat="1" ht="54" hidden="1" outlineLevel="1">
      <c r="A138" s="32">
        <f t="shared" si="16"/>
        <v>130</v>
      </c>
      <c r="B138" s="32" t="s">
        <v>3868</v>
      </c>
      <c r="C138" s="32" t="s">
        <v>3869</v>
      </c>
      <c r="D138" s="33" t="s">
        <v>4332</v>
      </c>
      <c r="E138" s="34">
        <v>506566646</v>
      </c>
      <c r="F138" s="34" t="s">
        <v>4333</v>
      </c>
      <c r="G138" s="34" t="s">
        <v>12159</v>
      </c>
      <c r="H138" s="35">
        <v>31607915960041</v>
      </c>
      <c r="I138" s="36" t="str">
        <f t="shared" si="17"/>
        <v>3</v>
      </c>
      <c r="J138" s="36">
        <f t="shared" si="18"/>
        <v>14</v>
      </c>
      <c r="K138" s="36" t="str">
        <f t="shared" si="19"/>
        <v>16</v>
      </c>
      <c r="L138" s="36" t="str">
        <f t="shared" si="20"/>
        <v>07</v>
      </c>
      <c r="M138" s="36" t="str">
        <f t="shared" si="21"/>
        <v>91</v>
      </c>
      <c r="N138" s="34">
        <f t="shared" ref="N138:N201" si="22">O138+P138</f>
        <v>40006.815999999999</v>
      </c>
      <c r="O138" s="37">
        <v>22500</v>
      </c>
      <c r="P138" s="37">
        <v>17506.815999999999</v>
      </c>
      <c r="Q138" s="32" t="s">
        <v>3872</v>
      </c>
      <c r="R138" s="37" t="s">
        <v>4334</v>
      </c>
      <c r="S138" s="38">
        <v>44215</v>
      </c>
      <c r="T138" s="39">
        <f t="shared" ref="T138:T201" si="23">+LEN(R138)</f>
        <v>28</v>
      </c>
    </row>
    <row r="139" spans="1:20" s="39" customFormat="1" ht="54" hidden="1" outlineLevel="1">
      <c r="A139" s="32">
        <f t="shared" ref="A139:A202" si="24">+A138+1</f>
        <v>131</v>
      </c>
      <c r="B139" s="32" t="s">
        <v>3868</v>
      </c>
      <c r="C139" s="32" t="s">
        <v>3869</v>
      </c>
      <c r="D139" s="33" t="s">
        <v>4335</v>
      </c>
      <c r="E139" s="34">
        <v>558354005</v>
      </c>
      <c r="F139" s="34" t="s">
        <v>4336</v>
      </c>
      <c r="G139" s="34" t="s">
        <v>12160</v>
      </c>
      <c r="H139" s="35" t="s">
        <v>4337</v>
      </c>
      <c r="I139" s="36" t="str">
        <f t="shared" si="17"/>
        <v>4</v>
      </c>
      <c r="J139" s="36">
        <f t="shared" si="18"/>
        <v>14</v>
      </c>
      <c r="K139" s="36" t="str">
        <f t="shared" si="19"/>
        <v>23</v>
      </c>
      <c r="L139" s="36" t="str">
        <f t="shared" si="20"/>
        <v>07</v>
      </c>
      <c r="M139" s="36" t="str">
        <f t="shared" si="21"/>
        <v>93</v>
      </c>
      <c r="N139" s="34">
        <f t="shared" si="22"/>
        <v>35520.716</v>
      </c>
      <c r="O139" s="37">
        <v>29000</v>
      </c>
      <c r="P139" s="37">
        <v>6520.7160000000003</v>
      </c>
      <c r="Q139" s="32" t="s">
        <v>3872</v>
      </c>
      <c r="R139" s="37" t="s">
        <v>4338</v>
      </c>
      <c r="S139" s="38">
        <v>44012</v>
      </c>
      <c r="T139" s="39">
        <f t="shared" si="23"/>
        <v>28</v>
      </c>
    </row>
    <row r="140" spans="1:20" s="39" customFormat="1" ht="54" hidden="1" outlineLevel="1">
      <c r="A140" s="32">
        <f t="shared" si="24"/>
        <v>132</v>
      </c>
      <c r="B140" s="32" t="s">
        <v>3868</v>
      </c>
      <c r="C140" s="32" t="s">
        <v>3869</v>
      </c>
      <c r="D140" s="33" t="s">
        <v>4339</v>
      </c>
      <c r="E140" s="34">
        <v>547338504</v>
      </c>
      <c r="F140" s="34" t="s">
        <v>4340</v>
      </c>
      <c r="G140" s="34" t="s">
        <v>12161</v>
      </c>
      <c r="H140" s="35">
        <v>42703772150022</v>
      </c>
      <c r="I140" s="36" t="str">
        <f t="shared" si="17"/>
        <v>4</v>
      </c>
      <c r="J140" s="36">
        <f t="shared" si="18"/>
        <v>14</v>
      </c>
      <c r="K140" s="36" t="str">
        <f t="shared" si="19"/>
        <v>27</v>
      </c>
      <c r="L140" s="36" t="str">
        <f t="shared" si="20"/>
        <v>03</v>
      </c>
      <c r="M140" s="36" t="str">
        <f t="shared" si="21"/>
        <v>77</v>
      </c>
      <c r="N140" s="34">
        <f t="shared" si="22"/>
        <v>37310.664000000004</v>
      </c>
      <c r="O140" s="37">
        <v>22500</v>
      </c>
      <c r="P140" s="37">
        <v>14810.664000000001</v>
      </c>
      <c r="Q140" s="32" t="s">
        <v>3872</v>
      </c>
      <c r="R140" s="37" t="s">
        <v>4341</v>
      </c>
      <c r="S140" s="38">
        <v>44253</v>
      </c>
      <c r="T140" s="39">
        <f t="shared" si="23"/>
        <v>28</v>
      </c>
    </row>
    <row r="141" spans="1:20" s="39" customFormat="1" ht="54" hidden="1" outlineLevel="1">
      <c r="A141" s="32">
        <f t="shared" si="24"/>
        <v>133</v>
      </c>
      <c r="B141" s="32" t="s">
        <v>3868</v>
      </c>
      <c r="C141" s="32" t="s">
        <v>3869</v>
      </c>
      <c r="D141" s="33" t="s">
        <v>4342</v>
      </c>
      <c r="E141" s="34">
        <v>596906438</v>
      </c>
      <c r="F141" s="34" t="s">
        <v>4343</v>
      </c>
      <c r="G141" s="34" t="s">
        <v>12162</v>
      </c>
      <c r="H141" s="35">
        <v>30906955960015</v>
      </c>
      <c r="I141" s="36" t="str">
        <f t="shared" si="17"/>
        <v>3</v>
      </c>
      <c r="J141" s="36">
        <f t="shared" si="18"/>
        <v>14</v>
      </c>
      <c r="K141" s="36" t="str">
        <f t="shared" si="19"/>
        <v>09</v>
      </c>
      <c r="L141" s="36" t="str">
        <f t="shared" si="20"/>
        <v>06</v>
      </c>
      <c r="M141" s="36" t="str">
        <f t="shared" si="21"/>
        <v>95</v>
      </c>
      <c r="N141" s="34">
        <f t="shared" si="22"/>
        <v>51743.819000000003</v>
      </c>
      <c r="O141" s="37">
        <v>29000</v>
      </c>
      <c r="P141" s="37">
        <v>22743.819</v>
      </c>
      <c r="Q141" s="32" t="s">
        <v>3872</v>
      </c>
      <c r="R141" s="37" t="s">
        <v>4344</v>
      </c>
      <c r="S141" s="38">
        <v>44214</v>
      </c>
      <c r="T141" s="39">
        <f t="shared" si="23"/>
        <v>28</v>
      </c>
    </row>
    <row r="142" spans="1:20" s="39" customFormat="1" ht="54" hidden="1" outlineLevel="1">
      <c r="A142" s="32">
        <f t="shared" si="24"/>
        <v>134</v>
      </c>
      <c r="B142" s="32" t="s">
        <v>3868</v>
      </c>
      <c r="C142" s="32" t="s">
        <v>3869</v>
      </c>
      <c r="D142" s="33" t="s">
        <v>4345</v>
      </c>
      <c r="E142" s="34">
        <v>522650345</v>
      </c>
      <c r="F142" s="34" t="s">
        <v>4346</v>
      </c>
      <c r="G142" s="34" t="s">
        <v>12163</v>
      </c>
      <c r="H142" s="35">
        <v>40504852170150</v>
      </c>
      <c r="I142" s="36" t="str">
        <f t="shared" si="17"/>
        <v>4</v>
      </c>
      <c r="J142" s="36">
        <f t="shared" si="18"/>
        <v>14</v>
      </c>
      <c r="K142" s="36" t="str">
        <f t="shared" si="19"/>
        <v>05</v>
      </c>
      <c r="L142" s="36" t="str">
        <f t="shared" si="20"/>
        <v>04</v>
      </c>
      <c r="M142" s="36" t="str">
        <f t="shared" si="21"/>
        <v>85</v>
      </c>
      <c r="N142" s="34">
        <f t="shared" si="22"/>
        <v>38777.294000000002</v>
      </c>
      <c r="O142" s="37">
        <v>29000</v>
      </c>
      <c r="P142" s="37">
        <v>9777.2939999999999</v>
      </c>
      <c r="Q142" s="32" t="s">
        <v>3872</v>
      </c>
      <c r="R142" s="37" t="s">
        <v>4347</v>
      </c>
      <c r="S142" s="38">
        <v>44424</v>
      </c>
      <c r="T142" s="39">
        <f t="shared" si="23"/>
        <v>28</v>
      </c>
    </row>
    <row r="143" spans="1:20" s="39" customFormat="1" ht="54" hidden="1" outlineLevel="1">
      <c r="A143" s="32">
        <f t="shared" si="24"/>
        <v>135</v>
      </c>
      <c r="B143" s="32" t="s">
        <v>3868</v>
      </c>
      <c r="C143" s="32" t="s">
        <v>3869</v>
      </c>
      <c r="D143" s="33" t="s">
        <v>4348</v>
      </c>
      <c r="E143" s="34">
        <v>517786841</v>
      </c>
      <c r="F143" s="34" t="s">
        <v>4349</v>
      </c>
      <c r="G143" s="34" t="s">
        <v>12164</v>
      </c>
      <c r="H143" s="35" t="s">
        <v>4350</v>
      </c>
      <c r="I143" s="36" t="str">
        <f t="shared" si="17"/>
        <v>3</v>
      </c>
      <c r="J143" s="36">
        <f t="shared" si="18"/>
        <v>14</v>
      </c>
      <c r="K143" s="36" t="str">
        <f t="shared" si="19"/>
        <v>22</v>
      </c>
      <c r="L143" s="36" t="str">
        <f t="shared" si="20"/>
        <v>01</v>
      </c>
      <c r="M143" s="36" t="str">
        <f t="shared" si="21"/>
        <v>91</v>
      </c>
      <c r="N143" s="34">
        <f t="shared" si="22"/>
        <v>40006.815999999999</v>
      </c>
      <c r="O143" s="37">
        <v>22500</v>
      </c>
      <c r="P143" s="37">
        <v>17506.815999999999</v>
      </c>
      <c r="Q143" s="32" t="s">
        <v>3872</v>
      </c>
      <c r="R143" s="37" t="s">
        <v>4351</v>
      </c>
      <c r="S143" s="38">
        <v>44204</v>
      </c>
      <c r="T143" s="39">
        <f t="shared" si="23"/>
        <v>28</v>
      </c>
    </row>
    <row r="144" spans="1:20" s="39" customFormat="1" ht="54" hidden="1" outlineLevel="1">
      <c r="A144" s="32">
        <f t="shared" si="24"/>
        <v>136</v>
      </c>
      <c r="B144" s="32" t="s">
        <v>3868</v>
      </c>
      <c r="C144" s="32" t="s">
        <v>3869</v>
      </c>
      <c r="D144" s="33" t="s">
        <v>4352</v>
      </c>
      <c r="E144" s="34">
        <v>518279252</v>
      </c>
      <c r="F144" s="34" t="s">
        <v>4353</v>
      </c>
      <c r="G144" s="34" t="s">
        <v>12165</v>
      </c>
      <c r="H144" s="35" t="s">
        <v>4354</v>
      </c>
      <c r="I144" s="36" t="str">
        <f t="shared" si="17"/>
        <v>4</v>
      </c>
      <c r="J144" s="36">
        <f t="shared" si="18"/>
        <v>14</v>
      </c>
      <c r="K144" s="36" t="str">
        <f t="shared" si="19"/>
        <v>23</v>
      </c>
      <c r="L144" s="36" t="str">
        <f t="shared" si="20"/>
        <v>09</v>
      </c>
      <c r="M144" s="36" t="str">
        <f t="shared" si="21"/>
        <v>85</v>
      </c>
      <c r="N144" s="34">
        <f t="shared" si="22"/>
        <v>34303.218999999997</v>
      </c>
      <c r="O144" s="37">
        <v>19500</v>
      </c>
      <c r="P144" s="37">
        <v>14803.218999999999</v>
      </c>
      <c r="Q144" s="32" t="s">
        <v>3872</v>
      </c>
      <c r="R144" s="37" t="s">
        <v>4355</v>
      </c>
      <c r="S144" s="38">
        <v>44250</v>
      </c>
      <c r="T144" s="39">
        <f t="shared" si="23"/>
        <v>28</v>
      </c>
    </row>
    <row r="145" spans="1:20" s="39" customFormat="1" ht="54" hidden="1" outlineLevel="1">
      <c r="A145" s="32">
        <f t="shared" si="24"/>
        <v>137</v>
      </c>
      <c r="B145" s="32" t="s">
        <v>3868</v>
      </c>
      <c r="C145" s="32" t="s">
        <v>3869</v>
      </c>
      <c r="D145" s="33" t="s">
        <v>4356</v>
      </c>
      <c r="E145" s="34">
        <v>577606187</v>
      </c>
      <c r="F145" s="34" t="s">
        <v>4357</v>
      </c>
      <c r="G145" s="34" t="s">
        <v>12166</v>
      </c>
      <c r="H145" s="35">
        <v>30812942090022</v>
      </c>
      <c r="I145" s="36" t="str">
        <f t="shared" si="17"/>
        <v>3</v>
      </c>
      <c r="J145" s="36">
        <f t="shared" si="18"/>
        <v>14</v>
      </c>
      <c r="K145" s="36" t="str">
        <f t="shared" si="19"/>
        <v>08</v>
      </c>
      <c r="L145" s="36" t="str">
        <f t="shared" si="20"/>
        <v>12</v>
      </c>
      <c r="M145" s="36" t="str">
        <f t="shared" si="21"/>
        <v>94</v>
      </c>
      <c r="N145" s="34">
        <f t="shared" si="22"/>
        <v>41866.748999999996</v>
      </c>
      <c r="O145" s="37">
        <v>22500</v>
      </c>
      <c r="P145" s="37">
        <v>19366.749</v>
      </c>
      <c r="Q145" s="32" t="s">
        <v>3872</v>
      </c>
      <c r="R145" s="37" t="s">
        <v>4358</v>
      </c>
      <c r="S145" s="38">
        <v>44175</v>
      </c>
      <c r="T145" s="39">
        <f t="shared" si="23"/>
        <v>28</v>
      </c>
    </row>
    <row r="146" spans="1:20" s="39" customFormat="1" ht="54" hidden="1" outlineLevel="1">
      <c r="A146" s="32">
        <f t="shared" si="24"/>
        <v>138</v>
      </c>
      <c r="B146" s="32" t="s">
        <v>3868</v>
      </c>
      <c r="C146" s="32" t="s">
        <v>3869</v>
      </c>
      <c r="D146" s="33" t="s">
        <v>4359</v>
      </c>
      <c r="E146" s="34">
        <v>519400315</v>
      </c>
      <c r="F146" s="34" t="s">
        <v>4360</v>
      </c>
      <c r="G146" s="34" t="s">
        <v>12167</v>
      </c>
      <c r="H146" s="35">
        <v>41701792170052</v>
      </c>
      <c r="I146" s="36" t="str">
        <f t="shared" si="17"/>
        <v>4</v>
      </c>
      <c r="J146" s="36">
        <f t="shared" si="18"/>
        <v>14</v>
      </c>
      <c r="K146" s="36" t="str">
        <f t="shared" si="19"/>
        <v>17</v>
      </c>
      <c r="L146" s="36" t="str">
        <f t="shared" si="20"/>
        <v>01</v>
      </c>
      <c r="M146" s="36" t="str">
        <f t="shared" si="21"/>
        <v>79</v>
      </c>
      <c r="N146" s="34">
        <f t="shared" si="22"/>
        <v>40404.519</v>
      </c>
      <c r="O146" s="37">
        <v>29000</v>
      </c>
      <c r="P146" s="37">
        <v>11404.519</v>
      </c>
      <c r="Q146" s="32" t="s">
        <v>3872</v>
      </c>
      <c r="R146" s="37" t="s">
        <v>4361</v>
      </c>
      <c r="S146" s="38">
        <v>44361</v>
      </c>
      <c r="T146" s="39">
        <f t="shared" si="23"/>
        <v>28</v>
      </c>
    </row>
    <row r="147" spans="1:20" s="39" customFormat="1" ht="54" hidden="1" outlineLevel="1">
      <c r="A147" s="32">
        <f t="shared" si="24"/>
        <v>139</v>
      </c>
      <c r="B147" s="32" t="s">
        <v>3868</v>
      </c>
      <c r="C147" s="32" t="s">
        <v>3869</v>
      </c>
      <c r="D147" s="33" t="s">
        <v>4362</v>
      </c>
      <c r="E147" s="34">
        <v>537027065</v>
      </c>
      <c r="F147" s="34" t="s">
        <v>4363</v>
      </c>
      <c r="G147" s="34" t="s">
        <v>12168</v>
      </c>
      <c r="H147" s="35" t="s">
        <v>4364</v>
      </c>
      <c r="I147" s="36" t="str">
        <f t="shared" si="17"/>
        <v>4</v>
      </c>
      <c r="J147" s="36">
        <f t="shared" si="18"/>
        <v>14</v>
      </c>
      <c r="K147" s="36" t="str">
        <f t="shared" si="19"/>
        <v>13</v>
      </c>
      <c r="L147" s="36" t="str">
        <f t="shared" si="20"/>
        <v>12</v>
      </c>
      <c r="M147" s="36" t="str">
        <f t="shared" si="21"/>
        <v>87</v>
      </c>
      <c r="N147" s="34">
        <f t="shared" si="22"/>
        <v>40404.519</v>
      </c>
      <c r="O147" s="37">
        <v>29000</v>
      </c>
      <c r="P147" s="37">
        <v>11404.519</v>
      </c>
      <c r="Q147" s="32" t="s">
        <v>3872</v>
      </c>
      <c r="R147" s="37" t="s">
        <v>4365</v>
      </c>
      <c r="S147" s="38">
        <v>44426</v>
      </c>
      <c r="T147" s="39">
        <f t="shared" si="23"/>
        <v>28</v>
      </c>
    </row>
    <row r="148" spans="1:20" s="39" customFormat="1" ht="54" hidden="1" outlineLevel="1">
      <c r="A148" s="32">
        <f t="shared" si="24"/>
        <v>140</v>
      </c>
      <c r="B148" s="32" t="s">
        <v>3868</v>
      </c>
      <c r="C148" s="32" t="s">
        <v>3869</v>
      </c>
      <c r="D148" s="33" t="s">
        <v>4366</v>
      </c>
      <c r="E148" s="34">
        <v>511276333</v>
      </c>
      <c r="F148" s="34" t="s">
        <v>4367</v>
      </c>
      <c r="G148" s="34" t="s">
        <v>12169</v>
      </c>
      <c r="H148" s="35">
        <v>32612905960049</v>
      </c>
      <c r="I148" s="36" t="str">
        <f t="shared" si="17"/>
        <v>3</v>
      </c>
      <c r="J148" s="36">
        <f t="shared" si="18"/>
        <v>14</v>
      </c>
      <c r="K148" s="36" t="str">
        <f t="shared" si="19"/>
        <v>26</v>
      </c>
      <c r="L148" s="36" t="str">
        <f t="shared" si="20"/>
        <v>12</v>
      </c>
      <c r="M148" s="36" t="str">
        <f t="shared" si="21"/>
        <v>90</v>
      </c>
      <c r="N148" s="34">
        <f t="shared" si="22"/>
        <v>49223.302110000004</v>
      </c>
      <c r="O148" s="37">
        <v>22500</v>
      </c>
      <c r="P148" s="37">
        <v>26723.302110000001</v>
      </c>
      <c r="Q148" s="32" t="s">
        <v>3872</v>
      </c>
      <c r="R148" s="37" t="s">
        <v>4368</v>
      </c>
      <c r="S148" s="38">
        <v>44152</v>
      </c>
      <c r="T148" s="39">
        <f t="shared" si="23"/>
        <v>28</v>
      </c>
    </row>
    <row r="149" spans="1:20" s="39" customFormat="1" ht="54" hidden="1" outlineLevel="1">
      <c r="A149" s="32">
        <f t="shared" si="24"/>
        <v>141</v>
      </c>
      <c r="B149" s="32" t="s">
        <v>3868</v>
      </c>
      <c r="C149" s="32" t="s">
        <v>3869</v>
      </c>
      <c r="D149" s="33" t="s">
        <v>4369</v>
      </c>
      <c r="E149" s="34">
        <v>523773358</v>
      </c>
      <c r="F149" s="34" t="s">
        <v>4370</v>
      </c>
      <c r="G149" s="34" t="s">
        <v>12170</v>
      </c>
      <c r="H149" s="35">
        <v>43012884320135</v>
      </c>
      <c r="I149" s="36" t="str">
        <f t="shared" si="17"/>
        <v>4</v>
      </c>
      <c r="J149" s="36">
        <f t="shared" si="18"/>
        <v>14</v>
      </c>
      <c r="K149" s="36" t="str">
        <f t="shared" si="19"/>
        <v>30</v>
      </c>
      <c r="L149" s="36" t="str">
        <f t="shared" si="20"/>
        <v>12</v>
      </c>
      <c r="M149" s="36" t="str">
        <f t="shared" si="21"/>
        <v>88</v>
      </c>
      <c r="N149" s="34">
        <f t="shared" si="22"/>
        <v>54043.8223</v>
      </c>
      <c r="O149" s="37">
        <v>29000</v>
      </c>
      <c r="P149" s="37">
        <v>25043.822299999996</v>
      </c>
      <c r="Q149" s="32" t="s">
        <v>3872</v>
      </c>
      <c r="R149" s="37" t="s">
        <v>4371</v>
      </c>
      <c r="S149" s="38">
        <v>44151</v>
      </c>
      <c r="T149" s="39">
        <f t="shared" si="23"/>
        <v>28</v>
      </c>
    </row>
    <row r="150" spans="1:20" s="39" customFormat="1" ht="54" hidden="1" outlineLevel="1">
      <c r="A150" s="32">
        <f t="shared" si="24"/>
        <v>142</v>
      </c>
      <c r="B150" s="32" t="s">
        <v>3868</v>
      </c>
      <c r="C150" s="32" t="s">
        <v>3869</v>
      </c>
      <c r="D150" s="33" t="s">
        <v>4372</v>
      </c>
      <c r="E150" s="34">
        <v>609646034</v>
      </c>
      <c r="F150" s="34" t="s">
        <v>4373</v>
      </c>
      <c r="G150" s="34" t="s">
        <v>12171</v>
      </c>
      <c r="H150" s="35">
        <v>32707775940034</v>
      </c>
      <c r="I150" s="36" t="str">
        <f t="shared" si="17"/>
        <v>3</v>
      </c>
      <c r="J150" s="36">
        <f t="shared" si="18"/>
        <v>14</v>
      </c>
      <c r="K150" s="36" t="str">
        <f t="shared" si="19"/>
        <v>27</v>
      </c>
      <c r="L150" s="36" t="str">
        <f t="shared" si="20"/>
        <v>07</v>
      </c>
      <c r="M150" s="36" t="str">
        <f t="shared" si="21"/>
        <v>77</v>
      </c>
      <c r="N150" s="34">
        <f t="shared" si="22"/>
        <v>45111.616989999995</v>
      </c>
      <c r="O150" s="37">
        <v>29000</v>
      </c>
      <c r="P150" s="37">
        <v>16111.616989999999</v>
      </c>
      <c r="Q150" s="32" t="s">
        <v>3872</v>
      </c>
      <c r="R150" s="37" t="s">
        <v>4374</v>
      </c>
      <c r="S150" s="38">
        <v>44361</v>
      </c>
      <c r="T150" s="39">
        <f t="shared" si="23"/>
        <v>28</v>
      </c>
    </row>
    <row r="151" spans="1:20" s="39" customFormat="1" ht="54" hidden="1" outlineLevel="1">
      <c r="A151" s="32">
        <f t="shared" si="24"/>
        <v>143</v>
      </c>
      <c r="B151" s="32" t="s">
        <v>3868</v>
      </c>
      <c r="C151" s="32" t="s">
        <v>3869</v>
      </c>
      <c r="D151" s="33" t="s">
        <v>4375</v>
      </c>
      <c r="E151" s="34">
        <v>530922611</v>
      </c>
      <c r="F151" s="34" t="s">
        <v>4376</v>
      </c>
      <c r="G151" s="34" t="s">
        <v>12172</v>
      </c>
      <c r="H151" s="35">
        <v>32404915960074</v>
      </c>
      <c r="I151" s="36" t="str">
        <f t="shared" si="17"/>
        <v>3</v>
      </c>
      <c r="J151" s="36">
        <f t="shared" si="18"/>
        <v>14</v>
      </c>
      <c r="K151" s="36" t="str">
        <f t="shared" si="19"/>
        <v>24</v>
      </c>
      <c r="L151" s="36" t="str">
        <f t="shared" si="20"/>
        <v>04</v>
      </c>
      <c r="M151" s="36" t="str">
        <f t="shared" si="21"/>
        <v>91</v>
      </c>
      <c r="N151" s="34">
        <f t="shared" si="22"/>
        <v>36190.941379999997</v>
      </c>
      <c r="O151" s="37">
        <v>19863.759999999998</v>
      </c>
      <c r="P151" s="37">
        <v>16327.181379999998</v>
      </c>
      <c r="Q151" s="32" t="s">
        <v>3872</v>
      </c>
      <c r="R151" s="37" t="s">
        <v>4377</v>
      </c>
      <c r="S151" s="38">
        <v>44159</v>
      </c>
      <c r="T151" s="39">
        <f t="shared" si="23"/>
        <v>28</v>
      </c>
    </row>
    <row r="152" spans="1:20" s="39" customFormat="1" ht="54" hidden="1" outlineLevel="1">
      <c r="A152" s="32">
        <f t="shared" si="24"/>
        <v>144</v>
      </c>
      <c r="B152" s="32" t="s">
        <v>3868</v>
      </c>
      <c r="C152" s="32" t="s">
        <v>3869</v>
      </c>
      <c r="D152" s="33" t="s">
        <v>4378</v>
      </c>
      <c r="E152" s="34">
        <v>495858081</v>
      </c>
      <c r="F152" s="34" t="s">
        <v>4379</v>
      </c>
      <c r="G152" s="34" t="s">
        <v>12173</v>
      </c>
      <c r="H152" s="35">
        <v>42109922170087</v>
      </c>
      <c r="I152" s="36" t="str">
        <f t="shared" si="17"/>
        <v>4</v>
      </c>
      <c r="J152" s="36">
        <f t="shared" si="18"/>
        <v>14</v>
      </c>
      <c r="K152" s="36" t="str">
        <f t="shared" si="19"/>
        <v>21</v>
      </c>
      <c r="L152" s="36" t="str">
        <f t="shared" si="20"/>
        <v>09</v>
      </c>
      <c r="M152" s="36" t="str">
        <f t="shared" si="21"/>
        <v>92</v>
      </c>
      <c r="N152" s="34">
        <f t="shared" si="22"/>
        <v>42975.0717</v>
      </c>
      <c r="O152" s="37">
        <v>27576.75</v>
      </c>
      <c r="P152" s="37">
        <v>15398.321699999999</v>
      </c>
      <c r="Q152" s="32" t="s">
        <v>3872</v>
      </c>
      <c r="R152" s="37" t="s">
        <v>4380</v>
      </c>
      <c r="S152" s="38">
        <v>44341</v>
      </c>
      <c r="T152" s="39">
        <f t="shared" si="23"/>
        <v>28</v>
      </c>
    </row>
    <row r="153" spans="1:20" s="39" customFormat="1" ht="54" hidden="1" outlineLevel="1">
      <c r="A153" s="32">
        <f t="shared" si="24"/>
        <v>145</v>
      </c>
      <c r="B153" s="32" t="s">
        <v>3868</v>
      </c>
      <c r="C153" s="32" t="s">
        <v>3869</v>
      </c>
      <c r="D153" s="33" t="s">
        <v>4381</v>
      </c>
      <c r="E153" s="34">
        <v>500684869</v>
      </c>
      <c r="F153" s="34" t="s">
        <v>4382</v>
      </c>
      <c r="G153" s="34" t="s">
        <v>12174</v>
      </c>
      <c r="H153" s="35">
        <v>42210882090051</v>
      </c>
      <c r="I153" s="36" t="str">
        <f t="shared" si="17"/>
        <v>4</v>
      </c>
      <c r="J153" s="36">
        <f t="shared" si="18"/>
        <v>14</v>
      </c>
      <c r="K153" s="36" t="str">
        <f t="shared" si="19"/>
        <v>22</v>
      </c>
      <c r="L153" s="36" t="str">
        <f t="shared" si="20"/>
        <v>10</v>
      </c>
      <c r="M153" s="36" t="str">
        <f t="shared" si="21"/>
        <v>88</v>
      </c>
      <c r="N153" s="34">
        <f t="shared" si="22"/>
        <v>36561.790999999997</v>
      </c>
      <c r="O153" s="37">
        <v>27576.75</v>
      </c>
      <c r="P153" s="37">
        <v>8985.0409999999993</v>
      </c>
      <c r="Q153" s="32" t="s">
        <v>3872</v>
      </c>
      <c r="R153" s="37" t="s">
        <v>4383</v>
      </c>
      <c r="S153" s="38">
        <v>44375</v>
      </c>
      <c r="T153" s="39">
        <f t="shared" si="23"/>
        <v>28</v>
      </c>
    </row>
    <row r="154" spans="1:20" s="39" customFormat="1" ht="54" hidden="1" outlineLevel="1">
      <c r="A154" s="32">
        <f t="shared" si="24"/>
        <v>146</v>
      </c>
      <c r="B154" s="32" t="s">
        <v>3868</v>
      </c>
      <c r="C154" s="32" t="s">
        <v>3869</v>
      </c>
      <c r="D154" s="33" t="s">
        <v>4384</v>
      </c>
      <c r="E154" s="34">
        <v>615639444</v>
      </c>
      <c r="F154" s="34" t="s">
        <v>4385</v>
      </c>
      <c r="G154" s="34" t="s">
        <v>12175</v>
      </c>
      <c r="H154" s="35">
        <v>32012952180021</v>
      </c>
      <c r="I154" s="36" t="str">
        <f t="shared" si="17"/>
        <v>3</v>
      </c>
      <c r="J154" s="36">
        <f t="shared" si="18"/>
        <v>14</v>
      </c>
      <c r="K154" s="36" t="str">
        <f t="shared" si="19"/>
        <v>20</v>
      </c>
      <c r="L154" s="36" t="str">
        <f t="shared" si="20"/>
        <v>12</v>
      </c>
      <c r="M154" s="36" t="str">
        <f t="shared" si="21"/>
        <v>95</v>
      </c>
      <c r="N154" s="34">
        <f t="shared" si="22"/>
        <v>35407.380730000004</v>
      </c>
      <c r="O154" s="37">
        <v>22500</v>
      </c>
      <c r="P154" s="37">
        <v>12907.380730000001</v>
      </c>
      <c r="Q154" s="32" t="s">
        <v>3872</v>
      </c>
      <c r="R154" s="37" t="s">
        <v>4386</v>
      </c>
      <c r="S154" s="38">
        <v>44363</v>
      </c>
      <c r="T154" s="39">
        <f t="shared" si="23"/>
        <v>28</v>
      </c>
    </row>
    <row r="155" spans="1:20" s="39" customFormat="1" ht="54" hidden="1" outlineLevel="1">
      <c r="A155" s="32">
        <f t="shared" si="24"/>
        <v>147</v>
      </c>
      <c r="B155" s="32" t="s">
        <v>3868</v>
      </c>
      <c r="C155" s="32" t="s">
        <v>3869</v>
      </c>
      <c r="D155" s="33" t="s">
        <v>4387</v>
      </c>
      <c r="E155" s="34">
        <v>518445157</v>
      </c>
      <c r="F155" s="34" t="s">
        <v>4388</v>
      </c>
      <c r="G155" s="34" t="s">
        <v>12176</v>
      </c>
      <c r="H155" s="35">
        <v>41607932130107</v>
      </c>
      <c r="I155" s="42" t="str">
        <f t="shared" si="17"/>
        <v>4</v>
      </c>
      <c r="J155" s="42">
        <f t="shared" si="18"/>
        <v>14</v>
      </c>
      <c r="K155" s="42" t="str">
        <f t="shared" si="19"/>
        <v>16</v>
      </c>
      <c r="L155" s="42" t="str">
        <f t="shared" si="20"/>
        <v>07</v>
      </c>
      <c r="M155" s="42" t="str">
        <f t="shared" si="21"/>
        <v>93</v>
      </c>
      <c r="N155" s="34">
        <f t="shared" si="22"/>
        <v>48394.255000000005</v>
      </c>
      <c r="O155" s="37">
        <v>29000</v>
      </c>
      <c r="P155" s="37">
        <f>24236.69-1625.943-1582.32-1634.172</f>
        <v>19394.255000000001</v>
      </c>
      <c r="Q155" s="32" t="s">
        <v>3872</v>
      </c>
      <c r="R155" s="44" t="s">
        <v>4302</v>
      </c>
      <c r="S155" s="38"/>
      <c r="T155" s="39">
        <f t="shared" si="23"/>
        <v>73</v>
      </c>
    </row>
    <row r="156" spans="1:20" s="39" customFormat="1" ht="54" hidden="1" outlineLevel="1">
      <c r="A156" s="32">
        <f t="shared" si="24"/>
        <v>148</v>
      </c>
      <c r="B156" s="32" t="s">
        <v>3868</v>
      </c>
      <c r="C156" s="32" t="s">
        <v>3869</v>
      </c>
      <c r="D156" s="33" t="s">
        <v>4389</v>
      </c>
      <c r="E156" s="34">
        <v>534789655</v>
      </c>
      <c r="F156" s="34" t="s">
        <v>4390</v>
      </c>
      <c r="G156" s="34" t="s">
        <v>12177</v>
      </c>
      <c r="H156" s="35" t="s">
        <v>4391</v>
      </c>
      <c r="I156" s="36" t="str">
        <f t="shared" si="17"/>
        <v>3</v>
      </c>
      <c r="J156" s="36">
        <f t="shared" si="18"/>
        <v>14</v>
      </c>
      <c r="K156" s="36" t="str">
        <f t="shared" si="19"/>
        <v>30</v>
      </c>
      <c r="L156" s="36" t="str">
        <f t="shared" si="20"/>
        <v>08</v>
      </c>
      <c r="M156" s="36" t="str">
        <f t="shared" si="21"/>
        <v>92</v>
      </c>
      <c r="N156" s="34">
        <f t="shared" si="22"/>
        <v>45256.423000000003</v>
      </c>
      <c r="O156" s="37">
        <v>29000</v>
      </c>
      <c r="P156" s="37">
        <v>16256.423000000001</v>
      </c>
      <c r="Q156" s="32" t="s">
        <v>3872</v>
      </c>
      <c r="R156" s="37" t="s">
        <v>4392</v>
      </c>
      <c r="S156" s="38">
        <v>44273</v>
      </c>
      <c r="T156" s="39">
        <f t="shared" si="23"/>
        <v>28</v>
      </c>
    </row>
    <row r="157" spans="1:20" s="39" customFormat="1" ht="54" hidden="1" outlineLevel="1">
      <c r="A157" s="32">
        <f t="shared" si="24"/>
        <v>149</v>
      </c>
      <c r="B157" s="32" t="s">
        <v>3868</v>
      </c>
      <c r="C157" s="32" t="s">
        <v>3869</v>
      </c>
      <c r="D157" s="33" t="s">
        <v>4393</v>
      </c>
      <c r="E157" s="34">
        <v>539999730</v>
      </c>
      <c r="F157" s="34" t="s">
        <v>4394</v>
      </c>
      <c r="G157" s="34" t="s">
        <v>12178</v>
      </c>
      <c r="H157" s="35">
        <v>41705852170127</v>
      </c>
      <c r="I157" s="36" t="str">
        <f t="shared" si="17"/>
        <v>4</v>
      </c>
      <c r="J157" s="36">
        <f t="shared" si="18"/>
        <v>14</v>
      </c>
      <c r="K157" s="36" t="str">
        <f t="shared" si="19"/>
        <v>17</v>
      </c>
      <c r="L157" s="36" t="str">
        <f t="shared" si="20"/>
        <v>05</v>
      </c>
      <c r="M157" s="36" t="str">
        <f t="shared" si="21"/>
        <v>85</v>
      </c>
      <c r="N157" s="34">
        <f t="shared" si="22"/>
        <v>30958.561000000002</v>
      </c>
      <c r="O157" s="37">
        <v>17600</v>
      </c>
      <c r="P157" s="37">
        <v>13358.561</v>
      </c>
      <c r="Q157" s="32" t="s">
        <v>3872</v>
      </c>
      <c r="R157" s="37" t="s">
        <v>4395</v>
      </c>
      <c r="S157" s="38">
        <v>44273</v>
      </c>
      <c r="T157" s="39">
        <f t="shared" si="23"/>
        <v>28</v>
      </c>
    </row>
    <row r="158" spans="1:20" s="39" customFormat="1" ht="54" hidden="1" outlineLevel="1">
      <c r="A158" s="32">
        <f t="shared" si="24"/>
        <v>150</v>
      </c>
      <c r="B158" s="32" t="s">
        <v>3868</v>
      </c>
      <c r="C158" s="32" t="s">
        <v>3869</v>
      </c>
      <c r="D158" s="33" t="s">
        <v>4396</v>
      </c>
      <c r="E158" s="34">
        <v>629872726</v>
      </c>
      <c r="F158" s="34" t="s">
        <v>4397</v>
      </c>
      <c r="G158" s="34" t="s">
        <v>12127</v>
      </c>
      <c r="H158" s="35" t="s">
        <v>4398</v>
      </c>
      <c r="I158" s="36" t="str">
        <f t="shared" si="17"/>
        <v>4</v>
      </c>
      <c r="J158" s="36">
        <f t="shared" si="18"/>
        <v>14</v>
      </c>
      <c r="K158" s="36" t="str">
        <f t="shared" si="19"/>
        <v>02</v>
      </c>
      <c r="L158" s="36" t="str">
        <f t="shared" si="20"/>
        <v>12</v>
      </c>
      <c r="M158" s="36" t="str">
        <f t="shared" si="21"/>
        <v>94</v>
      </c>
      <c r="N158" s="34">
        <f t="shared" si="22"/>
        <v>53345.781000000003</v>
      </c>
      <c r="O158" s="37">
        <v>29000</v>
      </c>
      <c r="P158" s="37">
        <v>24345.780999999999</v>
      </c>
      <c r="Q158" s="32" t="s">
        <v>3872</v>
      </c>
      <c r="R158" s="37" t="s">
        <v>4399</v>
      </c>
      <c r="S158" s="38">
        <v>44159</v>
      </c>
      <c r="T158" s="39">
        <f t="shared" si="23"/>
        <v>28</v>
      </c>
    </row>
    <row r="159" spans="1:20" s="39" customFormat="1" ht="54" hidden="1" outlineLevel="1">
      <c r="A159" s="32">
        <f t="shared" si="24"/>
        <v>151</v>
      </c>
      <c r="B159" s="32" t="s">
        <v>3868</v>
      </c>
      <c r="C159" s="32" t="s">
        <v>3869</v>
      </c>
      <c r="D159" s="33" t="s">
        <v>4400</v>
      </c>
      <c r="E159" s="34">
        <v>618076494</v>
      </c>
      <c r="F159" s="34" t="s">
        <v>4401</v>
      </c>
      <c r="G159" s="34" t="s">
        <v>12179</v>
      </c>
      <c r="H159" s="35">
        <v>42212912160011</v>
      </c>
      <c r="I159" s="36" t="str">
        <f t="shared" si="17"/>
        <v>4</v>
      </c>
      <c r="J159" s="36">
        <f t="shared" si="18"/>
        <v>14</v>
      </c>
      <c r="K159" s="36" t="str">
        <f t="shared" si="19"/>
        <v>22</v>
      </c>
      <c r="L159" s="36" t="str">
        <f t="shared" si="20"/>
        <v>12</v>
      </c>
      <c r="M159" s="36" t="str">
        <f t="shared" si="21"/>
        <v>91</v>
      </c>
      <c r="N159" s="34">
        <f t="shared" si="22"/>
        <v>41638.760999999999</v>
      </c>
      <c r="O159" s="37">
        <v>24420.48</v>
      </c>
      <c r="P159" s="37">
        <v>17218.280999999999</v>
      </c>
      <c r="Q159" s="32" t="s">
        <v>3872</v>
      </c>
      <c r="R159" s="37" t="s">
        <v>4402</v>
      </c>
      <c r="S159" s="38">
        <v>44284</v>
      </c>
      <c r="T159" s="39">
        <f t="shared" si="23"/>
        <v>28</v>
      </c>
    </row>
    <row r="160" spans="1:20" s="39" customFormat="1" ht="54" hidden="1" outlineLevel="1">
      <c r="A160" s="32">
        <f t="shared" si="24"/>
        <v>152</v>
      </c>
      <c r="B160" s="32" t="s">
        <v>3868</v>
      </c>
      <c r="C160" s="32" t="s">
        <v>3869</v>
      </c>
      <c r="D160" s="33" t="s">
        <v>4403</v>
      </c>
      <c r="E160" s="34">
        <v>492122344</v>
      </c>
      <c r="F160" s="34" t="s">
        <v>4404</v>
      </c>
      <c r="G160" s="34" t="s">
        <v>12180</v>
      </c>
      <c r="H160" s="35">
        <v>42609802170102</v>
      </c>
      <c r="I160" s="36" t="str">
        <f t="shared" si="17"/>
        <v>4</v>
      </c>
      <c r="J160" s="36">
        <f t="shared" si="18"/>
        <v>14</v>
      </c>
      <c r="K160" s="36" t="str">
        <f t="shared" si="19"/>
        <v>26</v>
      </c>
      <c r="L160" s="36" t="str">
        <f t="shared" si="20"/>
        <v>09</v>
      </c>
      <c r="M160" s="36" t="str">
        <f t="shared" si="21"/>
        <v>80</v>
      </c>
      <c r="N160" s="34">
        <f t="shared" si="22"/>
        <v>31967.186289999998</v>
      </c>
      <c r="O160" s="37">
        <v>21142.5</v>
      </c>
      <c r="P160" s="37">
        <v>10824.68629</v>
      </c>
      <c r="Q160" s="32" t="s">
        <v>3872</v>
      </c>
      <c r="R160" s="37" t="s">
        <v>4405</v>
      </c>
      <c r="S160" s="38">
        <v>44350</v>
      </c>
      <c r="T160" s="39">
        <f t="shared" si="23"/>
        <v>28</v>
      </c>
    </row>
    <row r="161" spans="1:20" s="39" customFormat="1" ht="54" hidden="1" outlineLevel="1">
      <c r="A161" s="32">
        <f t="shared" si="24"/>
        <v>153</v>
      </c>
      <c r="B161" s="32" t="s">
        <v>3868</v>
      </c>
      <c r="C161" s="32" t="s">
        <v>3869</v>
      </c>
      <c r="D161" s="33" t="s">
        <v>4406</v>
      </c>
      <c r="E161" s="34">
        <v>528002860</v>
      </c>
      <c r="F161" s="34" t="s">
        <v>4407</v>
      </c>
      <c r="G161" s="34" t="s">
        <v>12181</v>
      </c>
      <c r="H161" s="35" t="s">
        <v>4408</v>
      </c>
      <c r="I161" s="36" t="str">
        <f t="shared" si="17"/>
        <v>4</v>
      </c>
      <c r="J161" s="36">
        <f t="shared" si="18"/>
        <v>14</v>
      </c>
      <c r="K161" s="36" t="str">
        <f t="shared" si="19"/>
        <v>25</v>
      </c>
      <c r="L161" s="36" t="str">
        <f t="shared" si="20"/>
        <v>10</v>
      </c>
      <c r="M161" s="36" t="str">
        <f t="shared" si="21"/>
        <v>92</v>
      </c>
      <c r="N161" s="34">
        <f t="shared" si="22"/>
        <v>41880.424880000006</v>
      </c>
      <c r="O161" s="37">
        <v>22500</v>
      </c>
      <c r="P161" s="37">
        <v>19380.424880000002</v>
      </c>
      <c r="Q161" s="32" t="s">
        <v>3872</v>
      </c>
      <c r="R161" s="37" t="s">
        <v>4409</v>
      </c>
      <c r="S161" s="38">
        <v>44167</v>
      </c>
      <c r="T161" s="39">
        <f t="shared" si="23"/>
        <v>28</v>
      </c>
    </row>
    <row r="162" spans="1:20" s="39" customFormat="1" ht="54" hidden="1" outlineLevel="1">
      <c r="A162" s="32">
        <f t="shared" si="24"/>
        <v>154</v>
      </c>
      <c r="B162" s="32" t="s">
        <v>3868</v>
      </c>
      <c r="C162" s="32" t="s">
        <v>3869</v>
      </c>
      <c r="D162" s="33" t="s">
        <v>4410</v>
      </c>
      <c r="E162" s="34">
        <v>570668796</v>
      </c>
      <c r="F162" s="34" t="s">
        <v>4411</v>
      </c>
      <c r="G162" s="34" t="s">
        <v>12182</v>
      </c>
      <c r="H162" s="35">
        <v>42605825980038</v>
      </c>
      <c r="I162" s="36" t="str">
        <f t="shared" si="17"/>
        <v>4</v>
      </c>
      <c r="J162" s="36">
        <f t="shared" si="18"/>
        <v>14</v>
      </c>
      <c r="K162" s="36" t="str">
        <f t="shared" si="19"/>
        <v>26</v>
      </c>
      <c r="L162" s="36" t="str">
        <f t="shared" si="20"/>
        <v>05</v>
      </c>
      <c r="M162" s="36" t="str">
        <f t="shared" si="21"/>
        <v>82</v>
      </c>
      <c r="N162" s="34">
        <f t="shared" si="22"/>
        <v>34244.66012</v>
      </c>
      <c r="O162" s="37">
        <v>29000</v>
      </c>
      <c r="P162" s="37">
        <v>5244.6601200000005</v>
      </c>
      <c r="Q162" s="32" t="s">
        <v>3872</v>
      </c>
      <c r="R162" s="37" t="s">
        <v>4412</v>
      </c>
      <c r="S162" s="38">
        <v>44242</v>
      </c>
      <c r="T162" s="39">
        <f t="shared" si="23"/>
        <v>28</v>
      </c>
    </row>
    <row r="163" spans="1:20" s="39" customFormat="1" ht="54" hidden="1" outlineLevel="1">
      <c r="A163" s="32">
        <f t="shared" si="24"/>
        <v>155</v>
      </c>
      <c r="B163" s="32" t="s">
        <v>3868</v>
      </c>
      <c r="C163" s="32" t="s">
        <v>3869</v>
      </c>
      <c r="D163" s="45" t="s">
        <v>4413</v>
      </c>
      <c r="E163" s="34">
        <v>518883894</v>
      </c>
      <c r="F163" s="34" t="s">
        <v>4414</v>
      </c>
      <c r="G163" s="34" t="s">
        <v>12183</v>
      </c>
      <c r="H163" s="35" t="s">
        <v>4415</v>
      </c>
      <c r="I163" s="36" t="str">
        <f t="shared" si="17"/>
        <v>3</v>
      </c>
      <c r="J163" s="36">
        <f t="shared" si="18"/>
        <v>14</v>
      </c>
      <c r="K163" s="36" t="str">
        <f t="shared" si="19"/>
        <v>16</v>
      </c>
      <c r="L163" s="36" t="str">
        <f t="shared" si="20"/>
        <v>09</v>
      </c>
      <c r="M163" s="36" t="str">
        <f t="shared" si="21"/>
        <v>88</v>
      </c>
      <c r="N163" s="34">
        <f t="shared" si="22"/>
        <v>36359.525000000001</v>
      </c>
      <c r="O163" s="37">
        <v>19650</v>
      </c>
      <c r="P163" s="37">
        <v>16709.525000000001</v>
      </c>
      <c r="Q163" s="32" t="s">
        <v>3872</v>
      </c>
      <c r="R163" s="37" t="s">
        <v>4416</v>
      </c>
      <c r="S163" s="38">
        <v>44141</v>
      </c>
      <c r="T163" s="39">
        <f t="shared" si="23"/>
        <v>28</v>
      </c>
    </row>
    <row r="164" spans="1:20" s="39" customFormat="1" ht="54" hidden="1" outlineLevel="1">
      <c r="A164" s="32">
        <f t="shared" si="24"/>
        <v>156</v>
      </c>
      <c r="B164" s="32" t="s">
        <v>3868</v>
      </c>
      <c r="C164" s="32" t="s">
        <v>3869</v>
      </c>
      <c r="D164" s="33" t="s">
        <v>4417</v>
      </c>
      <c r="E164" s="34">
        <v>559384434</v>
      </c>
      <c r="F164" s="34" t="s">
        <v>4418</v>
      </c>
      <c r="G164" s="34" t="s">
        <v>12184</v>
      </c>
      <c r="H164" s="35">
        <v>41912925960026</v>
      </c>
      <c r="I164" s="36" t="str">
        <f t="shared" si="17"/>
        <v>4</v>
      </c>
      <c r="J164" s="36">
        <f t="shared" si="18"/>
        <v>14</v>
      </c>
      <c r="K164" s="36" t="str">
        <f t="shared" si="19"/>
        <v>19</v>
      </c>
      <c r="L164" s="36" t="str">
        <f t="shared" si="20"/>
        <v>12</v>
      </c>
      <c r="M164" s="36" t="str">
        <f t="shared" si="21"/>
        <v>92</v>
      </c>
      <c r="N164" s="34">
        <f t="shared" si="22"/>
        <v>41524.060140000001</v>
      </c>
      <c r="O164" s="37">
        <v>20000</v>
      </c>
      <c r="P164" s="37">
        <v>21524.060140000001</v>
      </c>
      <c r="Q164" s="32" t="s">
        <v>3872</v>
      </c>
      <c r="R164" s="37" t="s">
        <v>4419</v>
      </c>
      <c r="S164" s="38">
        <v>44134</v>
      </c>
      <c r="T164" s="39">
        <f t="shared" si="23"/>
        <v>28</v>
      </c>
    </row>
    <row r="165" spans="1:20" s="39" customFormat="1" ht="54" hidden="1" outlineLevel="1">
      <c r="A165" s="32">
        <f t="shared" si="24"/>
        <v>157</v>
      </c>
      <c r="B165" s="32" t="s">
        <v>3868</v>
      </c>
      <c r="C165" s="32" t="s">
        <v>3869</v>
      </c>
      <c r="D165" s="33" t="s">
        <v>4420</v>
      </c>
      <c r="E165" s="34">
        <v>540989910</v>
      </c>
      <c r="F165" s="34" t="s">
        <v>4421</v>
      </c>
      <c r="G165" s="34" t="s">
        <v>12185</v>
      </c>
      <c r="H165" s="35" t="s">
        <v>4422</v>
      </c>
      <c r="I165" s="36" t="str">
        <f t="shared" si="17"/>
        <v>3</v>
      </c>
      <c r="J165" s="36">
        <f t="shared" si="18"/>
        <v>14</v>
      </c>
      <c r="K165" s="36" t="str">
        <f t="shared" si="19"/>
        <v>08</v>
      </c>
      <c r="L165" s="36" t="str">
        <f t="shared" si="20"/>
        <v>03</v>
      </c>
      <c r="M165" s="36" t="str">
        <f t="shared" si="21"/>
        <v>85</v>
      </c>
      <c r="N165" s="34">
        <f t="shared" si="22"/>
        <v>40309.290699999998</v>
      </c>
      <c r="O165" s="37">
        <v>27000</v>
      </c>
      <c r="P165" s="37">
        <v>13309.2907</v>
      </c>
      <c r="Q165" s="32" t="s">
        <v>3872</v>
      </c>
      <c r="R165" s="37" t="s">
        <v>4423</v>
      </c>
      <c r="S165" s="38">
        <v>44390</v>
      </c>
      <c r="T165" s="39">
        <f t="shared" si="23"/>
        <v>28</v>
      </c>
    </row>
    <row r="166" spans="1:20" s="39" customFormat="1" ht="54" hidden="1" outlineLevel="1">
      <c r="A166" s="32">
        <f t="shared" si="24"/>
        <v>158</v>
      </c>
      <c r="B166" s="32" t="s">
        <v>3868</v>
      </c>
      <c r="C166" s="32" t="s">
        <v>3869</v>
      </c>
      <c r="D166" s="33" t="s">
        <v>4424</v>
      </c>
      <c r="E166" s="34">
        <v>537662069</v>
      </c>
      <c r="F166" s="34" t="s">
        <v>4425</v>
      </c>
      <c r="G166" s="34" t="s">
        <v>12186</v>
      </c>
      <c r="H166" s="35">
        <v>40811902090066</v>
      </c>
      <c r="I166" s="36" t="str">
        <f t="shared" si="17"/>
        <v>4</v>
      </c>
      <c r="J166" s="36">
        <f t="shared" si="18"/>
        <v>14</v>
      </c>
      <c r="K166" s="36" t="str">
        <f t="shared" si="19"/>
        <v>08</v>
      </c>
      <c r="L166" s="36" t="str">
        <f t="shared" si="20"/>
        <v>11</v>
      </c>
      <c r="M166" s="36" t="str">
        <f t="shared" si="21"/>
        <v>90</v>
      </c>
      <c r="N166" s="34">
        <f t="shared" si="22"/>
        <v>36840.443370000001</v>
      </c>
      <c r="O166" s="37">
        <v>22500</v>
      </c>
      <c r="P166" s="37">
        <v>14340.443370000001</v>
      </c>
      <c r="Q166" s="32" t="s">
        <v>3872</v>
      </c>
      <c r="R166" s="37" t="s">
        <v>4426</v>
      </c>
      <c r="S166" s="38">
        <v>44355</v>
      </c>
      <c r="T166" s="39">
        <f t="shared" si="23"/>
        <v>28</v>
      </c>
    </row>
    <row r="167" spans="1:20" s="39" customFormat="1" ht="54" hidden="1" outlineLevel="1">
      <c r="A167" s="32">
        <f t="shared" si="24"/>
        <v>159</v>
      </c>
      <c r="B167" s="32" t="s">
        <v>3868</v>
      </c>
      <c r="C167" s="32" t="s">
        <v>3869</v>
      </c>
      <c r="D167" s="33" t="s">
        <v>4427</v>
      </c>
      <c r="E167" s="34">
        <v>602510344</v>
      </c>
      <c r="F167" s="34" t="s">
        <v>4428</v>
      </c>
      <c r="G167" s="34" t="s">
        <v>12187</v>
      </c>
      <c r="H167" s="35">
        <v>31609912140060</v>
      </c>
      <c r="I167" s="36" t="str">
        <f t="shared" si="17"/>
        <v>3</v>
      </c>
      <c r="J167" s="36">
        <f t="shared" si="18"/>
        <v>14</v>
      </c>
      <c r="K167" s="36" t="str">
        <f t="shared" si="19"/>
        <v>16</v>
      </c>
      <c r="L167" s="36" t="str">
        <f t="shared" si="20"/>
        <v>09</v>
      </c>
      <c r="M167" s="36" t="str">
        <f t="shared" si="21"/>
        <v>91</v>
      </c>
      <c r="N167" s="34">
        <f t="shared" si="22"/>
        <v>36005.945630000002</v>
      </c>
      <c r="O167" s="37">
        <v>20500</v>
      </c>
      <c r="P167" s="37">
        <v>15505.945629999998</v>
      </c>
      <c r="Q167" s="32" t="s">
        <v>3872</v>
      </c>
      <c r="R167" s="37" t="s">
        <v>4429</v>
      </c>
      <c r="S167" s="38">
        <v>44189</v>
      </c>
      <c r="T167" s="39">
        <f t="shared" si="23"/>
        <v>28</v>
      </c>
    </row>
    <row r="168" spans="1:20" s="39" customFormat="1" ht="54" hidden="1" outlineLevel="1">
      <c r="A168" s="32">
        <f t="shared" si="24"/>
        <v>160</v>
      </c>
      <c r="B168" s="32" t="s">
        <v>3868</v>
      </c>
      <c r="C168" s="32" t="s">
        <v>3869</v>
      </c>
      <c r="D168" s="33" t="s">
        <v>4430</v>
      </c>
      <c r="E168" s="34">
        <v>482871669</v>
      </c>
      <c r="F168" s="34" t="s">
        <v>4431</v>
      </c>
      <c r="G168" s="34" t="s">
        <v>12188</v>
      </c>
      <c r="H168" s="35" t="s">
        <v>4432</v>
      </c>
      <c r="I168" s="36" t="str">
        <f t="shared" si="17"/>
        <v>3</v>
      </c>
      <c r="J168" s="36">
        <f t="shared" si="18"/>
        <v>14</v>
      </c>
      <c r="K168" s="36" t="str">
        <f t="shared" si="19"/>
        <v>01</v>
      </c>
      <c r="L168" s="36" t="str">
        <f t="shared" si="20"/>
        <v>10</v>
      </c>
      <c r="M168" s="36" t="str">
        <f t="shared" si="21"/>
        <v>72</v>
      </c>
      <c r="N168" s="34">
        <f t="shared" si="22"/>
        <v>40786.088449999996</v>
      </c>
      <c r="O168" s="37">
        <v>22500</v>
      </c>
      <c r="P168" s="37">
        <v>18286.088449999999</v>
      </c>
      <c r="Q168" s="32" t="s">
        <v>3872</v>
      </c>
      <c r="R168" s="37" t="s">
        <v>4433</v>
      </c>
      <c r="S168" s="38">
        <v>44221</v>
      </c>
      <c r="T168" s="39">
        <f t="shared" si="23"/>
        <v>28</v>
      </c>
    </row>
    <row r="169" spans="1:20" s="39" customFormat="1" ht="54" hidden="1" outlineLevel="1">
      <c r="A169" s="32">
        <f t="shared" si="24"/>
        <v>161</v>
      </c>
      <c r="B169" s="32" t="s">
        <v>3868</v>
      </c>
      <c r="C169" s="32" t="s">
        <v>3869</v>
      </c>
      <c r="D169" s="33" t="s">
        <v>4434</v>
      </c>
      <c r="E169" s="34">
        <v>532221224</v>
      </c>
      <c r="F169" s="34" t="s">
        <v>4435</v>
      </c>
      <c r="G169" s="34" t="s">
        <v>12189</v>
      </c>
      <c r="H169" s="35">
        <v>40804812140022</v>
      </c>
      <c r="I169" s="36" t="str">
        <f t="shared" si="17"/>
        <v>4</v>
      </c>
      <c r="J169" s="36">
        <f t="shared" si="18"/>
        <v>14</v>
      </c>
      <c r="K169" s="36" t="str">
        <f t="shared" si="19"/>
        <v>08</v>
      </c>
      <c r="L169" s="36" t="str">
        <f t="shared" si="20"/>
        <v>04</v>
      </c>
      <c r="M169" s="36" t="str">
        <f t="shared" si="21"/>
        <v>81</v>
      </c>
      <c r="N169" s="34">
        <f t="shared" si="22"/>
        <v>44004.901949999999</v>
      </c>
      <c r="O169" s="37">
        <v>22500</v>
      </c>
      <c r="P169" s="37">
        <v>21504.901950000003</v>
      </c>
      <c r="Q169" s="32" t="s">
        <v>3872</v>
      </c>
      <c r="R169" s="37" t="s">
        <v>4436</v>
      </c>
      <c r="S169" s="38">
        <v>44222</v>
      </c>
      <c r="T169" s="39">
        <f t="shared" si="23"/>
        <v>28</v>
      </c>
    </row>
    <row r="170" spans="1:20" s="39" customFormat="1" ht="54" hidden="1" outlineLevel="1">
      <c r="A170" s="32">
        <f t="shared" si="24"/>
        <v>162</v>
      </c>
      <c r="B170" s="32" t="s">
        <v>3868</v>
      </c>
      <c r="C170" s="32" t="s">
        <v>3869</v>
      </c>
      <c r="D170" s="33" t="s">
        <v>4437</v>
      </c>
      <c r="E170" s="34">
        <v>525722030</v>
      </c>
      <c r="F170" s="34" t="s">
        <v>4438</v>
      </c>
      <c r="G170" s="34" t="s">
        <v>12190</v>
      </c>
      <c r="H170" s="35">
        <v>42907752170127</v>
      </c>
      <c r="I170" s="36" t="str">
        <f t="shared" si="17"/>
        <v>4</v>
      </c>
      <c r="J170" s="36">
        <f t="shared" si="18"/>
        <v>14</v>
      </c>
      <c r="K170" s="36" t="str">
        <f t="shared" si="19"/>
        <v>29</v>
      </c>
      <c r="L170" s="36" t="str">
        <f t="shared" si="20"/>
        <v>07</v>
      </c>
      <c r="M170" s="36" t="str">
        <f t="shared" si="21"/>
        <v>75</v>
      </c>
      <c r="N170" s="34">
        <f t="shared" si="22"/>
        <v>44471.032859999999</v>
      </c>
      <c r="O170" s="37">
        <v>29000</v>
      </c>
      <c r="P170" s="37">
        <v>15471.032860000001</v>
      </c>
      <c r="Q170" s="32" t="s">
        <v>3872</v>
      </c>
      <c r="R170" s="37" t="s">
        <v>4439</v>
      </c>
      <c r="S170" s="38">
        <v>44370</v>
      </c>
      <c r="T170" s="39">
        <f t="shared" si="23"/>
        <v>28</v>
      </c>
    </row>
    <row r="171" spans="1:20" s="39" customFormat="1" ht="54" hidden="1" outlineLevel="1">
      <c r="A171" s="32">
        <f t="shared" si="24"/>
        <v>163</v>
      </c>
      <c r="B171" s="32" t="s">
        <v>3868</v>
      </c>
      <c r="C171" s="32" t="s">
        <v>3869</v>
      </c>
      <c r="D171" s="33" t="s">
        <v>4440</v>
      </c>
      <c r="E171" s="34">
        <v>516834591</v>
      </c>
      <c r="F171" s="34" t="s">
        <v>4441</v>
      </c>
      <c r="G171" s="34" t="s">
        <v>12191</v>
      </c>
      <c r="H171" s="35">
        <v>42802822170037</v>
      </c>
      <c r="I171" s="36" t="str">
        <f t="shared" si="17"/>
        <v>4</v>
      </c>
      <c r="J171" s="36">
        <f t="shared" si="18"/>
        <v>14</v>
      </c>
      <c r="K171" s="36" t="str">
        <f t="shared" si="19"/>
        <v>28</v>
      </c>
      <c r="L171" s="36" t="str">
        <f t="shared" si="20"/>
        <v>02</v>
      </c>
      <c r="M171" s="36" t="str">
        <f t="shared" si="21"/>
        <v>82</v>
      </c>
      <c r="N171" s="34">
        <f t="shared" si="22"/>
        <v>42582.38119</v>
      </c>
      <c r="O171" s="37">
        <v>22500</v>
      </c>
      <c r="P171" s="37">
        <v>20082.38119</v>
      </c>
      <c r="Q171" s="32" t="s">
        <v>3872</v>
      </c>
      <c r="R171" s="37" t="s">
        <v>4442</v>
      </c>
      <c r="S171" s="38">
        <v>44154</v>
      </c>
      <c r="T171" s="39">
        <f t="shared" si="23"/>
        <v>28</v>
      </c>
    </row>
    <row r="172" spans="1:20" s="39" customFormat="1" ht="54" hidden="1" outlineLevel="1">
      <c r="A172" s="32">
        <f t="shared" si="24"/>
        <v>164</v>
      </c>
      <c r="B172" s="32" t="s">
        <v>3868</v>
      </c>
      <c r="C172" s="32" t="s">
        <v>3869</v>
      </c>
      <c r="D172" s="33" t="s">
        <v>4443</v>
      </c>
      <c r="E172" s="34">
        <v>518416019</v>
      </c>
      <c r="F172" s="34" t="s">
        <v>4444</v>
      </c>
      <c r="G172" s="34" t="s">
        <v>12192</v>
      </c>
      <c r="H172" s="35">
        <v>30308885870028</v>
      </c>
      <c r="I172" s="36" t="str">
        <f t="shared" si="17"/>
        <v>3</v>
      </c>
      <c r="J172" s="36">
        <f t="shared" si="18"/>
        <v>14</v>
      </c>
      <c r="K172" s="36" t="str">
        <f t="shared" si="19"/>
        <v>03</v>
      </c>
      <c r="L172" s="36" t="str">
        <f t="shared" si="20"/>
        <v>08</v>
      </c>
      <c r="M172" s="36" t="str">
        <f t="shared" si="21"/>
        <v>88</v>
      </c>
      <c r="N172" s="34">
        <f t="shared" si="22"/>
        <v>43373.374029999999</v>
      </c>
      <c r="O172" s="37">
        <v>29000</v>
      </c>
      <c r="P172" s="37">
        <v>14373.374030000001</v>
      </c>
      <c r="Q172" s="32" t="s">
        <v>3872</v>
      </c>
      <c r="R172" s="37" t="s">
        <v>4445</v>
      </c>
      <c r="S172" s="38">
        <v>44378</v>
      </c>
      <c r="T172" s="39">
        <f t="shared" si="23"/>
        <v>28</v>
      </c>
    </row>
    <row r="173" spans="1:20" s="39" customFormat="1" ht="54" hidden="1" outlineLevel="1">
      <c r="A173" s="32">
        <f t="shared" si="24"/>
        <v>165</v>
      </c>
      <c r="B173" s="32" t="s">
        <v>3868</v>
      </c>
      <c r="C173" s="32" t="s">
        <v>3869</v>
      </c>
      <c r="D173" s="33" t="s">
        <v>4446</v>
      </c>
      <c r="E173" s="34">
        <v>430281654</v>
      </c>
      <c r="F173" s="34" t="s">
        <v>4447</v>
      </c>
      <c r="G173" s="34" t="s">
        <v>12193</v>
      </c>
      <c r="H173" s="35">
        <v>30309752170117</v>
      </c>
      <c r="I173" s="36" t="str">
        <f t="shared" si="17"/>
        <v>3</v>
      </c>
      <c r="J173" s="36">
        <f t="shared" si="18"/>
        <v>14</v>
      </c>
      <c r="K173" s="36" t="str">
        <f t="shared" si="19"/>
        <v>03</v>
      </c>
      <c r="L173" s="36" t="str">
        <f t="shared" si="20"/>
        <v>09</v>
      </c>
      <c r="M173" s="36" t="str">
        <f t="shared" si="21"/>
        <v>75</v>
      </c>
      <c r="N173" s="34">
        <f t="shared" si="22"/>
        <v>41574.536469999999</v>
      </c>
      <c r="O173" s="37">
        <v>29000</v>
      </c>
      <c r="P173" s="37">
        <v>12574.536469999999</v>
      </c>
      <c r="Q173" s="32" t="s">
        <v>3872</v>
      </c>
      <c r="R173" s="37" t="s">
        <v>4448</v>
      </c>
      <c r="S173" s="38">
        <v>44391</v>
      </c>
      <c r="T173" s="39">
        <f t="shared" si="23"/>
        <v>28</v>
      </c>
    </row>
    <row r="174" spans="1:20" s="39" customFormat="1" ht="54" hidden="1" outlineLevel="1">
      <c r="A174" s="32">
        <f t="shared" si="24"/>
        <v>166</v>
      </c>
      <c r="B174" s="32" t="s">
        <v>3868</v>
      </c>
      <c r="C174" s="32" t="s">
        <v>3869</v>
      </c>
      <c r="D174" s="33" t="s">
        <v>4449</v>
      </c>
      <c r="E174" s="34">
        <v>502811035</v>
      </c>
      <c r="F174" s="34" t="s">
        <v>4450</v>
      </c>
      <c r="G174" s="34" t="s">
        <v>12194</v>
      </c>
      <c r="H174" s="35">
        <v>32504942170108</v>
      </c>
      <c r="I174" s="36" t="str">
        <f t="shared" si="17"/>
        <v>3</v>
      </c>
      <c r="J174" s="36">
        <f t="shared" si="18"/>
        <v>14</v>
      </c>
      <c r="K174" s="36" t="str">
        <f t="shared" si="19"/>
        <v>25</v>
      </c>
      <c r="L174" s="36" t="str">
        <f t="shared" si="20"/>
        <v>04</v>
      </c>
      <c r="M174" s="36" t="str">
        <f t="shared" si="21"/>
        <v>94</v>
      </c>
      <c r="N174" s="34">
        <f t="shared" si="22"/>
        <v>56541.832999999999</v>
      </c>
      <c r="O174" s="37">
        <v>29000</v>
      </c>
      <c r="P174" s="37">
        <v>27541.832999999999</v>
      </c>
      <c r="Q174" s="32" t="s">
        <v>3872</v>
      </c>
      <c r="R174" s="37" t="s">
        <v>4451</v>
      </c>
      <c r="S174" s="38">
        <v>44189</v>
      </c>
      <c r="T174" s="39">
        <f t="shared" si="23"/>
        <v>28</v>
      </c>
    </row>
    <row r="175" spans="1:20" s="39" customFormat="1" ht="54" hidden="1" outlineLevel="1">
      <c r="A175" s="32">
        <f t="shared" si="24"/>
        <v>167</v>
      </c>
      <c r="B175" s="32" t="s">
        <v>3868</v>
      </c>
      <c r="C175" s="32" t="s">
        <v>3869</v>
      </c>
      <c r="D175" s="33" t="s">
        <v>4452</v>
      </c>
      <c r="E175" s="34">
        <v>547360653</v>
      </c>
      <c r="F175" s="34" t="s">
        <v>4453</v>
      </c>
      <c r="G175" s="34" t="s">
        <v>12195</v>
      </c>
      <c r="H175" s="35" t="s">
        <v>4454</v>
      </c>
      <c r="I175" s="36" t="str">
        <f t="shared" si="17"/>
        <v>3</v>
      </c>
      <c r="J175" s="36">
        <f t="shared" si="18"/>
        <v>14</v>
      </c>
      <c r="K175" s="36" t="str">
        <f t="shared" si="19"/>
        <v>27</v>
      </c>
      <c r="L175" s="36" t="str">
        <f t="shared" si="20"/>
        <v>07</v>
      </c>
      <c r="M175" s="36" t="str">
        <f t="shared" si="21"/>
        <v>95</v>
      </c>
      <c r="N175" s="34">
        <f t="shared" si="22"/>
        <v>48300.190629999997</v>
      </c>
      <c r="O175" s="37">
        <v>22500</v>
      </c>
      <c r="P175" s="37">
        <v>25800.190629999997</v>
      </c>
      <c r="Q175" s="32" t="s">
        <v>3872</v>
      </c>
      <c r="R175" s="37" t="s">
        <v>4455</v>
      </c>
      <c r="S175" s="38">
        <v>44149</v>
      </c>
      <c r="T175" s="39">
        <f t="shared" si="23"/>
        <v>28</v>
      </c>
    </row>
    <row r="176" spans="1:20" s="39" customFormat="1" ht="54" hidden="1" outlineLevel="1">
      <c r="A176" s="32">
        <f t="shared" si="24"/>
        <v>168</v>
      </c>
      <c r="B176" s="32" t="s">
        <v>3868</v>
      </c>
      <c r="C176" s="32" t="s">
        <v>3869</v>
      </c>
      <c r="D176" s="33" t="s">
        <v>4456</v>
      </c>
      <c r="E176" s="34">
        <v>536929479</v>
      </c>
      <c r="F176" s="34" t="s">
        <v>4457</v>
      </c>
      <c r="G176" s="34" t="s">
        <v>12196</v>
      </c>
      <c r="H176" s="35" t="s">
        <v>4458</v>
      </c>
      <c r="I176" s="36" t="str">
        <f t="shared" si="17"/>
        <v>3</v>
      </c>
      <c r="J176" s="36">
        <f t="shared" si="18"/>
        <v>14</v>
      </c>
      <c r="K176" s="36" t="str">
        <f t="shared" si="19"/>
        <v>06</v>
      </c>
      <c r="L176" s="36" t="str">
        <f t="shared" si="20"/>
        <v>10</v>
      </c>
      <c r="M176" s="36" t="str">
        <f t="shared" si="21"/>
        <v>89</v>
      </c>
      <c r="N176" s="34">
        <f t="shared" si="22"/>
        <v>36225.977160000002</v>
      </c>
      <c r="O176" s="37">
        <v>29000</v>
      </c>
      <c r="P176" s="37">
        <v>7225.9771600000004</v>
      </c>
      <c r="Q176" s="32" t="s">
        <v>3872</v>
      </c>
      <c r="R176" s="37" t="s">
        <v>4459</v>
      </c>
      <c r="S176" s="38">
        <v>44539</v>
      </c>
      <c r="T176" s="39">
        <f t="shared" si="23"/>
        <v>28</v>
      </c>
    </row>
    <row r="177" spans="1:20" s="39" customFormat="1" ht="54" hidden="1" outlineLevel="1">
      <c r="A177" s="32">
        <f t="shared" si="24"/>
        <v>169</v>
      </c>
      <c r="B177" s="32" t="s">
        <v>3868</v>
      </c>
      <c r="C177" s="32" t="s">
        <v>3869</v>
      </c>
      <c r="D177" s="33" t="s">
        <v>4460</v>
      </c>
      <c r="E177" s="34">
        <v>601376314</v>
      </c>
      <c r="F177" s="34" t="s">
        <v>4461</v>
      </c>
      <c r="G177" s="34" t="s">
        <v>12197</v>
      </c>
      <c r="H177" s="35" t="s">
        <v>4462</v>
      </c>
      <c r="I177" s="36" t="str">
        <f t="shared" si="17"/>
        <v>3</v>
      </c>
      <c r="J177" s="36">
        <f t="shared" si="18"/>
        <v>14</v>
      </c>
      <c r="K177" s="36" t="str">
        <f t="shared" si="19"/>
        <v>29</v>
      </c>
      <c r="L177" s="36" t="str">
        <f t="shared" si="20"/>
        <v>01</v>
      </c>
      <c r="M177" s="36" t="str">
        <f t="shared" si="21"/>
        <v>91</v>
      </c>
      <c r="N177" s="34">
        <f t="shared" si="22"/>
        <v>35992.881130000002</v>
      </c>
      <c r="O177" s="37">
        <v>29000</v>
      </c>
      <c r="P177" s="37">
        <v>6992.8811299999998</v>
      </c>
      <c r="Q177" s="32" t="s">
        <v>3872</v>
      </c>
      <c r="R177" s="37" t="s">
        <v>4463</v>
      </c>
      <c r="S177" s="38">
        <v>44553</v>
      </c>
      <c r="T177" s="39">
        <f t="shared" si="23"/>
        <v>28</v>
      </c>
    </row>
    <row r="178" spans="1:20" s="39" customFormat="1" ht="54" hidden="1" outlineLevel="1">
      <c r="A178" s="32">
        <f t="shared" si="24"/>
        <v>170</v>
      </c>
      <c r="B178" s="32" t="s">
        <v>3868</v>
      </c>
      <c r="C178" s="32" t="s">
        <v>3869</v>
      </c>
      <c r="D178" s="33" t="s">
        <v>4464</v>
      </c>
      <c r="E178" s="34">
        <v>533316555</v>
      </c>
      <c r="F178" s="34" t="s">
        <v>4465</v>
      </c>
      <c r="G178" s="34" t="s">
        <v>12198</v>
      </c>
      <c r="H178" s="35">
        <v>33005932130058</v>
      </c>
      <c r="I178" s="36" t="str">
        <f t="shared" si="17"/>
        <v>3</v>
      </c>
      <c r="J178" s="36">
        <f t="shared" si="18"/>
        <v>14</v>
      </c>
      <c r="K178" s="36" t="str">
        <f t="shared" si="19"/>
        <v>30</v>
      </c>
      <c r="L178" s="36" t="str">
        <f t="shared" si="20"/>
        <v>05</v>
      </c>
      <c r="M178" s="36" t="str">
        <f t="shared" si="21"/>
        <v>93</v>
      </c>
      <c r="N178" s="34">
        <f t="shared" si="22"/>
        <v>48171.921829999999</v>
      </c>
      <c r="O178" s="37">
        <v>22500</v>
      </c>
      <c r="P178" s="37">
        <v>25671.921829999999</v>
      </c>
      <c r="Q178" s="32" t="s">
        <v>3872</v>
      </c>
      <c r="R178" s="37" t="s">
        <v>4466</v>
      </c>
      <c r="S178" s="38">
        <v>44166</v>
      </c>
      <c r="T178" s="39">
        <f t="shared" si="23"/>
        <v>28</v>
      </c>
    </row>
    <row r="179" spans="1:20" s="39" customFormat="1" ht="54" hidden="1" outlineLevel="1">
      <c r="A179" s="32">
        <f t="shared" si="24"/>
        <v>171</v>
      </c>
      <c r="B179" s="32" t="s">
        <v>3868</v>
      </c>
      <c r="C179" s="32" t="s">
        <v>3869</v>
      </c>
      <c r="D179" s="33" t="s">
        <v>4467</v>
      </c>
      <c r="E179" s="34">
        <v>547167299</v>
      </c>
      <c r="F179" s="34" t="s">
        <v>4468</v>
      </c>
      <c r="G179" s="34" t="s">
        <v>12199</v>
      </c>
      <c r="H179" s="35" t="s">
        <v>4469</v>
      </c>
      <c r="I179" s="36" t="str">
        <f t="shared" si="17"/>
        <v>4</v>
      </c>
      <c r="J179" s="36">
        <f t="shared" si="18"/>
        <v>14</v>
      </c>
      <c r="K179" s="36" t="str">
        <f t="shared" si="19"/>
        <v>04</v>
      </c>
      <c r="L179" s="36" t="str">
        <f t="shared" si="20"/>
        <v>04</v>
      </c>
      <c r="M179" s="36" t="str">
        <f t="shared" si="21"/>
        <v>92</v>
      </c>
      <c r="N179" s="34">
        <f t="shared" si="22"/>
        <v>56540.937999999995</v>
      </c>
      <c r="O179" s="37">
        <v>29000</v>
      </c>
      <c r="P179" s="37">
        <v>27540.937999999998</v>
      </c>
      <c r="Q179" s="32" t="s">
        <v>3872</v>
      </c>
      <c r="R179" s="37" t="s">
        <v>4470</v>
      </c>
      <c r="S179" s="38">
        <v>44179</v>
      </c>
      <c r="T179" s="39">
        <f t="shared" si="23"/>
        <v>28</v>
      </c>
    </row>
    <row r="180" spans="1:20" s="39" customFormat="1" ht="54" hidden="1" outlineLevel="1">
      <c r="A180" s="32">
        <f t="shared" si="24"/>
        <v>172</v>
      </c>
      <c r="B180" s="32" t="s">
        <v>3868</v>
      </c>
      <c r="C180" s="32" t="s">
        <v>3869</v>
      </c>
      <c r="D180" s="33" t="s">
        <v>4471</v>
      </c>
      <c r="E180" s="34">
        <v>539258054</v>
      </c>
      <c r="F180" s="34" t="s">
        <v>4472</v>
      </c>
      <c r="G180" s="34" t="s">
        <v>12200</v>
      </c>
      <c r="H180" s="35" t="s">
        <v>4473</v>
      </c>
      <c r="I180" s="36" t="str">
        <f t="shared" si="17"/>
        <v>3</v>
      </c>
      <c r="J180" s="36">
        <f t="shared" si="18"/>
        <v>14</v>
      </c>
      <c r="K180" s="36" t="str">
        <f t="shared" si="19"/>
        <v>21</v>
      </c>
      <c r="L180" s="36" t="str">
        <f t="shared" si="20"/>
        <v>12</v>
      </c>
      <c r="M180" s="36" t="str">
        <f t="shared" si="21"/>
        <v>95</v>
      </c>
      <c r="N180" s="34">
        <f t="shared" si="22"/>
        <v>39258.267699999997</v>
      </c>
      <c r="O180" s="37">
        <v>26070</v>
      </c>
      <c r="P180" s="37">
        <v>13188.267699999999</v>
      </c>
      <c r="Q180" s="32" t="s">
        <v>3872</v>
      </c>
      <c r="R180" s="37" t="s">
        <v>4474</v>
      </c>
      <c r="S180" s="38">
        <v>44448</v>
      </c>
      <c r="T180" s="39">
        <f t="shared" si="23"/>
        <v>28</v>
      </c>
    </row>
    <row r="181" spans="1:20" s="39" customFormat="1" ht="54" hidden="1" outlineLevel="1">
      <c r="A181" s="32">
        <f t="shared" si="24"/>
        <v>173</v>
      </c>
      <c r="B181" s="32" t="s">
        <v>3868</v>
      </c>
      <c r="C181" s="32" t="s">
        <v>3869</v>
      </c>
      <c r="D181" s="33" t="s">
        <v>4475</v>
      </c>
      <c r="E181" s="34">
        <v>557266717</v>
      </c>
      <c r="F181" s="34" t="s">
        <v>4476</v>
      </c>
      <c r="G181" s="34" t="s">
        <v>12201</v>
      </c>
      <c r="H181" s="35" t="s">
        <v>4477</v>
      </c>
      <c r="I181" s="36" t="str">
        <f t="shared" si="17"/>
        <v>3</v>
      </c>
      <c r="J181" s="36">
        <f t="shared" si="18"/>
        <v>14</v>
      </c>
      <c r="K181" s="36" t="str">
        <f t="shared" si="19"/>
        <v>08</v>
      </c>
      <c r="L181" s="36" t="str">
        <f t="shared" si="20"/>
        <v>10</v>
      </c>
      <c r="M181" s="36" t="str">
        <f t="shared" si="21"/>
        <v>93</v>
      </c>
      <c r="N181" s="34">
        <f t="shared" si="22"/>
        <v>54069.463609999999</v>
      </c>
      <c r="O181" s="37">
        <v>29000</v>
      </c>
      <c r="P181" s="37">
        <v>25069.463609999999</v>
      </c>
      <c r="Q181" s="32" t="s">
        <v>3872</v>
      </c>
      <c r="R181" s="37" t="s">
        <v>4478</v>
      </c>
      <c r="S181" s="38">
        <v>44183</v>
      </c>
      <c r="T181" s="39">
        <f t="shared" si="23"/>
        <v>28</v>
      </c>
    </row>
    <row r="182" spans="1:20" s="39" customFormat="1" ht="54" hidden="1" outlineLevel="1">
      <c r="A182" s="32">
        <f t="shared" si="24"/>
        <v>174</v>
      </c>
      <c r="B182" s="32" t="s">
        <v>3868</v>
      </c>
      <c r="C182" s="32" t="s">
        <v>3869</v>
      </c>
      <c r="D182" s="33" t="s">
        <v>4479</v>
      </c>
      <c r="E182" s="34">
        <v>515632615</v>
      </c>
      <c r="F182" s="34" t="s">
        <v>4480</v>
      </c>
      <c r="G182" s="34" t="s">
        <v>12202</v>
      </c>
      <c r="H182" s="35" t="s">
        <v>4481</v>
      </c>
      <c r="I182" s="36" t="str">
        <f t="shared" si="17"/>
        <v>4</v>
      </c>
      <c r="J182" s="36">
        <f t="shared" si="18"/>
        <v>14</v>
      </c>
      <c r="K182" s="36" t="str">
        <f t="shared" si="19"/>
        <v>22</v>
      </c>
      <c r="L182" s="36" t="str">
        <f t="shared" si="20"/>
        <v>01</v>
      </c>
      <c r="M182" s="36" t="str">
        <f t="shared" si="21"/>
        <v>85</v>
      </c>
      <c r="N182" s="34">
        <f t="shared" si="22"/>
        <v>44799.729800000001</v>
      </c>
      <c r="O182" s="37">
        <v>26070</v>
      </c>
      <c r="P182" s="37">
        <v>18729.729800000001</v>
      </c>
      <c r="Q182" s="32" t="s">
        <v>3872</v>
      </c>
      <c r="R182" s="37" t="s">
        <v>4482</v>
      </c>
      <c r="S182" s="38">
        <v>44336</v>
      </c>
      <c r="T182" s="39">
        <f t="shared" si="23"/>
        <v>28</v>
      </c>
    </row>
    <row r="183" spans="1:20" s="39" customFormat="1" ht="54" hidden="1" outlineLevel="1">
      <c r="A183" s="32">
        <f t="shared" si="24"/>
        <v>175</v>
      </c>
      <c r="B183" s="32" t="s">
        <v>3868</v>
      </c>
      <c r="C183" s="32" t="s">
        <v>3869</v>
      </c>
      <c r="D183" s="33" t="s">
        <v>4483</v>
      </c>
      <c r="E183" s="34">
        <v>527505623</v>
      </c>
      <c r="F183" s="34" t="s">
        <v>4484</v>
      </c>
      <c r="G183" s="34" t="s">
        <v>12203</v>
      </c>
      <c r="H183" s="35" t="s">
        <v>4485</v>
      </c>
      <c r="I183" s="36" t="str">
        <f t="shared" si="17"/>
        <v>4</v>
      </c>
      <c r="J183" s="36">
        <f t="shared" si="18"/>
        <v>14</v>
      </c>
      <c r="K183" s="36" t="str">
        <f t="shared" si="19"/>
        <v>05</v>
      </c>
      <c r="L183" s="36" t="str">
        <f t="shared" si="20"/>
        <v>08</v>
      </c>
      <c r="M183" s="36" t="str">
        <f t="shared" si="21"/>
        <v>84</v>
      </c>
      <c r="N183" s="34">
        <f t="shared" si="22"/>
        <v>36639.328999999998</v>
      </c>
      <c r="O183" s="37">
        <v>25000</v>
      </c>
      <c r="P183" s="37">
        <v>11639.329</v>
      </c>
      <c r="Q183" s="32" t="s">
        <v>3872</v>
      </c>
      <c r="R183" s="37" t="s">
        <v>4486</v>
      </c>
      <c r="S183" s="38">
        <v>44337</v>
      </c>
      <c r="T183" s="39">
        <f t="shared" si="23"/>
        <v>28</v>
      </c>
    </row>
    <row r="184" spans="1:20" s="39" customFormat="1" ht="54" hidden="1" outlineLevel="1">
      <c r="A184" s="32">
        <f t="shared" si="24"/>
        <v>176</v>
      </c>
      <c r="B184" s="32" t="s">
        <v>3868</v>
      </c>
      <c r="C184" s="32" t="s">
        <v>3869</v>
      </c>
      <c r="D184" s="33" t="s">
        <v>4487</v>
      </c>
      <c r="E184" s="34">
        <v>625479378</v>
      </c>
      <c r="F184" s="34" t="s">
        <v>4488</v>
      </c>
      <c r="G184" s="34" t="s">
        <v>12204</v>
      </c>
      <c r="H184" s="35" t="s">
        <v>4489</v>
      </c>
      <c r="I184" s="36" t="str">
        <f t="shared" si="17"/>
        <v>4</v>
      </c>
      <c r="J184" s="36">
        <f t="shared" si="18"/>
        <v>14</v>
      </c>
      <c r="K184" s="36" t="str">
        <f t="shared" si="19"/>
        <v>09</v>
      </c>
      <c r="L184" s="36" t="str">
        <f t="shared" si="20"/>
        <v>02</v>
      </c>
      <c r="M184" s="36" t="str">
        <f t="shared" si="21"/>
        <v>89</v>
      </c>
      <c r="N184" s="34">
        <f t="shared" si="22"/>
        <v>29712.313999999998</v>
      </c>
      <c r="O184" s="37">
        <v>26070</v>
      </c>
      <c r="P184" s="37">
        <v>3642.3139999999999</v>
      </c>
      <c r="Q184" s="32" t="s">
        <v>3872</v>
      </c>
      <c r="R184" s="37" t="s">
        <v>4490</v>
      </c>
      <c r="S184" s="38">
        <v>44452</v>
      </c>
      <c r="T184" s="39">
        <f t="shared" si="23"/>
        <v>28</v>
      </c>
    </row>
    <row r="185" spans="1:20" s="39" customFormat="1" ht="54" hidden="1" outlineLevel="1">
      <c r="A185" s="32">
        <f t="shared" si="24"/>
        <v>177</v>
      </c>
      <c r="B185" s="32" t="s">
        <v>3868</v>
      </c>
      <c r="C185" s="32" t="s">
        <v>3869</v>
      </c>
      <c r="D185" s="33" t="s">
        <v>4491</v>
      </c>
      <c r="E185" s="34">
        <v>533664890</v>
      </c>
      <c r="F185" s="34" t="s">
        <v>4492</v>
      </c>
      <c r="G185" s="34" t="s">
        <v>12205</v>
      </c>
      <c r="H185" s="35" t="s">
        <v>4493</v>
      </c>
      <c r="I185" s="36" t="str">
        <f t="shared" si="17"/>
        <v>4</v>
      </c>
      <c r="J185" s="36">
        <f t="shared" si="18"/>
        <v>14</v>
      </c>
      <c r="K185" s="36" t="str">
        <f t="shared" si="19"/>
        <v>28</v>
      </c>
      <c r="L185" s="36" t="str">
        <f t="shared" si="20"/>
        <v>05</v>
      </c>
      <c r="M185" s="36" t="str">
        <f t="shared" si="21"/>
        <v>92</v>
      </c>
      <c r="N185" s="34">
        <f t="shared" si="22"/>
        <v>32653.250999999997</v>
      </c>
      <c r="O185" s="37">
        <v>22270.1</v>
      </c>
      <c r="P185" s="37">
        <v>10383.151</v>
      </c>
      <c r="Q185" s="32" t="s">
        <v>3872</v>
      </c>
      <c r="R185" s="37" t="s">
        <v>4494</v>
      </c>
      <c r="S185" s="38">
        <v>44328</v>
      </c>
      <c r="T185" s="39">
        <f t="shared" si="23"/>
        <v>28</v>
      </c>
    </row>
    <row r="186" spans="1:20" s="39" customFormat="1" ht="54" hidden="1" outlineLevel="1">
      <c r="A186" s="32">
        <f t="shared" si="24"/>
        <v>178</v>
      </c>
      <c r="B186" s="32" t="s">
        <v>3868</v>
      </c>
      <c r="C186" s="32" t="s">
        <v>3869</v>
      </c>
      <c r="D186" s="33" t="s">
        <v>4495</v>
      </c>
      <c r="E186" s="34">
        <v>555682866</v>
      </c>
      <c r="F186" s="34" t="s">
        <v>4496</v>
      </c>
      <c r="G186" s="34" t="s">
        <v>12206</v>
      </c>
      <c r="H186" s="35" t="s">
        <v>4497</v>
      </c>
      <c r="I186" s="36" t="str">
        <f t="shared" si="17"/>
        <v>4</v>
      </c>
      <c r="J186" s="36">
        <f t="shared" si="18"/>
        <v>14</v>
      </c>
      <c r="K186" s="36" t="str">
        <f t="shared" si="19"/>
        <v>30</v>
      </c>
      <c r="L186" s="36" t="str">
        <f t="shared" si="20"/>
        <v>06</v>
      </c>
      <c r="M186" s="36" t="str">
        <f t="shared" si="21"/>
        <v>88</v>
      </c>
      <c r="N186" s="34">
        <f t="shared" si="22"/>
        <v>34691.311999999998</v>
      </c>
      <c r="O186" s="37">
        <v>28136.25</v>
      </c>
      <c r="P186" s="37">
        <v>6555.0619999999999</v>
      </c>
      <c r="Q186" s="32" t="s">
        <v>3872</v>
      </c>
      <c r="R186" s="37" t="s">
        <v>4498</v>
      </c>
      <c r="S186" s="38">
        <v>44373</v>
      </c>
      <c r="T186" s="39">
        <f t="shared" si="23"/>
        <v>28</v>
      </c>
    </row>
    <row r="187" spans="1:20" s="39" customFormat="1" ht="54" hidden="1" outlineLevel="1">
      <c r="A187" s="32">
        <f t="shared" si="24"/>
        <v>179</v>
      </c>
      <c r="B187" s="32" t="s">
        <v>3868</v>
      </c>
      <c r="C187" s="32" t="s">
        <v>3869</v>
      </c>
      <c r="D187" s="33" t="s">
        <v>4499</v>
      </c>
      <c r="E187" s="34">
        <v>517531953</v>
      </c>
      <c r="F187" s="34" t="s">
        <v>4500</v>
      </c>
      <c r="G187" s="34" t="s">
        <v>12207</v>
      </c>
      <c r="H187" s="35" t="s">
        <v>4501</v>
      </c>
      <c r="I187" s="36" t="str">
        <f t="shared" si="17"/>
        <v>4</v>
      </c>
      <c r="J187" s="36">
        <f t="shared" si="18"/>
        <v>14</v>
      </c>
      <c r="K187" s="36" t="str">
        <f t="shared" si="19"/>
        <v>27</v>
      </c>
      <c r="L187" s="36" t="str">
        <f t="shared" si="20"/>
        <v>12</v>
      </c>
      <c r="M187" s="36" t="str">
        <f t="shared" si="21"/>
        <v>85</v>
      </c>
      <c r="N187" s="34">
        <f t="shared" si="22"/>
        <v>44931.601999999999</v>
      </c>
      <c r="O187" s="37">
        <v>29000</v>
      </c>
      <c r="P187" s="37">
        <v>15931.602000000001</v>
      </c>
      <c r="Q187" s="32" t="s">
        <v>3872</v>
      </c>
      <c r="R187" s="37" t="s">
        <v>4502</v>
      </c>
      <c r="S187" s="38">
        <v>44363</v>
      </c>
      <c r="T187" s="39">
        <f t="shared" si="23"/>
        <v>28</v>
      </c>
    </row>
    <row r="188" spans="1:20" s="39" customFormat="1" ht="54" hidden="1" outlineLevel="1">
      <c r="A188" s="32">
        <f t="shared" si="24"/>
        <v>180</v>
      </c>
      <c r="B188" s="32" t="s">
        <v>3868</v>
      </c>
      <c r="C188" s="32" t="s">
        <v>3869</v>
      </c>
      <c r="D188" s="33" t="s">
        <v>4503</v>
      </c>
      <c r="E188" s="34">
        <v>548194186</v>
      </c>
      <c r="F188" s="34" t="s">
        <v>4504</v>
      </c>
      <c r="G188" s="34" t="s">
        <v>12208</v>
      </c>
      <c r="H188" s="35" t="s">
        <v>4505</v>
      </c>
      <c r="I188" s="36" t="str">
        <f t="shared" si="17"/>
        <v>4</v>
      </c>
      <c r="J188" s="36">
        <f t="shared" si="18"/>
        <v>14</v>
      </c>
      <c r="K188" s="36" t="str">
        <f t="shared" si="19"/>
        <v>28</v>
      </c>
      <c r="L188" s="36" t="str">
        <f t="shared" si="20"/>
        <v>12</v>
      </c>
      <c r="M188" s="36" t="str">
        <f t="shared" si="21"/>
        <v>92</v>
      </c>
      <c r="N188" s="34">
        <f t="shared" si="22"/>
        <v>43716.343999999997</v>
      </c>
      <c r="O188" s="37">
        <v>22500</v>
      </c>
      <c r="P188" s="37">
        <v>21216.344000000001</v>
      </c>
      <c r="Q188" s="32" t="s">
        <v>3872</v>
      </c>
      <c r="R188" s="37" t="s">
        <v>4506</v>
      </c>
      <c r="S188" s="38">
        <v>44233</v>
      </c>
      <c r="T188" s="39">
        <f t="shared" si="23"/>
        <v>28</v>
      </c>
    </row>
    <row r="189" spans="1:20" s="39" customFormat="1" ht="54" hidden="1" outlineLevel="1">
      <c r="A189" s="32">
        <f t="shared" si="24"/>
        <v>181</v>
      </c>
      <c r="B189" s="32" t="s">
        <v>3868</v>
      </c>
      <c r="C189" s="32" t="s">
        <v>3869</v>
      </c>
      <c r="D189" s="33" t="s">
        <v>4507</v>
      </c>
      <c r="E189" s="34">
        <v>536396581</v>
      </c>
      <c r="F189" s="34" t="s">
        <v>4508</v>
      </c>
      <c r="G189" s="34" t="s">
        <v>12209</v>
      </c>
      <c r="H189" s="35" t="s">
        <v>4509</v>
      </c>
      <c r="I189" s="36" t="str">
        <f t="shared" si="17"/>
        <v>4</v>
      </c>
      <c r="J189" s="36">
        <f t="shared" si="18"/>
        <v>14</v>
      </c>
      <c r="K189" s="36" t="str">
        <f t="shared" si="19"/>
        <v>26</v>
      </c>
      <c r="L189" s="36" t="str">
        <f t="shared" si="20"/>
        <v>01</v>
      </c>
      <c r="M189" s="36" t="str">
        <f t="shared" si="21"/>
        <v>89</v>
      </c>
      <c r="N189" s="34">
        <f t="shared" si="22"/>
        <v>56662.005000000005</v>
      </c>
      <c r="O189" s="37">
        <v>29000</v>
      </c>
      <c r="P189" s="37">
        <v>27662.005000000001</v>
      </c>
      <c r="Q189" s="32" t="s">
        <v>3872</v>
      </c>
      <c r="R189" s="37" t="s">
        <v>4510</v>
      </c>
      <c r="S189" s="38"/>
      <c r="T189" s="39">
        <f t="shared" si="23"/>
        <v>28</v>
      </c>
    </row>
    <row r="190" spans="1:20" s="39" customFormat="1" ht="54" hidden="1" outlineLevel="1">
      <c r="A190" s="32">
        <f t="shared" si="24"/>
        <v>182</v>
      </c>
      <c r="B190" s="32" t="s">
        <v>3868</v>
      </c>
      <c r="C190" s="32" t="s">
        <v>3869</v>
      </c>
      <c r="D190" s="33" t="s">
        <v>4511</v>
      </c>
      <c r="E190" s="34">
        <v>549848153</v>
      </c>
      <c r="F190" s="34" t="s">
        <v>4512</v>
      </c>
      <c r="G190" s="34" t="s">
        <v>12210</v>
      </c>
      <c r="H190" s="35" t="s">
        <v>4513</v>
      </c>
      <c r="I190" s="36" t="str">
        <f t="shared" si="17"/>
        <v>3</v>
      </c>
      <c r="J190" s="36">
        <f t="shared" si="18"/>
        <v>14</v>
      </c>
      <c r="K190" s="36" t="str">
        <f t="shared" si="19"/>
        <v>21</v>
      </c>
      <c r="L190" s="36" t="str">
        <f t="shared" si="20"/>
        <v>11</v>
      </c>
      <c r="M190" s="36" t="str">
        <f t="shared" si="21"/>
        <v>90</v>
      </c>
      <c r="N190" s="34">
        <f t="shared" si="22"/>
        <v>40409.741999999998</v>
      </c>
      <c r="O190" s="37">
        <v>22500</v>
      </c>
      <c r="P190" s="37">
        <v>17909.741999999998</v>
      </c>
      <c r="Q190" s="32" t="s">
        <v>3872</v>
      </c>
      <c r="R190" s="37" t="s">
        <v>4514</v>
      </c>
      <c r="S190" s="38">
        <v>44281</v>
      </c>
      <c r="T190" s="39">
        <f t="shared" si="23"/>
        <v>28</v>
      </c>
    </row>
    <row r="191" spans="1:20" s="39" customFormat="1" ht="54" hidden="1" outlineLevel="1">
      <c r="A191" s="32">
        <f t="shared" si="24"/>
        <v>183</v>
      </c>
      <c r="B191" s="32" t="s">
        <v>3868</v>
      </c>
      <c r="C191" s="32" t="s">
        <v>3869</v>
      </c>
      <c r="D191" s="33" t="s">
        <v>4515</v>
      </c>
      <c r="E191" s="34">
        <v>537196814</v>
      </c>
      <c r="F191" s="34" t="s">
        <v>4516</v>
      </c>
      <c r="G191" s="34" t="s">
        <v>12211</v>
      </c>
      <c r="H191" s="35" t="s">
        <v>4517</v>
      </c>
      <c r="I191" s="36" t="str">
        <f t="shared" si="17"/>
        <v>4</v>
      </c>
      <c r="J191" s="36">
        <f t="shared" si="18"/>
        <v>14</v>
      </c>
      <c r="K191" s="36" t="str">
        <f t="shared" si="19"/>
        <v>15</v>
      </c>
      <c r="L191" s="36" t="str">
        <f t="shared" si="20"/>
        <v>05</v>
      </c>
      <c r="M191" s="36" t="str">
        <f t="shared" si="21"/>
        <v>88</v>
      </c>
      <c r="N191" s="34">
        <f t="shared" si="22"/>
        <v>41703.062000000005</v>
      </c>
      <c r="O191" s="37">
        <v>23000</v>
      </c>
      <c r="P191" s="37">
        <v>18703.062000000002</v>
      </c>
      <c r="Q191" s="32" t="s">
        <v>3872</v>
      </c>
      <c r="R191" s="37" t="s">
        <v>4518</v>
      </c>
      <c r="S191" s="38">
        <v>44179</v>
      </c>
      <c r="T191" s="39">
        <f t="shared" si="23"/>
        <v>28</v>
      </c>
    </row>
    <row r="192" spans="1:20" s="39" customFormat="1" ht="54" hidden="1" outlineLevel="1">
      <c r="A192" s="32">
        <f t="shared" si="24"/>
        <v>184</v>
      </c>
      <c r="B192" s="32" t="s">
        <v>3868</v>
      </c>
      <c r="C192" s="32" t="s">
        <v>3869</v>
      </c>
      <c r="D192" s="33" t="s">
        <v>4519</v>
      </c>
      <c r="E192" s="34">
        <v>629391534</v>
      </c>
      <c r="F192" s="34" t="s">
        <v>4520</v>
      </c>
      <c r="G192" s="34" t="s">
        <v>12212</v>
      </c>
      <c r="H192" s="35" t="s">
        <v>4521</v>
      </c>
      <c r="I192" s="36" t="str">
        <f t="shared" si="17"/>
        <v>3</v>
      </c>
      <c r="J192" s="36">
        <f t="shared" si="18"/>
        <v>14</v>
      </c>
      <c r="K192" s="36" t="str">
        <f t="shared" si="19"/>
        <v>02</v>
      </c>
      <c r="L192" s="36" t="str">
        <f t="shared" si="20"/>
        <v>08</v>
      </c>
      <c r="M192" s="36" t="str">
        <f t="shared" si="21"/>
        <v>90</v>
      </c>
      <c r="N192" s="34">
        <f t="shared" si="22"/>
        <v>32306.661</v>
      </c>
      <c r="O192" s="37">
        <v>22500</v>
      </c>
      <c r="P192" s="37">
        <v>9806.6610000000001</v>
      </c>
      <c r="Q192" s="32" t="s">
        <v>3872</v>
      </c>
      <c r="R192" s="37" t="s">
        <v>4522</v>
      </c>
      <c r="S192" s="38">
        <v>44369</v>
      </c>
      <c r="T192" s="39">
        <f t="shared" si="23"/>
        <v>28</v>
      </c>
    </row>
    <row r="193" spans="1:20" s="39" customFormat="1" ht="54" hidden="1" outlineLevel="1">
      <c r="A193" s="32">
        <f t="shared" si="24"/>
        <v>185</v>
      </c>
      <c r="B193" s="32" t="s">
        <v>3868</v>
      </c>
      <c r="C193" s="32" t="s">
        <v>3869</v>
      </c>
      <c r="D193" s="33" t="s">
        <v>4523</v>
      </c>
      <c r="E193" s="34">
        <v>612821220</v>
      </c>
      <c r="F193" s="34" t="s">
        <v>4524</v>
      </c>
      <c r="G193" s="34" t="s">
        <v>12213</v>
      </c>
      <c r="H193" s="35" t="s">
        <v>4525</v>
      </c>
      <c r="I193" s="36" t="str">
        <f t="shared" si="17"/>
        <v>3</v>
      </c>
      <c r="J193" s="36">
        <f t="shared" si="18"/>
        <v>14</v>
      </c>
      <c r="K193" s="36" t="str">
        <f t="shared" si="19"/>
        <v>04</v>
      </c>
      <c r="L193" s="36" t="str">
        <f t="shared" si="20"/>
        <v>08</v>
      </c>
      <c r="M193" s="36" t="str">
        <f t="shared" si="21"/>
        <v>89</v>
      </c>
      <c r="N193" s="34">
        <f t="shared" si="22"/>
        <v>43614.122000000003</v>
      </c>
      <c r="O193" s="37">
        <v>22500</v>
      </c>
      <c r="P193" s="37">
        <v>21114.121999999999</v>
      </c>
      <c r="Q193" s="32" t="s">
        <v>3872</v>
      </c>
      <c r="R193" s="37" t="s">
        <v>4526</v>
      </c>
      <c r="S193" s="38">
        <v>44154</v>
      </c>
      <c r="T193" s="39">
        <f t="shared" si="23"/>
        <v>28</v>
      </c>
    </row>
    <row r="194" spans="1:20" s="39" customFormat="1" ht="54" hidden="1" outlineLevel="1">
      <c r="A194" s="32">
        <f t="shared" si="24"/>
        <v>186</v>
      </c>
      <c r="B194" s="32" t="s">
        <v>3868</v>
      </c>
      <c r="C194" s="32" t="s">
        <v>3869</v>
      </c>
      <c r="D194" s="33" t="s">
        <v>4527</v>
      </c>
      <c r="E194" s="34">
        <v>533489634</v>
      </c>
      <c r="F194" s="34" t="s">
        <v>4528</v>
      </c>
      <c r="G194" s="34" t="s">
        <v>12214</v>
      </c>
      <c r="H194" s="35" t="s">
        <v>4529</v>
      </c>
      <c r="I194" s="36" t="str">
        <f t="shared" si="17"/>
        <v>4</v>
      </c>
      <c r="J194" s="36">
        <f t="shared" si="18"/>
        <v>14</v>
      </c>
      <c r="K194" s="36" t="str">
        <f t="shared" si="19"/>
        <v>17</v>
      </c>
      <c r="L194" s="36" t="str">
        <f t="shared" si="20"/>
        <v>05</v>
      </c>
      <c r="M194" s="36" t="str">
        <f t="shared" si="21"/>
        <v>91</v>
      </c>
      <c r="N194" s="34">
        <f t="shared" si="22"/>
        <v>40167.894</v>
      </c>
      <c r="O194" s="37">
        <v>29000</v>
      </c>
      <c r="P194" s="37">
        <v>11167.894</v>
      </c>
      <c r="Q194" s="32" t="s">
        <v>3872</v>
      </c>
      <c r="R194" s="37" t="s">
        <v>4530</v>
      </c>
      <c r="S194" s="38">
        <v>44333</v>
      </c>
      <c r="T194" s="39">
        <f t="shared" si="23"/>
        <v>28</v>
      </c>
    </row>
    <row r="195" spans="1:20" s="39" customFormat="1" ht="54" hidden="1" outlineLevel="1">
      <c r="A195" s="32">
        <f t="shared" si="24"/>
        <v>187</v>
      </c>
      <c r="B195" s="32" t="s">
        <v>3868</v>
      </c>
      <c r="C195" s="32" t="s">
        <v>3869</v>
      </c>
      <c r="D195" s="33" t="s">
        <v>4531</v>
      </c>
      <c r="E195" s="34" t="s">
        <v>4532</v>
      </c>
      <c r="F195" s="34" t="s">
        <v>4533</v>
      </c>
      <c r="G195" s="34" t="s">
        <v>12215</v>
      </c>
      <c r="H195" s="35" t="s">
        <v>4534</v>
      </c>
      <c r="I195" s="36" t="str">
        <f t="shared" si="17"/>
        <v>3</v>
      </c>
      <c r="J195" s="36">
        <f t="shared" si="18"/>
        <v>14</v>
      </c>
      <c r="K195" s="36" t="str">
        <f t="shared" si="19"/>
        <v>07</v>
      </c>
      <c r="L195" s="36" t="str">
        <f t="shared" si="20"/>
        <v>04</v>
      </c>
      <c r="M195" s="36" t="str">
        <f t="shared" si="21"/>
        <v>94</v>
      </c>
      <c r="N195" s="34">
        <f t="shared" si="22"/>
        <v>57554.711340000002</v>
      </c>
      <c r="O195" s="37">
        <v>29000</v>
      </c>
      <c r="P195" s="37">
        <v>28554.711340000002</v>
      </c>
      <c r="Q195" s="32" t="s">
        <v>3872</v>
      </c>
      <c r="R195" s="37" t="s">
        <v>4535</v>
      </c>
      <c r="S195" s="38">
        <v>44148</v>
      </c>
      <c r="T195" s="39">
        <f t="shared" si="23"/>
        <v>28</v>
      </c>
    </row>
    <row r="196" spans="1:20" s="39" customFormat="1" ht="54" hidden="1" outlineLevel="1">
      <c r="A196" s="32">
        <f t="shared" si="24"/>
        <v>188</v>
      </c>
      <c r="B196" s="32" t="s">
        <v>3868</v>
      </c>
      <c r="C196" s="32" t="s">
        <v>3869</v>
      </c>
      <c r="D196" s="33" t="s">
        <v>4536</v>
      </c>
      <c r="E196" s="34">
        <v>533042921</v>
      </c>
      <c r="F196" s="34" t="s">
        <v>4537</v>
      </c>
      <c r="G196" s="34" t="s">
        <v>12216</v>
      </c>
      <c r="H196" s="35" t="s">
        <v>4538</v>
      </c>
      <c r="I196" s="36" t="str">
        <f t="shared" si="17"/>
        <v>4</v>
      </c>
      <c r="J196" s="36">
        <f t="shared" si="18"/>
        <v>14</v>
      </c>
      <c r="K196" s="36" t="str">
        <f t="shared" si="19"/>
        <v>27</v>
      </c>
      <c r="L196" s="36" t="str">
        <f t="shared" si="20"/>
        <v>04</v>
      </c>
      <c r="M196" s="36" t="str">
        <f t="shared" si="21"/>
        <v>91</v>
      </c>
      <c r="N196" s="34">
        <f t="shared" si="22"/>
        <v>37859.707000000002</v>
      </c>
      <c r="O196" s="37">
        <v>22500</v>
      </c>
      <c r="P196" s="37">
        <v>15359.707</v>
      </c>
      <c r="Q196" s="32" t="s">
        <v>3872</v>
      </c>
      <c r="R196" s="37" t="s">
        <v>4539</v>
      </c>
      <c r="S196" s="38">
        <v>44303</v>
      </c>
      <c r="T196" s="39">
        <f t="shared" si="23"/>
        <v>28</v>
      </c>
    </row>
    <row r="197" spans="1:20" s="39" customFormat="1" ht="54" hidden="1" outlineLevel="1">
      <c r="A197" s="32">
        <f t="shared" si="24"/>
        <v>189</v>
      </c>
      <c r="B197" s="32" t="s">
        <v>3868</v>
      </c>
      <c r="C197" s="32" t="s">
        <v>3869</v>
      </c>
      <c r="D197" s="33" t="s">
        <v>4540</v>
      </c>
      <c r="E197" s="34">
        <v>533471959</v>
      </c>
      <c r="F197" s="34" t="s">
        <v>4541</v>
      </c>
      <c r="G197" s="34" t="s">
        <v>12217</v>
      </c>
      <c r="H197" s="35" t="s">
        <v>4542</v>
      </c>
      <c r="I197" s="36" t="str">
        <f t="shared" si="17"/>
        <v>4</v>
      </c>
      <c r="J197" s="36">
        <f t="shared" si="18"/>
        <v>14</v>
      </c>
      <c r="K197" s="36" t="str">
        <f t="shared" si="19"/>
        <v>27</v>
      </c>
      <c r="L197" s="36" t="str">
        <f t="shared" si="20"/>
        <v>07</v>
      </c>
      <c r="M197" s="36" t="str">
        <f t="shared" si="21"/>
        <v>90</v>
      </c>
      <c r="N197" s="34">
        <f t="shared" si="22"/>
        <v>45383.688000000002</v>
      </c>
      <c r="O197" s="37">
        <v>29000</v>
      </c>
      <c r="P197" s="37">
        <v>16383.688</v>
      </c>
      <c r="Q197" s="32" t="s">
        <v>3872</v>
      </c>
      <c r="R197" s="37" t="s">
        <v>4543</v>
      </c>
      <c r="S197" s="38">
        <v>44303</v>
      </c>
      <c r="T197" s="39">
        <f t="shared" si="23"/>
        <v>28</v>
      </c>
    </row>
    <row r="198" spans="1:20" s="39" customFormat="1" ht="54" hidden="1" outlineLevel="1">
      <c r="A198" s="32">
        <f t="shared" si="24"/>
        <v>190</v>
      </c>
      <c r="B198" s="32" t="s">
        <v>3868</v>
      </c>
      <c r="C198" s="32" t="s">
        <v>3869</v>
      </c>
      <c r="D198" s="33" t="s">
        <v>4544</v>
      </c>
      <c r="E198" s="34">
        <v>564865633</v>
      </c>
      <c r="F198" s="34" t="s">
        <v>4545</v>
      </c>
      <c r="G198" s="34" t="s">
        <v>12218</v>
      </c>
      <c r="H198" s="35" t="s">
        <v>4546</v>
      </c>
      <c r="I198" s="36" t="str">
        <f t="shared" si="17"/>
        <v>3</v>
      </c>
      <c r="J198" s="36">
        <f t="shared" si="18"/>
        <v>14</v>
      </c>
      <c r="K198" s="36" t="str">
        <f t="shared" si="19"/>
        <v>07</v>
      </c>
      <c r="L198" s="36" t="str">
        <f t="shared" si="20"/>
        <v>06</v>
      </c>
      <c r="M198" s="36" t="str">
        <f t="shared" si="21"/>
        <v>90</v>
      </c>
      <c r="N198" s="34">
        <f t="shared" si="22"/>
        <v>40981.524000000005</v>
      </c>
      <c r="O198" s="37">
        <v>22500</v>
      </c>
      <c r="P198" s="37">
        <v>18481.524000000001</v>
      </c>
      <c r="Q198" s="32" t="s">
        <v>3872</v>
      </c>
      <c r="R198" s="44" t="s">
        <v>4302</v>
      </c>
      <c r="S198" s="38"/>
      <c r="T198" s="39">
        <f t="shared" si="23"/>
        <v>73</v>
      </c>
    </row>
    <row r="199" spans="1:20" s="39" customFormat="1" ht="54" hidden="1" outlineLevel="1">
      <c r="A199" s="32">
        <f t="shared" si="24"/>
        <v>191</v>
      </c>
      <c r="B199" s="32" t="s">
        <v>3868</v>
      </c>
      <c r="C199" s="32" t="s">
        <v>3869</v>
      </c>
      <c r="D199" s="33" t="s">
        <v>4547</v>
      </c>
      <c r="E199" s="34">
        <v>550842353</v>
      </c>
      <c r="F199" s="34" t="s">
        <v>4548</v>
      </c>
      <c r="G199" s="34" t="s">
        <v>12219</v>
      </c>
      <c r="H199" s="35" t="s">
        <v>4549</v>
      </c>
      <c r="I199" s="36" t="str">
        <f t="shared" si="17"/>
        <v>3</v>
      </c>
      <c r="J199" s="36">
        <f t="shared" si="18"/>
        <v>14</v>
      </c>
      <c r="K199" s="36" t="str">
        <f t="shared" si="19"/>
        <v>19</v>
      </c>
      <c r="L199" s="36" t="str">
        <f t="shared" si="20"/>
        <v>01</v>
      </c>
      <c r="M199" s="36" t="str">
        <f t="shared" si="21"/>
        <v>96</v>
      </c>
      <c r="N199" s="34">
        <f t="shared" si="22"/>
        <v>40667.926999999996</v>
      </c>
      <c r="O199" s="37">
        <v>22500</v>
      </c>
      <c r="P199" s="37">
        <v>18167.927</v>
      </c>
      <c r="Q199" s="32" t="s">
        <v>3872</v>
      </c>
      <c r="R199" s="37" t="s">
        <v>4550</v>
      </c>
      <c r="S199" s="38">
        <v>44232</v>
      </c>
      <c r="T199" s="39">
        <f t="shared" si="23"/>
        <v>28</v>
      </c>
    </row>
    <row r="200" spans="1:20" s="39" customFormat="1" ht="54" hidden="1" outlineLevel="1">
      <c r="A200" s="32">
        <f t="shared" si="24"/>
        <v>192</v>
      </c>
      <c r="B200" s="32" t="s">
        <v>3868</v>
      </c>
      <c r="C200" s="32" t="s">
        <v>3869</v>
      </c>
      <c r="D200" s="33" t="s">
        <v>4551</v>
      </c>
      <c r="E200" s="34">
        <v>599462665</v>
      </c>
      <c r="F200" s="34" t="s">
        <v>4552</v>
      </c>
      <c r="G200" s="34" t="s">
        <v>12220</v>
      </c>
      <c r="H200" s="35" t="s">
        <v>4553</v>
      </c>
      <c r="I200" s="36" t="str">
        <f t="shared" si="17"/>
        <v>4</v>
      </c>
      <c r="J200" s="36">
        <f t="shared" si="18"/>
        <v>14</v>
      </c>
      <c r="K200" s="36" t="str">
        <f t="shared" si="19"/>
        <v>25</v>
      </c>
      <c r="L200" s="36" t="str">
        <f t="shared" si="20"/>
        <v>04</v>
      </c>
      <c r="M200" s="36" t="str">
        <f t="shared" si="21"/>
        <v>91</v>
      </c>
      <c r="N200" s="34">
        <f t="shared" si="22"/>
        <v>43392.896350000003</v>
      </c>
      <c r="O200" s="37">
        <v>22500</v>
      </c>
      <c r="P200" s="37">
        <v>20892.896350000003</v>
      </c>
      <c r="Q200" s="32" t="s">
        <v>3872</v>
      </c>
      <c r="R200" s="37" t="s">
        <v>4554</v>
      </c>
      <c r="S200" s="38">
        <v>44153</v>
      </c>
      <c r="T200" s="39">
        <f t="shared" si="23"/>
        <v>28</v>
      </c>
    </row>
    <row r="201" spans="1:20" s="39" customFormat="1" ht="54" hidden="1" outlineLevel="1">
      <c r="A201" s="32">
        <f t="shared" si="24"/>
        <v>193</v>
      </c>
      <c r="B201" s="32" t="s">
        <v>3868</v>
      </c>
      <c r="C201" s="32" t="s">
        <v>3869</v>
      </c>
      <c r="D201" s="33" t="s">
        <v>4555</v>
      </c>
      <c r="E201" s="34">
        <v>549563106</v>
      </c>
      <c r="F201" s="34" t="s">
        <v>4556</v>
      </c>
      <c r="G201" s="34" t="s">
        <v>12221</v>
      </c>
      <c r="H201" s="35" t="s">
        <v>4557</v>
      </c>
      <c r="I201" s="36" t="str">
        <f t="shared" ref="I201:I264" si="25">+MID(H201,1,1)</f>
        <v>4</v>
      </c>
      <c r="J201" s="36">
        <f t="shared" ref="J201:J264" si="26">+LEN(H201)</f>
        <v>14</v>
      </c>
      <c r="K201" s="36" t="str">
        <f t="shared" ref="K201:K264" si="27">+MID(H201,2,2)</f>
        <v>25</v>
      </c>
      <c r="L201" s="36" t="str">
        <f t="shared" ref="L201:L264" si="28">+MID(H201,4,2)</f>
        <v>08</v>
      </c>
      <c r="M201" s="36" t="str">
        <f t="shared" ref="M201:M264" si="29">+MID(H201,6,2)</f>
        <v>91</v>
      </c>
      <c r="N201" s="34">
        <f t="shared" si="22"/>
        <v>33387.950700000001</v>
      </c>
      <c r="O201" s="37">
        <v>22500</v>
      </c>
      <c r="P201" s="37">
        <v>10887.950699999999</v>
      </c>
      <c r="Q201" s="32" t="s">
        <v>3872</v>
      </c>
      <c r="R201" s="37" t="s">
        <v>4558</v>
      </c>
      <c r="S201" s="38">
        <v>44411</v>
      </c>
      <c r="T201" s="39">
        <f t="shared" si="23"/>
        <v>28</v>
      </c>
    </row>
    <row r="202" spans="1:20" s="39" customFormat="1" ht="54" hidden="1" outlineLevel="1">
      <c r="A202" s="32">
        <f t="shared" si="24"/>
        <v>194</v>
      </c>
      <c r="B202" s="32" t="s">
        <v>3868</v>
      </c>
      <c r="C202" s="32" t="s">
        <v>3869</v>
      </c>
      <c r="D202" s="33" t="s">
        <v>4559</v>
      </c>
      <c r="E202" s="34">
        <v>535182335</v>
      </c>
      <c r="F202" s="34" t="s">
        <v>4560</v>
      </c>
      <c r="G202" s="34" t="s">
        <v>12222</v>
      </c>
      <c r="H202" s="35" t="s">
        <v>4561</v>
      </c>
      <c r="I202" s="36" t="str">
        <f t="shared" si="25"/>
        <v>3</v>
      </c>
      <c r="J202" s="36">
        <f t="shared" si="26"/>
        <v>14</v>
      </c>
      <c r="K202" s="36" t="str">
        <f t="shared" si="27"/>
        <v>01</v>
      </c>
      <c r="L202" s="36" t="str">
        <f t="shared" si="28"/>
        <v>11</v>
      </c>
      <c r="M202" s="36" t="str">
        <f t="shared" si="29"/>
        <v>89</v>
      </c>
      <c r="N202" s="34">
        <f t="shared" ref="N202:N265" si="30">O202+P202</f>
        <v>42818.816720000003</v>
      </c>
      <c r="O202" s="37">
        <v>28136.25</v>
      </c>
      <c r="P202" s="37">
        <v>14682.566719999999</v>
      </c>
      <c r="Q202" s="32" t="s">
        <v>3872</v>
      </c>
      <c r="R202" s="37" t="s">
        <v>4562</v>
      </c>
      <c r="S202" s="38">
        <v>44364</v>
      </c>
      <c r="T202" s="39">
        <f t="shared" ref="T202:T265" si="31">+LEN(R202)</f>
        <v>28</v>
      </c>
    </row>
    <row r="203" spans="1:20" s="39" customFormat="1" ht="54" hidden="1" outlineLevel="1">
      <c r="A203" s="32">
        <f t="shared" ref="A203:A266" si="32">+A202+1</f>
        <v>195</v>
      </c>
      <c r="B203" s="32" t="s">
        <v>3868</v>
      </c>
      <c r="C203" s="32" t="s">
        <v>3869</v>
      </c>
      <c r="D203" s="33" t="s">
        <v>4563</v>
      </c>
      <c r="E203" s="34">
        <v>556088639</v>
      </c>
      <c r="F203" s="34" t="s">
        <v>4564</v>
      </c>
      <c r="G203" s="34" t="s">
        <v>12223</v>
      </c>
      <c r="H203" s="35" t="s">
        <v>4565</v>
      </c>
      <c r="I203" s="36" t="str">
        <f t="shared" si="25"/>
        <v>3</v>
      </c>
      <c r="J203" s="36">
        <f t="shared" si="26"/>
        <v>14</v>
      </c>
      <c r="K203" s="36" t="str">
        <f t="shared" si="27"/>
        <v>02</v>
      </c>
      <c r="L203" s="36" t="str">
        <f t="shared" si="28"/>
        <v>02</v>
      </c>
      <c r="M203" s="36" t="str">
        <f t="shared" si="29"/>
        <v>92</v>
      </c>
      <c r="N203" s="34">
        <f t="shared" si="30"/>
        <v>38960.440130000003</v>
      </c>
      <c r="O203" s="37">
        <v>26070</v>
      </c>
      <c r="P203" s="37">
        <v>12890.440129999999</v>
      </c>
      <c r="Q203" s="32" t="s">
        <v>3872</v>
      </c>
      <c r="R203" s="37" t="s">
        <v>4566</v>
      </c>
      <c r="S203" s="38">
        <v>44378</v>
      </c>
      <c r="T203" s="39">
        <f t="shared" si="31"/>
        <v>28</v>
      </c>
    </row>
    <row r="204" spans="1:20" s="39" customFormat="1" ht="54" hidden="1" outlineLevel="1">
      <c r="A204" s="32">
        <f t="shared" si="32"/>
        <v>196</v>
      </c>
      <c r="B204" s="32" t="s">
        <v>3868</v>
      </c>
      <c r="C204" s="32" t="s">
        <v>3869</v>
      </c>
      <c r="D204" s="33" t="s">
        <v>4567</v>
      </c>
      <c r="E204" s="34">
        <v>453642452</v>
      </c>
      <c r="F204" s="34" t="s">
        <v>4568</v>
      </c>
      <c r="G204" s="34" t="s">
        <v>12224</v>
      </c>
      <c r="H204" s="35" t="s">
        <v>4569</v>
      </c>
      <c r="I204" s="36" t="str">
        <f t="shared" si="25"/>
        <v>4</v>
      </c>
      <c r="J204" s="36">
        <f t="shared" si="26"/>
        <v>14</v>
      </c>
      <c r="K204" s="36" t="str">
        <f t="shared" si="27"/>
        <v>18</v>
      </c>
      <c r="L204" s="36" t="str">
        <f t="shared" si="28"/>
        <v>08</v>
      </c>
      <c r="M204" s="36" t="str">
        <f t="shared" si="29"/>
        <v>60</v>
      </c>
      <c r="N204" s="34">
        <f t="shared" si="30"/>
        <v>29769.677630000002</v>
      </c>
      <c r="O204" s="37">
        <v>22500</v>
      </c>
      <c r="P204" s="37">
        <v>7269.677630000001</v>
      </c>
      <c r="Q204" s="32" t="s">
        <v>3872</v>
      </c>
      <c r="R204" s="37" t="s">
        <v>4570</v>
      </c>
      <c r="S204" s="38">
        <v>44525</v>
      </c>
      <c r="T204" s="39">
        <f t="shared" si="31"/>
        <v>28</v>
      </c>
    </row>
    <row r="205" spans="1:20" s="39" customFormat="1" ht="54" hidden="1" outlineLevel="1">
      <c r="A205" s="32">
        <f t="shared" si="32"/>
        <v>197</v>
      </c>
      <c r="B205" s="32" t="s">
        <v>3868</v>
      </c>
      <c r="C205" s="32" t="s">
        <v>3869</v>
      </c>
      <c r="D205" s="33" t="s">
        <v>4571</v>
      </c>
      <c r="E205" s="34">
        <v>499549416</v>
      </c>
      <c r="F205" s="34" t="s">
        <v>4572</v>
      </c>
      <c r="G205" s="34" t="s">
        <v>12225</v>
      </c>
      <c r="H205" s="35" t="s">
        <v>4573</v>
      </c>
      <c r="I205" s="36" t="str">
        <f t="shared" si="25"/>
        <v>4</v>
      </c>
      <c r="J205" s="36">
        <f t="shared" si="26"/>
        <v>14</v>
      </c>
      <c r="K205" s="36" t="str">
        <f t="shared" si="27"/>
        <v>07</v>
      </c>
      <c r="L205" s="36" t="str">
        <f t="shared" si="28"/>
        <v>06</v>
      </c>
      <c r="M205" s="36" t="str">
        <f t="shared" si="29"/>
        <v>71</v>
      </c>
      <c r="N205" s="34">
        <f t="shared" si="30"/>
        <v>42489.882769999997</v>
      </c>
      <c r="O205" s="37">
        <v>22500</v>
      </c>
      <c r="P205" s="37">
        <v>19989.88277</v>
      </c>
      <c r="Q205" s="32" t="s">
        <v>3872</v>
      </c>
      <c r="R205" s="37" t="s">
        <v>4574</v>
      </c>
      <c r="S205" s="38">
        <v>44165</v>
      </c>
      <c r="T205" s="39">
        <f t="shared" si="31"/>
        <v>28</v>
      </c>
    </row>
    <row r="206" spans="1:20" s="39" customFormat="1" ht="54" hidden="1" outlineLevel="1">
      <c r="A206" s="32">
        <f t="shared" si="32"/>
        <v>198</v>
      </c>
      <c r="B206" s="32" t="s">
        <v>3868</v>
      </c>
      <c r="C206" s="32" t="s">
        <v>3869</v>
      </c>
      <c r="D206" s="33" t="s">
        <v>4575</v>
      </c>
      <c r="E206" s="34">
        <v>582063705</v>
      </c>
      <c r="F206" s="34" t="s">
        <v>4576</v>
      </c>
      <c r="G206" s="34" t="s">
        <v>12226</v>
      </c>
      <c r="H206" s="35" t="s">
        <v>4577</v>
      </c>
      <c r="I206" s="36" t="str">
        <f t="shared" si="25"/>
        <v>3</v>
      </c>
      <c r="J206" s="36">
        <f t="shared" si="26"/>
        <v>14</v>
      </c>
      <c r="K206" s="36" t="str">
        <f t="shared" si="27"/>
        <v>15</v>
      </c>
      <c r="L206" s="36" t="str">
        <f t="shared" si="28"/>
        <v>09</v>
      </c>
      <c r="M206" s="36" t="str">
        <f t="shared" si="29"/>
        <v>91</v>
      </c>
      <c r="N206" s="34">
        <f t="shared" si="30"/>
        <v>42108.935100000002</v>
      </c>
      <c r="O206" s="37">
        <v>22500</v>
      </c>
      <c r="P206" s="37">
        <v>19608.935100000002</v>
      </c>
      <c r="Q206" s="32" t="s">
        <v>3872</v>
      </c>
      <c r="R206" s="37" t="s">
        <v>4578</v>
      </c>
      <c r="S206" s="38">
        <v>44162</v>
      </c>
      <c r="T206" s="39">
        <f t="shared" si="31"/>
        <v>28</v>
      </c>
    </row>
    <row r="207" spans="1:20" s="39" customFormat="1" ht="54" hidden="1" outlineLevel="1">
      <c r="A207" s="32">
        <f t="shared" si="32"/>
        <v>199</v>
      </c>
      <c r="B207" s="32" t="s">
        <v>3868</v>
      </c>
      <c r="C207" s="32" t="s">
        <v>3869</v>
      </c>
      <c r="D207" s="33" t="s">
        <v>4579</v>
      </c>
      <c r="E207" s="34">
        <v>447507408</v>
      </c>
      <c r="F207" s="34" t="s">
        <v>4580</v>
      </c>
      <c r="G207" s="34" t="s">
        <v>12227</v>
      </c>
      <c r="H207" s="35" t="s">
        <v>4581</v>
      </c>
      <c r="I207" s="36" t="str">
        <f t="shared" si="25"/>
        <v>3</v>
      </c>
      <c r="J207" s="36">
        <f t="shared" si="26"/>
        <v>14</v>
      </c>
      <c r="K207" s="36" t="str">
        <f t="shared" si="27"/>
        <v>11</v>
      </c>
      <c r="L207" s="36" t="str">
        <f t="shared" si="28"/>
        <v>10</v>
      </c>
      <c r="M207" s="36" t="str">
        <f t="shared" si="29"/>
        <v>71</v>
      </c>
      <c r="N207" s="34">
        <f t="shared" si="30"/>
        <v>36921.144960000005</v>
      </c>
      <c r="O207" s="37">
        <v>22500</v>
      </c>
      <c r="P207" s="37">
        <v>14421.144960000001</v>
      </c>
      <c r="Q207" s="32" t="s">
        <v>3872</v>
      </c>
      <c r="R207" s="37" t="s">
        <v>4582</v>
      </c>
      <c r="S207" s="38">
        <v>44368</v>
      </c>
      <c r="T207" s="39">
        <f t="shared" si="31"/>
        <v>28</v>
      </c>
    </row>
    <row r="208" spans="1:20" s="39" customFormat="1" ht="54" hidden="1" outlineLevel="1">
      <c r="A208" s="32">
        <f t="shared" si="32"/>
        <v>200</v>
      </c>
      <c r="B208" s="32" t="s">
        <v>3868</v>
      </c>
      <c r="C208" s="32" t="s">
        <v>3869</v>
      </c>
      <c r="D208" s="33" t="s">
        <v>4583</v>
      </c>
      <c r="E208" s="34">
        <v>603248329</v>
      </c>
      <c r="F208" s="34" t="s">
        <v>4584</v>
      </c>
      <c r="G208" s="34" t="s">
        <v>12228</v>
      </c>
      <c r="H208" s="35" t="s">
        <v>4585</v>
      </c>
      <c r="I208" s="36" t="str">
        <f t="shared" si="25"/>
        <v>4</v>
      </c>
      <c r="J208" s="36">
        <f t="shared" si="26"/>
        <v>14</v>
      </c>
      <c r="K208" s="36" t="str">
        <f t="shared" si="27"/>
        <v>01</v>
      </c>
      <c r="L208" s="36" t="str">
        <f t="shared" si="28"/>
        <v>03</v>
      </c>
      <c r="M208" s="36" t="str">
        <f t="shared" si="29"/>
        <v>83</v>
      </c>
      <c r="N208" s="34">
        <f t="shared" si="30"/>
        <v>43632.275000000001</v>
      </c>
      <c r="O208" s="37">
        <v>29000</v>
      </c>
      <c r="P208" s="37">
        <v>14632.275</v>
      </c>
      <c r="Q208" s="32" t="s">
        <v>3872</v>
      </c>
      <c r="R208" s="37" t="s">
        <v>4586</v>
      </c>
      <c r="S208" s="38">
        <v>44302</v>
      </c>
      <c r="T208" s="39">
        <f t="shared" si="31"/>
        <v>28</v>
      </c>
    </row>
    <row r="209" spans="1:20" s="39" customFormat="1" ht="54" hidden="1" outlineLevel="1">
      <c r="A209" s="32">
        <f t="shared" si="32"/>
        <v>201</v>
      </c>
      <c r="B209" s="32" t="s">
        <v>3868</v>
      </c>
      <c r="C209" s="32" t="s">
        <v>3869</v>
      </c>
      <c r="D209" s="33" t="s">
        <v>4587</v>
      </c>
      <c r="E209" s="34">
        <v>547904496</v>
      </c>
      <c r="F209" s="34" t="s">
        <v>4588</v>
      </c>
      <c r="G209" s="34" t="s">
        <v>12229</v>
      </c>
      <c r="H209" s="35" t="s">
        <v>4589</v>
      </c>
      <c r="I209" s="36" t="str">
        <f t="shared" si="25"/>
        <v>3</v>
      </c>
      <c r="J209" s="36">
        <f t="shared" si="26"/>
        <v>14</v>
      </c>
      <c r="K209" s="36" t="str">
        <f t="shared" si="27"/>
        <v>19</v>
      </c>
      <c r="L209" s="36" t="str">
        <f t="shared" si="28"/>
        <v>07</v>
      </c>
      <c r="M209" s="36" t="str">
        <f t="shared" si="29"/>
        <v>90</v>
      </c>
      <c r="N209" s="34">
        <f t="shared" si="30"/>
        <v>42305.282319999998</v>
      </c>
      <c r="O209" s="37">
        <v>27576.75</v>
      </c>
      <c r="P209" s="37">
        <v>14728.53232</v>
      </c>
      <c r="Q209" s="32" t="s">
        <v>3872</v>
      </c>
      <c r="R209" s="37" t="s">
        <v>4590</v>
      </c>
      <c r="S209" s="38">
        <v>44363</v>
      </c>
      <c r="T209" s="39">
        <f t="shared" si="31"/>
        <v>28</v>
      </c>
    </row>
    <row r="210" spans="1:20" s="39" customFormat="1" ht="54" hidden="1" outlineLevel="1">
      <c r="A210" s="32">
        <f t="shared" si="32"/>
        <v>202</v>
      </c>
      <c r="B210" s="32" t="s">
        <v>3868</v>
      </c>
      <c r="C210" s="32" t="s">
        <v>3869</v>
      </c>
      <c r="D210" s="33" t="s">
        <v>4591</v>
      </c>
      <c r="E210" s="34">
        <v>538206134</v>
      </c>
      <c r="F210" s="34" t="s">
        <v>4592</v>
      </c>
      <c r="G210" s="34" t="s">
        <v>12230</v>
      </c>
      <c r="H210" s="35" t="s">
        <v>4593</v>
      </c>
      <c r="I210" s="36" t="str">
        <f t="shared" si="25"/>
        <v>4</v>
      </c>
      <c r="J210" s="36">
        <f t="shared" si="26"/>
        <v>14</v>
      </c>
      <c r="K210" s="36" t="str">
        <f t="shared" si="27"/>
        <v>14</v>
      </c>
      <c r="L210" s="36" t="str">
        <f t="shared" si="28"/>
        <v>08</v>
      </c>
      <c r="M210" s="36" t="str">
        <f t="shared" si="29"/>
        <v>80</v>
      </c>
      <c r="N210" s="34">
        <f t="shared" si="30"/>
        <v>34996.993609999998</v>
      </c>
      <c r="O210" s="37">
        <v>22500</v>
      </c>
      <c r="P210" s="37">
        <v>12496.99361</v>
      </c>
      <c r="Q210" s="32" t="s">
        <v>3872</v>
      </c>
      <c r="R210" s="37" t="s">
        <v>4594</v>
      </c>
      <c r="S210" s="38">
        <v>44364</v>
      </c>
      <c r="T210" s="39">
        <f t="shared" si="31"/>
        <v>28</v>
      </c>
    </row>
    <row r="211" spans="1:20" s="39" customFormat="1" ht="54" hidden="1" outlineLevel="1">
      <c r="A211" s="32">
        <f t="shared" si="32"/>
        <v>203</v>
      </c>
      <c r="B211" s="32" t="s">
        <v>3868</v>
      </c>
      <c r="C211" s="32" t="s">
        <v>3869</v>
      </c>
      <c r="D211" s="33" t="s">
        <v>4595</v>
      </c>
      <c r="E211" s="34">
        <v>451726253</v>
      </c>
      <c r="F211" s="34" t="s">
        <v>4596</v>
      </c>
      <c r="G211" s="34" t="s">
        <v>12231</v>
      </c>
      <c r="H211" s="35" t="s">
        <v>4597</v>
      </c>
      <c r="I211" s="36" t="str">
        <f t="shared" si="25"/>
        <v>4</v>
      </c>
      <c r="J211" s="36">
        <f t="shared" si="26"/>
        <v>14</v>
      </c>
      <c r="K211" s="36" t="str">
        <f t="shared" si="27"/>
        <v>12</v>
      </c>
      <c r="L211" s="36" t="str">
        <f t="shared" si="28"/>
        <v>10</v>
      </c>
      <c r="M211" s="36" t="str">
        <f t="shared" si="29"/>
        <v>82</v>
      </c>
      <c r="N211" s="34">
        <f t="shared" si="30"/>
        <v>30123.235000000001</v>
      </c>
      <c r="O211" s="37">
        <v>22500</v>
      </c>
      <c r="P211" s="37">
        <v>7623.2349999999997</v>
      </c>
      <c r="Q211" s="32" t="s">
        <v>3872</v>
      </c>
      <c r="R211" s="37" t="s">
        <v>4598</v>
      </c>
      <c r="S211" s="38">
        <v>44361</v>
      </c>
      <c r="T211" s="39">
        <f t="shared" si="31"/>
        <v>28</v>
      </c>
    </row>
    <row r="212" spans="1:20" s="39" customFormat="1" ht="54" hidden="1" outlineLevel="1">
      <c r="A212" s="32">
        <f t="shared" si="32"/>
        <v>204</v>
      </c>
      <c r="B212" s="32" t="s">
        <v>3868</v>
      </c>
      <c r="C212" s="32" t="s">
        <v>3869</v>
      </c>
      <c r="D212" s="33" t="s">
        <v>4599</v>
      </c>
      <c r="E212" s="34">
        <v>610317888</v>
      </c>
      <c r="F212" s="34" t="s">
        <v>4600</v>
      </c>
      <c r="G212" s="34" t="s">
        <v>12232</v>
      </c>
      <c r="H212" s="35" t="s">
        <v>4601</v>
      </c>
      <c r="I212" s="36" t="str">
        <f t="shared" si="25"/>
        <v>4</v>
      </c>
      <c r="J212" s="36">
        <f t="shared" si="26"/>
        <v>14</v>
      </c>
      <c r="K212" s="36" t="str">
        <f t="shared" si="27"/>
        <v>06</v>
      </c>
      <c r="L212" s="36" t="str">
        <f t="shared" si="28"/>
        <v>02</v>
      </c>
      <c r="M212" s="36" t="str">
        <f t="shared" si="29"/>
        <v>90</v>
      </c>
      <c r="N212" s="34">
        <f t="shared" si="30"/>
        <v>36520.182339999999</v>
      </c>
      <c r="O212" s="37">
        <v>24918.75</v>
      </c>
      <c r="P212" s="37">
        <v>11601.432339999999</v>
      </c>
      <c r="Q212" s="32" t="s">
        <v>3872</v>
      </c>
      <c r="R212" s="37" t="s">
        <v>4602</v>
      </c>
      <c r="S212" s="38">
        <v>44377</v>
      </c>
      <c r="T212" s="39">
        <f t="shared" si="31"/>
        <v>28</v>
      </c>
    </row>
    <row r="213" spans="1:20" s="39" customFormat="1" ht="54" hidden="1" outlineLevel="1">
      <c r="A213" s="32">
        <f t="shared" si="32"/>
        <v>205</v>
      </c>
      <c r="B213" s="32" t="s">
        <v>3868</v>
      </c>
      <c r="C213" s="32" t="s">
        <v>3869</v>
      </c>
      <c r="D213" s="33" t="s">
        <v>4603</v>
      </c>
      <c r="E213" s="34">
        <v>515436161</v>
      </c>
      <c r="F213" s="34" t="s">
        <v>4604</v>
      </c>
      <c r="G213" s="34" t="s">
        <v>12233</v>
      </c>
      <c r="H213" s="35" t="s">
        <v>4605</v>
      </c>
      <c r="I213" s="36" t="str">
        <f t="shared" si="25"/>
        <v>3</v>
      </c>
      <c r="J213" s="36">
        <f t="shared" si="26"/>
        <v>14</v>
      </c>
      <c r="K213" s="36" t="str">
        <f t="shared" si="27"/>
        <v>19</v>
      </c>
      <c r="L213" s="36" t="str">
        <f t="shared" si="28"/>
        <v>01</v>
      </c>
      <c r="M213" s="36" t="str">
        <f t="shared" si="29"/>
        <v>82</v>
      </c>
      <c r="N213" s="34">
        <f t="shared" si="30"/>
        <v>37294.147769999996</v>
      </c>
      <c r="O213" s="37">
        <v>21000</v>
      </c>
      <c r="P213" s="37">
        <v>16294.14777</v>
      </c>
      <c r="Q213" s="32" t="s">
        <v>3872</v>
      </c>
      <c r="R213" s="37" t="s">
        <v>4606</v>
      </c>
      <c r="S213" s="38">
        <v>44315</v>
      </c>
      <c r="T213" s="39">
        <f t="shared" si="31"/>
        <v>28</v>
      </c>
    </row>
    <row r="214" spans="1:20" s="39" customFormat="1" ht="54" hidden="1" outlineLevel="1">
      <c r="A214" s="32">
        <f t="shared" si="32"/>
        <v>206</v>
      </c>
      <c r="B214" s="32" t="s">
        <v>3868</v>
      </c>
      <c r="C214" s="32" t="s">
        <v>3869</v>
      </c>
      <c r="D214" s="33" t="s">
        <v>4607</v>
      </c>
      <c r="E214" s="34">
        <v>499954245</v>
      </c>
      <c r="F214" s="34" t="s">
        <v>4608</v>
      </c>
      <c r="G214" s="34" t="s">
        <v>12234</v>
      </c>
      <c r="H214" s="35" t="s">
        <v>4609</v>
      </c>
      <c r="I214" s="36" t="str">
        <f t="shared" si="25"/>
        <v>3</v>
      </c>
      <c r="J214" s="36">
        <f t="shared" si="26"/>
        <v>14</v>
      </c>
      <c r="K214" s="36" t="str">
        <f t="shared" si="27"/>
        <v>09</v>
      </c>
      <c r="L214" s="36" t="str">
        <f t="shared" si="28"/>
        <v>03</v>
      </c>
      <c r="M214" s="36" t="str">
        <f t="shared" si="29"/>
        <v>92</v>
      </c>
      <c r="N214" s="34">
        <f t="shared" si="30"/>
        <v>40832.985220000002</v>
      </c>
      <c r="O214" s="37">
        <v>22500</v>
      </c>
      <c r="P214" s="37">
        <v>18332.985219999999</v>
      </c>
      <c r="Q214" s="32" t="s">
        <v>3872</v>
      </c>
      <c r="R214" s="37" t="s">
        <v>4610</v>
      </c>
      <c r="S214" s="38">
        <v>44194</v>
      </c>
      <c r="T214" s="39">
        <f t="shared" si="31"/>
        <v>28</v>
      </c>
    </row>
    <row r="215" spans="1:20" s="39" customFormat="1" ht="54" hidden="1" outlineLevel="1">
      <c r="A215" s="32">
        <f t="shared" si="32"/>
        <v>207</v>
      </c>
      <c r="B215" s="32" t="s">
        <v>3868</v>
      </c>
      <c r="C215" s="32" t="s">
        <v>3869</v>
      </c>
      <c r="D215" s="33" t="s">
        <v>4611</v>
      </c>
      <c r="E215" s="34">
        <v>524248748</v>
      </c>
      <c r="F215" s="34" t="s">
        <v>4612</v>
      </c>
      <c r="G215" s="34" t="s">
        <v>12235</v>
      </c>
      <c r="H215" s="35" t="s">
        <v>4613</v>
      </c>
      <c r="I215" s="36" t="str">
        <f t="shared" si="25"/>
        <v>3</v>
      </c>
      <c r="J215" s="36">
        <f t="shared" si="26"/>
        <v>14</v>
      </c>
      <c r="K215" s="36" t="str">
        <f t="shared" si="27"/>
        <v>05</v>
      </c>
      <c r="L215" s="36" t="str">
        <f t="shared" si="28"/>
        <v>11</v>
      </c>
      <c r="M215" s="36" t="str">
        <f t="shared" si="29"/>
        <v>88</v>
      </c>
      <c r="N215" s="34">
        <f t="shared" si="30"/>
        <v>38325.098030000001</v>
      </c>
      <c r="O215" s="37">
        <v>26070</v>
      </c>
      <c r="P215" s="37">
        <v>12255.098030000001</v>
      </c>
      <c r="Q215" s="32" t="s">
        <v>3872</v>
      </c>
      <c r="R215" s="37" t="s">
        <v>4614</v>
      </c>
      <c r="S215" s="38">
        <v>44378</v>
      </c>
      <c r="T215" s="39">
        <f t="shared" si="31"/>
        <v>28</v>
      </c>
    </row>
    <row r="216" spans="1:20" s="39" customFormat="1" ht="54" hidden="1" outlineLevel="1">
      <c r="A216" s="32">
        <f t="shared" si="32"/>
        <v>208</v>
      </c>
      <c r="B216" s="32" t="s">
        <v>3868</v>
      </c>
      <c r="C216" s="32" t="s">
        <v>3869</v>
      </c>
      <c r="D216" s="33" t="s">
        <v>4615</v>
      </c>
      <c r="E216" s="34">
        <v>499772188</v>
      </c>
      <c r="F216" s="34" t="s">
        <v>4616</v>
      </c>
      <c r="G216" s="34" t="s">
        <v>12236</v>
      </c>
      <c r="H216" s="35" t="s">
        <v>4617</v>
      </c>
      <c r="I216" s="36" t="str">
        <f t="shared" si="25"/>
        <v>3</v>
      </c>
      <c r="J216" s="36">
        <f t="shared" si="26"/>
        <v>14</v>
      </c>
      <c r="K216" s="36" t="str">
        <f t="shared" si="27"/>
        <v>03</v>
      </c>
      <c r="L216" s="36" t="str">
        <f t="shared" si="28"/>
        <v>08</v>
      </c>
      <c r="M216" s="36" t="str">
        <f t="shared" si="29"/>
        <v>85</v>
      </c>
      <c r="N216" s="34">
        <f t="shared" si="30"/>
        <v>39686.146980000005</v>
      </c>
      <c r="O216" s="37">
        <v>22500</v>
      </c>
      <c r="P216" s="37">
        <v>17186.146980000001</v>
      </c>
      <c r="Q216" s="32" t="s">
        <v>3872</v>
      </c>
      <c r="R216" s="37" t="s">
        <v>4618</v>
      </c>
      <c r="S216" s="38">
        <v>44221</v>
      </c>
      <c r="T216" s="39">
        <f t="shared" si="31"/>
        <v>28</v>
      </c>
    </row>
    <row r="217" spans="1:20" s="39" customFormat="1" ht="54" hidden="1" outlineLevel="1">
      <c r="A217" s="32">
        <f t="shared" si="32"/>
        <v>209</v>
      </c>
      <c r="B217" s="32" t="s">
        <v>3868</v>
      </c>
      <c r="C217" s="32" t="s">
        <v>3869</v>
      </c>
      <c r="D217" s="33" t="s">
        <v>4619</v>
      </c>
      <c r="E217" s="34">
        <v>587369081</v>
      </c>
      <c r="F217" s="34" t="s">
        <v>4620</v>
      </c>
      <c r="G217" s="34" t="s">
        <v>12237</v>
      </c>
      <c r="H217" s="35" t="s">
        <v>4621</v>
      </c>
      <c r="I217" s="36" t="str">
        <f t="shared" si="25"/>
        <v>3</v>
      </c>
      <c r="J217" s="36">
        <f t="shared" si="26"/>
        <v>14</v>
      </c>
      <c r="K217" s="36" t="str">
        <f t="shared" si="27"/>
        <v>04</v>
      </c>
      <c r="L217" s="36" t="str">
        <f t="shared" si="28"/>
        <v>05</v>
      </c>
      <c r="M217" s="36" t="str">
        <f t="shared" si="29"/>
        <v>91</v>
      </c>
      <c r="N217" s="34">
        <f t="shared" si="30"/>
        <v>42689.312890000001</v>
      </c>
      <c r="O217" s="37">
        <v>28136.25</v>
      </c>
      <c r="P217" s="37">
        <v>14553.062890000001</v>
      </c>
      <c r="Q217" s="32" t="s">
        <v>3872</v>
      </c>
      <c r="R217" s="37" t="s">
        <v>4622</v>
      </c>
      <c r="S217" s="38">
        <v>44368</v>
      </c>
      <c r="T217" s="39">
        <f t="shared" si="31"/>
        <v>28</v>
      </c>
    </row>
    <row r="218" spans="1:20" s="39" customFormat="1" ht="54" hidden="1" outlineLevel="1">
      <c r="A218" s="32">
        <f t="shared" si="32"/>
        <v>210</v>
      </c>
      <c r="B218" s="32" t="s">
        <v>3868</v>
      </c>
      <c r="C218" s="32" t="s">
        <v>3869</v>
      </c>
      <c r="D218" s="33" t="s">
        <v>4623</v>
      </c>
      <c r="E218" s="34">
        <v>506649225</v>
      </c>
      <c r="F218" s="34" t="s">
        <v>4624</v>
      </c>
      <c r="G218" s="34" t="s">
        <v>12238</v>
      </c>
      <c r="H218" s="35" t="s">
        <v>4625</v>
      </c>
      <c r="I218" s="36" t="str">
        <f t="shared" si="25"/>
        <v>3</v>
      </c>
      <c r="J218" s="36">
        <f t="shared" si="26"/>
        <v>14</v>
      </c>
      <c r="K218" s="36" t="str">
        <f t="shared" si="27"/>
        <v>02</v>
      </c>
      <c r="L218" s="36" t="str">
        <f t="shared" si="28"/>
        <v>08</v>
      </c>
      <c r="M218" s="36" t="str">
        <f t="shared" si="29"/>
        <v>84</v>
      </c>
      <c r="N218" s="34">
        <f t="shared" si="30"/>
        <v>36646.064079999996</v>
      </c>
      <c r="O218" s="37">
        <v>20000</v>
      </c>
      <c r="P218" s="37">
        <v>16646.06408</v>
      </c>
      <c r="Q218" s="32" t="s">
        <v>3872</v>
      </c>
      <c r="R218" s="37" t="s">
        <v>4626</v>
      </c>
      <c r="S218" s="38">
        <v>44154</v>
      </c>
      <c r="T218" s="39">
        <f t="shared" si="31"/>
        <v>28</v>
      </c>
    </row>
    <row r="219" spans="1:20" s="39" customFormat="1" ht="54" hidden="1" outlineLevel="1">
      <c r="A219" s="32">
        <f t="shared" si="32"/>
        <v>211</v>
      </c>
      <c r="B219" s="32" t="s">
        <v>3868</v>
      </c>
      <c r="C219" s="32" t="s">
        <v>3869</v>
      </c>
      <c r="D219" s="33" t="s">
        <v>4627</v>
      </c>
      <c r="E219" s="34">
        <v>553990707</v>
      </c>
      <c r="F219" s="34" t="s">
        <v>4628</v>
      </c>
      <c r="G219" s="34" t="s">
        <v>12239</v>
      </c>
      <c r="H219" s="35" t="s">
        <v>4629</v>
      </c>
      <c r="I219" s="36" t="str">
        <f t="shared" si="25"/>
        <v>4</v>
      </c>
      <c r="J219" s="36">
        <f t="shared" si="26"/>
        <v>14</v>
      </c>
      <c r="K219" s="36" t="str">
        <f t="shared" si="27"/>
        <v>19</v>
      </c>
      <c r="L219" s="36" t="str">
        <f t="shared" si="28"/>
        <v>06</v>
      </c>
      <c r="M219" s="36" t="str">
        <f t="shared" si="29"/>
        <v>88</v>
      </c>
      <c r="N219" s="34">
        <f t="shared" si="30"/>
        <v>33696.995900000002</v>
      </c>
      <c r="O219" s="37">
        <v>22120</v>
      </c>
      <c r="P219" s="37">
        <v>11576.9959</v>
      </c>
      <c r="Q219" s="32" t="s">
        <v>3872</v>
      </c>
      <c r="R219" s="37" t="s">
        <v>4630</v>
      </c>
      <c r="S219" s="38">
        <v>44369</v>
      </c>
      <c r="T219" s="39">
        <f t="shared" si="31"/>
        <v>28</v>
      </c>
    </row>
    <row r="220" spans="1:20" s="39" customFormat="1" ht="54" hidden="1" outlineLevel="1">
      <c r="A220" s="32">
        <f t="shared" si="32"/>
        <v>212</v>
      </c>
      <c r="B220" s="32" t="s">
        <v>3868</v>
      </c>
      <c r="C220" s="32" t="s">
        <v>3869</v>
      </c>
      <c r="D220" s="33" t="s">
        <v>4631</v>
      </c>
      <c r="E220" s="34">
        <v>528353195</v>
      </c>
      <c r="F220" s="34" t="s">
        <v>4632</v>
      </c>
      <c r="G220" s="34" t="s">
        <v>12240</v>
      </c>
      <c r="H220" s="35" t="s">
        <v>4633</v>
      </c>
      <c r="I220" s="36" t="str">
        <f t="shared" si="25"/>
        <v>4</v>
      </c>
      <c r="J220" s="36">
        <f t="shared" si="26"/>
        <v>14</v>
      </c>
      <c r="K220" s="36" t="str">
        <f t="shared" si="27"/>
        <v>18</v>
      </c>
      <c r="L220" s="36" t="str">
        <f t="shared" si="28"/>
        <v>02</v>
      </c>
      <c r="M220" s="36" t="str">
        <f t="shared" si="29"/>
        <v>90</v>
      </c>
      <c r="N220" s="34">
        <f t="shared" si="30"/>
        <v>42548.920729999998</v>
      </c>
      <c r="O220" s="37">
        <v>22500</v>
      </c>
      <c r="P220" s="37">
        <v>20048.920730000002</v>
      </c>
      <c r="Q220" s="32" t="s">
        <v>3872</v>
      </c>
      <c r="R220" s="37" t="s">
        <v>4634</v>
      </c>
      <c r="S220" s="38">
        <v>44161</v>
      </c>
      <c r="T220" s="39">
        <f t="shared" si="31"/>
        <v>28</v>
      </c>
    </row>
    <row r="221" spans="1:20" s="39" customFormat="1" ht="54" hidden="1" outlineLevel="1">
      <c r="A221" s="32">
        <f t="shared" si="32"/>
        <v>213</v>
      </c>
      <c r="B221" s="32" t="s">
        <v>3868</v>
      </c>
      <c r="C221" s="32" t="s">
        <v>3869</v>
      </c>
      <c r="D221" s="33" t="s">
        <v>4635</v>
      </c>
      <c r="E221" s="34">
        <v>544290506</v>
      </c>
      <c r="F221" s="34" t="s">
        <v>4636</v>
      </c>
      <c r="G221" s="34" t="s">
        <v>12241</v>
      </c>
      <c r="H221" s="35" t="s">
        <v>4637</v>
      </c>
      <c r="I221" s="36" t="str">
        <f t="shared" si="25"/>
        <v>4</v>
      </c>
      <c r="J221" s="36">
        <f t="shared" si="26"/>
        <v>14</v>
      </c>
      <c r="K221" s="36" t="str">
        <f t="shared" si="27"/>
        <v>29</v>
      </c>
      <c r="L221" s="36" t="str">
        <f t="shared" si="28"/>
        <v>11</v>
      </c>
      <c r="M221" s="36" t="str">
        <f t="shared" si="29"/>
        <v>82</v>
      </c>
      <c r="N221" s="34">
        <f t="shared" si="30"/>
        <v>42299.438999999998</v>
      </c>
      <c r="O221" s="37">
        <v>22500</v>
      </c>
      <c r="P221" s="37">
        <v>19799.438999999998</v>
      </c>
      <c r="Q221" s="32" t="s">
        <v>3872</v>
      </c>
      <c r="R221" s="37" t="s">
        <v>4638</v>
      </c>
      <c r="S221" s="38">
        <v>44181</v>
      </c>
      <c r="T221" s="39">
        <f t="shared" si="31"/>
        <v>28</v>
      </c>
    </row>
    <row r="222" spans="1:20" s="39" customFormat="1" ht="54" hidden="1" outlineLevel="1">
      <c r="A222" s="32">
        <f t="shared" si="32"/>
        <v>214</v>
      </c>
      <c r="B222" s="32" t="s">
        <v>3868</v>
      </c>
      <c r="C222" s="32" t="s">
        <v>3869</v>
      </c>
      <c r="D222" s="33" t="s">
        <v>4639</v>
      </c>
      <c r="E222" s="34">
        <v>505767049</v>
      </c>
      <c r="F222" s="34" t="s">
        <v>4640</v>
      </c>
      <c r="G222" s="34" t="s">
        <v>12242</v>
      </c>
      <c r="H222" s="35" t="s">
        <v>4641</v>
      </c>
      <c r="I222" s="36" t="str">
        <f t="shared" si="25"/>
        <v>4</v>
      </c>
      <c r="J222" s="36">
        <f t="shared" si="26"/>
        <v>14</v>
      </c>
      <c r="K222" s="36" t="str">
        <f t="shared" si="27"/>
        <v>29</v>
      </c>
      <c r="L222" s="36" t="str">
        <f t="shared" si="28"/>
        <v>03</v>
      </c>
      <c r="M222" s="36" t="str">
        <f t="shared" si="29"/>
        <v>86</v>
      </c>
      <c r="N222" s="34">
        <f t="shared" si="30"/>
        <v>44965.301440000003</v>
      </c>
      <c r="O222" s="37">
        <v>29000</v>
      </c>
      <c r="P222" s="37">
        <v>15965.301440000001</v>
      </c>
      <c r="Q222" s="32" t="s">
        <v>3872</v>
      </c>
      <c r="R222" s="37" t="s">
        <v>4642</v>
      </c>
      <c r="S222" s="38">
        <v>44343</v>
      </c>
      <c r="T222" s="39">
        <f t="shared" si="31"/>
        <v>28</v>
      </c>
    </row>
    <row r="223" spans="1:20" s="39" customFormat="1" ht="54" hidden="1" outlineLevel="1">
      <c r="A223" s="32">
        <f t="shared" si="32"/>
        <v>215</v>
      </c>
      <c r="B223" s="32" t="s">
        <v>3868</v>
      </c>
      <c r="C223" s="32" t="s">
        <v>3869</v>
      </c>
      <c r="D223" s="33" t="s">
        <v>4643</v>
      </c>
      <c r="E223" s="34">
        <v>523491495</v>
      </c>
      <c r="F223" s="34" t="s">
        <v>4644</v>
      </c>
      <c r="G223" s="34" t="s">
        <v>12243</v>
      </c>
      <c r="H223" s="35" t="s">
        <v>4645</v>
      </c>
      <c r="I223" s="36" t="str">
        <f t="shared" si="25"/>
        <v>4</v>
      </c>
      <c r="J223" s="36">
        <f t="shared" si="26"/>
        <v>14</v>
      </c>
      <c r="K223" s="36" t="str">
        <f t="shared" si="27"/>
        <v>11</v>
      </c>
      <c r="L223" s="36" t="str">
        <f t="shared" si="28"/>
        <v>11</v>
      </c>
      <c r="M223" s="36" t="str">
        <f t="shared" si="29"/>
        <v>88</v>
      </c>
      <c r="N223" s="34">
        <f t="shared" si="30"/>
        <v>49549.457439999998</v>
      </c>
      <c r="O223" s="37">
        <v>29000</v>
      </c>
      <c r="P223" s="37">
        <v>20549.457439999998</v>
      </c>
      <c r="Q223" s="32" t="s">
        <v>3872</v>
      </c>
      <c r="R223" s="37" t="s">
        <v>4646</v>
      </c>
      <c r="S223" s="38">
        <v>44259</v>
      </c>
      <c r="T223" s="39">
        <f t="shared" si="31"/>
        <v>28</v>
      </c>
    </row>
    <row r="224" spans="1:20" s="39" customFormat="1" ht="54" hidden="1" outlineLevel="1">
      <c r="A224" s="32">
        <f t="shared" si="32"/>
        <v>216</v>
      </c>
      <c r="B224" s="32" t="s">
        <v>3868</v>
      </c>
      <c r="C224" s="32" t="s">
        <v>3869</v>
      </c>
      <c r="D224" s="33" t="s">
        <v>4647</v>
      </c>
      <c r="E224" s="34">
        <v>581205400</v>
      </c>
      <c r="F224" s="34" t="s">
        <v>4648</v>
      </c>
      <c r="G224" s="34" t="s">
        <v>12244</v>
      </c>
      <c r="H224" s="35" t="s">
        <v>4649</v>
      </c>
      <c r="I224" s="36" t="str">
        <f t="shared" si="25"/>
        <v>4</v>
      </c>
      <c r="J224" s="36">
        <f t="shared" si="26"/>
        <v>14</v>
      </c>
      <c r="K224" s="36" t="str">
        <f t="shared" si="27"/>
        <v>23</v>
      </c>
      <c r="L224" s="36" t="str">
        <f t="shared" si="28"/>
        <v>11</v>
      </c>
      <c r="M224" s="36" t="str">
        <f t="shared" si="29"/>
        <v>89</v>
      </c>
      <c r="N224" s="34">
        <f t="shared" si="30"/>
        <v>49551.717219999999</v>
      </c>
      <c r="O224" s="37">
        <v>29000</v>
      </c>
      <c r="P224" s="37">
        <v>20551.717219999999</v>
      </c>
      <c r="Q224" s="32" t="s">
        <v>3872</v>
      </c>
      <c r="R224" s="37" t="s">
        <v>4650</v>
      </c>
      <c r="S224" s="38">
        <v>44259</v>
      </c>
      <c r="T224" s="39">
        <f t="shared" si="31"/>
        <v>28</v>
      </c>
    </row>
    <row r="225" spans="1:20" s="39" customFormat="1" ht="54" hidden="1" outlineLevel="1">
      <c r="A225" s="32">
        <f t="shared" si="32"/>
        <v>217</v>
      </c>
      <c r="B225" s="32" t="s">
        <v>3868</v>
      </c>
      <c r="C225" s="32" t="s">
        <v>3869</v>
      </c>
      <c r="D225" s="33" t="s">
        <v>4651</v>
      </c>
      <c r="E225" s="34">
        <v>526814176</v>
      </c>
      <c r="F225" s="34" t="s">
        <v>4652</v>
      </c>
      <c r="G225" s="34" t="s">
        <v>12245</v>
      </c>
      <c r="H225" s="35" t="s">
        <v>4653</v>
      </c>
      <c r="I225" s="36" t="str">
        <f t="shared" si="25"/>
        <v>3</v>
      </c>
      <c r="J225" s="36">
        <f t="shared" si="26"/>
        <v>14</v>
      </c>
      <c r="K225" s="36" t="str">
        <f t="shared" si="27"/>
        <v>03</v>
      </c>
      <c r="L225" s="36" t="str">
        <f t="shared" si="28"/>
        <v>02</v>
      </c>
      <c r="M225" s="36" t="str">
        <f t="shared" si="29"/>
        <v>95</v>
      </c>
      <c r="N225" s="34">
        <f t="shared" si="30"/>
        <v>43576.073230000002</v>
      </c>
      <c r="O225" s="37">
        <v>22500</v>
      </c>
      <c r="P225" s="37">
        <v>21076.073230000002</v>
      </c>
      <c r="Q225" s="32" t="s">
        <v>3872</v>
      </c>
      <c r="R225" s="37" t="s">
        <v>4654</v>
      </c>
      <c r="S225" s="38">
        <v>44156</v>
      </c>
      <c r="T225" s="39">
        <f t="shared" si="31"/>
        <v>28</v>
      </c>
    </row>
    <row r="226" spans="1:20" s="39" customFormat="1" ht="54" hidden="1" outlineLevel="1">
      <c r="A226" s="32">
        <f t="shared" si="32"/>
        <v>218</v>
      </c>
      <c r="B226" s="32" t="s">
        <v>3868</v>
      </c>
      <c r="C226" s="32" t="s">
        <v>3869</v>
      </c>
      <c r="D226" s="33" t="s">
        <v>4655</v>
      </c>
      <c r="E226" s="34">
        <v>539704360</v>
      </c>
      <c r="F226" s="34" t="s">
        <v>4656</v>
      </c>
      <c r="G226" s="34" t="s">
        <v>12246</v>
      </c>
      <c r="H226" s="35" t="s">
        <v>4657</v>
      </c>
      <c r="I226" s="36" t="str">
        <f t="shared" si="25"/>
        <v>3</v>
      </c>
      <c r="J226" s="36">
        <f t="shared" si="26"/>
        <v>14</v>
      </c>
      <c r="K226" s="36" t="str">
        <f t="shared" si="27"/>
        <v>02</v>
      </c>
      <c r="L226" s="36" t="str">
        <f t="shared" si="28"/>
        <v>07</v>
      </c>
      <c r="M226" s="36" t="str">
        <f t="shared" si="29"/>
        <v>90</v>
      </c>
      <c r="N226" s="34">
        <f t="shared" si="30"/>
        <v>49451.202940000003</v>
      </c>
      <c r="O226" s="37">
        <v>29000</v>
      </c>
      <c r="P226" s="37">
        <v>20451.202940000003</v>
      </c>
      <c r="Q226" s="32" t="s">
        <v>3872</v>
      </c>
      <c r="R226" s="37" t="s">
        <v>4658</v>
      </c>
      <c r="S226" s="38">
        <v>44239</v>
      </c>
      <c r="T226" s="39">
        <f t="shared" si="31"/>
        <v>28</v>
      </c>
    </row>
    <row r="227" spans="1:20" s="39" customFormat="1" ht="54" hidden="1" outlineLevel="1">
      <c r="A227" s="32">
        <f t="shared" si="32"/>
        <v>219</v>
      </c>
      <c r="B227" s="32" t="s">
        <v>3868</v>
      </c>
      <c r="C227" s="32" t="s">
        <v>3869</v>
      </c>
      <c r="D227" s="33" t="s">
        <v>4659</v>
      </c>
      <c r="E227" s="34">
        <v>503904883</v>
      </c>
      <c r="F227" s="34" t="s">
        <v>4660</v>
      </c>
      <c r="G227" s="34" t="s">
        <v>12247</v>
      </c>
      <c r="H227" s="35" t="s">
        <v>4661</v>
      </c>
      <c r="I227" s="36" t="str">
        <f t="shared" si="25"/>
        <v>4</v>
      </c>
      <c r="J227" s="36">
        <f t="shared" si="26"/>
        <v>14</v>
      </c>
      <c r="K227" s="36" t="str">
        <f t="shared" si="27"/>
        <v>14</v>
      </c>
      <c r="L227" s="36" t="str">
        <f t="shared" si="28"/>
        <v>11</v>
      </c>
      <c r="M227" s="36" t="str">
        <f t="shared" si="29"/>
        <v>81</v>
      </c>
      <c r="N227" s="34">
        <f t="shared" si="30"/>
        <v>34637.016859999996</v>
      </c>
      <c r="O227" s="37">
        <v>22270.1</v>
      </c>
      <c r="P227" s="37">
        <v>12366.916859999999</v>
      </c>
      <c r="Q227" s="32" t="s">
        <v>3872</v>
      </c>
      <c r="R227" s="37" t="s">
        <v>4662</v>
      </c>
      <c r="S227" s="38">
        <v>44344</v>
      </c>
      <c r="T227" s="39">
        <f t="shared" si="31"/>
        <v>28</v>
      </c>
    </row>
    <row r="228" spans="1:20" s="39" customFormat="1" ht="54" hidden="1" outlineLevel="1">
      <c r="A228" s="32">
        <f t="shared" si="32"/>
        <v>220</v>
      </c>
      <c r="B228" s="32" t="s">
        <v>3868</v>
      </c>
      <c r="C228" s="32" t="s">
        <v>3869</v>
      </c>
      <c r="D228" s="33" t="s">
        <v>4663</v>
      </c>
      <c r="E228" s="34">
        <v>625908981</v>
      </c>
      <c r="F228" s="34" t="s">
        <v>4664</v>
      </c>
      <c r="G228" s="34" t="s">
        <v>12248</v>
      </c>
      <c r="H228" s="35" t="s">
        <v>4665</v>
      </c>
      <c r="I228" s="36" t="str">
        <f t="shared" si="25"/>
        <v>4</v>
      </c>
      <c r="J228" s="36">
        <f t="shared" si="26"/>
        <v>14</v>
      </c>
      <c r="K228" s="36" t="str">
        <f t="shared" si="27"/>
        <v>05</v>
      </c>
      <c r="L228" s="36" t="str">
        <f t="shared" si="28"/>
        <v>12</v>
      </c>
      <c r="M228" s="36" t="str">
        <f t="shared" si="29"/>
        <v>92</v>
      </c>
      <c r="N228" s="34">
        <f t="shared" si="30"/>
        <v>25540.525979999999</v>
      </c>
      <c r="O228" s="37">
        <v>19650</v>
      </c>
      <c r="P228" s="37">
        <v>5890.5259800000003</v>
      </c>
      <c r="Q228" s="32" t="s">
        <v>3872</v>
      </c>
      <c r="R228" s="37" t="s">
        <v>4666</v>
      </c>
      <c r="S228" s="38">
        <v>44161</v>
      </c>
      <c r="T228" s="39">
        <f t="shared" si="31"/>
        <v>28</v>
      </c>
    </row>
    <row r="229" spans="1:20" s="39" customFormat="1" ht="54" hidden="1" outlineLevel="1">
      <c r="A229" s="32">
        <f t="shared" si="32"/>
        <v>221</v>
      </c>
      <c r="B229" s="32" t="s">
        <v>3868</v>
      </c>
      <c r="C229" s="32" t="s">
        <v>3869</v>
      </c>
      <c r="D229" s="33" t="s">
        <v>4667</v>
      </c>
      <c r="E229" s="34" t="s">
        <v>4668</v>
      </c>
      <c r="F229" s="34" t="s">
        <v>4669</v>
      </c>
      <c r="G229" s="34" t="s">
        <v>12249</v>
      </c>
      <c r="H229" s="35" t="s">
        <v>4670</v>
      </c>
      <c r="I229" s="36" t="str">
        <f t="shared" si="25"/>
        <v>4</v>
      </c>
      <c r="J229" s="36">
        <f t="shared" si="26"/>
        <v>14</v>
      </c>
      <c r="K229" s="36" t="str">
        <f t="shared" si="27"/>
        <v>24</v>
      </c>
      <c r="L229" s="36" t="str">
        <f t="shared" si="28"/>
        <v>11</v>
      </c>
      <c r="M229" s="36" t="str">
        <f t="shared" si="29"/>
        <v>88</v>
      </c>
      <c r="N229" s="34">
        <f t="shared" si="30"/>
        <v>39074.904999999999</v>
      </c>
      <c r="O229" s="37">
        <v>22500</v>
      </c>
      <c r="P229" s="37">
        <v>16574.904999999999</v>
      </c>
      <c r="Q229" s="32" t="s">
        <v>3872</v>
      </c>
      <c r="R229" s="37" t="s">
        <v>4671</v>
      </c>
      <c r="S229" s="38">
        <v>44217</v>
      </c>
      <c r="T229" s="39">
        <f t="shared" si="31"/>
        <v>28</v>
      </c>
    </row>
    <row r="230" spans="1:20" s="39" customFormat="1" ht="54" hidden="1" outlineLevel="1">
      <c r="A230" s="32">
        <f t="shared" si="32"/>
        <v>222</v>
      </c>
      <c r="B230" s="32" t="s">
        <v>3868</v>
      </c>
      <c r="C230" s="32" t="s">
        <v>3869</v>
      </c>
      <c r="D230" s="33" t="s">
        <v>4672</v>
      </c>
      <c r="E230" s="34">
        <v>496729233</v>
      </c>
      <c r="F230" s="34" t="s">
        <v>4673</v>
      </c>
      <c r="G230" s="34" t="s">
        <v>12250</v>
      </c>
      <c r="H230" s="35" t="s">
        <v>4674</v>
      </c>
      <c r="I230" s="36" t="str">
        <f t="shared" si="25"/>
        <v>4</v>
      </c>
      <c r="J230" s="36">
        <f t="shared" si="26"/>
        <v>14</v>
      </c>
      <c r="K230" s="36" t="str">
        <f t="shared" si="27"/>
        <v>22</v>
      </c>
      <c r="L230" s="36" t="str">
        <f t="shared" si="28"/>
        <v>08</v>
      </c>
      <c r="M230" s="36" t="str">
        <f t="shared" si="29"/>
        <v>77</v>
      </c>
      <c r="N230" s="34">
        <f t="shared" si="30"/>
        <v>26519.421999999999</v>
      </c>
      <c r="O230" s="37">
        <v>22500</v>
      </c>
      <c r="P230" s="37">
        <v>4019.422</v>
      </c>
      <c r="Q230" s="32" t="s">
        <v>3872</v>
      </c>
      <c r="R230" s="37" t="s">
        <v>4675</v>
      </c>
      <c r="S230" s="38">
        <v>44379</v>
      </c>
      <c r="T230" s="39">
        <f t="shared" si="31"/>
        <v>28</v>
      </c>
    </row>
    <row r="231" spans="1:20" s="39" customFormat="1" ht="54" hidden="1" outlineLevel="1">
      <c r="A231" s="32">
        <f t="shared" si="32"/>
        <v>223</v>
      </c>
      <c r="B231" s="32" t="s">
        <v>3868</v>
      </c>
      <c r="C231" s="32" t="s">
        <v>3869</v>
      </c>
      <c r="D231" s="33" t="s">
        <v>4676</v>
      </c>
      <c r="E231" s="34">
        <v>543961249</v>
      </c>
      <c r="F231" s="34" t="s">
        <v>4677</v>
      </c>
      <c r="G231" s="34" t="s">
        <v>12251</v>
      </c>
      <c r="H231" s="35" t="s">
        <v>4678</v>
      </c>
      <c r="I231" s="36" t="str">
        <f t="shared" si="25"/>
        <v>3</v>
      </c>
      <c r="J231" s="36">
        <f t="shared" si="26"/>
        <v>14</v>
      </c>
      <c r="K231" s="36" t="str">
        <f t="shared" si="27"/>
        <v>30</v>
      </c>
      <c r="L231" s="36" t="str">
        <f t="shared" si="28"/>
        <v>01</v>
      </c>
      <c r="M231" s="36" t="str">
        <f t="shared" si="29"/>
        <v>96</v>
      </c>
      <c r="N231" s="34">
        <f t="shared" si="30"/>
        <v>42456.379000000001</v>
      </c>
      <c r="O231" s="37">
        <v>24900</v>
      </c>
      <c r="P231" s="37">
        <v>17556.379000000001</v>
      </c>
      <c r="Q231" s="32" t="s">
        <v>3872</v>
      </c>
      <c r="R231" s="37" t="s">
        <v>4679</v>
      </c>
      <c r="S231" s="38">
        <v>44282</v>
      </c>
      <c r="T231" s="39">
        <f t="shared" si="31"/>
        <v>28</v>
      </c>
    </row>
    <row r="232" spans="1:20" s="39" customFormat="1" ht="54" hidden="1" outlineLevel="1">
      <c r="A232" s="32">
        <f t="shared" si="32"/>
        <v>224</v>
      </c>
      <c r="B232" s="32" t="s">
        <v>3868</v>
      </c>
      <c r="C232" s="32" t="s">
        <v>3869</v>
      </c>
      <c r="D232" s="45" t="s">
        <v>4680</v>
      </c>
      <c r="E232" s="34">
        <v>532639368</v>
      </c>
      <c r="F232" s="34" t="s">
        <v>4681</v>
      </c>
      <c r="G232" s="34" t="s">
        <v>12252</v>
      </c>
      <c r="H232" s="35" t="s">
        <v>4682</v>
      </c>
      <c r="I232" s="36" t="str">
        <f t="shared" si="25"/>
        <v>4</v>
      </c>
      <c r="J232" s="36">
        <f t="shared" si="26"/>
        <v>14</v>
      </c>
      <c r="K232" s="36" t="str">
        <f t="shared" si="27"/>
        <v>11</v>
      </c>
      <c r="L232" s="36" t="str">
        <f t="shared" si="28"/>
        <v>09</v>
      </c>
      <c r="M232" s="36" t="str">
        <f t="shared" si="29"/>
        <v>87</v>
      </c>
      <c r="N232" s="34">
        <f t="shared" si="30"/>
        <v>40404.519</v>
      </c>
      <c r="O232" s="37">
        <v>29000</v>
      </c>
      <c r="P232" s="37">
        <v>11404.519</v>
      </c>
      <c r="Q232" s="32" t="s">
        <v>3872</v>
      </c>
      <c r="R232" s="37" t="s">
        <v>4683</v>
      </c>
      <c r="S232" s="38">
        <v>44413</v>
      </c>
      <c r="T232" s="39">
        <f t="shared" si="31"/>
        <v>28</v>
      </c>
    </row>
    <row r="233" spans="1:20" s="39" customFormat="1" ht="54" hidden="1" outlineLevel="1">
      <c r="A233" s="32">
        <f t="shared" si="32"/>
        <v>225</v>
      </c>
      <c r="B233" s="32" t="s">
        <v>3868</v>
      </c>
      <c r="C233" s="32" t="s">
        <v>3869</v>
      </c>
      <c r="D233" s="33" t="s">
        <v>4684</v>
      </c>
      <c r="E233" s="34">
        <v>538600531</v>
      </c>
      <c r="F233" s="34" t="s">
        <v>4685</v>
      </c>
      <c r="G233" s="34" t="s">
        <v>12253</v>
      </c>
      <c r="H233" s="35" t="s">
        <v>4686</v>
      </c>
      <c r="I233" s="36" t="str">
        <f t="shared" si="25"/>
        <v>3</v>
      </c>
      <c r="J233" s="36">
        <f t="shared" si="26"/>
        <v>14</v>
      </c>
      <c r="K233" s="36" t="str">
        <f t="shared" si="27"/>
        <v>07</v>
      </c>
      <c r="L233" s="36" t="str">
        <f t="shared" si="28"/>
        <v>12</v>
      </c>
      <c r="M233" s="36" t="str">
        <f t="shared" si="29"/>
        <v>86</v>
      </c>
      <c r="N233" s="34">
        <f t="shared" si="30"/>
        <v>44326.944239999997</v>
      </c>
      <c r="O233" s="37">
        <v>29000</v>
      </c>
      <c r="P233" s="37">
        <v>15326.944240000001</v>
      </c>
      <c r="Q233" s="32" t="s">
        <v>3872</v>
      </c>
      <c r="R233" s="37" t="s">
        <v>4687</v>
      </c>
      <c r="S233" s="38">
        <v>44341</v>
      </c>
      <c r="T233" s="39">
        <f t="shared" si="31"/>
        <v>28</v>
      </c>
    </row>
    <row r="234" spans="1:20" s="39" customFormat="1" ht="54" hidden="1" outlineLevel="1">
      <c r="A234" s="32">
        <f t="shared" si="32"/>
        <v>226</v>
      </c>
      <c r="B234" s="32" t="s">
        <v>3868</v>
      </c>
      <c r="C234" s="32" t="s">
        <v>3869</v>
      </c>
      <c r="D234" s="45" t="s">
        <v>4688</v>
      </c>
      <c r="E234" s="34">
        <v>547495564</v>
      </c>
      <c r="F234" s="34" t="s">
        <v>4689</v>
      </c>
      <c r="G234" s="34" t="s">
        <v>12254</v>
      </c>
      <c r="H234" s="35" t="s">
        <v>4690</v>
      </c>
      <c r="I234" s="36" t="str">
        <f t="shared" si="25"/>
        <v>3</v>
      </c>
      <c r="J234" s="36">
        <f t="shared" si="26"/>
        <v>14</v>
      </c>
      <c r="K234" s="36" t="str">
        <f t="shared" si="27"/>
        <v>13</v>
      </c>
      <c r="L234" s="36" t="str">
        <f t="shared" si="28"/>
        <v>12</v>
      </c>
      <c r="M234" s="36" t="str">
        <f t="shared" si="29"/>
        <v>92</v>
      </c>
      <c r="N234" s="34">
        <f t="shared" si="30"/>
        <v>41706.229999999996</v>
      </c>
      <c r="O234" s="37">
        <v>22500</v>
      </c>
      <c r="P234" s="37">
        <v>19206.23</v>
      </c>
      <c r="Q234" s="32" t="s">
        <v>3872</v>
      </c>
      <c r="R234" s="37" t="s">
        <v>4691</v>
      </c>
      <c r="S234" s="38">
        <v>44229</v>
      </c>
      <c r="T234" s="39">
        <f t="shared" si="31"/>
        <v>28</v>
      </c>
    </row>
    <row r="235" spans="1:20" s="39" customFormat="1" ht="54" hidden="1" outlineLevel="1">
      <c r="A235" s="32">
        <f t="shared" si="32"/>
        <v>227</v>
      </c>
      <c r="B235" s="32" t="s">
        <v>3868</v>
      </c>
      <c r="C235" s="32" t="s">
        <v>3869</v>
      </c>
      <c r="D235" s="33" t="s">
        <v>4692</v>
      </c>
      <c r="E235" s="34">
        <v>569714817</v>
      </c>
      <c r="F235" s="34" t="s">
        <v>4693</v>
      </c>
      <c r="G235" s="34" t="s">
        <v>12255</v>
      </c>
      <c r="H235" s="35" t="s">
        <v>4694</v>
      </c>
      <c r="I235" s="36" t="str">
        <f t="shared" si="25"/>
        <v>3</v>
      </c>
      <c r="J235" s="36">
        <f t="shared" si="26"/>
        <v>14</v>
      </c>
      <c r="K235" s="36" t="str">
        <f t="shared" si="27"/>
        <v>20</v>
      </c>
      <c r="L235" s="36" t="str">
        <f t="shared" si="28"/>
        <v>12</v>
      </c>
      <c r="M235" s="36" t="str">
        <f t="shared" si="29"/>
        <v>97</v>
      </c>
      <c r="N235" s="34">
        <f t="shared" si="30"/>
        <v>35005.049729999999</v>
      </c>
      <c r="O235" s="37">
        <v>22500</v>
      </c>
      <c r="P235" s="37">
        <v>12505.049730000001</v>
      </c>
      <c r="Q235" s="32" t="s">
        <v>3872</v>
      </c>
      <c r="R235" s="37" t="s">
        <v>4695</v>
      </c>
      <c r="S235" s="38">
        <v>44401</v>
      </c>
      <c r="T235" s="39">
        <f t="shared" si="31"/>
        <v>28</v>
      </c>
    </row>
    <row r="236" spans="1:20" s="39" customFormat="1" ht="54" hidden="1" outlineLevel="1">
      <c r="A236" s="32">
        <f t="shared" si="32"/>
        <v>228</v>
      </c>
      <c r="B236" s="32" t="s">
        <v>3868</v>
      </c>
      <c r="C236" s="32" t="s">
        <v>3869</v>
      </c>
      <c r="D236" s="33" t="s">
        <v>4696</v>
      </c>
      <c r="E236" s="34">
        <v>623083937</v>
      </c>
      <c r="F236" s="34" t="s">
        <v>4697</v>
      </c>
      <c r="G236" s="34" t="s">
        <v>12256</v>
      </c>
      <c r="H236" s="35" t="s">
        <v>4698</v>
      </c>
      <c r="I236" s="36" t="str">
        <f t="shared" si="25"/>
        <v>3</v>
      </c>
      <c r="J236" s="36">
        <f t="shared" si="26"/>
        <v>14</v>
      </c>
      <c r="K236" s="36" t="str">
        <f t="shared" si="27"/>
        <v>17</v>
      </c>
      <c r="L236" s="36" t="str">
        <f t="shared" si="28"/>
        <v>02</v>
      </c>
      <c r="M236" s="36" t="str">
        <f t="shared" si="29"/>
        <v>92</v>
      </c>
      <c r="N236" s="34">
        <f t="shared" si="30"/>
        <v>43879.6754</v>
      </c>
      <c r="O236" s="37">
        <v>29000</v>
      </c>
      <c r="P236" s="37">
        <v>14879.6754</v>
      </c>
      <c r="Q236" s="32" t="s">
        <v>3872</v>
      </c>
      <c r="R236" s="37" t="s">
        <v>4699</v>
      </c>
      <c r="S236" s="38">
        <v>44377</v>
      </c>
      <c r="T236" s="39">
        <f t="shared" si="31"/>
        <v>28</v>
      </c>
    </row>
    <row r="237" spans="1:20" s="39" customFormat="1" ht="54" hidden="1" outlineLevel="1">
      <c r="A237" s="32">
        <f t="shared" si="32"/>
        <v>229</v>
      </c>
      <c r="B237" s="32" t="s">
        <v>3868</v>
      </c>
      <c r="C237" s="32" t="s">
        <v>3869</v>
      </c>
      <c r="D237" s="33" t="s">
        <v>4700</v>
      </c>
      <c r="E237" s="34">
        <v>520473170</v>
      </c>
      <c r="F237" s="34" t="s">
        <v>4701</v>
      </c>
      <c r="G237" s="34" t="s">
        <v>12257</v>
      </c>
      <c r="H237" s="35" t="s">
        <v>4702</v>
      </c>
      <c r="I237" s="42" t="str">
        <f t="shared" si="25"/>
        <v>3</v>
      </c>
      <c r="J237" s="42">
        <f t="shared" si="26"/>
        <v>14</v>
      </c>
      <c r="K237" s="42" t="str">
        <f t="shared" si="27"/>
        <v>24</v>
      </c>
      <c r="L237" s="42" t="str">
        <f t="shared" si="28"/>
        <v>05</v>
      </c>
      <c r="M237" s="42" t="str">
        <f t="shared" si="29"/>
        <v>91</v>
      </c>
      <c r="N237" s="34">
        <f t="shared" si="30"/>
        <v>32281.564429999999</v>
      </c>
      <c r="O237" s="37">
        <v>22120</v>
      </c>
      <c r="P237" s="37">
        <f>12700.46443-2538.9</f>
        <v>10161.56443</v>
      </c>
      <c r="Q237" s="32" t="s">
        <v>3872</v>
      </c>
      <c r="R237" s="37" t="s">
        <v>4703</v>
      </c>
      <c r="S237" s="38">
        <v>44403</v>
      </c>
      <c r="T237" s="39">
        <f t="shared" si="31"/>
        <v>28</v>
      </c>
    </row>
    <row r="238" spans="1:20" s="39" customFormat="1" ht="54" hidden="1" outlineLevel="1">
      <c r="A238" s="32">
        <f t="shared" si="32"/>
        <v>230</v>
      </c>
      <c r="B238" s="32" t="s">
        <v>3868</v>
      </c>
      <c r="C238" s="32" t="s">
        <v>3869</v>
      </c>
      <c r="D238" s="45" t="s">
        <v>4704</v>
      </c>
      <c r="E238" s="34">
        <v>526558409</v>
      </c>
      <c r="F238" s="34" t="s">
        <v>4705</v>
      </c>
      <c r="G238" s="34" t="s">
        <v>12258</v>
      </c>
      <c r="H238" s="35" t="s">
        <v>4706</v>
      </c>
      <c r="I238" s="36" t="str">
        <f t="shared" si="25"/>
        <v>4</v>
      </c>
      <c r="J238" s="36">
        <f t="shared" si="26"/>
        <v>14</v>
      </c>
      <c r="K238" s="36" t="str">
        <f t="shared" si="27"/>
        <v>29</v>
      </c>
      <c r="L238" s="36" t="str">
        <f t="shared" si="28"/>
        <v>06</v>
      </c>
      <c r="M238" s="36" t="str">
        <f t="shared" si="29"/>
        <v>91</v>
      </c>
      <c r="N238" s="34">
        <f t="shared" si="30"/>
        <v>36046.8649</v>
      </c>
      <c r="O238" s="37">
        <v>20504.55</v>
      </c>
      <c r="P238" s="37">
        <v>15542.314899999999</v>
      </c>
      <c r="Q238" s="32" t="s">
        <v>3872</v>
      </c>
      <c r="R238" s="37" t="s">
        <v>4707</v>
      </c>
      <c r="S238" s="38">
        <v>44179</v>
      </c>
      <c r="T238" s="39">
        <f t="shared" si="31"/>
        <v>28</v>
      </c>
    </row>
    <row r="239" spans="1:20" s="39" customFormat="1" ht="54" hidden="1" outlineLevel="1">
      <c r="A239" s="32">
        <f t="shared" si="32"/>
        <v>231</v>
      </c>
      <c r="B239" s="32" t="s">
        <v>3868</v>
      </c>
      <c r="C239" s="32" t="s">
        <v>3869</v>
      </c>
      <c r="D239" s="45" t="s">
        <v>4708</v>
      </c>
      <c r="E239" s="34">
        <v>515842813</v>
      </c>
      <c r="F239" s="34" t="s">
        <v>4709</v>
      </c>
      <c r="G239" s="34" t="s">
        <v>12259</v>
      </c>
      <c r="H239" s="35" t="s">
        <v>4710</v>
      </c>
      <c r="I239" s="42" t="str">
        <f t="shared" si="25"/>
        <v>4</v>
      </c>
      <c r="J239" s="42">
        <f t="shared" si="26"/>
        <v>14</v>
      </c>
      <c r="K239" s="42" t="str">
        <f t="shared" si="27"/>
        <v>22</v>
      </c>
      <c r="L239" s="42" t="str">
        <f t="shared" si="28"/>
        <v>12</v>
      </c>
      <c r="M239" s="42" t="str">
        <f t="shared" si="29"/>
        <v>79</v>
      </c>
      <c r="N239" s="34">
        <f t="shared" si="30"/>
        <v>42025.437000000005</v>
      </c>
      <c r="O239" s="37">
        <f>29000-6500</f>
        <v>22500</v>
      </c>
      <c r="P239" s="37">
        <v>19525.437000000002</v>
      </c>
      <c r="Q239" s="32" t="s">
        <v>3872</v>
      </c>
      <c r="R239" s="37" t="s">
        <v>4711</v>
      </c>
      <c r="S239" s="38"/>
      <c r="T239" s="39">
        <f t="shared" si="31"/>
        <v>28</v>
      </c>
    </row>
    <row r="240" spans="1:20" s="39" customFormat="1" ht="54" hidden="1" outlineLevel="1">
      <c r="A240" s="32">
        <f t="shared" si="32"/>
        <v>232</v>
      </c>
      <c r="B240" s="32" t="s">
        <v>3868</v>
      </c>
      <c r="C240" s="32" t="s">
        <v>3869</v>
      </c>
      <c r="D240" s="45" t="s">
        <v>4712</v>
      </c>
      <c r="E240" s="34">
        <v>527976949</v>
      </c>
      <c r="F240" s="34" t="s">
        <v>4713</v>
      </c>
      <c r="G240" s="34" t="s">
        <v>12260</v>
      </c>
      <c r="H240" s="35" t="s">
        <v>4714</v>
      </c>
      <c r="I240" s="36" t="str">
        <f t="shared" si="25"/>
        <v>3</v>
      </c>
      <c r="J240" s="36">
        <f t="shared" si="26"/>
        <v>14</v>
      </c>
      <c r="K240" s="36" t="str">
        <f t="shared" si="27"/>
        <v>26</v>
      </c>
      <c r="L240" s="36" t="str">
        <f t="shared" si="28"/>
        <v>09</v>
      </c>
      <c r="M240" s="36" t="str">
        <f t="shared" si="29"/>
        <v>79</v>
      </c>
      <c r="N240" s="34">
        <f t="shared" si="30"/>
        <v>54404.544410000002</v>
      </c>
      <c r="O240" s="37">
        <v>29000</v>
      </c>
      <c r="P240" s="37">
        <v>25404.544409999999</v>
      </c>
      <c r="Q240" s="32" t="s">
        <v>3872</v>
      </c>
      <c r="R240" s="37" t="s">
        <v>4715</v>
      </c>
      <c r="S240" s="38">
        <v>44223</v>
      </c>
      <c r="T240" s="39">
        <f t="shared" si="31"/>
        <v>28</v>
      </c>
    </row>
    <row r="241" spans="1:20" s="39" customFormat="1" ht="54" hidden="1" outlineLevel="1">
      <c r="A241" s="32">
        <f t="shared" si="32"/>
        <v>233</v>
      </c>
      <c r="B241" s="32" t="s">
        <v>3868</v>
      </c>
      <c r="C241" s="32" t="s">
        <v>3869</v>
      </c>
      <c r="D241" s="45" t="s">
        <v>4716</v>
      </c>
      <c r="E241" s="34">
        <v>492033519</v>
      </c>
      <c r="F241" s="34" t="s">
        <v>4717</v>
      </c>
      <c r="G241" s="34" t="s">
        <v>12261</v>
      </c>
      <c r="H241" s="35" t="s">
        <v>4718</v>
      </c>
      <c r="I241" s="36" t="str">
        <f t="shared" si="25"/>
        <v>3</v>
      </c>
      <c r="J241" s="36">
        <f t="shared" si="26"/>
        <v>14</v>
      </c>
      <c r="K241" s="36" t="str">
        <f t="shared" si="27"/>
        <v>02</v>
      </c>
      <c r="L241" s="36" t="str">
        <f t="shared" si="28"/>
        <v>08</v>
      </c>
      <c r="M241" s="36" t="str">
        <f t="shared" si="29"/>
        <v>85</v>
      </c>
      <c r="N241" s="34">
        <f t="shared" si="30"/>
        <v>53957.576540000002</v>
      </c>
      <c r="O241" s="37">
        <v>29000</v>
      </c>
      <c r="P241" s="37">
        <v>24957.576540000002</v>
      </c>
      <c r="Q241" s="32" t="s">
        <v>3872</v>
      </c>
      <c r="R241" s="37" t="s">
        <v>4719</v>
      </c>
      <c r="S241" s="38">
        <v>44155</v>
      </c>
      <c r="T241" s="39">
        <f t="shared" si="31"/>
        <v>28</v>
      </c>
    </row>
    <row r="242" spans="1:20" s="39" customFormat="1" ht="54" hidden="1" outlineLevel="1">
      <c r="A242" s="32">
        <f t="shared" si="32"/>
        <v>234</v>
      </c>
      <c r="B242" s="32" t="s">
        <v>3868</v>
      </c>
      <c r="C242" s="32" t="s">
        <v>3869</v>
      </c>
      <c r="D242" s="45" t="s">
        <v>4720</v>
      </c>
      <c r="E242" s="34">
        <v>554218326</v>
      </c>
      <c r="F242" s="34" t="s">
        <v>4721</v>
      </c>
      <c r="G242" s="34" t="s">
        <v>12262</v>
      </c>
      <c r="H242" s="35" t="s">
        <v>4722</v>
      </c>
      <c r="I242" s="36" t="str">
        <f t="shared" si="25"/>
        <v>4</v>
      </c>
      <c r="J242" s="36">
        <f t="shared" si="26"/>
        <v>14</v>
      </c>
      <c r="K242" s="36" t="str">
        <f t="shared" si="27"/>
        <v>26</v>
      </c>
      <c r="L242" s="36" t="str">
        <f t="shared" si="28"/>
        <v>05</v>
      </c>
      <c r="M242" s="36" t="str">
        <f t="shared" si="29"/>
        <v>86</v>
      </c>
      <c r="N242" s="34">
        <f t="shared" si="30"/>
        <v>43108.351559999996</v>
      </c>
      <c r="O242" s="37">
        <v>22500</v>
      </c>
      <c r="P242" s="37">
        <v>20608.351559999999</v>
      </c>
      <c r="Q242" s="32" t="s">
        <v>3872</v>
      </c>
      <c r="R242" s="37" t="s">
        <v>4723</v>
      </c>
      <c r="S242" s="38">
        <v>44155</v>
      </c>
      <c r="T242" s="39">
        <f t="shared" si="31"/>
        <v>28</v>
      </c>
    </row>
    <row r="243" spans="1:20" s="39" customFormat="1" ht="54" hidden="1" outlineLevel="1">
      <c r="A243" s="32">
        <f t="shared" si="32"/>
        <v>235</v>
      </c>
      <c r="B243" s="32" t="s">
        <v>3868</v>
      </c>
      <c r="C243" s="32" t="s">
        <v>3869</v>
      </c>
      <c r="D243" s="33" t="s">
        <v>4724</v>
      </c>
      <c r="E243" s="34">
        <v>492284809</v>
      </c>
      <c r="F243" s="34" t="s">
        <v>4725</v>
      </c>
      <c r="G243" s="34" t="s">
        <v>12263</v>
      </c>
      <c r="H243" s="35" t="s">
        <v>4726</v>
      </c>
      <c r="I243" s="36" t="str">
        <f t="shared" si="25"/>
        <v>4</v>
      </c>
      <c r="J243" s="36">
        <f t="shared" si="26"/>
        <v>14</v>
      </c>
      <c r="K243" s="36" t="str">
        <f t="shared" si="27"/>
        <v>13</v>
      </c>
      <c r="L243" s="36" t="str">
        <f t="shared" si="28"/>
        <v>07</v>
      </c>
      <c r="M243" s="36" t="str">
        <f t="shared" si="29"/>
        <v>83</v>
      </c>
      <c r="N243" s="34">
        <f t="shared" si="30"/>
        <v>29999.919000000002</v>
      </c>
      <c r="O243" s="37">
        <v>22500</v>
      </c>
      <c r="P243" s="37">
        <v>7499.9189999999999</v>
      </c>
      <c r="Q243" s="32" t="s">
        <v>3872</v>
      </c>
      <c r="R243" s="37" t="s">
        <v>4727</v>
      </c>
      <c r="S243" s="38">
        <v>44270</v>
      </c>
      <c r="T243" s="39">
        <f t="shared" si="31"/>
        <v>28</v>
      </c>
    </row>
    <row r="244" spans="1:20" s="39" customFormat="1" ht="54" hidden="1" outlineLevel="1">
      <c r="A244" s="32">
        <f t="shared" si="32"/>
        <v>236</v>
      </c>
      <c r="B244" s="32" t="s">
        <v>3868</v>
      </c>
      <c r="C244" s="32" t="s">
        <v>3869</v>
      </c>
      <c r="D244" s="45" t="s">
        <v>4728</v>
      </c>
      <c r="E244" s="34">
        <v>411136730</v>
      </c>
      <c r="F244" s="34" t="s">
        <v>4729</v>
      </c>
      <c r="G244" s="34" t="s">
        <v>12264</v>
      </c>
      <c r="H244" s="35" t="s">
        <v>4730</v>
      </c>
      <c r="I244" s="36" t="str">
        <f t="shared" si="25"/>
        <v>3</v>
      </c>
      <c r="J244" s="36">
        <f t="shared" si="26"/>
        <v>14</v>
      </c>
      <c r="K244" s="36" t="str">
        <f t="shared" si="27"/>
        <v>11</v>
      </c>
      <c r="L244" s="36" t="str">
        <f t="shared" si="28"/>
        <v>06</v>
      </c>
      <c r="M244" s="36" t="str">
        <f t="shared" si="29"/>
        <v>85</v>
      </c>
      <c r="N244" s="34">
        <f t="shared" si="30"/>
        <v>35319.097000000002</v>
      </c>
      <c r="O244" s="37">
        <v>19650</v>
      </c>
      <c r="P244" s="37">
        <v>15669.097</v>
      </c>
      <c r="Q244" s="32" t="s">
        <v>3872</v>
      </c>
      <c r="R244" s="37" t="s">
        <v>4731</v>
      </c>
      <c r="S244" s="38">
        <v>44174</v>
      </c>
      <c r="T244" s="39">
        <f t="shared" si="31"/>
        <v>28</v>
      </c>
    </row>
    <row r="245" spans="1:20" s="39" customFormat="1" ht="54" hidden="1" outlineLevel="1">
      <c r="A245" s="32">
        <f t="shared" si="32"/>
        <v>237</v>
      </c>
      <c r="B245" s="32" t="s">
        <v>3868</v>
      </c>
      <c r="C245" s="32" t="s">
        <v>3869</v>
      </c>
      <c r="D245" s="45" t="s">
        <v>4732</v>
      </c>
      <c r="E245" s="34">
        <v>519294654</v>
      </c>
      <c r="F245" s="34" t="s">
        <v>4733</v>
      </c>
      <c r="G245" s="34" t="s">
        <v>12265</v>
      </c>
      <c r="H245" s="35" t="s">
        <v>4734</v>
      </c>
      <c r="I245" s="36" t="str">
        <f t="shared" si="25"/>
        <v>3</v>
      </c>
      <c r="J245" s="36">
        <f t="shared" si="26"/>
        <v>14</v>
      </c>
      <c r="K245" s="36" t="str">
        <f t="shared" si="27"/>
        <v>25</v>
      </c>
      <c r="L245" s="36" t="str">
        <f t="shared" si="28"/>
        <v>06</v>
      </c>
      <c r="M245" s="36" t="str">
        <f t="shared" si="29"/>
        <v>92</v>
      </c>
      <c r="N245" s="34">
        <f t="shared" si="30"/>
        <v>36753.804879999996</v>
      </c>
      <c r="O245" s="37">
        <v>22500</v>
      </c>
      <c r="P245" s="37">
        <v>14253.80488</v>
      </c>
      <c r="Q245" s="32" t="s">
        <v>3872</v>
      </c>
      <c r="R245" s="37" t="s">
        <v>4735</v>
      </c>
      <c r="S245" s="38">
        <v>44390</v>
      </c>
      <c r="T245" s="39">
        <f t="shared" si="31"/>
        <v>28</v>
      </c>
    </row>
    <row r="246" spans="1:20" s="39" customFormat="1" ht="54" hidden="1" outlineLevel="1">
      <c r="A246" s="32">
        <f t="shared" si="32"/>
        <v>238</v>
      </c>
      <c r="B246" s="32" t="s">
        <v>3868</v>
      </c>
      <c r="C246" s="32" t="s">
        <v>3869</v>
      </c>
      <c r="D246" s="45" t="s">
        <v>4736</v>
      </c>
      <c r="E246" s="34">
        <v>532976274</v>
      </c>
      <c r="F246" s="34" t="s">
        <v>4737</v>
      </c>
      <c r="G246" s="34" t="s">
        <v>12266</v>
      </c>
      <c r="H246" s="35" t="s">
        <v>4738</v>
      </c>
      <c r="I246" s="36" t="str">
        <f t="shared" si="25"/>
        <v>3</v>
      </c>
      <c r="J246" s="36">
        <f t="shared" si="26"/>
        <v>14</v>
      </c>
      <c r="K246" s="36" t="str">
        <f t="shared" si="27"/>
        <v>05</v>
      </c>
      <c r="L246" s="36" t="str">
        <f t="shared" si="28"/>
        <v>03</v>
      </c>
      <c r="M246" s="36" t="str">
        <f t="shared" si="29"/>
        <v>91</v>
      </c>
      <c r="N246" s="34">
        <f t="shared" si="30"/>
        <v>44965.809549999998</v>
      </c>
      <c r="O246" s="37">
        <v>29000</v>
      </c>
      <c r="P246" s="37">
        <v>15965.80955</v>
      </c>
      <c r="Q246" s="32" t="s">
        <v>3872</v>
      </c>
      <c r="R246" s="37" t="s">
        <v>4739</v>
      </c>
      <c r="S246" s="38">
        <v>44358</v>
      </c>
      <c r="T246" s="39">
        <f t="shared" si="31"/>
        <v>28</v>
      </c>
    </row>
    <row r="247" spans="1:20" s="39" customFormat="1" ht="54" hidden="1" outlineLevel="1">
      <c r="A247" s="32">
        <f t="shared" si="32"/>
        <v>239</v>
      </c>
      <c r="B247" s="32" t="s">
        <v>3868</v>
      </c>
      <c r="C247" s="32" t="s">
        <v>3869</v>
      </c>
      <c r="D247" s="45" t="s">
        <v>4740</v>
      </c>
      <c r="E247" s="34">
        <v>527248642</v>
      </c>
      <c r="F247" s="34" t="s">
        <v>4741</v>
      </c>
      <c r="G247" s="34" t="s">
        <v>12267</v>
      </c>
      <c r="H247" s="35" t="s">
        <v>4742</v>
      </c>
      <c r="I247" s="36" t="str">
        <f t="shared" si="25"/>
        <v>3</v>
      </c>
      <c r="J247" s="36">
        <f t="shared" si="26"/>
        <v>14</v>
      </c>
      <c r="K247" s="36" t="str">
        <f t="shared" si="27"/>
        <v>02</v>
      </c>
      <c r="L247" s="36" t="str">
        <f t="shared" si="28"/>
        <v>11</v>
      </c>
      <c r="M247" s="36" t="str">
        <f t="shared" si="29"/>
        <v>92</v>
      </c>
      <c r="N247" s="34">
        <f t="shared" si="30"/>
        <v>43501.684730000001</v>
      </c>
      <c r="O247" s="37">
        <v>22500</v>
      </c>
      <c r="P247" s="37">
        <v>21001.684730000001</v>
      </c>
      <c r="Q247" s="32" t="s">
        <v>3872</v>
      </c>
      <c r="R247" s="37" t="s">
        <v>4743</v>
      </c>
      <c r="S247" s="38">
        <v>44221</v>
      </c>
      <c r="T247" s="39">
        <f t="shared" si="31"/>
        <v>28</v>
      </c>
    </row>
    <row r="248" spans="1:20" s="39" customFormat="1" ht="54" hidden="1" outlineLevel="1">
      <c r="A248" s="32">
        <f t="shared" si="32"/>
        <v>240</v>
      </c>
      <c r="B248" s="32" t="s">
        <v>3868</v>
      </c>
      <c r="C248" s="32" t="s">
        <v>3869</v>
      </c>
      <c r="D248" s="45" t="s">
        <v>4744</v>
      </c>
      <c r="E248" s="34">
        <v>494528453</v>
      </c>
      <c r="F248" s="34" t="s">
        <v>4745</v>
      </c>
      <c r="G248" s="34" t="s">
        <v>12268</v>
      </c>
      <c r="H248" s="35" t="s">
        <v>4746</v>
      </c>
      <c r="I248" s="36" t="str">
        <f t="shared" si="25"/>
        <v>4</v>
      </c>
      <c r="J248" s="36">
        <f t="shared" si="26"/>
        <v>14</v>
      </c>
      <c r="K248" s="36" t="str">
        <f t="shared" si="27"/>
        <v>03</v>
      </c>
      <c r="L248" s="36" t="str">
        <f t="shared" si="28"/>
        <v>11</v>
      </c>
      <c r="M248" s="36" t="str">
        <f t="shared" si="29"/>
        <v>88</v>
      </c>
      <c r="N248" s="34">
        <f t="shared" si="30"/>
        <v>43431.146129999994</v>
      </c>
      <c r="O248" s="37">
        <v>22500</v>
      </c>
      <c r="P248" s="37">
        <v>20931.146129999997</v>
      </c>
      <c r="Q248" s="32" t="s">
        <v>3872</v>
      </c>
      <c r="R248" s="37" t="s">
        <v>4747</v>
      </c>
      <c r="S248" s="38">
        <v>44187</v>
      </c>
      <c r="T248" s="39">
        <f t="shared" si="31"/>
        <v>28</v>
      </c>
    </row>
    <row r="249" spans="1:20" s="39" customFormat="1" ht="54" hidden="1" outlineLevel="1">
      <c r="A249" s="32">
        <f t="shared" si="32"/>
        <v>241</v>
      </c>
      <c r="B249" s="32" t="s">
        <v>3868</v>
      </c>
      <c r="C249" s="32" t="s">
        <v>3869</v>
      </c>
      <c r="D249" s="45" t="s">
        <v>4748</v>
      </c>
      <c r="E249" s="34">
        <v>517718330</v>
      </c>
      <c r="F249" s="34" t="s">
        <v>4749</v>
      </c>
      <c r="G249" s="34" t="s">
        <v>12269</v>
      </c>
      <c r="H249" s="35" t="s">
        <v>4750</v>
      </c>
      <c r="I249" s="36" t="str">
        <f t="shared" si="25"/>
        <v>3</v>
      </c>
      <c r="J249" s="36">
        <f t="shared" si="26"/>
        <v>14</v>
      </c>
      <c r="K249" s="36" t="str">
        <f t="shared" si="27"/>
        <v>12</v>
      </c>
      <c r="L249" s="36" t="str">
        <f t="shared" si="28"/>
        <v>11</v>
      </c>
      <c r="M249" s="36" t="str">
        <f t="shared" si="29"/>
        <v>91</v>
      </c>
      <c r="N249" s="34">
        <f t="shared" si="30"/>
        <v>40422.692560000003</v>
      </c>
      <c r="O249" s="37">
        <v>28136.25</v>
      </c>
      <c r="P249" s="37">
        <v>12286.442560000001</v>
      </c>
      <c r="Q249" s="32" t="s">
        <v>3872</v>
      </c>
      <c r="R249" s="37" t="s">
        <v>4751</v>
      </c>
      <c r="S249" s="38">
        <v>44354</v>
      </c>
      <c r="T249" s="39">
        <f t="shared" si="31"/>
        <v>28</v>
      </c>
    </row>
    <row r="250" spans="1:20" s="39" customFormat="1" ht="54" hidden="1" outlineLevel="1">
      <c r="A250" s="32">
        <f t="shared" si="32"/>
        <v>242</v>
      </c>
      <c r="B250" s="32" t="s">
        <v>3868</v>
      </c>
      <c r="C250" s="32" t="s">
        <v>3869</v>
      </c>
      <c r="D250" s="45" t="s">
        <v>4752</v>
      </c>
      <c r="E250" s="34">
        <v>523576744</v>
      </c>
      <c r="F250" s="34" t="s">
        <v>4753</v>
      </c>
      <c r="G250" s="34" t="s">
        <v>12270</v>
      </c>
      <c r="H250" s="35" t="s">
        <v>4754</v>
      </c>
      <c r="I250" s="36" t="str">
        <f t="shared" si="25"/>
        <v>3</v>
      </c>
      <c r="J250" s="36">
        <f t="shared" si="26"/>
        <v>14</v>
      </c>
      <c r="K250" s="36" t="str">
        <f t="shared" si="27"/>
        <v>14</v>
      </c>
      <c r="L250" s="36" t="str">
        <f t="shared" si="28"/>
        <v>02</v>
      </c>
      <c r="M250" s="36" t="str">
        <f t="shared" si="29"/>
        <v>91</v>
      </c>
      <c r="N250" s="34">
        <f t="shared" si="30"/>
        <v>42628.30154</v>
      </c>
      <c r="O250" s="37">
        <v>22500</v>
      </c>
      <c r="P250" s="37">
        <v>20128.30154</v>
      </c>
      <c r="Q250" s="32" t="s">
        <v>3872</v>
      </c>
      <c r="R250" s="37" t="s">
        <v>4755</v>
      </c>
      <c r="S250" s="38">
        <v>44175</v>
      </c>
      <c r="T250" s="39">
        <f t="shared" si="31"/>
        <v>28</v>
      </c>
    </row>
    <row r="251" spans="1:20" s="39" customFormat="1" ht="54" hidden="1" outlineLevel="1">
      <c r="A251" s="32">
        <f t="shared" si="32"/>
        <v>243</v>
      </c>
      <c r="B251" s="32" t="s">
        <v>3868</v>
      </c>
      <c r="C251" s="32" t="s">
        <v>3869</v>
      </c>
      <c r="D251" s="45" t="s">
        <v>4756</v>
      </c>
      <c r="E251" s="34">
        <v>561196051</v>
      </c>
      <c r="F251" s="34" t="s">
        <v>4757</v>
      </c>
      <c r="G251" s="34" t="s">
        <v>12271</v>
      </c>
      <c r="H251" s="35" t="s">
        <v>4758</v>
      </c>
      <c r="I251" s="36" t="str">
        <f t="shared" si="25"/>
        <v>4</v>
      </c>
      <c r="J251" s="36">
        <f t="shared" si="26"/>
        <v>14</v>
      </c>
      <c r="K251" s="36" t="str">
        <f t="shared" si="27"/>
        <v>16</v>
      </c>
      <c r="L251" s="36" t="str">
        <f t="shared" si="28"/>
        <v>08</v>
      </c>
      <c r="M251" s="36" t="str">
        <f t="shared" si="29"/>
        <v>97</v>
      </c>
      <c r="N251" s="34">
        <f t="shared" si="30"/>
        <v>33968.061199999996</v>
      </c>
      <c r="O251" s="37">
        <v>22120</v>
      </c>
      <c r="P251" s="37">
        <v>11848.0612</v>
      </c>
      <c r="Q251" s="32" t="s">
        <v>3872</v>
      </c>
      <c r="R251" s="37" t="s">
        <v>4759</v>
      </c>
      <c r="S251" s="38">
        <v>44361</v>
      </c>
      <c r="T251" s="39">
        <f t="shared" si="31"/>
        <v>28</v>
      </c>
    </row>
    <row r="252" spans="1:20" s="39" customFormat="1" ht="54" hidden="1" outlineLevel="1">
      <c r="A252" s="32">
        <f t="shared" si="32"/>
        <v>244</v>
      </c>
      <c r="B252" s="32" t="s">
        <v>3868</v>
      </c>
      <c r="C252" s="32" t="s">
        <v>3869</v>
      </c>
      <c r="D252" s="45" t="s">
        <v>4760</v>
      </c>
      <c r="E252" s="34">
        <v>532597532</v>
      </c>
      <c r="F252" s="34" t="s">
        <v>4761</v>
      </c>
      <c r="G252" s="34" t="s">
        <v>12272</v>
      </c>
      <c r="H252" s="35" t="s">
        <v>4762</v>
      </c>
      <c r="I252" s="36" t="str">
        <f t="shared" si="25"/>
        <v>4</v>
      </c>
      <c r="J252" s="36">
        <f t="shared" si="26"/>
        <v>14</v>
      </c>
      <c r="K252" s="36" t="str">
        <f t="shared" si="27"/>
        <v>28</v>
      </c>
      <c r="L252" s="36" t="str">
        <f t="shared" si="28"/>
        <v>04</v>
      </c>
      <c r="M252" s="36" t="str">
        <f t="shared" si="29"/>
        <v>87</v>
      </c>
      <c r="N252" s="34">
        <f t="shared" si="30"/>
        <v>38189.923240000004</v>
      </c>
      <c r="O252" s="37">
        <v>24918.75</v>
      </c>
      <c r="P252" s="37">
        <v>13271.17324</v>
      </c>
      <c r="Q252" s="32" t="s">
        <v>3872</v>
      </c>
      <c r="R252" s="37" t="s">
        <v>4763</v>
      </c>
      <c r="S252" s="38">
        <v>44363</v>
      </c>
      <c r="T252" s="39">
        <f t="shared" si="31"/>
        <v>28</v>
      </c>
    </row>
    <row r="253" spans="1:20" s="39" customFormat="1" ht="54" hidden="1" outlineLevel="1">
      <c r="A253" s="32">
        <f t="shared" si="32"/>
        <v>245</v>
      </c>
      <c r="B253" s="32" t="s">
        <v>3868</v>
      </c>
      <c r="C253" s="32" t="s">
        <v>3869</v>
      </c>
      <c r="D253" s="45" t="s">
        <v>4764</v>
      </c>
      <c r="E253" s="34">
        <v>517709405</v>
      </c>
      <c r="F253" s="34" t="s">
        <v>4765</v>
      </c>
      <c r="G253" s="34" t="s">
        <v>12273</v>
      </c>
      <c r="H253" s="35" t="s">
        <v>4766</v>
      </c>
      <c r="I253" s="36" t="str">
        <f t="shared" si="25"/>
        <v>4</v>
      </c>
      <c r="J253" s="36">
        <f t="shared" si="26"/>
        <v>14</v>
      </c>
      <c r="K253" s="36" t="str">
        <f t="shared" si="27"/>
        <v>17</v>
      </c>
      <c r="L253" s="36" t="str">
        <f t="shared" si="28"/>
        <v>04</v>
      </c>
      <c r="M253" s="36" t="str">
        <f t="shared" si="29"/>
        <v>91</v>
      </c>
      <c r="N253" s="34">
        <f t="shared" si="30"/>
        <v>53153.96185</v>
      </c>
      <c r="O253" s="37">
        <v>29000</v>
      </c>
      <c r="P253" s="37">
        <v>24153.96185</v>
      </c>
      <c r="Q253" s="32" t="s">
        <v>3872</v>
      </c>
      <c r="R253" s="37" t="s">
        <v>4767</v>
      </c>
      <c r="S253" s="38">
        <v>44180</v>
      </c>
      <c r="T253" s="39">
        <f t="shared" si="31"/>
        <v>28</v>
      </c>
    </row>
    <row r="254" spans="1:20" s="39" customFormat="1" ht="54" hidden="1" outlineLevel="1">
      <c r="A254" s="32">
        <f t="shared" si="32"/>
        <v>246</v>
      </c>
      <c r="B254" s="32" t="s">
        <v>3868</v>
      </c>
      <c r="C254" s="32" t="s">
        <v>3869</v>
      </c>
      <c r="D254" s="45" t="s">
        <v>4768</v>
      </c>
      <c r="E254" s="34">
        <v>505675868</v>
      </c>
      <c r="F254" s="34" t="s">
        <v>4769</v>
      </c>
      <c r="G254" s="34" t="s">
        <v>12274</v>
      </c>
      <c r="H254" s="35" t="s">
        <v>4770</v>
      </c>
      <c r="I254" s="36" t="str">
        <f t="shared" si="25"/>
        <v>3</v>
      </c>
      <c r="J254" s="36">
        <f t="shared" si="26"/>
        <v>14</v>
      </c>
      <c r="K254" s="36" t="str">
        <f t="shared" si="27"/>
        <v>16</v>
      </c>
      <c r="L254" s="36" t="str">
        <f t="shared" si="28"/>
        <v>02</v>
      </c>
      <c r="M254" s="36" t="str">
        <f t="shared" si="29"/>
        <v>87</v>
      </c>
      <c r="N254" s="34">
        <f t="shared" si="30"/>
        <v>37216.873469999999</v>
      </c>
      <c r="O254" s="37">
        <v>22500</v>
      </c>
      <c r="P254" s="37">
        <v>14716.87347</v>
      </c>
      <c r="Q254" s="32" t="s">
        <v>3872</v>
      </c>
      <c r="R254" s="37" t="s">
        <v>4771</v>
      </c>
      <c r="S254" s="38">
        <v>44344</v>
      </c>
      <c r="T254" s="39">
        <f t="shared" si="31"/>
        <v>28</v>
      </c>
    </row>
    <row r="255" spans="1:20" s="39" customFormat="1" ht="54" hidden="1" outlineLevel="1">
      <c r="A255" s="32">
        <f t="shared" si="32"/>
        <v>247</v>
      </c>
      <c r="B255" s="32" t="s">
        <v>3868</v>
      </c>
      <c r="C255" s="32" t="s">
        <v>3869</v>
      </c>
      <c r="D255" s="45" t="s">
        <v>4772</v>
      </c>
      <c r="E255" s="34">
        <v>576534871</v>
      </c>
      <c r="F255" s="34" t="s">
        <v>4773</v>
      </c>
      <c r="G255" s="34" t="s">
        <v>12275</v>
      </c>
      <c r="H255" s="35" t="s">
        <v>4774</v>
      </c>
      <c r="I255" s="36" t="str">
        <f t="shared" si="25"/>
        <v>3</v>
      </c>
      <c r="J255" s="36">
        <f t="shared" si="26"/>
        <v>14</v>
      </c>
      <c r="K255" s="36" t="str">
        <f t="shared" si="27"/>
        <v>24</v>
      </c>
      <c r="L255" s="36" t="str">
        <f t="shared" si="28"/>
        <v>06</v>
      </c>
      <c r="M255" s="36" t="str">
        <f t="shared" si="29"/>
        <v>84</v>
      </c>
      <c r="N255" s="34">
        <f t="shared" si="30"/>
        <v>53000.906419999999</v>
      </c>
      <c r="O255" s="37">
        <v>22500</v>
      </c>
      <c r="P255" s="37">
        <v>30500.906420000003</v>
      </c>
      <c r="Q255" s="32" t="s">
        <v>3872</v>
      </c>
      <c r="R255" s="37" t="s">
        <v>4775</v>
      </c>
      <c r="S255" s="38">
        <v>44188</v>
      </c>
      <c r="T255" s="39">
        <f t="shared" si="31"/>
        <v>28</v>
      </c>
    </row>
    <row r="256" spans="1:20" s="39" customFormat="1" ht="54" hidden="1" outlineLevel="1">
      <c r="A256" s="32">
        <f t="shared" si="32"/>
        <v>248</v>
      </c>
      <c r="B256" s="32" t="s">
        <v>3868</v>
      </c>
      <c r="C256" s="32" t="s">
        <v>3869</v>
      </c>
      <c r="D256" s="45" t="s">
        <v>4776</v>
      </c>
      <c r="E256" s="34">
        <v>546228444</v>
      </c>
      <c r="F256" s="34" t="s">
        <v>4777</v>
      </c>
      <c r="G256" s="34" t="s">
        <v>12276</v>
      </c>
      <c r="H256" s="35" t="s">
        <v>4778</v>
      </c>
      <c r="I256" s="36" t="str">
        <f t="shared" si="25"/>
        <v>4</v>
      </c>
      <c r="J256" s="36">
        <f t="shared" si="26"/>
        <v>14</v>
      </c>
      <c r="K256" s="36" t="str">
        <f t="shared" si="27"/>
        <v>08</v>
      </c>
      <c r="L256" s="36" t="str">
        <f t="shared" si="28"/>
        <v>12</v>
      </c>
      <c r="M256" s="36" t="str">
        <f t="shared" si="29"/>
        <v>87</v>
      </c>
      <c r="N256" s="34">
        <f t="shared" si="30"/>
        <v>34597.908840000004</v>
      </c>
      <c r="O256" s="37">
        <v>22500</v>
      </c>
      <c r="P256" s="37">
        <v>12097.90884</v>
      </c>
      <c r="Q256" s="32" t="s">
        <v>3872</v>
      </c>
      <c r="R256" s="37" t="s">
        <v>4779</v>
      </c>
      <c r="S256" s="38">
        <v>44428</v>
      </c>
      <c r="T256" s="39">
        <f t="shared" si="31"/>
        <v>28</v>
      </c>
    </row>
    <row r="257" spans="1:20" s="39" customFormat="1" ht="54" hidden="1" outlineLevel="1">
      <c r="A257" s="32">
        <f t="shared" si="32"/>
        <v>249</v>
      </c>
      <c r="B257" s="32" t="s">
        <v>3868</v>
      </c>
      <c r="C257" s="32" t="s">
        <v>3869</v>
      </c>
      <c r="D257" s="45" t="s">
        <v>4780</v>
      </c>
      <c r="E257" s="34">
        <v>501174845</v>
      </c>
      <c r="F257" s="34" t="s">
        <v>4781</v>
      </c>
      <c r="G257" s="34" t="s">
        <v>12277</v>
      </c>
      <c r="H257" s="35" t="s">
        <v>4782</v>
      </c>
      <c r="I257" s="36" t="str">
        <f t="shared" si="25"/>
        <v>4</v>
      </c>
      <c r="J257" s="36">
        <f t="shared" si="26"/>
        <v>14</v>
      </c>
      <c r="K257" s="36" t="str">
        <f t="shared" si="27"/>
        <v>15</v>
      </c>
      <c r="L257" s="36" t="str">
        <f t="shared" si="28"/>
        <v>06</v>
      </c>
      <c r="M257" s="36" t="str">
        <f t="shared" si="29"/>
        <v>87</v>
      </c>
      <c r="N257" s="34">
        <f t="shared" si="30"/>
        <v>31736.503000000001</v>
      </c>
      <c r="O257" s="37">
        <v>26070</v>
      </c>
      <c r="P257" s="37">
        <v>5666.5029999999997</v>
      </c>
      <c r="Q257" s="32" t="s">
        <v>3872</v>
      </c>
      <c r="R257" s="37" t="s">
        <v>4783</v>
      </c>
      <c r="S257" s="38">
        <v>44363</v>
      </c>
      <c r="T257" s="39">
        <f t="shared" si="31"/>
        <v>28</v>
      </c>
    </row>
    <row r="258" spans="1:20" s="39" customFormat="1" ht="54" hidden="1" outlineLevel="1">
      <c r="A258" s="32">
        <f t="shared" si="32"/>
        <v>250</v>
      </c>
      <c r="B258" s="32" t="s">
        <v>3868</v>
      </c>
      <c r="C258" s="32" t="s">
        <v>3869</v>
      </c>
      <c r="D258" s="45" t="s">
        <v>4784</v>
      </c>
      <c r="E258" s="34">
        <v>494184511</v>
      </c>
      <c r="F258" s="34" t="s">
        <v>4785</v>
      </c>
      <c r="G258" s="34" t="s">
        <v>12278</v>
      </c>
      <c r="H258" s="35" t="s">
        <v>4786</v>
      </c>
      <c r="I258" s="36" t="str">
        <f t="shared" si="25"/>
        <v>3</v>
      </c>
      <c r="J258" s="36">
        <f t="shared" si="26"/>
        <v>14</v>
      </c>
      <c r="K258" s="36" t="str">
        <f t="shared" si="27"/>
        <v>18</v>
      </c>
      <c r="L258" s="36" t="str">
        <f t="shared" si="28"/>
        <v>12</v>
      </c>
      <c r="M258" s="36" t="str">
        <f t="shared" si="29"/>
        <v>83</v>
      </c>
      <c r="N258" s="34">
        <f t="shared" si="30"/>
        <v>52298.867760000001</v>
      </c>
      <c r="O258" s="37">
        <v>29000</v>
      </c>
      <c r="P258" s="37">
        <v>23298.867760000001</v>
      </c>
      <c r="Q258" s="32" t="s">
        <v>3872</v>
      </c>
      <c r="R258" s="37" t="s">
        <v>4787</v>
      </c>
      <c r="S258" s="38">
        <v>44221</v>
      </c>
      <c r="T258" s="39">
        <f t="shared" si="31"/>
        <v>28</v>
      </c>
    </row>
    <row r="259" spans="1:20" s="39" customFormat="1" ht="54" hidden="1" outlineLevel="1">
      <c r="A259" s="32">
        <f t="shared" si="32"/>
        <v>251</v>
      </c>
      <c r="B259" s="32" t="s">
        <v>3868</v>
      </c>
      <c r="C259" s="32" t="s">
        <v>3869</v>
      </c>
      <c r="D259" s="45" t="s">
        <v>4788</v>
      </c>
      <c r="E259" s="34">
        <v>401651594</v>
      </c>
      <c r="F259" s="34" t="s">
        <v>4789</v>
      </c>
      <c r="G259" s="34" t="s">
        <v>12279</v>
      </c>
      <c r="H259" s="35" t="s">
        <v>4790</v>
      </c>
      <c r="I259" s="36" t="str">
        <f t="shared" si="25"/>
        <v>3</v>
      </c>
      <c r="J259" s="36">
        <f t="shared" si="26"/>
        <v>14</v>
      </c>
      <c r="K259" s="36" t="str">
        <f t="shared" si="27"/>
        <v>03</v>
      </c>
      <c r="L259" s="36" t="str">
        <f t="shared" si="28"/>
        <v>05</v>
      </c>
      <c r="M259" s="36" t="str">
        <f t="shared" si="29"/>
        <v>85</v>
      </c>
      <c r="N259" s="34">
        <f t="shared" si="30"/>
        <v>40958.794280000002</v>
      </c>
      <c r="O259" s="37">
        <v>27576.75</v>
      </c>
      <c r="P259" s="37">
        <v>13382.044280000002</v>
      </c>
      <c r="Q259" s="32" t="s">
        <v>3872</v>
      </c>
      <c r="R259" s="37" t="s">
        <v>4791</v>
      </c>
      <c r="S259" s="38">
        <v>44403</v>
      </c>
      <c r="T259" s="39">
        <f t="shared" si="31"/>
        <v>28</v>
      </c>
    </row>
    <row r="260" spans="1:20" s="39" customFormat="1" ht="54" hidden="1" outlineLevel="1">
      <c r="A260" s="32">
        <f t="shared" si="32"/>
        <v>252</v>
      </c>
      <c r="B260" s="32" t="s">
        <v>3868</v>
      </c>
      <c r="C260" s="32" t="s">
        <v>3869</v>
      </c>
      <c r="D260" s="45" t="s">
        <v>4792</v>
      </c>
      <c r="E260" s="34">
        <v>600757171</v>
      </c>
      <c r="F260" s="34" t="s">
        <v>4793</v>
      </c>
      <c r="G260" s="34" t="s">
        <v>12280</v>
      </c>
      <c r="H260" s="35" t="s">
        <v>4794</v>
      </c>
      <c r="I260" s="36" t="str">
        <f t="shared" si="25"/>
        <v>3</v>
      </c>
      <c r="J260" s="36">
        <f t="shared" si="26"/>
        <v>14</v>
      </c>
      <c r="K260" s="36" t="str">
        <f t="shared" si="27"/>
        <v>27</v>
      </c>
      <c r="L260" s="36" t="str">
        <f t="shared" si="28"/>
        <v>06</v>
      </c>
      <c r="M260" s="36" t="str">
        <f t="shared" si="29"/>
        <v>91</v>
      </c>
      <c r="N260" s="34">
        <f t="shared" si="30"/>
        <v>40079.129000000001</v>
      </c>
      <c r="O260" s="37">
        <v>22500</v>
      </c>
      <c r="P260" s="37">
        <v>17579.129000000001</v>
      </c>
      <c r="Q260" s="32" t="s">
        <v>3872</v>
      </c>
      <c r="R260" s="37" t="s">
        <v>4795</v>
      </c>
      <c r="S260" s="38">
        <v>44217</v>
      </c>
      <c r="T260" s="39">
        <f t="shared" si="31"/>
        <v>28</v>
      </c>
    </row>
    <row r="261" spans="1:20" s="39" customFormat="1" ht="54" hidden="1" outlineLevel="1">
      <c r="A261" s="32">
        <f t="shared" si="32"/>
        <v>253</v>
      </c>
      <c r="B261" s="32" t="s">
        <v>3868</v>
      </c>
      <c r="C261" s="32" t="s">
        <v>3869</v>
      </c>
      <c r="D261" s="33" t="s">
        <v>4796</v>
      </c>
      <c r="E261" s="34">
        <v>545749080</v>
      </c>
      <c r="F261" s="34" t="s">
        <v>4797</v>
      </c>
      <c r="G261" s="34" t="s">
        <v>12281</v>
      </c>
      <c r="H261" s="35" t="s">
        <v>4798</v>
      </c>
      <c r="I261" s="42" t="str">
        <f t="shared" si="25"/>
        <v>3</v>
      </c>
      <c r="J261" s="42">
        <f t="shared" si="26"/>
        <v>14</v>
      </c>
      <c r="K261" s="42" t="str">
        <f t="shared" si="27"/>
        <v>28</v>
      </c>
      <c r="L261" s="42" t="str">
        <f t="shared" si="28"/>
        <v>01</v>
      </c>
      <c r="M261" s="42" t="str">
        <f t="shared" si="29"/>
        <v>92</v>
      </c>
      <c r="N261" s="34">
        <f t="shared" si="30"/>
        <v>28236.739000000001</v>
      </c>
      <c r="O261" s="37">
        <v>22500</v>
      </c>
      <c r="P261" s="37">
        <f>6521.539-784.8</f>
        <v>5736.7389999999996</v>
      </c>
      <c r="Q261" s="32" t="s">
        <v>3872</v>
      </c>
      <c r="R261" s="37" t="s">
        <v>4799</v>
      </c>
      <c r="S261" s="38">
        <v>44305</v>
      </c>
      <c r="T261" s="39">
        <f t="shared" si="31"/>
        <v>28</v>
      </c>
    </row>
    <row r="262" spans="1:20" s="39" customFormat="1" ht="54" hidden="1" outlineLevel="1">
      <c r="A262" s="32">
        <f t="shared" si="32"/>
        <v>254</v>
      </c>
      <c r="B262" s="32" t="s">
        <v>3868</v>
      </c>
      <c r="C262" s="32" t="s">
        <v>3869</v>
      </c>
      <c r="D262" s="33" t="s">
        <v>4800</v>
      </c>
      <c r="E262" s="34">
        <v>562850449</v>
      </c>
      <c r="F262" s="34" t="s">
        <v>4801</v>
      </c>
      <c r="G262" s="34" t="s">
        <v>12282</v>
      </c>
      <c r="H262" s="35" t="s">
        <v>4802</v>
      </c>
      <c r="I262" s="36" t="str">
        <f t="shared" si="25"/>
        <v>3</v>
      </c>
      <c r="J262" s="36">
        <f t="shared" si="26"/>
        <v>14</v>
      </c>
      <c r="K262" s="36" t="str">
        <f t="shared" si="27"/>
        <v>15</v>
      </c>
      <c r="L262" s="36" t="str">
        <f t="shared" si="28"/>
        <v>11</v>
      </c>
      <c r="M262" s="36" t="str">
        <f t="shared" si="29"/>
        <v>92</v>
      </c>
      <c r="N262" s="34">
        <f t="shared" si="30"/>
        <v>41148.183949999999</v>
      </c>
      <c r="O262" s="37">
        <v>24420.48</v>
      </c>
      <c r="P262" s="37">
        <v>16727.703949999999</v>
      </c>
      <c r="Q262" s="32" t="s">
        <v>3872</v>
      </c>
      <c r="R262" s="37" t="s">
        <v>4803</v>
      </c>
      <c r="S262" s="38">
        <v>44242</v>
      </c>
      <c r="T262" s="39">
        <f t="shared" si="31"/>
        <v>28</v>
      </c>
    </row>
    <row r="263" spans="1:20" s="39" customFormat="1" ht="54" hidden="1" outlineLevel="1">
      <c r="A263" s="32">
        <f t="shared" si="32"/>
        <v>255</v>
      </c>
      <c r="B263" s="32" t="s">
        <v>3868</v>
      </c>
      <c r="C263" s="32" t="s">
        <v>3869</v>
      </c>
      <c r="D263" s="33" t="s">
        <v>4804</v>
      </c>
      <c r="E263" s="34">
        <v>552397415</v>
      </c>
      <c r="F263" s="34" t="s">
        <v>4805</v>
      </c>
      <c r="G263" s="34" t="s">
        <v>12283</v>
      </c>
      <c r="H263" s="35" t="s">
        <v>4806</v>
      </c>
      <c r="I263" s="36" t="str">
        <f t="shared" si="25"/>
        <v>3</v>
      </c>
      <c r="J263" s="36">
        <f t="shared" si="26"/>
        <v>14</v>
      </c>
      <c r="K263" s="36" t="str">
        <f t="shared" si="27"/>
        <v>14</v>
      </c>
      <c r="L263" s="36" t="str">
        <f t="shared" si="28"/>
        <v>04</v>
      </c>
      <c r="M263" s="36" t="str">
        <f t="shared" si="29"/>
        <v>91</v>
      </c>
      <c r="N263" s="34">
        <f t="shared" si="30"/>
        <v>45309.312340000004</v>
      </c>
      <c r="O263" s="37">
        <v>22500</v>
      </c>
      <c r="P263" s="37">
        <v>22809.31234</v>
      </c>
      <c r="Q263" s="32" t="s">
        <v>3872</v>
      </c>
      <c r="R263" s="37" t="s">
        <v>4807</v>
      </c>
      <c r="S263" s="38">
        <v>44187</v>
      </c>
      <c r="T263" s="39">
        <f t="shared" si="31"/>
        <v>28</v>
      </c>
    </row>
    <row r="264" spans="1:20" s="39" customFormat="1" ht="54" hidden="1" outlineLevel="1">
      <c r="A264" s="32">
        <f t="shared" si="32"/>
        <v>256</v>
      </c>
      <c r="B264" s="32" t="s">
        <v>3868</v>
      </c>
      <c r="C264" s="32" t="s">
        <v>3869</v>
      </c>
      <c r="D264" s="33" t="s">
        <v>4808</v>
      </c>
      <c r="E264" s="34">
        <v>531347828</v>
      </c>
      <c r="F264" s="34" t="s">
        <v>4809</v>
      </c>
      <c r="G264" s="34" t="s">
        <v>12284</v>
      </c>
      <c r="H264" s="35" t="s">
        <v>4810</v>
      </c>
      <c r="I264" s="36" t="str">
        <f t="shared" si="25"/>
        <v>4</v>
      </c>
      <c r="J264" s="36">
        <f t="shared" si="26"/>
        <v>14</v>
      </c>
      <c r="K264" s="36" t="str">
        <f t="shared" si="27"/>
        <v>09</v>
      </c>
      <c r="L264" s="36" t="str">
        <f t="shared" si="28"/>
        <v>12</v>
      </c>
      <c r="M264" s="36" t="str">
        <f t="shared" si="29"/>
        <v>83</v>
      </c>
      <c r="N264" s="34">
        <f t="shared" si="30"/>
        <v>51463.415909999996</v>
      </c>
      <c r="O264" s="37">
        <v>29000</v>
      </c>
      <c r="P264" s="37">
        <v>22463.41591</v>
      </c>
      <c r="Q264" s="32" t="s">
        <v>3872</v>
      </c>
      <c r="R264" s="37" t="s">
        <v>4811</v>
      </c>
      <c r="S264" s="38">
        <v>44222</v>
      </c>
      <c r="T264" s="39">
        <f t="shared" si="31"/>
        <v>28</v>
      </c>
    </row>
    <row r="265" spans="1:20" s="39" customFormat="1" ht="54" hidden="1" outlineLevel="1">
      <c r="A265" s="32">
        <f t="shared" si="32"/>
        <v>257</v>
      </c>
      <c r="B265" s="32" t="s">
        <v>3868</v>
      </c>
      <c r="C265" s="32" t="s">
        <v>3869</v>
      </c>
      <c r="D265" s="33" t="s">
        <v>4812</v>
      </c>
      <c r="E265" s="43">
        <v>626027495</v>
      </c>
      <c r="F265" s="34" t="s">
        <v>4813</v>
      </c>
      <c r="G265" s="34" t="s">
        <v>12285</v>
      </c>
      <c r="H265" s="35" t="s">
        <v>4814</v>
      </c>
      <c r="I265" s="36" t="str">
        <f t="shared" ref="I265:I328" si="33">+MID(H265,1,1)</f>
        <v>4</v>
      </c>
      <c r="J265" s="36">
        <f t="shared" ref="J265:J328" si="34">+LEN(H265)</f>
        <v>14</v>
      </c>
      <c r="K265" s="36" t="str">
        <f t="shared" ref="K265:K328" si="35">+MID(H265,2,2)</f>
        <v>08</v>
      </c>
      <c r="L265" s="36" t="str">
        <f t="shared" ref="L265:L328" si="36">+MID(H265,4,2)</f>
        <v>07</v>
      </c>
      <c r="M265" s="36" t="str">
        <f t="shared" ref="M265:M328" si="37">+MID(H265,6,2)</f>
        <v>90</v>
      </c>
      <c r="N265" s="34">
        <f t="shared" si="30"/>
        <v>22089.893629999999</v>
      </c>
      <c r="O265" s="37">
        <v>12500</v>
      </c>
      <c r="P265" s="37">
        <v>9589.8936299999987</v>
      </c>
      <c r="Q265" s="32" t="s">
        <v>3872</v>
      </c>
      <c r="R265" s="37" t="s">
        <v>4815</v>
      </c>
      <c r="S265" s="38">
        <v>44208</v>
      </c>
      <c r="T265" s="39">
        <f t="shared" si="31"/>
        <v>28</v>
      </c>
    </row>
    <row r="266" spans="1:20" s="39" customFormat="1" ht="54" hidden="1" outlineLevel="1">
      <c r="A266" s="32">
        <f t="shared" si="32"/>
        <v>258</v>
      </c>
      <c r="B266" s="32" t="s">
        <v>3868</v>
      </c>
      <c r="C266" s="32" t="s">
        <v>3869</v>
      </c>
      <c r="D266" s="33" t="s">
        <v>4816</v>
      </c>
      <c r="E266" s="34">
        <v>521804248</v>
      </c>
      <c r="F266" s="34" t="s">
        <v>4817</v>
      </c>
      <c r="G266" s="34" t="s">
        <v>12286</v>
      </c>
      <c r="H266" s="35" t="s">
        <v>4818</v>
      </c>
      <c r="I266" s="36" t="str">
        <f t="shared" si="33"/>
        <v>3</v>
      </c>
      <c r="J266" s="36">
        <f t="shared" si="34"/>
        <v>14</v>
      </c>
      <c r="K266" s="36" t="str">
        <f t="shared" si="35"/>
        <v>17</v>
      </c>
      <c r="L266" s="36" t="str">
        <f t="shared" si="36"/>
        <v>11</v>
      </c>
      <c r="M266" s="36" t="str">
        <f t="shared" si="37"/>
        <v>88</v>
      </c>
      <c r="N266" s="34">
        <f t="shared" ref="N266:N329" si="38">O266+P266</f>
        <v>38570.650979999999</v>
      </c>
      <c r="O266" s="37">
        <v>22500</v>
      </c>
      <c r="P266" s="37">
        <v>16070.65098</v>
      </c>
      <c r="Q266" s="32" t="s">
        <v>3872</v>
      </c>
      <c r="R266" s="37" t="s">
        <v>4819</v>
      </c>
      <c r="S266" s="38">
        <v>44222</v>
      </c>
      <c r="T266" s="39">
        <f t="shared" ref="T266:T329" si="39">+LEN(R266)</f>
        <v>28</v>
      </c>
    </row>
    <row r="267" spans="1:20" s="39" customFormat="1" ht="54" hidden="1" outlineLevel="1">
      <c r="A267" s="32">
        <f t="shared" ref="A267:A330" si="40">+A266+1</f>
        <v>259</v>
      </c>
      <c r="B267" s="32" t="s">
        <v>3868</v>
      </c>
      <c r="C267" s="32" t="s">
        <v>3869</v>
      </c>
      <c r="D267" s="33" t="s">
        <v>4820</v>
      </c>
      <c r="E267" s="34">
        <v>526900877</v>
      </c>
      <c r="F267" s="34" t="s">
        <v>4821</v>
      </c>
      <c r="G267" s="34" t="s">
        <v>12287</v>
      </c>
      <c r="H267" s="35" t="s">
        <v>4822</v>
      </c>
      <c r="I267" s="36" t="str">
        <f t="shared" si="33"/>
        <v>3</v>
      </c>
      <c r="J267" s="36">
        <f t="shared" si="34"/>
        <v>14</v>
      </c>
      <c r="K267" s="36" t="str">
        <f t="shared" si="35"/>
        <v>07</v>
      </c>
      <c r="L267" s="36" t="str">
        <f t="shared" si="36"/>
        <v>06</v>
      </c>
      <c r="M267" s="36" t="str">
        <f t="shared" si="37"/>
        <v>89</v>
      </c>
      <c r="N267" s="34">
        <f t="shared" si="38"/>
        <v>37540.278689999999</v>
      </c>
      <c r="O267" s="37">
        <v>26070</v>
      </c>
      <c r="P267" s="37">
        <v>11470.278690000001</v>
      </c>
      <c r="Q267" s="32" t="s">
        <v>3872</v>
      </c>
      <c r="R267" s="37" t="s">
        <v>4823</v>
      </c>
      <c r="S267" s="38">
        <v>44386</v>
      </c>
      <c r="T267" s="39">
        <f t="shared" si="39"/>
        <v>28</v>
      </c>
    </row>
    <row r="268" spans="1:20" s="39" customFormat="1" ht="54" hidden="1" outlineLevel="1">
      <c r="A268" s="32">
        <f t="shared" si="40"/>
        <v>260</v>
      </c>
      <c r="B268" s="32" t="s">
        <v>3868</v>
      </c>
      <c r="C268" s="32" t="s">
        <v>3869</v>
      </c>
      <c r="D268" s="33" t="s">
        <v>4824</v>
      </c>
      <c r="E268" s="34">
        <v>507357461</v>
      </c>
      <c r="F268" s="34" t="s">
        <v>4825</v>
      </c>
      <c r="G268" s="34" t="s">
        <v>12288</v>
      </c>
      <c r="H268" s="35" t="s">
        <v>4826</v>
      </c>
      <c r="I268" s="36" t="str">
        <f t="shared" si="33"/>
        <v>4</v>
      </c>
      <c r="J268" s="36">
        <f t="shared" si="34"/>
        <v>14</v>
      </c>
      <c r="K268" s="36" t="str">
        <f t="shared" si="35"/>
        <v>10</v>
      </c>
      <c r="L268" s="36" t="str">
        <f t="shared" si="36"/>
        <v>02</v>
      </c>
      <c r="M268" s="36" t="str">
        <f t="shared" si="37"/>
        <v>84</v>
      </c>
      <c r="N268" s="34">
        <f t="shared" si="38"/>
        <v>31791.140480000002</v>
      </c>
      <c r="O268" s="37">
        <v>22500</v>
      </c>
      <c r="P268" s="37">
        <v>9291.14048</v>
      </c>
      <c r="Q268" s="32" t="s">
        <v>3872</v>
      </c>
      <c r="R268" s="37" t="s">
        <v>4827</v>
      </c>
      <c r="S268" s="38">
        <v>44195</v>
      </c>
      <c r="T268" s="39">
        <f t="shared" si="39"/>
        <v>28</v>
      </c>
    </row>
    <row r="269" spans="1:20" s="39" customFormat="1" ht="54" hidden="1" outlineLevel="1">
      <c r="A269" s="32">
        <f t="shared" si="40"/>
        <v>261</v>
      </c>
      <c r="B269" s="32" t="s">
        <v>3868</v>
      </c>
      <c r="C269" s="32" t="s">
        <v>3869</v>
      </c>
      <c r="D269" s="33" t="s">
        <v>4828</v>
      </c>
      <c r="E269" s="34">
        <v>518711127</v>
      </c>
      <c r="F269" s="34" t="s">
        <v>4829</v>
      </c>
      <c r="G269" s="34" t="s">
        <v>12289</v>
      </c>
      <c r="H269" s="35" t="s">
        <v>4830</v>
      </c>
      <c r="I269" s="36" t="str">
        <f t="shared" si="33"/>
        <v>3</v>
      </c>
      <c r="J269" s="36">
        <f t="shared" si="34"/>
        <v>14</v>
      </c>
      <c r="K269" s="36" t="str">
        <f t="shared" si="35"/>
        <v>06</v>
      </c>
      <c r="L269" s="36" t="str">
        <f t="shared" si="36"/>
        <v>05</v>
      </c>
      <c r="M269" s="36" t="str">
        <f t="shared" si="37"/>
        <v>93</v>
      </c>
      <c r="N269" s="34">
        <f t="shared" si="38"/>
        <v>36251.171620000001</v>
      </c>
      <c r="O269" s="37">
        <v>22120</v>
      </c>
      <c r="P269" s="37">
        <v>14131.171620000001</v>
      </c>
      <c r="Q269" s="32" t="s">
        <v>3872</v>
      </c>
      <c r="R269" s="37" t="s">
        <v>4831</v>
      </c>
      <c r="S269" s="38">
        <v>44342</v>
      </c>
      <c r="T269" s="39">
        <f t="shared" si="39"/>
        <v>28</v>
      </c>
    </row>
    <row r="270" spans="1:20" s="39" customFormat="1" ht="54" hidden="1" outlineLevel="1">
      <c r="A270" s="32">
        <f t="shared" si="40"/>
        <v>262</v>
      </c>
      <c r="B270" s="32" t="s">
        <v>3868</v>
      </c>
      <c r="C270" s="32" t="s">
        <v>3869</v>
      </c>
      <c r="D270" s="33" t="s">
        <v>4832</v>
      </c>
      <c r="E270" s="34">
        <v>466882622</v>
      </c>
      <c r="F270" s="34" t="s">
        <v>4833</v>
      </c>
      <c r="G270" s="34" t="s">
        <v>12290</v>
      </c>
      <c r="H270" s="35" t="s">
        <v>4834</v>
      </c>
      <c r="I270" s="36" t="str">
        <f t="shared" si="33"/>
        <v>4</v>
      </c>
      <c r="J270" s="36">
        <f t="shared" si="34"/>
        <v>14</v>
      </c>
      <c r="K270" s="36" t="str">
        <f t="shared" si="35"/>
        <v>25</v>
      </c>
      <c r="L270" s="36" t="str">
        <f t="shared" si="36"/>
        <v>01</v>
      </c>
      <c r="M270" s="36" t="str">
        <f t="shared" si="37"/>
        <v>74</v>
      </c>
      <c r="N270" s="34">
        <f t="shared" si="38"/>
        <v>37676.910000000003</v>
      </c>
      <c r="O270" s="37">
        <v>24918.75</v>
      </c>
      <c r="P270" s="37">
        <v>12758.16</v>
      </c>
      <c r="Q270" s="32" t="s">
        <v>3872</v>
      </c>
      <c r="R270" s="37" t="s">
        <v>4835</v>
      </c>
      <c r="S270" s="38">
        <v>44344</v>
      </c>
      <c r="T270" s="39">
        <f t="shared" si="39"/>
        <v>28</v>
      </c>
    </row>
    <row r="271" spans="1:20" s="39" customFormat="1" ht="54" hidden="1" outlineLevel="1">
      <c r="A271" s="32">
        <f t="shared" si="40"/>
        <v>263</v>
      </c>
      <c r="B271" s="32" t="s">
        <v>3868</v>
      </c>
      <c r="C271" s="32" t="s">
        <v>3869</v>
      </c>
      <c r="D271" s="33" t="s">
        <v>4836</v>
      </c>
      <c r="E271" s="34">
        <v>628545490</v>
      </c>
      <c r="F271" s="34" t="s">
        <v>4837</v>
      </c>
      <c r="G271" s="34" t="s">
        <v>12291</v>
      </c>
      <c r="H271" s="35" t="s">
        <v>4838</v>
      </c>
      <c r="I271" s="36" t="str">
        <f t="shared" si="33"/>
        <v>3</v>
      </c>
      <c r="J271" s="36">
        <f t="shared" si="34"/>
        <v>14</v>
      </c>
      <c r="K271" s="36" t="str">
        <f t="shared" si="35"/>
        <v>06</v>
      </c>
      <c r="L271" s="36" t="str">
        <f t="shared" si="36"/>
        <v>11</v>
      </c>
      <c r="M271" s="36" t="str">
        <f t="shared" si="37"/>
        <v>95</v>
      </c>
      <c r="N271" s="34">
        <f t="shared" si="38"/>
        <v>38533.438560000002</v>
      </c>
      <c r="O271" s="37">
        <v>29000</v>
      </c>
      <c r="P271" s="37">
        <v>9533.4385600000005</v>
      </c>
      <c r="Q271" s="32" t="s">
        <v>3872</v>
      </c>
      <c r="R271" s="37" t="s">
        <v>4839</v>
      </c>
      <c r="S271" s="38">
        <v>44476</v>
      </c>
      <c r="T271" s="39">
        <f t="shared" si="39"/>
        <v>28</v>
      </c>
    </row>
    <row r="272" spans="1:20" s="39" customFormat="1" ht="54" hidden="1" outlineLevel="1">
      <c r="A272" s="32">
        <f t="shared" si="40"/>
        <v>264</v>
      </c>
      <c r="B272" s="32" t="s">
        <v>3868</v>
      </c>
      <c r="C272" s="32" t="s">
        <v>3869</v>
      </c>
      <c r="D272" s="33" t="s">
        <v>4840</v>
      </c>
      <c r="E272" s="34">
        <v>492285276</v>
      </c>
      <c r="F272" s="34" t="s">
        <v>4841</v>
      </c>
      <c r="G272" s="34" t="s">
        <v>12292</v>
      </c>
      <c r="H272" s="35" t="s">
        <v>4842</v>
      </c>
      <c r="I272" s="36" t="str">
        <f t="shared" si="33"/>
        <v>4</v>
      </c>
      <c r="J272" s="36">
        <f t="shared" si="34"/>
        <v>14</v>
      </c>
      <c r="K272" s="36" t="str">
        <f t="shared" si="35"/>
        <v>20</v>
      </c>
      <c r="L272" s="36" t="str">
        <f t="shared" si="36"/>
        <v>03</v>
      </c>
      <c r="M272" s="36" t="str">
        <f t="shared" si="37"/>
        <v>86</v>
      </c>
      <c r="N272" s="34">
        <f t="shared" si="38"/>
        <v>50866.36045</v>
      </c>
      <c r="O272" s="37">
        <v>29000</v>
      </c>
      <c r="P272" s="37">
        <v>21866.36045</v>
      </c>
      <c r="Q272" s="32" t="s">
        <v>3872</v>
      </c>
      <c r="R272" s="37" t="s">
        <v>4843</v>
      </c>
      <c r="S272" s="38">
        <v>44235</v>
      </c>
      <c r="T272" s="39">
        <f t="shared" si="39"/>
        <v>28</v>
      </c>
    </row>
    <row r="273" spans="1:20" s="39" customFormat="1" ht="54" hidden="1" outlineLevel="1">
      <c r="A273" s="32">
        <f t="shared" si="40"/>
        <v>265</v>
      </c>
      <c r="B273" s="32" t="s">
        <v>3868</v>
      </c>
      <c r="C273" s="32" t="s">
        <v>3869</v>
      </c>
      <c r="D273" s="33" t="s">
        <v>4844</v>
      </c>
      <c r="E273" s="34">
        <v>515618361</v>
      </c>
      <c r="F273" s="34" t="s">
        <v>4845</v>
      </c>
      <c r="G273" s="34" t="s">
        <v>12293</v>
      </c>
      <c r="H273" s="35" t="s">
        <v>4846</v>
      </c>
      <c r="I273" s="36" t="str">
        <f t="shared" si="33"/>
        <v>4</v>
      </c>
      <c r="J273" s="36">
        <f t="shared" si="34"/>
        <v>14</v>
      </c>
      <c r="K273" s="36" t="str">
        <f t="shared" si="35"/>
        <v>08</v>
      </c>
      <c r="L273" s="36" t="str">
        <f t="shared" si="36"/>
        <v>08</v>
      </c>
      <c r="M273" s="36" t="str">
        <f t="shared" si="37"/>
        <v>88</v>
      </c>
      <c r="N273" s="34">
        <f t="shared" si="38"/>
        <v>33486.050779999998</v>
      </c>
      <c r="O273" s="37">
        <v>22270.1</v>
      </c>
      <c r="P273" s="37">
        <v>11215.950780000001</v>
      </c>
      <c r="Q273" s="32" t="s">
        <v>3872</v>
      </c>
      <c r="R273" s="37" t="s">
        <v>4847</v>
      </c>
      <c r="S273" s="38">
        <v>44378</v>
      </c>
      <c r="T273" s="39">
        <f t="shared" si="39"/>
        <v>28</v>
      </c>
    </row>
    <row r="274" spans="1:20" s="39" customFormat="1" ht="54" hidden="1" outlineLevel="1">
      <c r="A274" s="32">
        <f t="shared" si="40"/>
        <v>266</v>
      </c>
      <c r="B274" s="32" t="s">
        <v>3868</v>
      </c>
      <c r="C274" s="32" t="s">
        <v>3869</v>
      </c>
      <c r="D274" s="33" t="s">
        <v>4848</v>
      </c>
      <c r="E274" s="34">
        <v>512090082</v>
      </c>
      <c r="F274" s="34" t="s">
        <v>4849</v>
      </c>
      <c r="G274" s="34" t="s">
        <v>12294</v>
      </c>
      <c r="H274" s="35" t="s">
        <v>4850</v>
      </c>
      <c r="I274" s="36" t="str">
        <f t="shared" si="33"/>
        <v>4</v>
      </c>
      <c r="J274" s="36">
        <f t="shared" si="34"/>
        <v>14</v>
      </c>
      <c r="K274" s="36" t="str">
        <f t="shared" si="35"/>
        <v>08</v>
      </c>
      <c r="L274" s="36" t="str">
        <f t="shared" si="36"/>
        <v>01</v>
      </c>
      <c r="M274" s="36" t="str">
        <f t="shared" si="37"/>
        <v>77</v>
      </c>
      <c r="N274" s="34">
        <f t="shared" si="38"/>
        <v>41703.306320000003</v>
      </c>
      <c r="O274" s="37">
        <v>22500</v>
      </c>
      <c r="P274" s="37">
        <v>19203.30632</v>
      </c>
      <c r="Q274" s="32" t="s">
        <v>3872</v>
      </c>
      <c r="R274" s="37" t="s">
        <v>4851</v>
      </c>
      <c r="S274" s="38">
        <v>44188</v>
      </c>
      <c r="T274" s="39">
        <f t="shared" si="39"/>
        <v>28</v>
      </c>
    </row>
    <row r="275" spans="1:20" s="39" customFormat="1" ht="54" hidden="1" outlineLevel="1">
      <c r="A275" s="32">
        <f t="shared" si="40"/>
        <v>267</v>
      </c>
      <c r="B275" s="32" t="s">
        <v>3868</v>
      </c>
      <c r="C275" s="32" t="s">
        <v>3869</v>
      </c>
      <c r="D275" s="33" t="s">
        <v>4852</v>
      </c>
      <c r="E275" s="34">
        <v>624186087</v>
      </c>
      <c r="F275" s="34" t="s">
        <v>4853</v>
      </c>
      <c r="G275" s="34" t="s">
        <v>12295</v>
      </c>
      <c r="H275" s="35" t="s">
        <v>4854</v>
      </c>
      <c r="I275" s="36" t="str">
        <f t="shared" si="33"/>
        <v>4</v>
      </c>
      <c r="J275" s="36">
        <f t="shared" si="34"/>
        <v>14</v>
      </c>
      <c r="K275" s="36" t="str">
        <f t="shared" si="35"/>
        <v>12</v>
      </c>
      <c r="L275" s="36" t="str">
        <f t="shared" si="36"/>
        <v>06</v>
      </c>
      <c r="M275" s="36" t="str">
        <f t="shared" si="37"/>
        <v>93</v>
      </c>
      <c r="N275" s="34">
        <f t="shared" si="38"/>
        <v>42158.096999999994</v>
      </c>
      <c r="O275" s="37">
        <v>23454.92</v>
      </c>
      <c r="P275" s="37">
        <v>18703.177</v>
      </c>
      <c r="Q275" s="32" t="s">
        <v>3872</v>
      </c>
      <c r="R275" s="37" t="s">
        <v>4855</v>
      </c>
      <c r="S275" s="38">
        <v>44180</v>
      </c>
      <c r="T275" s="39">
        <f t="shared" si="39"/>
        <v>28</v>
      </c>
    </row>
    <row r="276" spans="1:20" s="39" customFormat="1" ht="54" hidden="1" outlineLevel="1">
      <c r="A276" s="32">
        <f t="shared" si="40"/>
        <v>268</v>
      </c>
      <c r="B276" s="32" t="s">
        <v>3868</v>
      </c>
      <c r="C276" s="32" t="s">
        <v>3869</v>
      </c>
      <c r="D276" s="33" t="s">
        <v>4856</v>
      </c>
      <c r="E276" s="34">
        <v>591832749</v>
      </c>
      <c r="F276" s="34" t="s">
        <v>4857</v>
      </c>
      <c r="G276" s="34" t="s">
        <v>12296</v>
      </c>
      <c r="H276" s="35" t="s">
        <v>4858</v>
      </c>
      <c r="I276" s="36" t="str">
        <f t="shared" si="33"/>
        <v>4</v>
      </c>
      <c r="J276" s="36">
        <f t="shared" si="34"/>
        <v>14</v>
      </c>
      <c r="K276" s="36" t="str">
        <f t="shared" si="35"/>
        <v>07</v>
      </c>
      <c r="L276" s="36" t="str">
        <f t="shared" si="36"/>
        <v>06</v>
      </c>
      <c r="M276" s="36" t="str">
        <f t="shared" si="37"/>
        <v>91</v>
      </c>
      <c r="N276" s="34">
        <f t="shared" si="38"/>
        <v>50124.063999999998</v>
      </c>
      <c r="O276" s="37">
        <v>29000</v>
      </c>
      <c r="P276" s="37">
        <v>21124.063999999998</v>
      </c>
      <c r="Q276" s="32" t="s">
        <v>3872</v>
      </c>
      <c r="R276" s="37" t="s">
        <v>4859</v>
      </c>
      <c r="S276" s="38">
        <v>44193</v>
      </c>
      <c r="T276" s="39">
        <f t="shared" si="39"/>
        <v>28</v>
      </c>
    </row>
    <row r="277" spans="1:20" s="39" customFormat="1" ht="54" hidden="1" outlineLevel="1">
      <c r="A277" s="32">
        <f t="shared" si="40"/>
        <v>269</v>
      </c>
      <c r="B277" s="32" t="s">
        <v>3868</v>
      </c>
      <c r="C277" s="32" t="s">
        <v>3869</v>
      </c>
      <c r="D277" s="33" t="s">
        <v>4860</v>
      </c>
      <c r="E277" s="34">
        <v>527695404</v>
      </c>
      <c r="F277" s="34" t="s">
        <v>4861</v>
      </c>
      <c r="G277" s="34" t="s">
        <v>12297</v>
      </c>
      <c r="H277" s="35">
        <v>31311902120021</v>
      </c>
      <c r="I277" s="36" t="str">
        <f t="shared" si="33"/>
        <v>3</v>
      </c>
      <c r="J277" s="36">
        <f t="shared" si="34"/>
        <v>14</v>
      </c>
      <c r="K277" s="36" t="str">
        <f t="shared" si="35"/>
        <v>13</v>
      </c>
      <c r="L277" s="36" t="str">
        <f t="shared" si="36"/>
        <v>11</v>
      </c>
      <c r="M277" s="36" t="str">
        <f t="shared" si="37"/>
        <v>90</v>
      </c>
      <c r="N277" s="34">
        <f t="shared" si="38"/>
        <v>18525</v>
      </c>
      <c r="O277" s="37">
        <v>18525</v>
      </c>
      <c r="P277" s="37">
        <v>0</v>
      </c>
      <c r="Q277" s="32" t="s">
        <v>3872</v>
      </c>
      <c r="R277" s="44" t="s">
        <v>4302</v>
      </c>
      <c r="S277" s="38"/>
      <c r="T277" s="39">
        <f t="shared" si="39"/>
        <v>73</v>
      </c>
    </row>
    <row r="278" spans="1:20" s="39" customFormat="1" ht="54" hidden="1" outlineLevel="1">
      <c r="A278" s="32">
        <f t="shared" si="40"/>
        <v>270</v>
      </c>
      <c r="B278" s="32" t="s">
        <v>3868</v>
      </c>
      <c r="C278" s="32" t="s">
        <v>3869</v>
      </c>
      <c r="D278" s="33" t="s">
        <v>4862</v>
      </c>
      <c r="E278" s="34">
        <v>529187274</v>
      </c>
      <c r="F278" s="34" t="s">
        <v>4863</v>
      </c>
      <c r="G278" s="34" t="s">
        <v>12298</v>
      </c>
      <c r="H278" s="35" t="s">
        <v>4864</v>
      </c>
      <c r="I278" s="36" t="str">
        <f t="shared" si="33"/>
        <v>4</v>
      </c>
      <c r="J278" s="36">
        <f t="shared" si="34"/>
        <v>14</v>
      </c>
      <c r="K278" s="36" t="str">
        <f t="shared" si="35"/>
        <v>25</v>
      </c>
      <c r="L278" s="36" t="str">
        <f t="shared" si="36"/>
        <v>10</v>
      </c>
      <c r="M278" s="36" t="str">
        <f t="shared" si="37"/>
        <v>82</v>
      </c>
      <c r="N278" s="34">
        <f t="shared" si="38"/>
        <v>33925.216189999999</v>
      </c>
      <c r="O278" s="37">
        <v>22270.1</v>
      </c>
      <c r="P278" s="37">
        <v>11655.116190000001</v>
      </c>
      <c r="Q278" s="32" t="s">
        <v>3872</v>
      </c>
      <c r="R278" s="37" t="s">
        <v>4865</v>
      </c>
      <c r="S278" s="38">
        <v>44364</v>
      </c>
      <c r="T278" s="39">
        <f t="shared" si="39"/>
        <v>28</v>
      </c>
    </row>
    <row r="279" spans="1:20" s="39" customFormat="1" ht="54" hidden="1" outlineLevel="1">
      <c r="A279" s="32">
        <f t="shared" si="40"/>
        <v>271</v>
      </c>
      <c r="B279" s="32" t="s">
        <v>3868</v>
      </c>
      <c r="C279" s="32" t="s">
        <v>3869</v>
      </c>
      <c r="D279" s="33" t="s">
        <v>4866</v>
      </c>
      <c r="E279" s="34">
        <v>513180302</v>
      </c>
      <c r="F279" s="34" t="s">
        <v>4867</v>
      </c>
      <c r="G279" s="34" t="s">
        <v>12299</v>
      </c>
      <c r="H279" s="35" t="s">
        <v>4868</v>
      </c>
      <c r="I279" s="36" t="str">
        <f t="shared" si="33"/>
        <v>4</v>
      </c>
      <c r="J279" s="36">
        <f t="shared" si="34"/>
        <v>14</v>
      </c>
      <c r="K279" s="36" t="str">
        <f t="shared" si="35"/>
        <v>22</v>
      </c>
      <c r="L279" s="36" t="str">
        <f t="shared" si="36"/>
        <v>09</v>
      </c>
      <c r="M279" s="36" t="str">
        <f t="shared" si="37"/>
        <v>89</v>
      </c>
      <c r="N279" s="34">
        <f t="shared" si="38"/>
        <v>38930.00909</v>
      </c>
      <c r="O279" s="37">
        <v>22500</v>
      </c>
      <c r="P279" s="37">
        <v>16430.00909</v>
      </c>
      <c r="Q279" s="32" t="s">
        <v>3872</v>
      </c>
      <c r="R279" s="37" t="s">
        <v>4869</v>
      </c>
      <c r="S279" s="38">
        <v>44354</v>
      </c>
      <c r="T279" s="39">
        <f t="shared" si="39"/>
        <v>28</v>
      </c>
    </row>
    <row r="280" spans="1:20" s="39" customFormat="1" ht="54" hidden="1" outlineLevel="1">
      <c r="A280" s="32">
        <f t="shared" si="40"/>
        <v>272</v>
      </c>
      <c r="B280" s="32" t="s">
        <v>3868</v>
      </c>
      <c r="C280" s="32" t="s">
        <v>3869</v>
      </c>
      <c r="D280" s="33" t="s">
        <v>4870</v>
      </c>
      <c r="E280" s="34">
        <v>547790554</v>
      </c>
      <c r="F280" s="34" t="s">
        <v>4871</v>
      </c>
      <c r="G280" s="34" t="s">
        <v>12300</v>
      </c>
      <c r="H280" s="35" t="s">
        <v>4872</v>
      </c>
      <c r="I280" s="36" t="str">
        <f t="shared" si="33"/>
        <v>4</v>
      </c>
      <c r="J280" s="36">
        <f t="shared" si="34"/>
        <v>14</v>
      </c>
      <c r="K280" s="36" t="str">
        <f t="shared" si="35"/>
        <v>28</v>
      </c>
      <c r="L280" s="36" t="str">
        <f t="shared" si="36"/>
        <v>10</v>
      </c>
      <c r="M280" s="36" t="str">
        <f t="shared" si="37"/>
        <v>91</v>
      </c>
      <c r="N280" s="34">
        <f t="shared" si="38"/>
        <v>46994.895319999996</v>
      </c>
      <c r="O280" s="37">
        <v>29000</v>
      </c>
      <c r="P280" s="37">
        <v>17994.89532</v>
      </c>
      <c r="Q280" s="32" t="s">
        <v>3872</v>
      </c>
      <c r="R280" s="37" t="s">
        <v>4873</v>
      </c>
      <c r="S280" s="38">
        <v>44341</v>
      </c>
      <c r="T280" s="39">
        <f t="shared" si="39"/>
        <v>28</v>
      </c>
    </row>
    <row r="281" spans="1:20" s="39" customFormat="1" ht="54" hidden="1" outlineLevel="1">
      <c r="A281" s="32">
        <f t="shared" si="40"/>
        <v>273</v>
      </c>
      <c r="B281" s="32" t="s">
        <v>3868</v>
      </c>
      <c r="C281" s="32" t="s">
        <v>3869</v>
      </c>
      <c r="D281" s="33" t="s">
        <v>4874</v>
      </c>
      <c r="E281" s="34">
        <v>627275536</v>
      </c>
      <c r="F281" s="34" t="s">
        <v>4875</v>
      </c>
      <c r="G281" s="34" t="s">
        <v>12301</v>
      </c>
      <c r="H281" s="35" t="s">
        <v>4876</v>
      </c>
      <c r="I281" s="36" t="str">
        <f t="shared" si="33"/>
        <v>3</v>
      </c>
      <c r="J281" s="36">
        <f t="shared" si="34"/>
        <v>14</v>
      </c>
      <c r="K281" s="36" t="str">
        <f t="shared" si="35"/>
        <v>09</v>
      </c>
      <c r="L281" s="36" t="str">
        <f t="shared" si="36"/>
        <v>04</v>
      </c>
      <c r="M281" s="36" t="str">
        <f t="shared" si="37"/>
        <v>88</v>
      </c>
      <c r="N281" s="34">
        <f t="shared" si="38"/>
        <v>45261.993390000003</v>
      </c>
      <c r="O281" s="37">
        <v>22500</v>
      </c>
      <c r="P281" s="37">
        <v>22761.99339</v>
      </c>
      <c r="Q281" s="32" t="s">
        <v>3872</v>
      </c>
      <c r="R281" s="37" t="s">
        <v>4877</v>
      </c>
      <c r="S281" s="38">
        <v>44211</v>
      </c>
      <c r="T281" s="39">
        <f t="shared" si="39"/>
        <v>28</v>
      </c>
    </row>
    <row r="282" spans="1:20" s="39" customFormat="1" ht="54" hidden="1" outlineLevel="1">
      <c r="A282" s="32">
        <f t="shared" si="40"/>
        <v>274</v>
      </c>
      <c r="B282" s="32" t="s">
        <v>3868</v>
      </c>
      <c r="C282" s="32" t="s">
        <v>3869</v>
      </c>
      <c r="D282" s="33" t="s">
        <v>4878</v>
      </c>
      <c r="E282" s="34">
        <v>520162004</v>
      </c>
      <c r="F282" s="34" t="s">
        <v>4879</v>
      </c>
      <c r="G282" s="34" t="s">
        <v>12302</v>
      </c>
      <c r="H282" s="35" t="s">
        <v>4880</v>
      </c>
      <c r="I282" s="36" t="str">
        <f t="shared" si="33"/>
        <v>3</v>
      </c>
      <c r="J282" s="36">
        <f t="shared" si="34"/>
        <v>14</v>
      </c>
      <c r="K282" s="36" t="str">
        <f t="shared" si="35"/>
        <v>24</v>
      </c>
      <c r="L282" s="36" t="str">
        <f t="shared" si="36"/>
        <v>12</v>
      </c>
      <c r="M282" s="36" t="str">
        <f t="shared" si="37"/>
        <v>94</v>
      </c>
      <c r="N282" s="34">
        <f t="shared" si="38"/>
        <v>42947.698929999999</v>
      </c>
      <c r="O282" s="37">
        <v>29000</v>
      </c>
      <c r="P282" s="37">
        <v>13947.69893</v>
      </c>
      <c r="Q282" s="32" t="s">
        <v>3872</v>
      </c>
      <c r="R282" s="37" t="s">
        <v>4881</v>
      </c>
      <c r="S282" s="38">
        <v>44214</v>
      </c>
      <c r="T282" s="39">
        <f t="shared" si="39"/>
        <v>28</v>
      </c>
    </row>
    <row r="283" spans="1:20" s="39" customFormat="1" ht="54" hidden="1" outlineLevel="1">
      <c r="A283" s="32">
        <f t="shared" si="40"/>
        <v>275</v>
      </c>
      <c r="B283" s="32" t="s">
        <v>3868</v>
      </c>
      <c r="C283" s="32" t="s">
        <v>3869</v>
      </c>
      <c r="D283" s="33" t="s">
        <v>4882</v>
      </c>
      <c r="E283" s="34">
        <v>514626607</v>
      </c>
      <c r="F283" s="34" t="s">
        <v>4883</v>
      </c>
      <c r="G283" s="34" t="s">
        <v>12303</v>
      </c>
      <c r="H283" s="35" t="s">
        <v>4884</v>
      </c>
      <c r="I283" s="36" t="str">
        <f t="shared" si="33"/>
        <v>4</v>
      </c>
      <c r="J283" s="36">
        <f t="shared" si="34"/>
        <v>14</v>
      </c>
      <c r="K283" s="36" t="str">
        <f t="shared" si="35"/>
        <v>11</v>
      </c>
      <c r="L283" s="36" t="str">
        <f t="shared" si="36"/>
        <v>09</v>
      </c>
      <c r="M283" s="36" t="str">
        <f t="shared" si="37"/>
        <v>87</v>
      </c>
      <c r="N283" s="34">
        <f t="shared" si="38"/>
        <v>41706.229999999996</v>
      </c>
      <c r="O283" s="37">
        <v>22500</v>
      </c>
      <c r="P283" s="37">
        <v>19206.23</v>
      </c>
      <c r="Q283" s="32" t="s">
        <v>3872</v>
      </c>
      <c r="R283" s="37" t="s">
        <v>4885</v>
      </c>
      <c r="S283" s="38">
        <v>44202</v>
      </c>
      <c r="T283" s="39">
        <f t="shared" si="39"/>
        <v>28</v>
      </c>
    </row>
    <row r="284" spans="1:20" s="39" customFormat="1" ht="54" hidden="1" outlineLevel="1">
      <c r="A284" s="32">
        <f t="shared" si="40"/>
        <v>276</v>
      </c>
      <c r="B284" s="32" t="s">
        <v>3868</v>
      </c>
      <c r="C284" s="32" t="s">
        <v>3869</v>
      </c>
      <c r="D284" s="33" t="s">
        <v>4886</v>
      </c>
      <c r="E284" s="34">
        <v>516043595</v>
      </c>
      <c r="F284" s="34" t="s">
        <v>4887</v>
      </c>
      <c r="G284" s="34" t="s">
        <v>12304</v>
      </c>
      <c r="H284" s="35" t="s">
        <v>4888</v>
      </c>
      <c r="I284" s="36" t="str">
        <f t="shared" si="33"/>
        <v>4</v>
      </c>
      <c r="J284" s="36">
        <f t="shared" si="34"/>
        <v>14</v>
      </c>
      <c r="K284" s="36" t="str">
        <f t="shared" si="35"/>
        <v>08</v>
      </c>
      <c r="L284" s="36" t="str">
        <f t="shared" si="36"/>
        <v>08</v>
      </c>
      <c r="M284" s="36" t="str">
        <f t="shared" si="37"/>
        <v>88</v>
      </c>
      <c r="N284" s="34">
        <f t="shared" si="38"/>
        <v>50124.063999999998</v>
      </c>
      <c r="O284" s="37">
        <v>29000</v>
      </c>
      <c r="P284" s="37">
        <v>21124.063999999998</v>
      </c>
      <c r="Q284" s="32" t="s">
        <v>3872</v>
      </c>
      <c r="R284" s="37" t="s">
        <v>4889</v>
      </c>
      <c r="S284" s="38">
        <v>44230</v>
      </c>
      <c r="T284" s="39">
        <f t="shared" si="39"/>
        <v>28</v>
      </c>
    </row>
    <row r="285" spans="1:20" s="39" customFormat="1" ht="54" hidden="1" outlineLevel="1">
      <c r="A285" s="32">
        <f t="shared" si="40"/>
        <v>277</v>
      </c>
      <c r="B285" s="32" t="s">
        <v>3868</v>
      </c>
      <c r="C285" s="32" t="s">
        <v>3869</v>
      </c>
      <c r="D285" s="33" t="s">
        <v>4890</v>
      </c>
      <c r="E285" s="34">
        <v>532808766</v>
      </c>
      <c r="F285" s="34" t="s">
        <v>4891</v>
      </c>
      <c r="G285" s="34" t="s">
        <v>12305</v>
      </c>
      <c r="H285" s="35" t="s">
        <v>4892</v>
      </c>
      <c r="I285" s="36" t="str">
        <f t="shared" si="33"/>
        <v>4</v>
      </c>
      <c r="J285" s="36">
        <f t="shared" si="34"/>
        <v>14</v>
      </c>
      <c r="K285" s="36" t="str">
        <f t="shared" si="35"/>
        <v>05</v>
      </c>
      <c r="L285" s="36" t="str">
        <f t="shared" si="36"/>
        <v>03</v>
      </c>
      <c r="M285" s="36" t="str">
        <f t="shared" si="37"/>
        <v>92</v>
      </c>
      <c r="N285" s="34">
        <f t="shared" si="38"/>
        <v>51770.277000000002</v>
      </c>
      <c r="O285" s="37">
        <v>29000</v>
      </c>
      <c r="P285" s="37">
        <v>22770.276999999998</v>
      </c>
      <c r="Q285" s="32" t="s">
        <v>3872</v>
      </c>
      <c r="R285" s="37" t="s">
        <v>4893</v>
      </c>
      <c r="S285" s="38">
        <v>44217</v>
      </c>
      <c r="T285" s="39">
        <f t="shared" si="39"/>
        <v>28</v>
      </c>
    </row>
    <row r="286" spans="1:20" s="39" customFormat="1" ht="54" hidden="1" outlineLevel="1">
      <c r="A286" s="32">
        <f t="shared" si="40"/>
        <v>278</v>
      </c>
      <c r="B286" s="32" t="s">
        <v>3868</v>
      </c>
      <c r="C286" s="32" t="s">
        <v>3869</v>
      </c>
      <c r="D286" s="33" t="s">
        <v>4894</v>
      </c>
      <c r="E286" s="34">
        <v>519298054</v>
      </c>
      <c r="F286" s="34" t="s">
        <v>4895</v>
      </c>
      <c r="G286" s="34" t="s">
        <v>12306</v>
      </c>
      <c r="H286" s="35" t="s">
        <v>4896</v>
      </c>
      <c r="I286" s="36" t="str">
        <f t="shared" si="33"/>
        <v>4</v>
      </c>
      <c r="J286" s="36">
        <f t="shared" si="34"/>
        <v>14</v>
      </c>
      <c r="K286" s="36" t="str">
        <f t="shared" si="35"/>
        <v>07</v>
      </c>
      <c r="L286" s="36" t="str">
        <f t="shared" si="36"/>
        <v>04</v>
      </c>
      <c r="M286" s="36" t="str">
        <f t="shared" si="37"/>
        <v>89</v>
      </c>
      <c r="N286" s="34">
        <f t="shared" si="38"/>
        <v>34248.715039999995</v>
      </c>
      <c r="O286" s="37">
        <v>22500</v>
      </c>
      <c r="P286" s="37">
        <v>11748.715039999999</v>
      </c>
      <c r="Q286" s="32" t="s">
        <v>3872</v>
      </c>
      <c r="R286" s="37" t="s">
        <v>4897</v>
      </c>
      <c r="S286" s="38">
        <v>44345</v>
      </c>
      <c r="T286" s="39">
        <f t="shared" si="39"/>
        <v>28</v>
      </c>
    </row>
    <row r="287" spans="1:20" s="39" customFormat="1" ht="54" hidden="1" outlineLevel="1">
      <c r="A287" s="32">
        <f t="shared" si="40"/>
        <v>279</v>
      </c>
      <c r="B287" s="32" t="s">
        <v>3868</v>
      </c>
      <c r="C287" s="32" t="s">
        <v>3869</v>
      </c>
      <c r="D287" s="33" t="s">
        <v>4898</v>
      </c>
      <c r="E287" s="34">
        <v>548548052</v>
      </c>
      <c r="F287" s="34" t="s">
        <v>4899</v>
      </c>
      <c r="G287" s="34" t="s">
        <v>12307</v>
      </c>
      <c r="H287" s="35" t="s">
        <v>4900</v>
      </c>
      <c r="I287" s="36" t="str">
        <f t="shared" si="33"/>
        <v>3</v>
      </c>
      <c r="J287" s="36">
        <f t="shared" si="34"/>
        <v>14</v>
      </c>
      <c r="K287" s="36" t="str">
        <f t="shared" si="35"/>
        <v>09</v>
      </c>
      <c r="L287" s="36" t="str">
        <f t="shared" si="36"/>
        <v>11</v>
      </c>
      <c r="M287" s="36" t="str">
        <f t="shared" si="37"/>
        <v>89</v>
      </c>
      <c r="N287" s="34">
        <f t="shared" si="38"/>
        <v>45022.172839999999</v>
      </c>
      <c r="O287" s="37">
        <v>29000</v>
      </c>
      <c r="P287" s="37">
        <v>16022.172839999999</v>
      </c>
      <c r="Q287" s="32" t="s">
        <v>3872</v>
      </c>
      <c r="R287" s="37" t="s">
        <v>4901</v>
      </c>
      <c r="S287" s="38">
        <v>44363</v>
      </c>
      <c r="T287" s="39">
        <f t="shared" si="39"/>
        <v>28</v>
      </c>
    </row>
    <row r="288" spans="1:20" s="39" customFormat="1" ht="54" hidden="1" outlineLevel="1">
      <c r="A288" s="32">
        <f t="shared" si="40"/>
        <v>280</v>
      </c>
      <c r="B288" s="32" t="s">
        <v>3868</v>
      </c>
      <c r="C288" s="32" t="s">
        <v>3869</v>
      </c>
      <c r="D288" s="33" t="s">
        <v>4902</v>
      </c>
      <c r="E288" s="34">
        <v>510501440</v>
      </c>
      <c r="F288" s="34" t="s">
        <v>4903</v>
      </c>
      <c r="G288" s="34" t="s">
        <v>12308</v>
      </c>
      <c r="H288" s="35">
        <v>40910902100024</v>
      </c>
      <c r="I288" s="36" t="str">
        <f t="shared" si="33"/>
        <v>4</v>
      </c>
      <c r="J288" s="36">
        <f t="shared" si="34"/>
        <v>14</v>
      </c>
      <c r="K288" s="36" t="str">
        <f t="shared" si="35"/>
        <v>09</v>
      </c>
      <c r="L288" s="36" t="str">
        <f t="shared" si="36"/>
        <v>10</v>
      </c>
      <c r="M288" s="36" t="str">
        <f t="shared" si="37"/>
        <v>90</v>
      </c>
      <c r="N288" s="34">
        <f t="shared" si="38"/>
        <v>44312.506720000005</v>
      </c>
      <c r="O288" s="37">
        <v>29000</v>
      </c>
      <c r="P288" s="37">
        <v>15312.506720000001</v>
      </c>
      <c r="Q288" s="32" t="s">
        <v>3872</v>
      </c>
      <c r="R288" s="37" t="s">
        <v>4904</v>
      </c>
      <c r="S288" s="38">
        <v>44377</v>
      </c>
      <c r="T288" s="39">
        <f t="shared" si="39"/>
        <v>28</v>
      </c>
    </row>
    <row r="289" spans="1:20" s="39" customFormat="1" ht="54" hidden="1" outlineLevel="1">
      <c r="A289" s="32">
        <f t="shared" si="40"/>
        <v>281</v>
      </c>
      <c r="B289" s="32" t="s">
        <v>3868</v>
      </c>
      <c r="C289" s="32" t="s">
        <v>3869</v>
      </c>
      <c r="D289" s="33" t="s">
        <v>4905</v>
      </c>
      <c r="E289" s="34">
        <v>519269343</v>
      </c>
      <c r="F289" s="34" t="s">
        <v>4906</v>
      </c>
      <c r="G289" s="34" t="s">
        <v>12309</v>
      </c>
      <c r="H289" s="35" t="s">
        <v>4907</v>
      </c>
      <c r="I289" s="36" t="str">
        <f t="shared" si="33"/>
        <v>3</v>
      </c>
      <c r="J289" s="36">
        <f t="shared" si="34"/>
        <v>14</v>
      </c>
      <c r="K289" s="36" t="str">
        <f t="shared" si="35"/>
        <v>08</v>
      </c>
      <c r="L289" s="36" t="str">
        <f t="shared" si="36"/>
        <v>12</v>
      </c>
      <c r="M289" s="36" t="str">
        <f t="shared" si="37"/>
        <v>90</v>
      </c>
      <c r="N289" s="34">
        <f t="shared" si="38"/>
        <v>34344.561690000002</v>
      </c>
      <c r="O289" s="37">
        <v>22500</v>
      </c>
      <c r="P289" s="37">
        <v>11844.561689999999</v>
      </c>
      <c r="Q289" s="32" t="s">
        <v>3872</v>
      </c>
      <c r="R289" s="37" t="s">
        <v>4908</v>
      </c>
      <c r="S289" s="38">
        <v>44363</v>
      </c>
      <c r="T289" s="39">
        <f t="shared" si="39"/>
        <v>28</v>
      </c>
    </row>
    <row r="290" spans="1:20" s="39" customFormat="1" ht="54" hidden="1" outlineLevel="1">
      <c r="A290" s="32">
        <f t="shared" si="40"/>
        <v>282</v>
      </c>
      <c r="B290" s="32" t="s">
        <v>3868</v>
      </c>
      <c r="C290" s="32" t="s">
        <v>3869</v>
      </c>
      <c r="D290" s="33" t="s">
        <v>4909</v>
      </c>
      <c r="E290" s="34">
        <v>532855718</v>
      </c>
      <c r="F290" s="34" t="s">
        <v>4910</v>
      </c>
      <c r="G290" s="34" t="s">
        <v>12310</v>
      </c>
      <c r="H290" s="35" t="s">
        <v>4911</v>
      </c>
      <c r="I290" s="36" t="str">
        <f t="shared" si="33"/>
        <v>3</v>
      </c>
      <c r="J290" s="36">
        <f t="shared" si="34"/>
        <v>14</v>
      </c>
      <c r="K290" s="36" t="str">
        <f t="shared" si="35"/>
        <v>11</v>
      </c>
      <c r="L290" s="36" t="str">
        <f t="shared" si="36"/>
        <v>12</v>
      </c>
      <c r="M290" s="36" t="str">
        <f t="shared" si="37"/>
        <v>86</v>
      </c>
      <c r="N290" s="34">
        <f t="shared" si="38"/>
        <v>38304.127769999999</v>
      </c>
      <c r="O290" s="37">
        <v>24918.75</v>
      </c>
      <c r="P290" s="37">
        <v>13385.377769999999</v>
      </c>
      <c r="Q290" s="32" t="s">
        <v>3872</v>
      </c>
      <c r="R290" s="37" t="s">
        <v>4908</v>
      </c>
      <c r="S290" s="38">
        <v>44357</v>
      </c>
      <c r="T290" s="39">
        <f t="shared" si="39"/>
        <v>28</v>
      </c>
    </row>
    <row r="291" spans="1:20" s="39" customFormat="1" ht="54" hidden="1" outlineLevel="1">
      <c r="A291" s="32">
        <f t="shared" si="40"/>
        <v>283</v>
      </c>
      <c r="B291" s="32" t="s">
        <v>3868</v>
      </c>
      <c r="C291" s="32" t="s">
        <v>3869</v>
      </c>
      <c r="D291" s="33" t="s">
        <v>4912</v>
      </c>
      <c r="E291" s="34">
        <v>534364132</v>
      </c>
      <c r="F291" s="34" t="s">
        <v>4913</v>
      </c>
      <c r="G291" s="34" t="s">
        <v>12311</v>
      </c>
      <c r="H291" s="35" t="s">
        <v>4914</v>
      </c>
      <c r="I291" s="36" t="str">
        <f t="shared" si="33"/>
        <v>4</v>
      </c>
      <c r="J291" s="36">
        <f t="shared" si="34"/>
        <v>14</v>
      </c>
      <c r="K291" s="36" t="str">
        <f t="shared" si="35"/>
        <v>03</v>
      </c>
      <c r="L291" s="36" t="str">
        <f t="shared" si="36"/>
        <v>03</v>
      </c>
      <c r="M291" s="36" t="str">
        <f t="shared" si="37"/>
        <v>87</v>
      </c>
      <c r="N291" s="34">
        <f t="shared" si="38"/>
        <v>36908.448380000002</v>
      </c>
      <c r="O291" s="37">
        <v>22500</v>
      </c>
      <c r="P291" s="37">
        <v>14408.448380000002</v>
      </c>
      <c r="Q291" s="32" t="s">
        <v>3872</v>
      </c>
      <c r="R291" s="37" t="s">
        <v>4915</v>
      </c>
      <c r="S291" s="38">
        <v>44365</v>
      </c>
      <c r="T291" s="39">
        <f t="shared" si="39"/>
        <v>28</v>
      </c>
    </row>
    <row r="292" spans="1:20" s="39" customFormat="1" ht="54" hidden="1" outlineLevel="1">
      <c r="A292" s="32">
        <f t="shared" si="40"/>
        <v>284</v>
      </c>
      <c r="B292" s="32" t="s">
        <v>3868</v>
      </c>
      <c r="C292" s="32" t="s">
        <v>3869</v>
      </c>
      <c r="D292" s="33" t="s">
        <v>4916</v>
      </c>
      <c r="E292" s="34">
        <v>548878196</v>
      </c>
      <c r="F292" s="34" t="s">
        <v>4917</v>
      </c>
      <c r="G292" s="34" t="s">
        <v>12312</v>
      </c>
      <c r="H292" s="35" t="s">
        <v>4918</v>
      </c>
      <c r="I292" s="36" t="str">
        <f t="shared" si="33"/>
        <v>4</v>
      </c>
      <c r="J292" s="36">
        <f t="shared" si="34"/>
        <v>14</v>
      </c>
      <c r="K292" s="36" t="str">
        <f t="shared" si="35"/>
        <v>28</v>
      </c>
      <c r="L292" s="36" t="str">
        <f t="shared" si="36"/>
        <v>01</v>
      </c>
      <c r="M292" s="36" t="str">
        <f t="shared" si="37"/>
        <v>90</v>
      </c>
      <c r="N292" s="34">
        <f t="shared" si="38"/>
        <v>46808.145969999998</v>
      </c>
      <c r="O292" s="37">
        <v>29000</v>
      </c>
      <c r="P292" s="37">
        <v>17808.145969999998</v>
      </c>
      <c r="Q292" s="32" t="s">
        <v>3872</v>
      </c>
      <c r="R292" s="37" t="s">
        <v>4919</v>
      </c>
      <c r="S292" s="38">
        <v>44291</v>
      </c>
      <c r="T292" s="39">
        <f t="shared" si="39"/>
        <v>28</v>
      </c>
    </row>
    <row r="293" spans="1:20" s="39" customFormat="1" ht="54" hidden="1" outlineLevel="1">
      <c r="A293" s="32">
        <f t="shared" si="40"/>
        <v>285</v>
      </c>
      <c r="B293" s="32" t="s">
        <v>3868</v>
      </c>
      <c r="C293" s="32" t="s">
        <v>3869</v>
      </c>
      <c r="D293" s="33" t="s">
        <v>4920</v>
      </c>
      <c r="E293" s="34">
        <v>519003982</v>
      </c>
      <c r="F293" s="34" t="s">
        <v>4921</v>
      </c>
      <c r="G293" s="34" t="s">
        <v>12313</v>
      </c>
      <c r="H293" s="35" t="s">
        <v>4922</v>
      </c>
      <c r="I293" s="36" t="str">
        <f t="shared" si="33"/>
        <v>4</v>
      </c>
      <c r="J293" s="36">
        <f t="shared" si="34"/>
        <v>14</v>
      </c>
      <c r="K293" s="36" t="str">
        <f t="shared" si="35"/>
        <v>24</v>
      </c>
      <c r="L293" s="36" t="str">
        <f t="shared" si="36"/>
        <v>10</v>
      </c>
      <c r="M293" s="36" t="str">
        <f t="shared" si="37"/>
        <v>94</v>
      </c>
      <c r="N293" s="34">
        <f t="shared" si="38"/>
        <v>33315.828649999996</v>
      </c>
      <c r="O293" s="37">
        <v>22270.1</v>
      </c>
      <c r="P293" s="37">
        <v>11045.728650000001</v>
      </c>
      <c r="Q293" s="32" t="s">
        <v>3872</v>
      </c>
      <c r="R293" s="37" t="s">
        <v>4923</v>
      </c>
      <c r="S293" s="38">
        <v>44372</v>
      </c>
      <c r="T293" s="39">
        <f t="shared" si="39"/>
        <v>28</v>
      </c>
    </row>
    <row r="294" spans="1:20" s="39" customFormat="1" ht="54" hidden="1" outlineLevel="1">
      <c r="A294" s="32">
        <f t="shared" si="40"/>
        <v>286</v>
      </c>
      <c r="B294" s="32" t="s">
        <v>3868</v>
      </c>
      <c r="C294" s="32" t="s">
        <v>3869</v>
      </c>
      <c r="D294" s="33" t="s">
        <v>4924</v>
      </c>
      <c r="E294" s="34">
        <v>529050596</v>
      </c>
      <c r="F294" s="34" t="s">
        <v>4925</v>
      </c>
      <c r="G294" s="34" t="s">
        <v>12314</v>
      </c>
      <c r="H294" s="35" t="s">
        <v>4926</v>
      </c>
      <c r="I294" s="36" t="str">
        <f t="shared" si="33"/>
        <v>4</v>
      </c>
      <c r="J294" s="36">
        <f t="shared" si="34"/>
        <v>14</v>
      </c>
      <c r="K294" s="36" t="str">
        <f t="shared" si="35"/>
        <v>23</v>
      </c>
      <c r="L294" s="36" t="str">
        <f t="shared" si="36"/>
        <v>08</v>
      </c>
      <c r="M294" s="36" t="str">
        <f t="shared" si="37"/>
        <v>83</v>
      </c>
      <c r="N294" s="34">
        <f t="shared" si="38"/>
        <v>44109.794589999998</v>
      </c>
      <c r="O294" s="37">
        <v>29000</v>
      </c>
      <c r="P294" s="37">
        <v>15109.79459</v>
      </c>
      <c r="Q294" s="32" t="s">
        <v>3872</v>
      </c>
      <c r="R294" s="37" t="s">
        <v>4927</v>
      </c>
      <c r="S294" s="38">
        <v>44377</v>
      </c>
      <c r="T294" s="39">
        <f t="shared" si="39"/>
        <v>28</v>
      </c>
    </row>
    <row r="295" spans="1:20" s="39" customFormat="1" ht="54" hidden="1" outlineLevel="1">
      <c r="A295" s="32">
        <f t="shared" si="40"/>
        <v>287</v>
      </c>
      <c r="B295" s="32" t="s">
        <v>3868</v>
      </c>
      <c r="C295" s="32" t="s">
        <v>3869</v>
      </c>
      <c r="D295" s="33" t="s">
        <v>4928</v>
      </c>
      <c r="E295" s="34">
        <v>586705337</v>
      </c>
      <c r="F295" s="34" t="s">
        <v>4929</v>
      </c>
      <c r="G295" s="34" t="s">
        <v>12315</v>
      </c>
      <c r="H295" s="35" t="s">
        <v>4930</v>
      </c>
      <c r="I295" s="36" t="str">
        <f t="shared" si="33"/>
        <v>3</v>
      </c>
      <c r="J295" s="36">
        <f t="shared" si="34"/>
        <v>14</v>
      </c>
      <c r="K295" s="36" t="str">
        <f t="shared" si="35"/>
        <v>08</v>
      </c>
      <c r="L295" s="36" t="str">
        <f t="shared" si="36"/>
        <v>03</v>
      </c>
      <c r="M295" s="36" t="str">
        <f t="shared" si="37"/>
        <v>90</v>
      </c>
      <c r="N295" s="34">
        <f t="shared" si="38"/>
        <v>41402.201419999998</v>
      </c>
      <c r="O295" s="37">
        <v>29000</v>
      </c>
      <c r="P295" s="37">
        <v>12402.201419999999</v>
      </c>
      <c r="Q295" s="32" t="s">
        <v>3872</v>
      </c>
      <c r="R295" s="37" t="s">
        <v>4931</v>
      </c>
      <c r="S295" s="38">
        <v>44362</v>
      </c>
      <c r="T295" s="39">
        <f t="shared" si="39"/>
        <v>28</v>
      </c>
    </row>
    <row r="296" spans="1:20" s="39" customFormat="1" ht="54" hidden="1" outlineLevel="1">
      <c r="A296" s="32">
        <f t="shared" si="40"/>
        <v>288</v>
      </c>
      <c r="B296" s="32" t="s">
        <v>3868</v>
      </c>
      <c r="C296" s="32" t="s">
        <v>3869</v>
      </c>
      <c r="D296" s="33" t="s">
        <v>4932</v>
      </c>
      <c r="E296" s="34">
        <v>546088628</v>
      </c>
      <c r="F296" s="34" t="s">
        <v>4933</v>
      </c>
      <c r="G296" s="34" t="s">
        <v>12316</v>
      </c>
      <c r="H296" s="35">
        <v>41710902170024</v>
      </c>
      <c r="I296" s="36" t="str">
        <f t="shared" si="33"/>
        <v>4</v>
      </c>
      <c r="J296" s="36">
        <f t="shared" si="34"/>
        <v>14</v>
      </c>
      <c r="K296" s="36" t="str">
        <f t="shared" si="35"/>
        <v>17</v>
      </c>
      <c r="L296" s="36" t="str">
        <f t="shared" si="36"/>
        <v>10</v>
      </c>
      <c r="M296" s="36" t="str">
        <f t="shared" si="37"/>
        <v>90</v>
      </c>
      <c r="N296" s="34">
        <f t="shared" si="38"/>
        <v>31311.212909999998</v>
      </c>
      <c r="O296" s="37">
        <v>22270.1</v>
      </c>
      <c r="P296" s="37">
        <v>9041.1129099999998</v>
      </c>
      <c r="Q296" s="32" t="s">
        <v>3872</v>
      </c>
      <c r="R296" s="37" t="s">
        <v>4934</v>
      </c>
      <c r="S296" s="38">
        <v>44434</v>
      </c>
      <c r="T296" s="39">
        <f t="shared" si="39"/>
        <v>28</v>
      </c>
    </row>
    <row r="297" spans="1:20" s="39" customFormat="1" ht="54" hidden="1" outlineLevel="1">
      <c r="A297" s="32">
        <f t="shared" si="40"/>
        <v>289</v>
      </c>
      <c r="B297" s="32" t="s">
        <v>3868</v>
      </c>
      <c r="C297" s="32" t="s">
        <v>3869</v>
      </c>
      <c r="D297" s="33" t="s">
        <v>4935</v>
      </c>
      <c r="E297" s="34">
        <v>559564574</v>
      </c>
      <c r="F297" s="34" t="s">
        <v>4936</v>
      </c>
      <c r="G297" s="34" t="s">
        <v>12317</v>
      </c>
      <c r="H297" s="35" t="s">
        <v>4937</v>
      </c>
      <c r="I297" s="36" t="str">
        <f t="shared" si="33"/>
        <v>4</v>
      </c>
      <c r="J297" s="36">
        <f t="shared" si="34"/>
        <v>14</v>
      </c>
      <c r="K297" s="36" t="str">
        <f t="shared" si="35"/>
        <v>29</v>
      </c>
      <c r="L297" s="36" t="str">
        <f t="shared" si="36"/>
        <v>03</v>
      </c>
      <c r="M297" s="36" t="str">
        <f t="shared" si="37"/>
        <v>95</v>
      </c>
      <c r="N297" s="34">
        <f t="shared" si="38"/>
        <v>36881.810660000003</v>
      </c>
      <c r="O297" s="37">
        <v>22500</v>
      </c>
      <c r="P297" s="37">
        <v>14381.810660000001</v>
      </c>
      <c r="Q297" s="32" t="s">
        <v>3872</v>
      </c>
      <c r="R297" s="37" t="s">
        <v>4938</v>
      </c>
      <c r="S297" s="38">
        <v>44018</v>
      </c>
      <c r="T297" s="39">
        <f t="shared" si="39"/>
        <v>28</v>
      </c>
    </row>
    <row r="298" spans="1:20" s="39" customFormat="1" ht="54" hidden="1" outlineLevel="1">
      <c r="A298" s="32">
        <f t="shared" si="40"/>
        <v>290</v>
      </c>
      <c r="B298" s="32" t="s">
        <v>3868</v>
      </c>
      <c r="C298" s="32" t="s">
        <v>3869</v>
      </c>
      <c r="D298" s="33" t="s">
        <v>4939</v>
      </c>
      <c r="E298" s="34">
        <v>509554951</v>
      </c>
      <c r="F298" s="34" t="s">
        <v>4940</v>
      </c>
      <c r="G298" s="34" t="s">
        <v>12318</v>
      </c>
      <c r="H298" s="35" t="s">
        <v>4941</v>
      </c>
      <c r="I298" s="36" t="str">
        <f t="shared" si="33"/>
        <v>4</v>
      </c>
      <c r="J298" s="36">
        <f t="shared" si="34"/>
        <v>14</v>
      </c>
      <c r="K298" s="36" t="str">
        <f t="shared" si="35"/>
        <v>24</v>
      </c>
      <c r="L298" s="36" t="str">
        <f t="shared" si="36"/>
        <v>04</v>
      </c>
      <c r="M298" s="36" t="str">
        <f t="shared" si="37"/>
        <v>85</v>
      </c>
      <c r="N298" s="34">
        <f t="shared" si="38"/>
        <v>39609.427889999999</v>
      </c>
      <c r="O298" s="37">
        <v>22500</v>
      </c>
      <c r="P298" s="37">
        <v>17109.427889999999</v>
      </c>
      <c r="Q298" s="32" t="s">
        <v>3872</v>
      </c>
      <c r="R298" s="37" t="s">
        <v>4942</v>
      </c>
      <c r="S298" s="38">
        <v>44222</v>
      </c>
      <c r="T298" s="39">
        <f t="shared" si="39"/>
        <v>28</v>
      </c>
    </row>
    <row r="299" spans="1:20" s="39" customFormat="1" ht="54" hidden="1" outlineLevel="1">
      <c r="A299" s="32">
        <f t="shared" si="40"/>
        <v>291</v>
      </c>
      <c r="B299" s="32" t="s">
        <v>3868</v>
      </c>
      <c r="C299" s="32" t="s">
        <v>3869</v>
      </c>
      <c r="D299" s="33" t="s">
        <v>4943</v>
      </c>
      <c r="E299" s="34">
        <v>514782557</v>
      </c>
      <c r="F299" s="34" t="s">
        <v>4944</v>
      </c>
      <c r="G299" s="34" t="s">
        <v>12319</v>
      </c>
      <c r="H299" s="35" t="s">
        <v>4945</v>
      </c>
      <c r="I299" s="36" t="str">
        <f t="shared" si="33"/>
        <v>3</v>
      </c>
      <c r="J299" s="36">
        <f t="shared" si="34"/>
        <v>14</v>
      </c>
      <c r="K299" s="36" t="str">
        <f t="shared" si="35"/>
        <v>06</v>
      </c>
      <c r="L299" s="36" t="str">
        <f t="shared" si="36"/>
        <v>11</v>
      </c>
      <c r="M299" s="36" t="str">
        <f t="shared" si="37"/>
        <v>90</v>
      </c>
      <c r="N299" s="34">
        <f t="shared" si="38"/>
        <v>44178.686570000005</v>
      </c>
      <c r="O299" s="37">
        <v>25000</v>
      </c>
      <c r="P299" s="37">
        <v>19178.686570000002</v>
      </c>
      <c r="Q299" s="32" t="s">
        <v>3872</v>
      </c>
      <c r="R299" s="37" t="s">
        <v>4946</v>
      </c>
      <c r="S299" s="38">
        <v>44204</v>
      </c>
      <c r="T299" s="39">
        <f t="shared" si="39"/>
        <v>28</v>
      </c>
    </row>
    <row r="300" spans="1:20" s="39" customFormat="1" ht="54" hidden="1" outlineLevel="1">
      <c r="A300" s="32">
        <f t="shared" si="40"/>
        <v>292</v>
      </c>
      <c r="B300" s="32" t="s">
        <v>3868</v>
      </c>
      <c r="C300" s="32" t="s">
        <v>3869</v>
      </c>
      <c r="D300" s="33" t="s">
        <v>4947</v>
      </c>
      <c r="E300" s="34">
        <v>602115898</v>
      </c>
      <c r="F300" s="34" t="s">
        <v>4948</v>
      </c>
      <c r="G300" s="34" t="s">
        <v>12320</v>
      </c>
      <c r="H300" s="35" t="s">
        <v>4949</v>
      </c>
      <c r="I300" s="36" t="str">
        <f t="shared" si="33"/>
        <v>3</v>
      </c>
      <c r="J300" s="36">
        <f t="shared" si="34"/>
        <v>14</v>
      </c>
      <c r="K300" s="36" t="str">
        <f t="shared" si="35"/>
        <v>19</v>
      </c>
      <c r="L300" s="36" t="str">
        <f t="shared" si="36"/>
        <v>04</v>
      </c>
      <c r="M300" s="36" t="str">
        <f t="shared" si="37"/>
        <v>90</v>
      </c>
      <c r="N300" s="34">
        <f t="shared" si="38"/>
        <v>42159.5242</v>
      </c>
      <c r="O300" s="37">
        <v>22500</v>
      </c>
      <c r="P300" s="37">
        <v>19659.5242</v>
      </c>
      <c r="Q300" s="32" t="s">
        <v>3872</v>
      </c>
      <c r="R300" s="37" t="s">
        <v>4950</v>
      </c>
      <c r="S300" s="38">
        <v>44245</v>
      </c>
      <c r="T300" s="39">
        <f t="shared" si="39"/>
        <v>28</v>
      </c>
    </row>
    <row r="301" spans="1:20" s="39" customFormat="1" ht="54" hidden="1" outlineLevel="1">
      <c r="A301" s="32">
        <f t="shared" si="40"/>
        <v>293</v>
      </c>
      <c r="B301" s="32" t="s">
        <v>3868</v>
      </c>
      <c r="C301" s="32" t="s">
        <v>3869</v>
      </c>
      <c r="D301" s="33" t="s">
        <v>4951</v>
      </c>
      <c r="E301" s="34">
        <v>600408644</v>
      </c>
      <c r="F301" s="34" t="s">
        <v>4952</v>
      </c>
      <c r="G301" s="34" t="s">
        <v>12321</v>
      </c>
      <c r="H301" s="35">
        <v>40509822150059</v>
      </c>
      <c r="I301" s="36" t="str">
        <f t="shared" si="33"/>
        <v>4</v>
      </c>
      <c r="J301" s="36">
        <f t="shared" si="34"/>
        <v>14</v>
      </c>
      <c r="K301" s="36" t="str">
        <f t="shared" si="35"/>
        <v>05</v>
      </c>
      <c r="L301" s="36" t="str">
        <f t="shared" si="36"/>
        <v>09</v>
      </c>
      <c r="M301" s="36" t="str">
        <f t="shared" si="37"/>
        <v>82</v>
      </c>
      <c r="N301" s="34">
        <f t="shared" si="38"/>
        <v>52878.847000000002</v>
      </c>
      <c r="O301" s="37">
        <v>29000</v>
      </c>
      <c r="P301" s="37">
        <v>23878.847000000002</v>
      </c>
      <c r="Q301" s="32" t="s">
        <v>3872</v>
      </c>
      <c r="R301" s="37" t="s">
        <v>4953</v>
      </c>
      <c r="S301" s="38">
        <v>44202</v>
      </c>
      <c r="T301" s="39">
        <f t="shared" si="39"/>
        <v>28</v>
      </c>
    </row>
    <row r="302" spans="1:20" s="39" customFormat="1" ht="54" hidden="1" outlineLevel="1">
      <c r="A302" s="32">
        <f t="shared" si="40"/>
        <v>294</v>
      </c>
      <c r="B302" s="32" t="s">
        <v>3868</v>
      </c>
      <c r="C302" s="32" t="s">
        <v>3869</v>
      </c>
      <c r="D302" s="33" t="s">
        <v>4954</v>
      </c>
      <c r="E302" s="34">
        <v>503470659</v>
      </c>
      <c r="F302" s="34" t="s">
        <v>4955</v>
      </c>
      <c r="G302" s="34" t="s">
        <v>12322</v>
      </c>
      <c r="H302" s="35" t="s">
        <v>4956</v>
      </c>
      <c r="I302" s="36" t="str">
        <f t="shared" si="33"/>
        <v>4</v>
      </c>
      <c r="J302" s="36">
        <f t="shared" si="34"/>
        <v>14</v>
      </c>
      <c r="K302" s="36" t="str">
        <f t="shared" si="35"/>
        <v>07</v>
      </c>
      <c r="L302" s="36" t="str">
        <f t="shared" si="36"/>
        <v>02</v>
      </c>
      <c r="M302" s="36" t="str">
        <f t="shared" si="37"/>
        <v>81</v>
      </c>
      <c r="N302" s="34">
        <f t="shared" si="38"/>
        <v>37953.32746</v>
      </c>
      <c r="O302" s="37">
        <v>22500</v>
      </c>
      <c r="P302" s="37">
        <v>15453.32746</v>
      </c>
      <c r="Q302" s="32" t="s">
        <v>3872</v>
      </c>
      <c r="R302" s="37" t="s">
        <v>4957</v>
      </c>
      <c r="S302" s="38">
        <v>44351</v>
      </c>
      <c r="T302" s="39">
        <f t="shared" si="39"/>
        <v>28</v>
      </c>
    </row>
    <row r="303" spans="1:20" s="39" customFormat="1" ht="54" hidden="1" outlineLevel="1">
      <c r="A303" s="32">
        <f t="shared" si="40"/>
        <v>295</v>
      </c>
      <c r="B303" s="32" t="s">
        <v>3868</v>
      </c>
      <c r="C303" s="32" t="s">
        <v>3869</v>
      </c>
      <c r="D303" s="33" t="s">
        <v>4958</v>
      </c>
      <c r="E303" s="34">
        <v>517332211</v>
      </c>
      <c r="F303" s="34" t="s">
        <v>4959</v>
      </c>
      <c r="G303" s="34" t="s">
        <v>12323</v>
      </c>
      <c r="H303" s="35" t="s">
        <v>4960</v>
      </c>
      <c r="I303" s="36" t="str">
        <f t="shared" si="33"/>
        <v>4</v>
      </c>
      <c r="J303" s="36">
        <f t="shared" si="34"/>
        <v>14</v>
      </c>
      <c r="K303" s="36" t="str">
        <f t="shared" si="35"/>
        <v>28</v>
      </c>
      <c r="L303" s="36" t="str">
        <f t="shared" si="36"/>
        <v>01</v>
      </c>
      <c r="M303" s="36" t="str">
        <f t="shared" si="37"/>
        <v>92</v>
      </c>
      <c r="N303" s="34">
        <f t="shared" si="38"/>
        <v>37393.273730000001</v>
      </c>
      <c r="O303" s="37">
        <v>24918.75</v>
      </c>
      <c r="P303" s="37">
        <v>12474.523730000001</v>
      </c>
      <c r="Q303" s="32" t="s">
        <v>3872</v>
      </c>
      <c r="R303" s="37" t="s">
        <v>4961</v>
      </c>
      <c r="S303" s="38">
        <v>44384</v>
      </c>
      <c r="T303" s="39">
        <f t="shared" si="39"/>
        <v>28</v>
      </c>
    </row>
    <row r="304" spans="1:20" s="39" customFormat="1" ht="54" hidden="1" outlineLevel="1">
      <c r="A304" s="32">
        <f t="shared" si="40"/>
        <v>296</v>
      </c>
      <c r="B304" s="32" t="s">
        <v>3868</v>
      </c>
      <c r="C304" s="32" t="s">
        <v>3869</v>
      </c>
      <c r="D304" s="33" t="s">
        <v>4962</v>
      </c>
      <c r="E304" s="34">
        <v>478215613</v>
      </c>
      <c r="F304" s="34" t="s">
        <v>4963</v>
      </c>
      <c r="G304" s="34" t="s">
        <v>12324</v>
      </c>
      <c r="H304" s="35" t="s">
        <v>4964</v>
      </c>
      <c r="I304" s="36" t="str">
        <f t="shared" si="33"/>
        <v>3</v>
      </c>
      <c r="J304" s="36">
        <f t="shared" si="34"/>
        <v>14</v>
      </c>
      <c r="K304" s="36" t="str">
        <f t="shared" si="35"/>
        <v>27</v>
      </c>
      <c r="L304" s="36" t="str">
        <f t="shared" si="36"/>
        <v>10</v>
      </c>
      <c r="M304" s="36" t="str">
        <f t="shared" si="37"/>
        <v>84</v>
      </c>
      <c r="N304" s="34">
        <f t="shared" si="38"/>
        <v>40169.065999999999</v>
      </c>
      <c r="O304" s="37">
        <v>29000</v>
      </c>
      <c r="P304" s="37">
        <v>11169.066000000001</v>
      </c>
      <c r="Q304" s="32" t="s">
        <v>3872</v>
      </c>
      <c r="R304" s="37" t="s">
        <v>4965</v>
      </c>
      <c r="S304" s="38">
        <v>44376</v>
      </c>
      <c r="T304" s="39">
        <f t="shared" si="39"/>
        <v>28</v>
      </c>
    </row>
    <row r="305" spans="1:20" s="39" customFormat="1" ht="54" hidden="1" outlineLevel="1">
      <c r="A305" s="32">
        <f t="shared" si="40"/>
        <v>297</v>
      </c>
      <c r="B305" s="32" t="s">
        <v>3868</v>
      </c>
      <c r="C305" s="32" t="s">
        <v>3869</v>
      </c>
      <c r="D305" s="33" t="s">
        <v>4966</v>
      </c>
      <c r="E305" s="34">
        <v>534291328</v>
      </c>
      <c r="F305" s="34" t="s">
        <v>4967</v>
      </c>
      <c r="G305" s="34" t="s">
        <v>12325</v>
      </c>
      <c r="H305" s="35" t="s">
        <v>4968</v>
      </c>
      <c r="I305" s="36" t="str">
        <f t="shared" si="33"/>
        <v>4</v>
      </c>
      <c r="J305" s="36">
        <f t="shared" si="34"/>
        <v>14</v>
      </c>
      <c r="K305" s="36" t="str">
        <f t="shared" si="35"/>
        <v>17</v>
      </c>
      <c r="L305" s="36" t="str">
        <f t="shared" si="36"/>
        <v>09</v>
      </c>
      <c r="M305" s="36" t="str">
        <f t="shared" si="37"/>
        <v>96</v>
      </c>
      <c r="N305" s="34">
        <f t="shared" si="38"/>
        <v>42412.595650000003</v>
      </c>
      <c r="O305" s="37">
        <v>24000</v>
      </c>
      <c r="P305" s="37">
        <v>18412.595649999999</v>
      </c>
      <c r="Q305" s="32" t="s">
        <v>3872</v>
      </c>
      <c r="R305" s="37" t="s">
        <v>4969</v>
      </c>
      <c r="S305" s="38">
        <v>44209</v>
      </c>
      <c r="T305" s="39">
        <f t="shared" si="39"/>
        <v>28</v>
      </c>
    </row>
    <row r="306" spans="1:20" s="39" customFormat="1" ht="54" hidden="1" outlineLevel="1">
      <c r="A306" s="32">
        <f t="shared" si="40"/>
        <v>298</v>
      </c>
      <c r="B306" s="32" t="s">
        <v>3868</v>
      </c>
      <c r="C306" s="32" t="s">
        <v>3869</v>
      </c>
      <c r="D306" s="33" t="s">
        <v>4970</v>
      </c>
      <c r="E306" s="34">
        <v>588528698</v>
      </c>
      <c r="F306" s="34" t="s">
        <v>4971</v>
      </c>
      <c r="G306" s="34" t="s">
        <v>12326</v>
      </c>
      <c r="H306" s="35" t="s">
        <v>4972</v>
      </c>
      <c r="I306" s="36" t="str">
        <f t="shared" si="33"/>
        <v>4</v>
      </c>
      <c r="J306" s="36">
        <f t="shared" si="34"/>
        <v>14</v>
      </c>
      <c r="K306" s="36" t="str">
        <f t="shared" si="35"/>
        <v>22</v>
      </c>
      <c r="L306" s="36" t="str">
        <f t="shared" si="36"/>
        <v>07</v>
      </c>
      <c r="M306" s="36" t="str">
        <f t="shared" si="37"/>
        <v>93</v>
      </c>
      <c r="N306" s="34">
        <f t="shared" si="38"/>
        <v>39925.216699999997</v>
      </c>
      <c r="O306" s="37">
        <v>29000</v>
      </c>
      <c r="P306" s="37">
        <v>10925.216699999999</v>
      </c>
      <c r="Q306" s="32" t="s">
        <v>3872</v>
      </c>
      <c r="R306" s="37" t="s">
        <v>4973</v>
      </c>
      <c r="S306" s="38">
        <v>44474</v>
      </c>
      <c r="T306" s="39">
        <f t="shared" si="39"/>
        <v>28</v>
      </c>
    </row>
    <row r="307" spans="1:20" s="39" customFormat="1" ht="54" hidden="1" outlineLevel="1">
      <c r="A307" s="32">
        <f t="shared" si="40"/>
        <v>299</v>
      </c>
      <c r="B307" s="32" t="s">
        <v>3868</v>
      </c>
      <c r="C307" s="32" t="s">
        <v>3869</v>
      </c>
      <c r="D307" s="33" t="s">
        <v>4974</v>
      </c>
      <c r="E307" s="34">
        <v>526173120</v>
      </c>
      <c r="F307" s="34" t="s">
        <v>4975</v>
      </c>
      <c r="G307" s="34" t="s">
        <v>12327</v>
      </c>
      <c r="H307" s="35" t="s">
        <v>4976</v>
      </c>
      <c r="I307" s="36" t="str">
        <f t="shared" si="33"/>
        <v>3</v>
      </c>
      <c r="J307" s="36">
        <f t="shared" si="34"/>
        <v>14</v>
      </c>
      <c r="K307" s="36" t="str">
        <f t="shared" si="35"/>
        <v>04</v>
      </c>
      <c r="L307" s="36" t="str">
        <f t="shared" si="36"/>
        <v>08</v>
      </c>
      <c r="M307" s="36" t="str">
        <f t="shared" si="37"/>
        <v>92</v>
      </c>
      <c r="N307" s="34">
        <f t="shared" si="38"/>
        <v>35992.881130000002</v>
      </c>
      <c r="O307" s="37">
        <v>29000</v>
      </c>
      <c r="P307" s="37">
        <v>6992.8811299999998</v>
      </c>
      <c r="Q307" s="32" t="s">
        <v>3872</v>
      </c>
      <c r="R307" s="37" t="s">
        <v>4977</v>
      </c>
      <c r="S307" s="38">
        <v>44536</v>
      </c>
      <c r="T307" s="39">
        <f t="shared" si="39"/>
        <v>28</v>
      </c>
    </row>
    <row r="308" spans="1:20" s="39" customFormat="1" ht="54" hidden="1" outlineLevel="1">
      <c r="A308" s="32">
        <f t="shared" si="40"/>
        <v>300</v>
      </c>
      <c r="B308" s="32" t="s">
        <v>3868</v>
      </c>
      <c r="C308" s="32" t="s">
        <v>3869</v>
      </c>
      <c r="D308" s="46" t="s">
        <v>4978</v>
      </c>
      <c r="E308" s="34">
        <v>586483931</v>
      </c>
      <c r="F308" s="34" t="s">
        <v>4979</v>
      </c>
      <c r="G308" s="34" t="s">
        <v>12328</v>
      </c>
      <c r="H308" s="35">
        <v>31509942170148</v>
      </c>
      <c r="I308" s="36" t="str">
        <f t="shared" si="33"/>
        <v>3</v>
      </c>
      <c r="J308" s="36">
        <f t="shared" si="34"/>
        <v>14</v>
      </c>
      <c r="K308" s="36" t="str">
        <f t="shared" si="35"/>
        <v>15</v>
      </c>
      <c r="L308" s="36" t="str">
        <f t="shared" si="36"/>
        <v>09</v>
      </c>
      <c r="M308" s="36" t="str">
        <f t="shared" si="37"/>
        <v>94</v>
      </c>
      <c r="N308" s="34">
        <f t="shared" si="38"/>
        <v>52911.88076</v>
      </c>
      <c r="O308" s="37">
        <v>29000</v>
      </c>
      <c r="P308" s="37">
        <v>23911.880759999996</v>
      </c>
      <c r="Q308" s="32" t="s">
        <v>3872</v>
      </c>
      <c r="R308" s="37" t="s">
        <v>4980</v>
      </c>
      <c r="S308" s="38">
        <v>44224</v>
      </c>
      <c r="T308" s="39">
        <f t="shared" si="39"/>
        <v>28</v>
      </c>
    </row>
    <row r="309" spans="1:20" s="39" customFormat="1" ht="54" hidden="1" outlineLevel="1">
      <c r="A309" s="32">
        <f t="shared" si="40"/>
        <v>301</v>
      </c>
      <c r="B309" s="32" t="s">
        <v>3868</v>
      </c>
      <c r="C309" s="32" t="s">
        <v>3869</v>
      </c>
      <c r="D309" s="46" t="s">
        <v>4981</v>
      </c>
      <c r="E309" s="34">
        <v>631470831</v>
      </c>
      <c r="F309" s="34" t="s">
        <v>4982</v>
      </c>
      <c r="G309" s="34" t="s">
        <v>12329</v>
      </c>
      <c r="H309" s="35">
        <v>33105955960053</v>
      </c>
      <c r="I309" s="36" t="str">
        <f t="shared" si="33"/>
        <v>3</v>
      </c>
      <c r="J309" s="36">
        <f t="shared" si="34"/>
        <v>14</v>
      </c>
      <c r="K309" s="36" t="str">
        <f t="shared" si="35"/>
        <v>31</v>
      </c>
      <c r="L309" s="36" t="str">
        <f t="shared" si="36"/>
        <v>05</v>
      </c>
      <c r="M309" s="36" t="str">
        <f t="shared" si="37"/>
        <v>95</v>
      </c>
      <c r="N309" s="34">
        <f t="shared" si="38"/>
        <v>37878.227639999997</v>
      </c>
      <c r="O309" s="37">
        <v>22500</v>
      </c>
      <c r="P309" s="37">
        <v>15378.227640000001</v>
      </c>
      <c r="Q309" s="32" t="s">
        <v>3872</v>
      </c>
      <c r="R309" s="37" t="s">
        <v>4983</v>
      </c>
      <c r="S309" s="38">
        <v>44350</v>
      </c>
      <c r="T309" s="39">
        <f t="shared" si="39"/>
        <v>28</v>
      </c>
    </row>
    <row r="310" spans="1:20" s="39" customFormat="1" ht="54" hidden="1" outlineLevel="1">
      <c r="A310" s="32">
        <f t="shared" si="40"/>
        <v>302</v>
      </c>
      <c r="B310" s="32" t="s">
        <v>3868</v>
      </c>
      <c r="C310" s="32" t="s">
        <v>3869</v>
      </c>
      <c r="D310" s="46" t="s">
        <v>4984</v>
      </c>
      <c r="E310" s="47">
        <v>520489514</v>
      </c>
      <c r="F310" s="34" t="s">
        <v>4985</v>
      </c>
      <c r="G310" s="34" t="s">
        <v>12330</v>
      </c>
      <c r="H310" s="35" t="s">
        <v>4986</v>
      </c>
      <c r="I310" s="36" t="str">
        <f t="shared" si="33"/>
        <v>3</v>
      </c>
      <c r="J310" s="36">
        <f t="shared" si="34"/>
        <v>14</v>
      </c>
      <c r="K310" s="36" t="str">
        <f t="shared" si="35"/>
        <v>04</v>
      </c>
      <c r="L310" s="36" t="str">
        <f t="shared" si="36"/>
        <v>08</v>
      </c>
      <c r="M310" s="36" t="str">
        <f t="shared" si="37"/>
        <v>92</v>
      </c>
      <c r="N310" s="34">
        <f t="shared" si="38"/>
        <v>44747.197240000001</v>
      </c>
      <c r="O310" s="37">
        <v>29000</v>
      </c>
      <c r="P310" s="37">
        <v>15747.19724</v>
      </c>
      <c r="Q310" s="32" t="s">
        <v>3872</v>
      </c>
      <c r="R310" s="37" t="s">
        <v>4987</v>
      </c>
      <c r="S310" s="38">
        <v>44368</v>
      </c>
      <c r="T310" s="39">
        <f t="shared" si="39"/>
        <v>28</v>
      </c>
    </row>
    <row r="311" spans="1:20" s="39" customFormat="1" ht="54" hidden="1" outlineLevel="1">
      <c r="A311" s="32">
        <f t="shared" si="40"/>
        <v>303</v>
      </c>
      <c r="B311" s="32" t="s">
        <v>3868</v>
      </c>
      <c r="C311" s="32" t="s">
        <v>3869</v>
      </c>
      <c r="D311" s="46" t="s">
        <v>4988</v>
      </c>
      <c r="E311" s="34">
        <v>411487857</v>
      </c>
      <c r="F311" s="34" t="s">
        <v>4989</v>
      </c>
      <c r="G311" s="34" t="s">
        <v>12331</v>
      </c>
      <c r="H311" s="35" t="s">
        <v>4990</v>
      </c>
      <c r="I311" s="36" t="str">
        <f t="shared" si="33"/>
        <v>4</v>
      </c>
      <c r="J311" s="36">
        <f t="shared" si="34"/>
        <v>14</v>
      </c>
      <c r="K311" s="36" t="str">
        <f t="shared" si="35"/>
        <v>07</v>
      </c>
      <c r="L311" s="36" t="str">
        <f t="shared" si="36"/>
        <v>12</v>
      </c>
      <c r="M311" s="36" t="str">
        <f t="shared" si="37"/>
        <v>83</v>
      </c>
      <c r="N311" s="34">
        <f t="shared" si="38"/>
        <v>42578.657279999999</v>
      </c>
      <c r="O311" s="37">
        <v>29000</v>
      </c>
      <c r="P311" s="37">
        <v>13578.657280000001</v>
      </c>
      <c r="Q311" s="32" t="s">
        <v>3872</v>
      </c>
      <c r="R311" s="37" t="s">
        <v>4991</v>
      </c>
      <c r="S311" s="38">
        <v>44435</v>
      </c>
      <c r="T311" s="39">
        <f t="shared" si="39"/>
        <v>28</v>
      </c>
    </row>
    <row r="312" spans="1:20" s="39" customFormat="1" ht="54" hidden="1" outlineLevel="1">
      <c r="A312" s="32">
        <f t="shared" si="40"/>
        <v>304</v>
      </c>
      <c r="B312" s="32" t="s">
        <v>3868</v>
      </c>
      <c r="C312" s="32" t="s">
        <v>3869</v>
      </c>
      <c r="D312" s="46" t="s">
        <v>4992</v>
      </c>
      <c r="E312" s="34">
        <v>506134764</v>
      </c>
      <c r="F312" s="34" t="s">
        <v>4993</v>
      </c>
      <c r="G312" s="34" t="s">
        <v>12332</v>
      </c>
      <c r="H312" s="35" t="s">
        <v>4994</v>
      </c>
      <c r="I312" s="36" t="str">
        <f t="shared" si="33"/>
        <v>4</v>
      </c>
      <c r="J312" s="36">
        <f t="shared" si="34"/>
        <v>14</v>
      </c>
      <c r="K312" s="36" t="str">
        <f t="shared" si="35"/>
        <v>15</v>
      </c>
      <c r="L312" s="36" t="str">
        <f t="shared" si="36"/>
        <v>04</v>
      </c>
      <c r="M312" s="36" t="str">
        <f t="shared" si="37"/>
        <v>82</v>
      </c>
      <c r="N312" s="34">
        <f t="shared" si="38"/>
        <v>35782.025999999998</v>
      </c>
      <c r="O312" s="37">
        <v>27000</v>
      </c>
      <c r="P312" s="37">
        <v>8782.0259999999998</v>
      </c>
      <c r="Q312" s="32" t="s">
        <v>3872</v>
      </c>
      <c r="R312" s="37" t="s">
        <v>4995</v>
      </c>
      <c r="S312" s="38">
        <v>44417</v>
      </c>
      <c r="T312" s="39">
        <f t="shared" si="39"/>
        <v>28</v>
      </c>
    </row>
    <row r="313" spans="1:20" s="39" customFormat="1" ht="54" hidden="1" outlineLevel="1">
      <c r="A313" s="32">
        <f t="shared" si="40"/>
        <v>305</v>
      </c>
      <c r="B313" s="32" t="s">
        <v>3868</v>
      </c>
      <c r="C313" s="32" t="s">
        <v>3869</v>
      </c>
      <c r="D313" s="46" t="s">
        <v>4996</v>
      </c>
      <c r="E313" s="34">
        <v>533241698</v>
      </c>
      <c r="F313" s="34" t="s">
        <v>4997</v>
      </c>
      <c r="G313" s="34" t="s">
        <v>12333</v>
      </c>
      <c r="H313" s="35" t="s">
        <v>4998</v>
      </c>
      <c r="I313" s="36" t="str">
        <f t="shared" si="33"/>
        <v>3</v>
      </c>
      <c r="J313" s="36">
        <f t="shared" si="34"/>
        <v>14</v>
      </c>
      <c r="K313" s="36" t="str">
        <f t="shared" si="35"/>
        <v>01</v>
      </c>
      <c r="L313" s="36" t="str">
        <f t="shared" si="36"/>
        <v>12</v>
      </c>
      <c r="M313" s="36" t="str">
        <f t="shared" si="37"/>
        <v>79</v>
      </c>
      <c r="N313" s="34">
        <f t="shared" si="38"/>
        <v>44556.577429999998</v>
      </c>
      <c r="O313" s="37">
        <v>29000</v>
      </c>
      <c r="P313" s="37">
        <v>15556.577429999999</v>
      </c>
      <c r="Q313" s="32" t="s">
        <v>3872</v>
      </c>
      <c r="R313" s="37" t="s">
        <v>4999</v>
      </c>
      <c r="S313" s="38">
        <v>44368</v>
      </c>
      <c r="T313" s="39">
        <f t="shared" si="39"/>
        <v>28</v>
      </c>
    </row>
    <row r="314" spans="1:20" s="39" customFormat="1" ht="54" hidden="1" outlineLevel="1">
      <c r="A314" s="32">
        <f t="shared" si="40"/>
        <v>306</v>
      </c>
      <c r="B314" s="32" t="s">
        <v>3868</v>
      </c>
      <c r="C314" s="32" t="s">
        <v>3869</v>
      </c>
      <c r="D314" s="46" t="s">
        <v>5000</v>
      </c>
      <c r="E314" s="34">
        <v>528219961</v>
      </c>
      <c r="F314" s="34" t="s">
        <v>5001</v>
      </c>
      <c r="G314" s="34" t="s">
        <v>12334</v>
      </c>
      <c r="H314" s="35" t="s">
        <v>5002</v>
      </c>
      <c r="I314" s="36" t="str">
        <f t="shared" si="33"/>
        <v>4</v>
      </c>
      <c r="J314" s="36">
        <f t="shared" si="34"/>
        <v>14</v>
      </c>
      <c r="K314" s="36" t="str">
        <f t="shared" si="35"/>
        <v>13</v>
      </c>
      <c r="L314" s="36" t="str">
        <f t="shared" si="36"/>
        <v>01</v>
      </c>
      <c r="M314" s="36" t="str">
        <f t="shared" si="37"/>
        <v>87</v>
      </c>
      <c r="N314" s="34">
        <f t="shared" si="38"/>
        <v>45283.51842</v>
      </c>
      <c r="O314" s="37">
        <v>29000</v>
      </c>
      <c r="P314" s="37">
        <v>16283.51842</v>
      </c>
      <c r="Q314" s="32" t="s">
        <v>3872</v>
      </c>
      <c r="R314" s="37" t="s">
        <v>5003</v>
      </c>
      <c r="S314" s="38">
        <v>44351</v>
      </c>
      <c r="T314" s="39">
        <f t="shared" si="39"/>
        <v>28</v>
      </c>
    </row>
    <row r="315" spans="1:20" s="39" customFormat="1" ht="54" hidden="1" outlineLevel="1">
      <c r="A315" s="32">
        <f t="shared" si="40"/>
        <v>307</v>
      </c>
      <c r="B315" s="32" t="s">
        <v>3868</v>
      </c>
      <c r="C315" s="32" t="s">
        <v>3869</v>
      </c>
      <c r="D315" s="46" t="s">
        <v>5004</v>
      </c>
      <c r="E315" s="34">
        <v>587291102</v>
      </c>
      <c r="F315" s="34" t="s">
        <v>5005</v>
      </c>
      <c r="G315" s="34" t="s">
        <v>12335</v>
      </c>
      <c r="H315" s="35" t="s">
        <v>5006</v>
      </c>
      <c r="I315" s="36" t="str">
        <f t="shared" si="33"/>
        <v>3</v>
      </c>
      <c r="J315" s="36">
        <f t="shared" si="34"/>
        <v>14</v>
      </c>
      <c r="K315" s="36" t="str">
        <f t="shared" si="35"/>
        <v>10</v>
      </c>
      <c r="L315" s="36" t="str">
        <f t="shared" si="36"/>
        <v>09</v>
      </c>
      <c r="M315" s="36" t="str">
        <f t="shared" si="37"/>
        <v>89</v>
      </c>
      <c r="N315" s="34">
        <f t="shared" si="38"/>
        <v>40273.773280000001</v>
      </c>
      <c r="O315" s="37">
        <v>26070</v>
      </c>
      <c r="P315" s="37">
        <v>14203.773280000001</v>
      </c>
      <c r="Q315" s="32" t="s">
        <v>3872</v>
      </c>
      <c r="R315" s="37" t="s">
        <v>5007</v>
      </c>
      <c r="S315" s="38">
        <v>44356</v>
      </c>
      <c r="T315" s="39">
        <f t="shared" si="39"/>
        <v>28</v>
      </c>
    </row>
    <row r="316" spans="1:20" s="39" customFormat="1" ht="54" hidden="1" outlineLevel="1">
      <c r="A316" s="32">
        <f t="shared" si="40"/>
        <v>308</v>
      </c>
      <c r="B316" s="32" t="s">
        <v>3868</v>
      </c>
      <c r="C316" s="32" t="s">
        <v>3869</v>
      </c>
      <c r="D316" s="46" t="s">
        <v>5008</v>
      </c>
      <c r="E316" s="34">
        <v>565309665</v>
      </c>
      <c r="F316" s="34" t="s">
        <v>5009</v>
      </c>
      <c r="G316" s="34" t="s">
        <v>12336</v>
      </c>
      <c r="H316" s="35" t="s">
        <v>5010</v>
      </c>
      <c r="I316" s="36" t="str">
        <f t="shared" si="33"/>
        <v>4</v>
      </c>
      <c r="J316" s="36">
        <f t="shared" si="34"/>
        <v>14</v>
      </c>
      <c r="K316" s="36" t="str">
        <f t="shared" si="35"/>
        <v>22</v>
      </c>
      <c r="L316" s="36" t="str">
        <f t="shared" si="36"/>
        <v>01</v>
      </c>
      <c r="M316" s="36" t="str">
        <f t="shared" si="37"/>
        <v>99</v>
      </c>
      <c r="N316" s="34">
        <f t="shared" si="38"/>
        <v>44556.577429999998</v>
      </c>
      <c r="O316" s="37">
        <v>29000</v>
      </c>
      <c r="P316" s="37">
        <v>15556.577429999999</v>
      </c>
      <c r="Q316" s="32" t="s">
        <v>3872</v>
      </c>
      <c r="R316" s="37" t="s">
        <v>5011</v>
      </c>
      <c r="S316" s="38">
        <v>44368</v>
      </c>
      <c r="T316" s="39">
        <f t="shared" si="39"/>
        <v>28</v>
      </c>
    </row>
    <row r="317" spans="1:20" s="39" customFormat="1" ht="54" hidden="1" outlineLevel="1">
      <c r="A317" s="32">
        <f t="shared" si="40"/>
        <v>309</v>
      </c>
      <c r="B317" s="32" t="s">
        <v>3868</v>
      </c>
      <c r="C317" s="32" t="s">
        <v>3869</v>
      </c>
      <c r="D317" s="46" t="s">
        <v>5012</v>
      </c>
      <c r="E317" s="34">
        <v>533372789</v>
      </c>
      <c r="F317" s="34" t="s">
        <v>5013</v>
      </c>
      <c r="G317" s="34" t="s">
        <v>12337</v>
      </c>
      <c r="H317" s="35" t="s">
        <v>5014</v>
      </c>
      <c r="I317" s="36" t="str">
        <f t="shared" si="33"/>
        <v>3</v>
      </c>
      <c r="J317" s="36">
        <f t="shared" si="34"/>
        <v>14</v>
      </c>
      <c r="K317" s="36" t="str">
        <f t="shared" si="35"/>
        <v>03</v>
      </c>
      <c r="L317" s="36" t="str">
        <f t="shared" si="36"/>
        <v>08</v>
      </c>
      <c r="M317" s="36" t="str">
        <f t="shared" si="37"/>
        <v>95</v>
      </c>
      <c r="N317" s="34">
        <f t="shared" si="38"/>
        <v>40273.773280000001</v>
      </c>
      <c r="O317" s="37">
        <v>26070</v>
      </c>
      <c r="P317" s="37">
        <v>14203.773280000001</v>
      </c>
      <c r="Q317" s="32" t="s">
        <v>3872</v>
      </c>
      <c r="R317" s="37" t="s">
        <v>5015</v>
      </c>
      <c r="S317" s="38">
        <v>44356</v>
      </c>
      <c r="T317" s="39">
        <f t="shared" si="39"/>
        <v>28</v>
      </c>
    </row>
    <row r="318" spans="1:20" s="39" customFormat="1" ht="54" hidden="1" outlineLevel="1">
      <c r="A318" s="32">
        <f t="shared" si="40"/>
        <v>310</v>
      </c>
      <c r="B318" s="32" t="s">
        <v>3868</v>
      </c>
      <c r="C318" s="32" t="s">
        <v>3869</v>
      </c>
      <c r="D318" s="46" t="s">
        <v>5016</v>
      </c>
      <c r="E318" s="34">
        <v>499001949</v>
      </c>
      <c r="F318" s="34" t="s">
        <v>5017</v>
      </c>
      <c r="G318" s="34" t="s">
        <v>12338</v>
      </c>
      <c r="H318" s="35" t="s">
        <v>5018</v>
      </c>
      <c r="I318" s="36" t="str">
        <f t="shared" si="33"/>
        <v>4</v>
      </c>
      <c r="J318" s="36">
        <f t="shared" si="34"/>
        <v>14</v>
      </c>
      <c r="K318" s="36" t="str">
        <f t="shared" si="35"/>
        <v>18</v>
      </c>
      <c r="L318" s="36" t="str">
        <f t="shared" si="36"/>
        <v>05</v>
      </c>
      <c r="M318" s="36" t="str">
        <f t="shared" si="37"/>
        <v>88</v>
      </c>
      <c r="N318" s="34">
        <f t="shared" si="38"/>
        <v>46624.11105</v>
      </c>
      <c r="O318" s="37">
        <v>29000</v>
      </c>
      <c r="P318" s="37">
        <v>17624.11105</v>
      </c>
      <c r="Q318" s="32" t="s">
        <v>3872</v>
      </c>
      <c r="R318" s="37" t="s">
        <v>5019</v>
      </c>
      <c r="S318" s="38">
        <v>44229</v>
      </c>
      <c r="T318" s="39">
        <f t="shared" si="39"/>
        <v>28</v>
      </c>
    </row>
    <row r="319" spans="1:20" s="39" customFormat="1" ht="54" hidden="1" outlineLevel="1">
      <c r="A319" s="32">
        <f t="shared" si="40"/>
        <v>311</v>
      </c>
      <c r="B319" s="32" t="s">
        <v>3868</v>
      </c>
      <c r="C319" s="32" t="s">
        <v>3869</v>
      </c>
      <c r="D319" s="46" t="s">
        <v>5020</v>
      </c>
      <c r="E319" s="34">
        <v>510918640</v>
      </c>
      <c r="F319" s="34" t="s">
        <v>5021</v>
      </c>
      <c r="G319" s="34" t="s">
        <v>12339</v>
      </c>
      <c r="H319" s="35" t="s">
        <v>5022</v>
      </c>
      <c r="I319" s="36" t="str">
        <f t="shared" si="33"/>
        <v>4</v>
      </c>
      <c r="J319" s="36">
        <f t="shared" si="34"/>
        <v>14</v>
      </c>
      <c r="K319" s="36" t="str">
        <f t="shared" si="35"/>
        <v>25</v>
      </c>
      <c r="L319" s="36" t="str">
        <f t="shared" si="36"/>
        <v>07</v>
      </c>
      <c r="M319" s="36" t="str">
        <f t="shared" si="37"/>
        <v>91</v>
      </c>
      <c r="N319" s="34">
        <f t="shared" si="38"/>
        <v>39739.406210000001</v>
      </c>
      <c r="O319" s="37">
        <v>22500</v>
      </c>
      <c r="P319" s="37">
        <v>17239.406210000001</v>
      </c>
      <c r="Q319" s="32" t="s">
        <v>3872</v>
      </c>
      <c r="R319" s="37" t="s">
        <v>5023</v>
      </c>
      <c r="S319" s="38">
        <v>44222</v>
      </c>
      <c r="T319" s="39">
        <f t="shared" si="39"/>
        <v>28</v>
      </c>
    </row>
    <row r="320" spans="1:20" s="39" customFormat="1" ht="54" hidden="1" outlineLevel="1">
      <c r="A320" s="32">
        <f t="shared" si="40"/>
        <v>312</v>
      </c>
      <c r="B320" s="32" t="s">
        <v>3868</v>
      </c>
      <c r="C320" s="32" t="s">
        <v>3869</v>
      </c>
      <c r="D320" s="46" t="s">
        <v>5024</v>
      </c>
      <c r="E320" s="34">
        <v>525971094</v>
      </c>
      <c r="F320" s="34" t="s">
        <v>5025</v>
      </c>
      <c r="G320" s="34" t="s">
        <v>12340</v>
      </c>
      <c r="H320" s="35" t="s">
        <v>5026</v>
      </c>
      <c r="I320" s="36" t="str">
        <f t="shared" si="33"/>
        <v>4</v>
      </c>
      <c r="J320" s="36">
        <f t="shared" si="34"/>
        <v>14</v>
      </c>
      <c r="K320" s="36" t="str">
        <f t="shared" si="35"/>
        <v>15</v>
      </c>
      <c r="L320" s="36" t="str">
        <f t="shared" si="36"/>
        <v>03</v>
      </c>
      <c r="M320" s="36" t="str">
        <f t="shared" si="37"/>
        <v>85</v>
      </c>
      <c r="N320" s="34">
        <f t="shared" si="38"/>
        <v>33821.997000000003</v>
      </c>
      <c r="O320" s="37">
        <v>20000</v>
      </c>
      <c r="P320" s="37">
        <v>13821.996999999999</v>
      </c>
      <c r="Q320" s="32" t="s">
        <v>3872</v>
      </c>
      <c r="R320" s="37" t="s">
        <v>5027</v>
      </c>
      <c r="S320" s="38">
        <v>44225</v>
      </c>
      <c r="T320" s="39">
        <f t="shared" si="39"/>
        <v>28</v>
      </c>
    </row>
    <row r="321" spans="1:20" s="39" customFormat="1" ht="54" hidden="1" outlineLevel="1">
      <c r="A321" s="32">
        <f t="shared" si="40"/>
        <v>313</v>
      </c>
      <c r="B321" s="32" t="s">
        <v>3868</v>
      </c>
      <c r="C321" s="32" t="s">
        <v>3869</v>
      </c>
      <c r="D321" s="46" t="s">
        <v>5028</v>
      </c>
      <c r="E321" s="34">
        <v>595446971</v>
      </c>
      <c r="F321" s="34" t="s">
        <v>5029</v>
      </c>
      <c r="G321" s="34" t="s">
        <v>12341</v>
      </c>
      <c r="H321" s="35" t="s">
        <v>5030</v>
      </c>
      <c r="I321" s="36" t="str">
        <f t="shared" si="33"/>
        <v>3</v>
      </c>
      <c r="J321" s="36">
        <f t="shared" si="34"/>
        <v>14</v>
      </c>
      <c r="K321" s="36" t="str">
        <f t="shared" si="35"/>
        <v>28</v>
      </c>
      <c r="L321" s="36" t="str">
        <f t="shared" si="36"/>
        <v>11</v>
      </c>
      <c r="M321" s="36" t="str">
        <f t="shared" si="37"/>
        <v>84</v>
      </c>
      <c r="N321" s="34">
        <f t="shared" si="38"/>
        <v>33197.641000000003</v>
      </c>
      <c r="O321" s="37">
        <v>19630.8</v>
      </c>
      <c r="P321" s="37">
        <v>13566.841</v>
      </c>
      <c r="Q321" s="32" t="s">
        <v>3872</v>
      </c>
      <c r="R321" s="37" t="s">
        <v>5031</v>
      </c>
      <c r="S321" s="38">
        <v>44225</v>
      </c>
      <c r="T321" s="39">
        <f t="shared" si="39"/>
        <v>28</v>
      </c>
    </row>
    <row r="322" spans="1:20" s="39" customFormat="1" ht="54" hidden="1" outlineLevel="1">
      <c r="A322" s="32">
        <f t="shared" si="40"/>
        <v>314</v>
      </c>
      <c r="B322" s="32" t="s">
        <v>3868</v>
      </c>
      <c r="C322" s="32" t="s">
        <v>3869</v>
      </c>
      <c r="D322" s="46" t="s">
        <v>5032</v>
      </c>
      <c r="E322" s="34">
        <v>632383013</v>
      </c>
      <c r="F322" s="34" t="s">
        <v>5033</v>
      </c>
      <c r="G322" s="34" t="s">
        <v>12342</v>
      </c>
      <c r="H322" s="35" t="s">
        <v>5034</v>
      </c>
      <c r="I322" s="36" t="str">
        <f t="shared" si="33"/>
        <v>4</v>
      </c>
      <c r="J322" s="36">
        <f t="shared" si="34"/>
        <v>14</v>
      </c>
      <c r="K322" s="36" t="str">
        <f t="shared" si="35"/>
        <v>28</v>
      </c>
      <c r="L322" s="36" t="str">
        <f t="shared" si="36"/>
        <v>03</v>
      </c>
      <c r="M322" s="36" t="str">
        <f t="shared" si="37"/>
        <v>96</v>
      </c>
      <c r="N322" s="34">
        <f t="shared" si="38"/>
        <v>50998.919670000003</v>
      </c>
      <c r="O322" s="37">
        <v>29000</v>
      </c>
      <c r="P322" s="37">
        <v>21998.919670000003</v>
      </c>
      <c r="Q322" s="32" t="s">
        <v>3872</v>
      </c>
      <c r="R322" s="37" t="s">
        <v>5035</v>
      </c>
      <c r="S322" s="38">
        <v>44282</v>
      </c>
      <c r="T322" s="39">
        <f t="shared" si="39"/>
        <v>28</v>
      </c>
    </row>
    <row r="323" spans="1:20" s="39" customFormat="1" ht="54" hidden="1" outlineLevel="1">
      <c r="A323" s="32">
        <f t="shared" si="40"/>
        <v>315</v>
      </c>
      <c r="B323" s="32" t="s">
        <v>3868</v>
      </c>
      <c r="C323" s="32" t="s">
        <v>3869</v>
      </c>
      <c r="D323" s="46" t="s">
        <v>5036</v>
      </c>
      <c r="E323" s="34">
        <v>536844625</v>
      </c>
      <c r="F323" s="34" t="s">
        <v>5037</v>
      </c>
      <c r="G323" s="34" t="s">
        <v>12343</v>
      </c>
      <c r="H323" s="35" t="s">
        <v>5038</v>
      </c>
      <c r="I323" s="36" t="str">
        <f t="shared" si="33"/>
        <v>3</v>
      </c>
      <c r="J323" s="36">
        <f t="shared" si="34"/>
        <v>14</v>
      </c>
      <c r="K323" s="36" t="str">
        <f t="shared" si="35"/>
        <v>08</v>
      </c>
      <c r="L323" s="36" t="str">
        <f t="shared" si="36"/>
        <v>03</v>
      </c>
      <c r="M323" s="36" t="str">
        <f t="shared" si="37"/>
        <v>91</v>
      </c>
      <c r="N323" s="34">
        <f t="shared" si="38"/>
        <v>35212.663990000001</v>
      </c>
      <c r="O323" s="37">
        <v>22500</v>
      </c>
      <c r="P323" s="37">
        <v>12712.663990000001</v>
      </c>
      <c r="Q323" s="32" t="s">
        <v>3872</v>
      </c>
      <c r="R323" s="37" t="s">
        <v>5039</v>
      </c>
      <c r="S323" s="38">
        <v>44357</v>
      </c>
      <c r="T323" s="39">
        <f t="shared" si="39"/>
        <v>28</v>
      </c>
    </row>
    <row r="324" spans="1:20" s="39" customFormat="1" ht="54" hidden="1" outlineLevel="1">
      <c r="A324" s="32">
        <f t="shared" si="40"/>
        <v>316</v>
      </c>
      <c r="B324" s="32" t="s">
        <v>3868</v>
      </c>
      <c r="C324" s="32" t="s">
        <v>3869</v>
      </c>
      <c r="D324" s="46" t="s">
        <v>5040</v>
      </c>
      <c r="E324" s="34">
        <v>532038087</v>
      </c>
      <c r="F324" s="34" t="s">
        <v>5041</v>
      </c>
      <c r="G324" s="34" t="s">
        <v>12344</v>
      </c>
      <c r="H324" s="35" t="s">
        <v>5042</v>
      </c>
      <c r="I324" s="36" t="str">
        <f t="shared" si="33"/>
        <v>4</v>
      </c>
      <c r="J324" s="36">
        <f t="shared" si="34"/>
        <v>14</v>
      </c>
      <c r="K324" s="36" t="str">
        <f t="shared" si="35"/>
        <v>23</v>
      </c>
      <c r="L324" s="36" t="str">
        <f t="shared" si="36"/>
        <v>01</v>
      </c>
      <c r="M324" s="36" t="str">
        <f t="shared" si="37"/>
        <v>90</v>
      </c>
      <c r="N324" s="34">
        <f t="shared" si="38"/>
        <v>52961.034440000003</v>
      </c>
      <c r="O324" s="37">
        <v>29000</v>
      </c>
      <c r="P324" s="37">
        <v>23961.034440000003</v>
      </c>
      <c r="Q324" s="32" t="s">
        <v>3872</v>
      </c>
      <c r="R324" s="37" t="s">
        <v>5043</v>
      </c>
      <c r="S324" s="38">
        <v>44222</v>
      </c>
      <c r="T324" s="39">
        <f t="shared" si="39"/>
        <v>28</v>
      </c>
    </row>
    <row r="325" spans="1:20" s="39" customFormat="1" ht="54" hidden="1" outlineLevel="1">
      <c r="A325" s="32">
        <f t="shared" si="40"/>
        <v>317</v>
      </c>
      <c r="B325" s="32" t="s">
        <v>3868</v>
      </c>
      <c r="C325" s="32" t="s">
        <v>3869</v>
      </c>
      <c r="D325" s="46" t="s">
        <v>5044</v>
      </c>
      <c r="E325" s="34">
        <v>559321457</v>
      </c>
      <c r="F325" s="34" t="s">
        <v>5045</v>
      </c>
      <c r="G325" s="34" t="s">
        <v>12345</v>
      </c>
      <c r="H325" s="35" t="s">
        <v>5046</v>
      </c>
      <c r="I325" s="36" t="str">
        <f t="shared" si="33"/>
        <v>4</v>
      </c>
      <c r="J325" s="36">
        <f t="shared" si="34"/>
        <v>14</v>
      </c>
      <c r="K325" s="36" t="str">
        <f t="shared" si="35"/>
        <v>10</v>
      </c>
      <c r="L325" s="36" t="str">
        <f t="shared" si="36"/>
        <v>12</v>
      </c>
      <c r="M325" s="36" t="str">
        <f t="shared" si="37"/>
        <v>95</v>
      </c>
      <c r="N325" s="34">
        <f t="shared" si="38"/>
        <v>36306.451719999997</v>
      </c>
      <c r="O325" s="37">
        <v>21000</v>
      </c>
      <c r="P325" s="37">
        <v>15306.451719999999</v>
      </c>
      <c r="Q325" s="32" t="s">
        <v>3872</v>
      </c>
      <c r="R325" s="37" t="s">
        <v>5047</v>
      </c>
      <c r="S325" s="38">
        <v>44235</v>
      </c>
      <c r="T325" s="39">
        <f t="shared" si="39"/>
        <v>28</v>
      </c>
    </row>
    <row r="326" spans="1:20" s="39" customFormat="1" ht="54" hidden="1" outlineLevel="1">
      <c r="A326" s="32">
        <f t="shared" si="40"/>
        <v>318</v>
      </c>
      <c r="B326" s="32" t="s">
        <v>3868</v>
      </c>
      <c r="C326" s="32" t="s">
        <v>3869</v>
      </c>
      <c r="D326" s="46" t="s">
        <v>5048</v>
      </c>
      <c r="E326" s="34">
        <v>533256346</v>
      </c>
      <c r="F326" s="34" t="s">
        <v>5049</v>
      </c>
      <c r="G326" s="34" t="s">
        <v>12346</v>
      </c>
      <c r="H326" s="35">
        <v>41712915950013</v>
      </c>
      <c r="I326" s="36" t="str">
        <f t="shared" si="33"/>
        <v>4</v>
      </c>
      <c r="J326" s="36">
        <f t="shared" si="34"/>
        <v>14</v>
      </c>
      <c r="K326" s="36" t="str">
        <f t="shared" si="35"/>
        <v>17</v>
      </c>
      <c r="L326" s="36" t="str">
        <f t="shared" si="36"/>
        <v>12</v>
      </c>
      <c r="M326" s="36" t="str">
        <f t="shared" si="37"/>
        <v>91</v>
      </c>
      <c r="N326" s="34">
        <f t="shared" si="38"/>
        <v>41149.877630000003</v>
      </c>
      <c r="O326" s="37">
        <v>24420.48</v>
      </c>
      <c r="P326" s="37">
        <v>16729.397629999999</v>
      </c>
      <c r="Q326" s="32" t="s">
        <v>3872</v>
      </c>
      <c r="R326" s="37" t="s">
        <v>5050</v>
      </c>
      <c r="S326" s="38">
        <v>44252</v>
      </c>
      <c r="T326" s="39">
        <f t="shared" si="39"/>
        <v>28</v>
      </c>
    </row>
    <row r="327" spans="1:20" s="39" customFormat="1" ht="54" hidden="1" outlineLevel="1">
      <c r="A327" s="32">
        <f t="shared" si="40"/>
        <v>319</v>
      </c>
      <c r="B327" s="32" t="s">
        <v>3868</v>
      </c>
      <c r="C327" s="32" t="s">
        <v>3869</v>
      </c>
      <c r="D327" s="46" t="s">
        <v>5051</v>
      </c>
      <c r="E327" s="34">
        <v>571425590</v>
      </c>
      <c r="F327" s="34" t="s">
        <v>5052</v>
      </c>
      <c r="G327" s="34" t="s">
        <v>12347</v>
      </c>
      <c r="H327" s="35" t="s">
        <v>5053</v>
      </c>
      <c r="I327" s="36" t="str">
        <f t="shared" si="33"/>
        <v>4</v>
      </c>
      <c r="J327" s="36">
        <f t="shared" si="34"/>
        <v>14</v>
      </c>
      <c r="K327" s="36" t="str">
        <f t="shared" si="35"/>
        <v>16</v>
      </c>
      <c r="L327" s="36" t="str">
        <f t="shared" si="36"/>
        <v>09</v>
      </c>
      <c r="M327" s="36" t="str">
        <f t="shared" si="37"/>
        <v>92</v>
      </c>
      <c r="N327" s="34">
        <f t="shared" si="38"/>
        <v>16914.285</v>
      </c>
      <c r="O327" s="37">
        <v>10000</v>
      </c>
      <c r="P327" s="37">
        <v>6914.2849999999999</v>
      </c>
      <c r="Q327" s="32" t="s">
        <v>3872</v>
      </c>
      <c r="R327" s="37" t="s">
        <v>5054</v>
      </c>
      <c r="S327" s="38">
        <v>44238</v>
      </c>
      <c r="T327" s="39">
        <f t="shared" si="39"/>
        <v>28</v>
      </c>
    </row>
    <row r="328" spans="1:20" s="39" customFormat="1" ht="54" hidden="1" outlineLevel="1">
      <c r="A328" s="32">
        <f t="shared" si="40"/>
        <v>320</v>
      </c>
      <c r="B328" s="32" t="s">
        <v>3868</v>
      </c>
      <c r="C328" s="32" t="s">
        <v>3869</v>
      </c>
      <c r="D328" s="46" t="s">
        <v>5055</v>
      </c>
      <c r="E328" s="34">
        <v>533218075</v>
      </c>
      <c r="F328" s="34" t="s">
        <v>5056</v>
      </c>
      <c r="G328" s="34" t="s">
        <v>12348</v>
      </c>
      <c r="H328" s="35" t="s">
        <v>5057</v>
      </c>
      <c r="I328" s="36" t="str">
        <f t="shared" si="33"/>
        <v>3</v>
      </c>
      <c r="J328" s="36">
        <f t="shared" si="34"/>
        <v>14</v>
      </c>
      <c r="K328" s="36" t="str">
        <f t="shared" si="35"/>
        <v>01</v>
      </c>
      <c r="L328" s="36" t="str">
        <f t="shared" si="36"/>
        <v>11</v>
      </c>
      <c r="M328" s="36" t="str">
        <f t="shared" si="37"/>
        <v>89</v>
      </c>
      <c r="N328" s="34">
        <f t="shared" si="38"/>
        <v>44556.577429999998</v>
      </c>
      <c r="O328" s="37">
        <v>29000</v>
      </c>
      <c r="P328" s="37">
        <v>15556.577429999999</v>
      </c>
      <c r="Q328" s="32" t="s">
        <v>3872</v>
      </c>
      <c r="R328" s="37" t="s">
        <v>5058</v>
      </c>
      <c r="S328" s="38">
        <v>44368</v>
      </c>
      <c r="T328" s="39">
        <f t="shared" si="39"/>
        <v>28</v>
      </c>
    </row>
    <row r="329" spans="1:20" s="39" customFormat="1" ht="54" hidden="1" outlineLevel="1">
      <c r="A329" s="32">
        <f t="shared" si="40"/>
        <v>321</v>
      </c>
      <c r="B329" s="32" t="s">
        <v>3868</v>
      </c>
      <c r="C329" s="32" t="s">
        <v>3869</v>
      </c>
      <c r="D329" s="46" t="s">
        <v>5059</v>
      </c>
      <c r="E329" s="34">
        <v>508377476</v>
      </c>
      <c r="F329" s="34" t="s">
        <v>5060</v>
      </c>
      <c r="G329" s="34" t="s">
        <v>12349</v>
      </c>
      <c r="H329" s="35" t="s">
        <v>5061</v>
      </c>
      <c r="I329" s="36" t="str">
        <f t="shared" ref="I329:I392" si="41">+MID(H329,1,1)</f>
        <v>4</v>
      </c>
      <c r="J329" s="36">
        <f t="shared" ref="J329:J392" si="42">+LEN(H329)</f>
        <v>14</v>
      </c>
      <c r="K329" s="36" t="str">
        <f t="shared" ref="K329:K392" si="43">+MID(H329,2,2)</f>
        <v>21</v>
      </c>
      <c r="L329" s="36" t="str">
        <f t="shared" ref="L329:L392" si="44">+MID(H329,4,2)</f>
        <v>05</v>
      </c>
      <c r="M329" s="36" t="str">
        <f t="shared" ref="M329:M392" si="45">+MID(H329,6,2)</f>
        <v>83</v>
      </c>
      <c r="N329" s="34">
        <f t="shared" si="38"/>
        <v>52187.87586</v>
      </c>
      <c r="O329" s="37">
        <v>29000</v>
      </c>
      <c r="P329" s="37">
        <v>23187.87586</v>
      </c>
      <c r="Q329" s="32" t="s">
        <v>3872</v>
      </c>
      <c r="R329" s="37" t="s">
        <v>5062</v>
      </c>
      <c r="S329" s="38">
        <v>44238</v>
      </c>
      <c r="T329" s="39">
        <f t="shared" si="39"/>
        <v>28</v>
      </c>
    </row>
    <row r="330" spans="1:20" s="39" customFormat="1" ht="54" hidden="1" outlineLevel="1">
      <c r="A330" s="32">
        <f t="shared" si="40"/>
        <v>322</v>
      </c>
      <c r="B330" s="32" t="s">
        <v>3868</v>
      </c>
      <c r="C330" s="32" t="s">
        <v>3869</v>
      </c>
      <c r="D330" s="46" t="s">
        <v>5063</v>
      </c>
      <c r="E330" s="34">
        <v>560637246</v>
      </c>
      <c r="F330" s="34" t="s">
        <v>5064</v>
      </c>
      <c r="G330" s="34" t="s">
        <v>12350</v>
      </c>
      <c r="H330" s="35">
        <v>40609822090033</v>
      </c>
      <c r="I330" s="36" t="str">
        <f t="shared" si="41"/>
        <v>4</v>
      </c>
      <c r="J330" s="36">
        <f t="shared" si="42"/>
        <v>14</v>
      </c>
      <c r="K330" s="36" t="str">
        <f t="shared" si="43"/>
        <v>06</v>
      </c>
      <c r="L330" s="36" t="str">
        <f t="shared" si="44"/>
        <v>09</v>
      </c>
      <c r="M330" s="36" t="str">
        <f t="shared" si="45"/>
        <v>82</v>
      </c>
      <c r="N330" s="34">
        <f t="shared" ref="N330:N393" si="46">O330+P330</f>
        <v>49864.112659999999</v>
      </c>
      <c r="O330" s="37">
        <v>29000</v>
      </c>
      <c r="P330" s="37">
        <v>20864.112659999999</v>
      </c>
      <c r="Q330" s="32" t="s">
        <v>3872</v>
      </c>
      <c r="R330" s="37" t="s">
        <v>5065</v>
      </c>
      <c r="S330" s="38">
        <v>44253</v>
      </c>
      <c r="T330" s="39">
        <f t="shared" ref="T330:T393" si="47">+LEN(R330)</f>
        <v>28</v>
      </c>
    </row>
    <row r="331" spans="1:20" s="39" customFormat="1" ht="54" hidden="1" outlineLevel="1">
      <c r="A331" s="32">
        <f t="shared" ref="A331:A394" si="48">+A330+1</f>
        <v>323</v>
      </c>
      <c r="B331" s="32" t="s">
        <v>3868</v>
      </c>
      <c r="C331" s="32" t="s">
        <v>3869</v>
      </c>
      <c r="D331" s="46" t="s">
        <v>5066</v>
      </c>
      <c r="E331" s="34">
        <v>539324390</v>
      </c>
      <c r="F331" s="34" t="s">
        <v>5067</v>
      </c>
      <c r="G331" s="34" t="s">
        <v>12351</v>
      </c>
      <c r="H331" s="35">
        <v>30309835970010</v>
      </c>
      <c r="I331" s="36" t="str">
        <f t="shared" si="41"/>
        <v>3</v>
      </c>
      <c r="J331" s="36">
        <f t="shared" si="42"/>
        <v>14</v>
      </c>
      <c r="K331" s="36" t="str">
        <f t="shared" si="43"/>
        <v>03</v>
      </c>
      <c r="L331" s="36" t="str">
        <f t="shared" si="44"/>
        <v>09</v>
      </c>
      <c r="M331" s="36" t="str">
        <f t="shared" si="45"/>
        <v>83</v>
      </c>
      <c r="N331" s="34">
        <f t="shared" si="46"/>
        <v>28728.987239999999</v>
      </c>
      <c r="O331" s="37">
        <v>18802</v>
      </c>
      <c r="P331" s="37">
        <v>9926.9872399999986</v>
      </c>
      <c r="Q331" s="32" t="s">
        <v>3872</v>
      </c>
      <c r="R331" s="37" t="s">
        <v>5068</v>
      </c>
      <c r="S331" s="38">
        <v>44365</v>
      </c>
      <c r="T331" s="39">
        <f t="shared" si="47"/>
        <v>28</v>
      </c>
    </row>
    <row r="332" spans="1:20" s="39" customFormat="1" ht="54" hidden="1" outlineLevel="1">
      <c r="A332" s="32">
        <f t="shared" si="48"/>
        <v>324</v>
      </c>
      <c r="B332" s="32" t="s">
        <v>3868</v>
      </c>
      <c r="C332" s="32" t="s">
        <v>3869</v>
      </c>
      <c r="D332" s="46" t="s">
        <v>5069</v>
      </c>
      <c r="E332" s="34">
        <v>520895500</v>
      </c>
      <c r="F332" s="34" t="s">
        <v>5070</v>
      </c>
      <c r="G332" s="34" t="s">
        <v>12352</v>
      </c>
      <c r="H332" s="35" t="s">
        <v>5071</v>
      </c>
      <c r="I332" s="36" t="str">
        <f t="shared" si="41"/>
        <v>3</v>
      </c>
      <c r="J332" s="36">
        <f t="shared" si="42"/>
        <v>14</v>
      </c>
      <c r="K332" s="36" t="str">
        <f t="shared" si="43"/>
        <v>03</v>
      </c>
      <c r="L332" s="36" t="str">
        <f t="shared" si="44"/>
        <v>04</v>
      </c>
      <c r="M332" s="36" t="str">
        <f t="shared" si="45"/>
        <v>94</v>
      </c>
      <c r="N332" s="34">
        <f t="shared" si="46"/>
        <v>35173.752</v>
      </c>
      <c r="O332" s="37">
        <v>24000</v>
      </c>
      <c r="P332" s="37">
        <v>11173.752</v>
      </c>
      <c r="Q332" s="32" t="s">
        <v>3872</v>
      </c>
      <c r="R332" s="37" t="s">
        <v>5072</v>
      </c>
      <c r="S332" s="38">
        <v>44251</v>
      </c>
      <c r="T332" s="39">
        <f t="shared" si="47"/>
        <v>28</v>
      </c>
    </row>
    <row r="333" spans="1:20" s="39" customFormat="1" ht="54" hidden="1" outlineLevel="1">
      <c r="A333" s="32">
        <f t="shared" si="48"/>
        <v>325</v>
      </c>
      <c r="B333" s="32" t="s">
        <v>3868</v>
      </c>
      <c r="C333" s="32" t="s">
        <v>3869</v>
      </c>
      <c r="D333" s="46" t="s">
        <v>5073</v>
      </c>
      <c r="E333" s="34">
        <v>512135959</v>
      </c>
      <c r="F333" s="34" t="s">
        <v>5074</v>
      </c>
      <c r="G333" s="34" t="s">
        <v>12353</v>
      </c>
      <c r="H333" s="35" t="s">
        <v>5075</v>
      </c>
      <c r="I333" s="36" t="str">
        <f t="shared" si="41"/>
        <v>3</v>
      </c>
      <c r="J333" s="36">
        <f t="shared" si="42"/>
        <v>14</v>
      </c>
      <c r="K333" s="36" t="str">
        <f t="shared" si="43"/>
        <v>03</v>
      </c>
      <c r="L333" s="36" t="str">
        <f t="shared" si="44"/>
        <v>01</v>
      </c>
      <c r="M333" s="36" t="str">
        <f t="shared" si="45"/>
        <v>89</v>
      </c>
      <c r="N333" s="34">
        <f t="shared" si="46"/>
        <v>47142.305</v>
      </c>
      <c r="O333" s="37">
        <v>29000</v>
      </c>
      <c r="P333" s="37">
        <v>18142.305</v>
      </c>
      <c r="Q333" s="32" t="s">
        <v>3872</v>
      </c>
      <c r="R333" s="37" t="s">
        <v>5076</v>
      </c>
      <c r="S333" s="38">
        <v>44252</v>
      </c>
      <c r="T333" s="39">
        <f t="shared" si="47"/>
        <v>28</v>
      </c>
    </row>
    <row r="334" spans="1:20" s="39" customFormat="1" ht="54" hidden="1" outlineLevel="1">
      <c r="A334" s="32">
        <f t="shared" si="48"/>
        <v>326</v>
      </c>
      <c r="B334" s="32" t="s">
        <v>3868</v>
      </c>
      <c r="C334" s="32" t="s">
        <v>3869</v>
      </c>
      <c r="D334" s="46" t="s">
        <v>5077</v>
      </c>
      <c r="E334" s="34">
        <v>621121004</v>
      </c>
      <c r="F334" s="34" t="s">
        <v>5078</v>
      </c>
      <c r="G334" s="34" t="s">
        <v>12354</v>
      </c>
      <c r="H334" s="35" t="s">
        <v>5079</v>
      </c>
      <c r="I334" s="36" t="str">
        <f t="shared" si="41"/>
        <v>4</v>
      </c>
      <c r="J334" s="36">
        <f t="shared" si="42"/>
        <v>14</v>
      </c>
      <c r="K334" s="36" t="str">
        <f t="shared" si="43"/>
        <v>28</v>
      </c>
      <c r="L334" s="36" t="str">
        <f t="shared" si="44"/>
        <v>12</v>
      </c>
      <c r="M334" s="36" t="str">
        <f t="shared" si="45"/>
        <v>93</v>
      </c>
      <c r="N334" s="34">
        <f t="shared" si="46"/>
        <v>37518.671999999999</v>
      </c>
      <c r="O334" s="37">
        <v>25600</v>
      </c>
      <c r="P334" s="37">
        <v>11918.672</v>
      </c>
      <c r="Q334" s="32" t="s">
        <v>3872</v>
      </c>
      <c r="R334" s="37" t="s">
        <v>5080</v>
      </c>
      <c r="S334" s="38">
        <v>44246</v>
      </c>
      <c r="T334" s="39">
        <f t="shared" si="47"/>
        <v>28</v>
      </c>
    </row>
    <row r="335" spans="1:20" s="39" customFormat="1" ht="54" hidden="1" outlineLevel="1">
      <c r="A335" s="32">
        <f t="shared" si="48"/>
        <v>327</v>
      </c>
      <c r="B335" s="32" t="s">
        <v>3868</v>
      </c>
      <c r="C335" s="32" t="s">
        <v>3869</v>
      </c>
      <c r="D335" s="46" t="s">
        <v>5081</v>
      </c>
      <c r="E335" s="34">
        <v>501808093</v>
      </c>
      <c r="F335" s="34" t="s">
        <v>5082</v>
      </c>
      <c r="G335" s="34" t="s">
        <v>12355</v>
      </c>
      <c r="H335" s="35" t="s">
        <v>5083</v>
      </c>
      <c r="I335" s="36" t="str">
        <f t="shared" si="41"/>
        <v>3</v>
      </c>
      <c r="J335" s="36">
        <f t="shared" si="42"/>
        <v>14</v>
      </c>
      <c r="K335" s="36" t="str">
        <f t="shared" si="43"/>
        <v>10</v>
      </c>
      <c r="L335" s="36" t="str">
        <f t="shared" si="44"/>
        <v>10</v>
      </c>
      <c r="M335" s="36" t="str">
        <f t="shared" si="45"/>
        <v>83</v>
      </c>
      <c r="N335" s="34">
        <f t="shared" si="46"/>
        <v>44841.607909999999</v>
      </c>
      <c r="O335" s="37">
        <v>25000</v>
      </c>
      <c r="P335" s="37">
        <v>19841.607909999999</v>
      </c>
      <c r="Q335" s="32" t="s">
        <v>3872</v>
      </c>
      <c r="R335" s="37" t="s">
        <v>5084</v>
      </c>
      <c r="S335" s="38">
        <v>44279</v>
      </c>
      <c r="T335" s="39">
        <f t="shared" si="47"/>
        <v>28</v>
      </c>
    </row>
    <row r="336" spans="1:20" s="39" customFormat="1" ht="54" hidden="1" outlineLevel="1">
      <c r="A336" s="32">
        <f t="shared" si="48"/>
        <v>328</v>
      </c>
      <c r="B336" s="32" t="s">
        <v>3868</v>
      </c>
      <c r="C336" s="32" t="s">
        <v>3869</v>
      </c>
      <c r="D336" s="46" t="s">
        <v>5085</v>
      </c>
      <c r="E336" s="34">
        <v>557539874</v>
      </c>
      <c r="F336" s="34" t="s">
        <v>5086</v>
      </c>
      <c r="G336" s="34" t="s">
        <v>12356</v>
      </c>
      <c r="H336" s="35" t="s">
        <v>5087</v>
      </c>
      <c r="I336" s="36" t="str">
        <f t="shared" si="41"/>
        <v>3</v>
      </c>
      <c r="J336" s="36">
        <f t="shared" si="42"/>
        <v>14</v>
      </c>
      <c r="K336" s="36" t="str">
        <f t="shared" si="43"/>
        <v>01</v>
      </c>
      <c r="L336" s="36" t="str">
        <f t="shared" si="44"/>
        <v>08</v>
      </c>
      <c r="M336" s="36" t="str">
        <f t="shared" si="45"/>
        <v>90</v>
      </c>
      <c r="N336" s="34">
        <f t="shared" si="46"/>
        <v>44057.478320000002</v>
      </c>
      <c r="O336" s="37">
        <v>22500</v>
      </c>
      <c r="P336" s="37">
        <v>21557.478320000002</v>
      </c>
      <c r="Q336" s="32" t="s">
        <v>3872</v>
      </c>
      <c r="R336" s="37" t="s">
        <v>5088</v>
      </c>
      <c r="S336" s="38">
        <v>44238</v>
      </c>
      <c r="T336" s="39">
        <f t="shared" si="47"/>
        <v>28</v>
      </c>
    </row>
    <row r="337" spans="1:20" s="39" customFormat="1" ht="54" hidden="1" outlineLevel="1">
      <c r="A337" s="32">
        <f t="shared" si="48"/>
        <v>329</v>
      </c>
      <c r="B337" s="32" t="s">
        <v>3868</v>
      </c>
      <c r="C337" s="32" t="s">
        <v>3869</v>
      </c>
      <c r="D337" s="46" t="s">
        <v>5089</v>
      </c>
      <c r="E337" s="34">
        <v>508324580</v>
      </c>
      <c r="F337" s="34" t="s">
        <v>5090</v>
      </c>
      <c r="G337" s="34" t="s">
        <v>12357</v>
      </c>
      <c r="H337" s="35" t="s">
        <v>5091</v>
      </c>
      <c r="I337" s="36" t="str">
        <f t="shared" si="41"/>
        <v>3</v>
      </c>
      <c r="J337" s="36">
        <f t="shared" si="42"/>
        <v>14</v>
      </c>
      <c r="K337" s="36" t="str">
        <f t="shared" si="43"/>
        <v>13</v>
      </c>
      <c r="L337" s="36" t="str">
        <f t="shared" si="44"/>
        <v>01</v>
      </c>
      <c r="M337" s="36" t="str">
        <f t="shared" si="45"/>
        <v>87</v>
      </c>
      <c r="N337" s="34">
        <f t="shared" si="46"/>
        <v>35893.326690000002</v>
      </c>
      <c r="O337" s="37">
        <v>22500</v>
      </c>
      <c r="P337" s="37">
        <v>13393.32669</v>
      </c>
      <c r="Q337" s="32" t="s">
        <v>3872</v>
      </c>
      <c r="R337" s="37" t="s">
        <v>5092</v>
      </c>
      <c r="S337" s="38">
        <v>44392</v>
      </c>
      <c r="T337" s="39">
        <f t="shared" si="47"/>
        <v>28</v>
      </c>
    </row>
    <row r="338" spans="1:20" s="39" customFormat="1" ht="54" hidden="1" outlineLevel="1">
      <c r="A338" s="32">
        <f t="shared" si="48"/>
        <v>330</v>
      </c>
      <c r="B338" s="32" t="s">
        <v>3868</v>
      </c>
      <c r="C338" s="32" t="s">
        <v>3869</v>
      </c>
      <c r="D338" s="46" t="s">
        <v>5093</v>
      </c>
      <c r="E338" s="34" t="s">
        <v>5094</v>
      </c>
      <c r="F338" s="34" t="s">
        <v>5095</v>
      </c>
      <c r="G338" s="34" t="s">
        <v>12358</v>
      </c>
      <c r="H338" s="35" t="s">
        <v>5096</v>
      </c>
      <c r="I338" s="36" t="str">
        <f t="shared" si="41"/>
        <v>4</v>
      </c>
      <c r="J338" s="36">
        <f t="shared" si="42"/>
        <v>14</v>
      </c>
      <c r="K338" s="36" t="str">
        <f t="shared" si="43"/>
        <v>23</v>
      </c>
      <c r="L338" s="36" t="str">
        <f t="shared" si="44"/>
        <v>08</v>
      </c>
      <c r="M338" s="36" t="str">
        <f t="shared" si="45"/>
        <v>92</v>
      </c>
      <c r="N338" s="34">
        <f t="shared" si="46"/>
        <v>33057.343120000005</v>
      </c>
      <c r="O338" s="37">
        <v>22120</v>
      </c>
      <c r="P338" s="37">
        <v>10937.343120000001</v>
      </c>
      <c r="Q338" s="32" t="s">
        <v>3872</v>
      </c>
      <c r="R338" s="37" t="s">
        <v>5097</v>
      </c>
      <c r="S338" s="38">
        <v>44375</v>
      </c>
      <c r="T338" s="39">
        <f t="shared" si="47"/>
        <v>28</v>
      </c>
    </row>
    <row r="339" spans="1:20" s="39" customFormat="1" ht="54" hidden="1" outlineLevel="1">
      <c r="A339" s="32">
        <f t="shared" si="48"/>
        <v>331</v>
      </c>
      <c r="B339" s="32" t="s">
        <v>3868</v>
      </c>
      <c r="C339" s="32" t="s">
        <v>3869</v>
      </c>
      <c r="D339" s="46" t="s">
        <v>5098</v>
      </c>
      <c r="E339" s="34">
        <v>522025820</v>
      </c>
      <c r="F339" s="34" t="s">
        <v>5099</v>
      </c>
      <c r="G339" s="34" t="s">
        <v>12359</v>
      </c>
      <c r="H339" s="35" t="s">
        <v>5100</v>
      </c>
      <c r="I339" s="36" t="str">
        <f t="shared" si="41"/>
        <v>4</v>
      </c>
      <c r="J339" s="36">
        <f t="shared" si="42"/>
        <v>14</v>
      </c>
      <c r="K339" s="36" t="str">
        <f t="shared" si="43"/>
        <v>03</v>
      </c>
      <c r="L339" s="36" t="str">
        <f t="shared" si="44"/>
        <v>09</v>
      </c>
      <c r="M339" s="36" t="str">
        <f t="shared" si="45"/>
        <v>86</v>
      </c>
      <c r="N339" s="34">
        <f t="shared" si="46"/>
        <v>30733.717919999999</v>
      </c>
      <c r="O339" s="37">
        <v>20000</v>
      </c>
      <c r="P339" s="37">
        <v>10733.717919999999</v>
      </c>
      <c r="Q339" s="32" t="s">
        <v>3872</v>
      </c>
      <c r="R339" s="37" t="s">
        <v>5101</v>
      </c>
      <c r="S339" s="38">
        <v>44377</v>
      </c>
      <c r="T339" s="39">
        <f t="shared" si="47"/>
        <v>28</v>
      </c>
    </row>
    <row r="340" spans="1:20" s="39" customFormat="1" ht="54" hidden="1" outlineLevel="1">
      <c r="A340" s="32">
        <f t="shared" si="48"/>
        <v>332</v>
      </c>
      <c r="B340" s="32" t="s">
        <v>3868</v>
      </c>
      <c r="C340" s="32" t="s">
        <v>3869</v>
      </c>
      <c r="D340" s="46" t="s">
        <v>5102</v>
      </c>
      <c r="E340" s="34">
        <v>556088424</v>
      </c>
      <c r="F340" s="34" t="s">
        <v>5103</v>
      </c>
      <c r="G340" s="34" t="s">
        <v>12360</v>
      </c>
      <c r="H340" s="35" t="s">
        <v>5104</v>
      </c>
      <c r="I340" s="36" t="str">
        <f t="shared" si="41"/>
        <v>3</v>
      </c>
      <c r="J340" s="36">
        <f t="shared" si="42"/>
        <v>14</v>
      </c>
      <c r="K340" s="36" t="str">
        <f t="shared" si="43"/>
        <v>02</v>
      </c>
      <c r="L340" s="36" t="str">
        <f t="shared" si="44"/>
        <v>11</v>
      </c>
      <c r="M340" s="36" t="str">
        <f t="shared" si="45"/>
        <v>91</v>
      </c>
      <c r="N340" s="34">
        <f t="shared" si="46"/>
        <v>32865.148009999997</v>
      </c>
      <c r="O340" s="37">
        <v>20480</v>
      </c>
      <c r="P340" s="37">
        <v>12385.148009999999</v>
      </c>
      <c r="Q340" s="32" t="s">
        <v>3872</v>
      </c>
      <c r="R340" s="37" t="s">
        <v>5105</v>
      </c>
      <c r="S340" s="38">
        <v>44298</v>
      </c>
      <c r="T340" s="39">
        <f t="shared" si="47"/>
        <v>28</v>
      </c>
    </row>
    <row r="341" spans="1:20" s="39" customFormat="1" ht="54" hidden="1" outlineLevel="1">
      <c r="A341" s="32">
        <f t="shared" si="48"/>
        <v>333</v>
      </c>
      <c r="B341" s="32" t="s">
        <v>3868</v>
      </c>
      <c r="C341" s="32" t="s">
        <v>3869</v>
      </c>
      <c r="D341" s="46" t="s">
        <v>5106</v>
      </c>
      <c r="E341" s="34">
        <v>503381484</v>
      </c>
      <c r="F341" s="34" t="s">
        <v>5107</v>
      </c>
      <c r="G341" s="34" t="s">
        <v>12361</v>
      </c>
      <c r="H341" s="35">
        <v>42705812110050</v>
      </c>
      <c r="I341" s="36" t="str">
        <f t="shared" si="41"/>
        <v>4</v>
      </c>
      <c r="J341" s="36">
        <f t="shared" si="42"/>
        <v>14</v>
      </c>
      <c r="K341" s="36" t="str">
        <f t="shared" si="43"/>
        <v>27</v>
      </c>
      <c r="L341" s="36" t="str">
        <f t="shared" si="44"/>
        <v>05</v>
      </c>
      <c r="M341" s="36" t="str">
        <f t="shared" si="45"/>
        <v>81</v>
      </c>
      <c r="N341" s="34">
        <f t="shared" si="46"/>
        <v>43919.994129999999</v>
      </c>
      <c r="O341" s="37">
        <v>29000</v>
      </c>
      <c r="P341" s="37">
        <v>14919.994129999999</v>
      </c>
      <c r="Q341" s="32" t="s">
        <v>3872</v>
      </c>
      <c r="R341" s="37" t="s">
        <v>5108</v>
      </c>
      <c r="S341" s="38">
        <v>44376</v>
      </c>
      <c r="T341" s="39">
        <f t="shared" si="47"/>
        <v>28</v>
      </c>
    </row>
    <row r="342" spans="1:20" s="39" customFormat="1" ht="54" hidden="1" outlineLevel="1">
      <c r="A342" s="32">
        <f t="shared" si="48"/>
        <v>334</v>
      </c>
      <c r="B342" s="32" t="s">
        <v>3868</v>
      </c>
      <c r="C342" s="32" t="s">
        <v>3869</v>
      </c>
      <c r="D342" s="46" t="s">
        <v>5109</v>
      </c>
      <c r="E342" s="34">
        <v>518583517</v>
      </c>
      <c r="F342" s="34" t="s">
        <v>5103</v>
      </c>
      <c r="G342" s="34" t="s">
        <v>12360</v>
      </c>
      <c r="H342" s="35" t="s">
        <v>5110</v>
      </c>
      <c r="I342" s="36" t="str">
        <f t="shared" si="41"/>
        <v>3</v>
      </c>
      <c r="J342" s="36">
        <f t="shared" si="42"/>
        <v>14</v>
      </c>
      <c r="K342" s="36" t="str">
        <f t="shared" si="43"/>
        <v>27</v>
      </c>
      <c r="L342" s="36" t="str">
        <f t="shared" si="44"/>
        <v>12</v>
      </c>
      <c r="M342" s="36" t="str">
        <f t="shared" si="45"/>
        <v>92</v>
      </c>
      <c r="N342" s="34">
        <f t="shared" si="46"/>
        <v>48920.576410000001</v>
      </c>
      <c r="O342" s="37">
        <v>29000</v>
      </c>
      <c r="P342" s="37">
        <v>19920.576410000001</v>
      </c>
      <c r="Q342" s="32" t="s">
        <v>3872</v>
      </c>
      <c r="R342" s="37" t="s">
        <v>5111</v>
      </c>
      <c r="S342" s="38">
        <v>44305</v>
      </c>
      <c r="T342" s="39">
        <f t="shared" si="47"/>
        <v>28</v>
      </c>
    </row>
    <row r="343" spans="1:20" s="39" customFormat="1" ht="54" hidden="1" outlineLevel="1">
      <c r="A343" s="32">
        <f t="shared" si="48"/>
        <v>335</v>
      </c>
      <c r="B343" s="32" t="s">
        <v>3868</v>
      </c>
      <c r="C343" s="32" t="s">
        <v>3869</v>
      </c>
      <c r="D343" s="46" t="s">
        <v>5112</v>
      </c>
      <c r="E343" s="34">
        <v>532431478</v>
      </c>
      <c r="F343" s="34" t="s">
        <v>5113</v>
      </c>
      <c r="G343" s="34" t="s">
        <v>12362</v>
      </c>
      <c r="H343" s="35" t="s">
        <v>5114</v>
      </c>
      <c r="I343" s="36" t="str">
        <f t="shared" si="41"/>
        <v>4</v>
      </c>
      <c r="J343" s="36">
        <f t="shared" si="42"/>
        <v>14</v>
      </c>
      <c r="K343" s="36" t="str">
        <f t="shared" si="43"/>
        <v>22</v>
      </c>
      <c r="L343" s="36" t="str">
        <f t="shared" si="44"/>
        <v>11</v>
      </c>
      <c r="M343" s="36" t="str">
        <f t="shared" si="45"/>
        <v>92</v>
      </c>
      <c r="N343" s="34">
        <f t="shared" si="46"/>
        <v>39879.949860000001</v>
      </c>
      <c r="O343" s="37">
        <v>22500</v>
      </c>
      <c r="P343" s="37">
        <v>17379.949860000001</v>
      </c>
      <c r="Q343" s="32" t="s">
        <v>3872</v>
      </c>
      <c r="R343" s="37" t="s">
        <v>5115</v>
      </c>
      <c r="S343" s="38">
        <v>44243</v>
      </c>
      <c r="T343" s="39">
        <f t="shared" si="47"/>
        <v>28</v>
      </c>
    </row>
    <row r="344" spans="1:20" s="39" customFormat="1" ht="54" hidden="1" outlineLevel="1">
      <c r="A344" s="32">
        <f t="shared" si="48"/>
        <v>336</v>
      </c>
      <c r="B344" s="32" t="s">
        <v>3868</v>
      </c>
      <c r="C344" s="32" t="s">
        <v>3869</v>
      </c>
      <c r="D344" s="46" t="s">
        <v>5116</v>
      </c>
      <c r="E344" s="34">
        <v>509275935</v>
      </c>
      <c r="F344" s="34" t="s">
        <v>5117</v>
      </c>
      <c r="G344" s="34" t="s">
        <v>12363</v>
      </c>
      <c r="H344" s="35" t="s">
        <v>5118</v>
      </c>
      <c r="I344" s="36" t="str">
        <f t="shared" si="41"/>
        <v>4</v>
      </c>
      <c r="J344" s="36">
        <f t="shared" si="42"/>
        <v>14</v>
      </c>
      <c r="K344" s="36" t="str">
        <f t="shared" si="43"/>
        <v>14</v>
      </c>
      <c r="L344" s="36" t="str">
        <f t="shared" si="44"/>
        <v>07</v>
      </c>
      <c r="M344" s="36" t="str">
        <f t="shared" si="45"/>
        <v>81</v>
      </c>
      <c r="N344" s="34">
        <f t="shared" si="46"/>
        <v>29304.352210000001</v>
      </c>
      <c r="O344" s="37">
        <v>19997.986000000001</v>
      </c>
      <c r="P344" s="37">
        <v>9306.3662100000001</v>
      </c>
      <c r="Q344" s="32" t="s">
        <v>3872</v>
      </c>
      <c r="R344" s="37" t="s">
        <v>5119</v>
      </c>
      <c r="S344" s="38">
        <v>44363</v>
      </c>
      <c r="T344" s="39">
        <f t="shared" si="47"/>
        <v>28</v>
      </c>
    </row>
    <row r="345" spans="1:20" s="39" customFormat="1" ht="54" hidden="1" outlineLevel="1">
      <c r="A345" s="32">
        <f t="shared" si="48"/>
        <v>337</v>
      </c>
      <c r="B345" s="32" t="s">
        <v>3868</v>
      </c>
      <c r="C345" s="32" t="s">
        <v>3869</v>
      </c>
      <c r="D345" s="46" t="s">
        <v>5120</v>
      </c>
      <c r="E345" s="34">
        <v>596320109</v>
      </c>
      <c r="F345" s="34" t="s">
        <v>5121</v>
      </c>
      <c r="G345" s="34" t="s">
        <v>12364</v>
      </c>
      <c r="H345" s="35" t="s">
        <v>5122</v>
      </c>
      <c r="I345" s="36" t="str">
        <f t="shared" si="41"/>
        <v>3</v>
      </c>
      <c r="J345" s="36">
        <f t="shared" si="42"/>
        <v>14</v>
      </c>
      <c r="K345" s="36" t="str">
        <f t="shared" si="43"/>
        <v>24</v>
      </c>
      <c r="L345" s="36" t="str">
        <f t="shared" si="44"/>
        <v>04</v>
      </c>
      <c r="M345" s="36" t="str">
        <f t="shared" si="45"/>
        <v>89</v>
      </c>
      <c r="N345" s="34">
        <f t="shared" si="46"/>
        <v>49656.113010000001</v>
      </c>
      <c r="O345" s="37">
        <v>29000</v>
      </c>
      <c r="P345" s="37">
        <v>20656.113009999997</v>
      </c>
      <c r="Q345" s="32" t="s">
        <v>3872</v>
      </c>
      <c r="R345" s="37" t="s">
        <v>5123</v>
      </c>
      <c r="S345" s="38">
        <v>44280</v>
      </c>
      <c r="T345" s="39">
        <f t="shared" si="47"/>
        <v>28</v>
      </c>
    </row>
    <row r="346" spans="1:20" s="39" customFormat="1" ht="54" hidden="1" outlineLevel="1">
      <c r="A346" s="32">
        <f t="shared" si="48"/>
        <v>338</v>
      </c>
      <c r="B346" s="32" t="s">
        <v>3868</v>
      </c>
      <c r="C346" s="32" t="s">
        <v>3869</v>
      </c>
      <c r="D346" s="46" t="s">
        <v>5124</v>
      </c>
      <c r="E346" s="34" t="s">
        <v>5125</v>
      </c>
      <c r="F346" s="34" t="s">
        <v>5126</v>
      </c>
      <c r="G346" s="34" t="s">
        <v>12365</v>
      </c>
      <c r="H346" s="35" t="s">
        <v>5127</v>
      </c>
      <c r="I346" s="36" t="str">
        <f t="shared" si="41"/>
        <v>4</v>
      </c>
      <c r="J346" s="36">
        <f t="shared" si="42"/>
        <v>14</v>
      </c>
      <c r="K346" s="36" t="str">
        <f t="shared" si="43"/>
        <v>09</v>
      </c>
      <c r="L346" s="36" t="str">
        <f t="shared" si="44"/>
        <v>08</v>
      </c>
      <c r="M346" s="36" t="str">
        <f t="shared" si="45"/>
        <v>80</v>
      </c>
      <c r="N346" s="34">
        <f t="shared" si="46"/>
        <v>40179.78</v>
      </c>
      <c r="O346" s="37">
        <v>29000</v>
      </c>
      <c r="P346" s="37">
        <v>11179.78</v>
      </c>
      <c r="Q346" s="32" t="s">
        <v>3872</v>
      </c>
      <c r="R346" s="37" t="s">
        <v>5128</v>
      </c>
      <c r="S346" s="38">
        <v>44378</v>
      </c>
      <c r="T346" s="39">
        <f t="shared" si="47"/>
        <v>28</v>
      </c>
    </row>
    <row r="347" spans="1:20" s="39" customFormat="1" ht="54" hidden="1" outlineLevel="1">
      <c r="A347" s="32">
        <f t="shared" si="48"/>
        <v>339</v>
      </c>
      <c r="B347" s="32" t="s">
        <v>3868</v>
      </c>
      <c r="C347" s="32" t="s">
        <v>3869</v>
      </c>
      <c r="D347" s="46" t="s">
        <v>5129</v>
      </c>
      <c r="E347" s="34">
        <v>505819931</v>
      </c>
      <c r="F347" s="34" t="s">
        <v>5130</v>
      </c>
      <c r="G347" s="34" t="s">
        <v>12366</v>
      </c>
      <c r="H347" s="35" t="s">
        <v>5131</v>
      </c>
      <c r="I347" s="36" t="str">
        <f t="shared" si="41"/>
        <v>4</v>
      </c>
      <c r="J347" s="36">
        <f t="shared" si="42"/>
        <v>14</v>
      </c>
      <c r="K347" s="36" t="str">
        <f t="shared" si="43"/>
        <v>13</v>
      </c>
      <c r="L347" s="36" t="str">
        <f t="shared" si="44"/>
        <v>05</v>
      </c>
      <c r="M347" s="36" t="str">
        <f t="shared" si="45"/>
        <v>77</v>
      </c>
      <c r="N347" s="34">
        <f t="shared" si="46"/>
        <v>51332.994999999995</v>
      </c>
      <c r="O347" s="37">
        <v>29000</v>
      </c>
      <c r="P347" s="37">
        <v>22332.994999999999</v>
      </c>
      <c r="Q347" s="32" t="s">
        <v>3872</v>
      </c>
      <c r="R347" s="37" t="s">
        <v>5132</v>
      </c>
      <c r="S347" s="38">
        <v>44243</v>
      </c>
      <c r="T347" s="39">
        <f t="shared" si="47"/>
        <v>28</v>
      </c>
    </row>
    <row r="348" spans="1:20" s="39" customFormat="1" ht="54" hidden="1" outlineLevel="1">
      <c r="A348" s="32">
        <f t="shared" si="48"/>
        <v>340</v>
      </c>
      <c r="B348" s="32" t="s">
        <v>3868</v>
      </c>
      <c r="C348" s="32" t="s">
        <v>3869</v>
      </c>
      <c r="D348" s="46" t="s">
        <v>5133</v>
      </c>
      <c r="E348" s="35">
        <v>520464736</v>
      </c>
      <c r="F348" s="34" t="s">
        <v>5134</v>
      </c>
      <c r="G348" s="34" t="s">
        <v>12367</v>
      </c>
      <c r="H348" s="35" t="s">
        <v>5135</v>
      </c>
      <c r="I348" s="36" t="str">
        <f t="shared" si="41"/>
        <v>3</v>
      </c>
      <c r="J348" s="36">
        <f t="shared" si="42"/>
        <v>14</v>
      </c>
      <c r="K348" s="36" t="str">
        <f t="shared" si="43"/>
        <v>04</v>
      </c>
      <c r="L348" s="36" t="str">
        <f t="shared" si="44"/>
        <v>07</v>
      </c>
      <c r="M348" s="36" t="str">
        <f t="shared" si="45"/>
        <v>90</v>
      </c>
      <c r="N348" s="34">
        <f t="shared" si="46"/>
        <v>25386.342999999997</v>
      </c>
      <c r="O348" s="37">
        <v>22270.1</v>
      </c>
      <c r="P348" s="37">
        <v>3116.2429999999999</v>
      </c>
      <c r="Q348" s="32" t="s">
        <v>3872</v>
      </c>
      <c r="R348" s="37" t="s">
        <v>5136</v>
      </c>
      <c r="S348" s="38">
        <v>44559</v>
      </c>
      <c r="T348" s="39">
        <f t="shared" si="47"/>
        <v>28</v>
      </c>
    </row>
    <row r="349" spans="1:20" s="39" customFormat="1" ht="54" hidden="1" outlineLevel="1">
      <c r="A349" s="32">
        <f t="shared" si="48"/>
        <v>341</v>
      </c>
      <c r="B349" s="32" t="s">
        <v>3868</v>
      </c>
      <c r="C349" s="32" t="s">
        <v>3869</v>
      </c>
      <c r="D349" s="46" t="s">
        <v>5137</v>
      </c>
      <c r="E349" s="34">
        <v>558102642</v>
      </c>
      <c r="F349" s="34" t="s">
        <v>5138</v>
      </c>
      <c r="G349" s="34" t="s">
        <v>12368</v>
      </c>
      <c r="H349" s="35" t="s">
        <v>5139</v>
      </c>
      <c r="I349" s="36" t="str">
        <f t="shared" si="41"/>
        <v>4</v>
      </c>
      <c r="J349" s="36">
        <f t="shared" si="42"/>
        <v>14</v>
      </c>
      <c r="K349" s="36" t="str">
        <f t="shared" si="43"/>
        <v>18</v>
      </c>
      <c r="L349" s="36" t="str">
        <f t="shared" si="44"/>
        <v>01</v>
      </c>
      <c r="M349" s="36" t="str">
        <f t="shared" si="45"/>
        <v>92</v>
      </c>
      <c r="N349" s="34">
        <f t="shared" si="46"/>
        <v>43635.938999999998</v>
      </c>
      <c r="O349" s="37">
        <v>29000</v>
      </c>
      <c r="P349" s="37">
        <v>14635.939</v>
      </c>
      <c r="Q349" s="32" t="s">
        <v>3872</v>
      </c>
      <c r="R349" s="37" t="s">
        <v>5140</v>
      </c>
      <c r="S349" s="38">
        <v>44285</v>
      </c>
      <c r="T349" s="39">
        <f t="shared" si="47"/>
        <v>28</v>
      </c>
    </row>
    <row r="350" spans="1:20" s="39" customFormat="1" ht="54" hidden="1" outlineLevel="1">
      <c r="A350" s="32">
        <f t="shared" si="48"/>
        <v>342</v>
      </c>
      <c r="B350" s="32" t="s">
        <v>3868</v>
      </c>
      <c r="C350" s="32" t="s">
        <v>3869</v>
      </c>
      <c r="D350" s="46" t="s">
        <v>5141</v>
      </c>
      <c r="E350" s="34">
        <v>559005571</v>
      </c>
      <c r="F350" s="34" t="s">
        <v>5142</v>
      </c>
      <c r="G350" s="34" t="s">
        <v>12369</v>
      </c>
      <c r="H350" s="35" t="s">
        <v>5143</v>
      </c>
      <c r="I350" s="36" t="str">
        <f t="shared" si="41"/>
        <v>4</v>
      </c>
      <c r="J350" s="36">
        <f t="shared" si="42"/>
        <v>14</v>
      </c>
      <c r="K350" s="36" t="str">
        <f t="shared" si="43"/>
        <v>25</v>
      </c>
      <c r="L350" s="36" t="str">
        <f t="shared" si="44"/>
        <v>12</v>
      </c>
      <c r="M350" s="36" t="str">
        <f t="shared" si="45"/>
        <v>91</v>
      </c>
      <c r="N350" s="34">
        <f t="shared" si="46"/>
        <v>32530.726999999999</v>
      </c>
      <c r="O350" s="37">
        <v>22500</v>
      </c>
      <c r="P350" s="37">
        <v>10030.727000000001</v>
      </c>
      <c r="Q350" s="32" t="s">
        <v>3872</v>
      </c>
      <c r="R350" s="37" t="s">
        <v>5144</v>
      </c>
      <c r="S350" s="38">
        <v>44468</v>
      </c>
      <c r="T350" s="39">
        <f t="shared" si="47"/>
        <v>28</v>
      </c>
    </row>
    <row r="351" spans="1:20" s="39" customFormat="1" ht="54" hidden="1" outlineLevel="1">
      <c r="A351" s="32">
        <f t="shared" si="48"/>
        <v>343</v>
      </c>
      <c r="B351" s="32" t="s">
        <v>3868</v>
      </c>
      <c r="C351" s="32" t="s">
        <v>3869</v>
      </c>
      <c r="D351" s="46" t="s">
        <v>5145</v>
      </c>
      <c r="E351" s="34">
        <v>557275674</v>
      </c>
      <c r="F351" s="34" t="s">
        <v>5146</v>
      </c>
      <c r="G351" s="34" t="s">
        <v>12370</v>
      </c>
      <c r="H351" s="35" t="s">
        <v>5147</v>
      </c>
      <c r="I351" s="36" t="str">
        <f t="shared" si="41"/>
        <v>3</v>
      </c>
      <c r="J351" s="36">
        <f t="shared" si="42"/>
        <v>14</v>
      </c>
      <c r="K351" s="36" t="str">
        <f t="shared" si="43"/>
        <v>26</v>
      </c>
      <c r="L351" s="36" t="str">
        <f t="shared" si="44"/>
        <v>06</v>
      </c>
      <c r="M351" s="36" t="str">
        <f t="shared" si="45"/>
        <v>92</v>
      </c>
      <c r="N351" s="34">
        <f t="shared" si="46"/>
        <v>40807.321210000002</v>
      </c>
      <c r="O351" s="37">
        <v>22500</v>
      </c>
      <c r="P351" s="37">
        <v>18307.321210000002</v>
      </c>
      <c r="Q351" s="32" t="s">
        <v>3872</v>
      </c>
      <c r="R351" s="37" t="s">
        <v>5148</v>
      </c>
      <c r="S351" s="38">
        <v>44313</v>
      </c>
      <c r="T351" s="39">
        <f t="shared" si="47"/>
        <v>28</v>
      </c>
    </row>
    <row r="352" spans="1:20" s="39" customFormat="1" ht="54" hidden="1" outlineLevel="1">
      <c r="A352" s="32">
        <f t="shared" si="48"/>
        <v>344</v>
      </c>
      <c r="B352" s="32" t="s">
        <v>3868</v>
      </c>
      <c r="C352" s="32" t="s">
        <v>3869</v>
      </c>
      <c r="D352" s="46" t="s">
        <v>5149</v>
      </c>
      <c r="E352" s="34">
        <v>537604835</v>
      </c>
      <c r="F352" s="34" t="s">
        <v>5150</v>
      </c>
      <c r="G352" s="34" t="s">
        <v>12371</v>
      </c>
      <c r="H352" s="35" t="s">
        <v>5151</v>
      </c>
      <c r="I352" s="36" t="str">
        <f t="shared" si="41"/>
        <v>3</v>
      </c>
      <c r="J352" s="36">
        <f t="shared" si="42"/>
        <v>14</v>
      </c>
      <c r="K352" s="36" t="str">
        <f t="shared" si="43"/>
        <v>19</v>
      </c>
      <c r="L352" s="36" t="str">
        <f t="shared" si="44"/>
        <v>09</v>
      </c>
      <c r="M352" s="36" t="str">
        <f t="shared" si="45"/>
        <v>91</v>
      </c>
      <c r="N352" s="34">
        <f t="shared" si="46"/>
        <v>33004.261469999998</v>
      </c>
      <c r="O352" s="37">
        <v>21600</v>
      </c>
      <c r="P352" s="37">
        <v>11404.261469999999</v>
      </c>
      <c r="Q352" s="32" t="s">
        <v>3872</v>
      </c>
      <c r="R352" s="37" t="s">
        <v>5152</v>
      </c>
      <c r="S352" s="38">
        <v>44363</v>
      </c>
      <c r="T352" s="39">
        <f t="shared" si="47"/>
        <v>28</v>
      </c>
    </row>
    <row r="353" spans="1:20" s="39" customFormat="1" ht="54" hidden="1" outlineLevel="1">
      <c r="A353" s="32">
        <f t="shared" si="48"/>
        <v>345</v>
      </c>
      <c r="B353" s="32" t="s">
        <v>3868</v>
      </c>
      <c r="C353" s="32" t="s">
        <v>3869</v>
      </c>
      <c r="D353" s="46" t="s">
        <v>5153</v>
      </c>
      <c r="E353" s="34">
        <v>588227985</v>
      </c>
      <c r="F353" s="34" t="s">
        <v>5154</v>
      </c>
      <c r="G353" s="34" t="s">
        <v>12372</v>
      </c>
      <c r="H353" s="35" t="s">
        <v>5155</v>
      </c>
      <c r="I353" s="36" t="str">
        <f t="shared" si="41"/>
        <v>3</v>
      </c>
      <c r="J353" s="36">
        <f t="shared" si="42"/>
        <v>14</v>
      </c>
      <c r="K353" s="36" t="str">
        <f t="shared" si="43"/>
        <v>02</v>
      </c>
      <c r="L353" s="36" t="str">
        <f t="shared" si="44"/>
        <v>07</v>
      </c>
      <c r="M353" s="36" t="str">
        <f t="shared" si="45"/>
        <v>84</v>
      </c>
      <c r="N353" s="34">
        <f t="shared" si="46"/>
        <v>43652.267</v>
      </c>
      <c r="O353" s="37">
        <v>22500</v>
      </c>
      <c r="P353" s="37">
        <v>21152.267</v>
      </c>
      <c r="Q353" s="32" t="s">
        <v>3872</v>
      </c>
      <c r="R353" s="37" t="s">
        <v>5156</v>
      </c>
      <c r="S353" s="38">
        <v>44229</v>
      </c>
      <c r="T353" s="39">
        <f t="shared" si="47"/>
        <v>28</v>
      </c>
    </row>
    <row r="354" spans="1:20" s="39" customFormat="1" ht="54" hidden="1" outlineLevel="1">
      <c r="A354" s="32">
        <f t="shared" si="48"/>
        <v>346</v>
      </c>
      <c r="B354" s="32" t="s">
        <v>3868</v>
      </c>
      <c r="C354" s="32" t="s">
        <v>3869</v>
      </c>
      <c r="D354" s="46" t="s">
        <v>5157</v>
      </c>
      <c r="E354" s="34">
        <v>621614480</v>
      </c>
      <c r="F354" s="34" t="s">
        <v>5158</v>
      </c>
      <c r="G354" s="34" t="s">
        <v>12373</v>
      </c>
      <c r="H354" s="35" t="s">
        <v>5159</v>
      </c>
      <c r="I354" s="36" t="str">
        <f t="shared" si="41"/>
        <v>4</v>
      </c>
      <c r="J354" s="36">
        <f t="shared" si="42"/>
        <v>14</v>
      </c>
      <c r="K354" s="36" t="str">
        <f t="shared" si="43"/>
        <v>16</v>
      </c>
      <c r="L354" s="36" t="str">
        <f t="shared" si="44"/>
        <v>07</v>
      </c>
      <c r="M354" s="36" t="str">
        <f t="shared" si="45"/>
        <v>87</v>
      </c>
      <c r="N354" s="34">
        <f t="shared" si="46"/>
        <v>43652.267</v>
      </c>
      <c r="O354" s="37">
        <v>22500</v>
      </c>
      <c r="P354" s="37">
        <v>21152.267</v>
      </c>
      <c r="Q354" s="32" t="s">
        <v>3872</v>
      </c>
      <c r="R354" s="37" t="s">
        <v>5160</v>
      </c>
      <c r="S354" s="38">
        <v>44259</v>
      </c>
      <c r="T354" s="39">
        <f t="shared" si="47"/>
        <v>28</v>
      </c>
    </row>
    <row r="355" spans="1:20" s="39" customFormat="1" ht="54" hidden="1" outlineLevel="1">
      <c r="A355" s="32">
        <f t="shared" si="48"/>
        <v>347</v>
      </c>
      <c r="B355" s="32" t="s">
        <v>3868</v>
      </c>
      <c r="C355" s="32" t="s">
        <v>3869</v>
      </c>
      <c r="D355" s="46" t="s">
        <v>5161</v>
      </c>
      <c r="E355" s="34">
        <v>520057269</v>
      </c>
      <c r="F355" s="34" t="s">
        <v>5162</v>
      </c>
      <c r="G355" s="34" t="s">
        <v>12374</v>
      </c>
      <c r="H355" s="35" t="s">
        <v>5163</v>
      </c>
      <c r="I355" s="36" t="str">
        <f t="shared" si="41"/>
        <v>4</v>
      </c>
      <c r="J355" s="36">
        <f t="shared" si="42"/>
        <v>14</v>
      </c>
      <c r="K355" s="36" t="str">
        <f t="shared" si="43"/>
        <v>01</v>
      </c>
      <c r="L355" s="36" t="str">
        <f t="shared" si="44"/>
        <v>11</v>
      </c>
      <c r="M355" s="36" t="str">
        <f t="shared" si="45"/>
        <v>70</v>
      </c>
      <c r="N355" s="34">
        <f t="shared" si="46"/>
        <v>35214.895530000002</v>
      </c>
      <c r="O355" s="37">
        <v>22500</v>
      </c>
      <c r="P355" s="37">
        <v>12714.895530000002</v>
      </c>
      <c r="Q355" s="32" t="s">
        <v>3872</v>
      </c>
      <c r="R355" s="37" t="s">
        <v>5164</v>
      </c>
      <c r="S355" s="38">
        <v>44344</v>
      </c>
      <c r="T355" s="39">
        <f t="shared" si="47"/>
        <v>28</v>
      </c>
    </row>
    <row r="356" spans="1:20" s="39" customFormat="1" ht="54" hidden="1" outlineLevel="1">
      <c r="A356" s="32">
        <f t="shared" si="48"/>
        <v>348</v>
      </c>
      <c r="B356" s="32" t="s">
        <v>3868</v>
      </c>
      <c r="C356" s="32" t="s">
        <v>3869</v>
      </c>
      <c r="D356" s="46" t="s">
        <v>5165</v>
      </c>
      <c r="E356" s="34">
        <v>486949530</v>
      </c>
      <c r="F356" s="34" t="s">
        <v>5166</v>
      </c>
      <c r="G356" s="34" t="s">
        <v>12375</v>
      </c>
      <c r="H356" s="35" t="s">
        <v>5167</v>
      </c>
      <c r="I356" s="36" t="str">
        <f t="shared" si="41"/>
        <v>3</v>
      </c>
      <c r="J356" s="36">
        <f t="shared" si="42"/>
        <v>14</v>
      </c>
      <c r="K356" s="36" t="str">
        <f t="shared" si="43"/>
        <v>10</v>
      </c>
      <c r="L356" s="36" t="str">
        <f t="shared" si="44"/>
        <v>12</v>
      </c>
      <c r="M356" s="36" t="str">
        <f t="shared" si="45"/>
        <v>70</v>
      </c>
      <c r="N356" s="34">
        <f t="shared" si="46"/>
        <v>33626.734809999994</v>
      </c>
      <c r="O356" s="37">
        <v>22120</v>
      </c>
      <c r="P356" s="37">
        <v>11506.734809999998</v>
      </c>
      <c r="Q356" s="32" t="s">
        <v>3872</v>
      </c>
      <c r="R356" s="37" t="s">
        <v>5168</v>
      </c>
      <c r="S356" s="38">
        <v>44361</v>
      </c>
      <c r="T356" s="39">
        <f t="shared" si="47"/>
        <v>28</v>
      </c>
    </row>
    <row r="357" spans="1:20" s="39" customFormat="1" ht="54" hidden="1" outlineLevel="1">
      <c r="A357" s="32">
        <f t="shared" si="48"/>
        <v>349</v>
      </c>
      <c r="B357" s="32" t="s">
        <v>3868</v>
      </c>
      <c r="C357" s="32" t="s">
        <v>3869</v>
      </c>
      <c r="D357" s="46" t="s">
        <v>5169</v>
      </c>
      <c r="E357" s="34">
        <v>545505464</v>
      </c>
      <c r="F357" s="34" t="s">
        <v>5170</v>
      </c>
      <c r="G357" s="34" t="s">
        <v>12376</v>
      </c>
      <c r="H357" s="35" t="s">
        <v>5171</v>
      </c>
      <c r="I357" s="36" t="str">
        <f t="shared" si="41"/>
        <v>3</v>
      </c>
      <c r="J357" s="36">
        <f t="shared" si="42"/>
        <v>14</v>
      </c>
      <c r="K357" s="36" t="str">
        <f t="shared" si="43"/>
        <v>25</v>
      </c>
      <c r="L357" s="36" t="str">
        <f t="shared" si="44"/>
        <v>04</v>
      </c>
      <c r="M357" s="36" t="str">
        <f t="shared" si="45"/>
        <v>90</v>
      </c>
      <c r="N357" s="34">
        <f t="shared" si="46"/>
        <v>47659.330999999998</v>
      </c>
      <c r="O357" s="37">
        <v>29000</v>
      </c>
      <c r="P357" s="37">
        <v>18659.330999999998</v>
      </c>
      <c r="Q357" s="32" t="s">
        <v>3872</v>
      </c>
      <c r="R357" s="37" t="s">
        <v>5172</v>
      </c>
      <c r="S357" s="38">
        <v>44306</v>
      </c>
      <c r="T357" s="39">
        <f t="shared" si="47"/>
        <v>28</v>
      </c>
    </row>
    <row r="358" spans="1:20" s="39" customFormat="1" ht="54" hidden="1" outlineLevel="1">
      <c r="A358" s="32">
        <f t="shared" si="48"/>
        <v>350</v>
      </c>
      <c r="B358" s="32" t="s">
        <v>3868</v>
      </c>
      <c r="C358" s="32" t="s">
        <v>3869</v>
      </c>
      <c r="D358" s="46" t="s">
        <v>5173</v>
      </c>
      <c r="E358" s="34">
        <v>541340516</v>
      </c>
      <c r="F358" s="34" t="s">
        <v>5174</v>
      </c>
      <c r="G358" s="34" t="s">
        <v>12377</v>
      </c>
      <c r="H358" s="35">
        <v>41502965960047</v>
      </c>
      <c r="I358" s="36" t="str">
        <f t="shared" si="41"/>
        <v>4</v>
      </c>
      <c r="J358" s="36">
        <f t="shared" si="42"/>
        <v>14</v>
      </c>
      <c r="K358" s="36" t="str">
        <f t="shared" si="43"/>
        <v>15</v>
      </c>
      <c r="L358" s="36" t="str">
        <f t="shared" si="44"/>
        <v>02</v>
      </c>
      <c r="M358" s="36" t="str">
        <f t="shared" si="45"/>
        <v>96</v>
      </c>
      <c r="N358" s="34">
        <f t="shared" si="46"/>
        <v>29000</v>
      </c>
      <c r="O358" s="37">
        <v>29000</v>
      </c>
      <c r="P358" s="37">
        <v>0</v>
      </c>
      <c r="Q358" s="32" t="s">
        <v>3872</v>
      </c>
      <c r="R358" s="44" t="s">
        <v>4302</v>
      </c>
      <c r="S358" s="38"/>
      <c r="T358" s="39">
        <f t="shared" si="47"/>
        <v>73</v>
      </c>
    </row>
    <row r="359" spans="1:20" s="39" customFormat="1" ht="54" hidden="1" outlineLevel="1">
      <c r="A359" s="32">
        <f t="shared" si="48"/>
        <v>351</v>
      </c>
      <c r="B359" s="32" t="s">
        <v>3868</v>
      </c>
      <c r="C359" s="32" t="s">
        <v>3869</v>
      </c>
      <c r="D359" s="46" t="s">
        <v>5175</v>
      </c>
      <c r="E359" s="34">
        <v>521633484</v>
      </c>
      <c r="F359" s="34" t="s">
        <v>5176</v>
      </c>
      <c r="G359" s="34" t="s">
        <v>12378</v>
      </c>
      <c r="H359" s="35" t="s">
        <v>5177</v>
      </c>
      <c r="I359" s="36" t="str">
        <f t="shared" si="41"/>
        <v>4</v>
      </c>
      <c r="J359" s="36">
        <f t="shared" si="42"/>
        <v>14</v>
      </c>
      <c r="K359" s="36" t="str">
        <f t="shared" si="43"/>
        <v>19</v>
      </c>
      <c r="L359" s="36" t="str">
        <f t="shared" si="44"/>
        <v>05</v>
      </c>
      <c r="M359" s="36" t="str">
        <f t="shared" si="45"/>
        <v>87</v>
      </c>
      <c r="N359" s="34">
        <f t="shared" si="46"/>
        <v>36897.775330000004</v>
      </c>
      <c r="O359" s="37">
        <v>22500</v>
      </c>
      <c r="P359" s="37">
        <v>14397.77533</v>
      </c>
      <c r="Q359" s="32" t="s">
        <v>3872</v>
      </c>
      <c r="R359" s="37" t="s">
        <v>5178</v>
      </c>
      <c r="S359" s="38">
        <v>44327</v>
      </c>
      <c r="T359" s="39">
        <f t="shared" si="47"/>
        <v>28</v>
      </c>
    </row>
    <row r="360" spans="1:20" s="39" customFormat="1" ht="54" hidden="1" outlineLevel="1">
      <c r="A360" s="32">
        <f t="shared" si="48"/>
        <v>352</v>
      </c>
      <c r="B360" s="32" t="s">
        <v>3868</v>
      </c>
      <c r="C360" s="32" t="s">
        <v>3869</v>
      </c>
      <c r="D360" s="46" t="s">
        <v>5179</v>
      </c>
      <c r="E360" s="34">
        <v>502723912</v>
      </c>
      <c r="F360" s="34" t="s">
        <v>5180</v>
      </c>
      <c r="G360" s="34" t="s">
        <v>12379</v>
      </c>
      <c r="H360" s="35" t="s">
        <v>5181</v>
      </c>
      <c r="I360" s="36" t="str">
        <f t="shared" si="41"/>
        <v>3</v>
      </c>
      <c r="J360" s="36">
        <f t="shared" si="42"/>
        <v>14</v>
      </c>
      <c r="K360" s="36" t="str">
        <f t="shared" si="43"/>
        <v>06</v>
      </c>
      <c r="L360" s="36" t="str">
        <f t="shared" si="44"/>
        <v>03</v>
      </c>
      <c r="M360" s="36" t="str">
        <f t="shared" si="45"/>
        <v>91</v>
      </c>
      <c r="N360" s="34">
        <f t="shared" si="46"/>
        <v>36562.993029999998</v>
      </c>
      <c r="O360" s="37">
        <v>22500</v>
      </c>
      <c r="P360" s="37">
        <v>14062.993030000001</v>
      </c>
      <c r="Q360" s="32" t="s">
        <v>3872</v>
      </c>
      <c r="R360" s="37" t="s">
        <v>5182</v>
      </c>
      <c r="S360" s="38">
        <v>44393</v>
      </c>
      <c r="T360" s="39">
        <f t="shared" si="47"/>
        <v>28</v>
      </c>
    </row>
    <row r="361" spans="1:20" s="39" customFormat="1" ht="54" hidden="1" outlineLevel="1">
      <c r="A361" s="32">
        <f t="shared" si="48"/>
        <v>353</v>
      </c>
      <c r="B361" s="32" t="s">
        <v>3868</v>
      </c>
      <c r="C361" s="32" t="s">
        <v>3869</v>
      </c>
      <c r="D361" s="46" t="s">
        <v>5183</v>
      </c>
      <c r="E361" s="34">
        <v>517332250</v>
      </c>
      <c r="F361" s="34" t="s">
        <v>5184</v>
      </c>
      <c r="G361" s="34" t="s">
        <v>12380</v>
      </c>
      <c r="H361" s="35">
        <v>41102912130019</v>
      </c>
      <c r="I361" s="36" t="str">
        <f t="shared" si="41"/>
        <v>4</v>
      </c>
      <c r="J361" s="36">
        <f t="shared" si="42"/>
        <v>14</v>
      </c>
      <c r="K361" s="36" t="str">
        <f t="shared" si="43"/>
        <v>11</v>
      </c>
      <c r="L361" s="36" t="str">
        <f t="shared" si="44"/>
        <v>02</v>
      </c>
      <c r="M361" s="36" t="str">
        <f t="shared" si="45"/>
        <v>91</v>
      </c>
      <c r="N361" s="34">
        <f t="shared" si="46"/>
        <v>22500</v>
      </c>
      <c r="O361" s="37">
        <v>22500</v>
      </c>
      <c r="P361" s="37">
        <v>0</v>
      </c>
      <c r="Q361" s="32" t="s">
        <v>3872</v>
      </c>
      <c r="R361" s="44" t="s">
        <v>4302</v>
      </c>
      <c r="S361" s="38"/>
      <c r="T361" s="39">
        <f t="shared" si="47"/>
        <v>73</v>
      </c>
    </row>
    <row r="362" spans="1:20" s="39" customFormat="1" ht="54" hidden="1" outlineLevel="1">
      <c r="A362" s="32">
        <f t="shared" si="48"/>
        <v>354</v>
      </c>
      <c r="B362" s="32" t="s">
        <v>3868</v>
      </c>
      <c r="C362" s="32" t="s">
        <v>3869</v>
      </c>
      <c r="D362" s="46" t="s">
        <v>5185</v>
      </c>
      <c r="E362" s="34">
        <v>453457738</v>
      </c>
      <c r="F362" s="34" t="s">
        <v>5186</v>
      </c>
      <c r="G362" s="34" t="s">
        <v>12381</v>
      </c>
      <c r="H362" s="35" t="s">
        <v>5187</v>
      </c>
      <c r="I362" s="36" t="str">
        <f t="shared" si="41"/>
        <v>4</v>
      </c>
      <c r="J362" s="36">
        <f t="shared" si="42"/>
        <v>14</v>
      </c>
      <c r="K362" s="36" t="str">
        <f t="shared" si="43"/>
        <v>20</v>
      </c>
      <c r="L362" s="36" t="str">
        <f t="shared" si="44"/>
        <v>08</v>
      </c>
      <c r="M362" s="36" t="str">
        <f t="shared" si="45"/>
        <v>74</v>
      </c>
      <c r="N362" s="34">
        <f t="shared" si="46"/>
        <v>40867.040160000004</v>
      </c>
      <c r="O362" s="37">
        <v>26070</v>
      </c>
      <c r="P362" s="37">
        <v>14797.04016</v>
      </c>
      <c r="Q362" s="32" t="s">
        <v>3872</v>
      </c>
      <c r="R362" s="37" t="s">
        <v>5188</v>
      </c>
      <c r="S362" s="38">
        <v>44350</v>
      </c>
      <c r="T362" s="39">
        <f t="shared" si="47"/>
        <v>28</v>
      </c>
    </row>
    <row r="363" spans="1:20" s="39" customFormat="1" ht="54" hidden="1" outlineLevel="1">
      <c r="A363" s="32">
        <f t="shared" si="48"/>
        <v>355</v>
      </c>
      <c r="B363" s="32" t="s">
        <v>3868</v>
      </c>
      <c r="C363" s="32" t="s">
        <v>3869</v>
      </c>
      <c r="D363" s="46" t="s">
        <v>5189</v>
      </c>
      <c r="E363" s="34">
        <v>558025137</v>
      </c>
      <c r="F363" s="34" t="s">
        <v>5190</v>
      </c>
      <c r="G363" s="34" t="s">
        <v>12382</v>
      </c>
      <c r="H363" s="35" t="s">
        <v>5191</v>
      </c>
      <c r="I363" s="36" t="str">
        <f t="shared" si="41"/>
        <v>4</v>
      </c>
      <c r="J363" s="36">
        <f t="shared" si="42"/>
        <v>14</v>
      </c>
      <c r="K363" s="36" t="str">
        <f t="shared" si="43"/>
        <v>06</v>
      </c>
      <c r="L363" s="36" t="str">
        <f t="shared" si="44"/>
        <v>01</v>
      </c>
      <c r="M363" s="36" t="str">
        <f t="shared" si="45"/>
        <v>95</v>
      </c>
      <c r="N363" s="34">
        <f t="shared" si="46"/>
        <v>30645.025000000001</v>
      </c>
      <c r="O363" s="37">
        <v>20000</v>
      </c>
      <c r="P363" s="37">
        <v>10645.025</v>
      </c>
      <c r="Q363" s="32" t="s">
        <v>3872</v>
      </c>
      <c r="R363" s="37" t="s">
        <v>5192</v>
      </c>
      <c r="S363" s="38">
        <v>44336</v>
      </c>
      <c r="T363" s="39">
        <f t="shared" si="47"/>
        <v>28</v>
      </c>
    </row>
    <row r="364" spans="1:20" s="39" customFormat="1" ht="54" hidden="1" outlineLevel="1">
      <c r="A364" s="32">
        <f t="shared" si="48"/>
        <v>356</v>
      </c>
      <c r="B364" s="32" t="s">
        <v>3868</v>
      </c>
      <c r="C364" s="32" t="s">
        <v>3869</v>
      </c>
      <c r="D364" s="46" t="s">
        <v>5193</v>
      </c>
      <c r="E364" s="34">
        <v>558170891</v>
      </c>
      <c r="F364" s="34" t="s">
        <v>5194</v>
      </c>
      <c r="G364" s="34" t="s">
        <v>12383</v>
      </c>
      <c r="H364" s="35" t="s">
        <v>5195</v>
      </c>
      <c r="I364" s="36" t="str">
        <f t="shared" si="41"/>
        <v>4</v>
      </c>
      <c r="J364" s="36">
        <f t="shared" si="42"/>
        <v>14</v>
      </c>
      <c r="K364" s="36" t="str">
        <f t="shared" si="43"/>
        <v>27</v>
      </c>
      <c r="L364" s="36" t="str">
        <f t="shared" si="44"/>
        <v>10</v>
      </c>
      <c r="M364" s="36" t="str">
        <f t="shared" si="45"/>
        <v>93</v>
      </c>
      <c r="N364" s="34">
        <f t="shared" si="46"/>
        <v>41552.504000000001</v>
      </c>
      <c r="O364" s="37">
        <v>22500</v>
      </c>
      <c r="P364" s="37">
        <v>19052.504000000001</v>
      </c>
      <c r="Q364" s="32" t="s">
        <v>3872</v>
      </c>
      <c r="R364" s="37" t="s">
        <v>5196</v>
      </c>
      <c r="S364" s="38">
        <v>44287</v>
      </c>
      <c r="T364" s="39">
        <f t="shared" si="47"/>
        <v>28</v>
      </c>
    </row>
    <row r="365" spans="1:20" s="39" customFormat="1" ht="54" hidden="1" outlineLevel="1">
      <c r="A365" s="32">
        <f t="shared" si="48"/>
        <v>357</v>
      </c>
      <c r="B365" s="32" t="s">
        <v>3868</v>
      </c>
      <c r="C365" s="32" t="s">
        <v>3869</v>
      </c>
      <c r="D365" s="46" t="s">
        <v>5197</v>
      </c>
      <c r="E365" s="34">
        <v>581995875</v>
      </c>
      <c r="F365" s="34" t="s">
        <v>5198</v>
      </c>
      <c r="G365" s="34" t="s">
        <v>12384</v>
      </c>
      <c r="H365" s="35" t="s">
        <v>5199</v>
      </c>
      <c r="I365" s="36" t="str">
        <f t="shared" si="41"/>
        <v>3</v>
      </c>
      <c r="J365" s="36">
        <f t="shared" si="42"/>
        <v>14</v>
      </c>
      <c r="K365" s="36" t="str">
        <f t="shared" si="43"/>
        <v>07</v>
      </c>
      <c r="L365" s="36" t="str">
        <f t="shared" si="44"/>
        <v>07</v>
      </c>
      <c r="M365" s="36" t="str">
        <f t="shared" si="45"/>
        <v>90</v>
      </c>
      <c r="N365" s="34">
        <f t="shared" si="46"/>
        <v>41235.730349999998</v>
      </c>
      <c r="O365" s="37">
        <v>28136.25</v>
      </c>
      <c r="P365" s="37">
        <v>13099.480350000002</v>
      </c>
      <c r="Q365" s="32" t="s">
        <v>3872</v>
      </c>
      <c r="R365" s="37" t="s">
        <v>5200</v>
      </c>
      <c r="S365" s="38">
        <v>44376</v>
      </c>
      <c r="T365" s="39">
        <f t="shared" si="47"/>
        <v>28</v>
      </c>
    </row>
    <row r="366" spans="1:20" s="39" customFormat="1" ht="54" hidden="1" outlineLevel="1">
      <c r="A366" s="32">
        <f t="shared" si="48"/>
        <v>358</v>
      </c>
      <c r="B366" s="32" t="s">
        <v>3868</v>
      </c>
      <c r="C366" s="32" t="s">
        <v>3869</v>
      </c>
      <c r="D366" s="46" t="s">
        <v>5201</v>
      </c>
      <c r="E366" s="34">
        <v>535850492</v>
      </c>
      <c r="F366" s="34" t="s">
        <v>5202</v>
      </c>
      <c r="G366" s="34" t="s">
        <v>12385</v>
      </c>
      <c r="H366" s="35" t="s">
        <v>5203</v>
      </c>
      <c r="I366" s="36" t="str">
        <f t="shared" si="41"/>
        <v>3</v>
      </c>
      <c r="J366" s="36">
        <f t="shared" si="42"/>
        <v>14</v>
      </c>
      <c r="K366" s="36" t="str">
        <f t="shared" si="43"/>
        <v>08</v>
      </c>
      <c r="L366" s="36" t="str">
        <f t="shared" si="44"/>
        <v>03</v>
      </c>
      <c r="M366" s="36" t="str">
        <f t="shared" si="45"/>
        <v>92</v>
      </c>
      <c r="N366" s="34">
        <f t="shared" si="46"/>
        <v>41366.330690000003</v>
      </c>
      <c r="O366" s="37">
        <v>28136.25</v>
      </c>
      <c r="P366" s="37">
        <v>13230.080689999999</v>
      </c>
      <c r="Q366" s="32" t="s">
        <v>3872</v>
      </c>
      <c r="R366" s="37" t="s">
        <v>5204</v>
      </c>
      <c r="S366" s="38">
        <v>44365</v>
      </c>
      <c r="T366" s="39">
        <f t="shared" si="47"/>
        <v>28</v>
      </c>
    </row>
    <row r="367" spans="1:20" s="39" customFormat="1" ht="54" hidden="1" outlineLevel="1">
      <c r="A367" s="32">
        <f t="shared" si="48"/>
        <v>359</v>
      </c>
      <c r="B367" s="32" t="s">
        <v>3868</v>
      </c>
      <c r="C367" s="32" t="s">
        <v>3869</v>
      </c>
      <c r="D367" s="46" t="s">
        <v>5205</v>
      </c>
      <c r="E367" s="34">
        <v>580769894</v>
      </c>
      <c r="F367" s="34" t="s">
        <v>5206</v>
      </c>
      <c r="G367" s="34" t="s">
        <v>12386</v>
      </c>
      <c r="H367" s="35" t="s">
        <v>5207</v>
      </c>
      <c r="I367" s="36" t="str">
        <f t="shared" si="41"/>
        <v>4</v>
      </c>
      <c r="J367" s="36">
        <f t="shared" si="42"/>
        <v>14</v>
      </c>
      <c r="K367" s="36" t="str">
        <f t="shared" si="43"/>
        <v>13</v>
      </c>
      <c r="L367" s="36" t="str">
        <f t="shared" si="44"/>
        <v>10</v>
      </c>
      <c r="M367" s="36" t="str">
        <f t="shared" si="45"/>
        <v>90</v>
      </c>
      <c r="N367" s="34">
        <f t="shared" si="46"/>
        <v>38660.853920000001</v>
      </c>
      <c r="O367" s="37">
        <v>22500</v>
      </c>
      <c r="P367" s="37">
        <v>16160.85392</v>
      </c>
      <c r="Q367" s="32" t="s">
        <v>3872</v>
      </c>
      <c r="R367" s="37" t="s">
        <v>5208</v>
      </c>
      <c r="S367" s="38">
        <v>44358</v>
      </c>
      <c r="T367" s="39">
        <f t="shared" si="47"/>
        <v>28</v>
      </c>
    </row>
    <row r="368" spans="1:20" s="39" customFormat="1" ht="54" hidden="1" outlineLevel="1">
      <c r="A368" s="32">
        <f t="shared" si="48"/>
        <v>360</v>
      </c>
      <c r="B368" s="32" t="s">
        <v>3868</v>
      </c>
      <c r="C368" s="32" t="s">
        <v>3869</v>
      </c>
      <c r="D368" s="46" t="s">
        <v>5209</v>
      </c>
      <c r="E368" s="34" t="s">
        <v>5210</v>
      </c>
      <c r="F368" s="34" t="s">
        <v>5211</v>
      </c>
      <c r="G368" s="34" t="s">
        <v>12387</v>
      </c>
      <c r="H368" s="35" t="s">
        <v>5212</v>
      </c>
      <c r="I368" s="36" t="str">
        <f t="shared" si="41"/>
        <v>4</v>
      </c>
      <c r="J368" s="36">
        <f t="shared" si="42"/>
        <v>14</v>
      </c>
      <c r="K368" s="36" t="str">
        <f t="shared" si="43"/>
        <v>18</v>
      </c>
      <c r="L368" s="36" t="str">
        <f t="shared" si="44"/>
        <v>07</v>
      </c>
      <c r="M368" s="36" t="str">
        <f t="shared" si="45"/>
        <v>95</v>
      </c>
      <c r="N368" s="34">
        <f t="shared" si="46"/>
        <v>38304.108</v>
      </c>
      <c r="O368" s="37">
        <v>22500</v>
      </c>
      <c r="P368" s="37">
        <v>15804.108</v>
      </c>
      <c r="Q368" s="32" t="s">
        <v>3872</v>
      </c>
      <c r="R368" s="37" t="s">
        <v>5213</v>
      </c>
      <c r="S368" s="38">
        <v>44319</v>
      </c>
      <c r="T368" s="39">
        <f t="shared" si="47"/>
        <v>28</v>
      </c>
    </row>
    <row r="369" spans="1:21" s="39" customFormat="1" ht="54" hidden="1" outlineLevel="1">
      <c r="A369" s="32">
        <f t="shared" si="48"/>
        <v>361</v>
      </c>
      <c r="B369" s="32" t="s">
        <v>3868</v>
      </c>
      <c r="C369" s="32" t="s">
        <v>3869</v>
      </c>
      <c r="D369" s="46" t="s">
        <v>5214</v>
      </c>
      <c r="E369" s="34">
        <v>580170922</v>
      </c>
      <c r="F369" s="34" t="s">
        <v>5215</v>
      </c>
      <c r="G369" s="34" t="s">
        <v>12388</v>
      </c>
      <c r="H369" s="35">
        <v>50302005960048</v>
      </c>
      <c r="I369" s="36" t="str">
        <f t="shared" si="41"/>
        <v>5</v>
      </c>
      <c r="J369" s="36">
        <f t="shared" si="42"/>
        <v>14</v>
      </c>
      <c r="K369" s="36" t="str">
        <f t="shared" si="43"/>
        <v>03</v>
      </c>
      <c r="L369" s="36" t="str">
        <f t="shared" si="44"/>
        <v>02</v>
      </c>
      <c r="M369" s="36" t="str">
        <f t="shared" si="45"/>
        <v>00</v>
      </c>
      <c r="N369" s="34">
        <f t="shared" si="46"/>
        <v>37965.62917</v>
      </c>
      <c r="O369" s="37">
        <v>22500</v>
      </c>
      <c r="P369" s="37">
        <v>15465.62917</v>
      </c>
      <c r="Q369" s="32" t="s">
        <v>3872</v>
      </c>
      <c r="R369" s="37" t="s">
        <v>5216</v>
      </c>
      <c r="S369" s="38">
        <v>44344</v>
      </c>
      <c r="T369" s="39">
        <f t="shared" si="47"/>
        <v>28</v>
      </c>
    </row>
    <row r="370" spans="1:21" s="39" customFormat="1" ht="54" hidden="1" outlineLevel="1">
      <c r="A370" s="32">
        <f t="shared" si="48"/>
        <v>362</v>
      </c>
      <c r="B370" s="32" t="s">
        <v>3868</v>
      </c>
      <c r="C370" s="32" t="s">
        <v>3869</v>
      </c>
      <c r="D370" s="46" t="s">
        <v>5217</v>
      </c>
      <c r="E370" s="34">
        <v>529625726</v>
      </c>
      <c r="F370" s="34" t="s">
        <v>5218</v>
      </c>
      <c r="G370" s="34" t="s">
        <v>12389</v>
      </c>
      <c r="H370" s="35" t="s">
        <v>5219</v>
      </c>
      <c r="I370" s="36" t="str">
        <f t="shared" si="41"/>
        <v>4</v>
      </c>
      <c r="J370" s="36">
        <f t="shared" si="42"/>
        <v>14</v>
      </c>
      <c r="K370" s="36" t="str">
        <f t="shared" si="43"/>
        <v>21</v>
      </c>
      <c r="L370" s="36" t="str">
        <f t="shared" si="44"/>
        <v>10</v>
      </c>
      <c r="M370" s="36" t="str">
        <f t="shared" si="45"/>
        <v>81</v>
      </c>
      <c r="N370" s="34">
        <f t="shared" si="46"/>
        <v>37726.051229999997</v>
      </c>
      <c r="O370" s="37">
        <v>26070</v>
      </c>
      <c r="P370" s="37">
        <v>11656.051230000001</v>
      </c>
      <c r="Q370" s="32" t="s">
        <v>3872</v>
      </c>
      <c r="R370" s="37" t="s">
        <v>5220</v>
      </c>
      <c r="S370" s="38">
        <v>44410</v>
      </c>
      <c r="T370" s="39">
        <f t="shared" si="47"/>
        <v>28</v>
      </c>
    </row>
    <row r="371" spans="1:21" s="39" customFormat="1" ht="54" hidden="1" outlineLevel="1">
      <c r="A371" s="32">
        <f t="shared" si="48"/>
        <v>363</v>
      </c>
      <c r="B371" s="32" t="s">
        <v>3868</v>
      </c>
      <c r="C371" s="32" t="s">
        <v>3869</v>
      </c>
      <c r="D371" s="46" t="s">
        <v>5221</v>
      </c>
      <c r="E371" s="34">
        <v>494580028</v>
      </c>
      <c r="F371" s="34" t="s">
        <v>5222</v>
      </c>
      <c r="G371" s="34" t="s">
        <v>12390</v>
      </c>
      <c r="H371" s="35" t="s">
        <v>5223</v>
      </c>
      <c r="I371" s="36" t="str">
        <f t="shared" si="41"/>
        <v>3</v>
      </c>
      <c r="J371" s="36">
        <f t="shared" si="42"/>
        <v>14</v>
      </c>
      <c r="K371" s="36" t="str">
        <f t="shared" si="43"/>
        <v>11</v>
      </c>
      <c r="L371" s="36" t="str">
        <f t="shared" si="44"/>
        <v>02</v>
      </c>
      <c r="M371" s="36" t="str">
        <f t="shared" si="45"/>
        <v>91</v>
      </c>
      <c r="N371" s="34">
        <f t="shared" si="46"/>
        <v>37848.695</v>
      </c>
      <c r="O371" s="37">
        <v>23700</v>
      </c>
      <c r="P371" s="37">
        <v>14148.695</v>
      </c>
      <c r="Q371" s="32" t="s">
        <v>3872</v>
      </c>
      <c r="R371" s="37" t="s">
        <v>5224</v>
      </c>
      <c r="S371" s="38"/>
      <c r="T371" s="39">
        <f t="shared" si="47"/>
        <v>28</v>
      </c>
    </row>
    <row r="372" spans="1:21" s="39" customFormat="1" ht="54" hidden="1" outlineLevel="1">
      <c r="A372" s="32">
        <f t="shared" si="48"/>
        <v>364</v>
      </c>
      <c r="B372" s="32" t="s">
        <v>3868</v>
      </c>
      <c r="C372" s="32" t="s">
        <v>3869</v>
      </c>
      <c r="D372" s="46" t="s">
        <v>5225</v>
      </c>
      <c r="E372" s="34">
        <v>536301880</v>
      </c>
      <c r="F372" s="34" t="s">
        <v>5226</v>
      </c>
      <c r="G372" s="34" t="s">
        <v>12391</v>
      </c>
      <c r="H372" s="35" t="s">
        <v>5227</v>
      </c>
      <c r="I372" s="36" t="str">
        <f t="shared" si="41"/>
        <v>3</v>
      </c>
      <c r="J372" s="36">
        <f t="shared" si="42"/>
        <v>14</v>
      </c>
      <c r="K372" s="36" t="str">
        <f t="shared" si="43"/>
        <v>08</v>
      </c>
      <c r="L372" s="36" t="str">
        <f t="shared" si="44"/>
        <v>06</v>
      </c>
      <c r="M372" s="36" t="str">
        <f t="shared" si="45"/>
        <v>93</v>
      </c>
      <c r="N372" s="34">
        <f t="shared" si="46"/>
        <v>37186.436549999999</v>
      </c>
      <c r="O372" s="37">
        <v>24000</v>
      </c>
      <c r="P372" s="37">
        <v>13186.43655</v>
      </c>
      <c r="Q372" s="32" t="s">
        <v>3872</v>
      </c>
      <c r="R372" s="37" t="s">
        <v>5228</v>
      </c>
      <c r="S372" s="38">
        <v>44345</v>
      </c>
      <c r="T372" s="39">
        <f t="shared" si="47"/>
        <v>28</v>
      </c>
    </row>
    <row r="373" spans="1:21" s="39" customFormat="1" ht="54" hidden="1" outlineLevel="1">
      <c r="A373" s="32">
        <f t="shared" si="48"/>
        <v>365</v>
      </c>
      <c r="B373" s="32" t="s">
        <v>3868</v>
      </c>
      <c r="C373" s="32" t="s">
        <v>3869</v>
      </c>
      <c r="D373" s="46" t="s">
        <v>5229</v>
      </c>
      <c r="E373" s="34">
        <v>527067489</v>
      </c>
      <c r="F373" s="34" t="s">
        <v>5230</v>
      </c>
      <c r="G373" s="34" t="s">
        <v>12392</v>
      </c>
      <c r="H373" s="35" t="s">
        <v>5231</v>
      </c>
      <c r="I373" s="36" t="str">
        <f t="shared" si="41"/>
        <v>3</v>
      </c>
      <c r="J373" s="36">
        <f t="shared" si="42"/>
        <v>14</v>
      </c>
      <c r="K373" s="36" t="str">
        <f t="shared" si="43"/>
        <v>20</v>
      </c>
      <c r="L373" s="36" t="str">
        <f t="shared" si="44"/>
        <v>01</v>
      </c>
      <c r="M373" s="36" t="str">
        <f t="shared" si="45"/>
        <v>90</v>
      </c>
      <c r="N373" s="34">
        <f t="shared" si="46"/>
        <v>48193.096300000005</v>
      </c>
      <c r="O373" s="37">
        <v>29000</v>
      </c>
      <c r="P373" s="37">
        <v>19193.096300000001</v>
      </c>
      <c r="Q373" s="32" t="s">
        <v>3872</v>
      </c>
      <c r="R373" s="37" t="s">
        <v>5232</v>
      </c>
      <c r="S373" s="38">
        <v>44315</v>
      </c>
      <c r="T373" s="39">
        <f t="shared" si="47"/>
        <v>28</v>
      </c>
    </row>
    <row r="374" spans="1:21" s="39" customFormat="1" ht="54" hidden="1" outlineLevel="1">
      <c r="A374" s="32">
        <f t="shared" si="48"/>
        <v>366</v>
      </c>
      <c r="B374" s="32" t="s">
        <v>3868</v>
      </c>
      <c r="C374" s="32" t="s">
        <v>3869</v>
      </c>
      <c r="D374" s="46" t="s">
        <v>5233</v>
      </c>
      <c r="E374" s="34">
        <v>528710344</v>
      </c>
      <c r="F374" s="34" t="s">
        <v>5234</v>
      </c>
      <c r="G374" s="34" t="s">
        <v>12393</v>
      </c>
      <c r="H374" s="35">
        <v>32308892160066</v>
      </c>
      <c r="I374" s="36" t="str">
        <f t="shared" si="41"/>
        <v>3</v>
      </c>
      <c r="J374" s="36">
        <f t="shared" si="42"/>
        <v>14</v>
      </c>
      <c r="K374" s="36" t="str">
        <f t="shared" si="43"/>
        <v>23</v>
      </c>
      <c r="L374" s="36" t="str">
        <f t="shared" si="44"/>
        <v>08</v>
      </c>
      <c r="M374" s="36" t="str">
        <f t="shared" si="45"/>
        <v>89</v>
      </c>
      <c r="N374" s="34">
        <f t="shared" si="46"/>
        <v>44339.132720000001</v>
      </c>
      <c r="O374" s="37">
        <v>29000</v>
      </c>
      <c r="P374" s="37">
        <v>15339.132720000001</v>
      </c>
      <c r="Q374" s="32" t="s">
        <v>3872</v>
      </c>
      <c r="R374" s="37" t="s">
        <v>5235</v>
      </c>
      <c r="S374" s="38">
        <v>44167</v>
      </c>
      <c r="T374" s="39">
        <f t="shared" si="47"/>
        <v>28</v>
      </c>
    </row>
    <row r="375" spans="1:21" s="39" customFormat="1" ht="54" hidden="1" outlineLevel="1">
      <c r="A375" s="32">
        <f t="shared" si="48"/>
        <v>367</v>
      </c>
      <c r="B375" s="32" t="s">
        <v>3868</v>
      </c>
      <c r="C375" s="32" t="s">
        <v>3869</v>
      </c>
      <c r="D375" s="46" t="s">
        <v>5236</v>
      </c>
      <c r="E375" s="34">
        <v>602072067</v>
      </c>
      <c r="F375" s="34" t="s">
        <v>5237</v>
      </c>
      <c r="G375" s="34" t="s">
        <v>12394</v>
      </c>
      <c r="H375" s="35" t="s">
        <v>5238</v>
      </c>
      <c r="I375" s="36" t="str">
        <f t="shared" si="41"/>
        <v>3</v>
      </c>
      <c r="J375" s="36">
        <f t="shared" si="42"/>
        <v>14</v>
      </c>
      <c r="K375" s="36" t="str">
        <f t="shared" si="43"/>
        <v>02</v>
      </c>
      <c r="L375" s="36" t="str">
        <f t="shared" si="44"/>
        <v>11</v>
      </c>
      <c r="M375" s="36" t="str">
        <f t="shared" si="45"/>
        <v>91</v>
      </c>
      <c r="N375" s="34">
        <f t="shared" si="46"/>
        <v>37726.626000000004</v>
      </c>
      <c r="O375" s="37">
        <v>22500</v>
      </c>
      <c r="P375" s="37">
        <v>15226.626</v>
      </c>
      <c r="Q375" s="32" t="s">
        <v>3872</v>
      </c>
      <c r="R375" s="37" t="s">
        <v>5239</v>
      </c>
      <c r="S375" s="38">
        <v>44301</v>
      </c>
      <c r="T375" s="39">
        <f t="shared" si="47"/>
        <v>28</v>
      </c>
    </row>
    <row r="376" spans="1:21" s="39" customFormat="1" ht="54" hidden="1" outlineLevel="1">
      <c r="A376" s="32">
        <f t="shared" si="48"/>
        <v>368</v>
      </c>
      <c r="B376" s="32" t="s">
        <v>3868</v>
      </c>
      <c r="C376" s="32" t="s">
        <v>3869</v>
      </c>
      <c r="D376" s="46" t="s">
        <v>5240</v>
      </c>
      <c r="E376" s="34">
        <v>573993755</v>
      </c>
      <c r="F376" s="34" t="s">
        <v>5241</v>
      </c>
      <c r="G376" s="34" t="s">
        <v>12395</v>
      </c>
      <c r="H376" s="35" t="s">
        <v>5242</v>
      </c>
      <c r="I376" s="36" t="str">
        <f t="shared" si="41"/>
        <v>3</v>
      </c>
      <c r="J376" s="36">
        <f t="shared" si="42"/>
        <v>14</v>
      </c>
      <c r="K376" s="36" t="str">
        <f t="shared" si="43"/>
        <v>02</v>
      </c>
      <c r="L376" s="36" t="str">
        <f t="shared" si="44"/>
        <v>12</v>
      </c>
      <c r="M376" s="36" t="str">
        <f t="shared" si="45"/>
        <v>93</v>
      </c>
      <c r="N376" s="34">
        <f t="shared" si="46"/>
        <v>33816.418669999999</v>
      </c>
      <c r="O376" s="37">
        <v>22500</v>
      </c>
      <c r="P376" s="37">
        <v>11316.418669999999</v>
      </c>
      <c r="Q376" s="32" t="s">
        <v>3872</v>
      </c>
      <c r="R376" s="37" t="s">
        <v>5243</v>
      </c>
      <c r="S376" s="38">
        <v>44375</v>
      </c>
      <c r="T376" s="39">
        <f t="shared" si="47"/>
        <v>28</v>
      </c>
    </row>
    <row r="377" spans="1:21" s="39" customFormat="1" ht="54" hidden="1" outlineLevel="1">
      <c r="A377" s="32">
        <f t="shared" si="48"/>
        <v>369</v>
      </c>
      <c r="B377" s="32" t="s">
        <v>3868</v>
      </c>
      <c r="C377" s="32" t="s">
        <v>3869</v>
      </c>
      <c r="D377" s="46" t="s">
        <v>5244</v>
      </c>
      <c r="E377" s="34">
        <v>582428154</v>
      </c>
      <c r="F377" s="34" t="s">
        <v>5245</v>
      </c>
      <c r="G377" s="34" t="s">
        <v>12396</v>
      </c>
      <c r="H377" s="35" t="s">
        <v>5246</v>
      </c>
      <c r="I377" s="36" t="str">
        <f t="shared" si="41"/>
        <v>3</v>
      </c>
      <c r="J377" s="36">
        <f t="shared" si="42"/>
        <v>14</v>
      </c>
      <c r="K377" s="36" t="str">
        <f t="shared" si="43"/>
        <v>23</v>
      </c>
      <c r="L377" s="36" t="str">
        <f t="shared" si="44"/>
        <v>05</v>
      </c>
      <c r="M377" s="36" t="str">
        <f t="shared" si="45"/>
        <v>93</v>
      </c>
      <c r="N377" s="34">
        <f t="shared" si="46"/>
        <v>33934.558640000003</v>
      </c>
      <c r="O377" s="37">
        <v>22120</v>
      </c>
      <c r="P377" s="37">
        <v>11814.558640000001</v>
      </c>
      <c r="Q377" s="32" t="s">
        <v>3872</v>
      </c>
      <c r="R377" s="37" t="s">
        <v>5247</v>
      </c>
      <c r="S377" s="38">
        <v>44363</v>
      </c>
      <c r="T377" s="39">
        <f t="shared" si="47"/>
        <v>28</v>
      </c>
    </row>
    <row r="378" spans="1:21" s="39" customFormat="1" ht="54" hidden="1" outlineLevel="1">
      <c r="A378" s="32">
        <f t="shared" si="48"/>
        <v>370</v>
      </c>
      <c r="B378" s="32" t="s">
        <v>3868</v>
      </c>
      <c r="C378" s="32" t="s">
        <v>3869</v>
      </c>
      <c r="D378" s="46" t="s">
        <v>5248</v>
      </c>
      <c r="E378" s="34">
        <v>514991234</v>
      </c>
      <c r="F378" s="34" t="s">
        <v>5249</v>
      </c>
      <c r="G378" s="34" t="s">
        <v>12397</v>
      </c>
      <c r="H378" s="35" t="s">
        <v>5250</v>
      </c>
      <c r="I378" s="36" t="str">
        <f t="shared" si="41"/>
        <v>3</v>
      </c>
      <c r="J378" s="36">
        <f t="shared" si="42"/>
        <v>14</v>
      </c>
      <c r="K378" s="36" t="str">
        <f t="shared" si="43"/>
        <v>01</v>
      </c>
      <c r="L378" s="36" t="str">
        <f t="shared" si="44"/>
        <v>08</v>
      </c>
      <c r="M378" s="36" t="str">
        <f t="shared" si="45"/>
        <v>93</v>
      </c>
      <c r="N378" s="34">
        <f t="shared" si="46"/>
        <v>45068.799100000004</v>
      </c>
      <c r="O378" s="37">
        <v>29000</v>
      </c>
      <c r="P378" s="37">
        <v>16068.7991</v>
      </c>
      <c r="Q378" s="32" t="s">
        <v>3872</v>
      </c>
      <c r="R378" s="37" t="s">
        <v>5251</v>
      </c>
      <c r="S378" s="38">
        <v>44361</v>
      </c>
      <c r="T378" s="39">
        <f t="shared" si="47"/>
        <v>28</v>
      </c>
    </row>
    <row r="379" spans="1:21" s="39" customFormat="1" ht="54" hidden="1" outlineLevel="1">
      <c r="A379" s="32">
        <f t="shared" si="48"/>
        <v>371</v>
      </c>
      <c r="B379" s="32" t="s">
        <v>3868</v>
      </c>
      <c r="C379" s="32" t="s">
        <v>3869</v>
      </c>
      <c r="D379" s="46" t="s">
        <v>5252</v>
      </c>
      <c r="E379" s="34">
        <v>553803708</v>
      </c>
      <c r="F379" s="34" t="s">
        <v>5253</v>
      </c>
      <c r="G379" s="34" t="s">
        <v>12398</v>
      </c>
      <c r="H379" s="35" t="s">
        <v>5254</v>
      </c>
      <c r="I379" s="36" t="str">
        <f t="shared" si="41"/>
        <v>3</v>
      </c>
      <c r="J379" s="36">
        <f t="shared" si="42"/>
        <v>14</v>
      </c>
      <c r="K379" s="36" t="str">
        <f t="shared" si="43"/>
        <v>14</v>
      </c>
      <c r="L379" s="36" t="str">
        <f t="shared" si="44"/>
        <v>10</v>
      </c>
      <c r="M379" s="36" t="str">
        <f t="shared" si="45"/>
        <v>93</v>
      </c>
      <c r="N379" s="34">
        <f t="shared" si="46"/>
        <v>35813.096999999994</v>
      </c>
      <c r="O379" s="37">
        <v>20641.599999999999</v>
      </c>
      <c r="P379" s="37">
        <v>15171.496999999999</v>
      </c>
      <c r="Q379" s="32" t="s">
        <v>3872</v>
      </c>
      <c r="R379" s="37" t="s">
        <v>5255</v>
      </c>
      <c r="S379" s="38">
        <v>44354</v>
      </c>
      <c r="T379" s="39">
        <f t="shared" si="47"/>
        <v>28</v>
      </c>
    </row>
    <row r="380" spans="1:21" s="39" customFormat="1" ht="54" hidden="1" outlineLevel="1">
      <c r="A380" s="32">
        <f t="shared" si="48"/>
        <v>372</v>
      </c>
      <c r="B380" s="32" t="s">
        <v>3868</v>
      </c>
      <c r="C380" s="32" t="s">
        <v>3869</v>
      </c>
      <c r="D380" s="46" t="s">
        <v>5256</v>
      </c>
      <c r="E380" s="34">
        <v>502280405</v>
      </c>
      <c r="F380" s="34" t="s">
        <v>5257</v>
      </c>
      <c r="G380" s="34" t="s">
        <v>12399</v>
      </c>
      <c r="H380" s="35" t="s">
        <v>5258</v>
      </c>
      <c r="I380" s="36" t="str">
        <f t="shared" si="41"/>
        <v>3</v>
      </c>
      <c r="J380" s="36">
        <f t="shared" si="42"/>
        <v>14</v>
      </c>
      <c r="K380" s="36" t="str">
        <f t="shared" si="43"/>
        <v>14</v>
      </c>
      <c r="L380" s="36" t="str">
        <f t="shared" si="44"/>
        <v>10</v>
      </c>
      <c r="M380" s="36" t="str">
        <f t="shared" si="45"/>
        <v>85</v>
      </c>
      <c r="N380" s="34">
        <f t="shared" si="46"/>
        <v>38401.638610000002</v>
      </c>
      <c r="O380" s="37">
        <v>27060</v>
      </c>
      <c r="P380" s="37">
        <v>11341.63861</v>
      </c>
      <c r="Q380" s="32" t="s">
        <v>3872</v>
      </c>
      <c r="R380" s="37" t="s">
        <v>5259</v>
      </c>
      <c r="S380" s="38">
        <v>44378</v>
      </c>
      <c r="T380" s="39">
        <f t="shared" si="47"/>
        <v>28</v>
      </c>
    </row>
    <row r="381" spans="1:21" s="39" customFormat="1" ht="54" hidden="1" outlineLevel="1">
      <c r="A381" s="32">
        <f t="shared" si="48"/>
        <v>373</v>
      </c>
      <c r="B381" s="32" t="s">
        <v>3868</v>
      </c>
      <c r="C381" s="32" t="s">
        <v>3869</v>
      </c>
      <c r="D381" s="46" t="s">
        <v>5260</v>
      </c>
      <c r="E381" s="34">
        <v>548576683</v>
      </c>
      <c r="F381" s="34" t="s">
        <v>5261</v>
      </c>
      <c r="G381" s="34" t="s">
        <v>12400</v>
      </c>
      <c r="H381" s="35" t="s">
        <v>5262</v>
      </c>
      <c r="I381" s="36" t="str">
        <f t="shared" si="41"/>
        <v>4</v>
      </c>
      <c r="J381" s="36">
        <f t="shared" si="42"/>
        <v>14</v>
      </c>
      <c r="K381" s="36" t="str">
        <f t="shared" si="43"/>
        <v>28</v>
      </c>
      <c r="L381" s="36" t="str">
        <f t="shared" si="44"/>
        <v>01</v>
      </c>
      <c r="M381" s="36" t="str">
        <f t="shared" si="45"/>
        <v>97</v>
      </c>
      <c r="N381" s="34">
        <f t="shared" si="46"/>
        <v>33450.746719999996</v>
      </c>
      <c r="O381" s="37">
        <v>22270.1</v>
      </c>
      <c r="P381" s="37">
        <v>11180.646719999999</v>
      </c>
      <c r="Q381" s="32" t="s">
        <v>3872</v>
      </c>
      <c r="R381" s="37" t="s">
        <v>5263</v>
      </c>
      <c r="S381" s="38">
        <v>44375</v>
      </c>
      <c r="T381" s="39">
        <f t="shared" si="47"/>
        <v>28</v>
      </c>
    </row>
    <row r="382" spans="1:21" s="39" customFormat="1" ht="54" hidden="1" outlineLevel="1">
      <c r="A382" s="32">
        <f t="shared" si="48"/>
        <v>374</v>
      </c>
      <c r="B382" s="32" t="s">
        <v>3868</v>
      </c>
      <c r="C382" s="32" t="s">
        <v>3869</v>
      </c>
      <c r="D382" s="46" t="s">
        <v>5264</v>
      </c>
      <c r="E382" s="34">
        <v>521537944</v>
      </c>
      <c r="F382" s="34" t="s">
        <v>5265</v>
      </c>
      <c r="G382" s="34" t="s">
        <v>12401</v>
      </c>
      <c r="H382" s="35" t="s">
        <v>5266</v>
      </c>
      <c r="I382" s="36" t="str">
        <f t="shared" si="41"/>
        <v>3</v>
      </c>
      <c r="J382" s="36">
        <f t="shared" si="42"/>
        <v>14</v>
      </c>
      <c r="K382" s="36" t="str">
        <f t="shared" si="43"/>
        <v>28</v>
      </c>
      <c r="L382" s="36" t="str">
        <f t="shared" si="44"/>
        <v>04</v>
      </c>
      <c r="M382" s="36" t="str">
        <f t="shared" si="45"/>
        <v>91</v>
      </c>
      <c r="N382" s="34">
        <f t="shared" si="46"/>
        <v>35080.86174</v>
      </c>
      <c r="O382" s="37">
        <v>22500</v>
      </c>
      <c r="P382" s="37">
        <v>12580.86174</v>
      </c>
      <c r="Q382" s="32" t="s">
        <v>3872</v>
      </c>
      <c r="R382" s="37" t="s">
        <v>5267</v>
      </c>
      <c r="S382" s="38">
        <v>44359</v>
      </c>
      <c r="T382" s="39">
        <f t="shared" si="47"/>
        <v>28</v>
      </c>
    </row>
    <row r="383" spans="1:21" s="39" customFormat="1" ht="54" hidden="1" outlineLevel="1">
      <c r="A383" s="32">
        <f t="shared" si="48"/>
        <v>375</v>
      </c>
      <c r="B383" s="32" t="s">
        <v>3868</v>
      </c>
      <c r="C383" s="32" t="s">
        <v>3869</v>
      </c>
      <c r="D383" s="46" t="s">
        <v>5268</v>
      </c>
      <c r="E383" s="34">
        <v>494156047</v>
      </c>
      <c r="F383" s="43" t="s">
        <v>5269</v>
      </c>
      <c r="G383" s="34" t="s">
        <v>12402</v>
      </c>
      <c r="H383" s="35" t="s">
        <v>5270</v>
      </c>
      <c r="I383" s="36" t="str">
        <f t="shared" si="41"/>
        <v>3</v>
      </c>
      <c r="J383" s="36">
        <f t="shared" si="42"/>
        <v>14</v>
      </c>
      <c r="K383" s="36" t="str">
        <f t="shared" si="43"/>
        <v>12</v>
      </c>
      <c r="L383" s="36" t="str">
        <f t="shared" si="44"/>
        <v>07</v>
      </c>
      <c r="M383" s="36" t="str">
        <f t="shared" si="45"/>
        <v>89</v>
      </c>
      <c r="N383" s="34">
        <f t="shared" si="46"/>
        <v>22500</v>
      </c>
      <c r="O383" s="37">
        <v>22500</v>
      </c>
      <c r="P383" s="37">
        <v>0</v>
      </c>
      <c r="Q383" s="32" t="s">
        <v>3872</v>
      </c>
      <c r="R383" s="37" t="s">
        <v>5271</v>
      </c>
      <c r="S383" s="38">
        <v>44583</v>
      </c>
      <c r="T383" s="39">
        <f t="shared" si="47"/>
        <v>28</v>
      </c>
      <c r="U383" s="72"/>
    </row>
    <row r="384" spans="1:21" s="39" customFormat="1" ht="54" hidden="1" outlineLevel="1">
      <c r="A384" s="32">
        <f t="shared" si="48"/>
        <v>376</v>
      </c>
      <c r="B384" s="32" t="s">
        <v>3868</v>
      </c>
      <c r="C384" s="32" t="s">
        <v>3869</v>
      </c>
      <c r="D384" s="46" t="s">
        <v>5272</v>
      </c>
      <c r="E384" s="34">
        <v>602859447</v>
      </c>
      <c r="F384" s="34" t="s">
        <v>5273</v>
      </c>
      <c r="G384" s="34" t="s">
        <v>12403</v>
      </c>
      <c r="H384" s="35" t="s">
        <v>5274</v>
      </c>
      <c r="I384" s="36" t="str">
        <f t="shared" si="41"/>
        <v>4</v>
      </c>
      <c r="J384" s="36">
        <f t="shared" si="42"/>
        <v>14</v>
      </c>
      <c r="K384" s="36" t="str">
        <f t="shared" si="43"/>
        <v>31</v>
      </c>
      <c r="L384" s="36" t="str">
        <f t="shared" si="44"/>
        <v>05</v>
      </c>
      <c r="M384" s="36" t="str">
        <f t="shared" si="45"/>
        <v>83</v>
      </c>
      <c r="N384" s="34">
        <f t="shared" si="46"/>
        <v>42868.181219999999</v>
      </c>
      <c r="O384" s="37">
        <v>29000</v>
      </c>
      <c r="P384" s="37">
        <v>13868.18122</v>
      </c>
      <c r="Q384" s="32" t="s">
        <v>3872</v>
      </c>
      <c r="R384" s="37" t="s">
        <v>5275</v>
      </c>
      <c r="S384" s="38">
        <v>44376</v>
      </c>
      <c r="T384" s="39">
        <f t="shared" si="47"/>
        <v>28</v>
      </c>
    </row>
    <row r="385" spans="1:20" s="39" customFormat="1" ht="54" hidden="1" outlineLevel="1">
      <c r="A385" s="32">
        <f t="shared" si="48"/>
        <v>377</v>
      </c>
      <c r="B385" s="32" t="s">
        <v>3868</v>
      </c>
      <c r="C385" s="32" t="s">
        <v>3869</v>
      </c>
      <c r="D385" s="46" t="s">
        <v>5276</v>
      </c>
      <c r="E385" s="34">
        <v>511979240</v>
      </c>
      <c r="F385" s="34" t="s">
        <v>5277</v>
      </c>
      <c r="G385" s="34" t="s">
        <v>12404</v>
      </c>
      <c r="H385" s="35" t="s">
        <v>5278</v>
      </c>
      <c r="I385" s="36" t="str">
        <f t="shared" si="41"/>
        <v>3</v>
      </c>
      <c r="J385" s="36">
        <f t="shared" si="42"/>
        <v>14</v>
      </c>
      <c r="K385" s="36" t="str">
        <f t="shared" si="43"/>
        <v>08</v>
      </c>
      <c r="L385" s="36" t="str">
        <f t="shared" si="44"/>
        <v>07</v>
      </c>
      <c r="M385" s="36" t="str">
        <f t="shared" si="45"/>
        <v>92</v>
      </c>
      <c r="N385" s="34">
        <f t="shared" si="46"/>
        <v>33482.384460000001</v>
      </c>
      <c r="O385" s="37">
        <v>22500</v>
      </c>
      <c r="P385" s="37">
        <v>10982.384460000001</v>
      </c>
      <c r="Q385" s="32" t="s">
        <v>3872</v>
      </c>
      <c r="R385" s="37" t="s">
        <v>5279</v>
      </c>
      <c r="S385" s="38">
        <v>44376</v>
      </c>
      <c r="T385" s="39">
        <f t="shared" si="47"/>
        <v>28</v>
      </c>
    </row>
    <row r="386" spans="1:20" s="39" customFormat="1" ht="54" hidden="1" outlineLevel="1">
      <c r="A386" s="32">
        <f t="shared" si="48"/>
        <v>378</v>
      </c>
      <c r="B386" s="32" t="s">
        <v>3868</v>
      </c>
      <c r="C386" s="32" t="s">
        <v>3869</v>
      </c>
      <c r="D386" s="46" t="s">
        <v>5280</v>
      </c>
      <c r="E386" s="34">
        <v>548263124</v>
      </c>
      <c r="F386" s="34" t="s">
        <v>5281</v>
      </c>
      <c r="G386" s="34" t="s">
        <v>12405</v>
      </c>
      <c r="H386" s="35">
        <v>41402912110018</v>
      </c>
      <c r="I386" s="36" t="str">
        <f t="shared" si="41"/>
        <v>4</v>
      </c>
      <c r="J386" s="36">
        <f t="shared" si="42"/>
        <v>14</v>
      </c>
      <c r="K386" s="36" t="str">
        <f t="shared" si="43"/>
        <v>14</v>
      </c>
      <c r="L386" s="36" t="str">
        <f t="shared" si="44"/>
        <v>02</v>
      </c>
      <c r="M386" s="36" t="str">
        <f t="shared" si="45"/>
        <v>91</v>
      </c>
      <c r="N386" s="34">
        <f t="shared" si="46"/>
        <v>40433.254000000001</v>
      </c>
      <c r="O386" s="37">
        <v>24000</v>
      </c>
      <c r="P386" s="37">
        <v>16433.254000000001</v>
      </c>
      <c r="Q386" s="32" t="s">
        <v>3872</v>
      </c>
      <c r="R386" s="37" t="s">
        <v>5282</v>
      </c>
      <c r="S386" s="38">
        <v>44369</v>
      </c>
      <c r="T386" s="39">
        <f t="shared" si="47"/>
        <v>28</v>
      </c>
    </row>
    <row r="387" spans="1:20" s="39" customFormat="1" ht="54" hidden="1" outlineLevel="1">
      <c r="A387" s="32">
        <f t="shared" si="48"/>
        <v>379</v>
      </c>
      <c r="B387" s="32" t="s">
        <v>3868</v>
      </c>
      <c r="C387" s="32" t="s">
        <v>3869</v>
      </c>
      <c r="D387" s="46" t="s">
        <v>5283</v>
      </c>
      <c r="E387" s="34">
        <v>518831040</v>
      </c>
      <c r="F387" s="34" t="s">
        <v>5284</v>
      </c>
      <c r="G387" s="34" t="s">
        <v>12406</v>
      </c>
      <c r="H387" s="35">
        <v>41612882130088</v>
      </c>
      <c r="I387" s="36" t="str">
        <f t="shared" si="41"/>
        <v>4</v>
      </c>
      <c r="J387" s="36">
        <f t="shared" si="42"/>
        <v>14</v>
      </c>
      <c r="K387" s="36" t="str">
        <f t="shared" si="43"/>
        <v>16</v>
      </c>
      <c r="L387" s="36" t="str">
        <f t="shared" si="44"/>
        <v>12</v>
      </c>
      <c r="M387" s="36" t="str">
        <f t="shared" si="45"/>
        <v>88</v>
      </c>
      <c r="N387" s="34">
        <f t="shared" si="46"/>
        <v>36540.90077</v>
      </c>
      <c r="O387" s="37">
        <v>22500</v>
      </c>
      <c r="P387" s="37">
        <v>14040.90077</v>
      </c>
      <c r="Q387" s="32" t="s">
        <v>3872</v>
      </c>
      <c r="R387" s="37" t="s">
        <v>5285</v>
      </c>
      <c r="S387" s="38">
        <v>44358</v>
      </c>
      <c r="T387" s="39">
        <f t="shared" si="47"/>
        <v>28</v>
      </c>
    </row>
    <row r="388" spans="1:20" s="39" customFormat="1" ht="54" hidden="1" outlineLevel="1">
      <c r="A388" s="32">
        <f t="shared" si="48"/>
        <v>380</v>
      </c>
      <c r="B388" s="32" t="s">
        <v>3868</v>
      </c>
      <c r="C388" s="32" t="s">
        <v>3869</v>
      </c>
      <c r="D388" s="46" t="s">
        <v>5286</v>
      </c>
      <c r="E388" s="34">
        <v>529265067</v>
      </c>
      <c r="F388" s="34" t="s">
        <v>5287</v>
      </c>
      <c r="G388" s="34" t="s">
        <v>12407</v>
      </c>
      <c r="H388" s="35">
        <v>42704862180169</v>
      </c>
      <c r="I388" s="36" t="str">
        <f t="shared" si="41"/>
        <v>4</v>
      </c>
      <c r="J388" s="36">
        <f t="shared" si="42"/>
        <v>14</v>
      </c>
      <c r="K388" s="36" t="str">
        <f t="shared" si="43"/>
        <v>27</v>
      </c>
      <c r="L388" s="36" t="str">
        <f t="shared" si="44"/>
        <v>04</v>
      </c>
      <c r="M388" s="36" t="str">
        <f t="shared" si="45"/>
        <v>86</v>
      </c>
      <c r="N388" s="34">
        <f t="shared" si="46"/>
        <v>29582.249370000001</v>
      </c>
      <c r="O388" s="37">
        <v>20000</v>
      </c>
      <c r="P388" s="37">
        <v>9582.2493700000014</v>
      </c>
      <c r="Q388" s="32" t="s">
        <v>3872</v>
      </c>
      <c r="R388" s="37" t="s">
        <v>5288</v>
      </c>
      <c r="S388" s="38">
        <v>41090</v>
      </c>
      <c r="T388" s="39">
        <f t="shared" si="47"/>
        <v>28</v>
      </c>
    </row>
    <row r="389" spans="1:20" s="39" customFormat="1" ht="54" hidden="1" outlineLevel="1">
      <c r="A389" s="32">
        <f t="shared" si="48"/>
        <v>381</v>
      </c>
      <c r="B389" s="32" t="s">
        <v>3868</v>
      </c>
      <c r="C389" s="32" t="s">
        <v>3869</v>
      </c>
      <c r="D389" s="46" t="s">
        <v>5289</v>
      </c>
      <c r="E389" s="34">
        <v>525465690</v>
      </c>
      <c r="F389" s="34" t="s">
        <v>5290</v>
      </c>
      <c r="G389" s="34" t="s">
        <v>12408</v>
      </c>
      <c r="H389" s="35">
        <v>41312755940018</v>
      </c>
      <c r="I389" s="36" t="str">
        <f t="shared" si="41"/>
        <v>4</v>
      </c>
      <c r="J389" s="36">
        <f t="shared" si="42"/>
        <v>14</v>
      </c>
      <c r="K389" s="36" t="str">
        <f t="shared" si="43"/>
        <v>13</v>
      </c>
      <c r="L389" s="36" t="str">
        <f t="shared" si="44"/>
        <v>12</v>
      </c>
      <c r="M389" s="36" t="str">
        <f t="shared" si="45"/>
        <v>75</v>
      </c>
      <c r="N389" s="34">
        <f t="shared" si="46"/>
        <v>33648.564319999998</v>
      </c>
      <c r="O389" s="37">
        <v>22200</v>
      </c>
      <c r="P389" s="37">
        <v>11448.564319999999</v>
      </c>
      <c r="Q389" s="32" t="s">
        <v>3872</v>
      </c>
      <c r="R389" s="37" t="s">
        <v>5291</v>
      </c>
      <c r="S389" s="38">
        <v>44377</v>
      </c>
      <c r="T389" s="39">
        <f t="shared" si="47"/>
        <v>28</v>
      </c>
    </row>
    <row r="390" spans="1:20" s="39" customFormat="1" ht="54" hidden="1" outlineLevel="1">
      <c r="A390" s="32">
        <f t="shared" si="48"/>
        <v>382</v>
      </c>
      <c r="B390" s="32" t="s">
        <v>3868</v>
      </c>
      <c r="C390" s="32" t="s">
        <v>3869</v>
      </c>
      <c r="D390" s="46" t="s">
        <v>5292</v>
      </c>
      <c r="E390" s="34">
        <v>627924867</v>
      </c>
      <c r="F390" s="34" t="s">
        <v>5293</v>
      </c>
      <c r="G390" s="34" t="s">
        <v>12409</v>
      </c>
      <c r="H390" s="35">
        <v>31212942170064</v>
      </c>
      <c r="I390" s="36" t="str">
        <f t="shared" si="41"/>
        <v>3</v>
      </c>
      <c r="J390" s="36">
        <f t="shared" si="42"/>
        <v>14</v>
      </c>
      <c r="K390" s="36" t="str">
        <f t="shared" si="43"/>
        <v>12</v>
      </c>
      <c r="L390" s="36" t="str">
        <f t="shared" si="44"/>
        <v>12</v>
      </c>
      <c r="M390" s="36" t="str">
        <f t="shared" si="45"/>
        <v>94</v>
      </c>
      <c r="N390" s="34">
        <f t="shared" si="46"/>
        <v>35885.117679999996</v>
      </c>
      <c r="O390" s="37">
        <v>22500</v>
      </c>
      <c r="P390" s="37">
        <v>13385.117679999999</v>
      </c>
      <c r="Q390" s="32" t="s">
        <v>3872</v>
      </c>
      <c r="R390" s="37" t="s">
        <v>5294</v>
      </c>
      <c r="S390" s="38">
        <v>44364</v>
      </c>
      <c r="T390" s="39">
        <f t="shared" si="47"/>
        <v>28</v>
      </c>
    </row>
    <row r="391" spans="1:20" s="39" customFormat="1" ht="54" hidden="1" outlineLevel="1">
      <c r="A391" s="32">
        <f t="shared" si="48"/>
        <v>383</v>
      </c>
      <c r="B391" s="32" t="s">
        <v>3868</v>
      </c>
      <c r="C391" s="32" t="s">
        <v>3869</v>
      </c>
      <c r="D391" s="46" t="s">
        <v>5295</v>
      </c>
      <c r="E391" s="34">
        <v>525259227</v>
      </c>
      <c r="F391" s="34" t="s">
        <v>5296</v>
      </c>
      <c r="G391" s="34" t="s">
        <v>12410</v>
      </c>
      <c r="H391" s="35">
        <v>31101962170050</v>
      </c>
      <c r="I391" s="36" t="str">
        <f t="shared" si="41"/>
        <v>3</v>
      </c>
      <c r="J391" s="36">
        <f t="shared" si="42"/>
        <v>14</v>
      </c>
      <c r="K391" s="36" t="str">
        <f t="shared" si="43"/>
        <v>11</v>
      </c>
      <c r="L391" s="36" t="str">
        <f t="shared" si="44"/>
        <v>01</v>
      </c>
      <c r="M391" s="36" t="str">
        <f t="shared" si="45"/>
        <v>96</v>
      </c>
      <c r="N391" s="34">
        <f t="shared" si="46"/>
        <v>36487.137860000003</v>
      </c>
      <c r="O391" s="37">
        <v>22500</v>
      </c>
      <c r="P391" s="37">
        <v>13987.137859999999</v>
      </c>
      <c r="Q391" s="32" t="s">
        <v>3872</v>
      </c>
      <c r="R391" s="37" t="s">
        <v>5297</v>
      </c>
      <c r="S391" s="38">
        <v>44371</v>
      </c>
      <c r="T391" s="39">
        <f t="shared" si="47"/>
        <v>28</v>
      </c>
    </row>
    <row r="392" spans="1:20" s="39" customFormat="1" ht="54" hidden="1" outlineLevel="1">
      <c r="A392" s="32">
        <f t="shared" si="48"/>
        <v>384</v>
      </c>
      <c r="B392" s="32" t="s">
        <v>3868</v>
      </c>
      <c r="C392" s="32" t="s">
        <v>3869</v>
      </c>
      <c r="D392" s="46" t="s">
        <v>5298</v>
      </c>
      <c r="E392" s="34">
        <v>631552475</v>
      </c>
      <c r="F392" s="34" t="s">
        <v>5299</v>
      </c>
      <c r="G392" s="34" t="s">
        <v>12411</v>
      </c>
      <c r="H392" s="35">
        <v>41704945870016</v>
      </c>
      <c r="I392" s="36" t="str">
        <f t="shared" si="41"/>
        <v>4</v>
      </c>
      <c r="J392" s="36">
        <f t="shared" si="42"/>
        <v>14</v>
      </c>
      <c r="K392" s="36" t="str">
        <f t="shared" si="43"/>
        <v>17</v>
      </c>
      <c r="L392" s="36" t="str">
        <f t="shared" si="44"/>
        <v>04</v>
      </c>
      <c r="M392" s="36" t="str">
        <f t="shared" si="45"/>
        <v>94</v>
      </c>
      <c r="N392" s="34">
        <f t="shared" si="46"/>
        <v>37668.53039</v>
      </c>
      <c r="O392" s="37">
        <v>22500</v>
      </c>
      <c r="P392" s="37">
        <v>15168.53039</v>
      </c>
      <c r="Q392" s="32" t="s">
        <v>3872</v>
      </c>
      <c r="R392" s="37" t="s">
        <v>5300</v>
      </c>
      <c r="S392" s="38">
        <v>44372</v>
      </c>
      <c r="T392" s="39">
        <f t="shared" si="47"/>
        <v>28</v>
      </c>
    </row>
    <row r="393" spans="1:20" s="39" customFormat="1" ht="54" hidden="1" outlineLevel="1">
      <c r="A393" s="32">
        <f t="shared" si="48"/>
        <v>385</v>
      </c>
      <c r="B393" s="32" t="s">
        <v>3868</v>
      </c>
      <c r="C393" s="32" t="s">
        <v>3869</v>
      </c>
      <c r="D393" s="46" t="s">
        <v>5301</v>
      </c>
      <c r="E393" s="34">
        <v>493176996</v>
      </c>
      <c r="F393" s="34" t="s">
        <v>5302</v>
      </c>
      <c r="G393" s="34" t="s">
        <v>12412</v>
      </c>
      <c r="H393" s="35">
        <v>41811882170179</v>
      </c>
      <c r="I393" s="36" t="str">
        <f t="shared" ref="I393:I456" si="49">+MID(H393,1,1)</f>
        <v>4</v>
      </c>
      <c r="J393" s="36">
        <f t="shared" ref="J393:J456" si="50">+LEN(H393)</f>
        <v>14</v>
      </c>
      <c r="K393" s="36" t="str">
        <f t="shared" ref="K393:K456" si="51">+MID(H393,2,2)</f>
        <v>18</v>
      </c>
      <c r="L393" s="36" t="str">
        <f t="shared" ref="L393:L456" si="52">+MID(H393,4,2)</f>
        <v>11</v>
      </c>
      <c r="M393" s="36" t="str">
        <f t="shared" ref="M393:M456" si="53">+MID(H393,6,2)</f>
        <v>88</v>
      </c>
      <c r="N393" s="34">
        <f t="shared" si="46"/>
        <v>36854.732000000004</v>
      </c>
      <c r="O393" s="37">
        <v>22500</v>
      </c>
      <c r="P393" s="37">
        <v>14354.732</v>
      </c>
      <c r="Q393" s="32" t="s">
        <v>3872</v>
      </c>
      <c r="R393" s="37" t="s">
        <v>5303</v>
      </c>
      <c r="S393" s="38">
        <v>44343</v>
      </c>
      <c r="T393" s="39">
        <f t="shared" si="47"/>
        <v>28</v>
      </c>
    </row>
    <row r="394" spans="1:20" s="39" customFormat="1" ht="54" hidden="1" outlineLevel="1">
      <c r="A394" s="32">
        <f t="shared" si="48"/>
        <v>386</v>
      </c>
      <c r="B394" s="32" t="s">
        <v>3868</v>
      </c>
      <c r="C394" s="32" t="s">
        <v>3869</v>
      </c>
      <c r="D394" s="46" t="s">
        <v>5304</v>
      </c>
      <c r="E394" s="34">
        <v>508410349</v>
      </c>
      <c r="F394" s="34" t="s">
        <v>5305</v>
      </c>
      <c r="G394" s="34" t="s">
        <v>12413</v>
      </c>
      <c r="H394" s="35">
        <v>30911872110018</v>
      </c>
      <c r="I394" s="36" t="str">
        <f t="shared" si="49"/>
        <v>3</v>
      </c>
      <c r="J394" s="36">
        <f t="shared" si="50"/>
        <v>14</v>
      </c>
      <c r="K394" s="36" t="str">
        <f t="shared" si="51"/>
        <v>09</v>
      </c>
      <c r="L394" s="36" t="str">
        <f t="shared" si="52"/>
        <v>11</v>
      </c>
      <c r="M394" s="36" t="str">
        <f t="shared" si="53"/>
        <v>87</v>
      </c>
      <c r="N394" s="34">
        <f t="shared" ref="N394:N457" si="54">O394+P394</f>
        <v>35305.619999999995</v>
      </c>
      <c r="O394" s="37">
        <v>22270.1</v>
      </c>
      <c r="P394" s="37">
        <v>13035.52</v>
      </c>
      <c r="Q394" s="32" t="s">
        <v>3872</v>
      </c>
      <c r="R394" s="37" t="s">
        <v>5306</v>
      </c>
      <c r="S394" s="38">
        <v>44355</v>
      </c>
      <c r="T394" s="39">
        <f t="shared" ref="T394:T457" si="55">+LEN(R394)</f>
        <v>28</v>
      </c>
    </row>
    <row r="395" spans="1:20" s="39" customFormat="1" ht="54" hidden="1" outlineLevel="1">
      <c r="A395" s="32">
        <f t="shared" ref="A395:A458" si="56">+A394+1</f>
        <v>387</v>
      </c>
      <c r="B395" s="32" t="s">
        <v>3868</v>
      </c>
      <c r="C395" s="32" t="s">
        <v>3869</v>
      </c>
      <c r="D395" s="46" t="s">
        <v>5307</v>
      </c>
      <c r="E395" s="34">
        <v>551814402</v>
      </c>
      <c r="F395" s="34" t="s">
        <v>5308</v>
      </c>
      <c r="G395" s="34" t="s">
        <v>12414</v>
      </c>
      <c r="H395" s="35">
        <v>40904942090029</v>
      </c>
      <c r="I395" s="36" t="str">
        <f t="shared" si="49"/>
        <v>4</v>
      </c>
      <c r="J395" s="36">
        <f t="shared" si="50"/>
        <v>14</v>
      </c>
      <c r="K395" s="36" t="str">
        <f t="shared" si="51"/>
        <v>09</v>
      </c>
      <c r="L395" s="36" t="str">
        <f t="shared" si="52"/>
        <v>04</v>
      </c>
      <c r="M395" s="36" t="str">
        <f t="shared" si="53"/>
        <v>94</v>
      </c>
      <c r="N395" s="34">
        <f t="shared" si="54"/>
        <v>31949.264070000001</v>
      </c>
      <c r="O395" s="37">
        <v>22500</v>
      </c>
      <c r="P395" s="37">
        <v>9449.2640700000011</v>
      </c>
      <c r="Q395" s="32" t="s">
        <v>3872</v>
      </c>
      <c r="R395" s="37" t="s">
        <v>5309</v>
      </c>
      <c r="S395" s="38">
        <v>44370</v>
      </c>
      <c r="T395" s="39">
        <f t="shared" si="55"/>
        <v>28</v>
      </c>
    </row>
    <row r="396" spans="1:20" s="39" customFormat="1" ht="54" hidden="1" outlineLevel="1">
      <c r="A396" s="32">
        <f t="shared" si="56"/>
        <v>388</v>
      </c>
      <c r="B396" s="32" t="s">
        <v>3868</v>
      </c>
      <c r="C396" s="32" t="s">
        <v>3869</v>
      </c>
      <c r="D396" s="46" t="s">
        <v>5310</v>
      </c>
      <c r="E396" s="34">
        <v>515508689</v>
      </c>
      <c r="F396" s="34" t="s">
        <v>5311</v>
      </c>
      <c r="G396" s="34" t="s">
        <v>12415</v>
      </c>
      <c r="H396" s="35" t="s">
        <v>5312</v>
      </c>
      <c r="I396" s="36" t="str">
        <f t="shared" si="49"/>
        <v>3</v>
      </c>
      <c r="J396" s="36">
        <f t="shared" si="50"/>
        <v>14</v>
      </c>
      <c r="K396" s="36" t="str">
        <f t="shared" si="51"/>
        <v>23</v>
      </c>
      <c r="L396" s="36" t="str">
        <f t="shared" si="52"/>
        <v>06</v>
      </c>
      <c r="M396" s="36" t="str">
        <f t="shared" si="53"/>
        <v>90</v>
      </c>
      <c r="N396" s="34">
        <f t="shared" si="54"/>
        <v>22500</v>
      </c>
      <c r="O396" s="37">
        <v>22500</v>
      </c>
      <c r="P396" s="37">
        <v>0</v>
      </c>
      <c r="Q396" s="32" t="s">
        <v>3872</v>
      </c>
      <c r="R396" s="44" t="s">
        <v>4302</v>
      </c>
      <c r="S396" s="38"/>
      <c r="T396" s="39">
        <f t="shared" si="55"/>
        <v>73</v>
      </c>
    </row>
    <row r="397" spans="1:20" s="39" customFormat="1" ht="54" hidden="1" outlineLevel="1">
      <c r="A397" s="32">
        <f t="shared" si="56"/>
        <v>389</v>
      </c>
      <c r="B397" s="32" t="s">
        <v>3868</v>
      </c>
      <c r="C397" s="32" t="s">
        <v>3869</v>
      </c>
      <c r="D397" s="46" t="s">
        <v>5313</v>
      </c>
      <c r="E397" s="34">
        <v>600377503</v>
      </c>
      <c r="F397" s="34" t="s">
        <v>5314</v>
      </c>
      <c r="G397" s="34" t="s">
        <v>12416</v>
      </c>
      <c r="H397" s="35">
        <v>41402715960025</v>
      </c>
      <c r="I397" s="36" t="str">
        <f t="shared" si="49"/>
        <v>4</v>
      </c>
      <c r="J397" s="36">
        <f t="shared" si="50"/>
        <v>14</v>
      </c>
      <c r="K397" s="36" t="str">
        <f t="shared" si="51"/>
        <v>14</v>
      </c>
      <c r="L397" s="36" t="str">
        <f t="shared" si="52"/>
        <v>02</v>
      </c>
      <c r="M397" s="36" t="str">
        <f t="shared" si="53"/>
        <v>71</v>
      </c>
      <c r="N397" s="34">
        <f t="shared" si="54"/>
        <v>46904.796029999998</v>
      </c>
      <c r="O397" s="37">
        <v>29000</v>
      </c>
      <c r="P397" s="37">
        <v>17904.796030000001</v>
      </c>
      <c r="Q397" s="32" t="s">
        <v>3872</v>
      </c>
      <c r="R397" s="37" t="s">
        <v>5315</v>
      </c>
      <c r="S397" s="38">
        <v>44358</v>
      </c>
      <c r="T397" s="39">
        <f t="shared" si="55"/>
        <v>28</v>
      </c>
    </row>
    <row r="398" spans="1:20" s="39" customFormat="1" ht="54" hidden="1" outlineLevel="1">
      <c r="A398" s="32">
        <f t="shared" si="56"/>
        <v>390</v>
      </c>
      <c r="B398" s="32" t="s">
        <v>3868</v>
      </c>
      <c r="C398" s="32" t="s">
        <v>3869</v>
      </c>
      <c r="D398" s="46" t="s">
        <v>5316</v>
      </c>
      <c r="E398" s="34">
        <v>519619168</v>
      </c>
      <c r="F398" s="34" t="s">
        <v>5317</v>
      </c>
      <c r="G398" s="34" t="s">
        <v>12417</v>
      </c>
      <c r="H398" s="35">
        <v>40307942160015</v>
      </c>
      <c r="I398" s="36" t="str">
        <f t="shared" si="49"/>
        <v>4</v>
      </c>
      <c r="J398" s="36">
        <f t="shared" si="50"/>
        <v>14</v>
      </c>
      <c r="K398" s="36" t="str">
        <f t="shared" si="51"/>
        <v>03</v>
      </c>
      <c r="L398" s="36" t="str">
        <f t="shared" si="52"/>
        <v>07</v>
      </c>
      <c r="M398" s="36" t="str">
        <f t="shared" si="53"/>
        <v>94</v>
      </c>
      <c r="N398" s="34">
        <f t="shared" si="54"/>
        <v>30250.807929999999</v>
      </c>
      <c r="O398" s="37">
        <v>22500</v>
      </c>
      <c r="P398" s="37">
        <v>7750.8079299999999</v>
      </c>
      <c r="Q398" s="32" t="s">
        <v>3872</v>
      </c>
      <c r="R398" s="37" t="s">
        <v>5318</v>
      </c>
      <c r="S398" s="38">
        <v>44467</v>
      </c>
      <c r="T398" s="39">
        <f t="shared" si="55"/>
        <v>28</v>
      </c>
    </row>
    <row r="399" spans="1:20" s="39" customFormat="1" ht="54" hidden="1" outlineLevel="1">
      <c r="A399" s="32">
        <f t="shared" si="56"/>
        <v>391</v>
      </c>
      <c r="B399" s="32" t="s">
        <v>3868</v>
      </c>
      <c r="C399" s="32" t="s">
        <v>3869</v>
      </c>
      <c r="D399" s="46" t="s">
        <v>5319</v>
      </c>
      <c r="E399" s="34">
        <v>514812375</v>
      </c>
      <c r="F399" s="34" t="s">
        <v>5320</v>
      </c>
      <c r="G399" s="34" t="s">
        <v>12418</v>
      </c>
      <c r="H399" s="35">
        <v>42807725960055</v>
      </c>
      <c r="I399" s="36" t="str">
        <f t="shared" si="49"/>
        <v>4</v>
      </c>
      <c r="J399" s="36">
        <f t="shared" si="50"/>
        <v>14</v>
      </c>
      <c r="K399" s="36" t="str">
        <f t="shared" si="51"/>
        <v>28</v>
      </c>
      <c r="L399" s="36" t="str">
        <f t="shared" si="52"/>
        <v>07</v>
      </c>
      <c r="M399" s="36" t="str">
        <f t="shared" si="53"/>
        <v>72</v>
      </c>
      <c r="N399" s="34">
        <f t="shared" si="54"/>
        <v>34910.296119999999</v>
      </c>
      <c r="O399" s="37">
        <v>22500</v>
      </c>
      <c r="P399" s="37">
        <v>12410.296120000001</v>
      </c>
      <c r="Q399" s="32" t="s">
        <v>3872</v>
      </c>
      <c r="R399" s="37" t="s">
        <v>5321</v>
      </c>
      <c r="S399" s="38">
        <v>44377</v>
      </c>
      <c r="T399" s="39">
        <f t="shared" si="55"/>
        <v>28</v>
      </c>
    </row>
    <row r="400" spans="1:20" s="39" customFormat="1" ht="54" hidden="1" outlineLevel="1">
      <c r="A400" s="32">
        <f t="shared" si="56"/>
        <v>392</v>
      </c>
      <c r="B400" s="32" t="s">
        <v>3868</v>
      </c>
      <c r="C400" s="32" t="s">
        <v>3869</v>
      </c>
      <c r="D400" s="46" t="s">
        <v>5322</v>
      </c>
      <c r="E400" s="34">
        <v>512758199</v>
      </c>
      <c r="F400" s="34" t="s">
        <v>5323</v>
      </c>
      <c r="G400" s="34" t="s">
        <v>12419</v>
      </c>
      <c r="H400" s="35">
        <v>32811925960028</v>
      </c>
      <c r="I400" s="36" t="str">
        <f t="shared" si="49"/>
        <v>3</v>
      </c>
      <c r="J400" s="36">
        <f t="shared" si="50"/>
        <v>14</v>
      </c>
      <c r="K400" s="36" t="str">
        <f t="shared" si="51"/>
        <v>28</v>
      </c>
      <c r="L400" s="36" t="str">
        <f t="shared" si="52"/>
        <v>11</v>
      </c>
      <c r="M400" s="36" t="str">
        <f t="shared" si="53"/>
        <v>92</v>
      </c>
      <c r="N400" s="34">
        <f t="shared" si="54"/>
        <v>43557.963790000002</v>
      </c>
      <c r="O400" s="37">
        <v>29000</v>
      </c>
      <c r="P400" s="37">
        <v>14557.96379</v>
      </c>
      <c r="Q400" s="32" t="s">
        <v>3872</v>
      </c>
      <c r="R400" s="37" t="s">
        <v>5324</v>
      </c>
      <c r="S400" s="38">
        <v>44391</v>
      </c>
      <c r="T400" s="39">
        <f t="shared" si="55"/>
        <v>28</v>
      </c>
    </row>
    <row r="401" spans="1:21" s="39" customFormat="1" ht="54" hidden="1" outlineLevel="1">
      <c r="A401" s="32">
        <f t="shared" si="56"/>
        <v>393</v>
      </c>
      <c r="B401" s="32" t="s">
        <v>3868</v>
      </c>
      <c r="C401" s="32" t="s">
        <v>3869</v>
      </c>
      <c r="D401" s="46" t="s">
        <v>5325</v>
      </c>
      <c r="E401" s="34">
        <v>559375169</v>
      </c>
      <c r="F401" s="34" t="s">
        <v>5326</v>
      </c>
      <c r="G401" s="34" t="s">
        <v>12420</v>
      </c>
      <c r="H401" s="35" t="s">
        <v>5327</v>
      </c>
      <c r="I401" s="36" t="str">
        <f t="shared" si="49"/>
        <v>3</v>
      </c>
      <c r="J401" s="36">
        <f t="shared" si="50"/>
        <v>14</v>
      </c>
      <c r="K401" s="36" t="str">
        <f t="shared" si="51"/>
        <v>01</v>
      </c>
      <c r="L401" s="36" t="str">
        <f t="shared" si="52"/>
        <v>03</v>
      </c>
      <c r="M401" s="36" t="str">
        <f t="shared" si="53"/>
        <v>91</v>
      </c>
      <c r="N401" s="34">
        <f t="shared" si="54"/>
        <v>34945.481930000002</v>
      </c>
      <c r="O401" s="37">
        <v>29000</v>
      </c>
      <c r="P401" s="37">
        <v>5945.4819299999999</v>
      </c>
      <c r="Q401" s="32" t="s">
        <v>3872</v>
      </c>
      <c r="R401" s="37" t="s">
        <v>5328</v>
      </c>
      <c r="S401" s="38">
        <v>44544</v>
      </c>
      <c r="T401" s="39">
        <f t="shared" si="55"/>
        <v>28</v>
      </c>
    </row>
    <row r="402" spans="1:21" s="39" customFormat="1" ht="54" hidden="1" outlineLevel="1">
      <c r="A402" s="32">
        <f t="shared" si="56"/>
        <v>394</v>
      </c>
      <c r="B402" s="32" t="s">
        <v>3868</v>
      </c>
      <c r="C402" s="32" t="s">
        <v>3869</v>
      </c>
      <c r="D402" s="46" t="s">
        <v>5329</v>
      </c>
      <c r="E402" s="34">
        <v>552568479</v>
      </c>
      <c r="F402" s="34" t="s">
        <v>5330</v>
      </c>
      <c r="G402" s="34" t="s">
        <v>12421</v>
      </c>
      <c r="H402" s="35">
        <v>30102912180090</v>
      </c>
      <c r="I402" s="36" t="str">
        <f t="shared" si="49"/>
        <v>3</v>
      </c>
      <c r="J402" s="36">
        <f t="shared" si="50"/>
        <v>14</v>
      </c>
      <c r="K402" s="36" t="str">
        <f t="shared" si="51"/>
        <v>01</v>
      </c>
      <c r="L402" s="36" t="str">
        <f t="shared" si="52"/>
        <v>02</v>
      </c>
      <c r="M402" s="36" t="str">
        <f t="shared" si="53"/>
        <v>91</v>
      </c>
      <c r="N402" s="34">
        <f t="shared" si="54"/>
        <v>39288.557260000001</v>
      </c>
      <c r="O402" s="37">
        <v>26000</v>
      </c>
      <c r="P402" s="37">
        <v>13288.55726</v>
      </c>
      <c r="Q402" s="32" t="s">
        <v>3872</v>
      </c>
      <c r="R402" s="37" t="s">
        <v>5331</v>
      </c>
      <c r="S402" s="38">
        <v>44369</v>
      </c>
      <c r="T402" s="39">
        <f t="shared" si="55"/>
        <v>28</v>
      </c>
    </row>
    <row r="403" spans="1:21" s="39" customFormat="1" ht="54" hidden="1" outlineLevel="1">
      <c r="A403" s="32">
        <f t="shared" si="56"/>
        <v>395</v>
      </c>
      <c r="B403" s="32" t="s">
        <v>3868</v>
      </c>
      <c r="C403" s="32" t="s">
        <v>3869</v>
      </c>
      <c r="D403" s="46" t="s">
        <v>5332</v>
      </c>
      <c r="E403" s="34">
        <v>519208663</v>
      </c>
      <c r="F403" s="34" t="s">
        <v>5333</v>
      </c>
      <c r="G403" s="34" t="s">
        <v>12422</v>
      </c>
      <c r="H403" s="35">
        <v>41904862170116</v>
      </c>
      <c r="I403" s="36" t="str">
        <f t="shared" si="49"/>
        <v>4</v>
      </c>
      <c r="J403" s="36">
        <f t="shared" si="50"/>
        <v>14</v>
      </c>
      <c r="K403" s="36" t="str">
        <f t="shared" si="51"/>
        <v>19</v>
      </c>
      <c r="L403" s="36" t="str">
        <f t="shared" si="52"/>
        <v>04</v>
      </c>
      <c r="M403" s="36" t="str">
        <f t="shared" si="53"/>
        <v>86</v>
      </c>
      <c r="N403" s="34">
        <f t="shared" si="54"/>
        <v>36322.222999999998</v>
      </c>
      <c r="O403" s="37">
        <v>26465</v>
      </c>
      <c r="P403" s="37">
        <v>9857.223</v>
      </c>
      <c r="Q403" s="32" t="s">
        <v>3872</v>
      </c>
      <c r="R403" s="37" t="s">
        <v>5334</v>
      </c>
      <c r="S403" s="38">
        <v>44377</v>
      </c>
      <c r="T403" s="39">
        <f t="shared" si="55"/>
        <v>28</v>
      </c>
    </row>
    <row r="404" spans="1:21" s="39" customFormat="1" ht="54" hidden="1" outlineLevel="1">
      <c r="A404" s="32">
        <f t="shared" si="56"/>
        <v>396</v>
      </c>
      <c r="B404" s="32" t="s">
        <v>3868</v>
      </c>
      <c r="C404" s="32" t="s">
        <v>3869</v>
      </c>
      <c r="D404" s="46" t="s">
        <v>5335</v>
      </c>
      <c r="E404" s="34">
        <v>530988735</v>
      </c>
      <c r="F404" s="34" t="s">
        <v>5336</v>
      </c>
      <c r="G404" s="34" t="s">
        <v>12423</v>
      </c>
      <c r="H404" s="35">
        <v>41211862110069</v>
      </c>
      <c r="I404" s="36" t="str">
        <f t="shared" si="49"/>
        <v>4</v>
      </c>
      <c r="J404" s="36">
        <f t="shared" si="50"/>
        <v>14</v>
      </c>
      <c r="K404" s="36" t="str">
        <f t="shared" si="51"/>
        <v>12</v>
      </c>
      <c r="L404" s="36" t="str">
        <f t="shared" si="52"/>
        <v>11</v>
      </c>
      <c r="M404" s="36" t="str">
        <f t="shared" si="53"/>
        <v>86</v>
      </c>
      <c r="N404" s="34">
        <f t="shared" si="54"/>
        <v>45281.804000000004</v>
      </c>
      <c r="O404" s="37">
        <v>29000</v>
      </c>
      <c r="P404" s="37">
        <v>16281.804</v>
      </c>
      <c r="Q404" s="32" t="s">
        <v>3872</v>
      </c>
      <c r="R404" s="37" t="s">
        <v>5337</v>
      </c>
      <c r="S404" s="38">
        <v>44377</v>
      </c>
      <c r="T404" s="39">
        <f t="shared" si="55"/>
        <v>28</v>
      </c>
    </row>
    <row r="405" spans="1:21" s="39" customFormat="1" ht="54" hidden="1" outlineLevel="1">
      <c r="A405" s="32">
        <f t="shared" si="56"/>
        <v>397</v>
      </c>
      <c r="B405" s="32" t="s">
        <v>3868</v>
      </c>
      <c r="C405" s="32" t="s">
        <v>3869</v>
      </c>
      <c r="D405" s="46" t="s">
        <v>5338</v>
      </c>
      <c r="E405" s="34">
        <v>518450413</v>
      </c>
      <c r="F405" s="34" t="s">
        <v>5339</v>
      </c>
      <c r="G405" s="34" t="s">
        <v>12424</v>
      </c>
      <c r="H405" s="35">
        <v>31008942170157</v>
      </c>
      <c r="I405" s="36" t="str">
        <f t="shared" si="49"/>
        <v>3</v>
      </c>
      <c r="J405" s="36">
        <f t="shared" si="50"/>
        <v>14</v>
      </c>
      <c r="K405" s="36" t="str">
        <f t="shared" si="51"/>
        <v>10</v>
      </c>
      <c r="L405" s="36" t="str">
        <f t="shared" si="52"/>
        <v>08</v>
      </c>
      <c r="M405" s="36" t="str">
        <f t="shared" si="53"/>
        <v>94</v>
      </c>
      <c r="N405" s="34">
        <f t="shared" si="54"/>
        <v>32331.516</v>
      </c>
      <c r="O405" s="37">
        <v>22500</v>
      </c>
      <c r="P405" s="37">
        <v>9831.5159999999996</v>
      </c>
      <c r="Q405" s="32" t="s">
        <v>3872</v>
      </c>
      <c r="R405" s="37" t="s">
        <v>5340</v>
      </c>
      <c r="S405" s="38">
        <v>44413</v>
      </c>
      <c r="T405" s="39">
        <f t="shared" si="55"/>
        <v>28</v>
      </c>
    </row>
    <row r="406" spans="1:21" s="39" customFormat="1" ht="54" hidden="1" outlineLevel="1">
      <c r="A406" s="32">
        <f t="shared" si="56"/>
        <v>398</v>
      </c>
      <c r="B406" s="32" t="s">
        <v>3868</v>
      </c>
      <c r="C406" s="32" t="s">
        <v>3869</v>
      </c>
      <c r="D406" s="46" t="s">
        <v>5341</v>
      </c>
      <c r="E406" s="34">
        <v>514779083</v>
      </c>
      <c r="F406" s="34" t="s">
        <v>5342</v>
      </c>
      <c r="G406" s="34" t="s">
        <v>12425</v>
      </c>
      <c r="H406" s="35">
        <v>31504872110026</v>
      </c>
      <c r="I406" s="36" t="str">
        <f t="shared" si="49"/>
        <v>3</v>
      </c>
      <c r="J406" s="36">
        <f t="shared" si="50"/>
        <v>14</v>
      </c>
      <c r="K406" s="36" t="str">
        <f t="shared" si="51"/>
        <v>15</v>
      </c>
      <c r="L406" s="36" t="str">
        <f t="shared" si="52"/>
        <v>04</v>
      </c>
      <c r="M406" s="36" t="str">
        <f t="shared" si="53"/>
        <v>87</v>
      </c>
      <c r="N406" s="34">
        <f t="shared" si="54"/>
        <v>37100.887969999996</v>
      </c>
      <c r="O406" s="37">
        <v>22500</v>
      </c>
      <c r="P406" s="37">
        <v>14600.887969999998</v>
      </c>
      <c r="Q406" s="32" t="s">
        <v>3872</v>
      </c>
      <c r="R406" s="37" t="s">
        <v>5343</v>
      </c>
      <c r="S406" s="38">
        <v>44376</v>
      </c>
      <c r="T406" s="39">
        <f t="shared" si="55"/>
        <v>28</v>
      </c>
    </row>
    <row r="407" spans="1:21" s="39" customFormat="1" ht="54" hidden="1" outlineLevel="1">
      <c r="A407" s="32">
        <f t="shared" si="56"/>
        <v>399</v>
      </c>
      <c r="B407" s="32" t="s">
        <v>3868</v>
      </c>
      <c r="C407" s="32" t="s">
        <v>3869</v>
      </c>
      <c r="D407" s="46" t="s">
        <v>5344</v>
      </c>
      <c r="E407" s="34">
        <v>517719693</v>
      </c>
      <c r="F407" s="34" t="s">
        <v>5345</v>
      </c>
      <c r="G407" s="34" t="s">
        <v>12426</v>
      </c>
      <c r="H407" s="35">
        <v>41212765890025</v>
      </c>
      <c r="I407" s="36" t="str">
        <f t="shared" si="49"/>
        <v>4</v>
      </c>
      <c r="J407" s="36">
        <f t="shared" si="50"/>
        <v>14</v>
      </c>
      <c r="K407" s="36" t="str">
        <f t="shared" si="51"/>
        <v>12</v>
      </c>
      <c r="L407" s="36" t="str">
        <f t="shared" si="52"/>
        <v>12</v>
      </c>
      <c r="M407" s="36" t="str">
        <f t="shared" si="53"/>
        <v>76</v>
      </c>
      <c r="N407" s="34">
        <f t="shared" si="54"/>
        <v>38017.060259999998</v>
      </c>
      <c r="O407" s="37">
        <v>22500</v>
      </c>
      <c r="P407" s="37">
        <v>15517.06026</v>
      </c>
      <c r="Q407" s="32" t="s">
        <v>3872</v>
      </c>
      <c r="R407" s="37" t="s">
        <v>5346</v>
      </c>
      <c r="S407" s="38">
        <v>44370</v>
      </c>
      <c r="T407" s="39">
        <f t="shared" si="55"/>
        <v>28</v>
      </c>
    </row>
    <row r="408" spans="1:21" s="39" customFormat="1" ht="54" hidden="1" outlineLevel="1">
      <c r="A408" s="32">
        <f t="shared" si="56"/>
        <v>400</v>
      </c>
      <c r="B408" s="32" t="s">
        <v>3868</v>
      </c>
      <c r="C408" s="32" t="s">
        <v>3869</v>
      </c>
      <c r="D408" s="46" t="s">
        <v>5347</v>
      </c>
      <c r="E408" s="34">
        <v>555863331</v>
      </c>
      <c r="F408" s="34" t="s">
        <v>5348</v>
      </c>
      <c r="G408" s="34" t="s">
        <v>12427</v>
      </c>
      <c r="H408" s="35">
        <v>40208942170076</v>
      </c>
      <c r="I408" s="36" t="str">
        <f t="shared" si="49"/>
        <v>4</v>
      </c>
      <c r="J408" s="36">
        <f t="shared" si="50"/>
        <v>14</v>
      </c>
      <c r="K408" s="36" t="str">
        <f t="shared" si="51"/>
        <v>02</v>
      </c>
      <c r="L408" s="36" t="str">
        <f t="shared" si="52"/>
        <v>08</v>
      </c>
      <c r="M408" s="36" t="str">
        <f t="shared" si="53"/>
        <v>94</v>
      </c>
      <c r="N408" s="34">
        <f t="shared" si="54"/>
        <v>33866.868000000002</v>
      </c>
      <c r="O408" s="37">
        <v>22500</v>
      </c>
      <c r="P408" s="37">
        <v>11366.868</v>
      </c>
      <c r="Q408" s="32" t="s">
        <v>3872</v>
      </c>
      <c r="R408" s="37" t="s">
        <v>5349</v>
      </c>
      <c r="S408" s="38">
        <v>44391</v>
      </c>
      <c r="T408" s="39">
        <f t="shared" si="55"/>
        <v>28</v>
      </c>
    </row>
    <row r="409" spans="1:21" s="39" customFormat="1" ht="54" hidden="1" outlineLevel="1">
      <c r="A409" s="32">
        <f t="shared" si="56"/>
        <v>401</v>
      </c>
      <c r="B409" s="32" t="s">
        <v>3868</v>
      </c>
      <c r="C409" s="32" t="s">
        <v>3869</v>
      </c>
      <c r="D409" s="46" t="s">
        <v>5350</v>
      </c>
      <c r="E409" s="34">
        <v>555899491</v>
      </c>
      <c r="F409" s="34" t="s">
        <v>5351</v>
      </c>
      <c r="G409" s="34" t="s">
        <v>12428</v>
      </c>
      <c r="H409" s="35">
        <v>40506942160052</v>
      </c>
      <c r="I409" s="36" t="str">
        <f t="shared" si="49"/>
        <v>4</v>
      </c>
      <c r="J409" s="36">
        <f t="shared" si="50"/>
        <v>14</v>
      </c>
      <c r="K409" s="36" t="str">
        <f t="shared" si="51"/>
        <v>05</v>
      </c>
      <c r="L409" s="36" t="str">
        <f t="shared" si="52"/>
        <v>06</v>
      </c>
      <c r="M409" s="36" t="str">
        <f t="shared" si="53"/>
        <v>94</v>
      </c>
      <c r="N409" s="34">
        <f t="shared" si="54"/>
        <v>33626.47539</v>
      </c>
      <c r="O409" s="37">
        <v>22500</v>
      </c>
      <c r="P409" s="37">
        <v>11126.475390000001</v>
      </c>
      <c r="Q409" s="32" t="s">
        <v>3872</v>
      </c>
      <c r="R409" s="37" t="s">
        <v>5352</v>
      </c>
      <c r="S409" s="38">
        <v>44420</v>
      </c>
      <c r="T409" s="39">
        <f t="shared" si="55"/>
        <v>28</v>
      </c>
    </row>
    <row r="410" spans="1:21" s="39" customFormat="1" ht="54" hidden="1" outlineLevel="1">
      <c r="A410" s="32">
        <f t="shared" si="56"/>
        <v>402</v>
      </c>
      <c r="B410" s="32" t="s">
        <v>3868</v>
      </c>
      <c r="C410" s="32" t="s">
        <v>3869</v>
      </c>
      <c r="D410" s="46" t="s">
        <v>5353</v>
      </c>
      <c r="E410" s="34">
        <v>612887075</v>
      </c>
      <c r="F410" s="43" t="s">
        <v>5354</v>
      </c>
      <c r="G410" s="34" t="s">
        <v>12429</v>
      </c>
      <c r="H410" s="35" t="s">
        <v>5355</v>
      </c>
      <c r="I410" s="36" t="str">
        <f t="shared" si="49"/>
        <v>4</v>
      </c>
      <c r="J410" s="36">
        <f t="shared" si="50"/>
        <v>14</v>
      </c>
      <c r="K410" s="36" t="str">
        <f t="shared" si="51"/>
        <v>12</v>
      </c>
      <c r="L410" s="36" t="str">
        <f t="shared" si="52"/>
        <v>03</v>
      </c>
      <c r="M410" s="36" t="str">
        <f t="shared" si="53"/>
        <v>88</v>
      </c>
      <c r="N410" s="34">
        <f t="shared" si="54"/>
        <v>29354.868999999999</v>
      </c>
      <c r="O410" s="37">
        <v>22500</v>
      </c>
      <c r="P410" s="37">
        <v>6854.8689999999997</v>
      </c>
      <c r="Q410" s="32" t="s">
        <v>3872</v>
      </c>
      <c r="R410" s="37" t="s">
        <v>5356</v>
      </c>
      <c r="S410" s="38">
        <v>44569</v>
      </c>
      <c r="T410" s="39">
        <f t="shared" si="55"/>
        <v>28</v>
      </c>
      <c r="U410" s="72"/>
    </row>
    <row r="411" spans="1:21" s="39" customFormat="1" ht="54" hidden="1" outlineLevel="1">
      <c r="A411" s="32">
        <f t="shared" si="56"/>
        <v>403</v>
      </c>
      <c r="B411" s="32" t="s">
        <v>3868</v>
      </c>
      <c r="C411" s="32" t="s">
        <v>3869</v>
      </c>
      <c r="D411" s="46" t="s">
        <v>5357</v>
      </c>
      <c r="E411" s="34">
        <v>521195936</v>
      </c>
      <c r="F411" s="34" t="s">
        <v>5358</v>
      </c>
      <c r="G411" s="34" t="s">
        <v>12430</v>
      </c>
      <c r="H411" s="35">
        <v>42707872150025</v>
      </c>
      <c r="I411" s="36" t="str">
        <f t="shared" si="49"/>
        <v>4</v>
      </c>
      <c r="J411" s="36">
        <f t="shared" si="50"/>
        <v>14</v>
      </c>
      <c r="K411" s="36" t="str">
        <f t="shared" si="51"/>
        <v>27</v>
      </c>
      <c r="L411" s="36" t="str">
        <f t="shared" si="52"/>
        <v>07</v>
      </c>
      <c r="M411" s="36" t="str">
        <f t="shared" si="53"/>
        <v>87</v>
      </c>
      <c r="N411" s="34">
        <f t="shared" si="54"/>
        <v>40297.10183</v>
      </c>
      <c r="O411" s="37">
        <v>22500</v>
      </c>
      <c r="P411" s="37">
        <v>17797.10183</v>
      </c>
      <c r="Q411" s="32" t="s">
        <v>3872</v>
      </c>
      <c r="R411" s="37" t="s">
        <v>5359</v>
      </c>
      <c r="S411" s="38">
        <v>44421</v>
      </c>
      <c r="T411" s="39">
        <f t="shared" si="55"/>
        <v>28</v>
      </c>
    </row>
    <row r="412" spans="1:21" s="39" customFormat="1" ht="54" hidden="1" outlineLevel="1">
      <c r="A412" s="32">
        <f t="shared" si="56"/>
        <v>404</v>
      </c>
      <c r="B412" s="32" t="s">
        <v>3868</v>
      </c>
      <c r="C412" s="32" t="s">
        <v>3869</v>
      </c>
      <c r="D412" s="46" t="s">
        <v>5360</v>
      </c>
      <c r="E412" s="34">
        <v>507076678</v>
      </c>
      <c r="F412" s="43" t="s">
        <v>5361</v>
      </c>
      <c r="G412" s="34" t="s">
        <v>12431</v>
      </c>
      <c r="H412" s="35" t="s">
        <v>5362</v>
      </c>
      <c r="I412" s="36" t="str">
        <f t="shared" si="49"/>
        <v>3</v>
      </c>
      <c r="J412" s="36">
        <f t="shared" si="50"/>
        <v>14</v>
      </c>
      <c r="K412" s="36" t="str">
        <f t="shared" si="51"/>
        <v>28</v>
      </c>
      <c r="L412" s="36" t="str">
        <f t="shared" si="52"/>
        <v>07</v>
      </c>
      <c r="M412" s="36" t="str">
        <f t="shared" si="53"/>
        <v>91</v>
      </c>
      <c r="N412" s="34">
        <f t="shared" si="54"/>
        <v>27664.406999999999</v>
      </c>
      <c r="O412" s="37">
        <v>22500</v>
      </c>
      <c r="P412" s="37">
        <v>5164.4070000000002</v>
      </c>
      <c r="Q412" s="32" t="s">
        <v>3872</v>
      </c>
      <c r="R412" s="37" t="s">
        <v>5363</v>
      </c>
      <c r="S412" s="38">
        <v>44616</v>
      </c>
      <c r="T412" s="39">
        <f t="shared" si="55"/>
        <v>28</v>
      </c>
      <c r="U412" s="72"/>
    </row>
    <row r="413" spans="1:21" s="39" customFormat="1" ht="54" hidden="1" outlineLevel="1">
      <c r="A413" s="32">
        <f t="shared" si="56"/>
        <v>405</v>
      </c>
      <c r="B413" s="32" t="s">
        <v>3868</v>
      </c>
      <c r="C413" s="32" t="s">
        <v>3869</v>
      </c>
      <c r="D413" s="46" t="s">
        <v>5364</v>
      </c>
      <c r="E413" s="34">
        <v>548237939</v>
      </c>
      <c r="F413" s="34" t="s">
        <v>5365</v>
      </c>
      <c r="G413" s="34" t="s">
        <v>12432</v>
      </c>
      <c r="H413" s="35">
        <v>32907912150043</v>
      </c>
      <c r="I413" s="36" t="str">
        <f t="shared" si="49"/>
        <v>3</v>
      </c>
      <c r="J413" s="36">
        <f t="shared" si="50"/>
        <v>14</v>
      </c>
      <c r="K413" s="36" t="str">
        <f t="shared" si="51"/>
        <v>29</v>
      </c>
      <c r="L413" s="36" t="str">
        <f t="shared" si="52"/>
        <v>07</v>
      </c>
      <c r="M413" s="36" t="str">
        <f t="shared" si="53"/>
        <v>91</v>
      </c>
      <c r="N413" s="34">
        <f t="shared" si="54"/>
        <v>42552.030070000001</v>
      </c>
      <c r="O413" s="37">
        <v>29000</v>
      </c>
      <c r="P413" s="37">
        <v>13552.030070000001</v>
      </c>
      <c r="Q413" s="32" t="s">
        <v>3872</v>
      </c>
      <c r="R413" s="37" t="s">
        <v>5366</v>
      </c>
      <c r="S413" s="38">
        <v>44418</v>
      </c>
      <c r="T413" s="39">
        <f t="shared" si="55"/>
        <v>28</v>
      </c>
    </row>
    <row r="414" spans="1:21" s="39" customFormat="1" ht="54" hidden="1" outlineLevel="1">
      <c r="A414" s="32">
        <f t="shared" si="56"/>
        <v>406</v>
      </c>
      <c r="B414" s="32" t="s">
        <v>3868</v>
      </c>
      <c r="C414" s="32" t="s">
        <v>3869</v>
      </c>
      <c r="D414" s="46" t="s">
        <v>5367</v>
      </c>
      <c r="E414" s="34">
        <v>514753465</v>
      </c>
      <c r="F414" s="34" t="s">
        <v>5368</v>
      </c>
      <c r="G414" s="34" t="s">
        <v>12433</v>
      </c>
      <c r="H414" s="35" t="s">
        <v>5369</v>
      </c>
      <c r="I414" s="36" t="str">
        <f t="shared" si="49"/>
        <v>4</v>
      </c>
      <c r="J414" s="36">
        <f t="shared" si="50"/>
        <v>14</v>
      </c>
      <c r="K414" s="36" t="str">
        <f t="shared" si="51"/>
        <v>09</v>
      </c>
      <c r="L414" s="36" t="str">
        <f t="shared" si="52"/>
        <v>12</v>
      </c>
      <c r="M414" s="36" t="str">
        <f t="shared" si="53"/>
        <v>69</v>
      </c>
      <c r="N414" s="34">
        <f t="shared" si="54"/>
        <v>35441.781999999999</v>
      </c>
      <c r="O414" s="37">
        <v>29000</v>
      </c>
      <c r="P414" s="37">
        <v>6441.7820000000002</v>
      </c>
      <c r="Q414" s="32" t="s">
        <v>3872</v>
      </c>
      <c r="R414" s="37" t="s">
        <v>5370</v>
      </c>
      <c r="S414" s="38">
        <v>44484</v>
      </c>
      <c r="T414" s="39">
        <f t="shared" si="55"/>
        <v>28</v>
      </c>
    </row>
    <row r="415" spans="1:21" s="39" customFormat="1" ht="54" hidden="1" outlineLevel="1">
      <c r="A415" s="32">
        <f t="shared" si="56"/>
        <v>407</v>
      </c>
      <c r="B415" s="32" t="s">
        <v>3868</v>
      </c>
      <c r="C415" s="32" t="s">
        <v>3869</v>
      </c>
      <c r="D415" s="46" t="s">
        <v>5371</v>
      </c>
      <c r="E415" s="34">
        <v>502450345</v>
      </c>
      <c r="F415" s="34" t="s">
        <v>5372</v>
      </c>
      <c r="G415" s="34" t="s">
        <v>12434</v>
      </c>
      <c r="H415" s="35">
        <v>32305852090052</v>
      </c>
      <c r="I415" s="36" t="str">
        <f t="shared" si="49"/>
        <v>3</v>
      </c>
      <c r="J415" s="36">
        <f t="shared" si="50"/>
        <v>14</v>
      </c>
      <c r="K415" s="36" t="str">
        <f t="shared" si="51"/>
        <v>23</v>
      </c>
      <c r="L415" s="36" t="str">
        <f t="shared" si="52"/>
        <v>05</v>
      </c>
      <c r="M415" s="36" t="str">
        <f t="shared" si="53"/>
        <v>85</v>
      </c>
      <c r="N415" s="34">
        <f t="shared" si="54"/>
        <v>43628.232759999999</v>
      </c>
      <c r="O415" s="37">
        <v>29000</v>
      </c>
      <c r="P415" s="37">
        <v>14628.232760000001</v>
      </c>
      <c r="Q415" s="32" t="s">
        <v>3872</v>
      </c>
      <c r="R415" s="37" t="s">
        <v>5373</v>
      </c>
      <c r="S415" s="38">
        <v>44429</v>
      </c>
      <c r="T415" s="39">
        <f t="shared" si="55"/>
        <v>28</v>
      </c>
    </row>
    <row r="416" spans="1:21" s="39" customFormat="1" ht="54" hidden="1" outlineLevel="1">
      <c r="A416" s="32">
        <f t="shared" si="56"/>
        <v>408</v>
      </c>
      <c r="B416" s="32" t="s">
        <v>3868</v>
      </c>
      <c r="C416" s="32" t="s">
        <v>3869</v>
      </c>
      <c r="D416" s="46" t="s">
        <v>5374</v>
      </c>
      <c r="E416" s="34">
        <v>587196583</v>
      </c>
      <c r="F416" s="34" t="s">
        <v>5375</v>
      </c>
      <c r="G416" s="34" t="s">
        <v>12435</v>
      </c>
      <c r="H416" s="35" t="s">
        <v>5376</v>
      </c>
      <c r="I416" s="36" t="str">
        <f t="shared" si="49"/>
        <v>3</v>
      </c>
      <c r="J416" s="36">
        <f t="shared" si="50"/>
        <v>14</v>
      </c>
      <c r="K416" s="36" t="str">
        <f t="shared" si="51"/>
        <v>26</v>
      </c>
      <c r="L416" s="36" t="str">
        <f t="shared" si="52"/>
        <v>02</v>
      </c>
      <c r="M416" s="36" t="str">
        <f t="shared" si="53"/>
        <v>91</v>
      </c>
      <c r="N416" s="34">
        <f t="shared" si="54"/>
        <v>33502.982000000004</v>
      </c>
      <c r="O416" s="37">
        <v>22400</v>
      </c>
      <c r="P416" s="37">
        <v>11102.982</v>
      </c>
      <c r="Q416" s="32" t="s">
        <v>3872</v>
      </c>
      <c r="R416" s="37" t="s">
        <v>5377</v>
      </c>
      <c r="S416" s="38">
        <v>44348</v>
      </c>
      <c r="T416" s="39">
        <f t="shared" si="55"/>
        <v>28</v>
      </c>
    </row>
    <row r="417" spans="1:20" s="39" customFormat="1" ht="54" hidden="1" outlineLevel="1">
      <c r="A417" s="32">
        <f t="shared" si="56"/>
        <v>409</v>
      </c>
      <c r="B417" s="32" t="s">
        <v>3868</v>
      </c>
      <c r="C417" s="32" t="s">
        <v>3869</v>
      </c>
      <c r="D417" s="46" t="s">
        <v>5378</v>
      </c>
      <c r="E417" s="34">
        <v>548428225</v>
      </c>
      <c r="F417" s="34" t="s">
        <v>5379</v>
      </c>
      <c r="G417" s="34" t="s">
        <v>12436</v>
      </c>
      <c r="H417" s="35" t="s">
        <v>5380</v>
      </c>
      <c r="I417" s="36" t="str">
        <f t="shared" si="49"/>
        <v>3</v>
      </c>
      <c r="J417" s="36">
        <f t="shared" si="50"/>
        <v>14</v>
      </c>
      <c r="K417" s="36" t="str">
        <f t="shared" si="51"/>
        <v>21</v>
      </c>
      <c r="L417" s="36" t="str">
        <f t="shared" si="52"/>
        <v>09</v>
      </c>
      <c r="M417" s="36" t="str">
        <f t="shared" si="53"/>
        <v>91</v>
      </c>
      <c r="N417" s="34">
        <f t="shared" si="54"/>
        <v>37581.68348</v>
      </c>
      <c r="O417" s="37">
        <v>29000</v>
      </c>
      <c r="P417" s="37">
        <v>8581.6834799999997</v>
      </c>
      <c r="Q417" s="32" t="s">
        <v>3872</v>
      </c>
      <c r="R417" s="37" t="s">
        <v>5381</v>
      </c>
      <c r="S417" s="38">
        <v>44494</v>
      </c>
      <c r="T417" s="39">
        <f t="shared" si="55"/>
        <v>28</v>
      </c>
    </row>
    <row r="418" spans="1:20" s="39" customFormat="1" ht="54" hidden="1" outlineLevel="1">
      <c r="A418" s="32">
        <f t="shared" si="56"/>
        <v>410</v>
      </c>
      <c r="B418" s="32" t="s">
        <v>3868</v>
      </c>
      <c r="C418" s="32" t="s">
        <v>3869</v>
      </c>
      <c r="D418" s="46" t="s">
        <v>5382</v>
      </c>
      <c r="E418" s="34">
        <v>572629486</v>
      </c>
      <c r="F418" s="34" t="s">
        <v>5383</v>
      </c>
      <c r="G418" s="34" t="s">
        <v>12437</v>
      </c>
      <c r="H418" s="35" t="s">
        <v>5384</v>
      </c>
      <c r="I418" s="36" t="str">
        <f t="shared" si="49"/>
        <v>3</v>
      </c>
      <c r="J418" s="36">
        <f t="shared" si="50"/>
        <v>14</v>
      </c>
      <c r="K418" s="36" t="str">
        <f t="shared" si="51"/>
        <v>01</v>
      </c>
      <c r="L418" s="36" t="str">
        <f t="shared" si="52"/>
        <v>03</v>
      </c>
      <c r="M418" s="36" t="str">
        <f t="shared" si="53"/>
        <v>93</v>
      </c>
      <c r="N418" s="34">
        <f t="shared" si="54"/>
        <v>35727.396999999997</v>
      </c>
      <c r="O418" s="37">
        <v>29000</v>
      </c>
      <c r="P418" s="37">
        <v>6727.3969999999999</v>
      </c>
      <c r="Q418" s="32" t="s">
        <v>3872</v>
      </c>
      <c r="R418" s="37" t="s">
        <v>5385</v>
      </c>
      <c r="S418" s="38">
        <v>44464</v>
      </c>
      <c r="T418" s="39">
        <f t="shared" si="55"/>
        <v>28</v>
      </c>
    </row>
    <row r="419" spans="1:20" s="39" customFormat="1" ht="54" hidden="1" outlineLevel="1">
      <c r="A419" s="32">
        <f t="shared" si="56"/>
        <v>411</v>
      </c>
      <c r="B419" s="32" t="s">
        <v>3868</v>
      </c>
      <c r="C419" s="32" t="s">
        <v>3869</v>
      </c>
      <c r="D419" s="46" t="s">
        <v>5386</v>
      </c>
      <c r="E419" s="34">
        <v>520776989</v>
      </c>
      <c r="F419" s="34" t="s">
        <v>5387</v>
      </c>
      <c r="G419" s="34" t="s">
        <v>12438</v>
      </c>
      <c r="H419" s="35" t="s">
        <v>5388</v>
      </c>
      <c r="I419" s="36" t="str">
        <f t="shared" si="49"/>
        <v>3</v>
      </c>
      <c r="J419" s="36">
        <f t="shared" si="50"/>
        <v>14</v>
      </c>
      <c r="K419" s="36" t="str">
        <f t="shared" si="51"/>
        <v>09</v>
      </c>
      <c r="L419" s="36" t="str">
        <f t="shared" si="52"/>
        <v>04</v>
      </c>
      <c r="M419" s="36" t="str">
        <f t="shared" si="53"/>
        <v>90</v>
      </c>
      <c r="N419" s="34">
        <f t="shared" si="54"/>
        <v>31433.589</v>
      </c>
      <c r="O419" s="37">
        <v>27576.75</v>
      </c>
      <c r="P419" s="37">
        <v>3856.8389999999999</v>
      </c>
      <c r="Q419" s="32" t="s">
        <v>3872</v>
      </c>
      <c r="R419" s="37" t="s">
        <v>5389</v>
      </c>
      <c r="S419" s="38">
        <v>44462</v>
      </c>
      <c r="T419" s="39">
        <f t="shared" si="55"/>
        <v>28</v>
      </c>
    </row>
    <row r="420" spans="1:20" s="39" customFormat="1" ht="54" hidden="1" outlineLevel="1">
      <c r="A420" s="32">
        <f t="shared" si="56"/>
        <v>412</v>
      </c>
      <c r="B420" s="32" t="s">
        <v>3868</v>
      </c>
      <c r="C420" s="32" t="s">
        <v>3869</v>
      </c>
      <c r="D420" s="33" t="s">
        <v>5390</v>
      </c>
      <c r="E420" s="34">
        <v>562311643</v>
      </c>
      <c r="F420" s="34" t="s">
        <v>5391</v>
      </c>
      <c r="G420" s="34" t="s">
        <v>12439</v>
      </c>
      <c r="H420" s="35" t="s">
        <v>5392</v>
      </c>
      <c r="I420" s="36" t="str">
        <f t="shared" si="49"/>
        <v>4</v>
      </c>
      <c r="J420" s="36">
        <f t="shared" si="50"/>
        <v>14</v>
      </c>
      <c r="K420" s="36" t="str">
        <f t="shared" si="51"/>
        <v>24</v>
      </c>
      <c r="L420" s="36" t="str">
        <f t="shared" si="52"/>
        <v>08</v>
      </c>
      <c r="M420" s="36" t="str">
        <f t="shared" si="53"/>
        <v>76</v>
      </c>
      <c r="N420" s="34">
        <f t="shared" si="54"/>
        <v>30774.224000000002</v>
      </c>
      <c r="O420" s="37">
        <v>27000</v>
      </c>
      <c r="P420" s="37">
        <v>3774.2240000000002</v>
      </c>
      <c r="Q420" s="32" t="s">
        <v>3872</v>
      </c>
      <c r="R420" s="37" t="s">
        <v>5393</v>
      </c>
      <c r="S420" s="38">
        <v>44452</v>
      </c>
      <c r="T420" s="39">
        <f t="shared" si="55"/>
        <v>28</v>
      </c>
    </row>
    <row r="421" spans="1:20" s="39" customFormat="1" ht="54" hidden="1" outlineLevel="1">
      <c r="A421" s="32">
        <f t="shared" si="56"/>
        <v>413</v>
      </c>
      <c r="B421" s="32" t="s">
        <v>3868</v>
      </c>
      <c r="C421" s="32" t="s">
        <v>3869</v>
      </c>
      <c r="D421" s="46" t="s">
        <v>5394</v>
      </c>
      <c r="E421" s="34">
        <v>502576233</v>
      </c>
      <c r="F421" s="34" t="s">
        <v>5395</v>
      </c>
      <c r="G421" s="34" t="s">
        <v>12440</v>
      </c>
      <c r="H421" s="35" t="s">
        <v>5396</v>
      </c>
      <c r="I421" s="36" t="str">
        <f t="shared" si="49"/>
        <v>3</v>
      </c>
      <c r="J421" s="36">
        <f t="shared" si="50"/>
        <v>14</v>
      </c>
      <c r="K421" s="36" t="str">
        <f t="shared" si="51"/>
        <v>29</v>
      </c>
      <c r="L421" s="36" t="str">
        <f t="shared" si="52"/>
        <v>05</v>
      </c>
      <c r="M421" s="36" t="str">
        <f t="shared" si="53"/>
        <v>85</v>
      </c>
      <c r="N421" s="34">
        <f t="shared" si="54"/>
        <v>33217.307000000001</v>
      </c>
      <c r="O421" s="37">
        <v>28000</v>
      </c>
      <c r="P421" s="37">
        <v>5217.3069999999998</v>
      </c>
      <c r="Q421" s="32" t="s">
        <v>3872</v>
      </c>
      <c r="R421" s="37" t="s">
        <v>5397</v>
      </c>
      <c r="S421" s="38">
        <v>44477</v>
      </c>
      <c r="T421" s="39">
        <f t="shared" si="55"/>
        <v>28</v>
      </c>
    </row>
    <row r="422" spans="1:20" s="39" customFormat="1" ht="54" hidden="1" outlineLevel="1">
      <c r="A422" s="32">
        <f t="shared" si="56"/>
        <v>414</v>
      </c>
      <c r="B422" s="32" t="s">
        <v>3868</v>
      </c>
      <c r="C422" s="32" t="s">
        <v>3869</v>
      </c>
      <c r="D422" s="46" t="s">
        <v>5398</v>
      </c>
      <c r="E422" s="34">
        <v>472027503</v>
      </c>
      <c r="F422" s="34" t="s">
        <v>5399</v>
      </c>
      <c r="G422" s="34" t="s">
        <v>12441</v>
      </c>
      <c r="H422" s="35" t="s">
        <v>5400</v>
      </c>
      <c r="I422" s="36" t="str">
        <f t="shared" si="49"/>
        <v>3</v>
      </c>
      <c r="J422" s="36">
        <f t="shared" si="50"/>
        <v>14</v>
      </c>
      <c r="K422" s="36" t="str">
        <f t="shared" si="51"/>
        <v>07</v>
      </c>
      <c r="L422" s="36" t="str">
        <f t="shared" si="52"/>
        <v>03</v>
      </c>
      <c r="M422" s="36" t="str">
        <f t="shared" si="53"/>
        <v>82</v>
      </c>
      <c r="N422" s="34">
        <f t="shared" si="54"/>
        <v>23871.671999999999</v>
      </c>
      <c r="O422" s="37">
        <v>22500</v>
      </c>
      <c r="P422" s="37">
        <v>1371.672</v>
      </c>
      <c r="Q422" s="32" t="s">
        <v>3872</v>
      </c>
      <c r="R422" s="37" t="s">
        <v>5401</v>
      </c>
      <c r="S422" s="38">
        <v>44500</v>
      </c>
      <c r="T422" s="39">
        <f t="shared" si="55"/>
        <v>28</v>
      </c>
    </row>
    <row r="423" spans="1:20" s="39" customFormat="1" ht="54" hidden="1" outlineLevel="1">
      <c r="A423" s="32">
        <f t="shared" si="56"/>
        <v>415</v>
      </c>
      <c r="B423" s="32" t="s">
        <v>3868</v>
      </c>
      <c r="C423" s="32" t="s">
        <v>3869</v>
      </c>
      <c r="D423" s="46" t="s">
        <v>5402</v>
      </c>
      <c r="E423" s="34">
        <v>562353931</v>
      </c>
      <c r="F423" s="34" t="s">
        <v>5403</v>
      </c>
      <c r="G423" s="34" t="s">
        <v>12442</v>
      </c>
      <c r="H423" s="35" t="s">
        <v>5404</v>
      </c>
      <c r="I423" s="36" t="str">
        <f t="shared" si="49"/>
        <v>3</v>
      </c>
      <c r="J423" s="36">
        <f t="shared" si="50"/>
        <v>14</v>
      </c>
      <c r="K423" s="36" t="str">
        <f t="shared" si="51"/>
        <v>26</v>
      </c>
      <c r="L423" s="36" t="str">
        <f t="shared" si="52"/>
        <v>07</v>
      </c>
      <c r="M423" s="36" t="str">
        <f t="shared" si="53"/>
        <v>95</v>
      </c>
      <c r="N423" s="34">
        <f t="shared" si="54"/>
        <v>30669.612580000001</v>
      </c>
      <c r="O423" s="37">
        <v>22500</v>
      </c>
      <c r="P423" s="37">
        <v>8169.61258</v>
      </c>
      <c r="Q423" s="32" t="s">
        <v>3872</v>
      </c>
      <c r="R423" s="37" t="s">
        <v>5405</v>
      </c>
      <c r="S423" s="38">
        <v>44496</v>
      </c>
      <c r="T423" s="39">
        <f t="shared" si="55"/>
        <v>28</v>
      </c>
    </row>
    <row r="424" spans="1:20" s="39" customFormat="1" ht="54" hidden="1" outlineLevel="1">
      <c r="A424" s="32">
        <f t="shared" si="56"/>
        <v>416</v>
      </c>
      <c r="B424" s="32" t="s">
        <v>3868</v>
      </c>
      <c r="C424" s="32" t="s">
        <v>3869</v>
      </c>
      <c r="D424" s="46" t="s">
        <v>5406</v>
      </c>
      <c r="E424" s="34">
        <v>546581119</v>
      </c>
      <c r="F424" s="34" t="s">
        <v>5407</v>
      </c>
      <c r="G424" s="34" t="s">
        <v>12443</v>
      </c>
      <c r="H424" s="35" t="s">
        <v>5408</v>
      </c>
      <c r="I424" s="36" t="str">
        <f t="shared" si="49"/>
        <v>3</v>
      </c>
      <c r="J424" s="36">
        <f t="shared" si="50"/>
        <v>14</v>
      </c>
      <c r="K424" s="36" t="str">
        <f t="shared" si="51"/>
        <v>22</v>
      </c>
      <c r="L424" s="36" t="str">
        <f t="shared" si="52"/>
        <v>05</v>
      </c>
      <c r="M424" s="36" t="str">
        <f t="shared" si="53"/>
        <v>90</v>
      </c>
      <c r="N424" s="34">
        <f t="shared" si="54"/>
        <v>31196.98574</v>
      </c>
      <c r="O424" s="37">
        <v>22500</v>
      </c>
      <c r="P424" s="37">
        <v>8696.9857400000001</v>
      </c>
      <c r="Q424" s="32" t="s">
        <v>3872</v>
      </c>
      <c r="R424" s="37" t="s">
        <v>5409</v>
      </c>
      <c r="S424" s="38">
        <v>44511</v>
      </c>
      <c r="T424" s="39">
        <f t="shared" si="55"/>
        <v>28</v>
      </c>
    </row>
    <row r="425" spans="1:20" s="39" customFormat="1" ht="54" hidden="1" outlineLevel="1">
      <c r="A425" s="32">
        <f t="shared" si="56"/>
        <v>417</v>
      </c>
      <c r="B425" s="32" t="s">
        <v>3868</v>
      </c>
      <c r="C425" s="32" t="s">
        <v>3869</v>
      </c>
      <c r="D425" s="46" t="s">
        <v>5410</v>
      </c>
      <c r="E425" s="34">
        <v>503386310</v>
      </c>
      <c r="F425" s="34" t="s">
        <v>5411</v>
      </c>
      <c r="G425" s="34" t="s">
        <v>12444</v>
      </c>
      <c r="H425" s="35">
        <v>33012872170013</v>
      </c>
      <c r="I425" s="36" t="str">
        <f t="shared" si="49"/>
        <v>3</v>
      </c>
      <c r="J425" s="36">
        <f t="shared" si="50"/>
        <v>14</v>
      </c>
      <c r="K425" s="36" t="str">
        <f t="shared" si="51"/>
        <v>30</v>
      </c>
      <c r="L425" s="36" t="str">
        <f t="shared" si="52"/>
        <v>12</v>
      </c>
      <c r="M425" s="36" t="str">
        <f t="shared" si="53"/>
        <v>87</v>
      </c>
      <c r="N425" s="34">
        <f t="shared" si="54"/>
        <v>34382.97694</v>
      </c>
      <c r="O425" s="37">
        <v>29000</v>
      </c>
      <c r="P425" s="37">
        <v>5382.9769400000005</v>
      </c>
      <c r="Q425" s="32" t="s">
        <v>3872</v>
      </c>
      <c r="R425" s="37" t="s">
        <v>5412</v>
      </c>
      <c r="S425" s="38">
        <v>44530</v>
      </c>
      <c r="T425" s="39">
        <f t="shared" si="55"/>
        <v>28</v>
      </c>
    </row>
    <row r="426" spans="1:20" s="39" customFormat="1" ht="54" hidden="1" outlineLevel="1">
      <c r="A426" s="32">
        <f t="shared" si="56"/>
        <v>418</v>
      </c>
      <c r="B426" s="32" t="s">
        <v>3868</v>
      </c>
      <c r="C426" s="32" t="s">
        <v>3869</v>
      </c>
      <c r="D426" s="46" t="s">
        <v>5413</v>
      </c>
      <c r="E426" s="34">
        <v>322377580</v>
      </c>
      <c r="F426" s="34" t="s">
        <v>5414</v>
      </c>
      <c r="G426" s="34" t="s">
        <v>12445</v>
      </c>
      <c r="H426" s="35">
        <v>33108902090034</v>
      </c>
      <c r="I426" s="36" t="str">
        <f t="shared" si="49"/>
        <v>3</v>
      </c>
      <c r="J426" s="36">
        <f t="shared" si="50"/>
        <v>14</v>
      </c>
      <c r="K426" s="36" t="str">
        <f t="shared" si="51"/>
        <v>31</v>
      </c>
      <c r="L426" s="36" t="str">
        <f t="shared" si="52"/>
        <v>08</v>
      </c>
      <c r="M426" s="36" t="str">
        <f t="shared" si="53"/>
        <v>90</v>
      </c>
      <c r="N426" s="34">
        <f t="shared" si="54"/>
        <v>34197.883999999998</v>
      </c>
      <c r="O426" s="37">
        <v>30000</v>
      </c>
      <c r="P426" s="37">
        <v>4197.884</v>
      </c>
      <c r="Q426" s="32" t="s">
        <v>3872</v>
      </c>
      <c r="R426" s="37" t="s">
        <v>5415</v>
      </c>
      <c r="S426" s="38">
        <v>44529</v>
      </c>
      <c r="T426" s="39">
        <f t="shared" si="55"/>
        <v>28</v>
      </c>
    </row>
    <row r="427" spans="1:20" s="39" customFormat="1" ht="54" hidden="1" outlineLevel="1">
      <c r="A427" s="32">
        <f t="shared" si="56"/>
        <v>419</v>
      </c>
      <c r="B427" s="32" t="s">
        <v>3868</v>
      </c>
      <c r="C427" s="32" t="s">
        <v>3869</v>
      </c>
      <c r="D427" s="48" t="s">
        <v>5416</v>
      </c>
      <c r="E427" s="34">
        <v>517342634</v>
      </c>
      <c r="F427" s="34" t="s">
        <v>5417</v>
      </c>
      <c r="G427" s="34" t="s">
        <v>12446</v>
      </c>
      <c r="H427" s="35" t="s">
        <v>5418</v>
      </c>
      <c r="I427" s="36" t="str">
        <f t="shared" si="49"/>
        <v>4</v>
      </c>
      <c r="J427" s="36">
        <f t="shared" si="50"/>
        <v>14</v>
      </c>
      <c r="K427" s="36" t="str">
        <f t="shared" si="51"/>
        <v>08</v>
      </c>
      <c r="L427" s="36" t="str">
        <f t="shared" si="52"/>
        <v>11</v>
      </c>
      <c r="M427" s="36" t="str">
        <f t="shared" si="53"/>
        <v>82</v>
      </c>
      <c r="N427" s="34">
        <f t="shared" si="54"/>
        <v>37948.554000000004</v>
      </c>
      <c r="O427" s="37">
        <v>29000</v>
      </c>
      <c r="P427" s="37">
        <v>8948.5540000000001</v>
      </c>
      <c r="Q427" s="32" t="s">
        <v>3872</v>
      </c>
      <c r="R427" s="37" t="s">
        <v>5419</v>
      </c>
      <c r="S427" s="38">
        <v>44482</v>
      </c>
      <c r="T427" s="39">
        <f t="shared" si="55"/>
        <v>28</v>
      </c>
    </row>
    <row r="428" spans="1:20" s="39" customFormat="1" ht="54" hidden="1" outlineLevel="1">
      <c r="A428" s="32">
        <f t="shared" si="56"/>
        <v>420</v>
      </c>
      <c r="B428" s="32" t="s">
        <v>3868</v>
      </c>
      <c r="C428" s="32" t="s">
        <v>3869</v>
      </c>
      <c r="D428" s="48" t="s">
        <v>5420</v>
      </c>
      <c r="E428" s="34">
        <v>528578840</v>
      </c>
      <c r="F428" s="34" t="s">
        <v>5421</v>
      </c>
      <c r="G428" s="34" t="s">
        <v>12447</v>
      </c>
      <c r="H428" s="35" t="s">
        <v>5422</v>
      </c>
      <c r="I428" s="36" t="str">
        <f t="shared" si="49"/>
        <v>4</v>
      </c>
      <c r="J428" s="36">
        <f t="shared" si="50"/>
        <v>14</v>
      </c>
      <c r="K428" s="36" t="str">
        <f t="shared" si="51"/>
        <v>25</v>
      </c>
      <c r="L428" s="36" t="str">
        <f t="shared" si="52"/>
        <v>12</v>
      </c>
      <c r="M428" s="36" t="str">
        <f t="shared" si="53"/>
        <v>89</v>
      </c>
      <c r="N428" s="34">
        <f t="shared" si="54"/>
        <v>33721.040000000001</v>
      </c>
      <c r="O428" s="37">
        <v>28420.001</v>
      </c>
      <c r="P428" s="37">
        <v>5301.0389999999998</v>
      </c>
      <c r="Q428" s="32" t="s">
        <v>3872</v>
      </c>
      <c r="R428" s="37" t="s">
        <v>5423</v>
      </c>
      <c r="S428" s="38">
        <v>44508</v>
      </c>
      <c r="T428" s="39">
        <f t="shared" si="55"/>
        <v>28</v>
      </c>
    </row>
    <row r="429" spans="1:20" s="39" customFormat="1" ht="54" hidden="1" outlineLevel="1">
      <c r="A429" s="32">
        <f t="shared" si="56"/>
        <v>421</v>
      </c>
      <c r="B429" s="32" t="s">
        <v>3868</v>
      </c>
      <c r="C429" s="32" t="s">
        <v>3869</v>
      </c>
      <c r="D429" s="48" t="s">
        <v>5424</v>
      </c>
      <c r="E429" s="34">
        <v>520131723</v>
      </c>
      <c r="F429" s="34" t="s">
        <v>5425</v>
      </c>
      <c r="G429" s="34" t="s">
        <v>12448</v>
      </c>
      <c r="H429" s="35" t="s">
        <v>5426</v>
      </c>
      <c r="I429" s="36" t="str">
        <f t="shared" si="49"/>
        <v>4</v>
      </c>
      <c r="J429" s="36">
        <f t="shared" si="50"/>
        <v>14</v>
      </c>
      <c r="K429" s="36" t="str">
        <f t="shared" si="51"/>
        <v>10</v>
      </c>
      <c r="L429" s="36" t="str">
        <f t="shared" si="52"/>
        <v>10</v>
      </c>
      <c r="M429" s="36" t="str">
        <f t="shared" si="53"/>
        <v>88</v>
      </c>
      <c r="N429" s="34">
        <f t="shared" si="54"/>
        <v>30748.48386</v>
      </c>
      <c r="O429" s="37">
        <v>19863.759999999998</v>
      </c>
      <c r="P429" s="37">
        <v>10884.72386</v>
      </c>
      <c r="Q429" s="32" t="s">
        <v>3872</v>
      </c>
      <c r="R429" s="37" t="s">
        <v>5427</v>
      </c>
      <c r="S429" s="38">
        <v>44368</v>
      </c>
      <c r="T429" s="39">
        <f t="shared" si="55"/>
        <v>28</v>
      </c>
    </row>
    <row r="430" spans="1:20" s="39" customFormat="1" ht="54" hidden="1" outlineLevel="1">
      <c r="A430" s="32">
        <f t="shared" si="56"/>
        <v>422</v>
      </c>
      <c r="B430" s="32" t="s">
        <v>3868</v>
      </c>
      <c r="C430" s="32" t="s">
        <v>3869</v>
      </c>
      <c r="D430" s="48" t="s">
        <v>5428</v>
      </c>
      <c r="E430" s="34">
        <v>597180124</v>
      </c>
      <c r="F430" s="34" t="s">
        <v>5429</v>
      </c>
      <c r="G430" s="34" t="s">
        <v>12449</v>
      </c>
      <c r="H430" s="35" t="s">
        <v>5430</v>
      </c>
      <c r="I430" s="36" t="str">
        <f t="shared" si="49"/>
        <v>3</v>
      </c>
      <c r="J430" s="36">
        <f t="shared" si="50"/>
        <v>14</v>
      </c>
      <c r="K430" s="36" t="str">
        <f t="shared" si="51"/>
        <v>23</v>
      </c>
      <c r="L430" s="36" t="str">
        <f t="shared" si="52"/>
        <v>08</v>
      </c>
      <c r="M430" s="36" t="str">
        <f t="shared" si="53"/>
        <v>93</v>
      </c>
      <c r="N430" s="34">
        <f t="shared" si="54"/>
        <v>44882.514159999999</v>
      </c>
      <c r="O430" s="37">
        <v>28663.1</v>
      </c>
      <c r="P430" s="37">
        <v>16219.41416</v>
      </c>
      <c r="Q430" s="32" t="s">
        <v>3872</v>
      </c>
      <c r="R430" s="37" t="s">
        <v>5431</v>
      </c>
      <c r="S430" s="38">
        <v>44364</v>
      </c>
      <c r="T430" s="39">
        <f t="shared" si="55"/>
        <v>28</v>
      </c>
    </row>
    <row r="431" spans="1:20" s="39" customFormat="1" ht="54" hidden="1" outlineLevel="1">
      <c r="A431" s="32">
        <f t="shared" si="56"/>
        <v>423</v>
      </c>
      <c r="B431" s="32" t="s">
        <v>3868</v>
      </c>
      <c r="C431" s="32" t="s">
        <v>3869</v>
      </c>
      <c r="D431" s="48" t="s">
        <v>5432</v>
      </c>
      <c r="E431" s="34">
        <v>527890653</v>
      </c>
      <c r="F431" s="34" t="s">
        <v>5433</v>
      </c>
      <c r="G431" s="34" t="s">
        <v>12450</v>
      </c>
      <c r="H431" s="35" t="s">
        <v>5434</v>
      </c>
      <c r="I431" s="36" t="str">
        <f t="shared" si="49"/>
        <v>4</v>
      </c>
      <c r="J431" s="36">
        <f t="shared" si="50"/>
        <v>14</v>
      </c>
      <c r="K431" s="36" t="str">
        <f t="shared" si="51"/>
        <v>06</v>
      </c>
      <c r="L431" s="36" t="str">
        <f t="shared" si="52"/>
        <v>05</v>
      </c>
      <c r="M431" s="36" t="str">
        <f t="shared" si="53"/>
        <v>87</v>
      </c>
      <c r="N431" s="34">
        <f t="shared" si="54"/>
        <v>34564.14086</v>
      </c>
      <c r="O431" s="37">
        <v>22400</v>
      </c>
      <c r="P431" s="37">
        <v>12164.14086</v>
      </c>
      <c r="Q431" s="32" t="s">
        <v>3872</v>
      </c>
      <c r="R431" s="37" t="s">
        <v>5435</v>
      </c>
      <c r="S431" s="38">
        <v>44370</v>
      </c>
      <c r="T431" s="39">
        <f t="shared" si="55"/>
        <v>28</v>
      </c>
    </row>
    <row r="432" spans="1:20" s="39" customFormat="1" ht="54" hidden="1" outlineLevel="1">
      <c r="A432" s="32">
        <f t="shared" si="56"/>
        <v>424</v>
      </c>
      <c r="B432" s="32" t="s">
        <v>3868</v>
      </c>
      <c r="C432" s="32" t="s">
        <v>3869</v>
      </c>
      <c r="D432" s="48" t="s">
        <v>5436</v>
      </c>
      <c r="E432" s="34">
        <v>504302216</v>
      </c>
      <c r="F432" s="34" t="s">
        <v>217</v>
      </c>
      <c r="G432" s="34" t="s">
        <v>12451</v>
      </c>
      <c r="H432" s="35" t="s">
        <v>5437</v>
      </c>
      <c r="I432" s="36" t="str">
        <f t="shared" si="49"/>
        <v>4</v>
      </c>
      <c r="J432" s="36">
        <f t="shared" si="50"/>
        <v>14</v>
      </c>
      <c r="K432" s="36" t="str">
        <f t="shared" si="51"/>
        <v>24</v>
      </c>
      <c r="L432" s="36" t="str">
        <f t="shared" si="52"/>
        <v>07</v>
      </c>
      <c r="M432" s="36" t="str">
        <f t="shared" si="53"/>
        <v>79</v>
      </c>
      <c r="N432" s="34">
        <f t="shared" si="54"/>
        <v>34794.520390000005</v>
      </c>
      <c r="O432" s="37">
        <v>22120</v>
      </c>
      <c r="P432" s="37">
        <v>12674.520390000001</v>
      </c>
      <c r="Q432" s="32" t="s">
        <v>3872</v>
      </c>
      <c r="R432" s="37" t="s">
        <v>5438</v>
      </c>
      <c r="S432" s="38">
        <v>44401</v>
      </c>
      <c r="T432" s="39">
        <f t="shared" si="55"/>
        <v>28</v>
      </c>
    </row>
    <row r="433" spans="1:20" s="39" customFormat="1" ht="54" hidden="1" outlineLevel="1">
      <c r="A433" s="32">
        <f t="shared" si="56"/>
        <v>425</v>
      </c>
      <c r="B433" s="32" t="s">
        <v>3868</v>
      </c>
      <c r="C433" s="32" t="s">
        <v>3869</v>
      </c>
      <c r="D433" s="48" t="s">
        <v>5439</v>
      </c>
      <c r="E433" s="34">
        <v>595571042</v>
      </c>
      <c r="F433" s="34" t="s">
        <v>5440</v>
      </c>
      <c r="G433" s="34" t="s">
        <v>12452</v>
      </c>
      <c r="H433" s="35" t="s">
        <v>5441</v>
      </c>
      <c r="I433" s="36" t="str">
        <f t="shared" si="49"/>
        <v>3</v>
      </c>
      <c r="J433" s="36">
        <f t="shared" si="50"/>
        <v>14</v>
      </c>
      <c r="K433" s="36" t="str">
        <f t="shared" si="51"/>
        <v>12</v>
      </c>
      <c r="L433" s="36" t="str">
        <f t="shared" si="52"/>
        <v>04</v>
      </c>
      <c r="M433" s="36" t="str">
        <f t="shared" si="53"/>
        <v>94</v>
      </c>
      <c r="N433" s="34">
        <f t="shared" si="54"/>
        <v>42768.947570000004</v>
      </c>
      <c r="O433" s="37">
        <v>28222.799999999999</v>
      </c>
      <c r="P433" s="37">
        <v>14546.147570000001</v>
      </c>
      <c r="Q433" s="32" t="s">
        <v>3872</v>
      </c>
      <c r="R433" s="37" t="s">
        <v>5442</v>
      </c>
      <c r="S433" s="38">
        <v>44392</v>
      </c>
      <c r="T433" s="39">
        <f t="shared" si="55"/>
        <v>28</v>
      </c>
    </row>
    <row r="434" spans="1:20" s="39" customFormat="1" ht="54" hidden="1" outlineLevel="1">
      <c r="A434" s="32">
        <f t="shared" si="56"/>
        <v>426</v>
      </c>
      <c r="B434" s="32" t="s">
        <v>3868</v>
      </c>
      <c r="C434" s="32" t="s">
        <v>3869</v>
      </c>
      <c r="D434" s="48" t="s">
        <v>5443</v>
      </c>
      <c r="E434" s="34">
        <v>505428951</v>
      </c>
      <c r="F434" s="34" t="s">
        <v>288</v>
      </c>
      <c r="G434" s="34" t="s">
        <v>12453</v>
      </c>
      <c r="H434" s="35" t="s">
        <v>5444</v>
      </c>
      <c r="I434" s="36" t="str">
        <f t="shared" si="49"/>
        <v>4</v>
      </c>
      <c r="J434" s="36">
        <f t="shared" si="50"/>
        <v>14</v>
      </c>
      <c r="K434" s="36" t="str">
        <f t="shared" si="51"/>
        <v>19</v>
      </c>
      <c r="L434" s="36" t="str">
        <f t="shared" si="52"/>
        <v>12</v>
      </c>
      <c r="M434" s="36" t="str">
        <f t="shared" si="53"/>
        <v>85</v>
      </c>
      <c r="N434" s="34">
        <f t="shared" si="54"/>
        <v>30428.867609999998</v>
      </c>
      <c r="O434" s="37">
        <v>19863.759999999998</v>
      </c>
      <c r="P434" s="37">
        <v>10565.107609999999</v>
      </c>
      <c r="Q434" s="32" t="s">
        <v>3872</v>
      </c>
      <c r="R434" s="37" t="s">
        <v>5445</v>
      </c>
      <c r="S434" s="38">
        <v>44379</v>
      </c>
      <c r="T434" s="39">
        <f t="shared" si="55"/>
        <v>28</v>
      </c>
    </row>
    <row r="435" spans="1:20" s="39" customFormat="1" ht="54" hidden="1" outlineLevel="1">
      <c r="A435" s="32">
        <f t="shared" si="56"/>
        <v>427</v>
      </c>
      <c r="B435" s="32" t="s">
        <v>3868</v>
      </c>
      <c r="C435" s="32" t="s">
        <v>3869</v>
      </c>
      <c r="D435" s="48" t="s">
        <v>5446</v>
      </c>
      <c r="E435" s="34">
        <v>598151927</v>
      </c>
      <c r="F435" s="34" t="s">
        <v>292</v>
      </c>
      <c r="G435" s="34" t="s">
        <v>12454</v>
      </c>
      <c r="H435" s="35" t="s">
        <v>5447</v>
      </c>
      <c r="I435" s="36" t="str">
        <f t="shared" si="49"/>
        <v>3</v>
      </c>
      <c r="J435" s="36">
        <f t="shared" si="50"/>
        <v>14</v>
      </c>
      <c r="K435" s="36" t="str">
        <f t="shared" si="51"/>
        <v>17</v>
      </c>
      <c r="L435" s="36" t="str">
        <f t="shared" si="52"/>
        <v>12</v>
      </c>
      <c r="M435" s="36" t="str">
        <f t="shared" si="53"/>
        <v>91</v>
      </c>
      <c r="N435" s="34">
        <f t="shared" si="54"/>
        <v>39918.044099999999</v>
      </c>
      <c r="O435" s="37">
        <v>25652.9</v>
      </c>
      <c r="P435" s="37">
        <v>14265.1441</v>
      </c>
      <c r="Q435" s="32" t="s">
        <v>3872</v>
      </c>
      <c r="R435" s="37" t="s">
        <v>5448</v>
      </c>
      <c r="S435" s="38">
        <v>44369</v>
      </c>
      <c r="T435" s="39">
        <f t="shared" si="55"/>
        <v>28</v>
      </c>
    </row>
    <row r="436" spans="1:20" s="39" customFormat="1" ht="54" hidden="1" outlineLevel="1">
      <c r="A436" s="32">
        <f t="shared" si="56"/>
        <v>428</v>
      </c>
      <c r="B436" s="32" t="s">
        <v>3868</v>
      </c>
      <c r="C436" s="32" t="s">
        <v>3869</v>
      </c>
      <c r="D436" s="48" t="s">
        <v>5449</v>
      </c>
      <c r="E436" s="34">
        <v>576211744</v>
      </c>
      <c r="F436" s="34" t="s">
        <v>291</v>
      </c>
      <c r="G436" s="34" t="s">
        <v>12455</v>
      </c>
      <c r="H436" s="35" t="s">
        <v>5450</v>
      </c>
      <c r="I436" s="36" t="str">
        <f t="shared" si="49"/>
        <v>3</v>
      </c>
      <c r="J436" s="36">
        <f t="shared" si="50"/>
        <v>14</v>
      </c>
      <c r="K436" s="36" t="str">
        <f t="shared" si="51"/>
        <v>24</v>
      </c>
      <c r="L436" s="36" t="str">
        <f t="shared" si="52"/>
        <v>08</v>
      </c>
      <c r="M436" s="36" t="str">
        <f t="shared" si="53"/>
        <v>99</v>
      </c>
      <c r="N436" s="34">
        <f t="shared" si="54"/>
        <v>45125.665670000002</v>
      </c>
      <c r="O436" s="37">
        <v>30000</v>
      </c>
      <c r="P436" s="37">
        <v>15125.665670000002</v>
      </c>
      <c r="Q436" s="32" t="s">
        <v>3872</v>
      </c>
      <c r="R436" s="37" t="s">
        <v>5451</v>
      </c>
      <c r="S436" s="38">
        <v>44371</v>
      </c>
      <c r="T436" s="39">
        <f t="shared" si="55"/>
        <v>28</v>
      </c>
    </row>
    <row r="437" spans="1:20" s="39" customFormat="1" ht="54" hidden="1" outlineLevel="1">
      <c r="A437" s="32">
        <f t="shared" si="56"/>
        <v>429</v>
      </c>
      <c r="B437" s="32" t="s">
        <v>3868</v>
      </c>
      <c r="C437" s="32" t="s">
        <v>3869</v>
      </c>
      <c r="D437" s="48" t="s">
        <v>5452</v>
      </c>
      <c r="E437" s="34">
        <v>528784324</v>
      </c>
      <c r="F437" s="34" t="s">
        <v>287</v>
      </c>
      <c r="G437" s="34" t="s">
        <v>12456</v>
      </c>
      <c r="H437" s="35" t="s">
        <v>5453</v>
      </c>
      <c r="I437" s="36" t="str">
        <f t="shared" si="49"/>
        <v>3</v>
      </c>
      <c r="J437" s="36">
        <f t="shared" si="50"/>
        <v>14</v>
      </c>
      <c r="K437" s="36" t="str">
        <f t="shared" si="51"/>
        <v>11</v>
      </c>
      <c r="L437" s="36" t="str">
        <f t="shared" si="52"/>
        <v>08</v>
      </c>
      <c r="M437" s="36" t="str">
        <f t="shared" si="53"/>
        <v>84</v>
      </c>
      <c r="N437" s="34">
        <f t="shared" si="54"/>
        <v>35237.728239999997</v>
      </c>
      <c r="O437" s="37">
        <v>23679.599999999999</v>
      </c>
      <c r="P437" s="37">
        <v>11558.12824</v>
      </c>
      <c r="Q437" s="32" t="s">
        <v>3872</v>
      </c>
      <c r="R437" s="37" t="s">
        <v>5454</v>
      </c>
      <c r="S437" s="38">
        <v>44406</v>
      </c>
      <c r="T437" s="39">
        <f t="shared" si="55"/>
        <v>28</v>
      </c>
    </row>
    <row r="438" spans="1:20" s="39" customFormat="1" ht="54" hidden="1" outlineLevel="1">
      <c r="A438" s="32">
        <f t="shared" si="56"/>
        <v>430</v>
      </c>
      <c r="B438" s="32" t="s">
        <v>3868</v>
      </c>
      <c r="C438" s="32" t="s">
        <v>3869</v>
      </c>
      <c r="D438" s="48" t="s">
        <v>5455</v>
      </c>
      <c r="E438" s="34">
        <v>534909931</v>
      </c>
      <c r="F438" s="34" t="s">
        <v>296</v>
      </c>
      <c r="G438" s="34" t="s">
        <v>12457</v>
      </c>
      <c r="H438" s="35" t="s">
        <v>5456</v>
      </c>
      <c r="I438" s="36" t="str">
        <f t="shared" si="49"/>
        <v>4</v>
      </c>
      <c r="J438" s="36">
        <f t="shared" si="50"/>
        <v>14</v>
      </c>
      <c r="K438" s="36" t="str">
        <f t="shared" si="51"/>
        <v>08</v>
      </c>
      <c r="L438" s="36" t="str">
        <f t="shared" si="52"/>
        <v>06</v>
      </c>
      <c r="M438" s="36" t="str">
        <f t="shared" si="53"/>
        <v>93</v>
      </c>
      <c r="N438" s="34">
        <f t="shared" si="54"/>
        <v>48498.481449999999</v>
      </c>
      <c r="O438" s="37">
        <v>32000</v>
      </c>
      <c r="P438" s="37">
        <v>16498.481449999999</v>
      </c>
      <c r="Q438" s="32" t="s">
        <v>3872</v>
      </c>
      <c r="R438" s="37" t="s">
        <v>5457</v>
      </c>
      <c r="S438" s="38">
        <v>44377</v>
      </c>
      <c r="T438" s="39">
        <f t="shared" si="55"/>
        <v>28</v>
      </c>
    </row>
    <row r="439" spans="1:20" s="39" customFormat="1" ht="54" hidden="1" outlineLevel="1">
      <c r="A439" s="32">
        <f t="shared" si="56"/>
        <v>431</v>
      </c>
      <c r="B439" s="32" t="s">
        <v>3868</v>
      </c>
      <c r="C439" s="32" t="s">
        <v>3869</v>
      </c>
      <c r="D439" s="48" t="s">
        <v>5458</v>
      </c>
      <c r="E439" s="34">
        <v>485839822</v>
      </c>
      <c r="F439" s="34" t="s">
        <v>299</v>
      </c>
      <c r="G439" s="34" t="s">
        <v>12458</v>
      </c>
      <c r="H439" s="35" t="s">
        <v>5459</v>
      </c>
      <c r="I439" s="36" t="str">
        <f t="shared" si="49"/>
        <v>4</v>
      </c>
      <c r="J439" s="36">
        <f t="shared" si="50"/>
        <v>14</v>
      </c>
      <c r="K439" s="36" t="str">
        <f t="shared" si="51"/>
        <v>30</v>
      </c>
      <c r="L439" s="36" t="str">
        <f t="shared" si="52"/>
        <v>01</v>
      </c>
      <c r="M439" s="36" t="str">
        <f t="shared" si="53"/>
        <v>70</v>
      </c>
      <c r="N439" s="34">
        <f t="shared" si="54"/>
        <v>39176.731240000001</v>
      </c>
      <c r="O439" s="37">
        <v>30298.5</v>
      </c>
      <c r="P439" s="37">
        <v>8878.231240000001</v>
      </c>
      <c r="Q439" s="32" t="s">
        <v>3872</v>
      </c>
      <c r="R439" s="37" t="s">
        <v>5460</v>
      </c>
      <c r="S439" s="38">
        <v>44525</v>
      </c>
      <c r="T439" s="39">
        <f t="shared" si="55"/>
        <v>28</v>
      </c>
    </row>
    <row r="440" spans="1:20" s="39" customFormat="1" ht="54" hidden="1" outlineLevel="1">
      <c r="A440" s="32">
        <f t="shared" si="56"/>
        <v>432</v>
      </c>
      <c r="B440" s="32" t="s">
        <v>3868</v>
      </c>
      <c r="C440" s="32" t="s">
        <v>3869</v>
      </c>
      <c r="D440" s="48" t="s">
        <v>5461</v>
      </c>
      <c r="E440" s="34">
        <v>517896049</v>
      </c>
      <c r="F440" s="34" t="s">
        <v>5462</v>
      </c>
      <c r="G440" s="34" t="s">
        <v>12459</v>
      </c>
      <c r="H440" s="35" t="s">
        <v>5463</v>
      </c>
      <c r="I440" s="36" t="str">
        <f t="shared" si="49"/>
        <v>4</v>
      </c>
      <c r="J440" s="36">
        <f t="shared" si="50"/>
        <v>14</v>
      </c>
      <c r="K440" s="36" t="str">
        <f t="shared" si="51"/>
        <v>04</v>
      </c>
      <c r="L440" s="36" t="str">
        <f t="shared" si="52"/>
        <v>03</v>
      </c>
      <c r="M440" s="36" t="str">
        <f t="shared" si="53"/>
        <v>85</v>
      </c>
      <c r="N440" s="34">
        <f t="shared" si="54"/>
        <v>41068.16274</v>
      </c>
      <c r="O440" s="37">
        <v>26000</v>
      </c>
      <c r="P440" s="37">
        <v>15068.162739999998</v>
      </c>
      <c r="Q440" s="32" t="s">
        <v>3872</v>
      </c>
      <c r="R440" s="37" t="s">
        <v>5464</v>
      </c>
      <c r="S440" s="38">
        <v>44364</v>
      </c>
      <c r="T440" s="39">
        <f t="shared" si="55"/>
        <v>28</v>
      </c>
    </row>
    <row r="441" spans="1:20" s="39" customFormat="1" ht="54" hidden="1" outlineLevel="1">
      <c r="A441" s="32">
        <f t="shared" si="56"/>
        <v>433</v>
      </c>
      <c r="B441" s="32" t="s">
        <v>3868</v>
      </c>
      <c r="C441" s="32" t="s">
        <v>3869</v>
      </c>
      <c r="D441" s="48" t="s">
        <v>5465</v>
      </c>
      <c r="E441" s="34">
        <v>538355496</v>
      </c>
      <c r="F441" s="34" t="s">
        <v>5466</v>
      </c>
      <c r="G441" s="34" t="s">
        <v>12460</v>
      </c>
      <c r="H441" s="35" t="s">
        <v>5467</v>
      </c>
      <c r="I441" s="36" t="str">
        <f t="shared" si="49"/>
        <v>3</v>
      </c>
      <c r="J441" s="36">
        <f t="shared" si="50"/>
        <v>14</v>
      </c>
      <c r="K441" s="36" t="str">
        <f t="shared" si="51"/>
        <v>13</v>
      </c>
      <c r="L441" s="36" t="str">
        <f t="shared" si="52"/>
        <v>07</v>
      </c>
      <c r="M441" s="36" t="str">
        <f t="shared" si="53"/>
        <v>84</v>
      </c>
      <c r="N441" s="34">
        <f t="shared" si="54"/>
        <v>50316.302989999996</v>
      </c>
      <c r="O441" s="37">
        <v>32000</v>
      </c>
      <c r="P441" s="37">
        <v>18316.30299</v>
      </c>
      <c r="Q441" s="32" t="s">
        <v>3872</v>
      </c>
      <c r="R441" s="37" t="s">
        <v>5468</v>
      </c>
      <c r="S441" s="38">
        <v>44357</v>
      </c>
      <c r="T441" s="39">
        <f t="shared" si="55"/>
        <v>28</v>
      </c>
    </row>
    <row r="442" spans="1:20" s="39" customFormat="1" ht="54" hidden="1" outlineLevel="1">
      <c r="A442" s="32">
        <f t="shared" si="56"/>
        <v>434</v>
      </c>
      <c r="B442" s="32" t="s">
        <v>3868</v>
      </c>
      <c r="C442" s="32" t="s">
        <v>3869</v>
      </c>
      <c r="D442" s="48" t="s">
        <v>5469</v>
      </c>
      <c r="E442" s="34">
        <v>529985169</v>
      </c>
      <c r="F442" s="34" t="s">
        <v>5470</v>
      </c>
      <c r="G442" s="34" t="s">
        <v>12461</v>
      </c>
      <c r="H442" s="35" t="s">
        <v>5471</v>
      </c>
      <c r="I442" s="36" t="str">
        <f t="shared" si="49"/>
        <v>3</v>
      </c>
      <c r="J442" s="36">
        <f t="shared" si="50"/>
        <v>14</v>
      </c>
      <c r="K442" s="36" t="str">
        <f t="shared" si="51"/>
        <v>27</v>
      </c>
      <c r="L442" s="36" t="str">
        <f t="shared" si="52"/>
        <v>10</v>
      </c>
      <c r="M442" s="36" t="str">
        <f t="shared" si="53"/>
        <v>77</v>
      </c>
      <c r="N442" s="34">
        <f t="shared" si="54"/>
        <v>43201.502869999997</v>
      </c>
      <c r="O442" s="37">
        <v>27676</v>
      </c>
      <c r="P442" s="37">
        <v>15525.502869999998</v>
      </c>
      <c r="Q442" s="32" t="s">
        <v>3872</v>
      </c>
      <c r="R442" s="37" t="s">
        <v>5472</v>
      </c>
      <c r="S442" s="38">
        <v>44365</v>
      </c>
      <c r="T442" s="39">
        <f t="shared" si="55"/>
        <v>28</v>
      </c>
    </row>
    <row r="443" spans="1:20" s="39" customFormat="1" ht="54" hidden="1" outlineLevel="1">
      <c r="A443" s="32">
        <f t="shared" si="56"/>
        <v>435</v>
      </c>
      <c r="B443" s="32" t="s">
        <v>3868</v>
      </c>
      <c r="C443" s="32" t="s">
        <v>3869</v>
      </c>
      <c r="D443" s="48" t="s">
        <v>5473</v>
      </c>
      <c r="E443" s="34">
        <v>516726211</v>
      </c>
      <c r="F443" s="34" t="s">
        <v>5474</v>
      </c>
      <c r="G443" s="34" t="s">
        <v>12462</v>
      </c>
      <c r="H443" s="35" t="s">
        <v>5475</v>
      </c>
      <c r="I443" s="36" t="str">
        <f t="shared" si="49"/>
        <v>4</v>
      </c>
      <c r="J443" s="36">
        <f t="shared" si="50"/>
        <v>14</v>
      </c>
      <c r="K443" s="36" t="str">
        <f t="shared" si="51"/>
        <v>05</v>
      </c>
      <c r="L443" s="36" t="str">
        <f t="shared" si="52"/>
        <v>12</v>
      </c>
      <c r="M443" s="36" t="str">
        <f t="shared" si="53"/>
        <v>84</v>
      </c>
      <c r="N443" s="34">
        <f t="shared" si="54"/>
        <v>47254.205379999999</v>
      </c>
      <c r="O443" s="37">
        <v>32000</v>
      </c>
      <c r="P443" s="37">
        <v>15254.205379999999</v>
      </c>
      <c r="Q443" s="32" t="s">
        <v>3872</v>
      </c>
      <c r="R443" s="37" t="s">
        <v>5476</v>
      </c>
      <c r="S443" s="38">
        <v>44419</v>
      </c>
      <c r="T443" s="39">
        <f t="shared" si="55"/>
        <v>28</v>
      </c>
    </row>
    <row r="444" spans="1:20" s="39" customFormat="1" ht="54" hidden="1" outlineLevel="1">
      <c r="A444" s="32">
        <f t="shared" si="56"/>
        <v>436</v>
      </c>
      <c r="B444" s="32" t="s">
        <v>3868</v>
      </c>
      <c r="C444" s="32" t="s">
        <v>3869</v>
      </c>
      <c r="D444" s="48" t="s">
        <v>5477</v>
      </c>
      <c r="E444" s="34">
        <v>626962766</v>
      </c>
      <c r="F444" s="34" t="s">
        <v>5478</v>
      </c>
      <c r="G444" s="34" t="s">
        <v>12463</v>
      </c>
      <c r="H444" s="35" t="s">
        <v>5479</v>
      </c>
      <c r="I444" s="36" t="str">
        <f t="shared" si="49"/>
        <v>4</v>
      </c>
      <c r="J444" s="36">
        <f t="shared" si="50"/>
        <v>14</v>
      </c>
      <c r="K444" s="36" t="str">
        <f t="shared" si="51"/>
        <v>17</v>
      </c>
      <c r="L444" s="36" t="str">
        <f t="shared" si="52"/>
        <v>10</v>
      </c>
      <c r="M444" s="36" t="str">
        <f t="shared" si="53"/>
        <v>96</v>
      </c>
      <c r="N444" s="34">
        <f t="shared" si="54"/>
        <v>33087.916550000002</v>
      </c>
      <c r="O444" s="37">
        <v>23520</v>
      </c>
      <c r="P444" s="37">
        <v>9567.9165499999999</v>
      </c>
      <c r="Q444" s="32" t="s">
        <v>3872</v>
      </c>
      <c r="R444" s="37" t="s">
        <v>5480</v>
      </c>
      <c r="S444" s="38">
        <v>44434</v>
      </c>
      <c r="T444" s="39">
        <f t="shared" si="55"/>
        <v>28</v>
      </c>
    </row>
    <row r="445" spans="1:20" s="39" customFormat="1" ht="54" hidden="1" outlineLevel="1">
      <c r="A445" s="32">
        <f t="shared" si="56"/>
        <v>437</v>
      </c>
      <c r="B445" s="32" t="s">
        <v>3868</v>
      </c>
      <c r="C445" s="32" t="s">
        <v>3869</v>
      </c>
      <c r="D445" s="48" t="s">
        <v>5481</v>
      </c>
      <c r="E445" s="34">
        <v>560847387</v>
      </c>
      <c r="F445" s="34" t="s">
        <v>5482</v>
      </c>
      <c r="G445" s="34" t="s">
        <v>12464</v>
      </c>
      <c r="H445" s="35" t="s">
        <v>5483</v>
      </c>
      <c r="I445" s="36" t="str">
        <f t="shared" si="49"/>
        <v>4</v>
      </c>
      <c r="J445" s="36">
        <f t="shared" si="50"/>
        <v>14</v>
      </c>
      <c r="K445" s="36" t="str">
        <f t="shared" si="51"/>
        <v>25</v>
      </c>
      <c r="L445" s="36" t="str">
        <f t="shared" si="52"/>
        <v>04</v>
      </c>
      <c r="M445" s="36" t="str">
        <f t="shared" si="53"/>
        <v>83</v>
      </c>
      <c r="N445" s="34">
        <f t="shared" si="54"/>
        <v>35646.783840000004</v>
      </c>
      <c r="O445" s="37">
        <v>23520</v>
      </c>
      <c r="P445" s="37">
        <v>12126.78384</v>
      </c>
      <c r="Q445" s="32" t="s">
        <v>3872</v>
      </c>
      <c r="R445" s="37" t="s">
        <v>5484</v>
      </c>
      <c r="S445" s="38">
        <v>44403</v>
      </c>
      <c r="T445" s="39">
        <f t="shared" si="55"/>
        <v>28</v>
      </c>
    </row>
    <row r="446" spans="1:20" s="39" customFormat="1" ht="54" hidden="1" outlineLevel="1">
      <c r="A446" s="32">
        <f t="shared" si="56"/>
        <v>438</v>
      </c>
      <c r="B446" s="32" t="s">
        <v>3868</v>
      </c>
      <c r="C446" s="32" t="s">
        <v>3869</v>
      </c>
      <c r="D446" s="48" t="s">
        <v>5485</v>
      </c>
      <c r="E446" s="34">
        <v>627332536</v>
      </c>
      <c r="F446" s="34" t="s">
        <v>5486</v>
      </c>
      <c r="G446" s="34" t="s">
        <v>12465</v>
      </c>
      <c r="H446" s="35" t="s">
        <v>5487</v>
      </c>
      <c r="I446" s="36" t="str">
        <f t="shared" si="49"/>
        <v>4</v>
      </c>
      <c r="J446" s="36">
        <f t="shared" si="50"/>
        <v>14</v>
      </c>
      <c r="K446" s="36" t="str">
        <f t="shared" si="51"/>
        <v>16</v>
      </c>
      <c r="L446" s="36" t="str">
        <f t="shared" si="52"/>
        <v>10</v>
      </c>
      <c r="M446" s="36" t="str">
        <f t="shared" si="53"/>
        <v>88</v>
      </c>
      <c r="N446" s="34">
        <f t="shared" si="54"/>
        <v>38082.339659999998</v>
      </c>
      <c r="O446" s="37">
        <v>25100</v>
      </c>
      <c r="P446" s="37">
        <v>12982.33966</v>
      </c>
      <c r="Q446" s="32" t="s">
        <v>3872</v>
      </c>
      <c r="R446" s="37" t="s">
        <v>5488</v>
      </c>
      <c r="S446" s="38">
        <v>44391</v>
      </c>
      <c r="T446" s="39">
        <f t="shared" si="55"/>
        <v>28</v>
      </c>
    </row>
    <row r="447" spans="1:20" s="39" customFormat="1" ht="54" hidden="1" outlineLevel="1">
      <c r="A447" s="32">
        <f t="shared" si="56"/>
        <v>439</v>
      </c>
      <c r="B447" s="32" t="s">
        <v>3868</v>
      </c>
      <c r="C447" s="32" t="s">
        <v>3869</v>
      </c>
      <c r="D447" s="48" t="s">
        <v>5489</v>
      </c>
      <c r="E447" s="34">
        <v>525514978</v>
      </c>
      <c r="F447" s="34" t="s">
        <v>5490</v>
      </c>
      <c r="G447" s="34" t="s">
        <v>12466</v>
      </c>
      <c r="H447" s="35" t="s">
        <v>5491</v>
      </c>
      <c r="I447" s="36" t="str">
        <f t="shared" si="49"/>
        <v>4</v>
      </c>
      <c r="J447" s="36">
        <f t="shared" si="50"/>
        <v>14</v>
      </c>
      <c r="K447" s="36" t="str">
        <f t="shared" si="51"/>
        <v>11</v>
      </c>
      <c r="L447" s="36" t="str">
        <f t="shared" si="52"/>
        <v>07</v>
      </c>
      <c r="M447" s="36" t="str">
        <f t="shared" si="53"/>
        <v>95</v>
      </c>
      <c r="N447" s="34">
        <f t="shared" si="54"/>
        <v>34486.270920000003</v>
      </c>
      <c r="O447" s="37">
        <v>23174.65</v>
      </c>
      <c r="P447" s="37">
        <v>11311.620919999999</v>
      </c>
      <c r="Q447" s="32" t="s">
        <v>3872</v>
      </c>
      <c r="R447" s="37" t="s">
        <v>5492</v>
      </c>
      <c r="S447" s="38">
        <v>44403</v>
      </c>
      <c r="T447" s="39">
        <f t="shared" si="55"/>
        <v>28</v>
      </c>
    </row>
    <row r="448" spans="1:20" s="39" customFormat="1" ht="54" hidden="1" outlineLevel="1">
      <c r="A448" s="32">
        <f t="shared" si="56"/>
        <v>440</v>
      </c>
      <c r="B448" s="32" t="s">
        <v>3868</v>
      </c>
      <c r="C448" s="32" t="s">
        <v>3869</v>
      </c>
      <c r="D448" s="48" t="s">
        <v>5493</v>
      </c>
      <c r="E448" s="34">
        <v>519677398</v>
      </c>
      <c r="F448" s="34" t="s">
        <v>209</v>
      </c>
      <c r="G448" s="34" t="s">
        <v>12467</v>
      </c>
      <c r="H448" s="35" t="s">
        <v>5494</v>
      </c>
      <c r="I448" s="36" t="str">
        <f t="shared" si="49"/>
        <v>3</v>
      </c>
      <c r="J448" s="36">
        <f t="shared" si="50"/>
        <v>14</v>
      </c>
      <c r="K448" s="36" t="str">
        <f t="shared" si="51"/>
        <v>16</v>
      </c>
      <c r="L448" s="36" t="str">
        <f t="shared" si="52"/>
        <v>01</v>
      </c>
      <c r="M448" s="36" t="str">
        <f t="shared" si="53"/>
        <v>91</v>
      </c>
      <c r="N448" s="34">
        <f t="shared" si="54"/>
        <v>50577.124909999999</v>
      </c>
      <c r="O448" s="37">
        <v>32000</v>
      </c>
      <c r="P448" s="37">
        <v>18577.124909999999</v>
      </c>
      <c r="Q448" s="32" t="s">
        <v>3872</v>
      </c>
      <c r="R448" s="37" t="s">
        <v>5495</v>
      </c>
      <c r="S448" s="38">
        <v>44356</v>
      </c>
      <c r="T448" s="39">
        <f t="shared" si="55"/>
        <v>28</v>
      </c>
    </row>
    <row r="449" spans="1:20" s="39" customFormat="1" ht="54" hidden="1" outlineLevel="1">
      <c r="A449" s="32">
        <f t="shared" si="56"/>
        <v>441</v>
      </c>
      <c r="B449" s="32" t="s">
        <v>3868</v>
      </c>
      <c r="C449" s="32" t="s">
        <v>3869</v>
      </c>
      <c r="D449" s="48" t="s">
        <v>5496</v>
      </c>
      <c r="E449" s="34">
        <v>523561943</v>
      </c>
      <c r="F449" s="34" t="s">
        <v>5497</v>
      </c>
      <c r="G449" s="34" t="s">
        <v>12468</v>
      </c>
      <c r="H449" s="35" t="s">
        <v>5498</v>
      </c>
      <c r="I449" s="36" t="str">
        <f t="shared" si="49"/>
        <v>4</v>
      </c>
      <c r="J449" s="36">
        <f t="shared" si="50"/>
        <v>14</v>
      </c>
      <c r="K449" s="36" t="str">
        <f t="shared" si="51"/>
        <v>20</v>
      </c>
      <c r="L449" s="36" t="str">
        <f t="shared" si="52"/>
        <v>03</v>
      </c>
      <c r="M449" s="36" t="str">
        <f t="shared" si="53"/>
        <v>90</v>
      </c>
      <c r="N449" s="34">
        <f t="shared" si="54"/>
        <v>33333.54924</v>
      </c>
      <c r="O449" s="37">
        <v>22400</v>
      </c>
      <c r="P449" s="37">
        <v>10933.54924</v>
      </c>
      <c r="Q449" s="32" t="s">
        <v>3872</v>
      </c>
      <c r="R449" s="37" t="s">
        <v>5499</v>
      </c>
      <c r="S449" s="38">
        <v>44403</v>
      </c>
      <c r="T449" s="39">
        <f t="shared" si="55"/>
        <v>28</v>
      </c>
    </row>
    <row r="450" spans="1:20" s="39" customFormat="1" ht="54" hidden="1" outlineLevel="1">
      <c r="A450" s="32">
        <f t="shared" si="56"/>
        <v>442</v>
      </c>
      <c r="B450" s="32" t="s">
        <v>3868</v>
      </c>
      <c r="C450" s="32" t="s">
        <v>3869</v>
      </c>
      <c r="D450" s="48" t="s">
        <v>5500</v>
      </c>
      <c r="E450" s="34">
        <v>517485931</v>
      </c>
      <c r="F450" s="34" t="s">
        <v>230</v>
      </c>
      <c r="G450" s="34" t="s">
        <v>12469</v>
      </c>
      <c r="H450" s="35" t="s">
        <v>5501</v>
      </c>
      <c r="I450" s="36" t="str">
        <f t="shared" si="49"/>
        <v>3</v>
      </c>
      <c r="J450" s="36">
        <f t="shared" si="50"/>
        <v>14</v>
      </c>
      <c r="K450" s="36" t="str">
        <f t="shared" si="51"/>
        <v>12</v>
      </c>
      <c r="L450" s="36" t="str">
        <f t="shared" si="52"/>
        <v>02</v>
      </c>
      <c r="M450" s="36" t="str">
        <f t="shared" si="53"/>
        <v>85</v>
      </c>
      <c r="N450" s="34">
        <f t="shared" si="54"/>
        <v>42944.606390000001</v>
      </c>
      <c r="O450" s="37">
        <v>27814.05</v>
      </c>
      <c r="P450" s="37">
        <v>15130.55639</v>
      </c>
      <c r="Q450" s="32" t="s">
        <v>3872</v>
      </c>
      <c r="R450" s="37" t="s">
        <v>5502</v>
      </c>
      <c r="S450" s="38">
        <v>44363</v>
      </c>
      <c r="T450" s="39">
        <f t="shared" si="55"/>
        <v>28</v>
      </c>
    </row>
    <row r="451" spans="1:20" s="39" customFormat="1" ht="54" hidden="1" outlineLevel="1">
      <c r="A451" s="32">
        <f t="shared" si="56"/>
        <v>443</v>
      </c>
      <c r="B451" s="32" t="s">
        <v>3868</v>
      </c>
      <c r="C451" s="32" t="s">
        <v>3869</v>
      </c>
      <c r="D451" s="48" t="s">
        <v>5503</v>
      </c>
      <c r="E451" s="34">
        <v>494681186</v>
      </c>
      <c r="F451" s="34" t="s">
        <v>5504</v>
      </c>
      <c r="G451" s="34" t="s">
        <v>12470</v>
      </c>
      <c r="H451" s="35" t="s">
        <v>5505</v>
      </c>
      <c r="I451" s="36" t="str">
        <f t="shared" si="49"/>
        <v>3</v>
      </c>
      <c r="J451" s="36">
        <f t="shared" si="50"/>
        <v>14</v>
      </c>
      <c r="K451" s="36" t="str">
        <f t="shared" si="51"/>
        <v>15</v>
      </c>
      <c r="L451" s="36" t="str">
        <f t="shared" si="52"/>
        <v>05</v>
      </c>
      <c r="M451" s="36" t="str">
        <f t="shared" si="53"/>
        <v>89</v>
      </c>
      <c r="N451" s="34">
        <f t="shared" si="54"/>
        <v>34355.273740000004</v>
      </c>
      <c r="O451" s="37">
        <v>23188.2</v>
      </c>
      <c r="P451" s="37">
        <v>11167.07374</v>
      </c>
      <c r="Q451" s="32" t="s">
        <v>3872</v>
      </c>
      <c r="R451" s="37" t="s">
        <v>5506</v>
      </c>
      <c r="S451" s="38">
        <v>44406</v>
      </c>
      <c r="T451" s="39">
        <f t="shared" si="55"/>
        <v>28</v>
      </c>
    </row>
    <row r="452" spans="1:20" s="39" customFormat="1" ht="54" hidden="1" outlineLevel="1">
      <c r="A452" s="32">
        <f t="shared" si="56"/>
        <v>444</v>
      </c>
      <c r="B452" s="32" t="s">
        <v>3868</v>
      </c>
      <c r="C452" s="32" t="s">
        <v>3869</v>
      </c>
      <c r="D452" s="48" t="s">
        <v>5507</v>
      </c>
      <c r="E452" s="34">
        <v>611223729</v>
      </c>
      <c r="F452" s="34" t="s">
        <v>5508</v>
      </c>
      <c r="G452" s="34" t="s">
        <v>12471</v>
      </c>
      <c r="H452" s="35" t="s">
        <v>5509</v>
      </c>
      <c r="I452" s="36" t="str">
        <f t="shared" si="49"/>
        <v>5</v>
      </c>
      <c r="J452" s="36">
        <f t="shared" si="50"/>
        <v>14</v>
      </c>
      <c r="K452" s="36" t="str">
        <f t="shared" si="51"/>
        <v>03</v>
      </c>
      <c r="L452" s="36" t="str">
        <f t="shared" si="52"/>
        <v>02</v>
      </c>
      <c r="M452" s="36" t="str">
        <f t="shared" si="53"/>
        <v>00</v>
      </c>
      <c r="N452" s="34">
        <f t="shared" si="54"/>
        <v>45090.006330000004</v>
      </c>
      <c r="O452" s="37">
        <v>29884.5</v>
      </c>
      <c r="P452" s="37">
        <v>15205.50633</v>
      </c>
      <c r="Q452" s="32" t="s">
        <v>3872</v>
      </c>
      <c r="R452" s="37" t="s">
        <v>5510</v>
      </c>
      <c r="S452" s="38">
        <v>44370</v>
      </c>
      <c r="T452" s="39">
        <f t="shared" si="55"/>
        <v>28</v>
      </c>
    </row>
    <row r="453" spans="1:20" s="39" customFormat="1" ht="54" hidden="1" outlineLevel="1">
      <c r="A453" s="32">
        <f t="shared" si="56"/>
        <v>445</v>
      </c>
      <c r="B453" s="32" t="s">
        <v>3868</v>
      </c>
      <c r="C453" s="32" t="s">
        <v>3869</v>
      </c>
      <c r="D453" s="48" t="s">
        <v>5511</v>
      </c>
      <c r="E453" s="34">
        <v>543974144</v>
      </c>
      <c r="F453" s="34" t="s">
        <v>5512</v>
      </c>
      <c r="G453" s="34" t="s">
        <v>12472</v>
      </c>
      <c r="H453" s="35" t="s">
        <v>5513</v>
      </c>
      <c r="I453" s="36" t="str">
        <f t="shared" si="49"/>
        <v>3</v>
      </c>
      <c r="J453" s="36">
        <f t="shared" si="50"/>
        <v>14</v>
      </c>
      <c r="K453" s="36" t="str">
        <f t="shared" si="51"/>
        <v>22</v>
      </c>
      <c r="L453" s="36" t="str">
        <f t="shared" si="52"/>
        <v>05</v>
      </c>
      <c r="M453" s="36" t="str">
        <f t="shared" si="53"/>
        <v>90</v>
      </c>
      <c r="N453" s="34">
        <f t="shared" si="54"/>
        <v>38971.511469999998</v>
      </c>
      <c r="O453" s="37">
        <v>25993.256000000001</v>
      </c>
      <c r="P453" s="37">
        <v>12978.255469999998</v>
      </c>
      <c r="Q453" s="32" t="s">
        <v>3872</v>
      </c>
      <c r="R453" s="37" t="s">
        <v>5514</v>
      </c>
      <c r="S453" s="38">
        <v>44403</v>
      </c>
      <c r="T453" s="39">
        <f t="shared" si="55"/>
        <v>28</v>
      </c>
    </row>
    <row r="454" spans="1:20" s="39" customFormat="1" ht="54" hidden="1" outlineLevel="1">
      <c r="A454" s="32">
        <f t="shared" si="56"/>
        <v>446</v>
      </c>
      <c r="B454" s="32" t="s">
        <v>3868</v>
      </c>
      <c r="C454" s="32" t="s">
        <v>3869</v>
      </c>
      <c r="D454" s="48" t="s">
        <v>5515</v>
      </c>
      <c r="E454" s="34">
        <v>489508914</v>
      </c>
      <c r="F454" s="34" t="s">
        <v>245</v>
      </c>
      <c r="G454" s="34" t="s">
        <v>12473</v>
      </c>
      <c r="H454" s="35" t="s">
        <v>5516</v>
      </c>
      <c r="I454" s="36" t="str">
        <f t="shared" si="49"/>
        <v>4</v>
      </c>
      <c r="J454" s="36">
        <f t="shared" si="50"/>
        <v>14</v>
      </c>
      <c r="K454" s="36" t="str">
        <f t="shared" si="51"/>
        <v>13</v>
      </c>
      <c r="L454" s="36" t="str">
        <f t="shared" si="52"/>
        <v>01</v>
      </c>
      <c r="M454" s="36" t="str">
        <f t="shared" si="53"/>
        <v>70</v>
      </c>
      <c r="N454" s="34">
        <f t="shared" si="54"/>
        <v>43834.313840000003</v>
      </c>
      <c r="O454" s="37">
        <v>28000</v>
      </c>
      <c r="P454" s="37">
        <v>15834.313840000001</v>
      </c>
      <c r="Q454" s="32" t="s">
        <v>3872</v>
      </c>
      <c r="R454" s="37" t="s">
        <v>5517</v>
      </c>
      <c r="S454" s="38">
        <v>44386</v>
      </c>
      <c r="T454" s="39">
        <f t="shared" si="55"/>
        <v>28</v>
      </c>
    </row>
    <row r="455" spans="1:20" s="39" customFormat="1" ht="54" hidden="1" outlineLevel="1">
      <c r="A455" s="32">
        <f t="shared" si="56"/>
        <v>447</v>
      </c>
      <c r="B455" s="32" t="s">
        <v>3868</v>
      </c>
      <c r="C455" s="32" t="s">
        <v>3869</v>
      </c>
      <c r="D455" s="48" t="s">
        <v>5518</v>
      </c>
      <c r="E455" s="34">
        <v>533954277</v>
      </c>
      <c r="F455" s="34" t="s">
        <v>5519</v>
      </c>
      <c r="G455" s="34" t="s">
        <v>12474</v>
      </c>
      <c r="H455" s="35" t="s">
        <v>5520</v>
      </c>
      <c r="I455" s="36" t="str">
        <f t="shared" si="49"/>
        <v>4</v>
      </c>
      <c r="J455" s="36">
        <f t="shared" si="50"/>
        <v>14</v>
      </c>
      <c r="K455" s="36" t="str">
        <f t="shared" si="51"/>
        <v>21</v>
      </c>
      <c r="L455" s="36" t="str">
        <f t="shared" si="52"/>
        <v>07</v>
      </c>
      <c r="M455" s="36" t="str">
        <f t="shared" si="53"/>
        <v>90</v>
      </c>
      <c r="N455" s="34">
        <f t="shared" si="54"/>
        <v>38658.381160000004</v>
      </c>
      <c r="O455" s="37">
        <v>29400</v>
      </c>
      <c r="P455" s="37">
        <v>9258.3811600000008</v>
      </c>
      <c r="Q455" s="32" t="s">
        <v>3872</v>
      </c>
      <c r="R455" s="37" t="s">
        <v>5521</v>
      </c>
      <c r="S455" s="38">
        <v>44526</v>
      </c>
      <c r="T455" s="39">
        <f t="shared" si="55"/>
        <v>28</v>
      </c>
    </row>
    <row r="456" spans="1:20" s="39" customFormat="1" ht="54" hidden="1" outlineLevel="1">
      <c r="A456" s="32">
        <f t="shared" si="56"/>
        <v>448</v>
      </c>
      <c r="B456" s="32" t="s">
        <v>3868</v>
      </c>
      <c r="C456" s="32" t="s">
        <v>3869</v>
      </c>
      <c r="D456" s="48" t="s">
        <v>5522</v>
      </c>
      <c r="E456" s="34">
        <v>500846143</v>
      </c>
      <c r="F456" s="34" t="s">
        <v>5523</v>
      </c>
      <c r="G456" s="34" t="s">
        <v>12475</v>
      </c>
      <c r="H456" s="35" t="s">
        <v>5524</v>
      </c>
      <c r="I456" s="36" t="str">
        <f t="shared" si="49"/>
        <v>3</v>
      </c>
      <c r="J456" s="36">
        <f t="shared" si="50"/>
        <v>14</v>
      </c>
      <c r="K456" s="36" t="str">
        <f t="shared" si="51"/>
        <v>31</v>
      </c>
      <c r="L456" s="36" t="str">
        <f t="shared" si="52"/>
        <v>08</v>
      </c>
      <c r="M456" s="36" t="str">
        <f t="shared" si="53"/>
        <v>90</v>
      </c>
      <c r="N456" s="34">
        <f t="shared" si="54"/>
        <v>37743.731</v>
      </c>
      <c r="O456" s="37">
        <v>25000</v>
      </c>
      <c r="P456" s="37">
        <v>12743.731</v>
      </c>
      <c r="Q456" s="32" t="s">
        <v>3872</v>
      </c>
      <c r="R456" s="37" t="s">
        <v>5525</v>
      </c>
      <c r="S456" s="38">
        <v>44376</v>
      </c>
      <c r="T456" s="39">
        <f t="shared" si="55"/>
        <v>28</v>
      </c>
    </row>
    <row r="457" spans="1:20" s="39" customFormat="1" ht="54" hidden="1" outlineLevel="1">
      <c r="A457" s="32">
        <f t="shared" si="56"/>
        <v>449</v>
      </c>
      <c r="B457" s="32" t="s">
        <v>3868</v>
      </c>
      <c r="C457" s="32" t="s">
        <v>3869</v>
      </c>
      <c r="D457" s="48" t="s">
        <v>5526</v>
      </c>
      <c r="E457" s="34">
        <v>508790644</v>
      </c>
      <c r="F457" s="34" t="s">
        <v>5527</v>
      </c>
      <c r="G457" s="34" t="s">
        <v>12476</v>
      </c>
      <c r="H457" s="35" t="s">
        <v>5528</v>
      </c>
      <c r="I457" s="36" t="str">
        <f t="shared" ref="I457:I520" si="57">+MID(H457,1,1)</f>
        <v>4</v>
      </c>
      <c r="J457" s="36">
        <f t="shared" ref="J457:J520" si="58">+LEN(H457)</f>
        <v>14</v>
      </c>
      <c r="K457" s="36" t="str">
        <f t="shared" ref="K457:K520" si="59">+MID(H457,2,2)</f>
        <v>28</v>
      </c>
      <c r="L457" s="36" t="str">
        <f t="shared" ref="L457:L520" si="60">+MID(H457,4,2)</f>
        <v>10</v>
      </c>
      <c r="M457" s="36" t="str">
        <f t="shared" ref="M457:M520" si="61">+MID(H457,6,2)</f>
        <v>88</v>
      </c>
      <c r="N457" s="34">
        <f t="shared" si="54"/>
        <v>36075.802750000003</v>
      </c>
      <c r="O457" s="37">
        <v>23397.7</v>
      </c>
      <c r="P457" s="37">
        <v>12678.10275</v>
      </c>
      <c r="Q457" s="32" t="s">
        <v>3872</v>
      </c>
      <c r="R457" s="37" t="s">
        <v>5529</v>
      </c>
      <c r="S457" s="38">
        <v>44335</v>
      </c>
      <c r="T457" s="39">
        <f t="shared" si="55"/>
        <v>28</v>
      </c>
    </row>
    <row r="458" spans="1:20" s="39" customFormat="1" ht="54" hidden="1" outlineLevel="1">
      <c r="A458" s="32">
        <f t="shared" si="56"/>
        <v>450</v>
      </c>
      <c r="B458" s="32" t="s">
        <v>3868</v>
      </c>
      <c r="C458" s="32" t="s">
        <v>3869</v>
      </c>
      <c r="D458" s="48" t="s">
        <v>5530</v>
      </c>
      <c r="E458" s="34">
        <v>514219954</v>
      </c>
      <c r="F458" s="34" t="s">
        <v>5531</v>
      </c>
      <c r="G458" s="34" t="s">
        <v>12477</v>
      </c>
      <c r="H458" s="35" t="s">
        <v>5532</v>
      </c>
      <c r="I458" s="36" t="str">
        <f t="shared" si="57"/>
        <v>4</v>
      </c>
      <c r="J458" s="36">
        <f t="shared" si="58"/>
        <v>14</v>
      </c>
      <c r="K458" s="36" t="str">
        <f t="shared" si="59"/>
        <v>14</v>
      </c>
      <c r="L458" s="36" t="str">
        <f t="shared" si="60"/>
        <v>03</v>
      </c>
      <c r="M458" s="36" t="str">
        <f t="shared" si="61"/>
        <v>85</v>
      </c>
      <c r="N458" s="34">
        <f t="shared" ref="N458:N521" si="62">O458+P458</f>
        <v>38544.166010000001</v>
      </c>
      <c r="O458" s="37">
        <v>23764.400000000001</v>
      </c>
      <c r="P458" s="37">
        <v>14779.766010000001</v>
      </c>
      <c r="Q458" s="32" t="s">
        <v>3872</v>
      </c>
      <c r="R458" s="37" t="s">
        <v>5533</v>
      </c>
      <c r="S458" s="38">
        <v>44363</v>
      </c>
      <c r="T458" s="39">
        <f t="shared" ref="T458:T521" si="63">+LEN(R458)</f>
        <v>28</v>
      </c>
    </row>
    <row r="459" spans="1:20" s="39" customFormat="1" ht="54" hidden="1" outlineLevel="1">
      <c r="A459" s="32">
        <f t="shared" ref="A459:A522" si="64">+A458+1</f>
        <v>451</v>
      </c>
      <c r="B459" s="32" t="s">
        <v>3868</v>
      </c>
      <c r="C459" s="32" t="s">
        <v>3869</v>
      </c>
      <c r="D459" s="48" t="s">
        <v>5534</v>
      </c>
      <c r="E459" s="34">
        <v>534814631</v>
      </c>
      <c r="F459" s="34" t="s">
        <v>5535</v>
      </c>
      <c r="G459" s="34" t="s">
        <v>12478</v>
      </c>
      <c r="H459" s="35" t="s">
        <v>5536</v>
      </c>
      <c r="I459" s="36" t="str">
        <f t="shared" si="57"/>
        <v>4</v>
      </c>
      <c r="J459" s="36">
        <f t="shared" si="58"/>
        <v>14</v>
      </c>
      <c r="K459" s="36" t="str">
        <f t="shared" si="59"/>
        <v>23</v>
      </c>
      <c r="L459" s="36" t="str">
        <f t="shared" si="60"/>
        <v>07</v>
      </c>
      <c r="M459" s="36" t="str">
        <f t="shared" si="61"/>
        <v>87</v>
      </c>
      <c r="N459" s="34">
        <f t="shared" si="62"/>
        <v>41276.973129999998</v>
      </c>
      <c r="O459" s="37">
        <v>28203</v>
      </c>
      <c r="P459" s="37">
        <v>13073.973129999998</v>
      </c>
      <c r="Q459" s="32" t="s">
        <v>3872</v>
      </c>
      <c r="R459" s="37" t="s">
        <v>5537</v>
      </c>
      <c r="S459" s="38">
        <v>44427</v>
      </c>
      <c r="T459" s="39">
        <f t="shared" si="63"/>
        <v>28</v>
      </c>
    </row>
    <row r="460" spans="1:20" s="39" customFormat="1" ht="54" hidden="1" outlineLevel="1">
      <c r="A460" s="32">
        <f t="shared" si="64"/>
        <v>452</v>
      </c>
      <c r="B460" s="32" t="s">
        <v>3868</v>
      </c>
      <c r="C460" s="32" t="s">
        <v>3869</v>
      </c>
      <c r="D460" s="48" t="s">
        <v>5538</v>
      </c>
      <c r="E460" s="34">
        <v>621800930</v>
      </c>
      <c r="F460" s="34" t="s">
        <v>5539</v>
      </c>
      <c r="G460" s="34" t="s">
        <v>12479</v>
      </c>
      <c r="H460" s="35" t="s">
        <v>5540</v>
      </c>
      <c r="I460" s="36" t="str">
        <f t="shared" si="57"/>
        <v>4</v>
      </c>
      <c r="J460" s="36">
        <f t="shared" si="58"/>
        <v>14</v>
      </c>
      <c r="K460" s="36" t="str">
        <f t="shared" si="59"/>
        <v>24</v>
      </c>
      <c r="L460" s="36" t="str">
        <f t="shared" si="60"/>
        <v>05</v>
      </c>
      <c r="M460" s="36" t="str">
        <f t="shared" si="61"/>
        <v>95</v>
      </c>
      <c r="N460" s="34">
        <f t="shared" si="62"/>
        <v>49533.837239999993</v>
      </c>
      <c r="O460" s="37">
        <v>32000</v>
      </c>
      <c r="P460" s="37">
        <v>17533.837239999997</v>
      </c>
      <c r="Q460" s="32" t="s">
        <v>3872</v>
      </c>
      <c r="R460" s="37" t="s">
        <v>5541</v>
      </c>
      <c r="S460" s="38"/>
      <c r="T460" s="39">
        <f t="shared" si="63"/>
        <v>28</v>
      </c>
    </row>
    <row r="461" spans="1:20" s="39" customFormat="1" ht="54" hidden="1" outlineLevel="1">
      <c r="A461" s="32">
        <f t="shared" si="64"/>
        <v>453</v>
      </c>
      <c r="B461" s="32" t="s">
        <v>3868</v>
      </c>
      <c r="C461" s="32" t="s">
        <v>3869</v>
      </c>
      <c r="D461" s="48" t="s">
        <v>5542</v>
      </c>
      <c r="E461" s="34">
        <v>626542964</v>
      </c>
      <c r="F461" s="34" t="s">
        <v>5543</v>
      </c>
      <c r="G461" s="34" t="s">
        <v>12480</v>
      </c>
      <c r="H461" s="35" t="s">
        <v>5544</v>
      </c>
      <c r="I461" s="36" t="str">
        <f t="shared" si="57"/>
        <v>4</v>
      </c>
      <c r="J461" s="36">
        <f t="shared" si="58"/>
        <v>14</v>
      </c>
      <c r="K461" s="36" t="str">
        <f t="shared" si="59"/>
        <v>24</v>
      </c>
      <c r="L461" s="36" t="str">
        <f t="shared" si="60"/>
        <v>12</v>
      </c>
      <c r="M461" s="36" t="str">
        <f t="shared" si="61"/>
        <v>93</v>
      </c>
      <c r="N461" s="34">
        <f t="shared" si="62"/>
        <v>41923.04709</v>
      </c>
      <c r="O461" s="37">
        <v>28203</v>
      </c>
      <c r="P461" s="37">
        <v>13720.04709</v>
      </c>
      <c r="Q461" s="32" t="s">
        <v>3872</v>
      </c>
      <c r="R461" s="37" t="s">
        <v>5545</v>
      </c>
      <c r="S461" s="38">
        <v>44412</v>
      </c>
      <c r="T461" s="39">
        <f t="shared" si="63"/>
        <v>28</v>
      </c>
    </row>
    <row r="462" spans="1:20" s="39" customFormat="1" ht="54" hidden="1" outlineLevel="1">
      <c r="A462" s="32">
        <f t="shared" si="64"/>
        <v>454</v>
      </c>
      <c r="B462" s="32" t="s">
        <v>3868</v>
      </c>
      <c r="C462" s="32" t="s">
        <v>3869</v>
      </c>
      <c r="D462" s="48" t="s">
        <v>5546</v>
      </c>
      <c r="E462" s="34">
        <v>551210728</v>
      </c>
      <c r="F462" s="34" t="s">
        <v>5547</v>
      </c>
      <c r="G462" s="34" t="s">
        <v>12481</v>
      </c>
      <c r="H462" s="35" t="s">
        <v>5548</v>
      </c>
      <c r="I462" s="36" t="str">
        <f t="shared" si="57"/>
        <v>4</v>
      </c>
      <c r="J462" s="36">
        <f t="shared" si="58"/>
        <v>14</v>
      </c>
      <c r="K462" s="36" t="str">
        <f t="shared" si="59"/>
        <v>26</v>
      </c>
      <c r="L462" s="36" t="str">
        <f t="shared" si="60"/>
        <v>05</v>
      </c>
      <c r="M462" s="36" t="str">
        <f t="shared" si="61"/>
        <v>87</v>
      </c>
      <c r="N462" s="34">
        <f t="shared" si="62"/>
        <v>40422.447400000005</v>
      </c>
      <c r="O462" s="37">
        <v>26500</v>
      </c>
      <c r="P462" s="37">
        <v>13922.447400000001</v>
      </c>
      <c r="Q462" s="32" t="s">
        <v>3872</v>
      </c>
      <c r="R462" s="37" t="s">
        <v>5549</v>
      </c>
      <c r="S462" s="38">
        <v>44388</v>
      </c>
      <c r="T462" s="39">
        <f t="shared" si="63"/>
        <v>28</v>
      </c>
    </row>
    <row r="463" spans="1:20" s="39" customFormat="1" ht="54" hidden="1" outlineLevel="1">
      <c r="A463" s="32">
        <f t="shared" si="64"/>
        <v>455</v>
      </c>
      <c r="B463" s="32" t="s">
        <v>3868</v>
      </c>
      <c r="C463" s="32" t="s">
        <v>3869</v>
      </c>
      <c r="D463" s="48" t="s">
        <v>5550</v>
      </c>
      <c r="E463" s="34">
        <v>479974738</v>
      </c>
      <c r="F463" s="34" t="s">
        <v>5551</v>
      </c>
      <c r="G463" s="34" t="s">
        <v>12482</v>
      </c>
      <c r="H463" s="35" t="s">
        <v>5552</v>
      </c>
      <c r="I463" s="36" t="str">
        <f t="shared" si="57"/>
        <v>4</v>
      </c>
      <c r="J463" s="36">
        <f t="shared" si="58"/>
        <v>14</v>
      </c>
      <c r="K463" s="36" t="str">
        <f t="shared" si="59"/>
        <v>27</v>
      </c>
      <c r="L463" s="36" t="str">
        <f t="shared" si="60"/>
        <v>01</v>
      </c>
      <c r="M463" s="36" t="str">
        <f t="shared" si="61"/>
        <v>85</v>
      </c>
      <c r="N463" s="34">
        <f t="shared" si="62"/>
        <v>39914.85396</v>
      </c>
      <c r="O463" s="37">
        <v>27060</v>
      </c>
      <c r="P463" s="37">
        <v>12854.85396</v>
      </c>
      <c r="Q463" s="32" t="s">
        <v>3872</v>
      </c>
      <c r="R463" s="37" t="s">
        <v>5553</v>
      </c>
      <c r="S463" s="38">
        <v>44413</v>
      </c>
      <c r="T463" s="39">
        <f t="shared" si="63"/>
        <v>28</v>
      </c>
    </row>
    <row r="464" spans="1:20" s="39" customFormat="1" ht="54" hidden="1" outlineLevel="1">
      <c r="A464" s="32">
        <f t="shared" si="64"/>
        <v>456</v>
      </c>
      <c r="B464" s="32" t="s">
        <v>3868</v>
      </c>
      <c r="C464" s="32" t="s">
        <v>3869</v>
      </c>
      <c r="D464" s="48" t="s">
        <v>5554</v>
      </c>
      <c r="E464" s="34">
        <v>515781842</v>
      </c>
      <c r="F464" s="34" t="s">
        <v>5555</v>
      </c>
      <c r="G464" s="34" t="s">
        <v>12483</v>
      </c>
      <c r="H464" s="35" t="s">
        <v>5556</v>
      </c>
      <c r="I464" s="36" t="str">
        <f t="shared" si="57"/>
        <v>4</v>
      </c>
      <c r="J464" s="36">
        <f t="shared" si="58"/>
        <v>14</v>
      </c>
      <c r="K464" s="36" t="str">
        <f t="shared" si="59"/>
        <v>22</v>
      </c>
      <c r="L464" s="36" t="str">
        <f t="shared" si="60"/>
        <v>02</v>
      </c>
      <c r="M464" s="36" t="str">
        <f t="shared" si="61"/>
        <v>86</v>
      </c>
      <c r="N464" s="34">
        <f t="shared" si="62"/>
        <v>46437.972419999998</v>
      </c>
      <c r="O464" s="37">
        <v>30000</v>
      </c>
      <c r="P464" s="37">
        <v>16437.972419999998</v>
      </c>
      <c r="Q464" s="32" t="s">
        <v>3872</v>
      </c>
      <c r="R464" s="37" t="s">
        <v>5557</v>
      </c>
      <c r="S464" s="38">
        <v>44376</v>
      </c>
      <c r="T464" s="39">
        <f t="shared" si="63"/>
        <v>28</v>
      </c>
    </row>
    <row r="465" spans="1:20" s="39" customFormat="1" ht="54" hidden="1" outlineLevel="1">
      <c r="A465" s="32">
        <f t="shared" si="64"/>
        <v>457</v>
      </c>
      <c r="B465" s="32" t="s">
        <v>3868</v>
      </c>
      <c r="C465" s="32" t="s">
        <v>3869</v>
      </c>
      <c r="D465" s="48" t="s">
        <v>5558</v>
      </c>
      <c r="E465" s="34">
        <v>602189102</v>
      </c>
      <c r="F465" s="34" t="s">
        <v>5559</v>
      </c>
      <c r="G465" s="34" t="s">
        <v>12484</v>
      </c>
      <c r="H465" s="35" t="s">
        <v>5560</v>
      </c>
      <c r="I465" s="36" t="str">
        <f t="shared" si="57"/>
        <v>3</v>
      </c>
      <c r="J465" s="36">
        <f t="shared" si="58"/>
        <v>14</v>
      </c>
      <c r="K465" s="36" t="str">
        <f t="shared" si="59"/>
        <v>10</v>
      </c>
      <c r="L465" s="36" t="str">
        <f t="shared" si="60"/>
        <v>07</v>
      </c>
      <c r="M465" s="36" t="str">
        <f t="shared" si="61"/>
        <v>91</v>
      </c>
      <c r="N465" s="34">
        <f t="shared" si="62"/>
        <v>43900.371630000001</v>
      </c>
      <c r="O465" s="37">
        <v>29993.428</v>
      </c>
      <c r="P465" s="37">
        <v>13906.943630000002</v>
      </c>
      <c r="Q465" s="32" t="s">
        <v>3872</v>
      </c>
      <c r="R465" s="37" t="s">
        <v>5561</v>
      </c>
      <c r="S465" s="38">
        <v>44419</v>
      </c>
      <c r="T465" s="39">
        <f t="shared" si="63"/>
        <v>28</v>
      </c>
    </row>
    <row r="466" spans="1:20" s="39" customFormat="1" ht="54" hidden="1" outlineLevel="1">
      <c r="A466" s="32">
        <f t="shared" si="64"/>
        <v>458</v>
      </c>
      <c r="B466" s="32" t="s">
        <v>3868</v>
      </c>
      <c r="C466" s="32" t="s">
        <v>3869</v>
      </c>
      <c r="D466" s="48" t="s">
        <v>5562</v>
      </c>
      <c r="E466" s="34">
        <v>503086558</v>
      </c>
      <c r="F466" s="34" t="s">
        <v>218</v>
      </c>
      <c r="G466" s="34" t="s">
        <v>12485</v>
      </c>
      <c r="H466" s="35" t="s">
        <v>5563</v>
      </c>
      <c r="I466" s="36" t="str">
        <f t="shared" si="57"/>
        <v>4</v>
      </c>
      <c r="J466" s="36">
        <f t="shared" si="58"/>
        <v>14</v>
      </c>
      <c r="K466" s="36" t="str">
        <f t="shared" si="59"/>
        <v>21</v>
      </c>
      <c r="L466" s="36" t="str">
        <f t="shared" si="60"/>
        <v>07</v>
      </c>
      <c r="M466" s="36" t="str">
        <f t="shared" si="61"/>
        <v>93</v>
      </c>
      <c r="N466" s="34">
        <f t="shared" si="62"/>
        <v>49586.065180000005</v>
      </c>
      <c r="O466" s="37">
        <v>32000</v>
      </c>
      <c r="P466" s="37">
        <v>17586.065180000001</v>
      </c>
      <c r="Q466" s="32" t="s">
        <v>3872</v>
      </c>
      <c r="R466" s="37" t="s">
        <v>5564</v>
      </c>
      <c r="S466" s="38">
        <v>44375</v>
      </c>
      <c r="T466" s="39">
        <f t="shared" si="63"/>
        <v>28</v>
      </c>
    </row>
    <row r="467" spans="1:20" s="39" customFormat="1" ht="54" hidden="1" outlineLevel="1">
      <c r="A467" s="32">
        <f t="shared" si="64"/>
        <v>459</v>
      </c>
      <c r="B467" s="32" t="s">
        <v>3868</v>
      </c>
      <c r="C467" s="32" t="s">
        <v>3869</v>
      </c>
      <c r="D467" s="48" t="s">
        <v>5565</v>
      </c>
      <c r="E467" s="34">
        <v>545000173</v>
      </c>
      <c r="F467" s="34" t="s">
        <v>210</v>
      </c>
      <c r="G467" s="34" t="s">
        <v>12486</v>
      </c>
      <c r="H467" s="35" t="s">
        <v>5566</v>
      </c>
      <c r="I467" s="36" t="str">
        <f t="shared" si="57"/>
        <v>4</v>
      </c>
      <c r="J467" s="36">
        <f t="shared" si="58"/>
        <v>14</v>
      </c>
      <c r="K467" s="36" t="str">
        <f t="shared" si="59"/>
        <v>21</v>
      </c>
      <c r="L467" s="36" t="str">
        <f t="shared" si="60"/>
        <v>09</v>
      </c>
      <c r="M467" s="36" t="str">
        <f t="shared" si="61"/>
        <v>87</v>
      </c>
      <c r="N467" s="34">
        <f t="shared" si="62"/>
        <v>32608.342000000001</v>
      </c>
      <c r="O467" s="37">
        <v>23356.2</v>
      </c>
      <c r="P467" s="37">
        <v>9252.1419999999998</v>
      </c>
      <c r="Q467" s="32" t="s">
        <v>3872</v>
      </c>
      <c r="R467" s="37" t="s">
        <v>5567</v>
      </c>
      <c r="S467" s="38">
        <v>44396</v>
      </c>
      <c r="T467" s="39">
        <f t="shared" si="63"/>
        <v>28</v>
      </c>
    </row>
    <row r="468" spans="1:20" s="39" customFormat="1" ht="54" hidden="1" outlineLevel="1">
      <c r="A468" s="32">
        <f t="shared" si="64"/>
        <v>460</v>
      </c>
      <c r="B468" s="32" t="s">
        <v>3868</v>
      </c>
      <c r="C468" s="32" t="s">
        <v>3869</v>
      </c>
      <c r="D468" s="48" t="s">
        <v>5568</v>
      </c>
      <c r="E468" s="34">
        <v>551579694</v>
      </c>
      <c r="F468" s="34" t="s">
        <v>235</v>
      </c>
      <c r="G468" s="34" t="s">
        <v>12487</v>
      </c>
      <c r="H468" s="35" t="s">
        <v>5569</v>
      </c>
      <c r="I468" s="36" t="str">
        <f t="shared" si="57"/>
        <v>3</v>
      </c>
      <c r="J468" s="36">
        <f t="shared" si="58"/>
        <v>14</v>
      </c>
      <c r="K468" s="36" t="str">
        <f t="shared" si="59"/>
        <v>30</v>
      </c>
      <c r="L468" s="36" t="str">
        <f t="shared" si="60"/>
        <v>08</v>
      </c>
      <c r="M468" s="36" t="str">
        <f t="shared" si="61"/>
        <v>91</v>
      </c>
      <c r="N468" s="34">
        <f t="shared" si="62"/>
        <v>48186.207770000001</v>
      </c>
      <c r="O468" s="37">
        <v>32000</v>
      </c>
      <c r="P468" s="37">
        <v>16186.207769999999</v>
      </c>
      <c r="Q468" s="32" t="s">
        <v>3872</v>
      </c>
      <c r="R468" s="37" t="s">
        <v>5570</v>
      </c>
      <c r="S468" s="38">
        <v>44370</v>
      </c>
      <c r="T468" s="39">
        <f t="shared" si="63"/>
        <v>28</v>
      </c>
    </row>
    <row r="469" spans="1:20" s="39" customFormat="1" ht="54" hidden="1" outlineLevel="1">
      <c r="A469" s="32">
        <f t="shared" si="64"/>
        <v>461</v>
      </c>
      <c r="B469" s="32" t="s">
        <v>3868</v>
      </c>
      <c r="C469" s="32" t="s">
        <v>3869</v>
      </c>
      <c r="D469" s="48" t="s">
        <v>5571</v>
      </c>
      <c r="E469" s="34">
        <v>503529313</v>
      </c>
      <c r="F469" s="34" t="s">
        <v>297</v>
      </c>
      <c r="G469" s="34" t="s">
        <v>12488</v>
      </c>
      <c r="H469" s="35" t="s">
        <v>5572</v>
      </c>
      <c r="I469" s="36" t="str">
        <f t="shared" si="57"/>
        <v>4</v>
      </c>
      <c r="J469" s="36">
        <f t="shared" si="58"/>
        <v>14</v>
      </c>
      <c r="K469" s="36" t="str">
        <f t="shared" si="59"/>
        <v>29</v>
      </c>
      <c r="L469" s="36" t="str">
        <f t="shared" si="60"/>
        <v>01</v>
      </c>
      <c r="M469" s="36" t="str">
        <f t="shared" si="61"/>
        <v>93</v>
      </c>
      <c r="N469" s="34">
        <f t="shared" si="62"/>
        <v>49545.685870000001</v>
      </c>
      <c r="O469" s="37">
        <v>31840</v>
      </c>
      <c r="P469" s="37">
        <v>17705.685870000001</v>
      </c>
      <c r="Q469" s="32" t="s">
        <v>3872</v>
      </c>
      <c r="R469" s="37" t="s">
        <v>5573</v>
      </c>
      <c r="S469" s="38">
        <v>44369</v>
      </c>
      <c r="T469" s="39">
        <f t="shared" si="63"/>
        <v>28</v>
      </c>
    </row>
    <row r="470" spans="1:20" s="39" customFormat="1" ht="54" hidden="1" outlineLevel="1">
      <c r="A470" s="32">
        <f t="shared" si="64"/>
        <v>462</v>
      </c>
      <c r="B470" s="32" t="s">
        <v>3868</v>
      </c>
      <c r="C470" s="32" t="s">
        <v>3869</v>
      </c>
      <c r="D470" s="48" t="s">
        <v>5574</v>
      </c>
      <c r="E470" s="34">
        <v>596061834</v>
      </c>
      <c r="F470" s="34" t="s">
        <v>5575</v>
      </c>
      <c r="G470" s="34" t="s">
        <v>12489</v>
      </c>
      <c r="H470" s="35" t="s">
        <v>5576</v>
      </c>
      <c r="I470" s="36" t="str">
        <f t="shared" si="57"/>
        <v>4</v>
      </c>
      <c r="J470" s="36">
        <f t="shared" si="58"/>
        <v>14</v>
      </c>
      <c r="K470" s="36" t="str">
        <f t="shared" si="59"/>
        <v>27</v>
      </c>
      <c r="L470" s="36" t="str">
        <f t="shared" si="60"/>
        <v>01</v>
      </c>
      <c r="M470" s="36" t="str">
        <f t="shared" si="61"/>
        <v>94</v>
      </c>
      <c r="N470" s="34">
        <f t="shared" si="62"/>
        <v>31289.917390000002</v>
      </c>
      <c r="O470" s="37">
        <v>21142.5</v>
      </c>
      <c r="P470" s="37">
        <v>10147.417390000001</v>
      </c>
      <c r="Q470" s="32" t="s">
        <v>3872</v>
      </c>
      <c r="R470" s="37" t="s">
        <v>5577</v>
      </c>
      <c r="S470" s="38">
        <v>44406</v>
      </c>
      <c r="T470" s="39">
        <f t="shared" si="63"/>
        <v>28</v>
      </c>
    </row>
    <row r="471" spans="1:20" s="39" customFormat="1" ht="54" hidden="1" outlineLevel="1">
      <c r="A471" s="32">
        <f t="shared" si="64"/>
        <v>463</v>
      </c>
      <c r="B471" s="32" t="s">
        <v>3868</v>
      </c>
      <c r="C471" s="32" t="s">
        <v>3869</v>
      </c>
      <c r="D471" s="48" t="s">
        <v>5578</v>
      </c>
      <c r="E471" s="34">
        <v>478958456</v>
      </c>
      <c r="F471" s="34" t="s">
        <v>5579</v>
      </c>
      <c r="G471" s="34" t="s">
        <v>12490</v>
      </c>
      <c r="H471" s="35" t="s">
        <v>5580</v>
      </c>
      <c r="I471" s="36" t="str">
        <f t="shared" si="57"/>
        <v>3</v>
      </c>
      <c r="J471" s="36">
        <f t="shared" si="58"/>
        <v>14</v>
      </c>
      <c r="K471" s="36" t="str">
        <f t="shared" si="59"/>
        <v>08</v>
      </c>
      <c r="L471" s="36" t="str">
        <f t="shared" si="60"/>
        <v>10</v>
      </c>
      <c r="M471" s="36" t="str">
        <f t="shared" si="61"/>
        <v>80</v>
      </c>
      <c r="N471" s="34">
        <f t="shared" si="62"/>
        <v>35490.173029999998</v>
      </c>
      <c r="O471" s="37">
        <v>26070</v>
      </c>
      <c r="P471" s="37">
        <v>9420.1730299999999</v>
      </c>
      <c r="Q471" s="32" t="s">
        <v>3872</v>
      </c>
      <c r="R471" s="37" t="s">
        <v>5581</v>
      </c>
      <c r="S471" s="38">
        <v>44475</v>
      </c>
      <c r="T471" s="39">
        <f t="shared" si="63"/>
        <v>28</v>
      </c>
    </row>
    <row r="472" spans="1:20" s="39" customFormat="1" ht="54" hidden="1" outlineLevel="1">
      <c r="A472" s="32">
        <f t="shared" si="64"/>
        <v>464</v>
      </c>
      <c r="B472" s="32" t="s">
        <v>3868</v>
      </c>
      <c r="C472" s="32" t="s">
        <v>3869</v>
      </c>
      <c r="D472" s="48" t="s">
        <v>5582</v>
      </c>
      <c r="E472" s="34">
        <v>623055614</v>
      </c>
      <c r="F472" s="34" t="s">
        <v>5583</v>
      </c>
      <c r="G472" s="34" t="s">
        <v>12491</v>
      </c>
      <c r="H472" s="35" t="s">
        <v>5584</v>
      </c>
      <c r="I472" s="36" t="str">
        <f t="shared" si="57"/>
        <v>4</v>
      </c>
      <c r="J472" s="36">
        <f t="shared" si="58"/>
        <v>14</v>
      </c>
      <c r="K472" s="36" t="str">
        <f t="shared" si="59"/>
        <v>07</v>
      </c>
      <c r="L472" s="36" t="str">
        <f t="shared" si="60"/>
        <v>09</v>
      </c>
      <c r="M472" s="36" t="str">
        <f t="shared" si="61"/>
        <v>95</v>
      </c>
      <c r="N472" s="34">
        <f t="shared" si="62"/>
        <v>34661.033000000003</v>
      </c>
      <c r="O472" s="37">
        <v>24829.7</v>
      </c>
      <c r="P472" s="37">
        <v>9831.3330000000005</v>
      </c>
      <c r="Q472" s="32" t="s">
        <v>3872</v>
      </c>
      <c r="R472" s="37" t="s">
        <v>5585</v>
      </c>
      <c r="S472" s="38">
        <v>44389</v>
      </c>
      <c r="T472" s="39">
        <f t="shared" si="63"/>
        <v>28</v>
      </c>
    </row>
    <row r="473" spans="1:20" s="39" customFormat="1" ht="54" hidden="1" outlineLevel="1">
      <c r="A473" s="32">
        <f t="shared" si="64"/>
        <v>465</v>
      </c>
      <c r="B473" s="32" t="s">
        <v>3868</v>
      </c>
      <c r="C473" s="32" t="s">
        <v>3869</v>
      </c>
      <c r="D473" s="48" t="s">
        <v>5586</v>
      </c>
      <c r="E473" s="34">
        <v>521950914</v>
      </c>
      <c r="F473" s="34" t="s">
        <v>5587</v>
      </c>
      <c r="G473" s="34" t="s">
        <v>12492</v>
      </c>
      <c r="H473" s="35" t="s">
        <v>5588</v>
      </c>
      <c r="I473" s="36" t="str">
        <f t="shared" si="57"/>
        <v>4</v>
      </c>
      <c r="J473" s="36">
        <f t="shared" si="58"/>
        <v>14</v>
      </c>
      <c r="K473" s="36" t="str">
        <f t="shared" si="59"/>
        <v>15</v>
      </c>
      <c r="L473" s="36" t="str">
        <f t="shared" si="60"/>
        <v>03</v>
      </c>
      <c r="M473" s="36" t="str">
        <f t="shared" si="61"/>
        <v>86</v>
      </c>
      <c r="N473" s="34">
        <f t="shared" si="62"/>
        <v>28897.517</v>
      </c>
      <c r="O473" s="37">
        <v>25160</v>
      </c>
      <c r="P473" s="37">
        <v>3737.5169999999998</v>
      </c>
      <c r="Q473" s="32" t="s">
        <v>3872</v>
      </c>
      <c r="R473" s="37" t="s">
        <v>5589</v>
      </c>
      <c r="S473" s="38">
        <v>44558</v>
      </c>
      <c r="T473" s="39">
        <f t="shared" si="63"/>
        <v>28</v>
      </c>
    </row>
    <row r="474" spans="1:20" s="39" customFormat="1" ht="54" hidden="1" outlineLevel="1">
      <c r="A474" s="32">
        <f t="shared" si="64"/>
        <v>466</v>
      </c>
      <c r="B474" s="32" t="s">
        <v>3868</v>
      </c>
      <c r="C474" s="32" t="s">
        <v>3869</v>
      </c>
      <c r="D474" s="48" t="s">
        <v>5590</v>
      </c>
      <c r="E474" s="34">
        <v>498937661</v>
      </c>
      <c r="F474" s="34" t="s">
        <v>5591</v>
      </c>
      <c r="G474" s="34" t="s">
        <v>12493</v>
      </c>
      <c r="H474" s="35" t="s">
        <v>5592</v>
      </c>
      <c r="I474" s="36" t="str">
        <f t="shared" si="57"/>
        <v>3</v>
      </c>
      <c r="J474" s="36">
        <f t="shared" si="58"/>
        <v>14</v>
      </c>
      <c r="K474" s="36" t="str">
        <f t="shared" si="59"/>
        <v>17</v>
      </c>
      <c r="L474" s="36" t="str">
        <f t="shared" si="60"/>
        <v>09</v>
      </c>
      <c r="M474" s="36" t="str">
        <f t="shared" si="61"/>
        <v>76</v>
      </c>
      <c r="N474" s="34">
        <f t="shared" si="62"/>
        <v>50445.43</v>
      </c>
      <c r="O474" s="37">
        <v>32000</v>
      </c>
      <c r="P474" s="37">
        <v>18445.43</v>
      </c>
      <c r="Q474" s="32" t="s">
        <v>3872</v>
      </c>
      <c r="R474" s="37" t="s">
        <v>5593</v>
      </c>
      <c r="S474" s="38">
        <v>44334</v>
      </c>
      <c r="T474" s="39">
        <f t="shared" si="63"/>
        <v>28</v>
      </c>
    </row>
    <row r="475" spans="1:20" s="39" customFormat="1" ht="54" hidden="1" outlineLevel="1">
      <c r="A475" s="32">
        <f t="shared" si="64"/>
        <v>467</v>
      </c>
      <c r="B475" s="32" t="s">
        <v>3868</v>
      </c>
      <c r="C475" s="32" t="s">
        <v>3869</v>
      </c>
      <c r="D475" s="48" t="s">
        <v>5594</v>
      </c>
      <c r="E475" s="34">
        <v>502279167</v>
      </c>
      <c r="F475" s="34" t="s">
        <v>5595</v>
      </c>
      <c r="G475" s="34" t="s">
        <v>12494</v>
      </c>
      <c r="H475" s="35" t="s">
        <v>5596</v>
      </c>
      <c r="I475" s="36" t="str">
        <f t="shared" si="57"/>
        <v>3</v>
      </c>
      <c r="J475" s="36">
        <f t="shared" si="58"/>
        <v>14</v>
      </c>
      <c r="K475" s="36" t="str">
        <f t="shared" si="59"/>
        <v>01</v>
      </c>
      <c r="L475" s="36" t="str">
        <f t="shared" si="60"/>
        <v>02</v>
      </c>
      <c r="M475" s="36" t="str">
        <f t="shared" si="61"/>
        <v>90</v>
      </c>
      <c r="N475" s="34">
        <f t="shared" si="62"/>
        <v>45105.019500000002</v>
      </c>
      <c r="O475" s="37">
        <v>29722.5</v>
      </c>
      <c r="P475" s="37">
        <v>15382.5195</v>
      </c>
      <c r="Q475" s="32" t="s">
        <v>3872</v>
      </c>
      <c r="R475" s="37" t="s">
        <v>5597</v>
      </c>
      <c r="S475" s="38">
        <v>44390</v>
      </c>
      <c r="T475" s="39">
        <f t="shared" si="63"/>
        <v>28</v>
      </c>
    </row>
    <row r="476" spans="1:20" s="39" customFormat="1" ht="54" hidden="1" outlineLevel="1">
      <c r="A476" s="32">
        <f t="shared" si="64"/>
        <v>468</v>
      </c>
      <c r="B476" s="32" t="s">
        <v>3868</v>
      </c>
      <c r="C476" s="32" t="s">
        <v>3869</v>
      </c>
      <c r="D476" s="48" t="s">
        <v>5598</v>
      </c>
      <c r="E476" s="34">
        <v>538101639</v>
      </c>
      <c r="F476" s="34" t="s">
        <v>5599</v>
      </c>
      <c r="G476" s="34" t="s">
        <v>12495</v>
      </c>
      <c r="H476" s="35" t="s">
        <v>5600</v>
      </c>
      <c r="I476" s="36" t="str">
        <f t="shared" si="57"/>
        <v>4</v>
      </c>
      <c r="J476" s="36">
        <f t="shared" si="58"/>
        <v>14</v>
      </c>
      <c r="K476" s="36" t="str">
        <f t="shared" si="59"/>
        <v>07</v>
      </c>
      <c r="L476" s="36" t="str">
        <f t="shared" si="60"/>
        <v>04</v>
      </c>
      <c r="M476" s="36" t="str">
        <f t="shared" si="61"/>
        <v>83</v>
      </c>
      <c r="N476" s="34">
        <f t="shared" si="62"/>
        <v>48508.395000000004</v>
      </c>
      <c r="O476" s="37">
        <v>32000</v>
      </c>
      <c r="P476" s="37">
        <v>16508.395</v>
      </c>
      <c r="Q476" s="32" t="s">
        <v>3872</v>
      </c>
      <c r="R476" s="37" t="s">
        <v>5601</v>
      </c>
      <c r="S476" s="38">
        <v>44425</v>
      </c>
      <c r="T476" s="39">
        <f t="shared" si="63"/>
        <v>28</v>
      </c>
    </row>
    <row r="477" spans="1:20" s="39" customFormat="1" ht="54" hidden="1" outlineLevel="1">
      <c r="A477" s="32">
        <f t="shared" si="64"/>
        <v>469</v>
      </c>
      <c r="B477" s="32" t="s">
        <v>3868</v>
      </c>
      <c r="C477" s="32" t="s">
        <v>3869</v>
      </c>
      <c r="D477" s="48" t="s">
        <v>5602</v>
      </c>
      <c r="E477" s="34">
        <v>612570732</v>
      </c>
      <c r="F477" s="34" t="s">
        <v>5603</v>
      </c>
      <c r="G477" s="34" t="s">
        <v>12496</v>
      </c>
      <c r="H477" s="35" t="s">
        <v>5604</v>
      </c>
      <c r="I477" s="36" t="str">
        <f t="shared" si="57"/>
        <v>3</v>
      </c>
      <c r="J477" s="36">
        <f t="shared" si="58"/>
        <v>14</v>
      </c>
      <c r="K477" s="36" t="str">
        <f t="shared" si="59"/>
        <v>30</v>
      </c>
      <c r="L477" s="36" t="str">
        <f t="shared" si="60"/>
        <v>05</v>
      </c>
      <c r="M477" s="36" t="str">
        <f t="shared" si="61"/>
        <v>93</v>
      </c>
      <c r="N477" s="34">
        <f t="shared" si="62"/>
        <v>41036.44296</v>
      </c>
      <c r="O477" s="37">
        <v>27576.75</v>
      </c>
      <c r="P477" s="37">
        <v>13459.69296</v>
      </c>
      <c r="Q477" s="32" t="s">
        <v>3872</v>
      </c>
      <c r="R477" s="37" t="s">
        <v>5605</v>
      </c>
      <c r="S477" s="38">
        <v>44406</v>
      </c>
      <c r="T477" s="39">
        <f t="shared" si="63"/>
        <v>28</v>
      </c>
    </row>
    <row r="478" spans="1:20" s="39" customFormat="1" ht="54" hidden="1" outlineLevel="1">
      <c r="A478" s="32">
        <f t="shared" si="64"/>
        <v>470</v>
      </c>
      <c r="B478" s="32" t="s">
        <v>3868</v>
      </c>
      <c r="C478" s="32" t="s">
        <v>3869</v>
      </c>
      <c r="D478" s="48" t="s">
        <v>5606</v>
      </c>
      <c r="E478" s="34">
        <v>523426470</v>
      </c>
      <c r="F478" s="34" t="s">
        <v>5607</v>
      </c>
      <c r="G478" s="34" t="s">
        <v>12497</v>
      </c>
      <c r="H478" s="35" t="s">
        <v>5608</v>
      </c>
      <c r="I478" s="36" t="str">
        <f t="shared" si="57"/>
        <v>4</v>
      </c>
      <c r="J478" s="36">
        <f t="shared" si="58"/>
        <v>14</v>
      </c>
      <c r="K478" s="36" t="str">
        <f t="shared" si="59"/>
        <v>13</v>
      </c>
      <c r="L478" s="36" t="str">
        <f t="shared" si="60"/>
        <v>06</v>
      </c>
      <c r="M478" s="36" t="str">
        <f t="shared" si="61"/>
        <v>91</v>
      </c>
      <c r="N478" s="34">
        <f t="shared" si="62"/>
        <v>35476.672480000001</v>
      </c>
      <c r="O478" s="37">
        <v>22960</v>
      </c>
      <c r="P478" s="37">
        <v>12516.672480000001</v>
      </c>
      <c r="Q478" s="32" t="s">
        <v>3872</v>
      </c>
      <c r="R478" s="37" t="s">
        <v>5609</v>
      </c>
      <c r="S478" s="38">
        <v>44403</v>
      </c>
      <c r="T478" s="39">
        <f t="shared" si="63"/>
        <v>28</v>
      </c>
    </row>
    <row r="479" spans="1:20" s="39" customFormat="1" ht="54" hidden="1" outlineLevel="1">
      <c r="A479" s="32">
        <f t="shared" si="64"/>
        <v>471</v>
      </c>
      <c r="B479" s="32" t="s">
        <v>3868</v>
      </c>
      <c r="C479" s="32" t="s">
        <v>3869</v>
      </c>
      <c r="D479" s="48" t="s">
        <v>5610</v>
      </c>
      <c r="E479" s="34">
        <v>547988037</v>
      </c>
      <c r="F479" s="34" t="s">
        <v>5611</v>
      </c>
      <c r="G479" s="34" t="s">
        <v>12498</v>
      </c>
      <c r="H479" s="35">
        <v>30203922120020</v>
      </c>
      <c r="I479" s="36" t="str">
        <f t="shared" si="57"/>
        <v>3</v>
      </c>
      <c r="J479" s="36">
        <f t="shared" si="58"/>
        <v>14</v>
      </c>
      <c r="K479" s="36" t="str">
        <f t="shared" si="59"/>
        <v>02</v>
      </c>
      <c r="L479" s="36" t="str">
        <f t="shared" si="60"/>
        <v>03</v>
      </c>
      <c r="M479" s="36" t="str">
        <f t="shared" si="61"/>
        <v>92</v>
      </c>
      <c r="N479" s="34">
        <f t="shared" si="62"/>
        <v>45557.989000000001</v>
      </c>
      <c r="O479" s="37">
        <v>30000</v>
      </c>
      <c r="P479" s="37">
        <v>15557.989</v>
      </c>
      <c r="Q479" s="32" t="s">
        <v>3872</v>
      </c>
      <c r="R479" s="37" t="s">
        <v>5612</v>
      </c>
      <c r="S479" s="38">
        <v>44427</v>
      </c>
      <c r="T479" s="39">
        <f t="shared" si="63"/>
        <v>28</v>
      </c>
    </row>
    <row r="480" spans="1:20" s="39" customFormat="1" ht="54" hidden="1" outlineLevel="1">
      <c r="A480" s="32">
        <f t="shared" si="64"/>
        <v>472</v>
      </c>
      <c r="B480" s="32" t="s">
        <v>3868</v>
      </c>
      <c r="C480" s="32" t="s">
        <v>3869</v>
      </c>
      <c r="D480" s="48" t="s">
        <v>5613</v>
      </c>
      <c r="E480" s="34">
        <v>601060716</v>
      </c>
      <c r="F480" s="34" t="s">
        <v>5614</v>
      </c>
      <c r="G480" s="34" t="s">
        <v>12499</v>
      </c>
      <c r="H480" s="35" t="s">
        <v>5615</v>
      </c>
      <c r="I480" s="36" t="str">
        <f t="shared" si="57"/>
        <v>4</v>
      </c>
      <c r="J480" s="36">
        <f t="shared" si="58"/>
        <v>14</v>
      </c>
      <c r="K480" s="36" t="str">
        <f t="shared" si="59"/>
        <v>17</v>
      </c>
      <c r="L480" s="36" t="str">
        <f t="shared" si="60"/>
        <v>07</v>
      </c>
      <c r="M480" s="36" t="str">
        <f t="shared" si="61"/>
        <v>71</v>
      </c>
      <c r="N480" s="34">
        <f t="shared" si="62"/>
        <v>38871.313999999998</v>
      </c>
      <c r="O480" s="37">
        <v>24829.7</v>
      </c>
      <c r="P480" s="37">
        <v>14041.614</v>
      </c>
      <c r="Q480" s="32" t="s">
        <v>3872</v>
      </c>
      <c r="R480" s="37" t="s">
        <v>5616</v>
      </c>
      <c r="S480" s="38">
        <v>44368</v>
      </c>
      <c r="T480" s="39">
        <f t="shared" si="63"/>
        <v>28</v>
      </c>
    </row>
    <row r="481" spans="1:20" s="39" customFormat="1" ht="54" hidden="1" outlineLevel="1">
      <c r="A481" s="32">
        <f t="shared" si="64"/>
        <v>473</v>
      </c>
      <c r="B481" s="32" t="s">
        <v>3868</v>
      </c>
      <c r="C481" s="32" t="s">
        <v>3869</v>
      </c>
      <c r="D481" s="48" t="s">
        <v>5617</v>
      </c>
      <c r="E481" s="34">
        <v>520035184</v>
      </c>
      <c r="F481" s="49" t="s">
        <v>5618</v>
      </c>
      <c r="G481" s="34" t="s">
        <v>12500</v>
      </c>
      <c r="H481" s="35" t="s">
        <v>5619</v>
      </c>
      <c r="I481" s="36" t="str">
        <f t="shared" si="57"/>
        <v>3</v>
      </c>
      <c r="J481" s="36">
        <f t="shared" si="58"/>
        <v>14</v>
      </c>
      <c r="K481" s="36" t="str">
        <f t="shared" si="59"/>
        <v>10</v>
      </c>
      <c r="L481" s="36" t="str">
        <f t="shared" si="60"/>
        <v>04</v>
      </c>
      <c r="M481" s="36" t="str">
        <f t="shared" si="61"/>
        <v>95</v>
      </c>
      <c r="N481" s="34">
        <f t="shared" si="62"/>
        <v>48832.006680000006</v>
      </c>
      <c r="O481" s="37">
        <v>32368.83</v>
      </c>
      <c r="P481" s="37">
        <v>16463.17668</v>
      </c>
      <c r="Q481" s="32" t="s">
        <v>3872</v>
      </c>
      <c r="R481" s="37" t="s">
        <v>5620</v>
      </c>
      <c r="S481" s="38">
        <v>44382</v>
      </c>
      <c r="T481" s="39">
        <f t="shared" si="63"/>
        <v>28</v>
      </c>
    </row>
    <row r="482" spans="1:20" s="39" customFormat="1" ht="54" hidden="1" outlineLevel="1">
      <c r="A482" s="32">
        <f t="shared" si="64"/>
        <v>474</v>
      </c>
      <c r="B482" s="32" t="s">
        <v>3868</v>
      </c>
      <c r="C482" s="32" t="s">
        <v>3869</v>
      </c>
      <c r="D482" s="48" t="s">
        <v>5621</v>
      </c>
      <c r="E482" s="34">
        <v>549906570</v>
      </c>
      <c r="F482" s="34" t="s">
        <v>5622</v>
      </c>
      <c r="G482" s="34" t="s">
        <v>12501</v>
      </c>
      <c r="H482" s="35" t="s">
        <v>5623</v>
      </c>
      <c r="I482" s="36" t="str">
        <f t="shared" si="57"/>
        <v>3</v>
      </c>
      <c r="J482" s="36">
        <f t="shared" si="58"/>
        <v>14</v>
      </c>
      <c r="K482" s="36" t="str">
        <f t="shared" si="59"/>
        <v>08</v>
      </c>
      <c r="L482" s="36" t="str">
        <f t="shared" si="60"/>
        <v>03</v>
      </c>
      <c r="M482" s="36" t="str">
        <f t="shared" si="61"/>
        <v>98</v>
      </c>
      <c r="N482" s="34">
        <f t="shared" si="62"/>
        <v>51860.56177</v>
      </c>
      <c r="O482" s="37">
        <v>31974.78</v>
      </c>
      <c r="P482" s="37">
        <v>19885.781769999998</v>
      </c>
      <c r="Q482" s="32" t="s">
        <v>3872</v>
      </c>
      <c r="R482" s="37" t="s">
        <v>5624</v>
      </c>
      <c r="S482" s="38">
        <v>44382</v>
      </c>
      <c r="T482" s="39">
        <f t="shared" si="63"/>
        <v>28</v>
      </c>
    </row>
    <row r="483" spans="1:20" s="39" customFormat="1" ht="54" hidden="1" outlineLevel="1">
      <c r="A483" s="32">
        <f t="shared" si="64"/>
        <v>475</v>
      </c>
      <c r="B483" s="32" t="s">
        <v>3868</v>
      </c>
      <c r="C483" s="32" t="s">
        <v>3869</v>
      </c>
      <c r="D483" s="48" t="s">
        <v>5625</v>
      </c>
      <c r="E483" s="34">
        <v>504793041</v>
      </c>
      <c r="F483" s="34" t="s">
        <v>5626</v>
      </c>
      <c r="G483" s="34" t="s">
        <v>12502</v>
      </c>
      <c r="H483" s="35" t="s">
        <v>5627</v>
      </c>
      <c r="I483" s="36" t="str">
        <f t="shared" si="57"/>
        <v>4</v>
      </c>
      <c r="J483" s="36">
        <f t="shared" si="58"/>
        <v>14</v>
      </c>
      <c r="K483" s="36" t="str">
        <f t="shared" si="59"/>
        <v>19</v>
      </c>
      <c r="L483" s="36" t="str">
        <f t="shared" si="60"/>
        <v>04</v>
      </c>
      <c r="M483" s="36" t="str">
        <f t="shared" si="61"/>
        <v>82</v>
      </c>
      <c r="N483" s="34">
        <f t="shared" si="62"/>
        <v>45810.165309999997</v>
      </c>
      <c r="O483" s="37">
        <v>30000</v>
      </c>
      <c r="P483" s="37">
        <v>15810.165309999998</v>
      </c>
      <c r="Q483" s="32" t="s">
        <v>3872</v>
      </c>
      <c r="R483" s="37" t="s">
        <v>5628</v>
      </c>
      <c r="S483" s="38">
        <v>44385</v>
      </c>
      <c r="T483" s="39">
        <f t="shared" si="63"/>
        <v>28</v>
      </c>
    </row>
    <row r="484" spans="1:20" s="39" customFormat="1" ht="54" hidden="1" outlineLevel="1">
      <c r="A484" s="32">
        <f t="shared" si="64"/>
        <v>476</v>
      </c>
      <c r="B484" s="32" t="s">
        <v>3868</v>
      </c>
      <c r="C484" s="32" t="s">
        <v>3869</v>
      </c>
      <c r="D484" s="48" t="s">
        <v>5629</v>
      </c>
      <c r="E484" s="34">
        <v>473876713</v>
      </c>
      <c r="F484" s="34" t="s">
        <v>294</v>
      </c>
      <c r="G484" s="34" t="s">
        <v>12503</v>
      </c>
      <c r="H484" s="35" t="s">
        <v>5630</v>
      </c>
      <c r="I484" s="36" t="str">
        <f t="shared" si="57"/>
        <v>4</v>
      </c>
      <c r="J484" s="36">
        <f t="shared" si="58"/>
        <v>14</v>
      </c>
      <c r="K484" s="36" t="str">
        <f t="shared" si="59"/>
        <v>08</v>
      </c>
      <c r="L484" s="36" t="str">
        <f t="shared" si="60"/>
        <v>01</v>
      </c>
      <c r="M484" s="36" t="str">
        <f t="shared" si="61"/>
        <v>72</v>
      </c>
      <c r="N484" s="34">
        <f t="shared" si="62"/>
        <v>55083.707999999999</v>
      </c>
      <c r="O484" s="37">
        <v>36337.599999999999</v>
      </c>
      <c r="P484" s="37">
        <v>18746.108</v>
      </c>
      <c r="Q484" s="32" t="s">
        <v>3872</v>
      </c>
      <c r="R484" s="37" t="s">
        <v>5631</v>
      </c>
      <c r="S484" s="38">
        <v>44390</v>
      </c>
      <c r="T484" s="39">
        <f t="shared" si="63"/>
        <v>28</v>
      </c>
    </row>
    <row r="485" spans="1:20" s="39" customFormat="1" ht="54" hidden="1" outlineLevel="1">
      <c r="A485" s="32">
        <f t="shared" si="64"/>
        <v>477</v>
      </c>
      <c r="B485" s="32" t="s">
        <v>3868</v>
      </c>
      <c r="C485" s="32" t="s">
        <v>3869</v>
      </c>
      <c r="D485" s="48" t="s">
        <v>5632</v>
      </c>
      <c r="E485" s="34">
        <v>533122513</v>
      </c>
      <c r="F485" s="34" t="s">
        <v>2773</v>
      </c>
      <c r="G485" s="34" t="s">
        <v>12504</v>
      </c>
      <c r="H485" s="35" t="s">
        <v>5633</v>
      </c>
      <c r="I485" s="36" t="str">
        <f t="shared" si="57"/>
        <v>4</v>
      </c>
      <c r="J485" s="36">
        <f t="shared" si="58"/>
        <v>14</v>
      </c>
      <c r="K485" s="36" t="str">
        <f t="shared" si="59"/>
        <v>29</v>
      </c>
      <c r="L485" s="36" t="str">
        <f t="shared" si="60"/>
        <v>03</v>
      </c>
      <c r="M485" s="36" t="str">
        <f t="shared" si="61"/>
        <v>89</v>
      </c>
      <c r="N485" s="34">
        <f t="shared" si="62"/>
        <v>37901.440340000001</v>
      </c>
      <c r="O485" s="37">
        <v>25500</v>
      </c>
      <c r="P485" s="37">
        <v>12401.440339999999</v>
      </c>
      <c r="Q485" s="32" t="s">
        <v>3872</v>
      </c>
      <c r="R485" s="37" t="s">
        <v>5634</v>
      </c>
      <c r="S485" s="38">
        <v>44391</v>
      </c>
      <c r="T485" s="39">
        <f t="shared" si="63"/>
        <v>28</v>
      </c>
    </row>
    <row r="486" spans="1:20" s="39" customFormat="1" ht="54" hidden="1" outlineLevel="1">
      <c r="A486" s="32">
        <f t="shared" si="64"/>
        <v>478</v>
      </c>
      <c r="B486" s="32" t="s">
        <v>3868</v>
      </c>
      <c r="C486" s="32" t="s">
        <v>3869</v>
      </c>
      <c r="D486" s="48" t="s">
        <v>5635</v>
      </c>
      <c r="E486" s="34">
        <v>475017624</v>
      </c>
      <c r="F486" s="34" t="s">
        <v>233</v>
      </c>
      <c r="G486" s="34" t="s">
        <v>12505</v>
      </c>
      <c r="H486" s="35" t="s">
        <v>5636</v>
      </c>
      <c r="I486" s="36" t="str">
        <f t="shared" si="57"/>
        <v>4</v>
      </c>
      <c r="J486" s="36">
        <f t="shared" si="58"/>
        <v>14</v>
      </c>
      <c r="K486" s="36" t="str">
        <f t="shared" si="59"/>
        <v>03</v>
      </c>
      <c r="L486" s="36" t="str">
        <f t="shared" si="60"/>
        <v>09</v>
      </c>
      <c r="M486" s="36" t="str">
        <f t="shared" si="61"/>
        <v>77</v>
      </c>
      <c r="N486" s="34">
        <f t="shared" si="62"/>
        <v>42692.808810000002</v>
      </c>
      <c r="O486" s="37">
        <v>29999.63</v>
      </c>
      <c r="P486" s="37">
        <v>12693.178809999999</v>
      </c>
      <c r="Q486" s="32" t="s">
        <v>3872</v>
      </c>
      <c r="R486" s="37" t="s">
        <v>5637</v>
      </c>
      <c r="S486" s="38">
        <v>44449</v>
      </c>
      <c r="T486" s="39">
        <f t="shared" si="63"/>
        <v>28</v>
      </c>
    </row>
    <row r="487" spans="1:20" s="39" customFormat="1" ht="54" hidden="1" outlineLevel="1">
      <c r="A487" s="32">
        <f t="shared" si="64"/>
        <v>479</v>
      </c>
      <c r="B487" s="32" t="s">
        <v>3868</v>
      </c>
      <c r="C487" s="32" t="s">
        <v>3869</v>
      </c>
      <c r="D487" s="48" t="s">
        <v>5638</v>
      </c>
      <c r="E487" s="34">
        <v>531478696</v>
      </c>
      <c r="F487" s="34" t="s">
        <v>188</v>
      </c>
      <c r="G487" s="34" t="s">
        <v>12506</v>
      </c>
      <c r="H487" s="35" t="s">
        <v>5639</v>
      </c>
      <c r="I487" s="36" t="str">
        <f t="shared" si="57"/>
        <v>3</v>
      </c>
      <c r="J487" s="36">
        <f t="shared" si="58"/>
        <v>14</v>
      </c>
      <c r="K487" s="36" t="str">
        <f t="shared" si="59"/>
        <v>29</v>
      </c>
      <c r="L487" s="36" t="str">
        <f t="shared" si="60"/>
        <v>08</v>
      </c>
      <c r="M487" s="36" t="str">
        <f t="shared" si="61"/>
        <v>82</v>
      </c>
      <c r="N487" s="34">
        <f t="shared" si="62"/>
        <v>34787.055509999998</v>
      </c>
      <c r="O487" s="37">
        <v>25371</v>
      </c>
      <c r="P487" s="37">
        <v>9416.0555100000001</v>
      </c>
      <c r="Q487" s="32" t="s">
        <v>3872</v>
      </c>
      <c r="R487" s="37" t="s">
        <v>5640</v>
      </c>
      <c r="S487" s="38">
        <v>44448</v>
      </c>
      <c r="T487" s="39">
        <f t="shared" si="63"/>
        <v>28</v>
      </c>
    </row>
    <row r="488" spans="1:20" s="39" customFormat="1" ht="54" hidden="1" outlineLevel="1">
      <c r="A488" s="32">
        <f t="shared" si="64"/>
        <v>480</v>
      </c>
      <c r="B488" s="32" t="s">
        <v>3868</v>
      </c>
      <c r="C488" s="32" t="s">
        <v>3869</v>
      </c>
      <c r="D488" s="48" t="s">
        <v>5641</v>
      </c>
      <c r="E488" s="34">
        <v>600596856</v>
      </c>
      <c r="F488" s="34" t="s">
        <v>189</v>
      </c>
      <c r="G488" s="34" t="s">
        <v>12507</v>
      </c>
      <c r="H488" s="35" t="s">
        <v>5642</v>
      </c>
      <c r="I488" s="36" t="str">
        <f t="shared" si="57"/>
        <v>3</v>
      </c>
      <c r="J488" s="36">
        <f t="shared" si="58"/>
        <v>14</v>
      </c>
      <c r="K488" s="36" t="str">
        <f t="shared" si="59"/>
        <v>15</v>
      </c>
      <c r="L488" s="36" t="str">
        <f t="shared" si="60"/>
        <v>08</v>
      </c>
      <c r="M488" s="36" t="str">
        <f t="shared" si="61"/>
        <v>87</v>
      </c>
      <c r="N488" s="34">
        <f t="shared" si="62"/>
        <v>47358.967409999997</v>
      </c>
      <c r="O488" s="37">
        <v>32000</v>
      </c>
      <c r="P488" s="37">
        <v>15358.967409999999</v>
      </c>
      <c r="Q488" s="32" t="s">
        <v>3872</v>
      </c>
      <c r="R488" s="37" t="s">
        <v>5643</v>
      </c>
      <c r="S488" s="38">
        <v>44414</v>
      </c>
      <c r="T488" s="39">
        <f t="shared" si="63"/>
        <v>28</v>
      </c>
    </row>
    <row r="489" spans="1:20" s="39" customFormat="1" ht="54" hidden="1" outlineLevel="1">
      <c r="A489" s="32">
        <f t="shared" si="64"/>
        <v>481</v>
      </c>
      <c r="B489" s="32" t="s">
        <v>3868</v>
      </c>
      <c r="C489" s="32" t="s">
        <v>3869</v>
      </c>
      <c r="D489" s="48" t="s">
        <v>5644</v>
      </c>
      <c r="E489" s="35">
        <v>441943772</v>
      </c>
      <c r="F489" s="34" t="s">
        <v>5645</v>
      </c>
      <c r="G489" s="34" t="s">
        <v>12508</v>
      </c>
      <c r="H489" s="35" t="s">
        <v>5646</v>
      </c>
      <c r="I489" s="36" t="str">
        <f t="shared" si="57"/>
        <v>4</v>
      </c>
      <c r="J489" s="36">
        <f t="shared" si="58"/>
        <v>14</v>
      </c>
      <c r="K489" s="36" t="str">
        <f t="shared" si="59"/>
        <v>27</v>
      </c>
      <c r="L489" s="36" t="str">
        <f t="shared" si="60"/>
        <v>12</v>
      </c>
      <c r="M489" s="36" t="str">
        <f t="shared" si="61"/>
        <v>74</v>
      </c>
      <c r="N489" s="34">
        <f t="shared" si="62"/>
        <v>34360.029129999995</v>
      </c>
      <c r="O489" s="37">
        <v>23268</v>
      </c>
      <c r="P489" s="37">
        <v>11092.029129999999</v>
      </c>
      <c r="Q489" s="32" t="s">
        <v>3872</v>
      </c>
      <c r="R489" s="37" t="s">
        <v>5647</v>
      </c>
      <c r="S489" s="38">
        <v>44414</v>
      </c>
      <c r="T489" s="39">
        <f t="shared" si="63"/>
        <v>28</v>
      </c>
    </row>
    <row r="490" spans="1:20" s="39" customFormat="1" ht="54" hidden="1" outlineLevel="1">
      <c r="A490" s="32">
        <f t="shared" si="64"/>
        <v>482</v>
      </c>
      <c r="B490" s="32" t="s">
        <v>3868</v>
      </c>
      <c r="C490" s="32" t="s">
        <v>3869</v>
      </c>
      <c r="D490" s="48" t="s">
        <v>5648</v>
      </c>
      <c r="E490" s="34">
        <v>620455736</v>
      </c>
      <c r="F490" s="34" t="s">
        <v>5649</v>
      </c>
      <c r="G490" s="34" t="s">
        <v>12509</v>
      </c>
      <c r="H490" s="35" t="s">
        <v>5650</v>
      </c>
      <c r="I490" s="36" t="str">
        <f t="shared" si="57"/>
        <v>4</v>
      </c>
      <c r="J490" s="36">
        <f t="shared" si="58"/>
        <v>14</v>
      </c>
      <c r="K490" s="36" t="str">
        <f t="shared" si="59"/>
        <v>22</v>
      </c>
      <c r="L490" s="36" t="str">
        <f t="shared" si="60"/>
        <v>11</v>
      </c>
      <c r="M490" s="36" t="str">
        <f t="shared" si="61"/>
        <v>89</v>
      </c>
      <c r="N490" s="34">
        <f t="shared" si="62"/>
        <v>35492.686629999997</v>
      </c>
      <c r="O490" s="37">
        <v>25200</v>
      </c>
      <c r="P490" s="37">
        <v>10292.68663</v>
      </c>
      <c r="Q490" s="32" t="s">
        <v>3872</v>
      </c>
      <c r="R490" s="37" t="s">
        <v>5651</v>
      </c>
      <c r="S490" s="38">
        <v>44455</v>
      </c>
      <c r="T490" s="39">
        <f t="shared" si="63"/>
        <v>28</v>
      </c>
    </row>
    <row r="491" spans="1:20" s="39" customFormat="1" ht="54" hidden="1" outlineLevel="1">
      <c r="A491" s="32">
        <f t="shared" si="64"/>
        <v>483</v>
      </c>
      <c r="B491" s="32" t="s">
        <v>3868</v>
      </c>
      <c r="C491" s="32" t="s">
        <v>3869</v>
      </c>
      <c r="D491" s="48" t="s">
        <v>5652</v>
      </c>
      <c r="E491" s="34">
        <v>564883359</v>
      </c>
      <c r="F491" s="34" t="s">
        <v>5653</v>
      </c>
      <c r="G491" s="34" t="s">
        <v>12510</v>
      </c>
      <c r="H491" s="35" t="s">
        <v>5654</v>
      </c>
      <c r="I491" s="36" t="str">
        <f t="shared" si="57"/>
        <v>4</v>
      </c>
      <c r="J491" s="36">
        <f t="shared" si="58"/>
        <v>14</v>
      </c>
      <c r="K491" s="36" t="str">
        <f t="shared" si="59"/>
        <v>02</v>
      </c>
      <c r="L491" s="36" t="str">
        <f t="shared" si="60"/>
        <v>03</v>
      </c>
      <c r="M491" s="36" t="str">
        <f t="shared" si="61"/>
        <v>97</v>
      </c>
      <c r="N491" s="34">
        <f t="shared" si="62"/>
        <v>47370.189989999999</v>
      </c>
      <c r="O491" s="37">
        <v>32000</v>
      </c>
      <c r="P491" s="37">
        <v>15370.189989999999</v>
      </c>
      <c r="Q491" s="32" t="s">
        <v>3872</v>
      </c>
      <c r="R491" s="37" t="s">
        <v>5655</v>
      </c>
      <c r="S491" s="38">
        <v>44405</v>
      </c>
      <c r="T491" s="39">
        <f t="shared" si="63"/>
        <v>28</v>
      </c>
    </row>
    <row r="492" spans="1:20" s="39" customFormat="1" ht="54" hidden="1" outlineLevel="1">
      <c r="A492" s="32">
        <f t="shared" si="64"/>
        <v>484</v>
      </c>
      <c r="B492" s="32" t="s">
        <v>3868</v>
      </c>
      <c r="C492" s="32" t="s">
        <v>3869</v>
      </c>
      <c r="D492" s="48" t="s">
        <v>5656</v>
      </c>
      <c r="E492" s="34">
        <v>541165306</v>
      </c>
      <c r="F492" s="34" t="s">
        <v>3841</v>
      </c>
      <c r="G492" s="34" t="s">
        <v>12511</v>
      </c>
      <c r="H492" s="35" t="s">
        <v>5657</v>
      </c>
      <c r="I492" s="36" t="str">
        <f t="shared" si="57"/>
        <v>4</v>
      </c>
      <c r="J492" s="36">
        <f t="shared" si="58"/>
        <v>14</v>
      </c>
      <c r="K492" s="36" t="str">
        <f t="shared" si="59"/>
        <v>19</v>
      </c>
      <c r="L492" s="36" t="str">
        <f t="shared" si="60"/>
        <v>01</v>
      </c>
      <c r="M492" s="36" t="str">
        <f t="shared" si="61"/>
        <v>85</v>
      </c>
      <c r="N492" s="34">
        <f t="shared" si="62"/>
        <v>50920.5435</v>
      </c>
      <c r="O492" s="37">
        <v>34000</v>
      </c>
      <c r="P492" s="37">
        <v>16920.5435</v>
      </c>
      <c r="Q492" s="32" t="s">
        <v>3872</v>
      </c>
      <c r="R492" s="37" t="s">
        <v>5658</v>
      </c>
      <c r="S492" s="38">
        <v>44406</v>
      </c>
      <c r="T492" s="39">
        <f t="shared" si="63"/>
        <v>28</v>
      </c>
    </row>
    <row r="493" spans="1:20" s="39" customFormat="1" ht="54" hidden="1" outlineLevel="1">
      <c r="A493" s="32">
        <f t="shared" si="64"/>
        <v>485</v>
      </c>
      <c r="B493" s="32" t="s">
        <v>3868</v>
      </c>
      <c r="C493" s="32" t="s">
        <v>3869</v>
      </c>
      <c r="D493" s="48" t="s">
        <v>5659</v>
      </c>
      <c r="E493" s="34">
        <v>548871586</v>
      </c>
      <c r="F493" s="34" t="s">
        <v>5660</v>
      </c>
      <c r="G493" s="34" t="s">
        <v>12512</v>
      </c>
      <c r="H493" s="35" t="s">
        <v>5661</v>
      </c>
      <c r="I493" s="36" t="str">
        <f t="shared" si="57"/>
        <v>4</v>
      </c>
      <c r="J493" s="36">
        <f t="shared" si="58"/>
        <v>14</v>
      </c>
      <c r="K493" s="36" t="str">
        <f t="shared" si="59"/>
        <v>15</v>
      </c>
      <c r="L493" s="36" t="str">
        <f t="shared" si="60"/>
        <v>06</v>
      </c>
      <c r="M493" s="36" t="str">
        <f t="shared" si="61"/>
        <v>92</v>
      </c>
      <c r="N493" s="34">
        <f t="shared" si="62"/>
        <v>33281.195540000001</v>
      </c>
      <c r="O493" s="37">
        <v>22868</v>
      </c>
      <c r="P493" s="37">
        <v>10413.195539999999</v>
      </c>
      <c r="Q493" s="32" t="s">
        <v>3872</v>
      </c>
      <c r="R493" s="37" t="s">
        <v>5662</v>
      </c>
      <c r="S493" s="38">
        <v>44428</v>
      </c>
      <c r="T493" s="39">
        <f t="shared" si="63"/>
        <v>28</v>
      </c>
    </row>
    <row r="494" spans="1:20" s="39" customFormat="1" ht="54" hidden="1" outlineLevel="1">
      <c r="A494" s="32">
        <f t="shared" si="64"/>
        <v>486</v>
      </c>
      <c r="B494" s="32" t="s">
        <v>3868</v>
      </c>
      <c r="C494" s="32" t="s">
        <v>3869</v>
      </c>
      <c r="D494" s="48" t="s">
        <v>5663</v>
      </c>
      <c r="E494" s="34">
        <v>561337714</v>
      </c>
      <c r="F494" s="34" t="s">
        <v>5664</v>
      </c>
      <c r="G494" s="34" t="s">
        <v>12513</v>
      </c>
      <c r="H494" s="35" t="s">
        <v>5665</v>
      </c>
      <c r="I494" s="36" t="str">
        <f t="shared" si="57"/>
        <v>4</v>
      </c>
      <c r="J494" s="36">
        <f t="shared" si="58"/>
        <v>14</v>
      </c>
      <c r="K494" s="36" t="str">
        <f t="shared" si="59"/>
        <v>19</v>
      </c>
      <c r="L494" s="36" t="str">
        <f t="shared" si="60"/>
        <v>01</v>
      </c>
      <c r="M494" s="36" t="str">
        <f t="shared" si="61"/>
        <v>98</v>
      </c>
      <c r="N494" s="34">
        <f t="shared" si="62"/>
        <v>32341.873029999999</v>
      </c>
      <c r="O494" s="37">
        <v>22270.1</v>
      </c>
      <c r="P494" s="37">
        <v>10071.77303</v>
      </c>
      <c r="Q494" s="32" t="s">
        <v>3872</v>
      </c>
      <c r="R494" s="37" t="s">
        <v>5666</v>
      </c>
      <c r="S494" s="38">
        <v>44427</v>
      </c>
      <c r="T494" s="39">
        <f t="shared" si="63"/>
        <v>28</v>
      </c>
    </row>
    <row r="495" spans="1:20" s="39" customFormat="1" ht="54" hidden="1" outlineLevel="1">
      <c r="A495" s="32">
        <f t="shared" si="64"/>
        <v>487</v>
      </c>
      <c r="B495" s="32" t="s">
        <v>3868</v>
      </c>
      <c r="C495" s="32" t="s">
        <v>3869</v>
      </c>
      <c r="D495" s="48" t="s">
        <v>5667</v>
      </c>
      <c r="E495" s="34">
        <v>538752034</v>
      </c>
      <c r="F495" s="34" t="s">
        <v>5668</v>
      </c>
      <c r="G495" s="34" t="s">
        <v>12514</v>
      </c>
      <c r="H495" s="35" t="s">
        <v>5669</v>
      </c>
      <c r="I495" s="36" t="str">
        <f t="shared" si="57"/>
        <v>3</v>
      </c>
      <c r="J495" s="36">
        <f t="shared" si="58"/>
        <v>14</v>
      </c>
      <c r="K495" s="36" t="str">
        <f t="shared" si="59"/>
        <v>29</v>
      </c>
      <c r="L495" s="36" t="str">
        <f t="shared" si="60"/>
        <v>05</v>
      </c>
      <c r="M495" s="36" t="str">
        <f t="shared" si="61"/>
        <v>94</v>
      </c>
      <c r="N495" s="34">
        <f t="shared" si="62"/>
        <v>34389.408029999999</v>
      </c>
      <c r="O495" s="37">
        <v>24000</v>
      </c>
      <c r="P495" s="37">
        <v>10389.408029999999</v>
      </c>
      <c r="Q495" s="32" t="s">
        <v>3872</v>
      </c>
      <c r="R495" s="37" t="s">
        <v>5670</v>
      </c>
      <c r="S495" s="38">
        <v>44428</v>
      </c>
      <c r="T495" s="39">
        <f t="shared" si="63"/>
        <v>28</v>
      </c>
    </row>
    <row r="496" spans="1:20" s="39" customFormat="1" ht="54" hidden="1" outlineLevel="1">
      <c r="A496" s="32">
        <f t="shared" si="64"/>
        <v>488</v>
      </c>
      <c r="B496" s="32" t="s">
        <v>3868</v>
      </c>
      <c r="C496" s="32" t="s">
        <v>3869</v>
      </c>
      <c r="D496" s="48" t="s">
        <v>5671</v>
      </c>
      <c r="E496" s="34">
        <v>521128574</v>
      </c>
      <c r="F496" s="34" t="s">
        <v>5672</v>
      </c>
      <c r="G496" s="34" t="s">
        <v>12515</v>
      </c>
      <c r="H496" s="35" t="s">
        <v>5673</v>
      </c>
      <c r="I496" s="36" t="str">
        <f t="shared" si="57"/>
        <v>3</v>
      </c>
      <c r="J496" s="36">
        <f t="shared" si="58"/>
        <v>14</v>
      </c>
      <c r="K496" s="36" t="str">
        <f t="shared" si="59"/>
        <v>20</v>
      </c>
      <c r="L496" s="36" t="str">
        <f t="shared" si="60"/>
        <v>03</v>
      </c>
      <c r="M496" s="36" t="str">
        <f t="shared" si="61"/>
        <v>89</v>
      </c>
      <c r="N496" s="34">
        <f t="shared" si="62"/>
        <v>54093.104449999999</v>
      </c>
      <c r="O496" s="37">
        <v>36350</v>
      </c>
      <c r="P496" s="37">
        <v>17743.104450000003</v>
      </c>
      <c r="Q496" s="32" t="s">
        <v>3872</v>
      </c>
      <c r="R496" s="37" t="s">
        <v>5674</v>
      </c>
      <c r="S496" s="38">
        <v>44418</v>
      </c>
      <c r="T496" s="39">
        <f t="shared" si="63"/>
        <v>28</v>
      </c>
    </row>
    <row r="497" spans="1:20" s="39" customFormat="1" ht="54" hidden="1" outlineLevel="1">
      <c r="A497" s="32">
        <f t="shared" si="64"/>
        <v>489</v>
      </c>
      <c r="B497" s="32" t="s">
        <v>3868</v>
      </c>
      <c r="C497" s="32" t="s">
        <v>3869</v>
      </c>
      <c r="D497" s="48" t="s">
        <v>5675</v>
      </c>
      <c r="E497" s="34">
        <v>622291426</v>
      </c>
      <c r="F497" s="34" t="s">
        <v>5676</v>
      </c>
      <c r="G497" s="34" t="s">
        <v>12516</v>
      </c>
      <c r="H497" s="35" t="s">
        <v>5677</v>
      </c>
      <c r="I497" s="36" t="str">
        <f t="shared" si="57"/>
        <v>3</v>
      </c>
      <c r="J497" s="36">
        <f t="shared" si="58"/>
        <v>14</v>
      </c>
      <c r="K497" s="36" t="str">
        <f t="shared" si="59"/>
        <v>01</v>
      </c>
      <c r="L497" s="36" t="str">
        <f t="shared" si="60"/>
        <v>01</v>
      </c>
      <c r="M497" s="36" t="str">
        <f t="shared" si="61"/>
        <v>90</v>
      </c>
      <c r="N497" s="34">
        <f t="shared" si="62"/>
        <v>33360.252</v>
      </c>
      <c r="O497" s="37">
        <v>25371</v>
      </c>
      <c r="P497" s="37">
        <v>7989.2520000000004</v>
      </c>
      <c r="Q497" s="32" t="s">
        <v>3872</v>
      </c>
      <c r="R497" s="37" t="s">
        <v>5678</v>
      </c>
      <c r="S497" s="38">
        <v>44412</v>
      </c>
      <c r="T497" s="39">
        <f t="shared" si="63"/>
        <v>28</v>
      </c>
    </row>
    <row r="498" spans="1:20" s="39" customFormat="1" ht="54" hidden="1" outlineLevel="1">
      <c r="A498" s="32">
        <f t="shared" si="64"/>
        <v>490</v>
      </c>
      <c r="B498" s="32" t="s">
        <v>3868</v>
      </c>
      <c r="C498" s="32" t="s">
        <v>3869</v>
      </c>
      <c r="D498" s="48" t="s">
        <v>5679</v>
      </c>
      <c r="E498" s="34">
        <v>524543444</v>
      </c>
      <c r="F498" s="34" t="s">
        <v>5680</v>
      </c>
      <c r="G498" s="34" t="s">
        <v>12517</v>
      </c>
      <c r="H498" s="35" t="s">
        <v>5681</v>
      </c>
      <c r="I498" s="36" t="str">
        <f t="shared" si="57"/>
        <v>3</v>
      </c>
      <c r="J498" s="36">
        <f t="shared" si="58"/>
        <v>14</v>
      </c>
      <c r="K498" s="36" t="str">
        <f t="shared" si="59"/>
        <v>27</v>
      </c>
      <c r="L498" s="36" t="str">
        <f t="shared" si="60"/>
        <v>06</v>
      </c>
      <c r="M498" s="36" t="str">
        <f t="shared" si="61"/>
        <v>93</v>
      </c>
      <c r="N498" s="34">
        <f t="shared" si="62"/>
        <v>35814.445</v>
      </c>
      <c r="O498" s="37">
        <v>26600.799999999999</v>
      </c>
      <c r="P498" s="37">
        <v>9213.6450000000004</v>
      </c>
      <c r="Q498" s="32" t="s">
        <v>3872</v>
      </c>
      <c r="R498" s="37" t="s">
        <v>5682</v>
      </c>
      <c r="S498" s="38">
        <v>44392</v>
      </c>
      <c r="T498" s="39">
        <f t="shared" si="63"/>
        <v>28</v>
      </c>
    </row>
    <row r="499" spans="1:20" s="39" customFormat="1" ht="54" hidden="1" outlineLevel="1">
      <c r="A499" s="32">
        <f t="shared" si="64"/>
        <v>491</v>
      </c>
      <c r="B499" s="32" t="s">
        <v>3868</v>
      </c>
      <c r="C499" s="32" t="s">
        <v>3869</v>
      </c>
      <c r="D499" s="48" t="s">
        <v>5683</v>
      </c>
      <c r="E499" s="34">
        <v>509223492</v>
      </c>
      <c r="F499" s="34" t="s">
        <v>5684</v>
      </c>
      <c r="G499" s="34" t="s">
        <v>12518</v>
      </c>
      <c r="H499" s="35" t="s">
        <v>5685</v>
      </c>
      <c r="I499" s="36" t="str">
        <f t="shared" si="57"/>
        <v>3</v>
      </c>
      <c r="J499" s="36">
        <f t="shared" si="58"/>
        <v>14</v>
      </c>
      <c r="K499" s="36" t="str">
        <f t="shared" si="59"/>
        <v>28</v>
      </c>
      <c r="L499" s="36" t="str">
        <f t="shared" si="60"/>
        <v>12</v>
      </c>
      <c r="M499" s="36" t="str">
        <f t="shared" si="61"/>
        <v>90</v>
      </c>
      <c r="N499" s="34">
        <f t="shared" si="62"/>
        <v>37976.717000000004</v>
      </c>
      <c r="O499" s="37">
        <v>28203</v>
      </c>
      <c r="P499" s="37">
        <v>9773.7170000000006</v>
      </c>
      <c r="Q499" s="32" t="s">
        <v>3872</v>
      </c>
      <c r="R499" s="37" t="s">
        <v>5686</v>
      </c>
      <c r="S499" s="38">
        <v>44413</v>
      </c>
      <c r="T499" s="39">
        <f t="shared" si="63"/>
        <v>28</v>
      </c>
    </row>
    <row r="500" spans="1:20" s="39" customFormat="1" ht="54" hidden="1" outlineLevel="1">
      <c r="A500" s="32">
        <f t="shared" si="64"/>
        <v>492</v>
      </c>
      <c r="B500" s="32" t="s">
        <v>3868</v>
      </c>
      <c r="C500" s="32" t="s">
        <v>3869</v>
      </c>
      <c r="D500" s="48" t="s">
        <v>5687</v>
      </c>
      <c r="E500" s="34">
        <v>575362375</v>
      </c>
      <c r="F500" s="34" t="s">
        <v>5688</v>
      </c>
      <c r="G500" s="34" t="s">
        <v>12519</v>
      </c>
      <c r="H500" s="35" t="s">
        <v>5689</v>
      </c>
      <c r="I500" s="36" t="str">
        <f t="shared" si="57"/>
        <v>4</v>
      </c>
      <c r="J500" s="36">
        <f t="shared" si="58"/>
        <v>14</v>
      </c>
      <c r="K500" s="36" t="str">
        <f t="shared" si="59"/>
        <v>21</v>
      </c>
      <c r="L500" s="36" t="str">
        <f t="shared" si="60"/>
        <v>08</v>
      </c>
      <c r="M500" s="36" t="str">
        <f t="shared" si="61"/>
        <v>89</v>
      </c>
      <c r="N500" s="34">
        <f t="shared" si="62"/>
        <v>42268.225659999996</v>
      </c>
      <c r="O500" s="37">
        <v>30303</v>
      </c>
      <c r="P500" s="37">
        <v>11965.22566</v>
      </c>
      <c r="Q500" s="32" t="s">
        <v>3872</v>
      </c>
      <c r="R500" s="37" t="s">
        <v>5690</v>
      </c>
      <c r="S500" s="38">
        <v>44417</v>
      </c>
      <c r="T500" s="39">
        <f t="shared" si="63"/>
        <v>28</v>
      </c>
    </row>
    <row r="501" spans="1:20" s="39" customFormat="1" ht="54" hidden="1" outlineLevel="1">
      <c r="A501" s="32">
        <f t="shared" si="64"/>
        <v>493</v>
      </c>
      <c r="B501" s="32" t="s">
        <v>3868</v>
      </c>
      <c r="C501" s="32" t="s">
        <v>3869</v>
      </c>
      <c r="D501" s="48" t="s">
        <v>5691</v>
      </c>
      <c r="E501" s="34">
        <v>504693633</v>
      </c>
      <c r="F501" s="34" t="s">
        <v>5692</v>
      </c>
      <c r="G501" s="34" t="s">
        <v>12520</v>
      </c>
      <c r="H501" s="35" t="s">
        <v>5693</v>
      </c>
      <c r="I501" s="36" t="str">
        <f t="shared" si="57"/>
        <v>4</v>
      </c>
      <c r="J501" s="36">
        <f t="shared" si="58"/>
        <v>14</v>
      </c>
      <c r="K501" s="36" t="str">
        <f t="shared" si="59"/>
        <v>25</v>
      </c>
      <c r="L501" s="36" t="str">
        <f t="shared" si="60"/>
        <v>03</v>
      </c>
      <c r="M501" s="36" t="str">
        <f t="shared" si="61"/>
        <v>85</v>
      </c>
      <c r="N501" s="34">
        <f t="shared" si="62"/>
        <v>32463.066409999999</v>
      </c>
      <c r="O501" s="37">
        <v>23268</v>
      </c>
      <c r="P501" s="37">
        <v>9195.0664099999995</v>
      </c>
      <c r="Q501" s="32" t="s">
        <v>3872</v>
      </c>
      <c r="R501" s="37" t="s">
        <v>5694</v>
      </c>
      <c r="S501" s="38">
        <v>44417</v>
      </c>
      <c r="T501" s="39">
        <f t="shared" si="63"/>
        <v>28</v>
      </c>
    </row>
    <row r="502" spans="1:20" s="39" customFormat="1" ht="54" hidden="1" outlineLevel="1">
      <c r="A502" s="32">
        <f t="shared" si="64"/>
        <v>494</v>
      </c>
      <c r="B502" s="32" t="s">
        <v>3868</v>
      </c>
      <c r="C502" s="32" t="s">
        <v>3869</v>
      </c>
      <c r="D502" s="48" t="s">
        <v>5695</v>
      </c>
      <c r="E502" s="34">
        <v>543211627</v>
      </c>
      <c r="F502" s="34" t="s">
        <v>5696</v>
      </c>
      <c r="G502" s="34" t="s">
        <v>12521</v>
      </c>
      <c r="H502" s="35" t="s">
        <v>5697</v>
      </c>
      <c r="I502" s="36" t="str">
        <f t="shared" si="57"/>
        <v>4</v>
      </c>
      <c r="J502" s="36">
        <f t="shared" si="58"/>
        <v>14</v>
      </c>
      <c r="K502" s="36" t="str">
        <f t="shared" si="59"/>
        <v>30</v>
      </c>
      <c r="L502" s="36" t="str">
        <f t="shared" si="60"/>
        <v>11</v>
      </c>
      <c r="M502" s="36" t="str">
        <f t="shared" si="61"/>
        <v>87</v>
      </c>
      <c r="N502" s="34">
        <f t="shared" si="62"/>
        <v>22670.564200000001</v>
      </c>
      <c r="O502" s="37">
        <v>16000</v>
      </c>
      <c r="P502" s="37">
        <v>6670.5641999999998</v>
      </c>
      <c r="Q502" s="32" t="s">
        <v>3872</v>
      </c>
      <c r="R502" s="37" t="s">
        <v>5698</v>
      </c>
      <c r="S502" s="38">
        <v>44434</v>
      </c>
      <c r="T502" s="39">
        <f t="shared" si="63"/>
        <v>28</v>
      </c>
    </row>
    <row r="503" spans="1:20" s="39" customFormat="1" ht="54" hidden="1" outlineLevel="1">
      <c r="A503" s="32">
        <f t="shared" si="64"/>
        <v>495</v>
      </c>
      <c r="B503" s="32" t="s">
        <v>3868</v>
      </c>
      <c r="C503" s="32" t="s">
        <v>3869</v>
      </c>
      <c r="D503" s="48" t="s">
        <v>5699</v>
      </c>
      <c r="E503" s="34">
        <v>541978891</v>
      </c>
      <c r="F503" s="34" t="s">
        <v>5700</v>
      </c>
      <c r="G503" s="34" t="s">
        <v>12522</v>
      </c>
      <c r="H503" s="35" t="s">
        <v>5701</v>
      </c>
      <c r="I503" s="36" t="str">
        <f t="shared" si="57"/>
        <v>4</v>
      </c>
      <c r="J503" s="36">
        <f t="shared" si="58"/>
        <v>14</v>
      </c>
      <c r="K503" s="36" t="str">
        <f t="shared" si="59"/>
        <v>04</v>
      </c>
      <c r="L503" s="36" t="str">
        <f t="shared" si="60"/>
        <v>10</v>
      </c>
      <c r="M503" s="36" t="str">
        <f t="shared" si="61"/>
        <v>89</v>
      </c>
      <c r="N503" s="34">
        <f t="shared" si="62"/>
        <v>42362.499410000004</v>
      </c>
      <c r="O503" s="37">
        <v>30217.5</v>
      </c>
      <c r="P503" s="37">
        <v>12144.99941</v>
      </c>
      <c r="Q503" s="32" t="s">
        <v>3872</v>
      </c>
      <c r="R503" s="37" t="s">
        <v>5702</v>
      </c>
      <c r="S503" s="38">
        <v>44439</v>
      </c>
      <c r="T503" s="39">
        <f t="shared" si="63"/>
        <v>28</v>
      </c>
    </row>
    <row r="504" spans="1:20" s="39" customFormat="1" ht="54" hidden="1" outlineLevel="1">
      <c r="A504" s="32">
        <f t="shared" si="64"/>
        <v>496</v>
      </c>
      <c r="B504" s="32" t="s">
        <v>3868</v>
      </c>
      <c r="C504" s="32" t="s">
        <v>3869</v>
      </c>
      <c r="D504" s="48" t="s">
        <v>5703</v>
      </c>
      <c r="E504" s="34">
        <v>536550525</v>
      </c>
      <c r="F504" s="34" t="s">
        <v>5704</v>
      </c>
      <c r="G504" s="34" t="s">
        <v>12523</v>
      </c>
      <c r="H504" s="35" t="s">
        <v>5705</v>
      </c>
      <c r="I504" s="36" t="str">
        <f t="shared" si="57"/>
        <v>3</v>
      </c>
      <c r="J504" s="36">
        <f t="shared" si="58"/>
        <v>14</v>
      </c>
      <c r="K504" s="36" t="str">
        <f t="shared" si="59"/>
        <v>30</v>
      </c>
      <c r="L504" s="36" t="str">
        <f t="shared" si="60"/>
        <v>10</v>
      </c>
      <c r="M504" s="36" t="str">
        <f t="shared" si="61"/>
        <v>83</v>
      </c>
      <c r="N504" s="34">
        <f t="shared" si="62"/>
        <v>51967.49409</v>
      </c>
      <c r="O504" s="37">
        <v>36350</v>
      </c>
      <c r="P504" s="37">
        <v>15617.49409</v>
      </c>
      <c r="Q504" s="32" t="s">
        <v>3872</v>
      </c>
      <c r="R504" s="37" t="s">
        <v>5706</v>
      </c>
      <c r="S504" s="38">
        <v>44453</v>
      </c>
      <c r="T504" s="39">
        <f t="shared" si="63"/>
        <v>28</v>
      </c>
    </row>
    <row r="505" spans="1:20" s="39" customFormat="1" ht="54" hidden="1" outlineLevel="1">
      <c r="A505" s="32">
        <f t="shared" si="64"/>
        <v>497</v>
      </c>
      <c r="B505" s="32" t="s">
        <v>3868</v>
      </c>
      <c r="C505" s="32" t="s">
        <v>3869</v>
      </c>
      <c r="D505" s="48" t="s">
        <v>5707</v>
      </c>
      <c r="E505" s="34">
        <v>634228376</v>
      </c>
      <c r="F505" s="34" t="s">
        <v>5708</v>
      </c>
      <c r="G505" s="34" t="s">
        <v>12524</v>
      </c>
      <c r="H505" s="35" t="s">
        <v>5709</v>
      </c>
      <c r="I505" s="36" t="str">
        <f t="shared" si="57"/>
        <v>4</v>
      </c>
      <c r="J505" s="36">
        <f t="shared" si="58"/>
        <v>14</v>
      </c>
      <c r="K505" s="36" t="str">
        <f t="shared" si="59"/>
        <v>20</v>
      </c>
      <c r="L505" s="36" t="str">
        <f t="shared" si="60"/>
        <v>10</v>
      </c>
      <c r="M505" s="36" t="str">
        <f t="shared" si="61"/>
        <v>89</v>
      </c>
      <c r="N505" s="34">
        <f t="shared" si="62"/>
        <v>33752.473449999998</v>
      </c>
      <c r="O505" s="37">
        <v>24160</v>
      </c>
      <c r="P505" s="37">
        <v>9592.4734499999995</v>
      </c>
      <c r="Q505" s="32" t="s">
        <v>3872</v>
      </c>
      <c r="R505" s="37" t="s">
        <v>5710</v>
      </c>
      <c r="S505" s="38">
        <v>44468</v>
      </c>
      <c r="T505" s="39">
        <f t="shared" si="63"/>
        <v>28</v>
      </c>
    </row>
    <row r="506" spans="1:20" s="39" customFormat="1" ht="54" hidden="1" outlineLevel="1">
      <c r="A506" s="32">
        <f t="shared" si="64"/>
        <v>498</v>
      </c>
      <c r="B506" s="32" t="s">
        <v>3868</v>
      </c>
      <c r="C506" s="32" t="s">
        <v>3869</v>
      </c>
      <c r="D506" s="48" t="s">
        <v>5711</v>
      </c>
      <c r="E506" s="34">
        <v>601156706</v>
      </c>
      <c r="F506" s="34" t="s">
        <v>5712</v>
      </c>
      <c r="G506" s="34" t="s">
        <v>12525</v>
      </c>
      <c r="H506" s="35" t="s">
        <v>5713</v>
      </c>
      <c r="I506" s="36" t="str">
        <f t="shared" si="57"/>
        <v>3</v>
      </c>
      <c r="J506" s="36">
        <f t="shared" si="58"/>
        <v>14</v>
      </c>
      <c r="K506" s="36" t="str">
        <f t="shared" si="59"/>
        <v>17</v>
      </c>
      <c r="L506" s="36" t="str">
        <f t="shared" si="60"/>
        <v>10</v>
      </c>
      <c r="M506" s="36" t="str">
        <f t="shared" si="61"/>
        <v>85</v>
      </c>
      <c r="N506" s="34">
        <f t="shared" si="62"/>
        <v>42635.420379999996</v>
      </c>
      <c r="O506" s="37">
        <v>29000</v>
      </c>
      <c r="P506" s="37">
        <v>13635.42038</v>
      </c>
      <c r="Q506" s="32" t="s">
        <v>3872</v>
      </c>
      <c r="R506" s="37" t="s">
        <v>5714</v>
      </c>
      <c r="S506" s="38">
        <v>44420</v>
      </c>
      <c r="T506" s="39">
        <f t="shared" si="63"/>
        <v>28</v>
      </c>
    </row>
    <row r="507" spans="1:20" s="39" customFormat="1" ht="54" hidden="1" outlineLevel="1">
      <c r="A507" s="32">
        <f t="shared" si="64"/>
        <v>499</v>
      </c>
      <c r="B507" s="32" t="s">
        <v>3868</v>
      </c>
      <c r="C507" s="32" t="s">
        <v>3869</v>
      </c>
      <c r="D507" s="48" t="s">
        <v>5715</v>
      </c>
      <c r="E507" s="34">
        <v>600396464</v>
      </c>
      <c r="F507" s="34" t="s">
        <v>5716</v>
      </c>
      <c r="G507" s="34" t="s">
        <v>12526</v>
      </c>
      <c r="H507" s="35" t="s">
        <v>5717</v>
      </c>
      <c r="I507" s="36" t="str">
        <f t="shared" si="57"/>
        <v>4</v>
      </c>
      <c r="J507" s="36">
        <f t="shared" si="58"/>
        <v>14</v>
      </c>
      <c r="K507" s="36" t="str">
        <f t="shared" si="59"/>
        <v>27</v>
      </c>
      <c r="L507" s="36" t="str">
        <f t="shared" si="60"/>
        <v>03</v>
      </c>
      <c r="M507" s="36" t="str">
        <f t="shared" si="61"/>
        <v>77</v>
      </c>
      <c r="N507" s="34">
        <f t="shared" si="62"/>
        <v>34806.050999999999</v>
      </c>
      <c r="O507" s="37">
        <v>23961.5</v>
      </c>
      <c r="P507" s="37">
        <v>10844.550999999999</v>
      </c>
      <c r="Q507" s="32" t="s">
        <v>3872</v>
      </c>
      <c r="R507" s="37" t="s">
        <v>5718</v>
      </c>
      <c r="S507" s="38">
        <v>44403</v>
      </c>
      <c r="T507" s="39">
        <f t="shared" si="63"/>
        <v>28</v>
      </c>
    </row>
    <row r="508" spans="1:20" s="39" customFormat="1" ht="54" hidden="1" outlineLevel="1">
      <c r="A508" s="32">
        <f t="shared" si="64"/>
        <v>500</v>
      </c>
      <c r="B508" s="32" t="s">
        <v>3868</v>
      </c>
      <c r="C508" s="32" t="s">
        <v>3869</v>
      </c>
      <c r="D508" s="48" t="s">
        <v>5719</v>
      </c>
      <c r="E508" s="34">
        <v>532581885</v>
      </c>
      <c r="F508" s="34" t="s">
        <v>5720</v>
      </c>
      <c r="G508" s="34" t="s">
        <v>12527</v>
      </c>
      <c r="H508" s="35" t="s">
        <v>5721</v>
      </c>
      <c r="I508" s="36" t="str">
        <f t="shared" si="57"/>
        <v>3</v>
      </c>
      <c r="J508" s="36">
        <f t="shared" si="58"/>
        <v>14</v>
      </c>
      <c r="K508" s="36" t="str">
        <f t="shared" si="59"/>
        <v>27</v>
      </c>
      <c r="L508" s="36" t="str">
        <f t="shared" si="60"/>
        <v>05</v>
      </c>
      <c r="M508" s="36" t="str">
        <f t="shared" si="61"/>
        <v>89</v>
      </c>
      <c r="N508" s="34">
        <f t="shared" si="62"/>
        <v>48508.395000000004</v>
      </c>
      <c r="O508" s="37">
        <v>32000</v>
      </c>
      <c r="P508" s="37">
        <v>16508.395</v>
      </c>
      <c r="Q508" s="32" t="s">
        <v>3872</v>
      </c>
      <c r="R508" s="37" t="s">
        <v>5722</v>
      </c>
      <c r="S508" s="38">
        <v>44425</v>
      </c>
      <c r="T508" s="39">
        <f t="shared" si="63"/>
        <v>28</v>
      </c>
    </row>
    <row r="509" spans="1:20" s="39" customFormat="1" ht="54" hidden="1" outlineLevel="1">
      <c r="A509" s="32">
        <f t="shared" si="64"/>
        <v>501</v>
      </c>
      <c r="B509" s="32" t="s">
        <v>3868</v>
      </c>
      <c r="C509" s="32" t="s">
        <v>3869</v>
      </c>
      <c r="D509" s="48" t="s">
        <v>5723</v>
      </c>
      <c r="E509" s="34">
        <v>551361294</v>
      </c>
      <c r="F509" s="34" t="s">
        <v>5724</v>
      </c>
      <c r="G509" s="34" t="s">
        <v>12528</v>
      </c>
      <c r="H509" s="35" t="s">
        <v>5725</v>
      </c>
      <c r="I509" s="36" t="str">
        <f t="shared" si="57"/>
        <v>4</v>
      </c>
      <c r="J509" s="36">
        <f t="shared" si="58"/>
        <v>14</v>
      </c>
      <c r="K509" s="36" t="str">
        <f t="shared" si="59"/>
        <v>13</v>
      </c>
      <c r="L509" s="36" t="str">
        <f t="shared" si="60"/>
        <v>03</v>
      </c>
      <c r="M509" s="36" t="str">
        <f t="shared" si="61"/>
        <v>91</v>
      </c>
      <c r="N509" s="34">
        <f t="shared" si="62"/>
        <v>37758.640469999998</v>
      </c>
      <c r="O509" s="37">
        <v>26000</v>
      </c>
      <c r="P509" s="37">
        <v>11758.640469999998</v>
      </c>
      <c r="Q509" s="32" t="s">
        <v>3872</v>
      </c>
      <c r="R509" s="37" t="s">
        <v>5726</v>
      </c>
      <c r="S509" s="38">
        <v>44433</v>
      </c>
      <c r="T509" s="39">
        <f t="shared" si="63"/>
        <v>28</v>
      </c>
    </row>
    <row r="510" spans="1:20" s="39" customFormat="1" ht="54" hidden="1" outlineLevel="1">
      <c r="A510" s="32">
        <f t="shared" si="64"/>
        <v>502</v>
      </c>
      <c r="B510" s="32" t="s">
        <v>3868</v>
      </c>
      <c r="C510" s="32" t="s">
        <v>3869</v>
      </c>
      <c r="D510" s="48" t="s">
        <v>5727</v>
      </c>
      <c r="E510" s="34">
        <v>501595986</v>
      </c>
      <c r="F510" s="34" t="s">
        <v>5728</v>
      </c>
      <c r="G510" s="34" t="s">
        <v>12529</v>
      </c>
      <c r="H510" s="35" t="s">
        <v>5729</v>
      </c>
      <c r="I510" s="36" t="str">
        <f t="shared" si="57"/>
        <v>3</v>
      </c>
      <c r="J510" s="36">
        <f t="shared" si="58"/>
        <v>14</v>
      </c>
      <c r="K510" s="36" t="str">
        <f t="shared" si="59"/>
        <v>12</v>
      </c>
      <c r="L510" s="36" t="str">
        <f t="shared" si="60"/>
        <v>01</v>
      </c>
      <c r="M510" s="36" t="str">
        <f t="shared" si="61"/>
        <v>86</v>
      </c>
      <c r="N510" s="34">
        <f t="shared" si="62"/>
        <v>35862.158439999999</v>
      </c>
      <c r="O510" s="37">
        <v>24971</v>
      </c>
      <c r="P510" s="37">
        <v>10891.158440000001</v>
      </c>
      <c r="Q510" s="32" t="s">
        <v>3872</v>
      </c>
      <c r="R510" s="37" t="s">
        <v>5730</v>
      </c>
      <c r="S510" s="38">
        <v>44434</v>
      </c>
      <c r="T510" s="39">
        <f t="shared" si="63"/>
        <v>28</v>
      </c>
    </row>
    <row r="511" spans="1:20" s="39" customFormat="1" ht="54" hidden="1" outlineLevel="1">
      <c r="A511" s="32">
        <f t="shared" si="64"/>
        <v>503</v>
      </c>
      <c r="B511" s="32" t="s">
        <v>3868</v>
      </c>
      <c r="C511" s="32" t="s">
        <v>3869</v>
      </c>
      <c r="D511" s="48" t="s">
        <v>5731</v>
      </c>
      <c r="E511" s="34">
        <v>521574076</v>
      </c>
      <c r="F511" s="34" t="s">
        <v>5732</v>
      </c>
      <c r="G511" s="34" t="s">
        <v>12530</v>
      </c>
      <c r="H511" s="35" t="s">
        <v>5733</v>
      </c>
      <c r="I511" s="36" t="str">
        <f t="shared" si="57"/>
        <v>4</v>
      </c>
      <c r="J511" s="36">
        <f t="shared" si="58"/>
        <v>14</v>
      </c>
      <c r="K511" s="36" t="str">
        <f t="shared" si="59"/>
        <v>25</v>
      </c>
      <c r="L511" s="36" t="str">
        <f t="shared" si="60"/>
        <v>02</v>
      </c>
      <c r="M511" s="36" t="str">
        <f t="shared" si="61"/>
        <v>87</v>
      </c>
      <c r="N511" s="34">
        <f t="shared" si="62"/>
        <v>30380.814300000002</v>
      </c>
      <c r="O511" s="37">
        <v>24755.4</v>
      </c>
      <c r="P511" s="37">
        <v>5625.4142999999995</v>
      </c>
      <c r="Q511" s="32" t="s">
        <v>3872</v>
      </c>
      <c r="R511" s="37" t="s">
        <v>5734</v>
      </c>
      <c r="S511" s="38">
        <v>44555</v>
      </c>
      <c r="T511" s="39">
        <f t="shared" si="63"/>
        <v>28</v>
      </c>
    </row>
    <row r="512" spans="1:20" s="39" customFormat="1" ht="54" hidden="1" outlineLevel="1">
      <c r="A512" s="32">
        <f t="shared" si="64"/>
        <v>504</v>
      </c>
      <c r="B512" s="32" t="s">
        <v>3868</v>
      </c>
      <c r="C512" s="32" t="s">
        <v>3869</v>
      </c>
      <c r="D512" s="48" t="s">
        <v>5735</v>
      </c>
      <c r="E512" s="34">
        <v>483305887</v>
      </c>
      <c r="F512" s="34" t="s">
        <v>5736</v>
      </c>
      <c r="G512" s="34" t="s">
        <v>12531</v>
      </c>
      <c r="H512" s="35" t="s">
        <v>5737</v>
      </c>
      <c r="I512" s="36" t="str">
        <f t="shared" si="57"/>
        <v>4</v>
      </c>
      <c r="J512" s="36">
        <f t="shared" si="58"/>
        <v>14</v>
      </c>
      <c r="K512" s="36" t="str">
        <f t="shared" si="59"/>
        <v>25</v>
      </c>
      <c r="L512" s="36" t="str">
        <f t="shared" si="60"/>
        <v>07</v>
      </c>
      <c r="M512" s="36" t="str">
        <f t="shared" si="61"/>
        <v>75</v>
      </c>
      <c r="N512" s="34">
        <f t="shared" si="62"/>
        <v>36783.30416</v>
      </c>
      <c r="O512" s="37">
        <v>25300</v>
      </c>
      <c r="P512" s="37">
        <v>11483.30416</v>
      </c>
      <c r="Q512" s="32" t="s">
        <v>3872</v>
      </c>
      <c r="R512" s="37" t="s">
        <v>5738</v>
      </c>
      <c r="S512" s="38">
        <v>44433</v>
      </c>
      <c r="T512" s="39">
        <f t="shared" si="63"/>
        <v>28</v>
      </c>
    </row>
    <row r="513" spans="1:20" s="39" customFormat="1" ht="54" hidden="1" outlineLevel="1">
      <c r="A513" s="32">
        <f t="shared" si="64"/>
        <v>505</v>
      </c>
      <c r="B513" s="32" t="s">
        <v>3868</v>
      </c>
      <c r="C513" s="32" t="s">
        <v>3869</v>
      </c>
      <c r="D513" s="48" t="s">
        <v>5739</v>
      </c>
      <c r="E513" s="34">
        <v>522376661</v>
      </c>
      <c r="F513" s="34" t="s">
        <v>5740</v>
      </c>
      <c r="G513" s="34" t="s">
        <v>12532</v>
      </c>
      <c r="H513" s="35" t="s">
        <v>5741</v>
      </c>
      <c r="I513" s="36" t="str">
        <f t="shared" si="57"/>
        <v>3</v>
      </c>
      <c r="J513" s="36">
        <f t="shared" si="58"/>
        <v>14</v>
      </c>
      <c r="K513" s="36" t="str">
        <f t="shared" si="59"/>
        <v>03</v>
      </c>
      <c r="L513" s="36" t="str">
        <f t="shared" si="60"/>
        <v>01</v>
      </c>
      <c r="M513" s="36" t="str">
        <f t="shared" si="61"/>
        <v>94</v>
      </c>
      <c r="N513" s="34">
        <f t="shared" si="62"/>
        <v>43996.95205</v>
      </c>
      <c r="O513" s="37">
        <v>31165.7</v>
      </c>
      <c r="P513" s="37">
        <v>12831.252050000001</v>
      </c>
      <c r="Q513" s="32" t="s">
        <v>3872</v>
      </c>
      <c r="R513" s="37" t="s">
        <v>5742</v>
      </c>
      <c r="S513" s="38">
        <v>44456</v>
      </c>
      <c r="T513" s="39">
        <f t="shared" si="63"/>
        <v>28</v>
      </c>
    </row>
    <row r="514" spans="1:20" s="39" customFormat="1" ht="54" hidden="1" outlineLevel="1">
      <c r="A514" s="32">
        <f t="shared" si="64"/>
        <v>506</v>
      </c>
      <c r="B514" s="32" t="s">
        <v>3868</v>
      </c>
      <c r="C514" s="32" t="s">
        <v>3869</v>
      </c>
      <c r="D514" s="48" t="s">
        <v>5743</v>
      </c>
      <c r="E514" s="34">
        <v>533142361</v>
      </c>
      <c r="F514" s="34" t="s">
        <v>5744</v>
      </c>
      <c r="G514" s="34" t="s">
        <v>12533</v>
      </c>
      <c r="H514" s="35" t="s">
        <v>5745</v>
      </c>
      <c r="I514" s="36" t="str">
        <f t="shared" si="57"/>
        <v>4</v>
      </c>
      <c r="J514" s="36">
        <f t="shared" si="58"/>
        <v>14</v>
      </c>
      <c r="K514" s="36" t="str">
        <f t="shared" si="59"/>
        <v>05</v>
      </c>
      <c r="L514" s="36" t="str">
        <f t="shared" si="60"/>
        <v>02</v>
      </c>
      <c r="M514" s="36" t="str">
        <f t="shared" si="61"/>
        <v>92</v>
      </c>
      <c r="N514" s="34">
        <f t="shared" si="62"/>
        <v>29456.909660000001</v>
      </c>
      <c r="O514" s="37">
        <v>23954.7</v>
      </c>
      <c r="P514" s="37">
        <v>5502.2096600000004</v>
      </c>
      <c r="Q514" s="32" t="s">
        <v>3872</v>
      </c>
      <c r="R514" s="37" t="s">
        <v>5746</v>
      </c>
      <c r="S514" s="38">
        <v>44554</v>
      </c>
      <c r="T514" s="39">
        <f t="shared" si="63"/>
        <v>28</v>
      </c>
    </row>
    <row r="515" spans="1:20" s="39" customFormat="1" ht="54" hidden="1" outlineLevel="1">
      <c r="A515" s="32">
        <f t="shared" si="64"/>
        <v>507</v>
      </c>
      <c r="B515" s="32" t="s">
        <v>3868</v>
      </c>
      <c r="C515" s="32" t="s">
        <v>3869</v>
      </c>
      <c r="D515" s="48" t="s">
        <v>5747</v>
      </c>
      <c r="E515" s="34">
        <v>519271231</v>
      </c>
      <c r="F515" s="34" t="s">
        <v>5748</v>
      </c>
      <c r="G515" s="34" t="s">
        <v>12534</v>
      </c>
      <c r="H515" s="35" t="s">
        <v>5749</v>
      </c>
      <c r="I515" s="36" t="str">
        <f t="shared" si="57"/>
        <v>4</v>
      </c>
      <c r="J515" s="36">
        <f t="shared" si="58"/>
        <v>14</v>
      </c>
      <c r="K515" s="36" t="str">
        <f t="shared" si="59"/>
        <v>06</v>
      </c>
      <c r="L515" s="36" t="str">
        <f t="shared" si="60"/>
        <v>12</v>
      </c>
      <c r="M515" s="36" t="str">
        <f t="shared" si="61"/>
        <v>87</v>
      </c>
      <c r="N515" s="34">
        <f t="shared" si="62"/>
        <v>37026.501089999998</v>
      </c>
      <c r="O515" s="37">
        <v>26524.25</v>
      </c>
      <c r="P515" s="37">
        <v>10502.25109</v>
      </c>
      <c r="Q515" s="32" t="s">
        <v>3872</v>
      </c>
      <c r="R515" s="37" t="s">
        <v>5750</v>
      </c>
      <c r="S515" s="38">
        <v>44455</v>
      </c>
      <c r="T515" s="39">
        <f t="shared" si="63"/>
        <v>28</v>
      </c>
    </row>
    <row r="516" spans="1:20" s="39" customFormat="1" ht="54" hidden="1" outlineLevel="1">
      <c r="A516" s="32">
        <f t="shared" si="64"/>
        <v>508</v>
      </c>
      <c r="B516" s="32" t="s">
        <v>3868</v>
      </c>
      <c r="C516" s="32" t="s">
        <v>3869</v>
      </c>
      <c r="D516" s="48" t="s">
        <v>5751</v>
      </c>
      <c r="E516" s="34">
        <v>535335974</v>
      </c>
      <c r="F516" s="34" t="s">
        <v>5752</v>
      </c>
      <c r="G516" s="34" t="s">
        <v>12535</v>
      </c>
      <c r="H516" s="35" t="s">
        <v>5753</v>
      </c>
      <c r="I516" s="36" t="str">
        <f t="shared" si="57"/>
        <v>4</v>
      </c>
      <c r="J516" s="36">
        <f t="shared" si="58"/>
        <v>14</v>
      </c>
      <c r="K516" s="36" t="str">
        <f t="shared" si="59"/>
        <v>23</v>
      </c>
      <c r="L516" s="36" t="str">
        <f t="shared" si="60"/>
        <v>04</v>
      </c>
      <c r="M516" s="36" t="str">
        <f t="shared" si="61"/>
        <v>95</v>
      </c>
      <c r="N516" s="34">
        <f t="shared" si="62"/>
        <v>27683.26844</v>
      </c>
      <c r="O516" s="37">
        <v>20000</v>
      </c>
      <c r="P516" s="37">
        <v>7683.2684400000007</v>
      </c>
      <c r="Q516" s="32" t="s">
        <v>3872</v>
      </c>
      <c r="R516" s="37" t="s">
        <v>5754</v>
      </c>
      <c r="S516" s="38">
        <v>44463</v>
      </c>
      <c r="T516" s="39">
        <f t="shared" si="63"/>
        <v>28</v>
      </c>
    </row>
    <row r="517" spans="1:20" s="39" customFormat="1" ht="54" hidden="1" outlineLevel="1">
      <c r="A517" s="32">
        <f t="shared" si="64"/>
        <v>509</v>
      </c>
      <c r="B517" s="32" t="s">
        <v>3868</v>
      </c>
      <c r="C517" s="32" t="s">
        <v>3869</v>
      </c>
      <c r="D517" s="48" t="s">
        <v>5755</v>
      </c>
      <c r="E517" s="34">
        <v>556898604</v>
      </c>
      <c r="F517" s="34" t="s">
        <v>5756</v>
      </c>
      <c r="G517" s="34" t="s">
        <v>12536</v>
      </c>
      <c r="H517" s="35" t="s">
        <v>5757</v>
      </c>
      <c r="I517" s="36" t="str">
        <f t="shared" si="57"/>
        <v>3</v>
      </c>
      <c r="J517" s="36">
        <f t="shared" si="58"/>
        <v>14</v>
      </c>
      <c r="K517" s="36" t="str">
        <f t="shared" si="59"/>
        <v>11</v>
      </c>
      <c r="L517" s="36" t="str">
        <f t="shared" si="60"/>
        <v>10</v>
      </c>
      <c r="M517" s="36" t="str">
        <f t="shared" si="61"/>
        <v>93</v>
      </c>
      <c r="N517" s="34">
        <f t="shared" si="62"/>
        <v>42986.760009999998</v>
      </c>
      <c r="O517" s="37">
        <v>30000</v>
      </c>
      <c r="P517" s="37">
        <v>12986.76001</v>
      </c>
      <c r="Q517" s="32" t="s">
        <v>3872</v>
      </c>
      <c r="R517" s="37" t="s">
        <v>5758</v>
      </c>
      <c r="S517" s="38">
        <v>44446</v>
      </c>
      <c r="T517" s="39">
        <f t="shared" si="63"/>
        <v>28</v>
      </c>
    </row>
    <row r="518" spans="1:20" s="39" customFormat="1" ht="54" hidden="1" outlineLevel="1">
      <c r="A518" s="32">
        <f t="shared" si="64"/>
        <v>510</v>
      </c>
      <c r="B518" s="32" t="s">
        <v>3868</v>
      </c>
      <c r="C518" s="32" t="s">
        <v>3869</v>
      </c>
      <c r="D518" s="48" t="s">
        <v>5759</v>
      </c>
      <c r="E518" s="34">
        <v>511934677</v>
      </c>
      <c r="F518" s="34" t="s">
        <v>5760</v>
      </c>
      <c r="G518" s="34" t="s">
        <v>12537</v>
      </c>
      <c r="H518" s="35" t="s">
        <v>5761</v>
      </c>
      <c r="I518" s="36" t="str">
        <f t="shared" si="57"/>
        <v>3</v>
      </c>
      <c r="J518" s="36">
        <f t="shared" si="58"/>
        <v>14</v>
      </c>
      <c r="K518" s="36" t="str">
        <f t="shared" si="59"/>
        <v>01</v>
      </c>
      <c r="L518" s="36" t="str">
        <f t="shared" si="60"/>
        <v>03</v>
      </c>
      <c r="M518" s="36" t="str">
        <f t="shared" si="61"/>
        <v>91</v>
      </c>
      <c r="N518" s="34">
        <f t="shared" si="62"/>
        <v>40501.313970000003</v>
      </c>
      <c r="O518" s="37">
        <v>28203</v>
      </c>
      <c r="P518" s="37">
        <v>12298.313969999999</v>
      </c>
      <c r="Q518" s="32" t="s">
        <v>3872</v>
      </c>
      <c r="R518" s="37" t="s">
        <v>5762</v>
      </c>
      <c r="S518" s="38">
        <v>44432</v>
      </c>
      <c r="T518" s="39">
        <f t="shared" si="63"/>
        <v>28</v>
      </c>
    </row>
    <row r="519" spans="1:20" s="39" customFormat="1" ht="54" hidden="1" outlineLevel="1">
      <c r="A519" s="32">
        <f t="shared" si="64"/>
        <v>511</v>
      </c>
      <c r="B519" s="32" t="s">
        <v>3868</v>
      </c>
      <c r="C519" s="32" t="s">
        <v>3869</v>
      </c>
      <c r="D519" s="48" t="s">
        <v>5763</v>
      </c>
      <c r="E519" s="34">
        <v>525386798</v>
      </c>
      <c r="F519" s="34" t="s">
        <v>5764</v>
      </c>
      <c r="G519" s="34" t="s">
        <v>12538</v>
      </c>
      <c r="H519" s="35" t="s">
        <v>5765</v>
      </c>
      <c r="I519" s="36" t="str">
        <f t="shared" si="57"/>
        <v>3</v>
      </c>
      <c r="J519" s="36">
        <f t="shared" si="58"/>
        <v>14</v>
      </c>
      <c r="K519" s="36" t="str">
        <f t="shared" si="59"/>
        <v>11</v>
      </c>
      <c r="L519" s="36" t="str">
        <f t="shared" si="60"/>
        <v>03</v>
      </c>
      <c r="M519" s="36" t="str">
        <f t="shared" si="61"/>
        <v>93</v>
      </c>
      <c r="N519" s="34">
        <f t="shared" si="62"/>
        <v>35375.580759999997</v>
      </c>
      <c r="O519" s="37">
        <v>24304.5</v>
      </c>
      <c r="P519" s="37">
        <v>11071.080760000001</v>
      </c>
      <c r="Q519" s="32" t="s">
        <v>3872</v>
      </c>
      <c r="R519" s="37" t="s">
        <v>5766</v>
      </c>
      <c r="S519" s="38">
        <v>44432</v>
      </c>
      <c r="T519" s="39">
        <f t="shared" si="63"/>
        <v>28</v>
      </c>
    </row>
    <row r="520" spans="1:20" s="39" customFormat="1" ht="54" hidden="1" outlineLevel="1">
      <c r="A520" s="32">
        <f t="shared" si="64"/>
        <v>512</v>
      </c>
      <c r="B520" s="32" t="s">
        <v>3868</v>
      </c>
      <c r="C520" s="32" t="s">
        <v>3869</v>
      </c>
      <c r="D520" s="48" t="s">
        <v>5767</v>
      </c>
      <c r="E520" s="34">
        <v>501559056</v>
      </c>
      <c r="F520" s="34" t="s">
        <v>5768</v>
      </c>
      <c r="G520" s="34" t="s">
        <v>12539</v>
      </c>
      <c r="H520" s="35" t="s">
        <v>5769</v>
      </c>
      <c r="I520" s="36" t="str">
        <f t="shared" si="57"/>
        <v>3</v>
      </c>
      <c r="J520" s="36">
        <f t="shared" si="58"/>
        <v>14</v>
      </c>
      <c r="K520" s="36" t="str">
        <f t="shared" si="59"/>
        <v>26</v>
      </c>
      <c r="L520" s="36" t="str">
        <f t="shared" si="60"/>
        <v>04</v>
      </c>
      <c r="M520" s="36" t="str">
        <f t="shared" si="61"/>
        <v>89</v>
      </c>
      <c r="N520" s="34">
        <f t="shared" si="62"/>
        <v>34809.230969999997</v>
      </c>
      <c r="O520" s="37">
        <v>24829.7</v>
      </c>
      <c r="P520" s="37">
        <v>9979.530969999998</v>
      </c>
      <c r="Q520" s="32" t="s">
        <v>3872</v>
      </c>
      <c r="R520" s="37" t="s">
        <v>5770</v>
      </c>
      <c r="S520" s="38">
        <v>44463</v>
      </c>
      <c r="T520" s="39">
        <f t="shared" si="63"/>
        <v>28</v>
      </c>
    </row>
    <row r="521" spans="1:20" s="39" customFormat="1" ht="54" hidden="1" outlineLevel="1">
      <c r="A521" s="32">
        <f t="shared" si="64"/>
        <v>513</v>
      </c>
      <c r="B521" s="32" t="s">
        <v>3868</v>
      </c>
      <c r="C521" s="32" t="s">
        <v>3869</v>
      </c>
      <c r="D521" s="48" t="s">
        <v>5771</v>
      </c>
      <c r="E521" s="34">
        <v>511935059</v>
      </c>
      <c r="F521" s="34" t="s">
        <v>5772</v>
      </c>
      <c r="G521" s="34" t="s">
        <v>12540</v>
      </c>
      <c r="H521" s="35" t="s">
        <v>5773</v>
      </c>
      <c r="I521" s="36" t="str">
        <f t="shared" ref="I521:I584" si="65">+MID(H521,1,1)</f>
        <v>4</v>
      </c>
      <c r="J521" s="36">
        <f t="shared" ref="J521:J584" si="66">+LEN(H521)</f>
        <v>14</v>
      </c>
      <c r="K521" s="36" t="str">
        <f t="shared" ref="K521:K584" si="67">+MID(H521,2,2)</f>
        <v>21</v>
      </c>
      <c r="L521" s="36" t="str">
        <f t="shared" ref="L521:L584" si="68">+MID(H521,4,2)</f>
        <v>05</v>
      </c>
      <c r="M521" s="36" t="str">
        <f t="shared" ref="M521:M584" si="69">+MID(H521,6,2)</f>
        <v>77</v>
      </c>
      <c r="N521" s="34">
        <f t="shared" si="62"/>
        <v>43184.243000000002</v>
      </c>
      <c r="O521" s="37">
        <v>30940</v>
      </c>
      <c r="P521" s="37">
        <v>12244.243</v>
      </c>
      <c r="Q521" s="32" t="s">
        <v>3872</v>
      </c>
      <c r="R521" s="37" t="s">
        <v>5774</v>
      </c>
      <c r="S521" s="38">
        <v>44413</v>
      </c>
      <c r="T521" s="39">
        <f t="shared" si="63"/>
        <v>28</v>
      </c>
    </row>
    <row r="522" spans="1:20" s="39" customFormat="1" ht="54" hidden="1" outlineLevel="1">
      <c r="A522" s="32">
        <f t="shared" si="64"/>
        <v>514</v>
      </c>
      <c r="B522" s="32" t="s">
        <v>3868</v>
      </c>
      <c r="C522" s="32" t="s">
        <v>3869</v>
      </c>
      <c r="D522" s="48" t="s">
        <v>5775</v>
      </c>
      <c r="E522" s="34">
        <v>556005352</v>
      </c>
      <c r="F522" s="34" t="s">
        <v>5776</v>
      </c>
      <c r="G522" s="34" t="s">
        <v>12541</v>
      </c>
      <c r="H522" s="35" t="s">
        <v>5777</v>
      </c>
      <c r="I522" s="36" t="str">
        <f t="shared" si="65"/>
        <v>4</v>
      </c>
      <c r="J522" s="36">
        <f t="shared" si="66"/>
        <v>14</v>
      </c>
      <c r="K522" s="36" t="str">
        <f t="shared" si="67"/>
        <v>24</v>
      </c>
      <c r="L522" s="36" t="str">
        <f t="shared" si="68"/>
        <v>07</v>
      </c>
      <c r="M522" s="36" t="str">
        <f t="shared" si="69"/>
        <v>80</v>
      </c>
      <c r="N522" s="34">
        <f t="shared" ref="N522:N585" si="70">O522+P522</f>
        <v>40128.111000000004</v>
      </c>
      <c r="O522" s="37">
        <v>30940</v>
      </c>
      <c r="P522" s="37">
        <v>9188.1110000000008</v>
      </c>
      <c r="Q522" s="32" t="s">
        <v>3872</v>
      </c>
      <c r="R522" s="37" t="s">
        <v>5778</v>
      </c>
      <c r="S522" s="38">
        <v>44413</v>
      </c>
      <c r="T522" s="39">
        <f t="shared" ref="T522:T585" si="71">+LEN(R522)</f>
        <v>28</v>
      </c>
    </row>
    <row r="523" spans="1:20" s="39" customFormat="1" ht="54" hidden="1" outlineLevel="1">
      <c r="A523" s="32">
        <f t="shared" ref="A523:A586" si="72">+A522+1</f>
        <v>515</v>
      </c>
      <c r="B523" s="32" t="s">
        <v>3868</v>
      </c>
      <c r="C523" s="32" t="s">
        <v>3869</v>
      </c>
      <c r="D523" s="48" t="s">
        <v>5779</v>
      </c>
      <c r="E523" s="34">
        <v>486838087</v>
      </c>
      <c r="F523" s="34" t="s">
        <v>5780</v>
      </c>
      <c r="G523" s="34" t="s">
        <v>12542</v>
      </c>
      <c r="H523" s="35" t="s">
        <v>5781</v>
      </c>
      <c r="I523" s="36" t="str">
        <f t="shared" si="65"/>
        <v>4</v>
      </c>
      <c r="J523" s="36">
        <f t="shared" si="66"/>
        <v>14</v>
      </c>
      <c r="K523" s="36" t="str">
        <f t="shared" si="67"/>
        <v>02</v>
      </c>
      <c r="L523" s="36" t="str">
        <f t="shared" si="68"/>
        <v>05</v>
      </c>
      <c r="M523" s="36" t="str">
        <f t="shared" si="69"/>
        <v>72</v>
      </c>
      <c r="N523" s="34">
        <f t="shared" si="70"/>
        <v>47103.67499</v>
      </c>
      <c r="O523" s="37">
        <v>32000</v>
      </c>
      <c r="P523" s="37">
        <v>15103.67499</v>
      </c>
      <c r="Q523" s="32" t="s">
        <v>3872</v>
      </c>
      <c r="R523" s="37" t="s">
        <v>5782</v>
      </c>
      <c r="S523" s="38">
        <v>44418</v>
      </c>
      <c r="T523" s="39">
        <f t="shared" si="71"/>
        <v>28</v>
      </c>
    </row>
    <row r="524" spans="1:20" s="39" customFormat="1" ht="54" hidden="1" outlineLevel="1">
      <c r="A524" s="32">
        <f t="shared" si="72"/>
        <v>516</v>
      </c>
      <c r="B524" s="32" t="s">
        <v>3868</v>
      </c>
      <c r="C524" s="32" t="s">
        <v>3869</v>
      </c>
      <c r="D524" s="48" t="s">
        <v>5783</v>
      </c>
      <c r="E524" s="34">
        <v>533646651</v>
      </c>
      <c r="F524" s="34" t="s">
        <v>5784</v>
      </c>
      <c r="G524" s="34" t="s">
        <v>12543</v>
      </c>
      <c r="H524" s="35" t="s">
        <v>5785</v>
      </c>
      <c r="I524" s="36" t="str">
        <f t="shared" si="65"/>
        <v>3</v>
      </c>
      <c r="J524" s="36">
        <f t="shared" si="66"/>
        <v>14</v>
      </c>
      <c r="K524" s="36" t="str">
        <f t="shared" si="67"/>
        <v>01</v>
      </c>
      <c r="L524" s="36" t="str">
        <f t="shared" si="68"/>
        <v>03</v>
      </c>
      <c r="M524" s="36" t="str">
        <f t="shared" si="69"/>
        <v>95</v>
      </c>
      <c r="N524" s="34">
        <f t="shared" si="70"/>
        <v>47464.469449999997</v>
      </c>
      <c r="O524" s="37">
        <v>32840</v>
      </c>
      <c r="P524" s="37">
        <v>14624.469449999999</v>
      </c>
      <c r="Q524" s="32" t="s">
        <v>3872</v>
      </c>
      <c r="R524" s="37" t="s">
        <v>5786</v>
      </c>
      <c r="S524" s="38">
        <v>44428</v>
      </c>
      <c r="T524" s="39">
        <f t="shared" si="71"/>
        <v>28</v>
      </c>
    </row>
    <row r="525" spans="1:20" s="39" customFormat="1" ht="54" hidden="1" outlineLevel="1">
      <c r="A525" s="32">
        <f t="shared" si="72"/>
        <v>517</v>
      </c>
      <c r="B525" s="32" t="s">
        <v>3868</v>
      </c>
      <c r="C525" s="32" t="s">
        <v>3869</v>
      </c>
      <c r="D525" s="48" t="s">
        <v>5787</v>
      </c>
      <c r="E525" s="34">
        <v>564478419</v>
      </c>
      <c r="F525" s="34" t="s">
        <v>5788</v>
      </c>
      <c r="G525" s="34" t="s">
        <v>12544</v>
      </c>
      <c r="H525" s="35" t="s">
        <v>5789</v>
      </c>
      <c r="I525" s="36" t="str">
        <f t="shared" si="65"/>
        <v>4</v>
      </c>
      <c r="J525" s="36">
        <f t="shared" si="66"/>
        <v>14</v>
      </c>
      <c r="K525" s="36" t="str">
        <f t="shared" si="67"/>
        <v>01</v>
      </c>
      <c r="L525" s="36" t="str">
        <f t="shared" si="68"/>
        <v>05</v>
      </c>
      <c r="M525" s="36" t="str">
        <f t="shared" si="69"/>
        <v>86</v>
      </c>
      <c r="N525" s="34">
        <f t="shared" si="70"/>
        <v>40396.464</v>
      </c>
      <c r="O525" s="37">
        <v>30000</v>
      </c>
      <c r="P525" s="37">
        <v>10396.464</v>
      </c>
      <c r="Q525" s="32" t="s">
        <v>3872</v>
      </c>
      <c r="R525" s="37" t="s">
        <v>5790</v>
      </c>
      <c r="S525" s="38">
        <v>44433</v>
      </c>
      <c r="T525" s="39">
        <f t="shared" si="71"/>
        <v>28</v>
      </c>
    </row>
    <row r="526" spans="1:20" s="39" customFormat="1" ht="54" hidden="1" outlineLevel="1">
      <c r="A526" s="32">
        <f t="shared" si="72"/>
        <v>518</v>
      </c>
      <c r="B526" s="32" t="s">
        <v>3868</v>
      </c>
      <c r="C526" s="32" t="s">
        <v>3869</v>
      </c>
      <c r="D526" s="48" t="s">
        <v>5791</v>
      </c>
      <c r="E526" s="34">
        <v>543509870</v>
      </c>
      <c r="F526" s="34" t="s">
        <v>5792</v>
      </c>
      <c r="G526" s="34" t="s">
        <v>12545</v>
      </c>
      <c r="H526" s="35" t="s">
        <v>5793</v>
      </c>
      <c r="I526" s="36" t="str">
        <f t="shared" si="65"/>
        <v>3</v>
      </c>
      <c r="J526" s="36">
        <f t="shared" si="66"/>
        <v>14</v>
      </c>
      <c r="K526" s="36" t="str">
        <f t="shared" si="67"/>
        <v>24</v>
      </c>
      <c r="L526" s="36" t="str">
        <f t="shared" si="68"/>
        <v>09</v>
      </c>
      <c r="M526" s="36" t="str">
        <f t="shared" si="69"/>
        <v>96</v>
      </c>
      <c r="N526" s="34">
        <f t="shared" si="70"/>
        <v>44007.767540000001</v>
      </c>
      <c r="O526" s="37">
        <v>31137.45</v>
      </c>
      <c r="P526" s="37">
        <v>12870.31754</v>
      </c>
      <c r="Q526" s="32" t="s">
        <v>3872</v>
      </c>
      <c r="R526" s="37" t="s">
        <v>5794</v>
      </c>
      <c r="S526" s="38">
        <v>44449</v>
      </c>
      <c r="T526" s="39">
        <f t="shared" si="71"/>
        <v>28</v>
      </c>
    </row>
    <row r="527" spans="1:20" s="39" customFormat="1" ht="54" hidden="1" outlineLevel="1">
      <c r="A527" s="32">
        <f t="shared" si="72"/>
        <v>519</v>
      </c>
      <c r="B527" s="32" t="s">
        <v>3868</v>
      </c>
      <c r="C527" s="32" t="s">
        <v>3869</v>
      </c>
      <c r="D527" s="48" t="s">
        <v>5795</v>
      </c>
      <c r="E527" s="34">
        <v>521837927</v>
      </c>
      <c r="F527" s="34" t="s">
        <v>5796</v>
      </c>
      <c r="G527" s="34" t="s">
        <v>12546</v>
      </c>
      <c r="H527" s="35" t="s">
        <v>5797</v>
      </c>
      <c r="I527" s="36" t="str">
        <f t="shared" si="65"/>
        <v>4</v>
      </c>
      <c r="J527" s="36">
        <f t="shared" si="66"/>
        <v>14</v>
      </c>
      <c r="K527" s="36" t="str">
        <f t="shared" si="67"/>
        <v>30</v>
      </c>
      <c r="L527" s="36" t="str">
        <f t="shared" si="68"/>
        <v>08</v>
      </c>
      <c r="M527" s="36" t="str">
        <f t="shared" si="69"/>
        <v>74</v>
      </c>
      <c r="N527" s="34">
        <f t="shared" si="70"/>
        <v>39288.464309999996</v>
      </c>
      <c r="O527" s="37">
        <v>26842.5</v>
      </c>
      <c r="P527" s="37">
        <v>12445.964309999999</v>
      </c>
      <c r="Q527" s="32" t="s">
        <v>3872</v>
      </c>
      <c r="R527" s="37" t="s">
        <v>5798</v>
      </c>
      <c r="S527" s="38">
        <v>44429</v>
      </c>
      <c r="T527" s="39">
        <f t="shared" si="71"/>
        <v>28</v>
      </c>
    </row>
    <row r="528" spans="1:20" s="39" customFormat="1" ht="54" hidden="1" outlineLevel="1">
      <c r="A528" s="32">
        <f t="shared" si="72"/>
        <v>520</v>
      </c>
      <c r="B528" s="32" t="s">
        <v>3868</v>
      </c>
      <c r="C528" s="32" t="s">
        <v>3869</v>
      </c>
      <c r="D528" s="48" t="s">
        <v>5799</v>
      </c>
      <c r="E528" s="34">
        <v>513380970</v>
      </c>
      <c r="F528" s="34" t="s">
        <v>5800</v>
      </c>
      <c r="G528" s="34" t="s">
        <v>12547</v>
      </c>
      <c r="H528" s="35" t="s">
        <v>5801</v>
      </c>
      <c r="I528" s="36" t="str">
        <f t="shared" si="65"/>
        <v>4</v>
      </c>
      <c r="J528" s="36">
        <f t="shared" si="66"/>
        <v>14</v>
      </c>
      <c r="K528" s="36" t="str">
        <f t="shared" si="67"/>
        <v>29</v>
      </c>
      <c r="L528" s="36" t="str">
        <f t="shared" si="68"/>
        <v>12</v>
      </c>
      <c r="M528" s="36" t="str">
        <f t="shared" si="69"/>
        <v>85</v>
      </c>
      <c r="N528" s="34">
        <f t="shared" si="70"/>
        <v>31461.051149999999</v>
      </c>
      <c r="O528" s="37">
        <v>24000</v>
      </c>
      <c r="P528" s="37">
        <v>7461.0511500000002</v>
      </c>
      <c r="Q528" s="32" t="s">
        <v>3872</v>
      </c>
      <c r="R528" s="37" t="s">
        <v>5802</v>
      </c>
      <c r="S528" s="38">
        <v>44484</v>
      </c>
      <c r="T528" s="39">
        <f t="shared" si="71"/>
        <v>28</v>
      </c>
    </row>
    <row r="529" spans="1:21" s="39" customFormat="1" ht="54" hidden="1" outlineLevel="1">
      <c r="A529" s="32">
        <f t="shared" si="72"/>
        <v>521</v>
      </c>
      <c r="B529" s="32" t="s">
        <v>3868</v>
      </c>
      <c r="C529" s="32" t="s">
        <v>3869</v>
      </c>
      <c r="D529" s="48" t="s">
        <v>5803</v>
      </c>
      <c r="E529" s="34">
        <v>583806671</v>
      </c>
      <c r="F529" s="34" t="s">
        <v>5804</v>
      </c>
      <c r="G529" s="34" t="s">
        <v>12548</v>
      </c>
      <c r="H529" s="35" t="s">
        <v>5805</v>
      </c>
      <c r="I529" s="36" t="str">
        <f t="shared" si="65"/>
        <v>4</v>
      </c>
      <c r="J529" s="36">
        <f t="shared" si="66"/>
        <v>14</v>
      </c>
      <c r="K529" s="36" t="str">
        <f t="shared" si="67"/>
        <v>28</v>
      </c>
      <c r="L529" s="36" t="str">
        <f t="shared" si="68"/>
        <v>12</v>
      </c>
      <c r="M529" s="36" t="str">
        <f t="shared" si="69"/>
        <v>91</v>
      </c>
      <c r="N529" s="34">
        <f t="shared" si="70"/>
        <v>42399.910680000001</v>
      </c>
      <c r="O529" s="37">
        <v>30000</v>
      </c>
      <c r="P529" s="37">
        <v>12399.910679999999</v>
      </c>
      <c r="Q529" s="32" t="s">
        <v>3872</v>
      </c>
      <c r="R529" s="37" t="s">
        <v>5806</v>
      </c>
      <c r="S529" s="38">
        <v>44454</v>
      </c>
      <c r="T529" s="39">
        <f t="shared" si="71"/>
        <v>28</v>
      </c>
    </row>
    <row r="530" spans="1:21" s="39" customFormat="1" ht="54" hidden="1" outlineLevel="1">
      <c r="A530" s="32">
        <f t="shared" si="72"/>
        <v>522</v>
      </c>
      <c r="B530" s="32" t="s">
        <v>3868</v>
      </c>
      <c r="C530" s="32" t="s">
        <v>3869</v>
      </c>
      <c r="D530" s="48" t="s">
        <v>5807</v>
      </c>
      <c r="E530" s="34">
        <v>556087609</v>
      </c>
      <c r="F530" s="34" t="s">
        <v>5808</v>
      </c>
      <c r="G530" s="34" t="s">
        <v>12549</v>
      </c>
      <c r="H530" s="35" t="s">
        <v>5809</v>
      </c>
      <c r="I530" s="36" t="str">
        <f t="shared" si="65"/>
        <v>3</v>
      </c>
      <c r="J530" s="36">
        <f t="shared" si="66"/>
        <v>14</v>
      </c>
      <c r="K530" s="36" t="str">
        <f t="shared" si="67"/>
        <v>25</v>
      </c>
      <c r="L530" s="36" t="str">
        <f t="shared" si="68"/>
        <v>03</v>
      </c>
      <c r="M530" s="36" t="str">
        <f t="shared" si="69"/>
        <v>94</v>
      </c>
      <c r="N530" s="34">
        <f t="shared" si="70"/>
        <v>21166.84117</v>
      </c>
      <c r="O530" s="37">
        <v>15055.8</v>
      </c>
      <c r="P530" s="37">
        <v>6111.0411699999995</v>
      </c>
      <c r="Q530" s="32" t="s">
        <v>3872</v>
      </c>
      <c r="R530" s="37" t="s">
        <v>5810</v>
      </c>
      <c r="S530" s="38">
        <v>44438</v>
      </c>
      <c r="T530" s="39">
        <f t="shared" si="71"/>
        <v>28</v>
      </c>
    </row>
    <row r="531" spans="1:21" s="39" customFormat="1" ht="54" hidden="1" outlineLevel="1">
      <c r="A531" s="32">
        <f t="shared" si="72"/>
        <v>523</v>
      </c>
      <c r="B531" s="32" t="s">
        <v>3868</v>
      </c>
      <c r="C531" s="32" t="s">
        <v>3869</v>
      </c>
      <c r="D531" s="48" t="s">
        <v>5811</v>
      </c>
      <c r="E531" s="34">
        <v>520739764</v>
      </c>
      <c r="F531" s="34" t="s">
        <v>5812</v>
      </c>
      <c r="G531" s="34" t="s">
        <v>12550</v>
      </c>
      <c r="H531" s="35" t="s">
        <v>5813</v>
      </c>
      <c r="I531" s="36" t="str">
        <f t="shared" si="65"/>
        <v>3</v>
      </c>
      <c r="J531" s="36">
        <f t="shared" si="66"/>
        <v>14</v>
      </c>
      <c r="K531" s="36" t="str">
        <f t="shared" si="67"/>
        <v>17</v>
      </c>
      <c r="L531" s="36" t="str">
        <f t="shared" si="68"/>
        <v>05</v>
      </c>
      <c r="M531" s="36" t="str">
        <f t="shared" si="69"/>
        <v>95</v>
      </c>
      <c r="N531" s="34">
        <f t="shared" si="70"/>
        <v>36347.138480000001</v>
      </c>
      <c r="O531" s="37">
        <v>25000</v>
      </c>
      <c r="P531" s="37">
        <v>11347.13848</v>
      </c>
      <c r="Q531" s="32" t="s">
        <v>3872</v>
      </c>
      <c r="R531" s="37" t="s">
        <v>5814</v>
      </c>
      <c r="S531" s="38">
        <v>44432</v>
      </c>
      <c r="T531" s="39">
        <f t="shared" si="71"/>
        <v>28</v>
      </c>
    </row>
    <row r="532" spans="1:21" s="39" customFormat="1" ht="54" hidden="1" outlineLevel="1">
      <c r="A532" s="32">
        <f t="shared" si="72"/>
        <v>524</v>
      </c>
      <c r="B532" s="32" t="s">
        <v>3868</v>
      </c>
      <c r="C532" s="32" t="s">
        <v>3869</v>
      </c>
      <c r="D532" s="48" t="s">
        <v>5815</v>
      </c>
      <c r="E532" s="34">
        <v>600330522</v>
      </c>
      <c r="F532" s="34" t="s">
        <v>5816</v>
      </c>
      <c r="G532" s="34" t="s">
        <v>12551</v>
      </c>
      <c r="H532" s="35" t="s">
        <v>5817</v>
      </c>
      <c r="I532" s="36" t="str">
        <f t="shared" si="65"/>
        <v>3</v>
      </c>
      <c r="J532" s="36">
        <f t="shared" si="66"/>
        <v>14</v>
      </c>
      <c r="K532" s="36" t="str">
        <f t="shared" si="67"/>
        <v>05</v>
      </c>
      <c r="L532" s="36" t="str">
        <f t="shared" si="68"/>
        <v>06</v>
      </c>
      <c r="M532" s="36" t="str">
        <f t="shared" si="69"/>
        <v>84</v>
      </c>
      <c r="N532" s="34">
        <f t="shared" si="70"/>
        <v>43535.226859999995</v>
      </c>
      <c r="O532" s="37">
        <v>29000</v>
      </c>
      <c r="P532" s="37">
        <v>14535.226859999999</v>
      </c>
      <c r="Q532" s="32" t="s">
        <v>3872</v>
      </c>
      <c r="R532" s="37" t="s">
        <v>5818</v>
      </c>
      <c r="S532" s="38">
        <v>44433</v>
      </c>
      <c r="T532" s="39">
        <f t="shared" si="71"/>
        <v>28</v>
      </c>
    </row>
    <row r="533" spans="1:21" s="39" customFormat="1" ht="54" hidden="1" outlineLevel="1">
      <c r="A533" s="32">
        <f t="shared" si="72"/>
        <v>525</v>
      </c>
      <c r="B533" s="32" t="s">
        <v>3868</v>
      </c>
      <c r="C533" s="32" t="s">
        <v>3869</v>
      </c>
      <c r="D533" s="48" t="s">
        <v>5819</v>
      </c>
      <c r="E533" s="34">
        <v>527445334</v>
      </c>
      <c r="F533" s="34" t="s">
        <v>5820</v>
      </c>
      <c r="G533" s="34" t="s">
        <v>12552</v>
      </c>
      <c r="H533" s="35" t="s">
        <v>5821</v>
      </c>
      <c r="I533" s="36" t="str">
        <f t="shared" si="65"/>
        <v>4</v>
      </c>
      <c r="J533" s="36">
        <f t="shared" si="66"/>
        <v>14</v>
      </c>
      <c r="K533" s="36" t="str">
        <f t="shared" si="67"/>
        <v>02</v>
      </c>
      <c r="L533" s="36" t="str">
        <f t="shared" si="68"/>
        <v>06</v>
      </c>
      <c r="M533" s="36" t="str">
        <f t="shared" si="69"/>
        <v>92</v>
      </c>
      <c r="N533" s="34">
        <f t="shared" si="70"/>
        <v>38726.745199999998</v>
      </c>
      <c r="O533" s="37">
        <v>27000</v>
      </c>
      <c r="P533" s="37">
        <v>11726.745199999999</v>
      </c>
      <c r="Q533" s="32" t="s">
        <v>3872</v>
      </c>
      <c r="R533" s="37" t="s">
        <v>5822</v>
      </c>
      <c r="S533" s="38">
        <v>44438</v>
      </c>
      <c r="T533" s="39">
        <f t="shared" si="71"/>
        <v>28</v>
      </c>
    </row>
    <row r="534" spans="1:21" s="39" customFormat="1" ht="54" hidden="1" outlineLevel="1">
      <c r="A534" s="32">
        <f t="shared" si="72"/>
        <v>526</v>
      </c>
      <c r="B534" s="32" t="s">
        <v>3868</v>
      </c>
      <c r="C534" s="32" t="s">
        <v>3869</v>
      </c>
      <c r="D534" s="48" t="s">
        <v>5823</v>
      </c>
      <c r="E534" s="34">
        <v>531524267</v>
      </c>
      <c r="F534" s="34" t="s">
        <v>5824</v>
      </c>
      <c r="G534" s="34" t="s">
        <v>12553</v>
      </c>
      <c r="H534" s="35" t="s">
        <v>5825</v>
      </c>
      <c r="I534" s="36" t="str">
        <f t="shared" si="65"/>
        <v>4</v>
      </c>
      <c r="J534" s="36">
        <f t="shared" si="66"/>
        <v>14</v>
      </c>
      <c r="K534" s="36" t="str">
        <f t="shared" si="67"/>
        <v>05</v>
      </c>
      <c r="L534" s="36" t="str">
        <f t="shared" si="68"/>
        <v>11</v>
      </c>
      <c r="M534" s="36" t="str">
        <f t="shared" si="69"/>
        <v>95</v>
      </c>
      <c r="N534" s="34">
        <f t="shared" si="70"/>
        <v>33453.563999999998</v>
      </c>
      <c r="O534" s="37">
        <v>23961.5</v>
      </c>
      <c r="P534" s="37">
        <v>9492.0640000000003</v>
      </c>
      <c r="Q534" s="32" t="s">
        <v>3872</v>
      </c>
      <c r="R534" s="37" t="s">
        <v>5826</v>
      </c>
      <c r="S534" s="38">
        <v>44434</v>
      </c>
      <c r="T534" s="39">
        <f t="shared" si="71"/>
        <v>28</v>
      </c>
    </row>
    <row r="535" spans="1:21" s="39" customFormat="1" ht="54" hidden="1" outlineLevel="1">
      <c r="A535" s="32">
        <f t="shared" si="72"/>
        <v>527</v>
      </c>
      <c r="B535" s="32" t="s">
        <v>3868</v>
      </c>
      <c r="C535" s="32" t="s">
        <v>3869</v>
      </c>
      <c r="D535" s="48" t="s">
        <v>5827</v>
      </c>
      <c r="E535" s="34">
        <v>522083766</v>
      </c>
      <c r="F535" s="34" t="s">
        <v>5828</v>
      </c>
      <c r="G535" s="34" t="s">
        <v>12554</v>
      </c>
      <c r="H535" s="35" t="s">
        <v>5829</v>
      </c>
      <c r="I535" s="36" t="str">
        <f t="shared" si="65"/>
        <v>4</v>
      </c>
      <c r="J535" s="36">
        <f t="shared" si="66"/>
        <v>14</v>
      </c>
      <c r="K535" s="36" t="str">
        <f t="shared" si="67"/>
        <v>13</v>
      </c>
      <c r="L535" s="36" t="str">
        <f t="shared" si="68"/>
        <v>08</v>
      </c>
      <c r="M535" s="36" t="str">
        <f t="shared" si="69"/>
        <v>88</v>
      </c>
      <c r="N535" s="34">
        <f t="shared" si="70"/>
        <v>40665.775000000001</v>
      </c>
      <c r="O535" s="37">
        <v>30200</v>
      </c>
      <c r="P535" s="37">
        <v>10465.775</v>
      </c>
      <c r="Q535" s="32" t="s">
        <v>3872</v>
      </c>
      <c r="R535" s="37" t="s">
        <v>5830</v>
      </c>
      <c r="S535" s="38">
        <v>44433</v>
      </c>
      <c r="T535" s="39">
        <f t="shared" si="71"/>
        <v>28</v>
      </c>
    </row>
    <row r="536" spans="1:21" s="39" customFormat="1" ht="54" hidden="1" outlineLevel="1">
      <c r="A536" s="32">
        <f t="shared" si="72"/>
        <v>528</v>
      </c>
      <c r="B536" s="32" t="s">
        <v>3868</v>
      </c>
      <c r="C536" s="32" t="s">
        <v>3869</v>
      </c>
      <c r="D536" s="48" t="s">
        <v>5831</v>
      </c>
      <c r="E536" s="34">
        <v>526623288</v>
      </c>
      <c r="F536" s="34" t="s">
        <v>5832</v>
      </c>
      <c r="G536" s="34" t="s">
        <v>12555</v>
      </c>
      <c r="H536" s="35" t="s">
        <v>5833</v>
      </c>
      <c r="I536" s="36" t="str">
        <f t="shared" si="65"/>
        <v>4</v>
      </c>
      <c r="J536" s="36">
        <f t="shared" si="66"/>
        <v>14</v>
      </c>
      <c r="K536" s="36" t="str">
        <f t="shared" si="67"/>
        <v>22</v>
      </c>
      <c r="L536" s="36" t="str">
        <f t="shared" si="68"/>
        <v>12</v>
      </c>
      <c r="M536" s="36" t="str">
        <f t="shared" si="69"/>
        <v>78</v>
      </c>
      <c r="N536" s="34">
        <f t="shared" si="70"/>
        <v>47129.209000000003</v>
      </c>
      <c r="O536" s="37">
        <v>35000</v>
      </c>
      <c r="P536" s="37">
        <v>12129.209000000001</v>
      </c>
      <c r="Q536" s="32" t="s">
        <v>3872</v>
      </c>
      <c r="R536" s="37" t="s">
        <v>5834</v>
      </c>
      <c r="S536" s="38">
        <v>44433</v>
      </c>
      <c r="T536" s="39">
        <f t="shared" si="71"/>
        <v>28</v>
      </c>
    </row>
    <row r="537" spans="1:21" s="39" customFormat="1" ht="54" hidden="1" outlineLevel="1">
      <c r="A537" s="32">
        <f t="shared" si="72"/>
        <v>529</v>
      </c>
      <c r="B537" s="32" t="s">
        <v>3868</v>
      </c>
      <c r="C537" s="32" t="s">
        <v>3869</v>
      </c>
      <c r="D537" s="48" t="s">
        <v>5835</v>
      </c>
      <c r="E537" s="34">
        <v>527744484</v>
      </c>
      <c r="F537" s="34" t="s">
        <v>5836</v>
      </c>
      <c r="G537" s="34" t="s">
        <v>12556</v>
      </c>
      <c r="H537" s="35" t="s">
        <v>5837</v>
      </c>
      <c r="I537" s="36" t="str">
        <f t="shared" si="65"/>
        <v>3</v>
      </c>
      <c r="J537" s="36">
        <f t="shared" si="66"/>
        <v>14</v>
      </c>
      <c r="K537" s="36" t="str">
        <f t="shared" si="67"/>
        <v>08</v>
      </c>
      <c r="L537" s="36" t="str">
        <f t="shared" si="68"/>
        <v>07</v>
      </c>
      <c r="M537" s="36" t="str">
        <f t="shared" si="69"/>
        <v>85</v>
      </c>
      <c r="N537" s="34">
        <f t="shared" si="70"/>
        <v>47129.207999999999</v>
      </c>
      <c r="O537" s="37">
        <v>35000</v>
      </c>
      <c r="P537" s="37">
        <v>12129.208000000001</v>
      </c>
      <c r="Q537" s="32" t="s">
        <v>3872</v>
      </c>
      <c r="R537" s="37" t="s">
        <v>5838</v>
      </c>
      <c r="S537" s="38">
        <v>44433</v>
      </c>
      <c r="T537" s="39">
        <f t="shared" si="71"/>
        <v>28</v>
      </c>
    </row>
    <row r="538" spans="1:21" s="39" customFormat="1" ht="54" hidden="1" outlineLevel="1">
      <c r="A538" s="32">
        <f t="shared" si="72"/>
        <v>530</v>
      </c>
      <c r="B538" s="32" t="s">
        <v>3868</v>
      </c>
      <c r="C538" s="32" t="s">
        <v>3869</v>
      </c>
      <c r="D538" s="48" t="s">
        <v>5839</v>
      </c>
      <c r="E538" s="34">
        <v>549125389</v>
      </c>
      <c r="F538" s="34" t="s">
        <v>5840</v>
      </c>
      <c r="G538" s="34" t="s">
        <v>12557</v>
      </c>
      <c r="H538" s="35" t="s">
        <v>5841</v>
      </c>
      <c r="I538" s="36" t="str">
        <f t="shared" si="65"/>
        <v>4</v>
      </c>
      <c r="J538" s="36">
        <f t="shared" si="66"/>
        <v>14</v>
      </c>
      <c r="K538" s="36" t="str">
        <f t="shared" si="67"/>
        <v>01</v>
      </c>
      <c r="L538" s="36" t="str">
        <f t="shared" si="68"/>
        <v>11</v>
      </c>
      <c r="M538" s="36" t="str">
        <f t="shared" si="69"/>
        <v>87</v>
      </c>
      <c r="N538" s="34">
        <f t="shared" si="70"/>
        <v>34067.486499999999</v>
      </c>
      <c r="O538" s="37">
        <v>25300</v>
      </c>
      <c r="P538" s="37">
        <v>8767.4865000000009</v>
      </c>
      <c r="Q538" s="32" t="s">
        <v>3872</v>
      </c>
      <c r="R538" s="37" t="s">
        <v>5842</v>
      </c>
      <c r="S538" s="38">
        <v>44487</v>
      </c>
      <c r="T538" s="39">
        <f t="shared" si="71"/>
        <v>28</v>
      </c>
    </row>
    <row r="539" spans="1:21" s="39" customFormat="1" ht="54" hidden="1" outlineLevel="1">
      <c r="A539" s="32">
        <f t="shared" si="72"/>
        <v>531</v>
      </c>
      <c r="B539" s="32" t="s">
        <v>3868</v>
      </c>
      <c r="C539" s="32" t="s">
        <v>3869</v>
      </c>
      <c r="D539" s="50" t="s">
        <v>5843</v>
      </c>
      <c r="E539" s="34">
        <v>584564167</v>
      </c>
      <c r="F539" s="34" t="s">
        <v>5844</v>
      </c>
      <c r="G539" s="34" t="s">
        <v>12558</v>
      </c>
      <c r="H539" s="35" t="s">
        <v>5845</v>
      </c>
      <c r="I539" s="36" t="str">
        <f t="shared" si="65"/>
        <v>6</v>
      </c>
      <c r="J539" s="36">
        <f t="shared" si="66"/>
        <v>14</v>
      </c>
      <c r="K539" s="36" t="str">
        <f t="shared" si="67"/>
        <v>31</v>
      </c>
      <c r="L539" s="36" t="str">
        <f t="shared" si="68"/>
        <v>05</v>
      </c>
      <c r="M539" s="36" t="str">
        <f t="shared" si="69"/>
        <v>00</v>
      </c>
      <c r="N539" s="34">
        <f t="shared" si="70"/>
        <v>36843</v>
      </c>
      <c r="O539" s="37">
        <v>27000</v>
      </c>
      <c r="P539" s="37">
        <v>9843</v>
      </c>
      <c r="Q539" s="32" t="s">
        <v>3872</v>
      </c>
      <c r="R539" s="37" t="s">
        <v>5846</v>
      </c>
      <c r="S539" s="38">
        <v>44435</v>
      </c>
      <c r="T539" s="39">
        <f t="shared" si="71"/>
        <v>28</v>
      </c>
    </row>
    <row r="540" spans="1:21" s="39" customFormat="1" ht="54" hidden="1" outlineLevel="1">
      <c r="A540" s="32">
        <f t="shared" si="72"/>
        <v>532</v>
      </c>
      <c r="B540" s="32" t="s">
        <v>3868</v>
      </c>
      <c r="C540" s="32" t="s">
        <v>3869</v>
      </c>
      <c r="D540" s="48" t="s">
        <v>5847</v>
      </c>
      <c r="E540" s="34">
        <v>527601322</v>
      </c>
      <c r="F540" s="34" t="s">
        <v>5848</v>
      </c>
      <c r="G540" s="34" t="s">
        <v>12559</v>
      </c>
      <c r="H540" s="35" t="s">
        <v>5849</v>
      </c>
      <c r="I540" s="36" t="str">
        <f t="shared" si="65"/>
        <v>4</v>
      </c>
      <c r="J540" s="36">
        <f t="shared" si="66"/>
        <v>14</v>
      </c>
      <c r="K540" s="36" t="str">
        <f t="shared" si="67"/>
        <v>19</v>
      </c>
      <c r="L540" s="36" t="str">
        <f t="shared" si="68"/>
        <v>04</v>
      </c>
      <c r="M540" s="36" t="str">
        <f t="shared" si="69"/>
        <v>72</v>
      </c>
      <c r="N540" s="34">
        <f t="shared" si="70"/>
        <v>32954.729940000005</v>
      </c>
      <c r="O540" s="37">
        <v>23344</v>
      </c>
      <c r="P540" s="37">
        <v>9610.7299400000011</v>
      </c>
      <c r="Q540" s="32" t="s">
        <v>3872</v>
      </c>
      <c r="R540" s="37" t="s">
        <v>5850</v>
      </c>
      <c r="S540" s="38">
        <v>44455</v>
      </c>
      <c r="T540" s="39">
        <f t="shared" si="71"/>
        <v>28</v>
      </c>
    </row>
    <row r="541" spans="1:21" s="39" customFormat="1" ht="54" hidden="1" outlineLevel="1">
      <c r="A541" s="32">
        <f t="shared" si="72"/>
        <v>533</v>
      </c>
      <c r="B541" s="32" t="s">
        <v>3868</v>
      </c>
      <c r="C541" s="32" t="s">
        <v>3869</v>
      </c>
      <c r="D541" s="48" t="s">
        <v>5851</v>
      </c>
      <c r="E541" s="34">
        <v>563636522</v>
      </c>
      <c r="F541" s="34" t="s">
        <v>5852</v>
      </c>
      <c r="G541" s="34" t="s">
        <v>12560</v>
      </c>
      <c r="H541" s="35" t="s">
        <v>5853</v>
      </c>
      <c r="I541" s="36" t="str">
        <f t="shared" si="65"/>
        <v>4</v>
      </c>
      <c r="J541" s="36">
        <f t="shared" si="66"/>
        <v>14</v>
      </c>
      <c r="K541" s="36" t="str">
        <f t="shared" si="67"/>
        <v>06</v>
      </c>
      <c r="L541" s="36" t="str">
        <f t="shared" si="68"/>
        <v>07</v>
      </c>
      <c r="M541" s="36" t="str">
        <f t="shared" si="69"/>
        <v>73</v>
      </c>
      <c r="N541" s="34">
        <f t="shared" si="70"/>
        <v>41822.67899</v>
      </c>
      <c r="O541" s="37">
        <v>29960</v>
      </c>
      <c r="P541" s="37">
        <v>11862.67899</v>
      </c>
      <c r="Q541" s="32" t="s">
        <v>3872</v>
      </c>
      <c r="R541" s="37" t="s">
        <v>5854</v>
      </c>
      <c r="S541" s="38">
        <v>44447</v>
      </c>
      <c r="T541" s="39">
        <f t="shared" si="71"/>
        <v>28</v>
      </c>
    </row>
    <row r="542" spans="1:21" s="39" customFormat="1" ht="54" hidden="1" outlineLevel="1">
      <c r="A542" s="32">
        <f t="shared" si="72"/>
        <v>534</v>
      </c>
      <c r="B542" s="32" t="s">
        <v>3868</v>
      </c>
      <c r="C542" s="32" t="s">
        <v>3869</v>
      </c>
      <c r="D542" s="48" t="s">
        <v>5855</v>
      </c>
      <c r="E542" s="34">
        <v>517159513</v>
      </c>
      <c r="F542" s="34" t="s">
        <v>5856</v>
      </c>
      <c r="G542" s="34" t="s">
        <v>12561</v>
      </c>
      <c r="H542" s="35" t="s">
        <v>5857</v>
      </c>
      <c r="I542" s="36" t="str">
        <f t="shared" si="65"/>
        <v>3</v>
      </c>
      <c r="J542" s="36">
        <f t="shared" si="66"/>
        <v>14</v>
      </c>
      <c r="K542" s="36" t="str">
        <f t="shared" si="67"/>
        <v>18</v>
      </c>
      <c r="L542" s="36" t="str">
        <f t="shared" si="68"/>
        <v>05</v>
      </c>
      <c r="M542" s="36" t="str">
        <f t="shared" si="69"/>
        <v>88</v>
      </c>
      <c r="N542" s="34">
        <f t="shared" si="70"/>
        <v>34258.874000000003</v>
      </c>
      <c r="O542" s="37">
        <v>23016.65</v>
      </c>
      <c r="P542" s="37">
        <v>11242.224</v>
      </c>
      <c r="Q542" s="32" t="s">
        <v>3872</v>
      </c>
      <c r="R542" s="37" t="s">
        <v>5854</v>
      </c>
      <c r="S542" s="38">
        <v>44365</v>
      </c>
      <c r="T542" s="39">
        <f t="shared" si="71"/>
        <v>28</v>
      </c>
    </row>
    <row r="543" spans="1:21" s="39" customFormat="1" ht="54" hidden="1" outlineLevel="1">
      <c r="A543" s="32">
        <f t="shared" si="72"/>
        <v>535</v>
      </c>
      <c r="B543" s="32" t="s">
        <v>3868</v>
      </c>
      <c r="C543" s="32" t="s">
        <v>3869</v>
      </c>
      <c r="D543" s="48" t="s">
        <v>5858</v>
      </c>
      <c r="E543" s="34">
        <v>490715643</v>
      </c>
      <c r="F543" s="34" t="s">
        <v>5859</v>
      </c>
      <c r="G543" s="34" t="s">
        <v>12562</v>
      </c>
      <c r="H543" s="35" t="s">
        <v>5860</v>
      </c>
      <c r="I543" s="36" t="str">
        <f t="shared" si="65"/>
        <v>3</v>
      </c>
      <c r="J543" s="36">
        <f t="shared" si="66"/>
        <v>14</v>
      </c>
      <c r="K543" s="36" t="str">
        <f t="shared" si="67"/>
        <v>28</v>
      </c>
      <c r="L543" s="36" t="str">
        <f t="shared" si="68"/>
        <v>05</v>
      </c>
      <c r="M543" s="36" t="str">
        <f t="shared" si="69"/>
        <v>86</v>
      </c>
      <c r="N543" s="34">
        <f t="shared" si="70"/>
        <v>41878.517030000003</v>
      </c>
      <c r="O543" s="37">
        <v>30000</v>
      </c>
      <c r="P543" s="37">
        <v>11878.517030000001</v>
      </c>
      <c r="Q543" s="32" t="s">
        <v>3872</v>
      </c>
      <c r="R543" s="37" t="s">
        <v>5861</v>
      </c>
      <c r="S543" s="38">
        <v>44365</v>
      </c>
      <c r="T543" s="39">
        <f t="shared" si="71"/>
        <v>28</v>
      </c>
    </row>
    <row r="544" spans="1:21" s="39" customFormat="1" ht="54" hidden="1" outlineLevel="1">
      <c r="A544" s="32">
        <f t="shared" si="72"/>
        <v>536</v>
      </c>
      <c r="B544" s="32" t="s">
        <v>3868</v>
      </c>
      <c r="C544" s="32" t="s">
        <v>3869</v>
      </c>
      <c r="D544" s="48" t="s">
        <v>5862</v>
      </c>
      <c r="E544" s="34">
        <v>600677407</v>
      </c>
      <c r="F544" s="43" t="s">
        <v>5863</v>
      </c>
      <c r="G544" s="34" t="s">
        <v>12563</v>
      </c>
      <c r="H544" s="35" t="s">
        <v>5864</v>
      </c>
      <c r="I544" s="36" t="str">
        <f t="shared" si="65"/>
        <v>4</v>
      </c>
      <c r="J544" s="36">
        <f t="shared" si="66"/>
        <v>14</v>
      </c>
      <c r="K544" s="36" t="str">
        <f t="shared" si="67"/>
        <v>05</v>
      </c>
      <c r="L544" s="36" t="str">
        <f t="shared" si="68"/>
        <v>10</v>
      </c>
      <c r="M544" s="36" t="str">
        <f t="shared" si="69"/>
        <v>84</v>
      </c>
      <c r="N544" s="34">
        <f t="shared" si="70"/>
        <v>24643.3</v>
      </c>
      <c r="O544" s="37">
        <v>24643.3</v>
      </c>
      <c r="P544" s="37">
        <v>0</v>
      </c>
      <c r="Q544" s="32" t="s">
        <v>3872</v>
      </c>
      <c r="R544" s="37" t="s">
        <v>5865</v>
      </c>
      <c r="S544" s="38">
        <v>44674</v>
      </c>
      <c r="T544" s="39">
        <f t="shared" si="71"/>
        <v>28</v>
      </c>
      <c r="U544" s="72"/>
    </row>
    <row r="545" spans="1:20" s="39" customFormat="1" ht="54" hidden="1" outlineLevel="1">
      <c r="A545" s="32">
        <f t="shared" si="72"/>
        <v>537</v>
      </c>
      <c r="B545" s="32" t="s">
        <v>3868</v>
      </c>
      <c r="C545" s="32" t="s">
        <v>3869</v>
      </c>
      <c r="D545" s="48" t="s">
        <v>5866</v>
      </c>
      <c r="E545" s="34">
        <v>522533355</v>
      </c>
      <c r="F545" s="34" t="s">
        <v>5867</v>
      </c>
      <c r="G545" s="34" t="s">
        <v>12564</v>
      </c>
      <c r="H545" s="35" t="s">
        <v>5868</v>
      </c>
      <c r="I545" s="36" t="str">
        <f t="shared" si="65"/>
        <v>4</v>
      </c>
      <c r="J545" s="36">
        <f t="shared" si="66"/>
        <v>14</v>
      </c>
      <c r="K545" s="36" t="str">
        <f t="shared" si="67"/>
        <v>24</v>
      </c>
      <c r="L545" s="36" t="str">
        <f t="shared" si="68"/>
        <v>01</v>
      </c>
      <c r="M545" s="36" t="str">
        <f t="shared" si="69"/>
        <v>71</v>
      </c>
      <c r="N545" s="34">
        <f t="shared" si="70"/>
        <v>40396.697</v>
      </c>
      <c r="O545" s="37">
        <v>30000</v>
      </c>
      <c r="P545" s="37">
        <v>10396.697</v>
      </c>
      <c r="Q545" s="32" t="s">
        <v>3872</v>
      </c>
      <c r="R545" s="37" t="s">
        <v>5869</v>
      </c>
      <c r="S545" s="38">
        <v>44446</v>
      </c>
      <c r="T545" s="39">
        <f t="shared" si="71"/>
        <v>28</v>
      </c>
    </row>
    <row r="546" spans="1:20" s="39" customFormat="1" ht="54" hidden="1" outlineLevel="1">
      <c r="A546" s="32">
        <f t="shared" si="72"/>
        <v>538</v>
      </c>
      <c r="B546" s="32" t="s">
        <v>3868</v>
      </c>
      <c r="C546" s="32" t="s">
        <v>3869</v>
      </c>
      <c r="D546" s="48" t="s">
        <v>5870</v>
      </c>
      <c r="E546" s="34">
        <v>527385663</v>
      </c>
      <c r="F546" s="34" t="s">
        <v>5871</v>
      </c>
      <c r="G546" s="34" t="s">
        <v>12565</v>
      </c>
      <c r="H546" s="35" t="s">
        <v>5872</v>
      </c>
      <c r="I546" s="36" t="str">
        <f t="shared" si="65"/>
        <v>3</v>
      </c>
      <c r="J546" s="36">
        <f t="shared" si="66"/>
        <v>14</v>
      </c>
      <c r="K546" s="36" t="str">
        <f t="shared" si="67"/>
        <v>31</v>
      </c>
      <c r="L546" s="36" t="str">
        <f t="shared" si="68"/>
        <v>10</v>
      </c>
      <c r="M546" s="36" t="str">
        <f t="shared" si="69"/>
        <v>95</v>
      </c>
      <c r="N546" s="34">
        <f t="shared" si="70"/>
        <v>44586.105539999997</v>
      </c>
      <c r="O546" s="37">
        <v>33130</v>
      </c>
      <c r="P546" s="37">
        <v>11456.105539999999</v>
      </c>
      <c r="Q546" s="32" t="s">
        <v>3872</v>
      </c>
      <c r="R546" s="37" t="s">
        <v>5873</v>
      </c>
      <c r="S546" s="38">
        <v>44467</v>
      </c>
      <c r="T546" s="39">
        <f t="shared" si="71"/>
        <v>28</v>
      </c>
    </row>
    <row r="547" spans="1:20" s="39" customFormat="1" ht="54" hidden="1" outlineLevel="1">
      <c r="A547" s="32">
        <f t="shared" si="72"/>
        <v>539</v>
      </c>
      <c r="B547" s="32" t="s">
        <v>3868</v>
      </c>
      <c r="C547" s="32" t="s">
        <v>3869</v>
      </c>
      <c r="D547" s="48" t="s">
        <v>5874</v>
      </c>
      <c r="E547" s="34">
        <v>620490077</v>
      </c>
      <c r="F547" s="34" t="s">
        <v>5875</v>
      </c>
      <c r="G547" s="34" t="s">
        <v>12566</v>
      </c>
      <c r="H547" s="35" t="s">
        <v>5876</v>
      </c>
      <c r="I547" s="36" t="str">
        <f t="shared" si="65"/>
        <v>4</v>
      </c>
      <c r="J547" s="36">
        <f t="shared" si="66"/>
        <v>14</v>
      </c>
      <c r="K547" s="36" t="str">
        <f t="shared" si="67"/>
        <v>20</v>
      </c>
      <c r="L547" s="36" t="str">
        <f t="shared" si="68"/>
        <v>01</v>
      </c>
      <c r="M547" s="36" t="str">
        <f t="shared" si="69"/>
        <v>94</v>
      </c>
      <c r="N547" s="34">
        <f t="shared" si="70"/>
        <v>37999.78297</v>
      </c>
      <c r="O547" s="37">
        <v>29720</v>
      </c>
      <c r="P547" s="37">
        <v>8279.7829700000002</v>
      </c>
      <c r="Q547" s="32" t="s">
        <v>3872</v>
      </c>
      <c r="R547" s="37" t="s">
        <v>5877</v>
      </c>
      <c r="S547" s="38">
        <v>44467</v>
      </c>
      <c r="T547" s="39">
        <f t="shared" si="71"/>
        <v>28</v>
      </c>
    </row>
    <row r="548" spans="1:20" s="39" customFormat="1" ht="54" hidden="1" outlineLevel="1">
      <c r="A548" s="32">
        <f t="shared" si="72"/>
        <v>540</v>
      </c>
      <c r="B548" s="32" t="s">
        <v>3868</v>
      </c>
      <c r="C548" s="32" t="s">
        <v>3869</v>
      </c>
      <c r="D548" s="48" t="s">
        <v>5878</v>
      </c>
      <c r="E548" s="34">
        <v>531905924</v>
      </c>
      <c r="F548" s="34" t="s">
        <v>5879</v>
      </c>
      <c r="G548" s="34" t="s">
        <v>12567</v>
      </c>
      <c r="H548" s="35" t="s">
        <v>5880</v>
      </c>
      <c r="I548" s="36" t="str">
        <f t="shared" si="65"/>
        <v>3</v>
      </c>
      <c r="J548" s="36">
        <f t="shared" si="66"/>
        <v>14</v>
      </c>
      <c r="K548" s="36" t="str">
        <f t="shared" si="67"/>
        <v>15</v>
      </c>
      <c r="L548" s="36" t="str">
        <f t="shared" si="68"/>
        <v>02</v>
      </c>
      <c r="M548" s="36" t="str">
        <f t="shared" si="69"/>
        <v>84</v>
      </c>
      <c r="N548" s="34">
        <f t="shared" si="70"/>
        <v>32389.592000000001</v>
      </c>
      <c r="O548" s="37">
        <v>28203</v>
      </c>
      <c r="P548" s="37">
        <v>4186.5919999999996</v>
      </c>
      <c r="Q548" s="32" t="s">
        <v>3872</v>
      </c>
      <c r="R548" s="37" t="s">
        <v>5881</v>
      </c>
      <c r="S548" s="38">
        <v>44448</v>
      </c>
      <c r="T548" s="39">
        <f t="shared" si="71"/>
        <v>28</v>
      </c>
    </row>
    <row r="549" spans="1:20" s="39" customFormat="1" ht="54" hidden="1" outlineLevel="1">
      <c r="A549" s="32">
        <f t="shared" si="72"/>
        <v>541</v>
      </c>
      <c r="B549" s="32" t="s">
        <v>3868</v>
      </c>
      <c r="C549" s="32" t="s">
        <v>3869</v>
      </c>
      <c r="D549" s="48" t="s">
        <v>5882</v>
      </c>
      <c r="E549" s="34">
        <v>507840946</v>
      </c>
      <c r="F549" s="34" t="s">
        <v>5883</v>
      </c>
      <c r="G549" s="34" t="s">
        <v>12568</v>
      </c>
      <c r="H549" s="35" t="s">
        <v>5884</v>
      </c>
      <c r="I549" s="36" t="str">
        <f t="shared" si="65"/>
        <v>4</v>
      </c>
      <c r="J549" s="36">
        <f t="shared" si="66"/>
        <v>14</v>
      </c>
      <c r="K549" s="36" t="str">
        <f t="shared" si="67"/>
        <v>18</v>
      </c>
      <c r="L549" s="36" t="str">
        <f t="shared" si="68"/>
        <v>12</v>
      </c>
      <c r="M549" s="36" t="str">
        <f t="shared" si="69"/>
        <v>90</v>
      </c>
      <c r="N549" s="34">
        <f t="shared" si="70"/>
        <v>45399.199999999997</v>
      </c>
      <c r="O549" s="37">
        <v>35000</v>
      </c>
      <c r="P549" s="37">
        <v>10399.200000000001</v>
      </c>
      <c r="Q549" s="32" t="s">
        <v>3872</v>
      </c>
      <c r="R549" s="37" t="s">
        <v>5885</v>
      </c>
      <c r="S549" s="38">
        <v>44449</v>
      </c>
      <c r="T549" s="39">
        <f t="shared" si="71"/>
        <v>28</v>
      </c>
    </row>
    <row r="550" spans="1:20" s="39" customFormat="1" ht="54" hidden="1" outlineLevel="1">
      <c r="A550" s="32">
        <f t="shared" si="72"/>
        <v>542</v>
      </c>
      <c r="B550" s="32" t="s">
        <v>3868</v>
      </c>
      <c r="C550" s="32" t="s">
        <v>3869</v>
      </c>
      <c r="D550" s="48" t="s">
        <v>5886</v>
      </c>
      <c r="E550" s="34">
        <v>603346848</v>
      </c>
      <c r="F550" s="34" t="s">
        <v>5887</v>
      </c>
      <c r="G550" s="34" t="s">
        <v>12569</v>
      </c>
      <c r="H550" s="35" t="s">
        <v>5888</v>
      </c>
      <c r="I550" s="36" t="str">
        <f t="shared" si="65"/>
        <v>4</v>
      </c>
      <c r="J550" s="36">
        <f t="shared" si="66"/>
        <v>14</v>
      </c>
      <c r="K550" s="36" t="str">
        <f t="shared" si="67"/>
        <v>26</v>
      </c>
      <c r="L550" s="36" t="str">
        <f t="shared" si="68"/>
        <v>04</v>
      </c>
      <c r="M550" s="36" t="str">
        <f t="shared" si="69"/>
        <v>92</v>
      </c>
      <c r="N550" s="34">
        <f t="shared" si="70"/>
        <v>41440.525410000002</v>
      </c>
      <c r="O550" s="37">
        <v>29457</v>
      </c>
      <c r="P550" s="37">
        <v>11983.52541</v>
      </c>
      <c r="Q550" s="32" t="s">
        <v>3872</v>
      </c>
      <c r="R550" s="37" t="s">
        <v>5889</v>
      </c>
      <c r="S550" s="38">
        <v>44459</v>
      </c>
      <c r="T550" s="39">
        <f t="shared" si="71"/>
        <v>28</v>
      </c>
    </row>
    <row r="551" spans="1:20" s="39" customFormat="1" ht="54" hidden="1" outlineLevel="1">
      <c r="A551" s="32">
        <f t="shared" si="72"/>
        <v>543</v>
      </c>
      <c r="B551" s="32" t="s">
        <v>3868</v>
      </c>
      <c r="C551" s="32" t="s">
        <v>3869</v>
      </c>
      <c r="D551" s="48" t="s">
        <v>5890</v>
      </c>
      <c r="E551" s="34">
        <v>536673159</v>
      </c>
      <c r="F551" s="34" t="s">
        <v>5891</v>
      </c>
      <c r="G551" s="34" t="s">
        <v>12570</v>
      </c>
      <c r="H551" s="35" t="s">
        <v>5892</v>
      </c>
      <c r="I551" s="36" t="str">
        <f t="shared" si="65"/>
        <v>4</v>
      </c>
      <c r="J551" s="36">
        <f t="shared" si="66"/>
        <v>14</v>
      </c>
      <c r="K551" s="36" t="str">
        <f t="shared" si="67"/>
        <v>18</v>
      </c>
      <c r="L551" s="36" t="str">
        <f t="shared" si="68"/>
        <v>08</v>
      </c>
      <c r="M551" s="36" t="str">
        <f t="shared" si="69"/>
        <v>84</v>
      </c>
      <c r="N551" s="34">
        <f t="shared" si="70"/>
        <v>34795.129000000001</v>
      </c>
      <c r="O551" s="37">
        <v>25371</v>
      </c>
      <c r="P551" s="37">
        <v>9424.1290000000008</v>
      </c>
      <c r="Q551" s="32" t="s">
        <v>3872</v>
      </c>
      <c r="R551" s="37" t="s">
        <v>5893</v>
      </c>
      <c r="S551" s="38">
        <v>44427</v>
      </c>
      <c r="T551" s="39">
        <f t="shared" si="71"/>
        <v>28</v>
      </c>
    </row>
    <row r="552" spans="1:20" s="39" customFormat="1" ht="54" hidden="1" outlineLevel="1">
      <c r="A552" s="32">
        <f t="shared" si="72"/>
        <v>544</v>
      </c>
      <c r="B552" s="32" t="s">
        <v>3868</v>
      </c>
      <c r="C552" s="32" t="s">
        <v>3869</v>
      </c>
      <c r="D552" s="48" t="s">
        <v>5894</v>
      </c>
      <c r="E552" s="34">
        <v>560541913</v>
      </c>
      <c r="F552" s="34" t="s">
        <v>5895</v>
      </c>
      <c r="G552" s="34" t="s">
        <v>12571</v>
      </c>
      <c r="H552" s="35" t="s">
        <v>5896</v>
      </c>
      <c r="I552" s="36" t="str">
        <f t="shared" si="65"/>
        <v>3</v>
      </c>
      <c r="J552" s="36">
        <f t="shared" si="66"/>
        <v>14</v>
      </c>
      <c r="K552" s="36" t="str">
        <f t="shared" si="67"/>
        <v>30</v>
      </c>
      <c r="L552" s="36" t="str">
        <f t="shared" si="68"/>
        <v>11</v>
      </c>
      <c r="M552" s="36" t="str">
        <f t="shared" si="69"/>
        <v>98</v>
      </c>
      <c r="N552" s="34">
        <f t="shared" si="70"/>
        <v>39040.589</v>
      </c>
      <c r="O552" s="37">
        <v>28203</v>
      </c>
      <c r="P552" s="37">
        <v>10837.589</v>
      </c>
      <c r="Q552" s="32" t="s">
        <v>3872</v>
      </c>
      <c r="R552" s="37" t="s">
        <v>5897</v>
      </c>
      <c r="S552" s="38">
        <v>44432</v>
      </c>
      <c r="T552" s="39">
        <f t="shared" si="71"/>
        <v>28</v>
      </c>
    </row>
    <row r="553" spans="1:20" s="39" customFormat="1" ht="54" hidden="1" outlineLevel="1">
      <c r="A553" s="32">
        <f t="shared" si="72"/>
        <v>545</v>
      </c>
      <c r="B553" s="32" t="s">
        <v>3868</v>
      </c>
      <c r="C553" s="32" t="s">
        <v>3869</v>
      </c>
      <c r="D553" s="48" t="s">
        <v>5898</v>
      </c>
      <c r="E553" s="34">
        <v>527295965</v>
      </c>
      <c r="F553" s="34" t="s">
        <v>5899</v>
      </c>
      <c r="G553" s="34" t="s">
        <v>12572</v>
      </c>
      <c r="H553" s="35" t="s">
        <v>5900</v>
      </c>
      <c r="I553" s="36" t="str">
        <f t="shared" si="65"/>
        <v>4</v>
      </c>
      <c r="J553" s="36">
        <f t="shared" si="66"/>
        <v>14</v>
      </c>
      <c r="K553" s="36" t="str">
        <f t="shared" si="67"/>
        <v>11</v>
      </c>
      <c r="L553" s="36" t="str">
        <f t="shared" si="68"/>
        <v>09</v>
      </c>
      <c r="M553" s="36" t="str">
        <f t="shared" si="69"/>
        <v>85</v>
      </c>
      <c r="N553" s="34">
        <f t="shared" si="70"/>
        <v>31220.159</v>
      </c>
      <c r="O553" s="37">
        <v>23188.2</v>
      </c>
      <c r="P553" s="37">
        <v>8031.9589999999998</v>
      </c>
      <c r="Q553" s="32" t="s">
        <v>3872</v>
      </c>
      <c r="R553" s="37" t="s">
        <v>5901</v>
      </c>
      <c r="S553" s="38">
        <v>44435</v>
      </c>
      <c r="T553" s="39">
        <f t="shared" si="71"/>
        <v>28</v>
      </c>
    </row>
    <row r="554" spans="1:20" s="39" customFormat="1" ht="54" hidden="1" outlineLevel="1">
      <c r="A554" s="32">
        <f t="shared" si="72"/>
        <v>546</v>
      </c>
      <c r="B554" s="32" t="s">
        <v>3868</v>
      </c>
      <c r="C554" s="32" t="s">
        <v>3869</v>
      </c>
      <c r="D554" s="48" t="s">
        <v>2775</v>
      </c>
      <c r="E554" s="34">
        <v>528058181</v>
      </c>
      <c r="F554" s="34" t="s">
        <v>5902</v>
      </c>
      <c r="G554" s="34" t="s">
        <v>12573</v>
      </c>
      <c r="H554" s="35" t="s">
        <v>5903</v>
      </c>
      <c r="I554" s="36" t="str">
        <f t="shared" si="65"/>
        <v>3</v>
      </c>
      <c r="J554" s="36">
        <f t="shared" si="66"/>
        <v>14</v>
      </c>
      <c r="K554" s="36" t="str">
        <f t="shared" si="67"/>
        <v>01</v>
      </c>
      <c r="L554" s="36" t="str">
        <f t="shared" si="68"/>
        <v>04</v>
      </c>
      <c r="M554" s="36" t="str">
        <f t="shared" si="69"/>
        <v>86</v>
      </c>
      <c r="N554" s="34">
        <f t="shared" si="70"/>
        <v>37460.65425</v>
      </c>
      <c r="O554" s="37">
        <v>27000</v>
      </c>
      <c r="P554" s="37">
        <v>10460.65425</v>
      </c>
      <c r="Q554" s="32" t="s">
        <v>3872</v>
      </c>
      <c r="R554" s="37" t="s">
        <v>5904</v>
      </c>
      <c r="S554" s="38">
        <v>44468</v>
      </c>
      <c r="T554" s="39">
        <f t="shared" si="71"/>
        <v>28</v>
      </c>
    </row>
    <row r="555" spans="1:20" s="39" customFormat="1" ht="54" hidden="1" outlineLevel="1">
      <c r="A555" s="32">
        <f t="shared" si="72"/>
        <v>547</v>
      </c>
      <c r="B555" s="32" t="s">
        <v>3868</v>
      </c>
      <c r="C555" s="32" t="s">
        <v>3869</v>
      </c>
      <c r="D555" s="48" t="s">
        <v>5905</v>
      </c>
      <c r="E555" s="34">
        <v>493482158</v>
      </c>
      <c r="F555" s="34" t="s">
        <v>5906</v>
      </c>
      <c r="G555" s="34" t="s">
        <v>12574</v>
      </c>
      <c r="H555" s="35" t="s">
        <v>5907</v>
      </c>
      <c r="I555" s="36" t="str">
        <f t="shared" si="65"/>
        <v>3</v>
      </c>
      <c r="J555" s="36">
        <f t="shared" si="66"/>
        <v>14</v>
      </c>
      <c r="K555" s="36" t="str">
        <f t="shared" si="67"/>
        <v>02</v>
      </c>
      <c r="L555" s="36" t="str">
        <f t="shared" si="68"/>
        <v>07</v>
      </c>
      <c r="M555" s="36" t="str">
        <f t="shared" si="69"/>
        <v>81</v>
      </c>
      <c r="N555" s="34">
        <f t="shared" si="70"/>
        <v>43610.827689999998</v>
      </c>
      <c r="O555" s="37">
        <v>28994.027999999998</v>
      </c>
      <c r="P555" s="37">
        <v>14616.79969</v>
      </c>
      <c r="Q555" s="32" t="s">
        <v>3872</v>
      </c>
      <c r="R555" s="37" t="s">
        <v>5908</v>
      </c>
      <c r="S555" s="38">
        <v>44448</v>
      </c>
      <c r="T555" s="39">
        <f t="shared" si="71"/>
        <v>28</v>
      </c>
    </row>
    <row r="556" spans="1:20" s="39" customFormat="1" ht="54" hidden="1" outlineLevel="1">
      <c r="A556" s="32">
        <f t="shared" si="72"/>
        <v>548</v>
      </c>
      <c r="B556" s="32" t="s">
        <v>3868</v>
      </c>
      <c r="C556" s="32" t="s">
        <v>3869</v>
      </c>
      <c r="D556" s="48" t="s">
        <v>5909</v>
      </c>
      <c r="E556" s="34">
        <v>525732533</v>
      </c>
      <c r="F556" s="34" t="s">
        <v>5910</v>
      </c>
      <c r="G556" s="34" t="s">
        <v>12575</v>
      </c>
      <c r="H556" s="35" t="s">
        <v>5911</v>
      </c>
      <c r="I556" s="36" t="str">
        <f t="shared" si="65"/>
        <v>3</v>
      </c>
      <c r="J556" s="36">
        <f t="shared" si="66"/>
        <v>14</v>
      </c>
      <c r="K556" s="36" t="str">
        <f t="shared" si="67"/>
        <v>15</v>
      </c>
      <c r="L556" s="36" t="str">
        <f t="shared" si="68"/>
        <v>05</v>
      </c>
      <c r="M556" s="36" t="str">
        <f t="shared" si="69"/>
        <v>86</v>
      </c>
      <c r="N556" s="34">
        <f t="shared" si="70"/>
        <v>45782.659619999999</v>
      </c>
      <c r="O556" s="37">
        <v>34000</v>
      </c>
      <c r="P556" s="37">
        <v>11782.65962</v>
      </c>
      <c r="Q556" s="32" t="s">
        <v>3872</v>
      </c>
      <c r="R556" s="37" t="s">
        <v>5912</v>
      </c>
      <c r="S556" s="38">
        <v>44488</v>
      </c>
      <c r="T556" s="39">
        <f t="shared" si="71"/>
        <v>28</v>
      </c>
    </row>
    <row r="557" spans="1:20" s="39" customFormat="1" ht="54" hidden="1" outlineLevel="1">
      <c r="A557" s="32">
        <f t="shared" si="72"/>
        <v>549</v>
      </c>
      <c r="B557" s="32" t="s">
        <v>3868</v>
      </c>
      <c r="C557" s="32" t="s">
        <v>3869</v>
      </c>
      <c r="D557" s="48" t="s">
        <v>5913</v>
      </c>
      <c r="E557" s="34">
        <v>571893003</v>
      </c>
      <c r="F557" s="34" t="s">
        <v>5914</v>
      </c>
      <c r="G557" s="34" t="s">
        <v>12576</v>
      </c>
      <c r="H557" s="35" t="s">
        <v>5915</v>
      </c>
      <c r="I557" s="36" t="str">
        <f t="shared" si="65"/>
        <v>3</v>
      </c>
      <c r="J557" s="36">
        <f t="shared" si="66"/>
        <v>14</v>
      </c>
      <c r="K557" s="36" t="str">
        <f t="shared" si="67"/>
        <v>21</v>
      </c>
      <c r="L557" s="36" t="str">
        <f t="shared" si="68"/>
        <v>02</v>
      </c>
      <c r="M557" s="36" t="str">
        <f t="shared" si="69"/>
        <v>84</v>
      </c>
      <c r="N557" s="34">
        <f t="shared" si="70"/>
        <v>31506.307000000001</v>
      </c>
      <c r="O557" s="37">
        <v>23397.7</v>
      </c>
      <c r="P557" s="37">
        <v>8108.607</v>
      </c>
      <c r="Q557" s="32" t="s">
        <v>3872</v>
      </c>
      <c r="R557" s="37" t="s">
        <v>5916</v>
      </c>
      <c r="S557" s="38">
        <v>44446</v>
      </c>
      <c r="T557" s="39">
        <f t="shared" si="71"/>
        <v>28</v>
      </c>
    </row>
    <row r="558" spans="1:20" s="39" customFormat="1" ht="54" hidden="1" outlineLevel="1">
      <c r="A558" s="32">
        <f t="shared" si="72"/>
        <v>550</v>
      </c>
      <c r="B558" s="32" t="s">
        <v>3868</v>
      </c>
      <c r="C558" s="32" t="s">
        <v>3869</v>
      </c>
      <c r="D558" s="48" t="s">
        <v>5917</v>
      </c>
      <c r="E558" s="34">
        <v>589102681</v>
      </c>
      <c r="F558" s="34" t="s">
        <v>5918</v>
      </c>
      <c r="G558" s="34" t="s">
        <v>12577</v>
      </c>
      <c r="H558" s="35" t="s">
        <v>5919</v>
      </c>
      <c r="I558" s="36" t="str">
        <f t="shared" si="65"/>
        <v>3</v>
      </c>
      <c r="J558" s="36">
        <f t="shared" si="66"/>
        <v>14</v>
      </c>
      <c r="K558" s="36" t="str">
        <f t="shared" si="67"/>
        <v>07</v>
      </c>
      <c r="L558" s="36" t="str">
        <f t="shared" si="68"/>
        <v>01</v>
      </c>
      <c r="M558" s="36" t="str">
        <f t="shared" si="69"/>
        <v>94</v>
      </c>
      <c r="N558" s="34">
        <f t="shared" si="70"/>
        <v>31506.128000000001</v>
      </c>
      <c r="O558" s="37">
        <v>23397.7</v>
      </c>
      <c r="P558" s="37">
        <v>8108.4279999999999</v>
      </c>
      <c r="Q558" s="32" t="s">
        <v>3872</v>
      </c>
      <c r="R558" s="37" t="s">
        <v>5920</v>
      </c>
      <c r="S558" s="38">
        <v>44446</v>
      </c>
      <c r="T558" s="39">
        <f t="shared" si="71"/>
        <v>28</v>
      </c>
    </row>
    <row r="559" spans="1:20" s="39" customFormat="1" ht="54" hidden="1" outlineLevel="1">
      <c r="A559" s="32">
        <f t="shared" si="72"/>
        <v>551</v>
      </c>
      <c r="B559" s="32" t="s">
        <v>3868</v>
      </c>
      <c r="C559" s="32" t="s">
        <v>3869</v>
      </c>
      <c r="D559" s="48" t="s">
        <v>5921</v>
      </c>
      <c r="E559" s="34">
        <v>553833464</v>
      </c>
      <c r="F559" s="34" t="s">
        <v>5922</v>
      </c>
      <c r="G559" s="34" t="s">
        <v>12578</v>
      </c>
      <c r="H559" s="35" t="s">
        <v>5923</v>
      </c>
      <c r="I559" s="36" t="str">
        <f t="shared" si="65"/>
        <v>4</v>
      </c>
      <c r="J559" s="36">
        <f t="shared" si="66"/>
        <v>14</v>
      </c>
      <c r="K559" s="36" t="str">
        <f t="shared" si="67"/>
        <v>24</v>
      </c>
      <c r="L559" s="36" t="str">
        <f t="shared" si="68"/>
        <v>10</v>
      </c>
      <c r="M559" s="36" t="str">
        <f t="shared" si="69"/>
        <v>93</v>
      </c>
      <c r="N559" s="34">
        <f t="shared" si="70"/>
        <v>44670.419000000002</v>
      </c>
      <c r="O559" s="37">
        <v>32000</v>
      </c>
      <c r="P559" s="37">
        <v>12670.419</v>
      </c>
      <c r="Q559" s="32" t="s">
        <v>3872</v>
      </c>
      <c r="R559" s="37" t="s">
        <v>5924</v>
      </c>
      <c r="S559" s="38">
        <v>44438</v>
      </c>
      <c r="T559" s="39">
        <f t="shared" si="71"/>
        <v>28</v>
      </c>
    </row>
    <row r="560" spans="1:20" s="39" customFormat="1" ht="54" hidden="1" outlineLevel="1">
      <c r="A560" s="32">
        <f t="shared" si="72"/>
        <v>552</v>
      </c>
      <c r="B560" s="32" t="s">
        <v>3868</v>
      </c>
      <c r="C560" s="32" t="s">
        <v>3869</v>
      </c>
      <c r="D560" s="48" t="s">
        <v>5925</v>
      </c>
      <c r="E560" s="34">
        <v>537084907</v>
      </c>
      <c r="F560" s="34" t="s">
        <v>5926</v>
      </c>
      <c r="G560" s="34" t="s">
        <v>12579</v>
      </c>
      <c r="H560" s="35" t="s">
        <v>5927</v>
      </c>
      <c r="I560" s="36" t="str">
        <f t="shared" si="65"/>
        <v>4</v>
      </c>
      <c r="J560" s="36">
        <f t="shared" si="66"/>
        <v>14</v>
      </c>
      <c r="K560" s="36" t="str">
        <f t="shared" si="67"/>
        <v>22</v>
      </c>
      <c r="L560" s="36" t="str">
        <f t="shared" si="68"/>
        <v>02</v>
      </c>
      <c r="M560" s="36" t="str">
        <f t="shared" si="69"/>
        <v>92</v>
      </c>
      <c r="N560" s="34">
        <f t="shared" si="70"/>
        <v>28275.172000000002</v>
      </c>
      <c r="O560" s="37">
        <v>24620.400000000001</v>
      </c>
      <c r="P560" s="37">
        <v>3654.7719999999999</v>
      </c>
      <c r="Q560" s="32" t="s">
        <v>3872</v>
      </c>
      <c r="R560" s="37" t="s">
        <v>5928</v>
      </c>
      <c r="S560" s="38">
        <v>44448</v>
      </c>
      <c r="T560" s="39">
        <f t="shared" si="71"/>
        <v>28</v>
      </c>
    </row>
    <row r="561" spans="1:20" s="39" customFormat="1" ht="54" hidden="1" outlineLevel="1">
      <c r="A561" s="32">
        <f t="shared" si="72"/>
        <v>553</v>
      </c>
      <c r="B561" s="32" t="s">
        <v>3868</v>
      </c>
      <c r="C561" s="32" t="s">
        <v>3869</v>
      </c>
      <c r="D561" s="48" t="s">
        <v>5929</v>
      </c>
      <c r="E561" s="34">
        <v>517141609</v>
      </c>
      <c r="F561" s="34" t="s">
        <v>216</v>
      </c>
      <c r="G561" s="34" t="s">
        <v>12580</v>
      </c>
      <c r="H561" s="35" t="s">
        <v>5930</v>
      </c>
      <c r="I561" s="36" t="str">
        <f t="shared" si="65"/>
        <v>4</v>
      </c>
      <c r="J561" s="36">
        <f t="shared" si="66"/>
        <v>14</v>
      </c>
      <c r="K561" s="36" t="str">
        <f t="shared" si="67"/>
        <v>19</v>
      </c>
      <c r="L561" s="36" t="str">
        <f t="shared" si="68"/>
        <v>08</v>
      </c>
      <c r="M561" s="36" t="str">
        <f t="shared" si="69"/>
        <v>94</v>
      </c>
      <c r="N561" s="34">
        <f t="shared" si="70"/>
        <v>41325.345999999998</v>
      </c>
      <c r="O561" s="37">
        <v>30000</v>
      </c>
      <c r="P561" s="37">
        <v>11325.346</v>
      </c>
      <c r="Q561" s="32" t="s">
        <v>3872</v>
      </c>
      <c r="R561" s="37" t="s">
        <v>5931</v>
      </c>
      <c r="S561" s="38">
        <v>44448</v>
      </c>
      <c r="T561" s="39">
        <f t="shared" si="71"/>
        <v>28</v>
      </c>
    </row>
    <row r="562" spans="1:20" s="39" customFormat="1" ht="54" hidden="1" outlineLevel="1">
      <c r="A562" s="32">
        <f t="shared" si="72"/>
        <v>554</v>
      </c>
      <c r="B562" s="32" t="s">
        <v>3868</v>
      </c>
      <c r="C562" s="32" t="s">
        <v>3869</v>
      </c>
      <c r="D562" s="48" t="s">
        <v>5932</v>
      </c>
      <c r="E562" s="34">
        <v>489024710</v>
      </c>
      <c r="F562" s="34" t="s">
        <v>5933</v>
      </c>
      <c r="G562" s="34" t="s">
        <v>12581</v>
      </c>
      <c r="H562" s="35" t="s">
        <v>5934</v>
      </c>
      <c r="I562" s="36" t="str">
        <f t="shared" si="65"/>
        <v>4</v>
      </c>
      <c r="J562" s="36">
        <f t="shared" si="66"/>
        <v>14</v>
      </c>
      <c r="K562" s="36" t="str">
        <f t="shared" si="67"/>
        <v>21</v>
      </c>
      <c r="L562" s="36" t="str">
        <f t="shared" si="68"/>
        <v>09</v>
      </c>
      <c r="M562" s="36" t="str">
        <f t="shared" si="69"/>
        <v>71</v>
      </c>
      <c r="N562" s="34">
        <f t="shared" si="70"/>
        <v>34067.684999999998</v>
      </c>
      <c r="O562" s="37">
        <v>25300</v>
      </c>
      <c r="P562" s="37">
        <v>8767.6849999999995</v>
      </c>
      <c r="Q562" s="32" t="s">
        <v>3872</v>
      </c>
      <c r="R562" s="37" t="s">
        <v>5935</v>
      </c>
      <c r="S562" s="38">
        <v>44438</v>
      </c>
      <c r="T562" s="39">
        <f t="shared" si="71"/>
        <v>28</v>
      </c>
    </row>
    <row r="563" spans="1:20" s="39" customFormat="1" ht="54" hidden="1" outlineLevel="1">
      <c r="A563" s="32">
        <f t="shared" si="72"/>
        <v>555</v>
      </c>
      <c r="B563" s="32" t="s">
        <v>3868</v>
      </c>
      <c r="C563" s="32" t="s">
        <v>3869</v>
      </c>
      <c r="D563" s="48" t="s">
        <v>5936</v>
      </c>
      <c r="E563" s="34">
        <v>593703771</v>
      </c>
      <c r="F563" s="34" t="s">
        <v>5937</v>
      </c>
      <c r="G563" s="34" t="s">
        <v>12582</v>
      </c>
      <c r="H563" s="35" t="s">
        <v>5938</v>
      </c>
      <c r="I563" s="36" t="str">
        <f t="shared" si="65"/>
        <v>4</v>
      </c>
      <c r="J563" s="36">
        <f t="shared" si="66"/>
        <v>14</v>
      </c>
      <c r="K563" s="36" t="str">
        <f t="shared" si="67"/>
        <v>07</v>
      </c>
      <c r="L563" s="36" t="str">
        <f t="shared" si="68"/>
        <v>10</v>
      </c>
      <c r="M563" s="36" t="str">
        <f t="shared" si="69"/>
        <v>81</v>
      </c>
      <c r="N563" s="34">
        <f t="shared" si="70"/>
        <v>40192.811999999998</v>
      </c>
      <c r="O563" s="37">
        <v>35000</v>
      </c>
      <c r="P563" s="37">
        <v>5192.8119999999999</v>
      </c>
      <c r="Q563" s="32" t="s">
        <v>3872</v>
      </c>
      <c r="R563" s="37" t="s">
        <v>5939</v>
      </c>
      <c r="S563" s="38">
        <v>44438</v>
      </c>
      <c r="T563" s="39">
        <f t="shared" si="71"/>
        <v>28</v>
      </c>
    </row>
    <row r="564" spans="1:20" s="39" customFormat="1" ht="54" hidden="1" outlineLevel="1">
      <c r="A564" s="32">
        <f t="shared" si="72"/>
        <v>556</v>
      </c>
      <c r="B564" s="32" t="s">
        <v>3868</v>
      </c>
      <c r="C564" s="32" t="s">
        <v>3869</v>
      </c>
      <c r="D564" s="48" t="s">
        <v>5940</v>
      </c>
      <c r="E564" s="34">
        <v>523685221</v>
      </c>
      <c r="F564" s="34" t="s">
        <v>220</v>
      </c>
      <c r="G564" s="34" t="s">
        <v>12583</v>
      </c>
      <c r="H564" s="35" t="s">
        <v>5941</v>
      </c>
      <c r="I564" s="36" t="str">
        <f t="shared" si="65"/>
        <v>4</v>
      </c>
      <c r="J564" s="36">
        <f t="shared" si="66"/>
        <v>14</v>
      </c>
      <c r="K564" s="36" t="str">
        <f t="shared" si="67"/>
        <v>22</v>
      </c>
      <c r="L564" s="36" t="str">
        <f t="shared" si="68"/>
        <v>10</v>
      </c>
      <c r="M564" s="36" t="str">
        <f t="shared" si="69"/>
        <v>86</v>
      </c>
      <c r="N564" s="34">
        <f t="shared" si="70"/>
        <v>34947.98977</v>
      </c>
      <c r="O564" s="37">
        <v>25371</v>
      </c>
      <c r="P564" s="37">
        <v>9576.9897700000001</v>
      </c>
      <c r="Q564" s="32" t="s">
        <v>3872</v>
      </c>
      <c r="R564" s="37" t="s">
        <v>5942</v>
      </c>
      <c r="S564" s="38">
        <v>44470</v>
      </c>
      <c r="T564" s="39">
        <f t="shared" si="71"/>
        <v>28</v>
      </c>
    </row>
    <row r="565" spans="1:20" s="39" customFormat="1" ht="54" hidden="1" outlineLevel="1">
      <c r="A565" s="32">
        <f t="shared" si="72"/>
        <v>557</v>
      </c>
      <c r="B565" s="32" t="s">
        <v>3868</v>
      </c>
      <c r="C565" s="32" t="s">
        <v>3869</v>
      </c>
      <c r="D565" s="48" t="s">
        <v>5943</v>
      </c>
      <c r="E565" s="34">
        <v>565472703</v>
      </c>
      <c r="F565" s="34" t="s">
        <v>301</v>
      </c>
      <c r="G565" s="34" t="s">
        <v>12584</v>
      </c>
      <c r="H565" s="35" t="s">
        <v>5944</v>
      </c>
      <c r="I565" s="36" t="str">
        <f t="shared" si="65"/>
        <v>3</v>
      </c>
      <c r="J565" s="36">
        <f t="shared" si="66"/>
        <v>14</v>
      </c>
      <c r="K565" s="36" t="str">
        <f t="shared" si="67"/>
        <v>10</v>
      </c>
      <c r="L565" s="36" t="str">
        <f t="shared" si="68"/>
        <v>03</v>
      </c>
      <c r="M565" s="36" t="str">
        <f t="shared" si="69"/>
        <v>87</v>
      </c>
      <c r="N565" s="34">
        <f t="shared" si="70"/>
        <v>45869.402759999997</v>
      </c>
      <c r="O565" s="37">
        <v>30000</v>
      </c>
      <c r="P565" s="37">
        <v>15869.402759999999</v>
      </c>
      <c r="Q565" s="32" t="s">
        <v>3872</v>
      </c>
      <c r="R565" s="37" t="s">
        <v>5945</v>
      </c>
      <c r="S565" s="38">
        <v>44434</v>
      </c>
      <c r="T565" s="39">
        <f t="shared" si="71"/>
        <v>28</v>
      </c>
    </row>
    <row r="566" spans="1:20" s="39" customFormat="1" ht="54" hidden="1" outlineLevel="1">
      <c r="A566" s="32">
        <f t="shared" si="72"/>
        <v>558</v>
      </c>
      <c r="B566" s="32" t="s">
        <v>3868</v>
      </c>
      <c r="C566" s="32" t="s">
        <v>3869</v>
      </c>
      <c r="D566" s="48" t="s">
        <v>5946</v>
      </c>
      <c r="E566" s="34">
        <v>525636034</v>
      </c>
      <c r="F566" s="34" t="s">
        <v>315</v>
      </c>
      <c r="G566" s="34" t="s">
        <v>12585</v>
      </c>
      <c r="H566" s="35" t="s">
        <v>5947</v>
      </c>
      <c r="I566" s="36" t="str">
        <f t="shared" si="65"/>
        <v>3</v>
      </c>
      <c r="J566" s="36">
        <f t="shared" si="66"/>
        <v>14</v>
      </c>
      <c r="K566" s="36" t="str">
        <f t="shared" si="67"/>
        <v>14</v>
      </c>
      <c r="L566" s="36" t="str">
        <f t="shared" si="68"/>
        <v>05</v>
      </c>
      <c r="M566" s="36" t="str">
        <f t="shared" si="69"/>
        <v>81</v>
      </c>
      <c r="N566" s="34">
        <f t="shared" si="70"/>
        <v>47990.653039999997</v>
      </c>
      <c r="O566" s="37">
        <v>35253</v>
      </c>
      <c r="P566" s="37">
        <v>12737.653039999999</v>
      </c>
      <c r="Q566" s="32" t="s">
        <v>3872</v>
      </c>
      <c r="R566" s="37" t="s">
        <v>5948</v>
      </c>
      <c r="S566" s="38">
        <v>44477</v>
      </c>
      <c r="T566" s="39">
        <f t="shared" si="71"/>
        <v>28</v>
      </c>
    </row>
    <row r="567" spans="1:20" s="39" customFormat="1" ht="54" hidden="1" outlineLevel="1">
      <c r="A567" s="32">
        <f t="shared" si="72"/>
        <v>559</v>
      </c>
      <c r="B567" s="32" t="s">
        <v>3868</v>
      </c>
      <c r="C567" s="32" t="s">
        <v>3869</v>
      </c>
      <c r="D567" s="48" t="s">
        <v>5949</v>
      </c>
      <c r="E567" s="34">
        <v>520385296</v>
      </c>
      <c r="F567" s="34" t="s">
        <v>2787</v>
      </c>
      <c r="G567" s="34" t="s">
        <v>12586</v>
      </c>
      <c r="H567" s="35" t="s">
        <v>5950</v>
      </c>
      <c r="I567" s="36" t="str">
        <f t="shared" si="65"/>
        <v>4</v>
      </c>
      <c r="J567" s="36">
        <f t="shared" si="66"/>
        <v>14</v>
      </c>
      <c r="K567" s="36" t="str">
        <f t="shared" si="67"/>
        <v>17</v>
      </c>
      <c r="L567" s="36" t="str">
        <f t="shared" si="68"/>
        <v>06</v>
      </c>
      <c r="M567" s="36" t="str">
        <f t="shared" si="69"/>
        <v>68</v>
      </c>
      <c r="N567" s="34">
        <f t="shared" si="70"/>
        <v>44419.652009999998</v>
      </c>
      <c r="O567" s="37">
        <v>31000</v>
      </c>
      <c r="P567" s="37">
        <v>13419.65201</v>
      </c>
      <c r="Q567" s="32" t="s">
        <v>3872</v>
      </c>
      <c r="R567" s="37" t="s">
        <v>5951</v>
      </c>
      <c r="S567" s="38">
        <v>44446</v>
      </c>
      <c r="T567" s="39">
        <f t="shared" si="71"/>
        <v>28</v>
      </c>
    </row>
    <row r="568" spans="1:20" s="39" customFormat="1" ht="54" hidden="1" outlineLevel="1">
      <c r="A568" s="32">
        <f t="shared" si="72"/>
        <v>560</v>
      </c>
      <c r="B568" s="32" t="s">
        <v>3868</v>
      </c>
      <c r="C568" s="32" t="s">
        <v>3869</v>
      </c>
      <c r="D568" s="48" t="s">
        <v>5952</v>
      </c>
      <c r="E568" s="34">
        <v>530285219</v>
      </c>
      <c r="F568" s="34" t="s">
        <v>293</v>
      </c>
      <c r="G568" s="34" t="s">
        <v>12587</v>
      </c>
      <c r="H568" s="35">
        <v>30304935960026</v>
      </c>
      <c r="I568" s="36" t="str">
        <f t="shared" si="65"/>
        <v>3</v>
      </c>
      <c r="J568" s="36">
        <f t="shared" si="66"/>
        <v>14</v>
      </c>
      <c r="K568" s="36" t="str">
        <f t="shared" si="67"/>
        <v>03</v>
      </c>
      <c r="L568" s="36" t="str">
        <f t="shared" si="68"/>
        <v>04</v>
      </c>
      <c r="M568" s="36" t="str">
        <f t="shared" si="69"/>
        <v>93</v>
      </c>
      <c r="N568" s="34">
        <f t="shared" si="70"/>
        <v>41525.140950000001</v>
      </c>
      <c r="O568" s="37">
        <v>30000</v>
      </c>
      <c r="P568" s="37">
        <v>11525.140949999999</v>
      </c>
      <c r="Q568" s="32" t="s">
        <v>3872</v>
      </c>
      <c r="R568" s="37" t="s">
        <v>5953</v>
      </c>
      <c r="S568" s="38">
        <v>44469</v>
      </c>
      <c r="T568" s="39">
        <f t="shared" si="71"/>
        <v>28</v>
      </c>
    </row>
    <row r="569" spans="1:20" s="39" customFormat="1" ht="54" hidden="1" outlineLevel="1">
      <c r="A569" s="32">
        <f t="shared" si="72"/>
        <v>561</v>
      </c>
      <c r="B569" s="32" t="s">
        <v>3868</v>
      </c>
      <c r="C569" s="32" t="s">
        <v>3869</v>
      </c>
      <c r="D569" s="48" t="s">
        <v>2779</v>
      </c>
      <c r="E569" s="34">
        <v>506208314</v>
      </c>
      <c r="F569" s="34" t="s">
        <v>2780</v>
      </c>
      <c r="G569" s="34" t="s">
        <v>12588</v>
      </c>
      <c r="H569" s="35" t="s">
        <v>5954</v>
      </c>
      <c r="I569" s="36" t="str">
        <f t="shared" si="65"/>
        <v>3</v>
      </c>
      <c r="J569" s="36">
        <f t="shared" si="66"/>
        <v>14</v>
      </c>
      <c r="K569" s="36" t="str">
        <f t="shared" si="67"/>
        <v>23</v>
      </c>
      <c r="L569" s="36" t="str">
        <f t="shared" si="68"/>
        <v>05</v>
      </c>
      <c r="M569" s="36" t="str">
        <f t="shared" si="69"/>
        <v>87</v>
      </c>
      <c r="N569" s="34">
        <f t="shared" si="70"/>
        <v>41671.853280000003</v>
      </c>
      <c r="O569" s="37">
        <v>30000</v>
      </c>
      <c r="P569" s="37">
        <v>11671.853280000001</v>
      </c>
      <c r="Q569" s="32" t="s">
        <v>3872</v>
      </c>
      <c r="R569" s="37" t="s">
        <v>5955</v>
      </c>
      <c r="S569" s="38">
        <v>44468</v>
      </c>
      <c r="T569" s="39">
        <f t="shared" si="71"/>
        <v>28</v>
      </c>
    </row>
    <row r="570" spans="1:20" s="39" customFormat="1" ht="54" hidden="1" outlineLevel="1">
      <c r="A570" s="32">
        <f t="shared" si="72"/>
        <v>562</v>
      </c>
      <c r="B570" s="32" t="s">
        <v>3868</v>
      </c>
      <c r="C570" s="32" t="s">
        <v>3869</v>
      </c>
      <c r="D570" s="48" t="s">
        <v>5956</v>
      </c>
      <c r="E570" s="34">
        <v>490715517</v>
      </c>
      <c r="F570" s="34" t="s">
        <v>284</v>
      </c>
      <c r="G570" s="34" t="s">
        <v>12589</v>
      </c>
      <c r="H570" s="35" t="s">
        <v>5957</v>
      </c>
      <c r="I570" s="36" t="str">
        <f t="shared" si="65"/>
        <v>4</v>
      </c>
      <c r="J570" s="36">
        <f t="shared" si="66"/>
        <v>14</v>
      </c>
      <c r="K570" s="36" t="str">
        <f t="shared" si="67"/>
        <v>09</v>
      </c>
      <c r="L570" s="36" t="str">
        <f t="shared" si="68"/>
        <v>01</v>
      </c>
      <c r="M570" s="36" t="str">
        <f t="shared" si="69"/>
        <v>76</v>
      </c>
      <c r="N570" s="34">
        <f t="shared" si="70"/>
        <v>42353.391309999999</v>
      </c>
      <c r="O570" s="37">
        <v>28203</v>
      </c>
      <c r="P570" s="37">
        <v>14150.391310000001</v>
      </c>
      <c r="Q570" s="32" t="s">
        <v>3872</v>
      </c>
      <c r="R570" s="37" t="s">
        <v>5958</v>
      </c>
      <c r="S570" s="38">
        <v>44468</v>
      </c>
      <c r="T570" s="39">
        <f t="shared" si="71"/>
        <v>28</v>
      </c>
    </row>
    <row r="571" spans="1:20" s="39" customFormat="1" ht="54" hidden="1" outlineLevel="1">
      <c r="A571" s="32">
        <f t="shared" si="72"/>
        <v>563</v>
      </c>
      <c r="B571" s="32" t="s">
        <v>3868</v>
      </c>
      <c r="C571" s="32" t="s">
        <v>3869</v>
      </c>
      <c r="D571" s="48" t="s">
        <v>5959</v>
      </c>
      <c r="E571" s="34">
        <v>600606596</v>
      </c>
      <c r="F571" s="34" t="s">
        <v>2092</v>
      </c>
      <c r="G571" s="34" t="s">
        <v>12590</v>
      </c>
      <c r="H571" s="35" t="s">
        <v>5960</v>
      </c>
      <c r="I571" s="36" t="str">
        <f t="shared" si="65"/>
        <v>4</v>
      </c>
      <c r="J571" s="36">
        <f t="shared" si="66"/>
        <v>14</v>
      </c>
      <c r="K571" s="36" t="str">
        <f t="shared" si="67"/>
        <v>24</v>
      </c>
      <c r="L571" s="36" t="str">
        <f t="shared" si="68"/>
        <v>12</v>
      </c>
      <c r="M571" s="36" t="str">
        <f t="shared" si="69"/>
        <v>78</v>
      </c>
      <c r="N571" s="34">
        <f t="shared" si="70"/>
        <v>49008.922999999995</v>
      </c>
      <c r="O571" s="37">
        <v>36395.949999999997</v>
      </c>
      <c r="P571" s="37">
        <v>12612.973</v>
      </c>
      <c r="Q571" s="32" t="s">
        <v>3872</v>
      </c>
      <c r="R571" s="37" t="s">
        <v>5961</v>
      </c>
      <c r="S571" s="38">
        <v>44448</v>
      </c>
      <c r="T571" s="39">
        <f t="shared" si="71"/>
        <v>28</v>
      </c>
    </row>
    <row r="572" spans="1:20" s="39" customFormat="1" ht="54" hidden="1" outlineLevel="1">
      <c r="A572" s="32">
        <f t="shared" si="72"/>
        <v>564</v>
      </c>
      <c r="B572" s="32" t="s">
        <v>3868</v>
      </c>
      <c r="C572" s="32" t="s">
        <v>3869</v>
      </c>
      <c r="D572" s="48" t="s">
        <v>5962</v>
      </c>
      <c r="E572" s="34">
        <v>494366545</v>
      </c>
      <c r="F572" s="34" t="s">
        <v>213</v>
      </c>
      <c r="G572" s="34" t="s">
        <v>12591</v>
      </c>
      <c r="H572" s="35" t="s">
        <v>5963</v>
      </c>
      <c r="I572" s="36" t="str">
        <f t="shared" si="65"/>
        <v>3</v>
      </c>
      <c r="J572" s="36">
        <f t="shared" si="66"/>
        <v>14</v>
      </c>
      <c r="K572" s="36" t="str">
        <f t="shared" si="67"/>
        <v>18</v>
      </c>
      <c r="L572" s="36" t="str">
        <f t="shared" si="68"/>
        <v>11</v>
      </c>
      <c r="M572" s="36" t="str">
        <f t="shared" si="69"/>
        <v>88</v>
      </c>
      <c r="N572" s="34">
        <f t="shared" si="70"/>
        <v>43506.30833</v>
      </c>
      <c r="O572" s="37">
        <v>31920</v>
      </c>
      <c r="P572" s="37">
        <v>11586.30833</v>
      </c>
      <c r="Q572" s="32" t="s">
        <v>3872</v>
      </c>
      <c r="R572" s="37" t="s">
        <v>5964</v>
      </c>
      <c r="S572" s="38">
        <v>44481</v>
      </c>
      <c r="T572" s="39">
        <f t="shared" si="71"/>
        <v>28</v>
      </c>
    </row>
    <row r="573" spans="1:20" s="39" customFormat="1" ht="54" hidden="1" outlineLevel="1">
      <c r="A573" s="32">
        <f t="shared" si="72"/>
        <v>565</v>
      </c>
      <c r="B573" s="32" t="s">
        <v>3868</v>
      </c>
      <c r="C573" s="32" t="s">
        <v>3869</v>
      </c>
      <c r="D573" s="48" t="s">
        <v>5965</v>
      </c>
      <c r="E573" s="34">
        <v>419684266</v>
      </c>
      <c r="F573" s="34" t="s">
        <v>358</v>
      </c>
      <c r="G573" s="34" t="s">
        <v>12592</v>
      </c>
      <c r="H573" s="35" t="s">
        <v>5966</v>
      </c>
      <c r="I573" s="36" t="str">
        <f t="shared" si="65"/>
        <v>3</v>
      </c>
      <c r="J573" s="36">
        <f t="shared" si="66"/>
        <v>14</v>
      </c>
      <c r="K573" s="36" t="str">
        <f t="shared" si="67"/>
        <v>06</v>
      </c>
      <c r="L573" s="36" t="str">
        <f t="shared" si="68"/>
        <v>11</v>
      </c>
      <c r="M573" s="36" t="str">
        <f t="shared" si="69"/>
        <v>70</v>
      </c>
      <c r="N573" s="34">
        <f t="shared" si="70"/>
        <v>48611.023000000001</v>
      </c>
      <c r="O573" s="37">
        <v>32000</v>
      </c>
      <c r="P573" s="37">
        <v>16611.023000000001</v>
      </c>
      <c r="Q573" s="32" t="s">
        <v>3872</v>
      </c>
      <c r="R573" s="37" t="s">
        <v>5967</v>
      </c>
      <c r="S573" s="38">
        <v>44413</v>
      </c>
      <c r="T573" s="39">
        <f t="shared" si="71"/>
        <v>28</v>
      </c>
    </row>
    <row r="574" spans="1:20" s="39" customFormat="1" ht="54" hidden="1" outlineLevel="1">
      <c r="A574" s="32">
        <f t="shared" si="72"/>
        <v>566</v>
      </c>
      <c r="B574" s="32" t="s">
        <v>3868</v>
      </c>
      <c r="C574" s="32" t="s">
        <v>3869</v>
      </c>
      <c r="D574" s="48" t="s">
        <v>5968</v>
      </c>
      <c r="E574" s="34">
        <v>549920642</v>
      </c>
      <c r="F574" s="34" t="s">
        <v>349</v>
      </c>
      <c r="G574" s="34" t="s">
        <v>12593</v>
      </c>
      <c r="H574" s="35" t="s">
        <v>5969</v>
      </c>
      <c r="I574" s="36" t="str">
        <f t="shared" si="65"/>
        <v>4</v>
      </c>
      <c r="J574" s="36">
        <f t="shared" si="66"/>
        <v>14</v>
      </c>
      <c r="K574" s="36" t="str">
        <f t="shared" si="67"/>
        <v>24</v>
      </c>
      <c r="L574" s="36" t="str">
        <f t="shared" si="68"/>
        <v>09</v>
      </c>
      <c r="M574" s="36" t="str">
        <f t="shared" si="69"/>
        <v>94</v>
      </c>
      <c r="N574" s="34">
        <f t="shared" si="70"/>
        <v>48591.223819999999</v>
      </c>
      <c r="O574" s="37">
        <v>36085.75</v>
      </c>
      <c r="P574" s="37">
        <v>12505.473820000001</v>
      </c>
      <c r="Q574" s="32" t="s">
        <v>3872</v>
      </c>
      <c r="R574" s="37" t="s">
        <v>5970</v>
      </c>
      <c r="S574" s="38">
        <v>44484</v>
      </c>
      <c r="T574" s="39">
        <f t="shared" si="71"/>
        <v>28</v>
      </c>
    </row>
    <row r="575" spans="1:20" s="39" customFormat="1" ht="54" hidden="1" outlineLevel="1">
      <c r="A575" s="32">
        <f t="shared" si="72"/>
        <v>567</v>
      </c>
      <c r="B575" s="32" t="s">
        <v>3868</v>
      </c>
      <c r="C575" s="32" t="s">
        <v>3869</v>
      </c>
      <c r="D575" s="48" t="s">
        <v>5971</v>
      </c>
      <c r="E575" s="34">
        <v>532793258</v>
      </c>
      <c r="F575" s="34" t="s">
        <v>5972</v>
      </c>
      <c r="G575" s="34" t="s">
        <v>12594</v>
      </c>
      <c r="H575" s="35">
        <v>41907842130029</v>
      </c>
      <c r="I575" s="36" t="str">
        <f t="shared" si="65"/>
        <v>4</v>
      </c>
      <c r="J575" s="36">
        <f t="shared" si="66"/>
        <v>14</v>
      </c>
      <c r="K575" s="36" t="str">
        <f t="shared" si="67"/>
        <v>19</v>
      </c>
      <c r="L575" s="36" t="str">
        <f t="shared" si="68"/>
        <v>07</v>
      </c>
      <c r="M575" s="36" t="str">
        <f t="shared" si="69"/>
        <v>84</v>
      </c>
      <c r="N575" s="34">
        <f t="shared" si="70"/>
        <v>28713.066999999999</v>
      </c>
      <c r="O575" s="37">
        <v>25000</v>
      </c>
      <c r="P575" s="37">
        <v>3713.067</v>
      </c>
      <c r="Q575" s="32" t="s">
        <v>3872</v>
      </c>
      <c r="R575" s="37" t="s">
        <v>5973</v>
      </c>
      <c r="S575" s="38">
        <v>44468</v>
      </c>
      <c r="T575" s="39">
        <f t="shared" si="71"/>
        <v>28</v>
      </c>
    </row>
    <row r="576" spans="1:20" s="39" customFormat="1" ht="54" hidden="1" outlineLevel="1">
      <c r="A576" s="32">
        <f t="shared" si="72"/>
        <v>568</v>
      </c>
      <c r="B576" s="32" t="s">
        <v>3868</v>
      </c>
      <c r="C576" s="32" t="s">
        <v>3869</v>
      </c>
      <c r="D576" s="48" t="s">
        <v>5974</v>
      </c>
      <c r="E576" s="34">
        <v>574758293</v>
      </c>
      <c r="F576" s="34" t="s">
        <v>268</v>
      </c>
      <c r="G576" s="34" t="s">
        <v>12595</v>
      </c>
      <c r="H576" s="35" t="s">
        <v>5975</v>
      </c>
      <c r="I576" s="36" t="str">
        <f t="shared" si="65"/>
        <v>3</v>
      </c>
      <c r="J576" s="36">
        <f t="shared" si="66"/>
        <v>14</v>
      </c>
      <c r="K576" s="36" t="str">
        <f t="shared" si="67"/>
        <v>19</v>
      </c>
      <c r="L576" s="36" t="str">
        <f t="shared" si="68"/>
        <v>08</v>
      </c>
      <c r="M576" s="36" t="str">
        <f t="shared" si="69"/>
        <v>91</v>
      </c>
      <c r="N576" s="34">
        <f t="shared" si="70"/>
        <v>50758.287759999999</v>
      </c>
      <c r="O576" s="37">
        <v>35996.784</v>
      </c>
      <c r="P576" s="37">
        <v>14761.503760000001</v>
      </c>
      <c r="Q576" s="32" t="s">
        <v>3872</v>
      </c>
      <c r="R576" s="37" t="s">
        <v>5976</v>
      </c>
      <c r="S576" s="38">
        <v>44456</v>
      </c>
      <c r="T576" s="39">
        <f t="shared" si="71"/>
        <v>28</v>
      </c>
    </row>
    <row r="577" spans="1:20" s="39" customFormat="1" ht="54" hidden="1" outlineLevel="1">
      <c r="A577" s="32">
        <f t="shared" si="72"/>
        <v>569</v>
      </c>
      <c r="B577" s="32" t="s">
        <v>3868</v>
      </c>
      <c r="C577" s="32" t="s">
        <v>3869</v>
      </c>
      <c r="D577" s="48" t="s">
        <v>5977</v>
      </c>
      <c r="E577" s="34">
        <v>517605962</v>
      </c>
      <c r="F577" s="34" t="s">
        <v>5978</v>
      </c>
      <c r="G577" s="34" t="s">
        <v>12596</v>
      </c>
      <c r="H577" s="35" t="s">
        <v>5979</v>
      </c>
      <c r="I577" s="36" t="str">
        <f t="shared" si="65"/>
        <v>4</v>
      </c>
      <c r="J577" s="36">
        <f t="shared" si="66"/>
        <v>14</v>
      </c>
      <c r="K577" s="36" t="str">
        <f t="shared" si="67"/>
        <v>29</v>
      </c>
      <c r="L577" s="36" t="str">
        <f t="shared" si="68"/>
        <v>12</v>
      </c>
      <c r="M577" s="36" t="str">
        <f t="shared" si="69"/>
        <v>75</v>
      </c>
      <c r="N577" s="34">
        <f t="shared" si="70"/>
        <v>30620.205099999999</v>
      </c>
      <c r="O577" s="37">
        <v>25000</v>
      </c>
      <c r="P577" s="37">
        <v>5620.2050999999992</v>
      </c>
      <c r="Q577" s="32" t="s">
        <v>3872</v>
      </c>
      <c r="R577" s="37" t="s">
        <v>5980</v>
      </c>
      <c r="S577" s="38">
        <v>44538</v>
      </c>
      <c r="T577" s="39">
        <f t="shared" si="71"/>
        <v>28</v>
      </c>
    </row>
    <row r="578" spans="1:20" s="39" customFormat="1" ht="54" hidden="1" outlineLevel="1">
      <c r="A578" s="32">
        <f t="shared" si="72"/>
        <v>570</v>
      </c>
      <c r="B578" s="32" t="s">
        <v>3868</v>
      </c>
      <c r="C578" s="32" t="s">
        <v>3869</v>
      </c>
      <c r="D578" s="48" t="s">
        <v>5981</v>
      </c>
      <c r="E578" s="34">
        <v>511570790</v>
      </c>
      <c r="F578" s="34" t="s">
        <v>5982</v>
      </c>
      <c r="G578" s="34" t="s">
        <v>12597</v>
      </c>
      <c r="H578" s="35" t="s">
        <v>5983</v>
      </c>
      <c r="I578" s="36" t="str">
        <f t="shared" si="65"/>
        <v>3</v>
      </c>
      <c r="J578" s="36">
        <f t="shared" si="66"/>
        <v>14</v>
      </c>
      <c r="K578" s="36" t="str">
        <f t="shared" si="67"/>
        <v>26</v>
      </c>
      <c r="L578" s="36" t="str">
        <f t="shared" si="68"/>
        <v>04</v>
      </c>
      <c r="M578" s="36" t="str">
        <f t="shared" si="69"/>
        <v>78</v>
      </c>
      <c r="N578" s="34">
        <f t="shared" si="70"/>
        <v>30092.561860000002</v>
      </c>
      <c r="O578" s="37">
        <v>22400</v>
      </c>
      <c r="P578" s="37">
        <v>7692.5618600000007</v>
      </c>
      <c r="Q578" s="32" t="s">
        <v>3872</v>
      </c>
      <c r="R578" s="37" t="s">
        <v>5984</v>
      </c>
      <c r="S578" s="38">
        <v>44491</v>
      </c>
      <c r="T578" s="39">
        <f t="shared" si="71"/>
        <v>28</v>
      </c>
    </row>
    <row r="579" spans="1:20" s="39" customFormat="1" ht="54" hidden="1" outlineLevel="1">
      <c r="A579" s="32">
        <f t="shared" si="72"/>
        <v>571</v>
      </c>
      <c r="B579" s="32" t="s">
        <v>3868</v>
      </c>
      <c r="C579" s="32" t="s">
        <v>3869</v>
      </c>
      <c r="D579" s="48" t="s">
        <v>5985</v>
      </c>
      <c r="E579" s="34">
        <v>600404405</v>
      </c>
      <c r="F579" s="34" t="s">
        <v>5986</v>
      </c>
      <c r="G579" s="34" t="s">
        <v>12598</v>
      </c>
      <c r="H579" s="35" t="s">
        <v>5987</v>
      </c>
      <c r="I579" s="36" t="str">
        <f t="shared" si="65"/>
        <v>3</v>
      </c>
      <c r="J579" s="36">
        <f t="shared" si="66"/>
        <v>14</v>
      </c>
      <c r="K579" s="36" t="str">
        <f t="shared" si="67"/>
        <v>24</v>
      </c>
      <c r="L579" s="36" t="str">
        <f t="shared" si="68"/>
        <v>04</v>
      </c>
      <c r="M579" s="36" t="str">
        <f t="shared" si="69"/>
        <v>81</v>
      </c>
      <c r="N579" s="34">
        <f t="shared" si="70"/>
        <v>44907.074820000002</v>
      </c>
      <c r="O579" s="37">
        <v>35000</v>
      </c>
      <c r="P579" s="37">
        <v>9907.0748199999998</v>
      </c>
      <c r="Q579" s="32" t="s">
        <v>3872</v>
      </c>
      <c r="R579" s="37" t="s">
        <v>5988</v>
      </c>
      <c r="S579" s="38">
        <v>44496</v>
      </c>
      <c r="T579" s="39">
        <f t="shared" si="71"/>
        <v>28</v>
      </c>
    </row>
    <row r="580" spans="1:20" s="39" customFormat="1" ht="54" hidden="1" outlineLevel="1">
      <c r="A580" s="32">
        <f t="shared" si="72"/>
        <v>572</v>
      </c>
      <c r="B580" s="32" t="s">
        <v>3868</v>
      </c>
      <c r="C580" s="32" t="s">
        <v>3869</v>
      </c>
      <c r="D580" s="48" t="s">
        <v>5989</v>
      </c>
      <c r="E580" s="34">
        <v>526589797</v>
      </c>
      <c r="F580" s="34" t="s">
        <v>5990</v>
      </c>
      <c r="G580" s="34" t="s">
        <v>12599</v>
      </c>
      <c r="H580" s="35" t="s">
        <v>5991</v>
      </c>
      <c r="I580" s="36" t="str">
        <f t="shared" si="65"/>
        <v>4</v>
      </c>
      <c r="J580" s="36">
        <f t="shared" si="66"/>
        <v>14</v>
      </c>
      <c r="K580" s="36" t="str">
        <f t="shared" si="67"/>
        <v>02</v>
      </c>
      <c r="L580" s="36" t="str">
        <f t="shared" si="68"/>
        <v>10</v>
      </c>
      <c r="M580" s="36" t="str">
        <f t="shared" si="69"/>
        <v>73</v>
      </c>
      <c r="N580" s="34">
        <f t="shared" si="70"/>
        <v>44907.946300000003</v>
      </c>
      <c r="O580" s="37">
        <v>35000</v>
      </c>
      <c r="P580" s="37">
        <v>9907.9463000000014</v>
      </c>
      <c r="Q580" s="32" t="s">
        <v>3872</v>
      </c>
      <c r="R580" s="37" t="s">
        <v>5992</v>
      </c>
      <c r="S580" s="38">
        <v>44523</v>
      </c>
      <c r="T580" s="39">
        <f t="shared" si="71"/>
        <v>28</v>
      </c>
    </row>
    <row r="581" spans="1:20" s="39" customFormat="1" ht="54" hidden="1" outlineLevel="1">
      <c r="A581" s="32">
        <f t="shared" si="72"/>
        <v>573</v>
      </c>
      <c r="B581" s="32" t="s">
        <v>3868</v>
      </c>
      <c r="C581" s="32" t="s">
        <v>3869</v>
      </c>
      <c r="D581" s="48" t="s">
        <v>5993</v>
      </c>
      <c r="E581" s="34">
        <v>557232711</v>
      </c>
      <c r="F581" s="34" t="s">
        <v>5994</v>
      </c>
      <c r="G581" s="34" t="s">
        <v>12600</v>
      </c>
      <c r="H581" s="35">
        <v>32201975920039</v>
      </c>
      <c r="I581" s="36" t="str">
        <f t="shared" si="65"/>
        <v>3</v>
      </c>
      <c r="J581" s="36">
        <f t="shared" si="66"/>
        <v>14</v>
      </c>
      <c r="K581" s="36" t="str">
        <f t="shared" si="67"/>
        <v>22</v>
      </c>
      <c r="L581" s="36" t="str">
        <f t="shared" si="68"/>
        <v>01</v>
      </c>
      <c r="M581" s="36" t="str">
        <f t="shared" si="69"/>
        <v>97</v>
      </c>
      <c r="N581" s="34">
        <f t="shared" si="70"/>
        <v>30381.584999999999</v>
      </c>
      <c r="O581" s="37">
        <v>26452.75</v>
      </c>
      <c r="P581" s="37">
        <v>3928.835</v>
      </c>
      <c r="Q581" s="32" t="s">
        <v>3872</v>
      </c>
      <c r="R581" s="37" t="s">
        <v>5995</v>
      </c>
      <c r="S581" s="38">
        <v>44474</v>
      </c>
      <c r="T581" s="39">
        <f t="shared" si="71"/>
        <v>28</v>
      </c>
    </row>
    <row r="582" spans="1:20" s="39" customFormat="1" ht="54" hidden="1" outlineLevel="1">
      <c r="A582" s="32">
        <f t="shared" si="72"/>
        <v>574</v>
      </c>
      <c r="B582" s="32" t="s">
        <v>3868</v>
      </c>
      <c r="C582" s="32" t="s">
        <v>3869</v>
      </c>
      <c r="D582" s="48" t="s">
        <v>5996</v>
      </c>
      <c r="E582" s="34">
        <v>559527452</v>
      </c>
      <c r="F582" s="34" t="s">
        <v>5997</v>
      </c>
      <c r="G582" s="34" t="s">
        <v>12601</v>
      </c>
      <c r="H582" s="35" t="s">
        <v>5998</v>
      </c>
      <c r="I582" s="36" t="str">
        <f t="shared" si="65"/>
        <v>4</v>
      </c>
      <c r="J582" s="36">
        <f t="shared" si="66"/>
        <v>14</v>
      </c>
      <c r="K582" s="36" t="str">
        <f t="shared" si="67"/>
        <v>01</v>
      </c>
      <c r="L582" s="36" t="str">
        <f t="shared" si="68"/>
        <v>09</v>
      </c>
      <c r="M582" s="36" t="str">
        <f t="shared" si="69"/>
        <v>96</v>
      </c>
      <c r="N582" s="34">
        <f t="shared" si="70"/>
        <v>25959.465</v>
      </c>
      <c r="O582" s="37">
        <v>16830</v>
      </c>
      <c r="P582" s="37">
        <v>9129.4650000000001</v>
      </c>
      <c r="Q582" s="32" t="s">
        <v>3872</v>
      </c>
      <c r="R582" s="37" t="s">
        <v>5999</v>
      </c>
      <c r="S582" s="38">
        <v>44413</v>
      </c>
      <c r="T582" s="39">
        <f t="shared" si="71"/>
        <v>28</v>
      </c>
    </row>
    <row r="583" spans="1:20" s="39" customFormat="1" ht="54" hidden="1" outlineLevel="1">
      <c r="A583" s="32">
        <f t="shared" si="72"/>
        <v>575</v>
      </c>
      <c r="B583" s="32" t="s">
        <v>3868</v>
      </c>
      <c r="C583" s="32" t="s">
        <v>3869</v>
      </c>
      <c r="D583" s="48" t="s">
        <v>6000</v>
      </c>
      <c r="E583" s="34">
        <v>474878471</v>
      </c>
      <c r="F583" s="34" t="s">
        <v>6001</v>
      </c>
      <c r="G583" s="34" t="s">
        <v>12602</v>
      </c>
      <c r="H583" s="35" t="s">
        <v>6002</v>
      </c>
      <c r="I583" s="36" t="str">
        <f t="shared" si="65"/>
        <v>4</v>
      </c>
      <c r="J583" s="36">
        <f t="shared" si="66"/>
        <v>14</v>
      </c>
      <c r="K583" s="36" t="str">
        <f t="shared" si="67"/>
        <v>17</v>
      </c>
      <c r="L583" s="36" t="str">
        <f t="shared" si="68"/>
        <v>03</v>
      </c>
      <c r="M583" s="36" t="str">
        <f t="shared" si="69"/>
        <v>83</v>
      </c>
      <c r="N583" s="34">
        <f t="shared" si="70"/>
        <v>48475.758000000002</v>
      </c>
      <c r="O583" s="37">
        <v>36000</v>
      </c>
      <c r="P583" s="37">
        <v>12475.758</v>
      </c>
      <c r="Q583" s="32" t="s">
        <v>3872</v>
      </c>
      <c r="R583" s="37" t="s">
        <v>6003</v>
      </c>
      <c r="S583" s="38">
        <v>44461</v>
      </c>
      <c r="T583" s="39">
        <f t="shared" si="71"/>
        <v>28</v>
      </c>
    </row>
    <row r="584" spans="1:20" s="39" customFormat="1" ht="54" hidden="1" outlineLevel="1">
      <c r="A584" s="32">
        <f t="shared" si="72"/>
        <v>576</v>
      </c>
      <c r="B584" s="32" t="s">
        <v>3868</v>
      </c>
      <c r="C584" s="32" t="s">
        <v>3869</v>
      </c>
      <c r="D584" s="48" t="s">
        <v>6004</v>
      </c>
      <c r="E584" s="34">
        <v>529966824</v>
      </c>
      <c r="F584" s="34" t="s">
        <v>6005</v>
      </c>
      <c r="G584" s="34" t="s">
        <v>12603</v>
      </c>
      <c r="H584" s="35" t="s">
        <v>6006</v>
      </c>
      <c r="I584" s="36" t="str">
        <f t="shared" si="65"/>
        <v>4</v>
      </c>
      <c r="J584" s="36">
        <f t="shared" si="66"/>
        <v>14</v>
      </c>
      <c r="K584" s="36" t="str">
        <f t="shared" si="67"/>
        <v>20</v>
      </c>
      <c r="L584" s="36" t="str">
        <f t="shared" si="68"/>
        <v>11</v>
      </c>
      <c r="M584" s="36" t="str">
        <f t="shared" si="69"/>
        <v>92</v>
      </c>
      <c r="N584" s="34">
        <f t="shared" si="70"/>
        <v>38472.904999999999</v>
      </c>
      <c r="O584" s="37">
        <v>33500</v>
      </c>
      <c r="P584" s="37">
        <v>4972.9049999999997</v>
      </c>
      <c r="Q584" s="32" t="s">
        <v>3872</v>
      </c>
      <c r="R584" s="37" t="s">
        <v>6007</v>
      </c>
      <c r="S584" s="38">
        <v>44462</v>
      </c>
      <c r="T584" s="39">
        <f t="shared" si="71"/>
        <v>28</v>
      </c>
    </row>
    <row r="585" spans="1:20" s="39" customFormat="1" ht="54" hidden="1" outlineLevel="1">
      <c r="A585" s="32">
        <f t="shared" si="72"/>
        <v>577</v>
      </c>
      <c r="B585" s="32" t="s">
        <v>3868</v>
      </c>
      <c r="C585" s="32" t="s">
        <v>3869</v>
      </c>
      <c r="D585" s="48" t="s">
        <v>6008</v>
      </c>
      <c r="E585" s="34">
        <v>568438725</v>
      </c>
      <c r="F585" s="34" t="s">
        <v>6009</v>
      </c>
      <c r="G585" s="34" t="s">
        <v>12604</v>
      </c>
      <c r="H585" s="35" t="s">
        <v>6010</v>
      </c>
      <c r="I585" s="36" t="str">
        <f t="shared" ref="I585:I648" si="73">+MID(H585,1,1)</f>
        <v>3</v>
      </c>
      <c r="J585" s="36">
        <f t="shared" ref="J585:J648" si="74">+LEN(H585)</f>
        <v>14</v>
      </c>
      <c r="K585" s="36" t="str">
        <f t="shared" ref="K585:K648" si="75">+MID(H585,2,2)</f>
        <v>04</v>
      </c>
      <c r="L585" s="36" t="str">
        <f t="shared" ref="L585:L648" si="76">+MID(H585,4,2)</f>
        <v>01</v>
      </c>
      <c r="M585" s="36" t="str">
        <f t="shared" ref="M585:M648" si="77">+MID(H585,6,2)</f>
        <v>92</v>
      </c>
      <c r="N585" s="34">
        <f t="shared" si="70"/>
        <v>40081.008999999998</v>
      </c>
      <c r="O585" s="37">
        <v>30900</v>
      </c>
      <c r="P585" s="37">
        <v>9181.009</v>
      </c>
      <c r="Q585" s="32" t="s">
        <v>3872</v>
      </c>
      <c r="R585" s="37" t="s">
        <v>6011</v>
      </c>
      <c r="S585" s="38">
        <v>44462</v>
      </c>
      <c r="T585" s="39">
        <f t="shared" si="71"/>
        <v>28</v>
      </c>
    </row>
    <row r="586" spans="1:20" s="39" customFormat="1" ht="54" hidden="1" outlineLevel="1">
      <c r="A586" s="32">
        <f t="shared" si="72"/>
        <v>578</v>
      </c>
      <c r="B586" s="32" t="s">
        <v>3868</v>
      </c>
      <c r="C586" s="32" t="s">
        <v>3869</v>
      </c>
      <c r="D586" s="48" t="s">
        <v>6012</v>
      </c>
      <c r="E586" s="34">
        <v>534337537</v>
      </c>
      <c r="F586" s="34" t="s">
        <v>6013</v>
      </c>
      <c r="G586" s="34" t="s">
        <v>12605</v>
      </c>
      <c r="H586" s="35" t="s">
        <v>6014</v>
      </c>
      <c r="I586" s="36" t="str">
        <f t="shared" si="73"/>
        <v>3</v>
      </c>
      <c r="J586" s="36">
        <f t="shared" si="74"/>
        <v>14</v>
      </c>
      <c r="K586" s="36" t="str">
        <f t="shared" si="75"/>
        <v>04</v>
      </c>
      <c r="L586" s="36" t="str">
        <f t="shared" si="76"/>
        <v>09</v>
      </c>
      <c r="M586" s="36" t="str">
        <f t="shared" si="77"/>
        <v>90</v>
      </c>
      <c r="N586" s="34">
        <f t="shared" ref="N586:N649" si="78">O586+P586</f>
        <v>38913.599000000002</v>
      </c>
      <c r="O586" s="37">
        <v>30000</v>
      </c>
      <c r="P586" s="37">
        <v>8913.5990000000002</v>
      </c>
      <c r="Q586" s="32" t="s">
        <v>3872</v>
      </c>
      <c r="R586" s="37" t="s">
        <v>6015</v>
      </c>
      <c r="S586" s="38">
        <v>44462</v>
      </c>
      <c r="T586" s="39">
        <f t="shared" ref="T586:T649" si="79">+LEN(R586)</f>
        <v>28</v>
      </c>
    </row>
    <row r="587" spans="1:20" s="39" customFormat="1" ht="54" hidden="1" outlineLevel="1">
      <c r="A587" s="32">
        <f t="shared" ref="A587:A650" si="80">+A586+1</f>
        <v>579</v>
      </c>
      <c r="B587" s="32" t="s">
        <v>3868</v>
      </c>
      <c r="C587" s="32" t="s">
        <v>3869</v>
      </c>
      <c r="D587" s="48" t="s">
        <v>6016</v>
      </c>
      <c r="E587" s="34">
        <v>536868888</v>
      </c>
      <c r="F587" s="34" t="s">
        <v>6017</v>
      </c>
      <c r="G587" s="34" t="s">
        <v>12606</v>
      </c>
      <c r="H587" s="35" t="s">
        <v>6018</v>
      </c>
      <c r="I587" s="36" t="str">
        <f t="shared" si="73"/>
        <v>3</v>
      </c>
      <c r="J587" s="36">
        <f t="shared" si="74"/>
        <v>14</v>
      </c>
      <c r="K587" s="36" t="str">
        <f t="shared" si="75"/>
        <v>31</v>
      </c>
      <c r="L587" s="36" t="str">
        <f t="shared" si="76"/>
        <v>10</v>
      </c>
      <c r="M587" s="36" t="str">
        <f t="shared" si="77"/>
        <v>84</v>
      </c>
      <c r="N587" s="34">
        <f t="shared" si="78"/>
        <v>41507.841</v>
      </c>
      <c r="O587" s="37">
        <v>32000</v>
      </c>
      <c r="P587" s="37">
        <v>9507.8410000000003</v>
      </c>
      <c r="Q587" s="32" t="s">
        <v>3872</v>
      </c>
      <c r="R587" s="37" t="s">
        <v>6019</v>
      </c>
      <c r="S587" s="38">
        <v>44462</v>
      </c>
      <c r="T587" s="39">
        <f t="shared" si="79"/>
        <v>28</v>
      </c>
    </row>
    <row r="588" spans="1:20" s="39" customFormat="1" ht="54" hidden="1" outlineLevel="1">
      <c r="A588" s="32">
        <f t="shared" si="80"/>
        <v>580</v>
      </c>
      <c r="B588" s="32" t="s">
        <v>3868</v>
      </c>
      <c r="C588" s="32" t="s">
        <v>3869</v>
      </c>
      <c r="D588" s="48" t="s">
        <v>6020</v>
      </c>
      <c r="E588" s="34">
        <v>473023721</v>
      </c>
      <c r="F588" s="34" t="s">
        <v>6021</v>
      </c>
      <c r="G588" s="34" t="s">
        <v>12607</v>
      </c>
      <c r="H588" s="35" t="s">
        <v>6022</v>
      </c>
      <c r="I588" s="36" t="str">
        <f t="shared" si="73"/>
        <v>4</v>
      </c>
      <c r="J588" s="36">
        <f t="shared" si="74"/>
        <v>14</v>
      </c>
      <c r="K588" s="36" t="str">
        <f t="shared" si="75"/>
        <v>16</v>
      </c>
      <c r="L588" s="36" t="str">
        <f t="shared" si="76"/>
        <v>10</v>
      </c>
      <c r="M588" s="36" t="str">
        <f t="shared" si="77"/>
        <v>70</v>
      </c>
      <c r="N588" s="34">
        <f t="shared" si="78"/>
        <v>34405.135000000002</v>
      </c>
      <c r="O588" s="37">
        <v>26524.25</v>
      </c>
      <c r="P588" s="37">
        <v>7880.8850000000002</v>
      </c>
      <c r="Q588" s="32" t="s">
        <v>3872</v>
      </c>
      <c r="R588" s="37" t="s">
        <v>6023</v>
      </c>
      <c r="S588" s="38">
        <v>44462</v>
      </c>
      <c r="T588" s="39">
        <f t="shared" si="79"/>
        <v>28</v>
      </c>
    </row>
    <row r="589" spans="1:20" s="39" customFormat="1" ht="54" hidden="1" outlineLevel="1">
      <c r="A589" s="32">
        <f t="shared" si="80"/>
        <v>581</v>
      </c>
      <c r="B589" s="32" t="s">
        <v>3868</v>
      </c>
      <c r="C589" s="32" t="s">
        <v>3869</v>
      </c>
      <c r="D589" s="48" t="s">
        <v>6024</v>
      </c>
      <c r="E589" s="34">
        <v>525370067</v>
      </c>
      <c r="F589" s="34" t="s">
        <v>6025</v>
      </c>
      <c r="G589" s="34" t="s">
        <v>12608</v>
      </c>
      <c r="H589" s="35" t="s">
        <v>6026</v>
      </c>
      <c r="I589" s="36" t="str">
        <f t="shared" si="73"/>
        <v>3</v>
      </c>
      <c r="J589" s="36">
        <f t="shared" si="74"/>
        <v>14</v>
      </c>
      <c r="K589" s="36" t="str">
        <f t="shared" si="75"/>
        <v>18</v>
      </c>
      <c r="L589" s="36" t="str">
        <f t="shared" si="76"/>
        <v>09</v>
      </c>
      <c r="M589" s="36" t="str">
        <f t="shared" si="77"/>
        <v>87</v>
      </c>
      <c r="N589" s="34">
        <f t="shared" si="78"/>
        <v>32427.999</v>
      </c>
      <c r="O589" s="37">
        <v>25000</v>
      </c>
      <c r="P589" s="37">
        <v>7427.9989999999998</v>
      </c>
      <c r="Q589" s="32" t="s">
        <v>3872</v>
      </c>
      <c r="R589" s="37" t="s">
        <v>6027</v>
      </c>
      <c r="S589" s="38">
        <v>44462</v>
      </c>
      <c r="T589" s="39">
        <f t="shared" si="79"/>
        <v>28</v>
      </c>
    </row>
    <row r="590" spans="1:20" s="39" customFormat="1" ht="54" hidden="1" outlineLevel="1">
      <c r="A590" s="32">
        <f t="shared" si="80"/>
        <v>582</v>
      </c>
      <c r="B590" s="32" t="s">
        <v>3868</v>
      </c>
      <c r="C590" s="32" t="s">
        <v>3869</v>
      </c>
      <c r="D590" s="48" t="s">
        <v>6028</v>
      </c>
      <c r="E590" s="34">
        <v>514361090</v>
      </c>
      <c r="F590" s="34" t="s">
        <v>6029</v>
      </c>
      <c r="G590" s="34" t="s">
        <v>12609</v>
      </c>
      <c r="H590" s="35" t="s">
        <v>6030</v>
      </c>
      <c r="I590" s="36" t="str">
        <f t="shared" si="73"/>
        <v>4</v>
      </c>
      <c r="J590" s="36">
        <f t="shared" si="74"/>
        <v>14</v>
      </c>
      <c r="K590" s="36" t="str">
        <f t="shared" si="75"/>
        <v>01</v>
      </c>
      <c r="L590" s="36" t="str">
        <f t="shared" si="76"/>
        <v>01</v>
      </c>
      <c r="M590" s="36" t="str">
        <f t="shared" si="77"/>
        <v>87</v>
      </c>
      <c r="N590" s="34">
        <f t="shared" si="78"/>
        <v>45399.201000000001</v>
      </c>
      <c r="O590" s="37">
        <v>35000</v>
      </c>
      <c r="P590" s="37">
        <v>10399.200999999999</v>
      </c>
      <c r="Q590" s="32" t="s">
        <v>3872</v>
      </c>
      <c r="R590" s="37" t="s">
        <v>6031</v>
      </c>
      <c r="S590" s="38">
        <v>44461</v>
      </c>
      <c r="T590" s="39">
        <f t="shared" si="79"/>
        <v>28</v>
      </c>
    </row>
    <row r="591" spans="1:20" s="39" customFormat="1" ht="54" hidden="1" outlineLevel="1">
      <c r="A591" s="32">
        <f t="shared" si="80"/>
        <v>583</v>
      </c>
      <c r="B591" s="32" t="s">
        <v>3868</v>
      </c>
      <c r="C591" s="32" t="s">
        <v>3869</v>
      </c>
      <c r="D591" s="48" t="s">
        <v>6032</v>
      </c>
      <c r="E591" s="34">
        <v>562347621</v>
      </c>
      <c r="F591" s="34" t="s">
        <v>6033</v>
      </c>
      <c r="G591" s="34" t="s">
        <v>12610</v>
      </c>
      <c r="H591" s="35" t="s">
        <v>6034</v>
      </c>
      <c r="I591" s="36" t="str">
        <f t="shared" si="73"/>
        <v>3</v>
      </c>
      <c r="J591" s="36">
        <f t="shared" si="74"/>
        <v>14</v>
      </c>
      <c r="K591" s="36" t="str">
        <f t="shared" si="75"/>
        <v>03</v>
      </c>
      <c r="L591" s="36" t="str">
        <f t="shared" si="76"/>
        <v>05</v>
      </c>
      <c r="M591" s="36" t="str">
        <f t="shared" si="77"/>
        <v>94</v>
      </c>
      <c r="N591" s="34">
        <f t="shared" si="78"/>
        <v>38913.599999999999</v>
      </c>
      <c r="O591" s="37">
        <v>30000</v>
      </c>
      <c r="P591" s="37">
        <v>8913.6</v>
      </c>
      <c r="Q591" s="32" t="s">
        <v>3872</v>
      </c>
      <c r="R591" s="37" t="s">
        <v>6035</v>
      </c>
      <c r="S591" s="38">
        <v>44462</v>
      </c>
      <c r="T591" s="39">
        <f t="shared" si="79"/>
        <v>28</v>
      </c>
    </row>
    <row r="592" spans="1:20" s="39" customFormat="1" ht="54" hidden="1" outlineLevel="1">
      <c r="A592" s="32">
        <f t="shared" si="80"/>
        <v>584</v>
      </c>
      <c r="B592" s="32" t="s">
        <v>3868</v>
      </c>
      <c r="C592" s="32" t="s">
        <v>3869</v>
      </c>
      <c r="D592" s="48" t="s">
        <v>6036</v>
      </c>
      <c r="E592" s="34">
        <v>603709085</v>
      </c>
      <c r="F592" s="34" t="s">
        <v>6037</v>
      </c>
      <c r="G592" s="34" t="s">
        <v>12611</v>
      </c>
      <c r="H592" s="35" t="s">
        <v>6038</v>
      </c>
      <c r="I592" s="36" t="str">
        <f t="shared" si="73"/>
        <v>4</v>
      </c>
      <c r="J592" s="36">
        <f t="shared" si="74"/>
        <v>14</v>
      </c>
      <c r="K592" s="36" t="str">
        <f t="shared" si="75"/>
        <v>12</v>
      </c>
      <c r="L592" s="36" t="str">
        <f t="shared" si="76"/>
        <v>04</v>
      </c>
      <c r="M592" s="36" t="str">
        <f t="shared" si="77"/>
        <v>87</v>
      </c>
      <c r="N592" s="34">
        <f t="shared" si="78"/>
        <v>44907.946300000003</v>
      </c>
      <c r="O592" s="37">
        <v>35000</v>
      </c>
      <c r="P592" s="37">
        <v>9907.9463000000014</v>
      </c>
      <c r="Q592" s="32" t="s">
        <v>3872</v>
      </c>
      <c r="R592" s="37" t="s">
        <v>6039</v>
      </c>
      <c r="S592" s="38">
        <v>44462</v>
      </c>
      <c r="T592" s="39">
        <f t="shared" si="79"/>
        <v>28</v>
      </c>
    </row>
    <row r="593" spans="1:20" s="39" customFormat="1" ht="54" hidden="1" outlineLevel="1">
      <c r="A593" s="32">
        <f t="shared" si="80"/>
        <v>585</v>
      </c>
      <c r="B593" s="32" t="s">
        <v>3868</v>
      </c>
      <c r="C593" s="32" t="s">
        <v>3869</v>
      </c>
      <c r="D593" s="48" t="s">
        <v>6040</v>
      </c>
      <c r="E593" s="34">
        <v>518633778</v>
      </c>
      <c r="F593" s="34" t="s">
        <v>6041</v>
      </c>
      <c r="G593" s="34" t="s">
        <v>12612</v>
      </c>
      <c r="H593" s="35" t="s">
        <v>6042</v>
      </c>
      <c r="I593" s="36" t="str">
        <f t="shared" si="73"/>
        <v>4</v>
      </c>
      <c r="J593" s="36">
        <f t="shared" si="74"/>
        <v>14</v>
      </c>
      <c r="K593" s="36" t="str">
        <f t="shared" si="75"/>
        <v>21</v>
      </c>
      <c r="L593" s="36" t="str">
        <f t="shared" si="76"/>
        <v>06</v>
      </c>
      <c r="M593" s="36" t="str">
        <f t="shared" si="77"/>
        <v>86</v>
      </c>
      <c r="N593" s="34">
        <f t="shared" si="78"/>
        <v>43668.258609999997</v>
      </c>
      <c r="O593" s="37">
        <v>35000</v>
      </c>
      <c r="P593" s="37">
        <v>8668.258609999999</v>
      </c>
      <c r="Q593" s="32" t="s">
        <v>3872</v>
      </c>
      <c r="R593" s="37" t="s">
        <v>6043</v>
      </c>
      <c r="S593" s="38">
        <v>44463</v>
      </c>
      <c r="T593" s="39">
        <f t="shared" si="79"/>
        <v>28</v>
      </c>
    </row>
    <row r="594" spans="1:20" s="39" customFormat="1" ht="54" hidden="1" outlineLevel="1">
      <c r="A594" s="32">
        <f t="shared" si="80"/>
        <v>586</v>
      </c>
      <c r="B594" s="32" t="s">
        <v>3868</v>
      </c>
      <c r="C594" s="32" t="s">
        <v>3869</v>
      </c>
      <c r="D594" s="48" t="s">
        <v>6044</v>
      </c>
      <c r="E594" s="34">
        <v>532328350</v>
      </c>
      <c r="F594" s="34" t="s">
        <v>6045</v>
      </c>
      <c r="G594" s="34" t="s">
        <v>12613</v>
      </c>
      <c r="H594" s="35" t="s">
        <v>6046</v>
      </c>
      <c r="I594" s="36" t="str">
        <f t="shared" si="73"/>
        <v>4</v>
      </c>
      <c r="J594" s="36">
        <f t="shared" si="74"/>
        <v>14</v>
      </c>
      <c r="K594" s="36" t="str">
        <f t="shared" si="75"/>
        <v>05</v>
      </c>
      <c r="L594" s="36" t="str">
        <f t="shared" si="76"/>
        <v>01</v>
      </c>
      <c r="M594" s="36" t="str">
        <f t="shared" si="77"/>
        <v>89</v>
      </c>
      <c r="N594" s="34">
        <f t="shared" si="78"/>
        <v>36106.777340000001</v>
      </c>
      <c r="O594" s="37">
        <v>26522.784</v>
      </c>
      <c r="P594" s="37">
        <v>9583.9933399999991</v>
      </c>
      <c r="Q594" s="32" t="s">
        <v>3872</v>
      </c>
      <c r="R594" s="37" t="s">
        <v>6047</v>
      </c>
      <c r="S594" s="38">
        <v>44469</v>
      </c>
      <c r="T594" s="39">
        <f t="shared" si="79"/>
        <v>28</v>
      </c>
    </row>
    <row r="595" spans="1:20" s="39" customFormat="1" ht="54" hidden="1" outlineLevel="1">
      <c r="A595" s="32">
        <f t="shared" si="80"/>
        <v>587</v>
      </c>
      <c r="B595" s="32" t="s">
        <v>3868</v>
      </c>
      <c r="C595" s="32" t="s">
        <v>3869</v>
      </c>
      <c r="D595" s="48" t="s">
        <v>6048</v>
      </c>
      <c r="E595" s="34">
        <v>506164940</v>
      </c>
      <c r="F595" s="34" t="s">
        <v>6049</v>
      </c>
      <c r="G595" s="34" t="s">
        <v>12614</v>
      </c>
      <c r="H595" s="35" t="s">
        <v>6050</v>
      </c>
      <c r="I595" s="36" t="str">
        <f t="shared" si="73"/>
        <v>3</v>
      </c>
      <c r="J595" s="36">
        <f t="shared" si="74"/>
        <v>14</v>
      </c>
      <c r="K595" s="36" t="str">
        <f t="shared" si="75"/>
        <v>17</v>
      </c>
      <c r="L595" s="36" t="str">
        <f t="shared" si="76"/>
        <v>09</v>
      </c>
      <c r="M595" s="36" t="str">
        <f t="shared" si="77"/>
        <v>85</v>
      </c>
      <c r="N595" s="34">
        <f t="shared" si="78"/>
        <v>35208.878840000005</v>
      </c>
      <c r="O595" s="37">
        <v>25686.400000000001</v>
      </c>
      <c r="P595" s="37">
        <v>9522.4788399999998</v>
      </c>
      <c r="Q595" s="32" t="s">
        <v>3872</v>
      </c>
      <c r="R595" s="37" t="s">
        <v>6051</v>
      </c>
      <c r="S595" s="38">
        <v>44469</v>
      </c>
      <c r="T595" s="39">
        <f t="shared" si="79"/>
        <v>28</v>
      </c>
    </row>
    <row r="596" spans="1:20" s="39" customFormat="1" ht="54" hidden="1" outlineLevel="1">
      <c r="A596" s="32">
        <f t="shared" si="80"/>
        <v>588</v>
      </c>
      <c r="B596" s="32" t="s">
        <v>3868</v>
      </c>
      <c r="C596" s="32" t="s">
        <v>3869</v>
      </c>
      <c r="D596" s="48" t="s">
        <v>6052</v>
      </c>
      <c r="E596" s="34">
        <v>612477704</v>
      </c>
      <c r="F596" s="34" t="s">
        <v>6053</v>
      </c>
      <c r="G596" s="34" t="s">
        <v>12615</v>
      </c>
      <c r="H596" s="35" t="s">
        <v>6054</v>
      </c>
      <c r="I596" s="36" t="str">
        <f t="shared" si="73"/>
        <v>4</v>
      </c>
      <c r="J596" s="36">
        <f t="shared" si="74"/>
        <v>14</v>
      </c>
      <c r="K596" s="36" t="str">
        <f t="shared" si="75"/>
        <v>06</v>
      </c>
      <c r="L596" s="36" t="str">
        <f t="shared" si="76"/>
        <v>09</v>
      </c>
      <c r="M596" s="36" t="str">
        <f t="shared" si="77"/>
        <v>81</v>
      </c>
      <c r="N596" s="34">
        <f t="shared" si="78"/>
        <v>38203.929000000004</v>
      </c>
      <c r="O596" s="37">
        <v>36400</v>
      </c>
      <c r="P596" s="37">
        <v>1803.9290000000001</v>
      </c>
      <c r="Q596" s="32" t="s">
        <v>3872</v>
      </c>
      <c r="R596" s="37" t="s">
        <v>6055</v>
      </c>
      <c r="S596" s="38">
        <v>44468</v>
      </c>
      <c r="T596" s="39">
        <f t="shared" si="79"/>
        <v>28</v>
      </c>
    </row>
    <row r="597" spans="1:20" s="39" customFormat="1" ht="54" hidden="1" outlineLevel="1">
      <c r="A597" s="32">
        <f t="shared" si="80"/>
        <v>589</v>
      </c>
      <c r="B597" s="32" t="s">
        <v>3868</v>
      </c>
      <c r="C597" s="32" t="s">
        <v>3869</v>
      </c>
      <c r="D597" s="48" t="s">
        <v>6056</v>
      </c>
      <c r="E597" s="34">
        <v>535481754</v>
      </c>
      <c r="F597" s="34" t="s">
        <v>6057</v>
      </c>
      <c r="G597" s="34" t="s">
        <v>12616</v>
      </c>
      <c r="H597" s="35" t="s">
        <v>6058</v>
      </c>
      <c r="I597" s="36" t="str">
        <f t="shared" si="73"/>
        <v>4</v>
      </c>
      <c r="J597" s="36">
        <f t="shared" si="74"/>
        <v>14</v>
      </c>
      <c r="K597" s="36" t="str">
        <f t="shared" si="75"/>
        <v>24</v>
      </c>
      <c r="L597" s="36" t="str">
        <f t="shared" si="76"/>
        <v>06</v>
      </c>
      <c r="M597" s="36" t="str">
        <f t="shared" si="77"/>
        <v>94</v>
      </c>
      <c r="N597" s="34">
        <f t="shared" si="78"/>
        <v>43105.73631</v>
      </c>
      <c r="O597" s="37">
        <v>33259</v>
      </c>
      <c r="P597" s="37">
        <v>9846.7363100000002</v>
      </c>
      <c r="Q597" s="32" t="s">
        <v>3872</v>
      </c>
      <c r="R597" s="37" t="s">
        <v>6059</v>
      </c>
      <c r="S597" s="38">
        <v>44469</v>
      </c>
      <c r="T597" s="39">
        <f t="shared" si="79"/>
        <v>28</v>
      </c>
    </row>
    <row r="598" spans="1:20" s="39" customFormat="1" ht="54" hidden="1" outlineLevel="1">
      <c r="A598" s="32">
        <f t="shared" si="80"/>
        <v>590</v>
      </c>
      <c r="B598" s="32" t="s">
        <v>3868</v>
      </c>
      <c r="C598" s="32" t="s">
        <v>3869</v>
      </c>
      <c r="D598" s="48" t="s">
        <v>6060</v>
      </c>
      <c r="E598" s="34">
        <v>517091434</v>
      </c>
      <c r="F598" s="34" t="s">
        <v>6061</v>
      </c>
      <c r="G598" s="34" t="s">
        <v>12617</v>
      </c>
      <c r="H598" s="35" t="s">
        <v>6062</v>
      </c>
      <c r="I598" s="36" t="str">
        <f t="shared" si="73"/>
        <v>4</v>
      </c>
      <c r="J598" s="36">
        <f t="shared" si="74"/>
        <v>14</v>
      </c>
      <c r="K598" s="36" t="str">
        <f t="shared" si="75"/>
        <v>23</v>
      </c>
      <c r="L598" s="36" t="str">
        <f t="shared" si="76"/>
        <v>03</v>
      </c>
      <c r="M598" s="36" t="str">
        <f t="shared" si="77"/>
        <v>83</v>
      </c>
      <c r="N598" s="34">
        <f t="shared" si="78"/>
        <v>34030.770449999996</v>
      </c>
      <c r="O598" s="37">
        <v>24997.842000000001</v>
      </c>
      <c r="P598" s="37">
        <v>9032.9284499999994</v>
      </c>
      <c r="Q598" s="32" t="s">
        <v>3872</v>
      </c>
      <c r="R598" s="37" t="s">
        <v>6063</v>
      </c>
      <c r="S598" s="38">
        <v>44474</v>
      </c>
      <c r="T598" s="39">
        <f t="shared" si="79"/>
        <v>28</v>
      </c>
    </row>
    <row r="599" spans="1:20" s="39" customFormat="1" ht="54" hidden="1" outlineLevel="1">
      <c r="A599" s="32">
        <f t="shared" si="80"/>
        <v>591</v>
      </c>
      <c r="B599" s="32" t="s">
        <v>3868</v>
      </c>
      <c r="C599" s="32" t="s">
        <v>3869</v>
      </c>
      <c r="D599" s="48" t="s">
        <v>6064</v>
      </c>
      <c r="E599" s="34">
        <v>507547541</v>
      </c>
      <c r="F599" s="34" t="s">
        <v>6065</v>
      </c>
      <c r="G599" s="34" t="s">
        <v>12618</v>
      </c>
      <c r="H599" s="35" t="s">
        <v>6066</v>
      </c>
      <c r="I599" s="36" t="str">
        <f t="shared" si="73"/>
        <v>3</v>
      </c>
      <c r="J599" s="36">
        <f t="shared" si="74"/>
        <v>14</v>
      </c>
      <c r="K599" s="36" t="str">
        <f t="shared" si="75"/>
        <v>14</v>
      </c>
      <c r="L599" s="36" t="str">
        <f t="shared" si="76"/>
        <v>05</v>
      </c>
      <c r="M599" s="36" t="str">
        <f t="shared" si="77"/>
        <v>85</v>
      </c>
      <c r="N599" s="34">
        <f t="shared" si="78"/>
        <v>46960.961799999997</v>
      </c>
      <c r="O599" s="37">
        <v>34998.830999999998</v>
      </c>
      <c r="P599" s="37">
        <v>11962.130800000001</v>
      </c>
      <c r="Q599" s="32" t="s">
        <v>3872</v>
      </c>
      <c r="R599" s="37" t="s">
        <v>6067</v>
      </c>
      <c r="S599" s="38">
        <v>44475</v>
      </c>
      <c r="T599" s="39">
        <f t="shared" si="79"/>
        <v>28</v>
      </c>
    </row>
    <row r="600" spans="1:20" s="39" customFormat="1" ht="54" hidden="1" outlineLevel="1">
      <c r="A600" s="32">
        <f t="shared" si="80"/>
        <v>592</v>
      </c>
      <c r="B600" s="32" t="s">
        <v>3868</v>
      </c>
      <c r="C600" s="32" t="s">
        <v>3869</v>
      </c>
      <c r="D600" s="48" t="s">
        <v>6068</v>
      </c>
      <c r="E600" s="34">
        <v>535550161</v>
      </c>
      <c r="F600" s="34" t="s">
        <v>6069</v>
      </c>
      <c r="G600" s="34" t="s">
        <v>12619</v>
      </c>
      <c r="H600" s="35" t="s">
        <v>6070</v>
      </c>
      <c r="I600" s="36" t="str">
        <f t="shared" si="73"/>
        <v>4</v>
      </c>
      <c r="J600" s="36">
        <f t="shared" si="74"/>
        <v>14</v>
      </c>
      <c r="K600" s="36" t="str">
        <f t="shared" si="75"/>
        <v>08</v>
      </c>
      <c r="L600" s="36" t="str">
        <f t="shared" si="76"/>
        <v>08</v>
      </c>
      <c r="M600" s="36" t="str">
        <f t="shared" si="77"/>
        <v>90</v>
      </c>
      <c r="N600" s="34">
        <f t="shared" si="78"/>
        <v>38908.199999999997</v>
      </c>
      <c r="O600" s="37">
        <v>31185</v>
      </c>
      <c r="P600" s="37">
        <v>7723.2</v>
      </c>
      <c r="Q600" s="32" t="s">
        <v>3872</v>
      </c>
      <c r="R600" s="37" t="s">
        <v>6071</v>
      </c>
      <c r="S600" s="38">
        <v>44462</v>
      </c>
      <c r="T600" s="39">
        <f t="shared" si="79"/>
        <v>28</v>
      </c>
    </row>
    <row r="601" spans="1:20" s="39" customFormat="1" ht="54" hidden="1" outlineLevel="1">
      <c r="A601" s="32">
        <f t="shared" si="80"/>
        <v>593</v>
      </c>
      <c r="B601" s="32" t="s">
        <v>3868</v>
      </c>
      <c r="C601" s="32" t="s">
        <v>3869</v>
      </c>
      <c r="D601" s="48" t="s">
        <v>6072</v>
      </c>
      <c r="E601" s="34">
        <v>632096149</v>
      </c>
      <c r="F601" s="34" t="s">
        <v>6073</v>
      </c>
      <c r="G601" s="34" t="s">
        <v>12620</v>
      </c>
      <c r="H601" s="35" t="s">
        <v>6074</v>
      </c>
      <c r="I601" s="36" t="str">
        <f t="shared" si="73"/>
        <v>4</v>
      </c>
      <c r="J601" s="36">
        <f t="shared" si="74"/>
        <v>14</v>
      </c>
      <c r="K601" s="36" t="str">
        <f t="shared" si="75"/>
        <v>17</v>
      </c>
      <c r="L601" s="36" t="str">
        <f t="shared" si="76"/>
        <v>05</v>
      </c>
      <c r="M601" s="36" t="str">
        <f t="shared" si="77"/>
        <v>87</v>
      </c>
      <c r="N601" s="34">
        <f t="shared" si="78"/>
        <v>32009.328999999998</v>
      </c>
      <c r="O601" s="37">
        <v>27870</v>
      </c>
      <c r="P601" s="37">
        <v>4139.3289999999997</v>
      </c>
      <c r="Q601" s="32" t="s">
        <v>3872</v>
      </c>
      <c r="R601" s="37" t="s">
        <v>6075</v>
      </c>
      <c r="S601" s="38">
        <v>44474</v>
      </c>
      <c r="T601" s="39">
        <f t="shared" si="79"/>
        <v>28</v>
      </c>
    </row>
    <row r="602" spans="1:20" s="39" customFormat="1" ht="54" hidden="1" outlineLevel="1">
      <c r="A602" s="32">
        <f t="shared" si="80"/>
        <v>594</v>
      </c>
      <c r="B602" s="32" t="s">
        <v>3868</v>
      </c>
      <c r="C602" s="32" t="s">
        <v>3869</v>
      </c>
      <c r="D602" s="48" t="s">
        <v>6076</v>
      </c>
      <c r="E602" s="34">
        <v>557197637</v>
      </c>
      <c r="F602" s="34" t="s">
        <v>6077</v>
      </c>
      <c r="G602" s="34" t="s">
        <v>12621</v>
      </c>
      <c r="H602" s="35" t="s">
        <v>6078</v>
      </c>
      <c r="I602" s="36" t="str">
        <f t="shared" si="73"/>
        <v>3</v>
      </c>
      <c r="J602" s="36">
        <f t="shared" si="74"/>
        <v>14</v>
      </c>
      <c r="K602" s="36" t="str">
        <f t="shared" si="75"/>
        <v>05</v>
      </c>
      <c r="L602" s="36" t="str">
        <f t="shared" si="76"/>
        <v>04</v>
      </c>
      <c r="M602" s="36" t="str">
        <f t="shared" si="77"/>
        <v>93</v>
      </c>
      <c r="N602" s="34">
        <f t="shared" si="78"/>
        <v>40426.877890000003</v>
      </c>
      <c r="O602" s="37">
        <v>29947.200000000001</v>
      </c>
      <c r="P602" s="37">
        <v>10479.677890000001</v>
      </c>
      <c r="Q602" s="32" t="s">
        <v>3872</v>
      </c>
      <c r="R602" s="37" t="s">
        <v>6079</v>
      </c>
      <c r="S602" s="38">
        <v>44475</v>
      </c>
      <c r="T602" s="39">
        <f t="shared" si="79"/>
        <v>28</v>
      </c>
    </row>
    <row r="603" spans="1:20" s="39" customFormat="1" ht="54" hidden="1" outlineLevel="1">
      <c r="A603" s="32">
        <f t="shared" si="80"/>
        <v>595</v>
      </c>
      <c r="B603" s="32" t="s">
        <v>3868</v>
      </c>
      <c r="C603" s="32" t="s">
        <v>3869</v>
      </c>
      <c r="D603" s="48" t="s">
        <v>6080</v>
      </c>
      <c r="E603" s="34">
        <v>516747724</v>
      </c>
      <c r="F603" s="34" t="s">
        <v>6081</v>
      </c>
      <c r="G603" s="34" t="s">
        <v>12622</v>
      </c>
      <c r="H603" s="35" t="s">
        <v>6082</v>
      </c>
      <c r="I603" s="36" t="str">
        <f t="shared" si="73"/>
        <v>3</v>
      </c>
      <c r="J603" s="36">
        <f t="shared" si="74"/>
        <v>14</v>
      </c>
      <c r="K603" s="36" t="str">
        <f t="shared" si="75"/>
        <v>17</v>
      </c>
      <c r="L603" s="36" t="str">
        <f t="shared" si="76"/>
        <v>07</v>
      </c>
      <c r="M603" s="36" t="str">
        <f t="shared" si="77"/>
        <v>87</v>
      </c>
      <c r="N603" s="34">
        <f t="shared" si="78"/>
        <v>41701.476770000001</v>
      </c>
      <c r="O603" s="37">
        <v>31003.727999999999</v>
      </c>
      <c r="P603" s="37">
        <v>10697.74877</v>
      </c>
      <c r="Q603" s="32" t="s">
        <v>3872</v>
      </c>
      <c r="R603" s="37" t="s">
        <v>6083</v>
      </c>
      <c r="S603" s="38">
        <v>44473</v>
      </c>
      <c r="T603" s="39">
        <f t="shared" si="79"/>
        <v>28</v>
      </c>
    </row>
    <row r="604" spans="1:20" s="39" customFormat="1" ht="54" hidden="1" outlineLevel="1">
      <c r="A604" s="32">
        <f t="shared" si="80"/>
        <v>596</v>
      </c>
      <c r="B604" s="32" t="s">
        <v>3868</v>
      </c>
      <c r="C604" s="32" t="s">
        <v>3869</v>
      </c>
      <c r="D604" s="48" t="s">
        <v>6084</v>
      </c>
      <c r="E604" s="34">
        <v>490984531</v>
      </c>
      <c r="F604" s="34" t="s">
        <v>6085</v>
      </c>
      <c r="G604" s="34" t="s">
        <v>12623</v>
      </c>
      <c r="H604" s="35" t="s">
        <v>6086</v>
      </c>
      <c r="I604" s="36" t="str">
        <f t="shared" si="73"/>
        <v>3</v>
      </c>
      <c r="J604" s="36">
        <f t="shared" si="74"/>
        <v>14</v>
      </c>
      <c r="K604" s="36" t="str">
        <f t="shared" si="75"/>
        <v>02</v>
      </c>
      <c r="L604" s="36" t="str">
        <f t="shared" si="76"/>
        <v>01</v>
      </c>
      <c r="M604" s="36" t="str">
        <f t="shared" si="77"/>
        <v>83</v>
      </c>
      <c r="N604" s="34">
        <f t="shared" si="78"/>
        <v>40182.633539999995</v>
      </c>
      <c r="O604" s="37">
        <v>30000</v>
      </c>
      <c r="P604" s="37">
        <v>10182.633539999999</v>
      </c>
      <c r="Q604" s="32" t="s">
        <v>3872</v>
      </c>
      <c r="R604" s="37" t="s">
        <v>6087</v>
      </c>
      <c r="S604" s="38">
        <v>44475</v>
      </c>
      <c r="T604" s="39">
        <f t="shared" si="79"/>
        <v>28</v>
      </c>
    </row>
    <row r="605" spans="1:20" s="39" customFormat="1" ht="54" hidden="1" outlineLevel="1">
      <c r="A605" s="32">
        <f t="shared" si="80"/>
        <v>597</v>
      </c>
      <c r="B605" s="32" t="s">
        <v>3868</v>
      </c>
      <c r="C605" s="32" t="s">
        <v>3869</v>
      </c>
      <c r="D605" s="48" t="s">
        <v>6088</v>
      </c>
      <c r="E605" s="34">
        <v>602207839</v>
      </c>
      <c r="F605" s="34" t="s">
        <v>6089</v>
      </c>
      <c r="G605" s="34" t="s">
        <v>12624</v>
      </c>
      <c r="H605" s="35" t="s">
        <v>6090</v>
      </c>
      <c r="I605" s="36" t="str">
        <f t="shared" si="73"/>
        <v>3</v>
      </c>
      <c r="J605" s="36">
        <f t="shared" si="74"/>
        <v>14</v>
      </c>
      <c r="K605" s="36" t="str">
        <f t="shared" si="75"/>
        <v>02</v>
      </c>
      <c r="L605" s="36" t="str">
        <f t="shared" si="76"/>
        <v>03</v>
      </c>
      <c r="M605" s="36" t="str">
        <f t="shared" si="77"/>
        <v>85</v>
      </c>
      <c r="N605" s="34">
        <f t="shared" si="78"/>
        <v>40182.633539999995</v>
      </c>
      <c r="O605" s="37">
        <v>30000</v>
      </c>
      <c r="P605" s="37">
        <v>10182.633539999999</v>
      </c>
      <c r="Q605" s="32" t="s">
        <v>3872</v>
      </c>
      <c r="R605" s="37" t="s">
        <v>6091</v>
      </c>
      <c r="S605" s="38">
        <v>44474</v>
      </c>
      <c r="T605" s="39">
        <f t="shared" si="79"/>
        <v>28</v>
      </c>
    </row>
    <row r="606" spans="1:20" s="39" customFormat="1" ht="54" hidden="1" outlineLevel="1">
      <c r="A606" s="32">
        <f t="shared" si="80"/>
        <v>598</v>
      </c>
      <c r="B606" s="32" t="s">
        <v>3868</v>
      </c>
      <c r="C606" s="32" t="s">
        <v>3869</v>
      </c>
      <c r="D606" s="48" t="s">
        <v>6092</v>
      </c>
      <c r="E606" s="34">
        <v>640282665</v>
      </c>
      <c r="F606" s="34" t="s">
        <v>6093</v>
      </c>
      <c r="G606" s="34" t="s">
        <v>12625</v>
      </c>
      <c r="H606" s="35" t="s">
        <v>6094</v>
      </c>
      <c r="I606" s="36" t="str">
        <f t="shared" si="73"/>
        <v>3</v>
      </c>
      <c r="J606" s="36">
        <f t="shared" si="74"/>
        <v>14</v>
      </c>
      <c r="K606" s="36" t="str">
        <f t="shared" si="75"/>
        <v>27</v>
      </c>
      <c r="L606" s="36" t="str">
        <f t="shared" si="76"/>
        <v>03</v>
      </c>
      <c r="M606" s="36" t="str">
        <f t="shared" si="77"/>
        <v>93</v>
      </c>
      <c r="N606" s="34">
        <f t="shared" si="78"/>
        <v>40691.360629999996</v>
      </c>
      <c r="O606" s="37">
        <v>30794.2</v>
      </c>
      <c r="P606" s="37">
        <v>9897.1606299999985</v>
      </c>
      <c r="Q606" s="32" t="s">
        <v>3872</v>
      </c>
      <c r="R606" s="37" t="s">
        <v>6095</v>
      </c>
      <c r="S606" s="38">
        <v>44476</v>
      </c>
      <c r="T606" s="39">
        <f t="shared" si="79"/>
        <v>28</v>
      </c>
    </row>
    <row r="607" spans="1:20" s="39" customFormat="1" ht="54" hidden="1" outlineLevel="1">
      <c r="A607" s="32">
        <f t="shared" si="80"/>
        <v>599</v>
      </c>
      <c r="B607" s="32" t="s">
        <v>3868</v>
      </c>
      <c r="C607" s="32" t="s">
        <v>3869</v>
      </c>
      <c r="D607" s="48" t="s">
        <v>6096</v>
      </c>
      <c r="E607" s="34">
        <v>579143368</v>
      </c>
      <c r="F607" s="34" t="s">
        <v>6097</v>
      </c>
      <c r="G607" s="34" t="s">
        <v>12626</v>
      </c>
      <c r="H607" s="35" t="s">
        <v>6098</v>
      </c>
      <c r="I607" s="36" t="str">
        <f t="shared" si="73"/>
        <v>3</v>
      </c>
      <c r="J607" s="36">
        <f t="shared" si="74"/>
        <v>14</v>
      </c>
      <c r="K607" s="36" t="str">
        <f t="shared" si="75"/>
        <v>27</v>
      </c>
      <c r="L607" s="36" t="str">
        <f t="shared" si="76"/>
        <v>11</v>
      </c>
      <c r="M607" s="36" t="str">
        <f t="shared" si="77"/>
        <v>99</v>
      </c>
      <c r="N607" s="34">
        <f t="shared" si="78"/>
        <v>40198.294999999998</v>
      </c>
      <c r="O607" s="37">
        <v>35000</v>
      </c>
      <c r="P607" s="37">
        <v>5198.2950000000001</v>
      </c>
      <c r="Q607" s="32" t="s">
        <v>3872</v>
      </c>
      <c r="R607" s="37" t="s">
        <v>6099</v>
      </c>
      <c r="S607" s="38">
        <v>44483</v>
      </c>
      <c r="T607" s="39">
        <f t="shared" si="79"/>
        <v>28</v>
      </c>
    </row>
    <row r="608" spans="1:20" s="39" customFormat="1" ht="54" hidden="1" outlineLevel="1">
      <c r="A608" s="32">
        <f t="shared" si="80"/>
        <v>600</v>
      </c>
      <c r="B608" s="32" t="s">
        <v>3868</v>
      </c>
      <c r="C608" s="32" t="s">
        <v>3869</v>
      </c>
      <c r="D608" s="48" t="s">
        <v>6100</v>
      </c>
      <c r="E608" s="34">
        <v>578023224</v>
      </c>
      <c r="F608" s="34" t="s">
        <v>6101</v>
      </c>
      <c r="G608" s="34" t="s">
        <v>12627</v>
      </c>
      <c r="H608" s="35" t="s">
        <v>6102</v>
      </c>
      <c r="I608" s="36" t="str">
        <f t="shared" si="73"/>
        <v>3</v>
      </c>
      <c r="J608" s="36">
        <f t="shared" si="74"/>
        <v>14</v>
      </c>
      <c r="K608" s="36" t="str">
        <f t="shared" si="75"/>
        <v>18</v>
      </c>
      <c r="L608" s="36" t="str">
        <f t="shared" si="76"/>
        <v>02</v>
      </c>
      <c r="M608" s="36" t="str">
        <f t="shared" si="77"/>
        <v>95</v>
      </c>
      <c r="N608" s="34">
        <f t="shared" si="78"/>
        <v>41172.93</v>
      </c>
      <c r="O608" s="37">
        <v>33000</v>
      </c>
      <c r="P608" s="37">
        <v>8172.93</v>
      </c>
      <c r="Q608" s="32" t="s">
        <v>3872</v>
      </c>
      <c r="R608" s="37" t="s">
        <v>6103</v>
      </c>
      <c r="S608" s="38">
        <v>44483</v>
      </c>
      <c r="T608" s="39">
        <f t="shared" si="79"/>
        <v>28</v>
      </c>
    </row>
    <row r="609" spans="1:20" s="39" customFormat="1" ht="54" hidden="1" outlineLevel="1">
      <c r="A609" s="32">
        <f t="shared" si="80"/>
        <v>601</v>
      </c>
      <c r="B609" s="32" t="s">
        <v>3868</v>
      </c>
      <c r="C609" s="32" t="s">
        <v>3869</v>
      </c>
      <c r="D609" s="48" t="s">
        <v>6104</v>
      </c>
      <c r="E609" s="34">
        <v>525503460</v>
      </c>
      <c r="F609" s="34" t="s">
        <v>6105</v>
      </c>
      <c r="G609" s="34" t="s">
        <v>12628</v>
      </c>
      <c r="H609" s="35" t="s">
        <v>6106</v>
      </c>
      <c r="I609" s="36" t="str">
        <f t="shared" si="73"/>
        <v>4</v>
      </c>
      <c r="J609" s="36">
        <f t="shared" si="74"/>
        <v>14</v>
      </c>
      <c r="K609" s="36" t="str">
        <f t="shared" si="75"/>
        <v>12</v>
      </c>
      <c r="L609" s="36" t="str">
        <f t="shared" si="76"/>
        <v>12</v>
      </c>
      <c r="M609" s="36" t="str">
        <f t="shared" si="77"/>
        <v>66</v>
      </c>
      <c r="N609" s="34">
        <f t="shared" si="78"/>
        <v>43880.898000000001</v>
      </c>
      <c r="O609" s="37">
        <v>32680</v>
      </c>
      <c r="P609" s="37">
        <v>11200.897999999999</v>
      </c>
      <c r="Q609" s="32" t="s">
        <v>3872</v>
      </c>
      <c r="R609" s="37" t="s">
        <v>6107</v>
      </c>
      <c r="S609" s="38">
        <v>44487</v>
      </c>
      <c r="T609" s="39">
        <f t="shared" si="79"/>
        <v>28</v>
      </c>
    </row>
    <row r="610" spans="1:20" s="39" customFormat="1" ht="54" hidden="1" outlineLevel="1">
      <c r="A610" s="32">
        <f t="shared" si="80"/>
        <v>602</v>
      </c>
      <c r="B610" s="32" t="s">
        <v>3868</v>
      </c>
      <c r="C610" s="32" t="s">
        <v>3869</v>
      </c>
      <c r="D610" s="48" t="s">
        <v>6108</v>
      </c>
      <c r="E610" s="34">
        <v>574009021</v>
      </c>
      <c r="F610" s="34" t="s">
        <v>6109</v>
      </c>
      <c r="G610" s="34" t="s">
        <v>12629</v>
      </c>
      <c r="H610" s="35" t="s">
        <v>6110</v>
      </c>
      <c r="I610" s="36" t="str">
        <f t="shared" si="73"/>
        <v>3</v>
      </c>
      <c r="J610" s="36">
        <f t="shared" si="74"/>
        <v>14</v>
      </c>
      <c r="K610" s="36" t="str">
        <f t="shared" si="75"/>
        <v>19</v>
      </c>
      <c r="L610" s="36" t="str">
        <f t="shared" si="76"/>
        <v>02</v>
      </c>
      <c r="M610" s="36" t="str">
        <f t="shared" si="77"/>
        <v>98</v>
      </c>
      <c r="N610" s="34">
        <f t="shared" si="78"/>
        <v>44472.926999999996</v>
      </c>
      <c r="O610" s="37">
        <v>32680</v>
      </c>
      <c r="P610" s="37">
        <v>11792.927</v>
      </c>
      <c r="Q610" s="32" t="s">
        <v>3872</v>
      </c>
      <c r="R610" s="37" t="s">
        <v>6111</v>
      </c>
      <c r="S610" s="38">
        <v>44487</v>
      </c>
      <c r="T610" s="39">
        <f t="shared" si="79"/>
        <v>28</v>
      </c>
    </row>
    <row r="611" spans="1:20" s="39" customFormat="1" ht="54" hidden="1" outlineLevel="1">
      <c r="A611" s="32">
        <f t="shared" si="80"/>
        <v>603</v>
      </c>
      <c r="B611" s="32" t="s">
        <v>3868</v>
      </c>
      <c r="C611" s="32" t="s">
        <v>3869</v>
      </c>
      <c r="D611" s="48" t="s">
        <v>6112</v>
      </c>
      <c r="E611" s="34">
        <v>513448734</v>
      </c>
      <c r="F611" s="34" t="s">
        <v>6113</v>
      </c>
      <c r="G611" s="34" t="s">
        <v>12630</v>
      </c>
      <c r="H611" s="35" t="s">
        <v>6114</v>
      </c>
      <c r="I611" s="36" t="str">
        <f t="shared" si="73"/>
        <v>4</v>
      </c>
      <c r="J611" s="36">
        <f t="shared" si="74"/>
        <v>14</v>
      </c>
      <c r="K611" s="36" t="str">
        <f t="shared" si="75"/>
        <v>19</v>
      </c>
      <c r="L611" s="36" t="str">
        <f t="shared" si="76"/>
        <v>03</v>
      </c>
      <c r="M611" s="36" t="str">
        <f t="shared" si="77"/>
        <v>88</v>
      </c>
      <c r="N611" s="34">
        <f t="shared" si="78"/>
        <v>49006.33251</v>
      </c>
      <c r="O611" s="37">
        <v>36394.025999999998</v>
      </c>
      <c r="P611" s="37">
        <v>12612.30651</v>
      </c>
      <c r="Q611" s="32" t="s">
        <v>3872</v>
      </c>
      <c r="R611" s="37" t="s">
        <v>6115</v>
      </c>
      <c r="S611" s="38">
        <v>44484</v>
      </c>
      <c r="T611" s="39">
        <f t="shared" si="79"/>
        <v>28</v>
      </c>
    </row>
    <row r="612" spans="1:20" s="39" customFormat="1" ht="54" hidden="1" outlineLevel="1">
      <c r="A612" s="32">
        <f t="shared" si="80"/>
        <v>604</v>
      </c>
      <c r="B612" s="32" t="s">
        <v>3868</v>
      </c>
      <c r="C612" s="32" t="s">
        <v>3869</v>
      </c>
      <c r="D612" s="48" t="s">
        <v>6116</v>
      </c>
      <c r="E612" s="34">
        <v>556686131</v>
      </c>
      <c r="F612" s="34" t="s">
        <v>6117</v>
      </c>
      <c r="G612" s="34" t="s">
        <v>12631</v>
      </c>
      <c r="H612" s="35" t="s">
        <v>6118</v>
      </c>
      <c r="I612" s="36" t="str">
        <f t="shared" si="73"/>
        <v>3</v>
      </c>
      <c r="J612" s="36">
        <f t="shared" si="74"/>
        <v>14</v>
      </c>
      <c r="K612" s="36" t="str">
        <f t="shared" si="75"/>
        <v>05</v>
      </c>
      <c r="L612" s="36" t="str">
        <f t="shared" si="76"/>
        <v>02</v>
      </c>
      <c r="M612" s="36" t="str">
        <f t="shared" si="77"/>
        <v>94</v>
      </c>
      <c r="N612" s="34">
        <f t="shared" si="78"/>
        <v>36435.591610000003</v>
      </c>
      <c r="O612" s="37">
        <v>27220.5</v>
      </c>
      <c r="P612" s="37">
        <v>9215.0916099999995</v>
      </c>
      <c r="Q612" s="32" t="s">
        <v>3872</v>
      </c>
      <c r="R612" s="37" t="s">
        <v>6119</v>
      </c>
      <c r="S612" s="38">
        <v>44484</v>
      </c>
      <c r="T612" s="39">
        <f t="shared" si="79"/>
        <v>28</v>
      </c>
    </row>
    <row r="613" spans="1:20" s="39" customFormat="1" ht="54" hidden="1" outlineLevel="1">
      <c r="A613" s="32">
        <f t="shared" si="80"/>
        <v>605</v>
      </c>
      <c r="B613" s="32" t="s">
        <v>3868</v>
      </c>
      <c r="C613" s="32" t="s">
        <v>3869</v>
      </c>
      <c r="D613" s="48" t="s">
        <v>6120</v>
      </c>
      <c r="E613" s="34">
        <v>496319688</v>
      </c>
      <c r="F613" s="34" t="s">
        <v>6121</v>
      </c>
      <c r="G613" s="34" t="s">
        <v>12632</v>
      </c>
      <c r="H613" s="35" t="s">
        <v>6122</v>
      </c>
      <c r="I613" s="36" t="str">
        <f t="shared" si="73"/>
        <v>4</v>
      </c>
      <c r="J613" s="36">
        <f t="shared" si="74"/>
        <v>14</v>
      </c>
      <c r="K613" s="36" t="str">
        <f t="shared" si="75"/>
        <v>01</v>
      </c>
      <c r="L613" s="36" t="str">
        <f t="shared" si="76"/>
        <v>03</v>
      </c>
      <c r="M613" s="36" t="str">
        <f t="shared" si="77"/>
        <v>90</v>
      </c>
      <c r="N613" s="34">
        <f t="shared" si="78"/>
        <v>40498.154640000001</v>
      </c>
      <c r="O613" s="37">
        <v>30000</v>
      </c>
      <c r="P613" s="37">
        <v>10498.154640000001</v>
      </c>
      <c r="Q613" s="32" t="s">
        <v>3872</v>
      </c>
      <c r="R613" s="37" t="s">
        <v>6123</v>
      </c>
      <c r="S613" s="38">
        <v>44487</v>
      </c>
      <c r="T613" s="39">
        <f t="shared" si="79"/>
        <v>28</v>
      </c>
    </row>
    <row r="614" spans="1:20" s="39" customFormat="1" ht="54" hidden="1" outlineLevel="1">
      <c r="A614" s="32">
        <f t="shared" si="80"/>
        <v>606</v>
      </c>
      <c r="B614" s="32" t="s">
        <v>3868</v>
      </c>
      <c r="C614" s="32" t="s">
        <v>3869</v>
      </c>
      <c r="D614" s="48" t="s">
        <v>6124</v>
      </c>
      <c r="E614" s="34">
        <v>558228532</v>
      </c>
      <c r="F614" s="34" t="s">
        <v>6125</v>
      </c>
      <c r="G614" s="34" t="s">
        <v>12633</v>
      </c>
      <c r="H614" s="35" t="s">
        <v>6126</v>
      </c>
      <c r="I614" s="36" t="str">
        <f t="shared" si="73"/>
        <v>3</v>
      </c>
      <c r="J614" s="36">
        <f t="shared" si="74"/>
        <v>14</v>
      </c>
      <c r="K614" s="36" t="str">
        <f t="shared" si="75"/>
        <v>04</v>
      </c>
      <c r="L614" s="36" t="str">
        <f t="shared" si="76"/>
        <v>08</v>
      </c>
      <c r="M614" s="36" t="str">
        <f t="shared" si="77"/>
        <v>91</v>
      </c>
      <c r="N614" s="34">
        <f t="shared" si="78"/>
        <v>33724.887000000002</v>
      </c>
      <c r="O614" s="37">
        <v>26000</v>
      </c>
      <c r="P614" s="37">
        <v>7724.8869999999997</v>
      </c>
      <c r="Q614" s="32" t="s">
        <v>3872</v>
      </c>
      <c r="R614" s="37" t="s">
        <v>6127</v>
      </c>
      <c r="S614" s="38">
        <v>44483</v>
      </c>
      <c r="T614" s="39">
        <f t="shared" si="79"/>
        <v>28</v>
      </c>
    </row>
    <row r="615" spans="1:20" s="39" customFormat="1" ht="54" hidden="1" outlineLevel="1">
      <c r="A615" s="32">
        <f t="shared" si="80"/>
        <v>607</v>
      </c>
      <c r="B615" s="32" t="s">
        <v>3868</v>
      </c>
      <c r="C615" s="32" t="s">
        <v>3869</v>
      </c>
      <c r="D615" s="48" t="s">
        <v>6128</v>
      </c>
      <c r="E615" s="34">
        <v>548515497</v>
      </c>
      <c r="F615" s="34" t="s">
        <v>6129</v>
      </c>
      <c r="G615" s="34" t="s">
        <v>12634</v>
      </c>
      <c r="H615" s="35" t="s">
        <v>6130</v>
      </c>
      <c r="I615" s="36" t="str">
        <f t="shared" si="73"/>
        <v>4</v>
      </c>
      <c r="J615" s="36">
        <f t="shared" si="74"/>
        <v>14</v>
      </c>
      <c r="K615" s="36" t="str">
        <f t="shared" si="75"/>
        <v>28</v>
      </c>
      <c r="L615" s="36" t="str">
        <f t="shared" si="76"/>
        <v>05</v>
      </c>
      <c r="M615" s="36" t="str">
        <f t="shared" si="77"/>
        <v>97</v>
      </c>
      <c r="N615" s="34">
        <f t="shared" si="78"/>
        <v>49138.045749999997</v>
      </c>
      <c r="O615" s="37">
        <v>36400</v>
      </c>
      <c r="P615" s="37">
        <v>12738.045749999999</v>
      </c>
      <c r="Q615" s="32" t="s">
        <v>3872</v>
      </c>
      <c r="R615" s="37" t="s">
        <v>6131</v>
      </c>
      <c r="S615" s="38">
        <v>44487</v>
      </c>
      <c r="T615" s="39">
        <f t="shared" si="79"/>
        <v>28</v>
      </c>
    </row>
    <row r="616" spans="1:20" s="39" customFormat="1" ht="54" hidden="1" outlineLevel="1">
      <c r="A616" s="32">
        <f t="shared" si="80"/>
        <v>608</v>
      </c>
      <c r="B616" s="32" t="s">
        <v>3868</v>
      </c>
      <c r="C616" s="32" t="s">
        <v>3869</v>
      </c>
      <c r="D616" s="48" t="s">
        <v>6132</v>
      </c>
      <c r="E616" s="34">
        <v>513606648</v>
      </c>
      <c r="F616" s="34" t="s">
        <v>2303</v>
      </c>
      <c r="G616" s="34" t="s">
        <v>12635</v>
      </c>
      <c r="H616" s="35" t="s">
        <v>6133</v>
      </c>
      <c r="I616" s="36" t="str">
        <f t="shared" si="73"/>
        <v>4</v>
      </c>
      <c r="J616" s="36">
        <f t="shared" si="74"/>
        <v>14</v>
      </c>
      <c r="K616" s="36" t="str">
        <f t="shared" si="75"/>
        <v>21</v>
      </c>
      <c r="L616" s="36" t="str">
        <f t="shared" si="76"/>
        <v>10</v>
      </c>
      <c r="M616" s="36" t="str">
        <f t="shared" si="77"/>
        <v>90</v>
      </c>
      <c r="N616" s="34">
        <f t="shared" si="78"/>
        <v>48722.686840000002</v>
      </c>
      <c r="O616" s="37">
        <v>36400</v>
      </c>
      <c r="P616" s="37">
        <v>12322.68684</v>
      </c>
      <c r="Q616" s="32" t="s">
        <v>3872</v>
      </c>
      <c r="R616" s="37" t="s">
        <v>6134</v>
      </c>
      <c r="S616" s="38">
        <v>44487</v>
      </c>
      <c r="T616" s="39">
        <f t="shared" si="79"/>
        <v>28</v>
      </c>
    </row>
    <row r="617" spans="1:20" s="39" customFormat="1" ht="54" hidden="1" outlineLevel="1">
      <c r="A617" s="32">
        <f t="shared" si="80"/>
        <v>609</v>
      </c>
      <c r="B617" s="32" t="s">
        <v>3868</v>
      </c>
      <c r="C617" s="32" t="s">
        <v>3869</v>
      </c>
      <c r="D617" s="48" t="s">
        <v>6135</v>
      </c>
      <c r="E617" s="34">
        <v>632960134</v>
      </c>
      <c r="F617" s="34" t="s">
        <v>6136</v>
      </c>
      <c r="G617" s="34" t="s">
        <v>12636</v>
      </c>
      <c r="H617" s="35" t="s">
        <v>6137</v>
      </c>
      <c r="I617" s="36" t="str">
        <f t="shared" si="73"/>
        <v>6</v>
      </c>
      <c r="J617" s="36">
        <f t="shared" si="74"/>
        <v>14</v>
      </c>
      <c r="K617" s="36" t="str">
        <f t="shared" si="75"/>
        <v>11</v>
      </c>
      <c r="L617" s="36" t="str">
        <f t="shared" si="76"/>
        <v>10</v>
      </c>
      <c r="M617" s="36" t="str">
        <f t="shared" si="77"/>
        <v>01</v>
      </c>
      <c r="N617" s="34">
        <f t="shared" si="78"/>
        <v>40396.464390000001</v>
      </c>
      <c r="O617" s="37">
        <v>30000</v>
      </c>
      <c r="P617" s="37">
        <v>10396.464390000001</v>
      </c>
      <c r="Q617" s="32" t="s">
        <v>3872</v>
      </c>
      <c r="R617" s="37" t="s">
        <v>6138</v>
      </c>
      <c r="S617" s="38">
        <v>44487</v>
      </c>
      <c r="T617" s="39">
        <f t="shared" si="79"/>
        <v>28</v>
      </c>
    </row>
    <row r="618" spans="1:20" s="39" customFormat="1" ht="54" hidden="1" outlineLevel="1">
      <c r="A618" s="32">
        <f t="shared" si="80"/>
        <v>610</v>
      </c>
      <c r="B618" s="32" t="s">
        <v>3868</v>
      </c>
      <c r="C618" s="32" t="s">
        <v>3869</v>
      </c>
      <c r="D618" s="48" t="s">
        <v>6139</v>
      </c>
      <c r="E618" s="34">
        <v>545225773</v>
      </c>
      <c r="F618" s="34" t="s">
        <v>6140</v>
      </c>
      <c r="G618" s="34" t="s">
        <v>12637</v>
      </c>
      <c r="H618" s="35" t="s">
        <v>6141</v>
      </c>
      <c r="I618" s="36" t="str">
        <f t="shared" si="73"/>
        <v>3</v>
      </c>
      <c r="J618" s="36">
        <f t="shared" si="74"/>
        <v>14</v>
      </c>
      <c r="K618" s="36" t="str">
        <f t="shared" si="75"/>
        <v>27</v>
      </c>
      <c r="L618" s="36" t="str">
        <f t="shared" si="76"/>
        <v>06</v>
      </c>
      <c r="M618" s="36" t="str">
        <f t="shared" si="77"/>
        <v>96</v>
      </c>
      <c r="N618" s="34">
        <f t="shared" si="78"/>
        <v>49014.376779999999</v>
      </c>
      <c r="O618" s="37">
        <v>36400</v>
      </c>
      <c r="P618" s="37">
        <v>12614.376779999999</v>
      </c>
      <c r="Q618" s="32" t="s">
        <v>3872</v>
      </c>
      <c r="R618" s="37" t="s">
        <v>6142</v>
      </c>
      <c r="S618" s="38">
        <v>44487</v>
      </c>
      <c r="T618" s="39">
        <f t="shared" si="79"/>
        <v>28</v>
      </c>
    </row>
    <row r="619" spans="1:20" s="39" customFormat="1" ht="54" hidden="1" outlineLevel="1">
      <c r="A619" s="32">
        <f t="shared" si="80"/>
        <v>611</v>
      </c>
      <c r="B619" s="32" t="s">
        <v>3868</v>
      </c>
      <c r="C619" s="32" t="s">
        <v>3869</v>
      </c>
      <c r="D619" s="48" t="s">
        <v>6143</v>
      </c>
      <c r="E619" s="34">
        <v>503328484</v>
      </c>
      <c r="F619" s="34" t="s">
        <v>6144</v>
      </c>
      <c r="G619" s="34" t="s">
        <v>12638</v>
      </c>
      <c r="H619" s="35" t="s">
        <v>6145</v>
      </c>
      <c r="I619" s="36" t="str">
        <f t="shared" si="73"/>
        <v>4</v>
      </c>
      <c r="J619" s="36">
        <f t="shared" si="74"/>
        <v>14</v>
      </c>
      <c r="K619" s="36" t="str">
        <f t="shared" si="75"/>
        <v>04</v>
      </c>
      <c r="L619" s="36" t="str">
        <f t="shared" si="76"/>
        <v>07</v>
      </c>
      <c r="M619" s="36" t="str">
        <f t="shared" si="77"/>
        <v>86</v>
      </c>
      <c r="N619" s="34">
        <f t="shared" si="78"/>
        <v>39925.264790000001</v>
      </c>
      <c r="O619" s="37">
        <v>32000</v>
      </c>
      <c r="P619" s="37">
        <v>7925.2647900000002</v>
      </c>
      <c r="Q619" s="32" t="s">
        <v>3872</v>
      </c>
      <c r="R619" s="37" t="s">
        <v>6146</v>
      </c>
      <c r="S619" s="38">
        <v>44474</v>
      </c>
      <c r="T619" s="39">
        <f t="shared" si="79"/>
        <v>28</v>
      </c>
    </row>
    <row r="620" spans="1:20" s="39" customFormat="1" ht="54" hidden="1" outlineLevel="1">
      <c r="A620" s="32">
        <f t="shared" si="80"/>
        <v>612</v>
      </c>
      <c r="B620" s="32" t="s">
        <v>3868</v>
      </c>
      <c r="C620" s="32" t="s">
        <v>3869</v>
      </c>
      <c r="D620" s="48" t="s">
        <v>6147</v>
      </c>
      <c r="E620" s="34">
        <v>509668120</v>
      </c>
      <c r="F620" s="34" t="s">
        <v>6148</v>
      </c>
      <c r="G620" s="34" t="s">
        <v>12639</v>
      </c>
      <c r="H620" s="35" t="s">
        <v>6149</v>
      </c>
      <c r="I620" s="36" t="str">
        <f t="shared" si="73"/>
        <v>3</v>
      </c>
      <c r="J620" s="36">
        <f t="shared" si="74"/>
        <v>14</v>
      </c>
      <c r="K620" s="36" t="str">
        <f t="shared" si="75"/>
        <v>09</v>
      </c>
      <c r="L620" s="36" t="str">
        <f t="shared" si="76"/>
        <v>05</v>
      </c>
      <c r="M620" s="36" t="str">
        <f t="shared" si="77"/>
        <v>92</v>
      </c>
      <c r="N620" s="34">
        <f t="shared" si="78"/>
        <v>37592.077010000001</v>
      </c>
      <c r="O620" s="37">
        <v>28993.333999999999</v>
      </c>
      <c r="P620" s="37">
        <v>8598.7430100000001</v>
      </c>
      <c r="Q620" s="32" t="s">
        <v>3872</v>
      </c>
      <c r="R620" s="37" t="s">
        <v>6150</v>
      </c>
      <c r="S620" s="38">
        <v>44489</v>
      </c>
      <c r="T620" s="39">
        <f t="shared" si="79"/>
        <v>28</v>
      </c>
    </row>
    <row r="621" spans="1:20" s="39" customFormat="1" ht="54" hidden="1" outlineLevel="1">
      <c r="A621" s="32">
        <f t="shared" si="80"/>
        <v>613</v>
      </c>
      <c r="B621" s="32" t="s">
        <v>3868</v>
      </c>
      <c r="C621" s="32" t="s">
        <v>3869</v>
      </c>
      <c r="D621" s="46" t="s">
        <v>6151</v>
      </c>
      <c r="E621" s="34">
        <v>547804035</v>
      </c>
      <c r="F621" s="34" t="s">
        <v>6152</v>
      </c>
      <c r="G621" s="34" t="s">
        <v>12640</v>
      </c>
      <c r="H621" s="35" t="s">
        <v>6153</v>
      </c>
      <c r="I621" s="36" t="str">
        <f t="shared" si="73"/>
        <v>3</v>
      </c>
      <c r="J621" s="36">
        <f t="shared" si="74"/>
        <v>14</v>
      </c>
      <c r="K621" s="36" t="str">
        <f t="shared" si="75"/>
        <v>14</v>
      </c>
      <c r="L621" s="36" t="str">
        <f t="shared" si="76"/>
        <v>02</v>
      </c>
      <c r="M621" s="36" t="str">
        <f t="shared" si="77"/>
        <v>88</v>
      </c>
      <c r="N621" s="34">
        <f t="shared" si="78"/>
        <v>37396.955860000002</v>
      </c>
      <c r="O621" s="37">
        <v>28420</v>
      </c>
      <c r="P621" s="37">
        <v>8976.95586</v>
      </c>
      <c r="Q621" s="32" t="s">
        <v>3872</v>
      </c>
      <c r="R621" s="37" t="s">
        <v>6154</v>
      </c>
      <c r="S621" s="38">
        <v>44512</v>
      </c>
      <c r="T621" s="39">
        <f t="shared" si="79"/>
        <v>28</v>
      </c>
    </row>
    <row r="622" spans="1:20" s="39" customFormat="1" ht="54" hidden="1" outlineLevel="1">
      <c r="A622" s="32">
        <f t="shared" si="80"/>
        <v>614</v>
      </c>
      <c r="B622" s="32" t="s">
        <v>3868</v>
      </c>
      <c r="C622" s="32" t="s">
        <v>3869</v>
      </c>
      <c r="D622" s="48" t="s">
        <v>6155</v>
      </c>
      <c r="E622" s="34">
        <v>627309490</v>
      </c>
      <c r="F622" s="34" t="s">
        <v>6156</v>
      </c>
      <c r="G622" s="34" t="s">
        <v>12641</v>
      </c>
      <c r="H622" s="35" t="s">
        <v>6157</v>
      </c>
      <c r="I622" s="36" t="str">
        <f t="shared" si="73"/>
        <v>4</v>
      </c>
      <c r="J622" s="36">
        <f t="shared" si="74"/>
        <v>14</v>
      </c>
      <c r="K622" s="36" t="str">
        <f t="shared" si="75"/>
        <v>21</v>
      </c>
      <c r="L622" s="36" t="str">
        <f t="shared" si="76"/>
        <v>04</v>
      </c>
      <c r="M622" s="36" t="str">
        <f t="shared" si="77"/>
        <v>95</v>
      </c>
      <c r="N622" s="34">
        <f t="shared" si="78"/>
        <v>41507.840020000003</v>
      </c>
      <c r="O622" s="37">
        <v>32000</v>
      </c>
      <c r="P622" s="37">
        <v>9507.8400199999996</v>
      </c>
      <c r="Q622" s="32" t="s">
        <v>3872</v>
      </c>
      <c r="R622" s="37" t="s">
        <v>6158</v>
      </c>
      <c r="S622" s="38">
        <v>44491</v>
      </c>
      <c r="T622" s="39">
        <f t="shared" si="79"/>
        <v>28</v>
      </c>
    </row>
    <row r="623" spans="1:20" s="39" customFormat="1" ht="54" hidden="1" outlineLevel="1">
      <c r="A623" s="32">
        <f t="shared" si="80"/>
        <v>615</v>
      </c>
      <c r="B623" s="32" t="s">
        <v>3868</v>
      </c>
      <c r="C623" s="32" t="s">
        <v>3869</v>
      </c>
      <c r="D623" s="48" t="s">
        <v>6159</v>
      </c>
      <c r="E623" s="34">
        <v>519199043</v>
      </c>
      <c r="F623" s="34" t="s">
        <v>6160</v>
      </c>
      <c r="G623" s="34" t="s">
        <v>12642</v>
      </c>
      <c r="H623" s="35" t="s">
        <v>6161</v>
      </c>
      <c r="I623" s="36" t="str">
        <f t="shared" si="73"/>
        <v>4</v>
      </c>
      <c r="J623" s="36">
        <f t="shared" si="74"/>
        <v>14</v>
      </c>
      <c r="K623" s="36" t="str">
        <f t="shared" si="75"/>
        <v>27</v>
      </c>
      <c r="L623" s="36" t="str">
        <f t="shared" si="76"/>
        <v>01</v>
      </c>
      <c r="M623" s="36" t="str">
        <f t="shared" si="77"/>
        <v>87</v>
      </c>
      <c r="N623" s="34">
        <f t="shared" si="78"/>
        <v>43935.452400000002</v>
      </c>
      <c r="O623" s="37">
        <v>34350</v>
      </c>
      <c r="P623" s="37">
        <v>9585.4524000000001</v>
      </c>
      <c r="Q623" s="32" t="s">
        <v>3872</v>
      </c>
      <c r="R623" s="37" t="s">
        <v>6162</v>
      </c>
      <c r="S623" s="38">
        <v>44490</v>
      </c>
      <c r="T623" s="39">
        <f t="shared" si="79"/>
        <v>28</v>
      </c>
    </row>
    <row r="624" spans="1:20" s="39" customFormat="1" ht="54" hidden="1" outlineLevel="1">
      <c r="A624" s="32">
        <f t="shared" si="80"/>
        <v>616</v>
      </c>
      <c r="B624" s="32" t="s">
        <v>3868</v>
      </c>
      <c r="C624" s="32" t="s">
        <v>3869</v>
      </c>
      <c r="D624" s="48" t="s">
        <v>6163</v>
      </c>
      <c r="E624" s="34">
        <v>504916400</v>
      </c>
      <c r="F624" s="34" t="s">
        <v>6164</v>
      </c>
      <c r="G624" s="34" t="s">
        <v>12643</v>
      </c>
      <c r="H624" s="35" t="s">
        <v>6165</v>
      </c>
      <c r="I624" s="36" t="str">
        <f t="shared" si="73"/>
        <v>3</v>
      </c>
      <c r="J624" s="36">
        <f t="shared" si="74"/>
        <v>14</v>
      </c>
      <c r="K624" s="36" t="str">
        <f t="shared" si="75"/>
        <v>17</v>
      </c>
      <c r="L624" s="36" t="str">
        <f t="shared" si="76"/>
        <v>12</v>
      </c>
      <c r="M624" s="36" t="str">
        <f t="shared" si="77"/>
        <v>85</v>
      </c>
      <c r="N624" s="34">
        <f t="shared" si="78"/>
        <v>48853.971669999999</v>
      </c>
      <c r="O624" s="37">
        <v>36400</v>
      </c>
      <c r="P624" s="37">
        <v>12453.971670000001</v>
      </c>
      <c r="Q624" s="32" t="s">
        <v>3872</v>
      </c>
      <c r="R624" s="37" t="s">
        <v>6166</v>
      </c>
      <c r="S624" s="38">
        <v>44489</v>
      </c>
      <c r="T624" s="39">
        <f t="shared" si="79"/>
        <v>28</v>
      </c>
    </row>
    <row r="625" spans="1:20" s="39" customFormat="1" ht="54" hidden="1" outlineLevel="1">
      <c r="A625" s="32">
        <f t="shared" si="80"/>
        <v>617</v>
      </c>
      <c r="B625" s="32" t="s">
        <v>3868</v>
      </c>
      <c r="C625" s="32" t="s">
        <v>3869</v>
      </c>
      <c r="D625" s="48" t="s">
        <v>6167</v>
      </c>
      <c r="E625" s="34">
        <v>525392435</v>
      </c>
      <c r="F625" s="34" t="s">
        <v>6168</v>
      </c>
      <c r="G625" s="34" t="s">
        <v>12644</v>
      </c>
      <c r="H625" s="35" t="s">
        <v>6169</v>
      </c>
      <c r="I625" s="36" t="str">
        <f t="shared" si="73"/>
        <v>4</v>
      </c>
      <c r="J625" s="36">
        <f t="shared" si="74"/>
        <v>14</v>
      </c>
      <c r="K625" s="36" t="str">
        <f t="shared" si="75"/>
        <v>07</v>
      </c>
      <c r="L625" s="36" t="str">
        <f t="shared" si="76"/>
        <v>10</v>
      </c>
      <c r="M625" s="36" t="str">
        <f t="shared" si="77"/>
        <v>88</v>
      </c>
      <c r="N625" s="34">
        <f t="shared" si="78"/>
        <v>36752.728000000003</v>
      </c>
      <c r="O625" s="37">
        <v>32000</v>
      </c>
      <c r="P625" s="37">
        <v>4752.7280000000001</v>
      </c>
      <c r="Q625" s="32" t="s">
        <v>3872</v>
      </c>
      <c r="R625" s="37" t="s">
        <v>6170</v>
      </c>
      <c r="S625" s="38">
        <v>44490</v>
      </c>
      <c r="T625" s="39">
        <f t="shared" si="79"/>
        <v>28</v>
      </c>
    </row>
    <row r="626" spans="1:20" s="39" customFormat="1" ht="54" hidden="1" outlineLevel="1">
      <c r="A626" s="32">
        <f t="shared" si="80"/>
        <v>618</v>
      </c>
      <c r="B626" s="32" t="s">
        <v>3868</v>
      </c>
      <c r="C626" s="32" t="s">
        <v>3869</v>
      </c>
      <c r="D626" s="48" t="s">
        <v>6171</v>
      </c>
      <c r="E626" s="34">
        <v>549902671</v>
      </c>
      <c r="F626" s="34" t="s">
        <v>6172</v>
      </c>
      <c r="G626" s="34" t="s">
        <v>12645</v>
      </c>
      <c r="H626" s="35" t="s">
        <v>6173</v>
      </c>
      <c r="I626" s="36" t="str">
        <f t="shared" si="73"/>
        <v>3</v>
      </c>
      <c r="J626" s="36">
        <f t="shared" si="74"/>
        <v>14</v>
      </c>
      <c r="K626" s="36" t="str">
        <f t="shared" si="75"/>
        <v>21</v>
      </c>
      <c r="L626" s="36" t="str">
        <f t="shared" si="76"/>
        <v>02</v>
      </c>
      <c r="M626" s="36" t="str">
        <f t="shared" si="77"/>
        <v>95</v>
      </c>
      <c r="N626" s="34">
        <f t="shared" si="78"/>
        <v>42363.837669999994</v>
      </c>
      <c r="O626" s="37">
        <v>33977.364999999998</v>
      </c>
      <c r="P626" s="37">
        <v>8386.4726699999992</v>
      </c>
      <c r="Q626" s="32" t="s">
        <v>3872</v>
      </c>
      <c r="R626" s="37" t="s">
        <v>6174</v>
      </c>
      <c r="S626" s="38">
        <v>44494</v>
      </c>
      <c r="T626" s="39">
        <f t="shared" si="79"/>
        <v>28</v>
      </c>
    </row>
    <row r="627" spans="1:20" s="39" customFormat="1" ht="54" hidden="1" outlineLevel="1">
      <c r="A627" s="32">
        <f t="shared" si="80"/>
        <v>619</v>
      </c>
      <c r="B627" s="32" t="s">
        <v>3868</v>
      </c>
      <c r="C627" s="32" t="s">
        <v>3869</v>
      </c>
      <c r="D627" s="48" t="s">
        <v>6175</v>
      </c>
      <c r="E627" s="34">
        <v>557530444</v>
      </c>
      <c r="F627" s="34" t="s">
        <v>6176</v>
      </c>
      <c r="G627" s="34" t="s">
        <v>12646</v>
      </c>
      <c r="H627" s="35" t="s">
        <v>6177</v>
      </c>
      <c r="I627" s="36" t="str">
        <f t="shared" si="73"/>
        <v>4</v>
      </c>
      <c r="J627" s="36">
        <f t="shared" si="74"/>
        <v>14</v>
      </c>
      <c r="K627" s="36" t="str">
        <f t="shared" si="75"/>
        <v>01</v>
      </c>
      <c r="L627" s="36" t="str">
        <f t="shared" si="76"/>
        <v>12</v>
      </c>
      <c r="M627" s="36" t="str">
        <f t="shared" si="77"/>
        <v>92</v>
      </c>
      <c r="N627" s="34">
        <f t="shared" si="78"/>
        <v>47605.568140000003</v>
      </c>
      <c r="O627" s="37">
        <v>36000</v>
      </c>
      <c r="P627" s="37">
        <v>11605.568139999999</v>
      </c>
      <c r="Q627" s="32" t="s">
        <v>3872</v>
      </c>
      <c r="R627" s="37" t="s">
        <v>6178</v>
      </c>
      <c r="S627" s="38">
        <v>44491</v>
      </c>
      <c r="T627" s="39">
        <f t="shared" si="79"/>
        <v>28</v>
      </c>
    </row>
    <row r="628" spans="1:20" s="39" customFormat="1" ht="54" hidden="1" outlineLevel="1">
      <c r="A628" s="32">
        <f t="shared" si="80"/>
        <v>620</v>
      </c>
      <c r="B628" s="32" t="s">
        <v>3868</v>
      </c>
      <c r="C628" s="32" t="s">
        <v>3869</v>
      </c>
      <c r="D628" s="48" t="s">
        <v>6179</v>
      </c>
      <c r="E628" s="34">
        <v>520573126</v>
      </c>
      <c r="F628" s="34" t="s">
        <v>6180</v>
      </c>
      <c r="G628" s="34" t="s">
        <v>12647</v>
      </c>
      <c r="H628" s="35" t="s">
        <v>6181</v>
      </c>
      <c r="I628" s="36" t="str">
        <f t="shared" si="73"/>
        <v>3</v>
      </c>
      <c r="J628" s="36">
        <f t="shared" si="74"/>
        <v>14</v>
      </c>
      <c r="K628" s="36" t="str">
        <f t="shared" si="75"/>
        <v>06</v>
      </c>
      <c r="L628" s="36" t="str">
        <f t="shared" si="76"/>
        <v>02</v>
      </c>
      <c r="M628" s="36" t="str">
        <f t="shared" si="77"/>
        <v>93</v>
      </c>
      <c r="N628" s="34">
        <f t="shared" si="78"/>
        <v>34455.682000000001</v>
      </c>
      <c r="O628" s="37">
        <v>30000</v>
      </c>
      <c r="P628" s="37">
        <v>4455.6819999999998</v>
      </c>
      <c r="Q628" s="32" t="s">
        <v>3872</v>
      </c>
      <c r="R628" s="37" t="s">
        <v>6182</v>
      </c>
      <c r="S628" s="38">
        <v>44495</v>
      </c>
      <c r="T628" s="39">
        <f t="shared" si="79"/>
        <v>28</v>
      </c>
    </row>
    <row r="629" spans="1:20" s="39" customFormat="1" ht="54" hidden="1" outlineLevel="1">
      <c r="A629" s="32">
        <f t="shared" si="80"/>
        <v>621</v>
      </c>
      <c r="B629" s="32" t="s">
        <v>3868</v>
      </c>
      <c r="C629" s="32" t="s">
        <v>3869</v>
      </c>
      <c r="D629" s="48" t="s">
        <v>6183</v>
      </c>
      <c r="E629" s="34">
        <v>519000654</v>
      </c>
      <c r="F629" s="34" t="s">
        <v>6184</v>
      </c>
      <c r="G629" s="34" t="s">
        <v>12648</v>
      </c>
      <c r="H629" s="35" t="s">
        <v>6185</v>
      </c>
      <c r="I629" s="36" t="str">
        <f t="shared" si="73"/>
        <v>4</v>
      </c>
      <c r="J629" s="36">
        <f t="shared" si="74"/>
        <v>14</v>
      </c>
      <c r="K629" s="36" t="str">
        <f t="shared" si="75"/>
        <v>12</v>
      </c>
      <c r="L629" s="36" t="str">
        <f t="shared" si="76"/>
        <v>10</v>
      </c>
      <c r="M629" s="36" t="str">
        <f t="shared" si="77"/>
        <v>86</v>
      </c>
      <c r="N629" s="34">
        <f t="shared" si="78"/>
        <v>34310.775999999998</v>
      </c>
      <c r="O629" s="37">
        <v>27500</v>
      </c>
      <c r="P629" s="37">
        <v>6810.7759999999998</v>
      </c>
      <c r="Q629" s="32" t="s">
        <v>3872</v>
      </c>
      <c r="R629" s="37" t="s">
        <v>6186</v>
      </c>
      <c r="S629" s="38">
        <v>44495</v>
      </c>
      <c r="T629" s="39">
        <f t="shared" si="79"/>
        <v>28</v>
      </c>
    </row>
    <row r="630" spans="1:20" s="39" customFormat="1" ht="54" hidden="1" outlineLevel="1">
      <c r="A630" s="32">
        <f t="shared" si="80"/>
        <v>622</v>
      </c>
      <c r="B630" s="32" t="s">
        <v>3868</v>
      </c>
      <c r="C630" s="32" t="s">
        <v>3869</v>
      </c>
      <c r="D630" s="48" t="s">
        <v>6187</v>
      </c>
      <c r="E630" s="34">
        <v>502029643</v>
      </c>
      <c r="F630" s="34" t="s">
        <v>2588</v>
      </c>
      <c r="G630" s="34" t="s">
        <v>12649</v>
      </c>
      <c r="H630" s="35" t="s">
        <v>6188</v>
      </c>
      <c r="I630" s="36" t="str">
        <f t="shared" si="73"/>
        <v>3</v>
      </c>
      <c r="J630" s="36">
        <f t="shared" si="74"/>
        <v>14</v>
      </c>
      <c r="K630" s="36" t="str">
        <f t="shared" si="75"/>
        <v>26</v>
      </c>
      <c r="L630" s="36" t="str">
        <f t="shared" si="76"/>
        <v>07</v>
      </c>
      <c r="M630" s="36" t="str">
        <f t="shared" si="77"/>
        <v>85</v>
      </c>
      <c r="N630" s="34">
        <f t="shared" si="78"/>
        <v>36752.728000000003</v>
      </c>
      <c r="O630" s="37">
        <v>32000</v>
      </c>
      <c r="P630" s="37">
        <v>4752.7280000000001</v>
      </c>
      <c r="Q630" s="32" t="s">
        <v>3872</v>
      </c>
      <c r="R630" s="37" t="s">
        <v>6189</v>
      </c>
      <c r="S630" s="38">
        <v>44501</v>
      </c>
      <c r="T630" s="39">
        <f t="shared" si="79"/>
        <v>28</v>
      </c>
    </row>
    <row r="631" spans="1:20" s="39" customFormat="1" ht="54" hidden="1" outlineLevel="1">
      <c r="A631" s="32">
        <f t="shared" si="80"/>
        <v>623</v>
      </c>
      <c r="B631" s="32" t="s">
        <v>3868</v>
      </c>
      <c r="C631" s="32" t="s">
        <v>3869</v>
      </c>
      <c r="D631" s="48" t="s">
        <v>6190</v>
      </c>
      <c r="E631" s="34">
        <v>490434108</v>
      </c>
      <c r="F631" s="34" t="s">
        <v>6191</v>
      </c>
      <c r="G631" s="34" t="s">
        <v>12650</v>
      </c>
      <c r="H631" s="35">
        <v>30210765960029</v>
      </c>
      <c r="I631" s="36" t="str">
        <f t="shared" si="73"/>
        <v>3</v>
      </c>
      <c r="J631" s="36">
        <f t="shared" si="74"/>
        <v>14</v>
      </c>
      <c r="K631" s="36" t="str">
        <f t="shared" si="75"/>
        <v>02</v>
      </c>
      <c r="L631" s="36" t="str">
        <f t="shared" si="76"/>
        <v>10</v>
      </c>
      <c r="M631" s="36" t="str">
        <f t="shared" si="77"/>
        <v>76</v>
      </c>
      <c r="N631" s="34">
        <f t="shared" si="78"/>
        <v>37020.65724</v>
      </c>
      <c r="O631" s="37">
        <v>27995.421999999999</v>
      </c>
      <c r="P631" s="37">
        <v>9025.23524</v>
      </c>
      <c r="Q631" s="32" t="s">
        <v>3872</v>
      </c>
      <c r="R631" s="37" t="s">
        <v>6192</v>
      </c>
      <c r="S631" s="38">
        <v>44495</v>
      </c>
      <c r="T631" s="39">
        <f t="shared" si="79"/>
        <v>28</v>
      </c>
    </row>
    <row r="632" spans="1:20" s="39" customFormat="1" ht="54" hidden="1" outlineLevel="1">
      <c r="A632" s="32">
        <f t="shared" si="80"/>
        <v>624</v>
      </c>
      <c r="B632" s="32" t="s">
        <v>3868</v>
      </c>
      <c r="C632" s="32" t="s">
        <v>3869</v>
      </c>
      <c r="D632" s="48" t="s">
        <v>6193</v>
      </c>
      <c r="E632" s="34">
        <v>539456820</v>
      </c>
      <c r="F632" s="34" t="s">
        <v>6194</v>
      </c>
      <c r="G632" s="34" t="s">
        <v>12651</v>
      </c>
      <c r="H632" s="35" t="s">
        <v>6195</v>
      </c>
      <c r="I632" s="36" t="str">
        <f t="shared" si="73"/>
        <v>4</v>
      </c>
      <c r="J632" s="36">
        <f t="shared" si="74"/>
        <v>14</v>
      </c>
      <c r="K632" s="36" t="str">
        <f t="shared" si="75"/>
        <v>15</v>
      </c>
      <c r="L632" s="36" t="str">
        <f t="shared" si="76"/>
        <v>07</v>
      </c>
      <c r="M632" s="36" t="str">
        <f t="shared" si="77"/>
        <v>90</v>
      </c>
      <c r="N632" s="34">
        <f t="shared" si="78"/>
        <v>27401.837420000003</v>
      </c>
      <c r="O632" s="37">
        <v>21008.400000000001</v>
      </c>
      <c r="P632" s="37">
        <v>6393.4374200000002</v>
      </c>
      <c r="Q632" s="32" t="s">
        <v>3872</v>
      </c>
      <c r="R632" s="37" t="s">
        <v>6196</v>
      </c>
      <c r="S632" s="38">
        <v>44497</v>
      </c>
      <c r="T632" s="39">
        <f t="shared" si="79"/>
        <v>28</v>
      </c>
    </row>
    <row r="633" spans="1:20" s="39" customFormat="1" ht="54" hidden="1" outlineLevel="1">
      <c r="A633" s="32">
        <f t="shared" si="80"/>
        <v>625</v>
      </c>
      <c r="B633" s="32" t="s">
        <v>3868</v>
      </c>
      <c r="C633" s="32" t="s">
        <v>3869</v>
      </c>
      <c r="D633" s="48" t="s">
        <v>6197</v>
      </c>
      <c r="E633" s="34">
        <v>573547518</v>
      </c>
      <c r="F633" s="34" t="s">
        <v>6198</v>
      </c>
      <c r="G633" s="34" t="s">
        <v>12652</v>
      </c>
      <c r="H633" s="35" t="s">
        <v>6199</v>
      </c>
      <c r="I633" s="36" t="str">
        <f t="shared" si="73"/>
        <v>4</v>
      </c>
      <c r="J633" s="36">
        <f t="shared" si="74"/>
        <v>14</v>
      </c>
      <c r="K633" s="36" t="str">
        <f t="shared" si="75"/>
        <v>29</v>
      </c>
      <c r="L633" s="36" t="str">
        <f t="shared" si="76"/>
        <v>12</v>
      </c>
      <c r="M633" s="36" t="str">
        <f t="shared" si="77"/>
        <v>96</v>
      </c>
      <c r="N633" s="34">
        <f t="shared" si="78"/>
        <v>44907.946300000003</v>
      </c>
      <c r="O633" s="37">
        <v>35000</v>
      </c>
      <c r="P633" s="37">
        <v>9907.9463000000014</v>
      </c>
      <c r="Q633" s="32" t="s">
        <v>3872</v>
      </c>
      <c r="R633" s="37" t="s">
        <v>6200</v>
      </c>
      <c r="S633" s="38">
        <v>44496</v>
      </c>
      <c r="T633" s="39">
        <f t="shared" si="79"/>
        <v>28</v>
      </c>
    </row>
    <row r="634" spans="1:20" s="39" customFormat="1" ht="54" hidden="1" outlineLevel="1">
      <c r="A634" s="32">
        <f t="shared" si="80"/>
        <v>626</v>
      </c>
      <c r="B634" s="32" t="s">
        <v>3868</v>
      </c>
      <c r="C634" s="32" t="s">
        <v>3869</v>
      </c>
      <c r="D634" s="48" t="s">
        <v>6201</v>
      </c>
      <c r="E634" s="34">
        <v>501699721</v>
      </c>
      <c r="F634" s="34" t="s">
        <v>6202</v>
      </c>
      <c r="G634" s="34" t="s">
        <v>12653</v>
      </c>
      <c r="H634" s="35" t="s">
        <v>6203</v>
      </c>
      <c r="I634" s="36" t="str">
        <f t="shared" si="73"/>
        <v>4</v>
      </c>
      <c r="J634" s="36">
        <f t="shared" si="74"/>
        <v>14</v>
      </c>
      <c r="K634" s="36" t="str">
        <f t="shared" si="75"/>
        <v>27</v>
      </c>
      <c r="L634" s="36" t="str">
        <f t="shared" si="76"/>
        <v>02</v>
      </c>
      <c r="M634" s="36" t="str">
        <f t="shared" si="77"/>
        <v>89</v>
      </c>
      <c r="N634" s="34">
        <f t="shared" si="78"/>
        <v>37206.880969999998</v>
      </c>
      <c r="O634" s="37">
        <v>28136.25</v>
      </c>
      <c r="P634" s="37">
        <v>9070.6309699999983</v>
      </c>
      <c r="Q634" s="32" t="s">
        <v>3872</v>
      </c>
      <c r="R634" s="37" t="s">
        <v>6204</v>
      </c>
      <c r="S634" s="38">
        <v>44501</v>
      </c>
      <c r="T634" s="39">
        <f t="shared" si="79"/>
        <v>28</v>
      </c>
    </row>
    <row r="635" spans="1:20" s="39" customFormat="1" ht="54" hidden="1" outlineLevel="1">
      <c r="A635" s="32">
        <f t="shared" si="80"/>
        <v>627</v>
      </c>
      <c r="B635" s="32" t="s">
        <v>3868</v>
      </c>
      <c r="C635" s="32" t="s">
        <v>3869</v>
      </c>
      <c r="D635" s="48" t="s">
        <v>6205</v>
      </c>
      <c r="E635" s="34">
        <v>528600917</v>
      </c>
      <c r="F635" s="34" t="s">
        <v>307</v>
      </c>
      <c r="G635" s="34" t="s">
        <v>12654</v>
      </c>
      <c r="H635" s="35" t="s">
        <v>6206</v>
      </c>
      <c r="I635" s="36" t="str">
        <f t="shared" si="73"/>
        <v>4</v>
      </c>
      <c r="J635" s="36">
        <f t="shared" si="74"/>
        <v>14</v>
      </c>
      <c r="K635" s="36" t="str">
        <f t="shared" si="75"/>
        <v>13</v>
      </c>
      <c r="L635" s="36" t="str">
        <f t="shared" si="76"/>
        <v>12</v>
      </c>
      <c r="M635" s="36" t="str">
        <f t="shared" si="77"/>
        <v>81</v>
      </c>
      <c r="N635" s="34">
        <f t="shared" si="78"/>
        <v>32711.194</v>
      </c>
      <c r="O635" s="37">
        <v>28479.200000000001</v>
      </c>
      <c r="P635" s="37">
        <v>4231.9939999999997</v>
      </c>
      <c r="Q635" s="32" t="s">
        <v>3872</v>
      </c>
      <c r="R635" s="37" t="s">
        <v>6207</v>
      </c>
      <c r="S635" s="38">
        <v>44487</v>
      </c>
      <c r="T635" s="39">
        <f t="shared" si="79"/>
        <v>28</v>
      </c>
    </row>
    <row r="636" spans="1:20" s="39" customFormat="1" ht="54" hidden="1" outlineLevel="1">
      <c r="A636" s="32">
        <f t="shared" si="80"/>
        <v>628</v>
      </c>
      <c r="B636" s="32" t="s">
        <v>3868</v>
      </c>
      <c r="C636" s="32" t="s">
        <v>3869</v>
      </c>
      <c r="D636" s="48" t="s">
        <v>6208</v>
      </c>
      <c r="E636" s="34">
        <v>550109242</v>
      </c>
      <c r="F636" s="34" t="s">
        <v>6209</v>
      </c>
      <c r="G636" s="34" t="s">
        <v>12655</v>
      </c>
      <c r="H636" s="35" t="s">
        <v>6210</v>
      </c>
      <c r="I636" s="36" t="str">
        <f t="shared" si="73"/>
        <v>3</v>
      </c>
      <c r="J636" s="36">
        <f t="shared" si="74"/>
        <v>14</v>
      </c>
      <c r="K636" s="36" t="str">
        <f t="shared" si="75"/>
        <v>28</v>
      </c>
      <c r="L636" s="36" t="str">
        <f t="shared" si="76"/>
        <v>05</v>
      </c>
      <c r="M636" s="36" t="str">
        <f t="shared" si="77"/>
        <v>85</v>
      </c>
      <c r="N636" s="34">
        <f t="shared" si="78"/>
        <v>36854.801359999998</v>
      </c>
      <c r="O636" s="37">
        <v>27870</v>
      </c>
      <c r="P636" s="37">
        <v>8984.8013599999995</v>
      </c>
      <c r="Q636" s="32" t="s">
        <v>3872</v>
      </c>
      <c r="R636" s="37" t="s">
        <v>6211</v>
      </c>
      <c r="S636" s="38">
        <v>44498</v>
      </c>
      <c r="T636" s="39">
        <f t="shared" si="79"/>
        <v>28</v>
      </c>
    </row>
    <row r="637" spans="1:20" s="39" customFormat="1" ht="54" hidden="1" outlineLevel="1">
      <c r="A637" s="32">
        <f t="shared" si="80"/>
        <v>629</v>
      </c>
      <c r="B637" s="32" t="s">
        <v>3868</v>
      </c>
      <c r="C637" s="32" t="s">
        <v>3869</v>
      </c>
      <c r="D637" s="48" t="s">
        <v>6212</v>
      </c>
      <c r="E637" s="34">
        <v>509857574</v>
      </c>
      <c r="F637" s="34" t="s">
        <v>6213</v>
      </c>
      <c r="G637" s="34" t="s">
        <v>12656</v>
      </c>
      <c r="H637" s="35" t="s">
        <v>6214</v>
      </c>
      <c r="I637" s="36" t="str">
        <f t="shared" si="73"/>
        <v>3</v>
      </c>
      <c r="J637" s="36">
        <f t="shared" si="74"/>
        <v>14</v>
      </c>
      <c r="K637" s="36" t="str">
        <f t="shared" si="75"/>
        <v>05</v>
      </c>
      <c r="L637" s="36" t="str">
        <f t="shared" si="76"/>
        <v>04</v>
      </c>
      <c r="M637" s="36" t="str">
        <f t="shared" si="77"/>
        <v>86</v>
      </c>
      <c r="N637" s="34">
        <f t="shared" si="78"/>
        <v>38798.703690000002</v>
      </c>
      <c r="O637" s="37">
        <v>29340</v>
      </c>
      <c r="P637" s="37">
        <v>9458.7036900000003</v>
      </c>
      <c r="Q637" s="32" t="s">
        <v>3872</v>
      </c>
      <c r="R637" s="37" t="s">
        <v>6215</v>
      </c>
      <c r="S637" s="38">
        <v>44504</v>
      </c>
      <c r="T637" s="39">
        <f t="shared" si="79"/>
        <v>28</v>
      </c>
    </row>
    <row r="638" spans="1:20" s="39" customFormat="1" ht="54" hidden="1" outlineLevel="1">
      <c r="A638" s="32">
        <f t="shared" si="80"/>
        <v>630</v>
      </c>
      <c r="B638" s="32" t="s">
        <v>3868</v>
      </c>
      <c r="C638" s="32" t="s">
        <v>3869</v>
      </c>
      <c r="D638" s="48" t="s">
        <v>6216</v>
      </c>
      <c r="E638" s="34">
        <v>520943915</v>
      </c>
      <c r="F638" s="34" t="s">
        <v>6217</v>
      </c>
      <c r="G638" s="34" t="s">
        <v>12657</v>
      </c>
      <c r="H638" s="35" t="s">
        <v>6218</v>
      </c>
      <c r="I638" s="36" t="str">
        <f t="shared" si="73"/>
        <v>3</v>
      </c>
      <c r="J638" s="36">
        <f t="shared" si="74"/>
        <v>14</v>
      </c>
      <c r="K638" s="36" t="str">
        <f t="shared" si="75"/>
        <v>01</v>
      </c>
      <c r="L638" s="36" t="str">
        <f t="shared" si="76"/>
        <v>12</v>
      </c>
      <c r="M638" s="36" t="str">
        <f t="shared" si="77"/>
        <v>90</v>
      </c>
      <c r="N638" s="34">
        <f t="shared" si="78"/>
        <v>46283.388879999999</v>
      </c>
      <c r="O638" s="37">
        <v>35000</v>
      </c>
      <c r="P638" s="37">
        <v>11283.388879999999</v>
      </c>
      <c r="Q638" s="32" t="s">
        <v>3872</v>
      </c>
      <c r="R638" s="37" t="s">
        <v>6219</v>
      </c>
      <c r="S638" s="38">
        <v>44503</v>
      </c>
      <c r="T638" s="39">
        <f t="shared" si="79"/>
        <v>28</v>
      </c>
    </row>
    <row r="639" spans="1:20" s="39" customFormat="1" ht="54" hidden="1" outlineLevel="1">
      <c r="A639" s="32">
        <f t="shared" si="80"/>
        <v>631</v>
      </c>
      <c r="B639" s="32" t="s">
        <v>3868</v>
      </c>
      <c r="C639" s="32" t="s">
        <v>3869</v>
      </c>
      <c r="D639" s="48" t="s">
        <v>6220</v>
      </c>
      <c r="E639" s="34">
        <v>579672232</v>
      </c>
      <c r="F639" s="34" t="s">
        <v>6221</v>
      </c>
      <c r="G639" s="34" t="s">
        <v>12658</v>
      </c>
      <c r="H639" s="35" t="s">
        <v>6222</v>
      </c>
      <c r="I639" s="36" t="str">
        <f t="shared" si="73"/>
        <v>3</v>
      </c>
      <c r="J639" s="36">
        <f t="shared" si="74"/>
        <v>14</v>
      </c>
      <c r="K639" s="36" t="str">
        <f t="shared" si="75"/>
        <v>15</v>
      </c>
      <c r="L639" s="36" t="str">
        <f t="shared" si="76"/>
        <v>11</v>
      </c>
      <c r="M639" s="36" t="str">
        <f t="shared" si="77"/>
        <v>92</v>
      </c>
      <c r="N639" s="34">
        <f t="shared" si="78"/>
        <v>46281.247889999999</v>
      </c>
      <c r="O639" s="37">
        <v>34998.39</v>
      </c>
      <c r="P639" s="37">
        <v>11282.857890000001</v>
      </c>
      <c r="Q639" s="32" t="s">
        <v>3872</v>
      </c>
      <c r="R639" s="37" t="s">
        <v>6223</v>
      </c>
      <c r="S639" s="38">
        <v>44504</v>
      </c>
      <c r="T639" s="39">
        <f t="shared" si="79"/>
        <v>28</v>
      </c>
    </row>
    <row r="640" spans="1:20" s="39" customFormat="1" ht="54" hidden="1" outlineLevel="1">
      <c r="A640" s="32">
        <f t="shared" si="80"/>
        <v>632</v>
      </c>
      <c r="B640" s="32" t="s">
        <v>3868</v>
      </c>
      <c r="C640" s="32" t="s">
        <v>3869</v>
      </c>
      <c r="D640" s="48" t="s">
        <v>6224</v>
      </c>
      <c r="E640" s="34">
        <v>572552694</v>
      </c>
      <c r="F640" s="34" t="s">
        <v>6225</v>
      </c>
      <c r="G640" s="34" t="s">
        <v>12659</v>
      </c>
      <c r="H640" s="35" t="s">
        <v>6226</v>
      </c>
      <c r="I640" s="36" t="str">
        <f t="shared" si="73"/>
        <v>3</v>
      </c>
      <c r="J640" s="36">
        <f t="shared" si="74"/>
        <v>14</v>
      </c>
      <c r="K640" s="36" t="str">
        <f t="shared" si="75"/>
        <v>27</v>
      </c>
      <c r="L640" s="36" t="str">
        <f t="shared" si="76"/>
        <v>01</v>
      </c>
      <c r="M640" s="36" t="str">
        <f t="shared" si="77"/>
        <v>86</v>
      </c>
      <c r="N640" s="34">
        <f t="shared" si="78"/>
        <v>41911.781000000003</v>
      </c>
      <c r="O640" s="37">
        <v>35000</v>
      </c>
      <c r="P640" s="37">
        <v>6911.7809999999999</v>
      </c>
      <c r="Q640" s="32" t="s">
        <v>3872</v>
      </c>
      <c r="R640" s="37" t="s">
        <v>6227</v>
      </c>
      <c r="S640" s="38">
        <v>44505</v>
      </c>
      <c r="T640" s="39">
        <f t="shared" si="79"/>
        <v>28</v>
      </c>
    </row>
    <row r="641" spans="1:20" s="39" customFormat="1" ht="54" hidden="1" outlineLevel="1">
      <c r="A641" s="32">
        <f t="shared" si="80"/>
        <v>633</v>
      </c>
      <c r="B641" s="32" t="s">
        <v>3868</v>
      </c>
      <c r="C641" s="32" t="s">
        <v>3869</v>
      </c>
      <c r="D641" s="48" t="s">
        <v>6228</v>
      </c>
      <c r="E641" s="34">
        <v>515680794</v>
      </c>
      <c r="F641" s="34" t="s">
        <v>6229</v>
      </c>
      <c r="G641" s="34" t="s">
        <v>12660</v>
      </c>
      <c r="H641" s="35" t="s">
        <v>6230</v>
      </c>
      <c r="I641" s="36" t="str">
        <f t="shared" si="73"/>
        <v>3</v>
      </c>
      <c r="J641" s="36">
        <f t="shared" si="74"/>
        <v>14</v>
      </c>
      <c r="K641" s="36" t="str">
        <f t="shared" si="75"/>
        <v>03</v>
      </c>
      <c r="L641" s="36" t="str">
        <f t="shared" si="76"/>
        <v>02</v>
      </c>
      <c r="M641" s="36" t="str">
        <f t="shared" si="77"/>
        <v>86</v>
      </c>
      <c r="N641" s="34">
        <f t="shared" si="78"/>
        <v>34456.485000000001</v>
      </c>
      <c r="O641" s="37">
        <v>29998.696</v>
      </c>
      <c r="P641" s="37">
        <v>4457.7889999999998</v>
      </c>
      <c r="Q641" s="32" t="s">
        <v>3872</v>
      </c>
      <c r="R641" s="37" t="s">
        <v>6231</v>
      </c>
      <c r="S641" s="38">
        <v>44508</v>
      </c>
      <c r="T641" s="39">
        <f t="shared" si="79"/>
        <v>28</v>
      </c>
    </row>
    <row r="642" spans="1:20" s="39" customFormat="1" ht="54" hidden="1" outlineLevel="1">
      <c r="A642" s="32">
        <f t="shared" si="80"/>
        <v>634</v>
      </c>
      <c r="B642" s="32" t="s">
        <v>3868</v>
      </c>
      <c r="C642" s="32" t="s">
        <v>3869</v>
      </c>
      <c r="D642" s="48" t="s">
        <v>6232</v>
      </c>
      <c r="E642" s="34">
        <v>506165425</v>
      </c>
      <c r="F642" s="34" t="s">
        <v>6233</v>
      </c>
      <c r="G642" s="34" t="s">
        <v>12661</v>
      </c>
      <c r="H642" s="35">
        <v>31410882170067</v>
      </c>
      <c r="I642" s="36" t="str">
        <f t="shared" si="73"/>
        <v>3</v>
      </c>
      <c r="J642" s="36">
        <f t="shared" si="74"/>
        <v>14</v>
      </c>
      <c r="K642" s="36" t="str">
        <f t="shared" si="75"/>
        <v>14</v>
      </c>
      <c r="L642" s="36" t="str">
        <f t="shared" si="76"/>
        <v>10</v>
      </c>
      <c r="M642" s="36" t="str">
        <f t="shared" si="77"/>
        <v>88</v>
      </c>
      <c r="N642" s="34">
        <f t="shared" si="78"/>
        <v>35949.784</v>
      </c>
      <c r="O642" s="37">
        <v>31298.799999999999</v>
      </c>
      <c r="P642" s="37">
        <v>4650.9840000000004</v>
      </c>
      <c r="Q642" s="32" t="s">
        <v>3872</v>
      </c>
      <c r="R642" s="37" t="s">
        <v>6234</v>
      </c>
      <c r="S642" s="38">
        <v>44508</v>
      </c>
      <c r="T642" s="39">
        <f t="shared" si="79"/>
        <v>28</v>
      </c>
    </row>
    <row r="643" spans="1:20" s="39" customFormat="1" ht="54" hidden="1" outlineLevel="1">
      <c r="A643" s="32">
        <f t="shared" si="80"/>
        <v>635</v>
      </c>
      <c r="B643" s="32" t="s">
        <v>3868</v>
      </c>
      <c r="C643" s="32" t="s">
        <v>3869</v>
      </c>
      <c r="D643" s="48" t="s">
        <v>6235</v>
      </c>
      <c r="E643" s="34">
        <v>579412602</v>
      </c>
      <c r="F643" s="34" t="s">
        <v>6236</v>
      </c>
      <c r="G643" s="34" t="s">
        <v>12662</v>
      </c>
      <c r="H643" s="35" t="s">
        <v>6237</v>
      </c>
      <c r="I643" s="36" t="str">
        <f t="shared" si="73"/>
        <v>4</v>
      </c>
      <c r="J643" s="36">
        <f t="shared" si="74"/>
        <v>14</v>
      </c>
      <c r="K643" s="36" t="str">
        <f t="shared" si="75"/>
        <v>23</v>
      </c>
      <c r="L643" s="36" t="str">
        <f t="shared" si="76"/>
        <v>12</v>
      </c>
      <c r="M643" s="36" t="str">
        <f t="shared" si="77"/>
        <v>94</v>
      </c>
      <c r="N643" s="34">
        <f t="shared" si="78"/>
        <v>40200.981</v>
      </c>
      <c r="O643" s="37">
        <v>35000</v>
      </c>
      <c r="P643" s="37">
        <v>5200.9809999999998</v>
      </c>
      <c r="Q643" s="32" t="s">
        <v>3872</v>
      </c>
      <c r="R643" s="37" t="s">
        <v>6238</v>
      </c>
      <c r="S643" s="38">
        <v>44508</v>
      </c>
      <c r="T643" s="39">
        <f t="shared" si="79"/>
        <v>28</v>
      </c>
    </row>
    <row r="644" spans="1:20" s="39" customFormat="1" ht="54" hidden="1" outlineLevel="1">
      <c r="A644" s="32">
        <f t="shared" si="80"/>
        <v>636</v>
      </c>
      <c r="B644" s="32" t="s">
        <v>3868</v>
      </c>
      <c r="C644" s="32" t="s">
        <v>3869</v>
      </c>
      <c r="D644" s="48" t="s">
        <v>6239</v>
      </c>
      <c r="E644" s="34">
        <v>537035111</v>
      </c>
      <c r="F644" s="34" t="s">
        <v>6240</v>
      </c>
      <c r="G644" s="34" t="s">
        <v>12663</v>
      </c>
      <c r="H644" s="35" t="s">
        <v>6241</v>
      </c>
      <c r="I644" s="36" t="str">
        <f t="shared" si="73"/>
        <v>3</v>
      </c>
      <c r="J644" s="36">
        <f t="shared" si="74"/>
        <v>14</v>
      </c>
      <c r="K644" s="36" t="str">
        <f t="shared" si="75"/>
        <v>03</v>
      </c>
      <c r="L644" s="36" t="str">
        <f t="shared" si="76"/>
        <v>08</v>
      </c>
      <c r="M644" s="36" t="str">
        <f t="shared" si="77"/>
        <v>94</v>
      </c>
      <c r="N644" s="34">
        <f t="shared" si="78"/>
        <v>35949.784</v>
      </c>
      <c r="O644" s="37">
        <v>31298.799999999999</v>
      </c>
      <c r="P644" s="37">
        <v>4650.9840000000004</v>
      </c>
      <c r="Q644" s="32" t="s">
        <v>3872</v>
      </c>
      <c r="R644" s="37" t="s">
        <v>6242</v>
      </c>
      <c r="S644" s="38">
        <v>44508</v>
      </c>
      <c r="T644" s="39">
        <f t="shared" si="79"/>
        <v>28</v>
      </c>
    </row>
    <row r="645" spans="1:20" s="39" customFormat="1" ht="54" hidden="1" outlineLevel="1">
      <c r="A645" s="32">
        <f t="shared" si="80"/>
        <v>637</v>
      </c>
      <c r="B645" s="32" t="s">
        <v>3868</v>
      </c>
      <c r="C645" s="32" t="s">
        <v>3869</v>
      </c>
      <c r="D645" s="48" t="s">
        <v>6243</v>
      </c>
      <c r="E645" s="34">
        <v>533090586</v>
      </c>
      <c r="F645" s="34" t="s">
        <v>6244</v>
      </c>
      <c r="G645" s="34" t="s">
        <v>12664</v>
      </c>
      <c r="H645" s="35" t="s">
        <v>6245</v>
      </c>
      <c r="I645" s="36" t="str">
        <f t="shared" si="73"/>
        <v>3</v>
      </c>
      <c r="J645" s="36">
        <f t="shared" si="74"/>
        <v>14</v>
      </c>
      <c r="K645" s="36" t="str">
        <f t="shared" si="75"/>
        <v>04</v>
      </c>
      <c r="L645" s="36" t="str">
        <f t="shared" si="76"/>
        <v>02</v>
      </c>
      <c r="M645" s="36" t="str">
        <f t="shared" si="77"/>
        <v>92</v>
      </c>
      <c r="N645" s="34">
        <f t="shared" si="78"/>
        <v>41932.843000000001</v>
      </c>
      <c r="O645" s="37">
        <v>35000</v>
      </c>
      <c r="P645" s="37">
        <v>6932.8429999999998</v>
      </c>
      <c r="Q645" s="32" t="s">
        <v>3872</v>
      </c>
      <c r="R645" s="37" t="s">
        <v>6246</v>
      </c>
      <c r="S645" s="38">
        <v>44508</v>
      </c>
      <c r="T645" s="39">
        <f t="shared" si="79"/>
        <v>28</v>
      </c>
    </row>
    <row r="646" spans="1:20" s="39" customFormat="1" ht="54" hidden="1" outlineLevel="1">
      <c r="A646" s="32">
        <f t="shared" si="80"/>
        <v>638</v>
      </c>
      <c r="B646" s="32" t="s">
        <v>3868</v>
      </c>
      <c r="C646" s="32" t="s">
        <v>3869</v>
      </c>
      <c r="D646" s="48" t="s">
        <v>6247</v>
      </c>
      <c r="E646" s="34">
        <v>518415368</v>
      </c>
      <c r="F646" s="34" t="s">
        <v>6248</v>
      </c>
      <c r="G646" s="34" t="s">
        <v>12665</v>
      </c>
      <c r="H646" s="35" t="s">
        <v>6249</v>
      </c>
      <c r="I646" s="36" t="str">
        <f t="shared" si="73"/>
        <v>4</v>
      </c>
      <c r="J646" s="36">
        <f t="shared" si="74"/>
        <v>14</v>
      </c>
      <c r="K646" s="36" t="str">
        <f t="shared" si="75"/>
        <v>21</v>
      </c>
      <c r="L646" s="36" t="str">
        <f t="shared" si="76"/>
        <v>01</v>
      </c>
      <c r="M646" s="36" t="str">
        <f t="shared" si="77"/>
        <v>88</v>
      </c>
      <c r="N646" s="34">
        <f t="shared" si="78"/>
        <v>41932.843000000001</v>
      </c>
      <c r="O646" s="37">
        <v>35000</v>
      </c>
      <c r="P646" s="37">
        <v>6932.8429999999998</v>
      </c>
      <c r="Q646" s="32" t="s">
        <v>3872</v>
      </c>
      <c r="R646" s="37" t="s">
        <v>6250</v>
      </c>
      <c r="S646" s="38">
        <v>44508</v>
      </c>
      <c r="T646" s="39">
        <f t="shared" si="79"/>
        <v>28</v>
      </c>
    </row>
    <row r="647" spans="1:20" s="39" customFormat="1" ht="54" hidden="1" outlineLevel="1">
      <c r="A647" s="32">
        <f t="shared" si="80"/>
        <v>639</v>
      </c>
      <c r="B647" s="32" t="s">
        <v>3868</v>
      </c>
      <c r="C647" s="32" t="s">
        <v>3869</v>
      </c>
      <c r="D647" s="48" t="s">
        <v>6251</v>
      </c>
      <c r="E647" s="34">
        <v>509608090</v>
      </c>
      <c r="F647" s="34" t="s">
        <v>6252</v>
      </c>
      <c r="G647" s="34" t="s">
        <v>12666</v>
      </c>
      <c r="H647" s="35" t="s">
        <v>6253</v>
      </c>
      <c r="I647" s="36" t="str">
        <f t="shared" si="73"/>
        <v>4</v>
      </c>
      <c r="J647" s="36">
        <f t="shared" si="74"/>
        <v>14</v>
      </c>
      <c r="K647" s="36" t="str">
        <f t="shared" si="75"/>
        <v>05</v>
      </c>
      <c r="L647" s="36" t="str">
        <f t="shared" si="76"/>
        <v>06</v>
      </c>
      <c r="M647" s="36" t="str">
        <f t="shared" si="77"/>
        <v>85</v>
      </c>
      <c r="N647" s="34">
        <f t="shared" si="78"/>
        <v>43347.781539999996</v>
      </c>
      <c r="O647" s="37">
        <v>33427.199999999997</v>
      </c>
      <c r="P647" s="37">
        <v>9920.5815399999992</v>
      </c>
      <c r="Q647" s="32" t="s">
        <v>3872</v>
      </c>
      <c r="R647" s="37" t="s">
        <v>6254</v>
      </c>
      <c r="S647" s="38">
        <v>44509</v>
      </c>
      <c r="T647" s="39">
        <f t="shared" si="79"/>
        <v>28</v>
      </c>
    </row>
    <row r="648" spans="1:20" s="39" customFormat="1" ht="54" hidden="1" outlineLevel="1">
      <c r="A648" s="32">
        <f t="shared" si="80"/>
        <v>640</v>
      </c>
      <c r="B648" s="32" t="s">
        <v>3868</v>
      </c>
      <c r="C648" s="32" t="s">
        <v>3869</v>
      </c>
      <c r="D648" s="48" t="s">
        <v>6255</v>
      </c>
      <c r="E648" s="34">
        <v>561871716</v>
      </c>
      <c r="F648" s="34" t="s">
        <v>6256</v>
      </c>
      <c r="G648" s="34" t="s">
        <v>12667</v>
      </c>
      <c r="H648" s="35" t="s">
        <v>6257</v>
      </c>
      <c r="I648" s="36" t="str">
        <f t="shared" si="73"/>
        <v>4</v>
      </c>
      <c r="J648" s="36">
        <f t="shared" si="74"/>
        <v>14</v>
      </c>
      <c r="K648" s="36" t="str">
        <f t="shared" si="75"/>
        <v>27</v>
      </c>
      <c r="L648" s="36" t="str">
        <f t="shared" si="76"/>
        <v>08</v>
      </c>
      <c r="M648" s="36" t="str">
        <f t="shared" si="77"/>
        <v>97</v>
      </c>
      <c r="N648" s="34">
        <f t="shared" si="78"/>
        <v>39555.690910000005</v>
      </c>
      <c r="O648" s="37">
        <v>30508.400000000001</v>
      </c>
      <c r="P648" s="37">
        <v>9047.2909099999997</v>
      </c>
      <c r="Q648" s="32" t="s">
        <v>3872</v>
      </c>
      <c r="R648" s="37" t="s">
        <v>6258</v>
      </c>
      <c r="S648" s="38">
        <v>44509</v>
      </c>
      <c r="T648" s="39">
        <f t="shared" si="79"/>
        <v>28</v>
      </c>
    </row>
    <row r="649" spans="1:20" s="39" customFormat="1" ht="54" hidden="1" outlineLevel="1">
      <c r="A649" s="32">
        <f t="shared" si="80"/>
        <v>641</v>
      </c>
      <c r="B649" s="32" t="s">
        <v>3868</v>
      </c>
      <c r="C649" s="32" t="s">
        <v>3869</v>
      </c>
      <c r="D649" s="48" t="s">
        <v>6259</v>
      </c>
      <c r="E649" s="34">
        <v>506797880</v>
      </c>
      <c r="F649" s="34" t="s">
        <v>6260</v>
      </c>
      <c r="G649" s="34" t="s">
        <v>12668</v>
      </c>
      <c r="H649" s="35" t="s">
        <v>6261</v>
      </c>
      <c r="I649" s="36" t="str">
        <f t="shared" ref="I649:I712" si="81">+MID(H649,1,1)</f>
        <v>4</v>
      </c>
      <c r="J649" s="36">
        <f t="shared" ref="J649:J712" si="82">+LEN(H649)</f>
        <v>14</v>
      </c>
      <c r="K649" s="36" t="str">
        <f t="shared" ref="K649:K712" si="83">+MID(H649,2,2)</f>
        <v>30</v>
      </c>
      <c r="L649" s="36" t="str">
        <f t="shared" ref="L649:L712" si="84">+MID(H649,4,2)</f>
        <v>08</v>
      </c>
      <c r="M649" s="36" t="str">
        <f t="shared" ref="M649:M712" si="85">+MID(H649,6,2)</f>
        <v>80</v>
      </c>
      <c r="N649" s="34">
        <f t="shared" si="78"/>
        <v>45490.150690000002</v>
      </c>
      <c r="O649" s="37">
        <v>34400</v>
      </c>
      <c r="P649" s="37">
        <v>11090.150690000002</v>
      </c>
      <c r="Q649" s="32" t="s">
        <v>3872</v>
      </c>
      <c r="R649" s="37" t="s">
        <v>6262</v>
      </c>
      <c r="S649" s="38">
        <v>44508</v>
      </c>
      <c r="T649" s="39">
        <f t="shared" si="79"/>
        <v>28</v>
      </c>
    </row>
    <row r="650" spans="1:20" s="39" customFormat="1" ht="54" hidden="1" outlineLevel="1">
      <c r="A650" s="32">
        <f t="shared" si="80"/>
        <v>642</v>
      </c>
      <c r="B650" s="32" t="s">
        <v>3868</v>
      </c>
      <c r="C650" s="32" t="s">
        <v>3869</v>
      </c>
      <c r="D650" s="48" t="s">
        <v>6263</v>
      </c>
      <c r="E650" s="34">
        <v>480340174</v>
      </c>
      <c r="F650" s="34" t="s">
        <v>6264</v>
      </c>
      <c r="G650" s="34" t="s">
        <v>12669</v>
      </c>
      <c r="H650" s="35" t="s">
        <v>6265</v>
      </c>
      <c r="I650" s="36" t="str">
        <f t="shared" si="81"/>
        <v>3</v>
      </c>
      <c r="J650" s="36">
        <f t="shared" si="82"/>
        <v>14</v>
      </c>
      <c r="K650" s="36" t="str">
        <f t="shared" si="83"/>
        <v>20</v>
      </c>
      <c r="L650" s="36" t="str">
        <f t="shared" si="84"/>
        <v>01</v>
      </c>
      <c r="M650" s="36" t="str">
        <f t="shared" si="85"/>
        <v>84</v>
      </c>
      <c r="N650" s="34">
        <f t="shared" ref="N650:N713" si="86">O650+P650</f>
        <v>44348.281799999997</v>
      </c>
      <c r="O650" s="37">
        <v>35000</v>
      </c>
      <c r="P650" s="37">
        <v>9348.2818000000007</v>
      </c>
      <c r="Q650" s="32" t="s">
        <v>3872</v>
      </c>
      <c r="R650" s="37" t="s">
        <v>6266</v>
      </c>
      <c r="S650" s="38">
        <v>44509</v>
      </c>
      <c r="T650" s="39">
        <f t="shared" ref="T650:T713" si="87">+LEN(R650)</f>
        <v>28</v>
      </c>
    </row>
    <row r="651" spans="1:20" s="39" customFormat="1" ht="54" hidden="1" outlineLevel="1">
      <c r="A651" s="32">
        <f t="shared" ref="A651:A714" si="88">+A650+1</f>
        <v>643</v>
      </c>
      <c r="B651" s="32" t="s">
        <v>3868</v>
      </c>
      <c r="C651" s="32" t="s">
        <v>3869</v>
      </c>
      <c r="D651" s="48" t="s">
        <v>6267</v>
      </c>
      <c r="E651" s="34">
        <v>484338821</v>
      </c>
      <c r="F651" s="34" t="s">
        <v>6268</v>
      </c>
      <c r="G651" s="34" t="s">
        <v>12670</v>
      </c>
      <c r="H651" s="35" t="s">
        <v>6269</v>
      </c>
      <c r="I651" s="36" t="str">
        <f t="shared" si="81"/>
        <v>4</v>
      </c>
      <c r="J651" s="36">
        <f t="shared" si="82"/>
        <v>14</v>
      </c>
      <c r="K651" s="36" t="str">
        <f t="shared" si="83"/>
        <v>06</v>
      </c>
      <c r="L651" s="36" t="str">
        <f t="shared" si="84"/>
        <v>09</v>
      </c>
      <c r="M651" s="36" t="str">
        <f t="shared" si="85"/>
        <v>69</v>
      </c>
      <c r="N651" s="34">
        <f t="shared" si="86"/>
        <v>48134.926879999999</v>
      </c>
      <c r="O651" s="37">
        <v>36400</v>
      </c>
      <c r="P651" s="37">
        <v>11734.926879999999</v>
      </c>
      <c r="Q651" s="32" t="s">
        <v>3872</v>
      </c>
      <c r="R651" s="37" t="s">
        <v>6270</v>
      </c>
      <c r="S651" s="38">
        <v>44508</v>
      </c>
      <c r="T651" s="39">
        <f t="shared" si="87"/>
        <v>28</v>
      </c>
    </row>
    <row r="652" spans="1:20" s="39" customFormat="1" ht="54" hidden="1" outlineLevel="1">
      <c r="A652" s="32">
        <f t="shared" si="88"/>
        <v>644</v>
      </c>
      <c r="B652" s="32" t="s">
        <v>3868</v>
      </c>
      <c r="C652" s="32" t="s">
        <v>3869</v>
      </c>
      <c r="D652" s="48" t="s">
        <v>6271</v>
      </c>
      <c r="E652" s="34">
        <v>502072140</v>
      </c>
      <c r="F652" s="34" t="s">
        <v>6272</v>
      </c>
      <c r="G652" s="34" t="s">
        <v>12671</v>
      </c>
      <c r="H652" s="35" t="s">
        <v>6273</v>
      </c>
      <c r="I652" s="36" t="str">
        <f t="shared" si="81"/>
        <v>3</v>
      </c>
      <c r="J652" s="36">
        <f t="shared" si="82"/>
        <v>14</v>
      </c>
      <c r="K652" s="36" t="str">
        <f t="shared" si="83"/>
        <v>25</v>
      </c>
      <c r="L652" s="36" t="str">
        <f t="shared" si="84"/>
        <v>07</v>
      </c>
      <c r="M652" s="36" t="str">
        <f t="shared" si="85"/>
        <v>86</v>
      </c>
      <c r="N652" s="34">
        <f t="shared" si="86"/>
        <v>46181.550060000001</v>
      </c>
      <c r="O652" s="37">
        <v>36400</v>
      </c>
      <c r="P652" s="37">
        <v>9781.5500600000014</v>
      </c>
      <c r="Q652" s="32" t="s">
        <v>3872</v>
      </c>
      <c r="R652" s="37" t="s">
        <v>6274</v>
      </c>
      <c r="S652" s="38">
        <v>44508</v>
      </c>
      <c r="T652" s="39">
        <f t="shared" si="87"/>
        <v>28</v>
      </c>
    </row>
    <row r="653" spans="1:20" s="39" customFormat="1" ht="54" hidden="1" outlineLevel="1">
      <c r="A653" s="32">
        <f t="shared" si="88"/>
        <v>645</v>
      </c>
      <c r="B653" s="32" t="s">
        <v>3868</v>
      </c>
      <c r="C653" s="32" t="s">
        <v>3869</v>
      </c>
      <c r="D653" s="48" t="s">
        <v>6275</v>
      </c>
      <c r="E653" s="34">
        <v>521043697</v>
      </c>
      <c r="F653" s="34" t="s">
        <v>263</v>
      </c>
      <c r="G653" s="34" t="s">
        <v>12672</v>
      </c>
      <c r="H653" s="35" t="s">
        <v>6276</v>
      </c>
      <c r="I653" s="36" t="str">
        <f t="shared" si="81"/>
        <v>3</v>
      </c>
      <c r="J653" s="36">
        <f t="shared" si="82"/>
        <v>14</v>
      </c>
      <c r="K653" s="36" t="str">
        <f t="shared" si="83"/>
        <v>01</v>
      </c>
      <c r="L653" s="36" t="str">
        <f t="shared" si="84"/>
        <v>05</v>
      </c>
      <c r="M653" s="36" t="str">
        <f t="shared" si="85"/>
        <v>95</v>
      </c>
      <c r="N653" s="34">
        <f t="shared" si="86"/>
        <v>40200.979999999996</v>
      </c>
      <c r="O653" s="37">
        <v>35000</v>
      </c>
      <c r="P653" s="37">
        <v>5200.9799999999996</v>
      </c>
      <c r="Q653" s="32" t="s">
        <v>3872</v>
      </c>
      <c r="R653" s="37" t="s">
        <v>6277</v>
      </c>
      <c r="S653" s="38">
        <v>44509</v>
      </c>
      <c r="T653" s="39">
        <f t="shared" si="87"/>
        <v>28</v>
      </c>
    </row>
    <row r="654" spans="1:20" s="39" customFormat="1" ht="54" hidden="1" outlineLevel="1">
      <c r="A654" s="32">
        <f t="shared" si="88"/>
        <v>646</v>
      </c>
      <c r="B654" s="32" t="s">
        <v>3868</v>
      </c>
      <c r="C654" s="32" t="s">
        <v>3869</v>
      </c>
      <c r="D654" s="48" t="s">
        <v>6278</v>
      </c>
      <c r="E654" s="34">
        <v>511288319</v>
      </c>
      <c r="F654" s="34" t="s">
        <v>6279</v>
      </c>
      <c r="G654" s="34" t="s">
        <v>12673</v>
      </c>
      <c r="H654" s="35">
        <v>40109785960036</v>
      </c>
      <c r="I654" s="36" t="str">
        <f t="shared" si="81"/>
        <v>4</v>
      </c>
      <c r="J654" s="36">
        <f t="shared" si="82"/>
        <v>14</v>
      </c>
      <c r="K654" s="36" t="str">
        <f t="shared" si="83"/>
        <v>01</v>
      </c>
      <c r="L654" s="36" t="str">
        <f t="shared" si="84"/>
        <v>09</v>
      </c>
      <c r="M654" s="36" t="str">
        <f t="shared" si="85"/>
        <v>78</v>
      </c>
      <c r="N654" s="34">
        <f t="shared" si="86"/>
        <v>35949.784</v>
      </c>
      <c r="O654" s="37">
        <v>31298.799999999999</v>
      </c>
      <c r="P654" s="37">
        <v>4650.9840000000004</v>
      </c>
      <c r="Q654" s="32" t="s">
        <v>3872</v>
      </c>
      <c r="R654" s="37" t="s">
        <v>6280</v>
      </c>
      <c r="S654" s="38">
        <v>44509</v>
      </c>
      <c r="T654" s="39">
        <f t="shared" si="87"/>
        <v>28</v>
      </c>
    </row>
    <row r="655" spans="1:20" s="39" customFormat="1" ht="54" hidden="1" outlineLevel="1">
      <c r="A655" s="32">
        <f t="shared" si="88"/>
        <v>647</v>
      </c>
      <c r="B655" s="32" t="s">
        <v>3868</v>
      </c>
      <c r="C655" s="32" t="s">
        <v>3869</v>
      </c>
      <c r="D655" s="48" t="s">
        <v>6281</v>
      </c>
      <c r="E655" s="34">
        <v>534592633</v>
      </c>
      <c r="F655" s="34" t="s">
        <v>6282</v>
      </c>
      <c r="G655" s="34" t="s">
        <v>12674</v>
      </c>
      <c r="H655" s="35" t="s">
        <v>6283</v>
      </c>
      <c r="I655" s="36" t="str">
        <f t="shared" si="81"/>
        <v>3</v>
      </c>
      <c r="J655" s="36">
        <f t="shared" si="82"/>
        <v>14</v>
      </c>
      <c r="K655" s="36" t="str">
        <f t="shared" si="83"/>
        <v>26</v>
      </c>
      <c r="L655" s="36" t="str">
        <f t="shared" si="84"/>
        <v>06</v>
      </c>
      <c r="M655" s="36" t="str">
        <f t="shared" si="85"/>
        <v>79</v>
      </c>
      <c r="N655" s="34">
        <f t="shared" si="86"/>
        <v>41809.021000000001</v>
      </c>
      <c r="O655" s="37">
        <v>36400</v>
      </c>
      <c r="P655" s="37">
        <v>5409.0209999999997</v>
      </c>
      <c r="Q655" s="32" t="s">
        <v>3872</v>
      </c>
      <c r="R655" s="37" t="s">
        <v>6284</v>
      </c>
      <c r="S655" s="38">
        <v>44509</v>
      </c>
      <c r="T655" s="39">
        <f t="shared" si="87"/>
        <v>28</v>
      </c>
    </row>
    <row r="656" spans="1:20" s="39" customFormat="1" ht="54" hidden="1" outlineLevel="1">
      <c r="A656" s="32">
        <f t="shared" si="88"/>
        <v>648</v>
      </c>
      <c r="B656" s="32" t="s">
        <v>3868</v>
      </c>
      <c r="C656" s="32" t="s">
        <v>3869</v>
      </c>
      <c r="D656" s="48" t="s">
        <v>6285</v>
      </c>
      <c r="E656" s="34">
        <v>546269916</v>
      </c>
      <c r="F656" s="34" t="s">
        <v>6286</v>
      </c>
      <c r="G656" s="34" t="s">
        <v>12675</v>
      </c>
      <c r="H656" s="35" t="s">
        <v>6287</v>
      </c>
      <c r="I656" s="36" t="str">
        <f t="shared" si="81"/>
        <v>3</v>
      </c>
      <c r="J656" s="36">
        <f t="shared" si="82"/>
        <v>14</v>
      </c>
      <c r="K656" s="36" t="str">
        <f t="shared" si="83"/>
        <v>16</v>
      </c>
      <c r="L656" s="36" t="str">
        <f t="shared" si="84"/>
        <v>11</v>
      </c>
      <c r="M656" s="36" t="str">
        <f t="shared" si="85"/>
        <v>91</v>
      </c>
      <c r="N656" s="34">
        <f t="shared" si="86"/>
        <v>40200.981</v>
      </c>
      <c r="O656" s="37">
        <v>35000</v>
      </c>
      <c r="P656" s="37">
        <v>5200.9809999999998</v>
      </c>
      <c r="Q656" s="32" t="s">
        <v>3872</v>
      </c>
      <c r="R656" s="37" t="s">
        <v>6288</v>
      </c>
      <c r="S656" s="38">
        <v>44509</v>
      </c>
      <c r="T656" s="39">
        <f t="shared" si="87"/>
        <v>28</v>
      </c>
    </row>
    <row r="657" spans="1:20" s="39" customFormat="1" ht="54" hidden="1" outlineLevel="1">
      <c r="A657" s="32">
        <f t="shared" si="88"/>
        <v>649</v>
      </c>
      <c r="B657" s="32" t="s">
        <v>3868</v>
      </c>
      <c r="C657" s="32" t="s">
        <v>3869</v>
      </c>
      <c r="D657" s="48" t="s">
        <v>6289</v>
      </c>
      <c r="E657" s="34">
        <v>476180161</v>
      </c>
      <c r="F657" s="34" t="s">
        <v>6290</v>
      </c>
      <c r="G657" s="34" t="s">
        <v>12676</v>
      </c>
      <c r="H657" s="35" t="s">
        <v>6291</v>
      </c>
      <c r="I657" s="36" t="str">
        <f t="shared" si="81"/>
        <v>3</v>
      </c>
      <c r="J657" s="36">
        <f t="shared" si="82"/>
        <v>14</v>
      </c>
      <c r="K657" s="36" t="str">
        <f t="shared" si="83"/>
        <v>30</v>
      </c>
      <c r="L657" s="36" t="str">
        <f t="shared" si="84"/>
        <v>11</v>
      </c>
      <c r="M657" s="36" t="str">
        <f t="shared" si="85"/>
        <v>76</v>
      </c>
      <c r="N657" s="34">
        <f t="shared" si="86"/>
        <v>34445.898999999998</v>
      </c>
      <c r="O657" s="37">
        <v>29989.48</v>
      </c>
      <c r="P657" s="37">
        <v>4456.4189999999999</v>
      </c>
      <c r="Q657" s="32" t="s">
        <v>3872</v>
      </c>
      <c r="R657" s="37" t="s">
        <v>6292</v>
      </c>
      <c r="S657" s="38">
        <v>44509</v>
      </c>
      <c r="T657" s="39">
        <f t="shared" si="87"/>
        <v>28</v>
      </c>
    </row>
    <row r="658" spans="1:20" s="39" customFormat="1" ht="54" hidden="1" outlineLevel="1">
      <c r="A658" s="32">
        <f t="shared" si="88"/>
        <v>650</v>
      </c>
      <c r="B658" s="32" t="s">
        <v>3868</v>
      </c>
      <c r="C658" s="32" t="s">
        <v>3869</v>
      </c>
      <c r="D658" s="48" t="s">
        <v>6293</v>
      </c>
      <c r="E658" s="34">
        <v>528353339</v>
      </c>
      <c r="F658" s="34" t="s">
        <v>6294</v>
      </c>
      <c r="G658" s="34" t="s">
        <v>12677</v>
      </c>
      <c r="H658" s="35" t="s">
        <v>6295</v>
      </c>
      <c r="I658" s="36" t="str">
        <f t="shared" si="81"/>
        <v>3</v>
      </c>
      <c r="J658" s="36">
        <f t="shared" si="82"/>
        <v>14</v>
      </c>
      <c r="K658" s="36" t="str">
        <f t="shared" si="83"/>
        <v>23</v>
      </c>
      <c r="L658" s="36" t="str">
        <f t="shared" si="84"/>
        <v>12</v>
      </c>
      <c r="M658" s="36" t="str">
        <f t="shared" si="85"/>
        <v>93</v>
      </c>
      <c r="N658" s="34">
        <f t="shared" si="86"/>
        <v>29989.48</v>
      </c>
      <c r="O658" s="37">
        <v>29989.48</v>
      </c>
      <c r="P658" s="37">
        <v>0</v>
      </c>
      <c r="Q658" s="32" t="s">
        <v>3872</v>
      </c>
      <c r="R658" s="37" t="s">
        <v>6296</v>
      </c>
      <c r="S658" s="38">
        <v>44509</v>
      </c>
      <c r="T658" s="39">
        <f t="shared" si="87"/>
        <v>28</v>
      </c>
    </row>
    <row r="659" spans="1:20" s="39" customFormat="1" ht="54" hidden="1" outlineLevel="1">
      <c r="A659" s="32">
        <f t="shared" si="88"/>
        <v>651</v>
      </c>
      <c r="B659" s="32" t="s">
        <v>3868</v>
      </c>
      <c r="C659" s="32" t="s">
        <v>3869</v>
      </c>
      <c r="D659" s="48" t="s">
        <v>6297</v>
      </c>
      <c r="E659" s="34">
        <v>537088189</v>
      </c>
      <c r="F659" s="34" t="s">
        <v>6298</v>
      </c>
      <c r="G659" s="34" t="s">
        <v>12678</v>
      </c>
      <c r="H659" s="35" t="s">
        <v>6299</v>
      </c>
      <c r="I659" s="36" t="str">
        <f t="shared" si="81"/>
        <v>3</v>
      </c>
      <c r="J659" s="36">
        <f t="shared" si="82"/>
        <v>14</v>
      </c>
      <c r="K659" s="36" t="str">
        <f t="shared" si="83"/>
        <v>11</v>
      </c>
      <c r="L659" s="36" t="str">
        <f t="shared" si="84"/>
        <v>07</v>
      </c>
      <c r="M659" s="36" t="str">
        <f t="shared" si="85"/>
        <v>93</v>
      </c>
      <c r="N659" s="34">
        <f t="shared" si="86"/>
        <v>40200.981</v>
      </c>
      <c r="O659" s="37">
        <v>35000</v>
      </c>
      <c r="P659" s="37">
        <v>5200.9809999999998</v>
      </c>
      <c r="Q659" s="32" t="s">
        <v>3872</v>
      </c>
      <c r="R659" s="37" t="s">
        <v>6300</v>
      </c>
      <c r="S659" s="38">
        <v>44509</v>
      </c>
      <c r="T659" s="39">
        <f t="shared" si="87"/>
        <v>28</v>
      </c>
    </row>
    <row r="660" spans="1:20" s="39" customFormat="1" ht="54" hidden="1" outlineLevel="1">
      <c r="A660" s="32">
        <f t="shared" si="88"/>
        <v>652</v>
      </c>
      <c r="B660" s="32" t="s">
        <v>3868</v>
      </c>
      <c r="C660" s="32" t="s">
        <v>3869</v>
      </c>
      <c r="D660" s="48" t="s">
        <v>6301</v>
      </c>
      <c r="E660" s="34">
        <v>532308573</v>
      </c>
      <c r="F660" s="34" t="s">
        <v>6302</v>
      </c>
      <c r="G660" s="34" t="s">
        <v>12679</v>
      </c>
      <c r="H660" s="35" t="s">
        <v>6303</v>
      </c>
      <c r="I660" s="36" t="str">
        <f t="shared" si="81"/>
        <v>3</v>
      </c>
      <c r="J660" s="36">
        <f t="shared" si="82"/>
        <v>14</v>
      </c>
      <c r="K660" s="36" t="str">
        <f t="shared" si="83"/>
        <v>08</v>
      </c>
      <c r="L660" s="36" t="str">
        <f t="shared" si="84"/>
        <v>09</v>
      </c>
      <c r="M660" s="36" t="str">
        <f t="shared" si="85"/>
        <v>95</v>
      </c>
      <c r="N660" s="34">
        <f t="shared" si="86"/>
        <v>34428.600999999995</v>
      </c>
      <c r="O660" s="37">
        <v>29974.42</v>
      </c>
      <c r="P660" s="37">
        <v>4454.1809999999996</v>
      </c>
      <c r="Q660" s="32" t="s">
        <v>3872</v>
      </c>
      <c r="R660" s="37" t="s">
        <v>6304</v>
      </c>
      <c r="S660" s="38">
        <v>44509</v>
      </c>
      <c r="T660" s="39">
        <f t="shared" si="87"/>
        <v>28</v>
      </c>
    </row>
    <row r="661" spans="1:20" s="39" customFormat="1" ht="54" hidden="1" outlineLevel="1">
      <c r="A661" s="32">
        <f t="shared" si="88"/>
        <v>653</v>
      </c>
      <c r="B661" s="32" t="s">
        <v>3868</v>
      </c>
      <c r="C661" s="32" t="s">
        <v>3869</v>
      </c>
      <c r="D661" s="48" t="s">
        <v>6305</v>
      </c>
      <c r="E661" s="34">
        <v>600484085</v>
      </c>
      <c r="F661" s="34" t="s">
        <v>6306</v>
      </c>
      <c r="G661" s="34" t="s">
        <v>12680</v>
      </c>
      <c r="H661" s="35" t="s">
        <v>6307</v>
      </c>
      <c r="I661" s="36" t="str">
        <f t="shared" si="81"/>
        <v>3</v>
      </c>
      <c r="J661" s="36">
        <f t="shared" si="82"/>
        <v>14</v>
      </c>
      <c r="K661" s="36" t="str">
        <f t="shared" si="83"/>
        <v>20</v>
      </c>
      <c r="L661" s="36" t="str">
        <f t="shared" si="84"/>
        <v>07</v>
      </c>
      <c r="M661" s="36" t="str">
        <f t="shared" si="85"/>
        <v>77</v>
      </c>
      <c r="N661" s="34">
        <f t="shared" si="86"/>
        <v>40409.021000000001</v>
      </c>
      <c r="O661" s="37">
        <v>35000</v>
      </c>
      <c r="P661" s="37">
        <v>5409.0209999999997</v>
      </c>
      <c r="Q661" s="32" t="s">
        <v>3872</v>
      </c>
      <c r="R661" s="37" t="s">
        <v>6308</v>
      </c>
      <c r="S661" s="38">
        <v>44509</v>
      </c>
      <c r="T661" s="39">
        <f t="shared" si="87"/>
        <v>28</v>
      </c>
    </row>
    <row r="662" spans="1:20" s="39" customFormat="1" ht="54" hidden="1" outlineLevel="1">
      <c r="A662" s="32">
        <f t="shared" si="88"/>
        <v>654</v>
      </c>
      <c r="B662" s="32" t="s">
        <v>3868</v>
      </c>
      <c r="C662" s="32" t="s">
        <v>3869</v>
      </c>
      <c r="D662" s="48" t="s">
        <v>6309</v>
      </c>
      <c r="E662" s="34">
        <v>610174284</v>
      </c>
      <c r="F662" s="34" t="s">
        <v>6310</v>
      </c>
      <c r="G662" s="34" t="s">
        <v>12681</v>
      </c>
      <c r="H662" s="35" t="s">
        <v>6311</v>
      </c>
      <c r="I662" s="36" t="str">
        <f t="shared" si="81"/>
        <v>3</v>
      </c>
      <c r="J662" s="36">
        <f t="shared" si="82"/>
        <v>14</v>
      </c>
      <c r="K662" s="36" t="str">
        <f t="shared" si="83"/>
        <v>08</v>
      </c>
      <c r="L662" s="36" t="str">
        <f t="shared" si="84"/>
        <v>12</v>
      </c>
      <c r="M662" s="36" t="str">
        <f t="shared" si="85"/>
        <v>92</v>
      </c>
      <c r="N662" s="34">
        <f t="shared" si="86"/>
        <v>40200.981</v>
      </c>
      <c r="O662" s="37">
        <v>35000</v>
      </c>
      <c r="P662" s="37">
        <v>5200.9809999999998</v>
      </c>
      <c r="Q662" s="32" t="s">
        <v>3872</v>
      </c>
      <c r="R662" s="37" t="s">
        <v>6312</v>
      </c>
      <c r="S662" s="38">
        <v>44509</v>
      </c>
      <c r="T662" s="39">
        <f t="shared" si="87"/>
        <v>28</v>
      </c>
    </row>
    <row r="663" spans="1:20" s="39" customFormat="1" ht="54" hidden="1" outlineLevel="1">
      <c r="A663" s="32">
        <f t="shared" si="88"/>
        <v>655</v>
      </c>
      <c r="B663" s="32" t="s">
        <v>3868</v>
      </c>
      <c r="C663" s="32" t="s">
        <v>3869</v>
      </c>
      <c r="D663" s="48" t="s">
        <v>6313</v>
      </c>
      <c r="E663" s="34">
        <v>593262752</v>
      </c>
      <c r="F663" s="34" t="s">
        <v>6314</v>
      </c>
      <c r="G663" s="34" t="s">
        <v>12682</v>
      </c>
      <c r="H663" s="35" t="s">
        <v>6315</v>
      </c>
      <c r="I663" s="36" t="str">
        <f t="shared" si="81"/>
        <v>3</v>
      </c>
      <c r="J663" s="36">
        <f t="shared" si="82"/>
        <v>14</v>
      </c>
      <c r="K663" s="36" t="str">
        <f t="shared" si="83"/>
        <v>17</v>
      </c>
      <c r="L663" s="36" t="str">
        <f t="shared" si="84"/>
        <v>11</v>
      </c>
      <c r="M663" s="36" t="str">
        <f t="shared" si="85"/>
        <v>99</v>
      </c>
      <c r="N663" s="34">
        <f t="shared" si="86"/>
        <v>34452.762000000002</v>
      </c>
      <c r="O663" s="37">
        <v>29995.454000000002</v>
      </c>
      <c r="P663" s="37">
        <v>4457.308</v>
      </c>
      <c r="Q663" s="32" t="s">
        <v>3872</v>
      </c>
      <c r="R663" s="37" t="s">
        <v>6316</v>
      </c>
      <c r="S663" s="38">
        <v>44509</v>
      </c>
      <c r="T663" s="39">
        <f t="shared" si="87"/>
        <v>28</v>
      </c>
    </row>
    <row r="664" spans="1:20" s="39" customFormat="1" ht="54" hidden="1" outlineLevel="1">
      <c r="A664" s="32">
        <f t="shared" si="88"/>
        <v>656</v>
      </c>
      <c r="B664" s="32" t="s">
        <v>3868</v>
      </c>
      <c r="C664" s="32" t="s">
        <v>3869</v>
      </c>
      <c r="D664" s="48" t="s">
        <v>6317</v>
      </c>
      <c r="E664" s="34">
        <v>591896012</v>
      </c>
      <c r="F664" s="34" t="s">
        <v>6318</v>
      </c>
      <c r="G664" s="34" t="s">
        <v>12683</v>
      </c>
      <c r="H664" s="35" t="s">
        <v>6319</v>
      </c>
      <c r="I664" s="36" t="str">
        <f t="shared" si="81"/>
        <v>3</v>
      </c>
      <c r="J664" s="36">
        <f t="shared" si="82"/>
        <v>14</v>
      </c>
      <c r="K664" s="36" t="str">
        <f t="shared" si="83"/>
        <v>14</v>
      </c>
      <c r="L664" s="36" t="str">
        <f t="shared" si="84"/>
        <v>06</v>
      </c>
      <c r="M664" s="36" t="str">
        <f t="shared" si="85"/>
        <v>92</v>
      </c>
      <c r="N664" s="34">
        <f t="shared" si="86"/>
        <v>31768.882999999998</v>
      </c>
      <c r="O664" s="37">
        <v>27658.799999999999</v>
      </c>
      <c r="P664" s="37">
        <v>4110.0829999999996</v>
      </c>
      <c r="Q664" s="32" t="s">
        <v>3872</v>
      </c>
      <c r="R664" s="37" t="s">
        <v>6320</v>
      </c>
      <c r="S664" s="38">
        <v>44509</v>
      </c>
      <c r="T664" s="39">
        <f t="shared" si="87"/>
        <v>28</v>
      </c>
    </row>
    <row r="665" spans="1:20" s="39" customFormat="1" ht="54" hidden="1" outlineLevel="1">
      <c r="A665" s="32">
        <f t="shared" si="88"/>
        <v>657</v>
      </c>
      <c r="B665" s="32" t="s">
        <v>3868</v>
      </c>
      <c r="C665" s="32" t="s">
        <v>3869</v>
      </c>
      <c r="D665" s="48" t="s">
        <v>6321</v>
      </c>
      <c r="E665" s="34">
        <v>572324226</v>
      </c>
      <c r="F665" s="34" t="s">
        <v>6322</v>
      </c>
      <c r="G665" s="34" t="s">
        <v>12684</v>
      </c>
      <c r="H665" s="35" t="s">
        <v>6323</v>
      </c>
      <c r="I665" s="36" t="str">
        <f t="shared" si="81"/>
        <v>3</v>
      </c>
      <c r="J665" s="36">
        <f t="shared" si="82"/>
        <v>14</v>
      </c>
      <c r="K665" s="36" t="str">
        <f t="shared" si="83"/>
        <v>08</v>
      </c>
      <c r="L665" s="36" t="str">
        <f t="shared" si="84"/>
        <v>04</v>
      </c>
      <c r="M665" s="36" t="str">
        <f t="shared" si="85"/>
        <v>95</v>
      </c>
      <c r="N665" s="34">
        <f t="shared" si="86"/>
        <v>32937.86</v>
      </c>
      <c r="O665" s="37">
        <v>28149.999</v>
      </c>
      <c r="P665" s="37">
        <v>4787.8609999999999</v>
      </c>
      <c r="Q665" s="32" t="s">
        <v>3872</v>
      </c>
      <c r="R665" s="37" t="s">
        <v>6324</v>
      </c>
      <c r="S665" s="38">
        <v>44509</v>
      </c>
      <c r="T665" s="39">
        <f t="shared" si="87"/>
        <v>28</v>
      </c>
    </row>
    <row r="666" spans="1:20" s="39" customFormat="1" ht="54" hidden="1" outlineLevel="1">
      <c r="A666" s="32">
        <f t="shared" si="88"/>
        <v>658</v>
      </c>
      <c r="B666" s="32" t="s">
        <v>3868</v>
      </c>
      <c r="C666" s="32" t="s">
        <v>3869</v>
      </c>
      <c r="D666" s="48" t="s">
        <v>6325</v>
      </c>
      <c r="E666" s="34">
        <v>538998076</v>
      </c>
      <c r="F666" s="34" t="s">
        <v>6326</v>
      </c>
      <c r="G666" s="34" t="s">
        <v>12685</v>
      </c>
      <c r="H666" s="35" t="s">
        <v>6327</v>
      </c>
      <c r="I666" s="36" t="str">
        <f t="shared" si="81"/>
        <v>3</v>
      </c>
      <c r="J666" s="36">
        <f t="shared" si="82"/>
        <v>14</v>
      </c>
      <c r="K666" s="36" t="str">
        <f t="shared" si="83"/>
        <v>20</v>
      </c>
      <c r="L666" s="36" t="str">
        <f t="shared" si="84"/>
        <v>05</v>
      </c>
      <c r="M666" s="36" t="str">
        <f t="shared" si="85"/>
        <v>88</v>
      </c>
      <c r="N666" s="34">
        <f t="shared" si="86"/>
        <v>34052.336000000003</v>
      </c>
      <c r="O666" s="37">
        <v>28420.004000000001</v>
      </c>
      <c r="P666" s="37">
        <v>5632.3320000000003</v>
      </c>
      <c r="Q666" s="32" t="s">
        <v>3872</v>
      </c>
      <c r="R666" s="37" t="s">
        <v>6328</v>
      </c>
      <c r="S666" s="38">
        <v>44508</v>
      </c>
      <c r="T666" s="39">
        <f t="shared" si="87"/>
        <v>28</v>
      </c>
    </row>
    <row r="667" spans="1:20" s="39" customFormat="1" ht="54" hidden="1" outlineLevel="1">
      <c r="A667" s="32">
        <f t="shared" si="88"/>
        <v>659</v>
      </c>
      <c r="B667" s="32" t="s">
        <v>3868</v>
      </c>
      <c r="C667" s="32" t="s">
        <v>3869</v>
      </c>
      <c r="D667" s="48" t="s">
        <v>6329</v>
      </c>
      <c r="E667" s="34">
        <v>547990416</v>
      </c>
      <c r="F667" s="34" t="s">
        <v>6330</v>
      </c>
      <c r="G667" s="34" t="s">
        <v>12686</v>
      </c>
      <c r="H667" s="35" t="s">
        <v>6331</v>
      </c>
      <c r="I667" s="36" t="str">
        <f t="shared" si="81"/>
        <v>3</v>
      </c>
      <c r="J667" s="36">
        <f t="shared" si="82"/>
        <v>14</v>
      </c>
      <c r="K667" s="36" t="str">
        <f t="shared" si="83"/>
        <v>04</v>
      </c>
      <c r="L667" s="36" t="str">
        <f t="shared" si="84"/>
        <v>04</v>
      </c>
      <c r="M667" s="36" t="str">
        <f t="shared" si="85"/>
        <v>96</v>
      </c>
      <c r="N667" s="34">
        <f t="shared" si="86"/>
        <v>35951.161999999997</v>
      </c>
      <c r="O667" s="37">
        <v>31300</v>
      </c>
      <c r="P667" s="37">
        <v>4651.1620000000003</v>
      </c>
      <c r="Q667" s="32" t="s">
        <v>3872</v>
      </c>
      <c r="R667" s="37" t="s">
        <v>6332</v>
      </c>
      <c r="S667" s="38">
        <v>44510</v>
      </c>
      <c r="T667" s="39">
        <f t="shared" si="87"/>
        <v>28</v>
      </c>
    </row>
    <row r="668" spans="1:20" s="39" customFormat="1" ht="54" hidden="1" outlineLevel="1">
      <c r="A668" s="32">
        <f t="shared" si="88"/>
        <v>660</v>
      </c>
      <c r="B668" s="32" t="s">
        <v>3868</v>
      </c>
      <c r="C668" s="32" t="s">
        <v>3869</v>
      </c>
      <c r="D668" s="48" t="s">
        <v>6333</v>
      </c>
      <c r="E668" s="34">
        <v>619470947</v>
      </c>
      <c r="F668" s="34" t="s">
        <v>6334</v>
      </c>
      <c r="G668" s="34" t="s">
        <v>12687</v>
      </c>
      <c r="H668" s="35" t="s">
        <v>6335</v>
      </c>
      <c r="I668" s="36" t="str">
        <f t="shared" si="81"/>
        <v>4</v>
      </c>
      <c r="J668" s="36">
        <f t="shared" si="82"/>
        <v>14</v>
      </c>
      <c r="K668" s="36" t="str">
        <f t="shared" si="83"/>
        <v>07</v>
      </c>
      <c r="L668" s="36" t="str">
        <f t="shared" si="84"/>
        <v>11</v>
      </c>
      <c r="M668" s="36" t="str">
        <f t="shared" si="85"/>
        <v>81</v>
      </c>
      <c r="N668" s="34">
        <f t="shared" si="86"/>
        <v>33138.925000000003</v>
      </c>
      <c r="O668" s="37">
        <v>27660</v>
      </c>
      <c r="P668" s="37">
        <v>5478.9250000000002</v>
      </c>
      <c r="Q668" s="32" t="s">
        <v>3872</v>
      </c>
      <c r="R668" s="37" t="s">
        <v>6336</v>
      </c>
      <c r="S668" s="38">
        <v>44510</v>
      </c>
      <c r="T668" s="39">
        <f t="shared" si="87"/>
        <v>28</v>
      </c>
    </row>
    <row r="669" spans="1:20" s="39" customFormat="1" ht="54" hidden="1" outlineLevel="1">
      <c r="A669" s="32">
        <f t="shared" si="88"/>
        <v>661</v>
      </c>
      <c r="B669" s="32" t="s">
        <v>3868</v>
      </c>
      <c r="C669" s="32" t="s">
        <v>3869</v>
      </c>
      <c r="D669" s="48" t="s">
        <v>6337</v>
      </c>
      <c r="E669" s="34">
        <v>510277546</v>
      </c>
      <c r="F669" s="34" t="s">
        <v>6338</v>
      </c>
      <c r="G669" s="34" t="s">
        <v>12688</v>
      </c>
      <c r="H669" s="35" t="s">
        <v>6339</v>
      </c>
      <c r="I669" s="36" t="str">
        <f t="shared" si="81"/>
        <v>3</v>
      </c>
      <c r="J669" s="36">
        <f t="shared" si="82"/>
        <v>14</v>
      </c>
      <c r="K669" s="36" t="str">
        <f t="shared" si="83"/>
        <v>03</v>
      </c>
      <c r="L669" s="36" t="str">
        <f t="shared" si="84"/>
        <v>08</v>
      </c>
      <c r="M669" s="36" t="str">
        <f t="shared" si="85"/>
        <v>87</v>
      </c>
      <c r="N669" s="34">
        <f t="shared" si="86"/>
        <v>41932.843000000001</v>
      </c>
      <c r="O669" s="37">
        <v>35000</v>
      </c>
      <c r="P669" s="37">
        <v>6932.8429999999998</v>
      </c>
      <c r="Q669" s="32" t="s">
        <v>3872</v>
      </c>
      <c r="R669" s="37" t="s">
        <v>6340</v>
      </c>
      <c r="S669" s="38">
        <v>44510</v>
      </c>
      <c r="T669" s="39">
        <f t="shared" si="87"/>
        <v>28</v>
      </c>
    </row>
    <row r="670" spans="1:20" s="39" customFormat="1" ht="54" hidden="1" outlineLevel="1">
      <c r="A670" s="32">
        <f t="shared" si="88"/>
        <v>662</v>
      </c>
      <c r="B670" s="32" t="s">
        <v>3868</v>
      </c>
      <c r="C670" s="32" t="s">
        <v>3869</v>
      </c>
      <c r="D670" s="48" t="s">
        <v>6341</v>
      </c>
      <c r="E670" s="34">
        <v>575259709</v>
      </c>
      <c r="F670" s="34" t="s">
        <v>6342</v>
      </c>
      <c r="G670" s="34" t="s">
        <v>12689</v>
      </c>
      <c r="H670" s="35" t="s">
        <v>6343</v>
      </c>
      <c r="I670" s="36" t="str">
        <f t="shared" si="81"/>
        <v>4</v>
      </c>
      <c r="J670" s="36">
        <f t="shared" si="82"/>
        <v>14</v>
      </c>
      <c r="K670" s="36" t="str">
        <f t="shared" si="83"/>
        <v>05</v>
      </c>
      <c r="L670" s="36" t="str">
        <f t="shared" si="84"/>
        <v>12</v>
      </c>
      <c r="M670" s="36" t="str">
        <f t="shared" si="85"/>
        <v>91</v>
      </c>
      <c r="N670" s="34">
        <f t="shared" si="86"/>
        <v>35951.161999999997</v>
      </c>
      <c r="O670" s="37">
        <v>31300</v>
      </c>
      <c r="P670" s="37">
        <v>4651.1620000000003</v>
      </c>
      <c r="Q670" s="32" t="s">
        <v>3872</v>
      </c>
      <c r="R670" s="37" t="s">
        <v>6344</v>
      </c>
      <c r="S670" s="38">
        <v>44510</v>
      </c>
      <c r="T670" s="39">
        <f t="shared" si="87"/>
        <v>28</v>
      </c>
    </row>
    <row r="671" spans="1:20" s="39" customFormat="1" ht="54" hidden="1" outlineLevel="1">
      <c r="A671" s="32">
        <f t="shared" si="88"/>
        <v>663</v>
      </c>
      <c r="B671" s="32" t="s">
        <v>3868</v>
      </c>
      <c r="C671" s="32" t="s">
        <v>3869</v>
      </c>
      <c r="D671" s="48" t="s">
        <v>6345</v>
      </c>
      <c r="E671" s="34">
        <v>503432640</v>
      </c>
      <c r="F671" s="34" t="s">
        <v>6346</v>
      </c>
      <c r="G671" s="34" t="s">
        <v>12690</v>
      </c>
      <c r="H671" s="35" t="s">
        <v>6347</v>
      </c>
      <c r="I671" s="36" t="str">
        <f t="shared" si="81"/>
        <v>3</v>
      </c>
      <c r="J671" s="36">
        <f t="shared" si="82"/>
        <v>14</v>
      </c>
      <c r="K671" s="36" t="str">
        <f t="shared" si="83"/>
        <v>02</v>
      </c>
      <c r="L671" s="36" t="str">
        <f t="shared" si="84"/>
        <v>08</v>
      </c>
      <c r="M671" s="36" t="str">
        <f t="shared" si="85"/>
        <v>91</v>
      </c>
      <c r="N671" s="34">
        <f t="shared" si="86"/>
        <v>41932.843000000001</v>
      </c>
      <c r="O671" s="37">
        <v>35000</v>
      </c>
      <c r="P671" s="37">
        <v>6932.8429999999998</v>
      </c>
      <c r="Q671" s="32" t="s">
        <v>3872</v>
      </c>
      <c r="R671" s="37" t="s">
        <v>6348</v>
      </c>
      <c r="S671" s="38">
        <v>44510</v>
      </c>
      <c r="T671" s="39">
        <f t="shared" si="87"/>
        <v>28</v>
      </c>
    </row>
    <row r="672" spans="1:20" s="39" customFormat="1" ht="54" hidden="1" outlineLevel="1">
      <c r="A672" s="32">
        <f t="shared" si="88"/>
        <v>664</v>
      </c>
      <c r="B672" s="32" t="s">
        <v>3868</v>
      </c>
      <c r="C672" s="32" t="s">
        <v>3869</v>
      </c>
      <c r="D672" s="48" t="s">
        <v>6349</v>
      </c>
      <c r="E672" s="34">
        <v>516236323</v>
      </c>
      <c r="F672" s="34" t="s">
        <v>6350</v>
      </c>
      <c r="G672" s="34" t="s">
        <v>12691</v>
      </c>
      <c r="H672" s="35" t="s">
        <v>6351</v>
      </c>
      <c r="I672" s="36" t="str">
        <f t="shared" si="81"/>
        <v>3</v>
      </c>
      <c r="J672" s="36">
        <f t="shared" si="82"/>
        <v>14</v>
      </c>
      <c r="K672" s="36" t="str">
        <f t="shared" si="83"/>
        <v>26</v>
      </c>
      <c r="L672" s="36" t="str">
        <f t="shared" si="84"/>
        <v>01</v>
      </c>
      <c r="M672" s="36" t="str">
        <f t="shared" si="85"/>
        <v>90</v>
      </c>
      <c r="N672" s="34">
        <f t="shared" si="86"/>
        <v>33758.798999999999</v>
      </c>
      <c r="O672" s="37">
        <v>28175</v>
      </c>
      <c r="P672" s="37">
        <v>5583.799</v>
      </c>
      <c r="Q672" s="32" t="s">
        <v>3872</v>
      </c>
      <c r="R672" s="37" t="s">
        <v>6352</v>
      </c>
      <c r="S672" s="38">
        <v>44511</v>
      </c>
      <c r="T672" s="39">
        <f t="shared" si="87"/>
        <v>28</v>
      </c>
    </row>
    <row r="673" spans="1:20" s="39" customFormat="1" ht="54" hidden="1" outlineLevel="1">
      <c r="A673" s="32">
        <f t="shared" si="88"/>
        <v>665</v>
      </c>
      <c r="B673" s="32" t="s">
        <v>3868</v>
      </c>
      <c r="C673" s="32" t="s">
        <v>3869</v>
      </c>
      <c r="D673" s="48" t="s">
        <v>6353</v>
      </c>
      <c r="E673" s="34">
        <v>602092454</v>
      </c>
      <c r="F673" s="34" t="s">
        <v>6354</v>
      </c>
      <c r="G673" s="34" t="s">
        <v>12692</v>
      </c>
      <c r="H673" s="35" t="s">
        <v>6355</v>
      </c>
      <c r="I673" s="36" t="str">
        <f t="shared" si="81"/>
        <v>3</v>
      </c>
      <c r="J673" s="36">
        <f t="shared" si="82"/>
        <v>14</v>
      </c>
      <c r="K673" s="36" t="str">
        <f t="shared" si="83"/>
        <v>12</v>
      </c>
      <c r="L673" s="36" t="str">
        <f t="shared" si="84"/>
        <v>03</v>
      </c>
      <c r="M673" s="36" t="str">
        <f t="shared" si="85"/>
        <v>87</v>
      </c>
      <c r="N673" s="34">
        <f t="shared" si="86"/>
        <v>45884.199979999998</v>
      </c>
      <c r="O673" s="37">
        <v>35000</v>
      </c>
      <c r="P673" s="37">
        <v>10884.199979999999</v>
      </c>
      <c r="Q673" s="32" t="s">
        <v>3872</v>
      </c>
      <c r="R673" s="37" t="s">
        <v>6356</v>
      </c>
      <c r="S673" s="38">
        <v>44511</v>
      </c>
      <c r="T673" s="39">
        <f t="shared" si="87"/>
        <v>28</v>
      </c>
    </row>
    <row r="674" spans="1:20" s="39" customFormat="1" ht="54" hidden="1" outlineLevel="1">
      <c r="A674" s="32">
        <f t="shared" si="88"/>
        <v>666</v>
      </c>
      <c r="B674" s="32" t="s">
        <v>3868</v>
      </c>
      <c r="C674" s="32" t="s">
        <v>3869</v>
      </c>
      <c r="D674" s="48" t="s">
        <v>6357</v>
      </c>
      <c r="E674" s="34">
        <v>506381521</v>
      </c>
      <c r="F674" s="34" t="s">
        <v>6358</v>
      </c>
      <c r="G674" s="34" t="s">
        <v>12693</v>
      </c>
      <c r="H674" s="35" t="s">
        <v>6359</v>
      </c>
      <c r="I674" s="36" t="str">
        <f t="shared" si="81"/>
        <v>3</v>
      </c>
      <c r="J674" s="36">
        <f t="shared" si="82"/>
        <v>14</v>
      </c>
      <c r="K674" s="36" t="str">
        <f t="shared" si="83"/>
        <v>25</v>
      </c>
      <c r="L674" s="36" t="str">
        <f t="shared" si="84"/>
        <v>12</v>
      </c>
      <c r="M674" s="36" t="str">
        <f t="shared" si="85"/>
        <v>90</v>
      </c>
      <c r="N674" s="34">
        <f t="shared" si="86"/>
        <v>42107.761689999999</v>
      </c>
      <c r="O674" s="37">
        <v>32000</v>
      </c>
      <c r="P674" s="37">
        <v>10107.761690000001</v>
      </c>
      <c r="Q674" s="32" t="s">
        <v>3872</v>
      </c>
      <c r="R674" s="37" t="s">
        <v>6360</v>
      </c>
      <c r="S674" s="38">
        <v>44511</v>
      </c>
      <c r="T674" s="39">
        <f t="shared" si="87"/>
        <v>28</v>
      </c>
    </row>
    <row r="675" spans="1:20" s="39" customFormat="1" ht="54" hidden="1" outlineLevel="1">
      <c r="A675" s="32">
        <f t="shared" si="88"/>
        <v>667</v>
      </c>
      <c r="B675" s="32" t="s">
        <v>3868</v>
      </c>
      <c r="C675" s="32" t="s">
        <v>3869</v>
      </c>
      <c r="D675" s="48" t="s">
        <v>6361</v>
      </c>
      <c r="E675" s="34">
        <v>557365031</v>
      </c>
      <c r="F675" s="34" t="s">
        <v>6362</v>
      </c>
      <c r="G675" s="34" t="s">
        <v>12694</v>
      </c>
      <c r="H675" s="35" t="s">
        <v>6363</v>
      </c>
      <c r="I675" s="36" t="str">
        <f t="shared" si="81"/>
        <v>4</v>
      </c>
      <c r="J675" s="36">
        <f t="shared" si="82"/>
        <v>14</v>
      </c>
      <c r="K675" s="36" t="str">
        <f t="shared" si="83"/>
        <v>20</v>
      </c>
      <c r="L675" s="36" t="str">
        <f t="shared" si="84"/>
        <v>04</v>
      </c>
      <c r="M675" s="36" t="str">
        <f t="shared" si="85"/>
        <v>91</v>
      </c>
      <c r="N675" s="34">
        <f t="shared" si="86"/>
        <v>46704.264600000002</v>
      </c>
      <c r="O675" s="37">
        <v>36400</v>
      </c>
      <c r="P675" s="37">
        <v>10304.2646</v>
      </c>
      <c r="Q675" s="32" t="s">
        <v>3872</v>
      </c>
      <c r="R675" s="37" t="s">
        <v>6364</v>
      </c>
      <c r="S675" s="38">
        <v>44504</v>
      </c>
      <c r="T675" s="39">
        <f t="shared" si="87"/>
        <v>28</v>
      </c>
    </row>
    <row r="676" spans="1:20" s="39" customFormat="1" ht="54" hidden="1" outlineLevel="1">
      <c r="A676" s="32">
        <f t="shared" si="88"/>
        <v>668</v>
      </c>
      <c r="B676" s="32" t="s">
        <v>3868</v>
      </c>
      <c r="C676" s="32" t="s">
        <v>3869</v>
      </c>
      <c r="D676" s="48" t="s">
        <v>6365</v>
      </c>
      <c r="E676" s="34">
        <v>559450424</v>
      </c>
      <c r="F676" s="34" t="s">
        <v>6366</v>
      </c>
      <c r="G676" s="34" t="s">
        <v>12695</v>
      </c>
      <c r="H676" s="35" t="s">
        <v>6367</v>
      </c>
      <c r="I676" s="36" t="str">
        <f t="shared" si="81"/>
        <v>3</v>
      </c>
      <c r="J676" s="36">
        <f t="shared" si="82"/>
        <v>14</v>
      </c>
      <c r="K676" s="36" t="str">
        <f t="shared" si="83"/>
        <v>18</v>
      </c>
      <c r="L676" s="36" t="str">
        <f t="shared" si="84"/>
        <v>06</v>
      </c>
      <c r="M676" s="36" t="str">
        <f t="shared" si="85"/>
        <v>92</v>
      </c>
      <c r="N676" s="34">
        <f t="shared" si="86"/>
        <v>38464.069360000001</v>
      </c>
      <c r="O676" s="37">
        <v>29340</v>
      </c>
      <c r="P676" s="37">
        <v>9124.0693599999995</v>
      </c>
      <c r="Q676" s="32" t="s">
        <v>3872</v>
      </c>
      <c r="R676" s="37" t="s">
        <v>6368</v>
      </c>
      <c r="S676" s="38">
        <v>44511</v>
      </c>
      <c r="T676" s="39">
        <f t="shared" si="87"/>
        <v>28</v>
      </c>
    </row>
    <row r="677" spans="1:20" s="39" customFormat="1" ht="54" hidden="1" outlineLevel="1">
      <c r="A677" s="32">
        <f t="shared" si="88"/>
        <v>669</v>
      </c>
      <c r="B677" s="32" t="s">
        <v>3868</v>
      </c>
      <c r="C677" s="32" t="s">
        <v>3869</v>
      </c>
      <c r="D677" s="48" t="s">
        <v>6369</v>
      </c>
      <c r="E677" s="34">
        <v>546389750</v>
      </c>
      <c r="F677" s="34" t="s">
        <v>6370</v>
      </c>
      <c r="G677" s="34" t="s">
        <v>12696</v>
      </c>
      <c r="H677" s="35">
        <v>31508912100013</v>
      </c>
      <c r="I677" s="36" t="str">
        <f t="shared" si="81"/>
        <v>3</v>
      </c>
      <c r="J677" s="36">
        <f t="shared" si="82"/>
        <v>14</v>
      </c>
      <c r="K677" s="36" t="str">
        <f t="shared" si="83"/>
        <v>15</v>
      </c>
      <c r="L677" s="36" t="str">
        <f t="shared" si="84"/>
        <v>08</v>
      </c>
      <c r="M677" s="36" t="str">
        <f t="shared" si="85"/>
        <v>91</v>
      </c>
      <c r="N677" s="34">
        <f t="shared" si="86"/>
        <v>46703.233739999996</v>
      </c>
      <c r="O677" s="37">
        <v>36400</v>
      </c>
      <c r="P677" s="37">
        <v>10303.23374</v>
      </c>
      <c r="Q677" s="32" t="s">
        <v>3872</v>
      </c>
      <c r="R677" s="37" t="s">
        <v>6371</v>
      </c>
      <c r="S677" s="38">
        <v>44497</v>
      </c>
      <c r="T677" s="39">
        <f t="shared" si="87"/>
        <v>28</v>
      </c>
    </row>
    <row r="678" spans="1:20" s="39" customFormat="1" ht="54" hidden="1" outlineLevel="1">
      <c r="A678" s="32">
        <f t="shared" si="88"/>
        <v>670</v>
      </c>
      <c r="B678" s="32" t="s">
        <v>3868</v>
      </c>
      <c r="C678" s="32" t="s">
        <v>3869</v>
      </c>
      <c r="D678" s="48" t="s">
        <v>6372</v>
      </c>
      <c r="E678" s="34">
        <v>552338186</v>
      </c>
      <c r="F678" s="34" t="s">
        <v>6373</v>
      </c>
      <c r="G678" s="34" t="s">
        <v>12697</v>
      </c>
      <c r="H678" s="35" t="s">
        <v>6374</v>
      </c>
      <c r="I678" s="36" t="str">
        <f t="shared" si="81"/>
        <v>4</v>
      </c>
      <c r="J678" s="36">
        <f t="shared" si="82"/>
        <v>14</v>
      </c>
      <c r="K678" s="36" t="str">
        <f t="shared" si="83"/>
        <v>10</v>
      </c>
      <c r="L678" s="36" t="str">
        <f t="shared" si="84"/>
        <v>09</v>
      </c>
      <c r="M678" s="36" t="str">
        <f t="shared" si="85"/>
        <v>94</v>
      </c>
      <c r="N678" s="34">
        <f t="shared" si="86"/>
        <v>27200</v>
      </c>
      <c r="O678" s="37">
        <v>27200</v>
      </c>
      <c r="P678" s="37">
        <v>0</v>
      </c>
      <c r="Q678" s="32" t="s">
        <v>3872</v>
      </c>
      <c r="R678" s="37" t="s">
        <v>6375</v>
      </c>
      <c r="S678" s="38">
        <v>44503</v>
      </c>
      <c r="T678" s="39">
        <f t="shared" si="87"/>
        <v>28</v>
      </c>
    </row>
    <row r="679" spans="1:20" s="39" customFormat="1" ht="54" hidden="1" outlineLevel="1">
      <c r="A679" s="32">
        <f t="shared" si="88"/>
        <v>671</v>
      </c>
      <c r="B679" s="32" t="s">
        <v>3868</v>
      </c>
      <c r="C679" s="32" t="s">
        <v>3869</v>
      </c>
      <c r="D679" s="48" t="s">
        <v>6376</v>
      </c>
      <c r="E679" s="34">
        <v>550979640</v>
      </c>
      <c r="F679" s="34" t="s">
        <v>6377</v>
      </c>
      <c r="G679" s="34" t="s">
        <v>12698</v>
      </c>
      <c r="H679" s="35" t="s">
        <v>6378</v>
      </c>
      <c r="I679" s="36" t="str">
        <f t="shared" si="81"/>
        <v>3</v>
      </c>
      <c r="J679" s="36">
        <f t="shared" si="82"/>
        <v>14</v>
      </c>
      <c r="K679" s="36" t="str">
        <f t="shared" si="83"/>
        <v>01</v>
      </c>
      <c r="L679" s="36" t="str">
        <f t="shared" si="84"/>
        <v>06</v>
      </c>
      <c r="M679" s="36" t="str">
        <f t="shared" si="85"/>
        <v>81</v>
      </c>
      <c r="N679" s="34">
        <f t="shared" si="86"/>
        <v>38238.093999999997</v>
      </c>
      <c r="O679" s="37">
        <v>32000</v>
      </c>
      <c r="P679" s="37">
        <v>6238.0940000000001</v>
      </c>
      <c r="Q679" s="32" t="s">
        <v>3872</v>
      </c>
      <c r="R679" s="37" t="s">
        <v>6379</v>
      </c>
      <c r="S679" s="38">
        <v>44509</v>
      </c>
      <c r="T679" s="39">
        <f t="shared" si="87"/>
        <v>28</v>
      </c>
    </row>
    <row r="680" spans="1:20" s="39" customFormat="1" ht="54" hidden="1" outlineLevel="1">
      <c r="A680" s="32">
        <f t="shared" si="88"/>
        <v>672</v>
      </c>
      <c r="B680" s="32" t="s">
        <v>3868</v>
      </c>
      <c r="C680" s="32" t="s">
        <v>3869</v>
      </c>
      <c r="D680" s="48" t="s">
        <v>6380</v>
      </c>
      <c r="E680" s="34">
        <v>520472932</v>
      </c>
      <c r="F680" s="34" t="s">
        <v>6381</v>
      </c>
      <c r="G680" s="34" t="s">
        <v>12699</v>
      </c>
      <c r="H680" s="35" t="s">
        <v>6382</v>
      </c>
      <c r="I680" s="36" t="str">
        <f t="shared" si="81"/>
        <v>3</v>
      </c>
      <c r="J680" s="36">
        <f t="shared" si="82"/>
        <v>14</v>
      </c>
      <c r="K680" s="36" t="str">
        <f t="shared" si="83"/>
        <v>11</v>
      </c>
      <c r="L680" s="36" t="str">
        <f t="shared" si="84"/>
        <v>10</v>
      </c>
      <c r="M680" s="36" t="str">
        <f t="shared" si="85"/>
        <v>94</v>
      </c>
      <c r="N680" s="34">
        <f t="shared" si="86"/>
        <v>33491.767449999999</v>
      </c>
      <c r="O680" s="37">
        <v>26220</v>
      </c>
      <c r="P680" s="37">
        <v>7271.7674500000003</v>
      </c>
      <c r="Q680" s="32" t="s">
        <v>3872</v>
      </c>
      <c r="R680" s="37" t="s">
        <v>6383</v>
      </c>
      <c r="S680" s="38">
        <v>44509</v>
      </c>
      <c r="T680" s="39">
        <f t="shared" si="87"/>
        <v>28</v>
      </c>
    </row>
    <row r="681" spans="1:20" s="39" customFormat="1" ht="54" hidden="1" outlineLevel="1">
      <c r="A681" s="32">
        <f t="shared" si="88"/>
        <v>673</v>
      </c>
      <c r="B681" s="32" t="s">
        <v>3868</v>
      </c>
      <c r="C681" s="32" t="s">
        <v>3869</v>
      </c>
      <c r="D681" s="48" t="s">
        <v>6384</v>
      </c>
      <c r="E681" s="34">
        <v>527836719</v>
      </c>
      <c r="F681" s="34" t="s">
        <v>6385</v>
      </c>
      <c r="G681" s="34" t="s">
        <v>12700</v>
      </c>
      <c r="H681" s="35" t="s">
        <v>6386</v>
      </c>
      <c r="I681" s="36" t="str">
        <f t="shared" si="81"/>
        <v>3</v>
      </c>
      <c r="J681" s="36">
        <f t="shared" si="82"/>
        <v>14</v>
      </c>
      <c r="K681" s="36" t="str">
        <f t="shared" si="83"/>
        <v>01</v>
      </c>
      <c r="L681" s="36" t="str">
        <f t="shared" si="84"/>
        <v>09</v>
      </c>
      <c r="M681" s="36" t="str">
        <f t="shared" si="85"/>
        <v>86</v>
      </c>
      <c r="N681" s="34">
        <f t="shared" si="86"/>
        <v>35528.27377</v>
      </c>
      <c r="O681" s="37">
        <v>27000</v>
      </c>
      <c r="P681" s="37">
        <v>8528.2737699999998</v>
      </c>
      <c r="Q681" s="32" t="s">
        <v>3872</v>
      </c>
      <c r="R681" s="37" t="s">
        <v>6387</v>
      </c>
      <c r="S681" s="38">
        <v>44510</v>
      </c>
      <c r="T681" s="39">
        <f t="shared" si="87"/>
        <v>28</v>
      </c>
    </row>
    <row r="682" spans="1:20" s="39" customFormat="1" ht="54" hidden="1" outlineLevel="1">
      <c r="A682" s="32">
        <f t="shared" si="88"/>
        <v>674</v>
      </c>
      <c r="B682" s="32" t="s">
        <v>3868</v>
      </c>
      <c r="C682" s="32" t="s">
        <v>3869</v>
      </c>
      <c r="D682" s="48" t="s">
        <v>6388</v>
      </c>
      <c r="E682" s="34">
        <v>499933571</v>
      </c>
      <c r="F682" s="34" t="s">
        <v>6389</v>
      </c>
      <c r="G682" s="34" t="s">
        <v>12701</v>
      </c>
      <c r="H682" s="35" t="s">
        <v>6390</v>
      </c>
      <c r="I682" s="36" t="str">
        <f t="shared" si="81"/>
        <v>3</v>
      </c>
      <c r="J682" s="36">
        <f t="shared" si="82"/>
        <v>14</v>
      </c>
      <c r="K682" s="36" t="str">
        <f t="shared" si="83"/>
        <v>01</v>
      </c>
      <c r="L682" s="36" t="str">
        <f t="shared" si="84"/>
        <v>02</v>
      </c>
      <c r="M682" s="36" t="str">
        <f t="shared" si="85"/>
        <v>92</v>
      </c>
      <c r="N682" s="34">
        <f t="shared" si="86"/>
        <v>35331.900539999995</v>
      </c>
      <c r="O682" s="37">
        <v>28137.599999999999</v>
      </c>
      <c r="P682" s="37">
        <v>7194.3005399999993</v>
      </c>
      <c r="Q682" s="32" t="s">
        <v>3872</v>
      </c>
      <c r="R682" s="37" t="s">
        <v>6391</v>
      </c>
      <c r="S682" s="38">
        <v>44510</v>
      </c>
      <c r="T682" s="39">
        <f t="shared" si="87"/>
        <v>28</v>
      </c>
    </row>
    <row r="683" spans="1:20" s="39" customFormat="1" ht="54" hidden="1" outlineLevel="1">
      <c r="A683" s="32">
        <f t="shared" si="88"/>
        <v>675</v>
      </c>
      <c r="B683" s="32" t="s">
        <v>3868</v>
      </c>
      <c r="C683" s="32" t="s">
        <v>3869</v>
      </c>
      <c r="D683" s="48" t="s">
        <v>6392</v>
      </c>
      <c r="E683" s="34">
        <v>516446727</v>
      </c>
      <c r="F683" s="34" t="s">
        <v>6393</v>
      </c>
      <c r="G683" s="34" t="s">
        <v>12702</v>
      </c>
      <c r="H683" s="35" t="s">
        <v>6394</v>
      </c>
      <c r="I683" s="36" t="str">
        <f t="shared" si="81"/>
        <v>4</v>
      </c>
      <c r="J683" s="36">
        <f t="shared" si="82"/>
        <v>14</v>
      </c>
      <c r="K683" s="36" t="str">
        <f t="shared" si="83"/>
        <v>21</v>
      </c>
      <c r="L683" s="36" t="str">
        <f t="shared" si="84"/>
        <v>12</v>
      </c>
      <c r="M683" s="36" t="str">
        <f t="shared" si="85"/>
        <v>79</v>
      </c>
      <c r="N683" s="34">
        <f t="shared" si="86"/>
        <v>38341.849000000002</v>
      </c>
      <c r="O683" s="37">
        <v>32000</v>
      </c>
      <c r="P683" s="37">
        <v>6341.8490000000002</v>
      </c>
      <c r="Q683" s="32" t="s">
        <v>3872</v>
      </c>
      <c r="R683" s="37" t="s">
        <v>6395</v>
      </c>
      <c r="S683" s="38">
        <v>44511</v>
      </c>
      <c r="T683" s="39">
        <f t="shared" si="87"/>
        <v>28</v>
      </c>
    </row>
    <row r="684" spans="1:20" s="39" customFormat="1" ht="54" hidden="1" outlineLevel="1">
      <c r="A684" s="32">
        <f t="shared" si="88"/>
        <v>676</v>
      </c>
      <c r="B684" s="32" t="s">
        <v>3868</v>
      </c>
      <c r="C684" s="32" t="s">
        <v>3869</v>
      </c>
      <c r="D684" s="48" t="s">
        <v>6396</v>
      </c>
      <c r="E684" s="34">
        <v>551176944</v>
      </c>
      <c r="F684" s="34" t="s">
        <v>6397</v>
      </c>
      <c r="G684" s="34" t="s">
        <v>12703</v>
      </c>
      <c r="H684" s="35" t="s">
        <v>6398</v>
      </c>
      <c r="I684" s="36" t="str">
        <f t="shared" si="81"/>
        <v>3</v>
      </c>
      <c r="J684" s="36">
        <f t="shared" si="82"/>
        <v>14</v>
      </c>
      <c r="K684" s="36" t="str">
        <f t="shared" si="83"/>
        <v>15</v>
      </c>
      <c r="L684" s="36" t="str">
        <f t="shared" si="84"/>
        <v>02</v>
      </c>
      <c r="M684" s="36" t="str">
        <f t="shared" si="85"/>
        <v>90</v>
      </c>
      <c r="N684" s="34">
        <f t="shared" si="86"/>
        <v>37903.781999999999</v>
      </c>
      <c r="O684" s="37">
        <v>33000</v>
      </c>
      <c r="P684" s="37">
        <v>4903.7820000000002</v>
      </c>
      <c r="Q684" s="32" t="s">
        <v>3872</v>
      </c>
      <c r="R684" s="37" t="s">
        <v>6399</v>
      </c>
      <c r="S684" s="38">
        <v>44511</v>
      </c>
      <c r="T684" s="39">
        <f t="shared" si="87"/>
        <v>28</v>
      </c>
    </row>
    <row r="685" spans="1:20" s="39" customFormat="1" ht="54" hidden="1" outlineLevel="1">
      <c r="A685" s="32">
        <f t="shared" si="88"/>
        <v>677</v>
      </c>
      <c r="B685" s="32" t="s">
        <v>3868</v>
      </c>
      <c r="C685" s="32" t="s">
        <v>3869</v>
      </c>
      <c r="D685" s="48" t="s">
        <v>6400</v>
      </c>
      <c r="E685" s="34">
        <v>553962494</v>
      </c>
      <c r="F685" s="34" t="s">
        <v>6401</v>
      </c>
      <c r="G685" s="34" t="s">
        <v>12704</v>
      </c>
      <c r="H685" s="35" t="s">
        <v>6402</v>
      </c>
      <c r="I685" s="36" t="str">
        <f t="shared" si="81"/>
        <v>4</v>
      </c>
      <c r="J685" s="36">
        <f t="shared" si="82"/>
        <v>14</v>
      </c>
      <c r="K685" s="36" t="str">
        <f t="shared" si="83"/>
        <v>13</v>
      </c>
      <c r="L685" s="36" t="str">
        <f t="shared" si="84"/>
        <v>11</v>
      </c>
      <c r="M685" s="36" t="str">
        <f t="shared" si="85"/>
        <v>85</v>
      </c>
      <c r="N685" s="34">
        <f t="shared" si="86"/>
        <v>34457.983</v>
      </c>
      <c r="O685" s="37">
        <v>30000</v>
      </c>
      <c r="P685" s="37">
        <v>4457.9830000000002</v>
      </c>
      <c r="Q685" s="32" t="s">
        <v>3872</v>
      </c>
      <c r="R685" s="37" t="s">
        <v>6403</v>
      </c>
      <c r="S685" s="38">
        <v>44511</v>
      </c>
      <c r="T685" s="39">
        <f t="shared" si="87"/>
        <v>28</v>
      </c>
    </row>
    <row r="686" spans="1:20" s="39" customFormat="1" ht="54" hidden="1" outlineLevel="1">
      <c r="A686" s="32">
        <f t="shared" si="88"/>
        <v>678</v>
      </c>
      <c r="B686" s="32" t="s">
        <v>3868</v>
      </c>
      <c r="C686" s="32" t="s">
        <v>3869</v>
      </c>
      <c r="D686" s="48" t="s">
        <v>6404</v>
      </c>
      <c r="E686" s="34">
        <v>569630029</v>
      </c>
      <c r="F686" s="34" t="s">
        <v>6405</v>
      </c>
      <c r="G686" s="34" t="s">
        <v>12705</v>
      </c>
      <c r="H686" s="35" t="s">
        <v>6406</v>
      </c>
      <c r="I686" s="36" t="str">
        <f t="shared" si="81"/>
        <v>3</v>
      </c>
      <c r="J686" s="36">
        <f t="shared" si="82"/>
        <v>14</v>
      </c>
      <c r="K686" s="36" t="str">
        <f t="shared" si="83"/>
        <v>06</v>
      </c>
      <c r="L686" s="36" t="str">
        <f t="shared" si="84"/>
        <v>04</v>
      </c>
      <c r="M686" s="36" t="str">
        <f t="shared" si="85"/>
        <v>95</v>
      </c>
      <c r="N686" s="34">
        <f t="shared" si="86"/>
        <v>40200.981</v>
      </c>
      <c r="O686" s="37">
        <v>35000</v>
      </c>
      <c r="P686" s="37">
        <v>5200.9809999999998</v>
      </c>
      <c r="Q686" s="32" t="s">
        <v>3872</v>
      </c>
      <c r="R686" s="37" t="s">
        <v>6407</v>
      </c>
      <c r="S686" s="38">
        <v>44509</v>
      </c>
      <c r="T686" s="39">
        <f t="shared" si="87"/>
        <v>28</v>
      </c>
    </row>
    <row r="687" spans="1:20" s="39" customFormat="1" ht="54" hidden="1" outlineLevel="1">
      <c r="A687" s="32">
        <f t="shared" si="88"/>
        <v>679</v>
      </c>
      <c r="B687" s="32" t="s">
        <v>3868</v>
      </c>
      <c r="C687" s="32" t="s">
        <v>3869</v>
      </c>
      <c r="D687" s="48" t="s">
        <v>6408</v>
      </c>
      <c r="E687" s="34">
        <v>407711887</v>
      </c>
      <c r="F687" s="34" t="s">
        <v>6409</v>
      </c>
      <c r="G687" s="34" t="s">
        <v>12706</v>
      </c>
      <c r="H687" s="35" t="s">
        <v>6410</v>
      </c>
      <c r="I687" s="36" t="str">
        <f t="shared" si="81"/>
        <v>4</v>
      </c>
      <c r="J687" s="36">
        <f t="shared" si="82"/>
        <v>14</v>
      </c>
      <c r="K687" s="36" t="str">
        <f t="shared" si="83"/>
        <v>07</v>
      </c>
      <c r="L687" s="36" t="str">
        <f t="shared" si="84"/>
        <v>09</v>
      </c>
      <c r="M687" s="36" t="str">
        <f t="shared" si="85"/>
        <v>88</v>
      </c>
      <c r="N687" s="34">
        <f t="shared" si="86"/>
        <v>37396.955860000002</v>
      </c>
      <c r="O687" s="37">
        <v>28420</v>
      </c>
      <c r="P687" s="37">
        <v>8976.95586</v>
      </c>
      <c r="Q687" s="32" t="s">
        <v>3872</v>
      </c>
      <c r="R687" s="37" t="s">
        <v>6411</v>
      </c>
      <c r="S687" s="38">
        <v>44509</v>
      </c>
      <c r="T687" s="39">
        <f t="shared" si="87"/>
        <v>28</v>
      </c>
    </row>
    <row r="688" spans="1:20" s="39" customFormat="1" ht="54" hidden="1" outlineLevel="1">
      <c r="A688" s="32">
        <f t="shared" si="88"/>
        <v>680</v>
      </c>
      <c r="B688" s="32" t="s">
        <v>3868</v>
      </c>
      <c r="C688" s="32" t="s">
        <v>3869</v>
      </c>
      <c r="D688" s="48" t="s">
        <v>6412</v>
      </c>
      <c r="E688" s="34">
        <v>526907130</v>
      </c>
      <c r="F688" s="34" t="s">
        <v>6413</v>
      </c>
      <c r="G688" s="34" t="s">
        <v>12707</v>
      </c>
      <c r="H688" s="35" t="s">
        <v>6414</v>
      </c>
      <c r="I688" s="36" t="str">
        <f t="shared" si="81"/>
        <v>4</v>
      </c>
      <c r="J688" s="36">
        <f t="shared" si="82"/>
        <v>14</v>
      </c>
      <c r="K688" s="36" t="str">
        <f t="shared" si="83"/>
        <v>02</v>
      </c>
      <c r="L688" s="36" t="str">
        <f t="shared" si="84"/>
        <v>08</v>
      </c>
      <c r="M688" s="36" t="str">
        <f t="shared" si="85"/>
        <v>65</v>
      </c>
      <c r="N688" s="34">
        <f t="shared" si="86"/>
        <v>47719.567969999996</v>
      </c>
      <c r="O688" s="37">
        <v>36400</v>
      </c>
      <c r="P688" s="37">
        <v>11319.567969999998</v>
      </c>
      <c r="Q688" s="32" t="s">
        <v>3872</v>
      </c>
      <c r="R688" s="37" t="s">
        <v>6415</v>
      </c>
      <c r="S688" s="38">
        <v>44512</v>
      </c>
      <c r="T688" s="39">
        <f t="shared" si="87"/>
        <v>28</v>
      </c>
    </row>
    <row r="689" spans="1:20" s="39" customFormat="1" ht="54" hidden="1" outlineLevel="1">
      <c r="A689" s="32">
        <f t="shared" si="88"/>
        <v>681</v>
      </c>
      <c r="B689" s="32" t="s">
        <v>3868</v>
      </c>
      <c r="C689" s="32" t="s">
        <v>3869</v>
      </c>
      <c r="D689" s="48" t="s">
        <v>6416</v>
      </c>
      <c r="E689" s="34">
        <v>557725105</v>
      </c>
      <c r="F689" s="34" t="s">
        <v>6417</v>
      </c>
      <c r="G689" s="34" t="s">
        <v>12708</v>
      </c>
      <c r="H689" s="35" t="s">
        <v>6418</v>
      </c>
      <c r="I689" s="36" t="str">
        <f t="shared" si="81"/>
        <v>3</v>
      </c>
      <c r="J689" s="36">
        <f t="shared" si="82"/>
        <v>14</v>
      </c>
      <c r="K689" s="36" t="str">
        <f t="shared" si="83"/>
        <v>22</v>
      </c>
      <c r="L689" s="36" t="str">
        <f t="shared" si="84"/>
        <v>02</v>
      </c>
      <c r="M689" s="36" t="str">
        <f t="shared" si="85"/>
        <v>97</v>
      </c>
      <c r="N689" s="34">
        <f t="shared" si="86"/>
        <v>42009.112000000001</v>
      </c>
      <c r="O689" s="37">
        <v>32600</v>
      </c>
      <c r="P689" s="37">
        <v>9409.1119999999992</v>
      </c>
      <c r="Q689" s="32" t="s">
        <v>3872</v>
      </c>
      <c r="R689" s="37" t="s">
        <v>6419</v>
      </c>
      <c r="S689" s="38">
        <v>44503</v>
      </c>
      <c r="T689" s="39">
        <f t="shared" si="87"/>
        <v>28</v>
      </c>
    </row>
    <row r="690" spans="1:20" s="39" customFormat="1" ht="54" hidden="1" outlineLevel="1">
      <c r="A690" s="32">
        <f t="shared" si="88"/>
        <v>682</v>
      </c>
      <c r="B690" s="32" t="s">
        <v>3868</v>
      </c>
      <c r="C690" s="32" t="s">
        <v>3869</v>
      </c>
      <c r="D690" s="48" t="s">
        <v>6420</v>
      </c>
      <c r="E690" s="34">
        <v>492230527</v>
      </c>
      <c r="F690" s="34" t="s">
        <v>6421</v>
      </c>
      <c r="G690" s="34" t="s">
        <v>12709</v>
      </c>
      <c r="H690" s="35" t="s">
        <v>6422</v>
      </c>
      <c r="I690" s="36" t="str">
        <f t="shared" si="81"/>
        <v>3</v>
      </c>
      <c r="J690" s="36">
        <f t="shared" si="82"/>
        <v>14</v>
      </c>
      <c r="K690" s="36" t="str">
        <f t="shared" si="83"/>
        <v>18</v>
      </c>
      <c r="L690" s="36" t="str">
        <f t="shared" si="84"/>
        <v>03</v>
      </c>
      <c r="M690" s="36" t="str">
        <f t="shared" si="85"/>
        <v>81</v>
      </c>
      <c r="N690" s="34">
        <f t="shared" si="86"/>
        <v>43067.082819999996</v>
      </c>
      <c r="O690" s="37">
        <v>32947.599999999999</v>
      </c>
      <c r="P690" s="37">
        <v>10119.482820000001</v>
      </c>
      <c r="Q690" s="32" t="s">
        <v>3872</v>
      </c>
      <c r="R690" s="37" t="s">
        <v>6423</v>
      </c>
      <c r="S690" s="38">
        <v>44512</v>
      </c>
      <c r="T690" s="39">
        <f t="shared" si="87"/>
        <v>28</v>
      </c>
    </row>
    <row r="691" spans="1:20" s="39" customFormat="1" ht="54" hidden="1" outlineLevel="1">
      <c r="A691" s="32">
        <f t="shared" si="88"/>
        <v>683</v>
      </c>
      <c r="B691" s="32" t="s">
        <v>3868</v>
      </c>
      <c r="C691" s="32" t="s">
        <v>3869</v>
      </c>
      <c r="D691" s="48" t="s">
        <v>6424</v>
      </c>
      <c r="E691" s="34">
        <v>621222186</v>
      </c>
      <c r="F691" s="34" t="s">
        <v>6425</v>
      </c>
      <c r="G691" s="34" t="s">
        <v>12710</v>
      </c>
      <c r="H691" s="35" t="s">
        <v>6426</v>
      </c>
      <c r="I691" s="36" t="str">
        <f t="shared" si="81"/>
        <v>4</v>
      </c>
      <c r="J691" s="36">
        <f t="shared" si="82"/>
        <v>14</v>
      </c>
      <c r="K691" s="36" t="str">
        <f t="shared" si="83"/>
        <v>15</v>
      </c>
      <c r="L691" s="36" t="str">
        <f t="shared" si="84"/>
        <v>07</v>
      </c>
      <c r="M691" s="36" t="str">
        <f t="shared" si="85"/>
        <v>91</v>
      </c>
      <c r="N691" s="34">
        <f t="shared" si="86"/>
        <v>34070.009050000001</v>
      </c>
      <c r="O691" s="37">
        <v>27062.400000000001</v>
      </c>
      <c r="P691" s="37">
        <v>7007.6090500000009</v>
      </c>
      <c r="Q691" s="32" t="s">
        <v>3872</v>
      </c>
      <c r="R691" s="37" t="s">
        <v>6427</v>
      </c>
      <c r="S691" s="38">
        <v>44516</v>
      </c>
      <c r="T691" s="39">
        <f t="shared" si="87"/>
        <v>28</v>
      </c>
    </row>
    <row r="692" spans="1:20" s="39" customFormat="1" ht="54" hidden="1" outlineLevel="1">
      <c r="A692" s="32">
        <f t="shared" si="88"/>
        <v>684</v>
      </c>
      <c r="B692" s="32" t="s">
        <v>3868</v>
      </c>
      <c r="C692" s="32" t="s">
        <v>3869</v>
      </c>
      <c r="D692" s="48" t="s">
        <v>6428</v>
      </c>
      <c r="E692" s="34">
        <v>557369406</v>
      </c>
      <c r="F692" s="34" t="s">
        <v>6429</v>
      </c>
      <c r="G692" s="34" t="s">
        <v>12711</v>
      </c>
      <c r="H692" s="35" t="s">
        <v>6430</v>
      </c>
      <c r="I692" s="36" t="str">
        <f t="shared" si="81"/>
        <v>4</v>
      </c>
      <c r="J692" s="36">
        <f t="shared" si="82"/>
        <v>14</v>
      </c>
      <c r="K692" s="36" t="str">
        <f t="shared" si="83"/>
        <v>28</v>
      </c>
      <c r="L692" s="36" t="str">
        <f t="shared" si="84"/>
        <v>07</v>
      </c>
      <c r="M692" s="36" t="str">
        <f t="shared" si="85"/>
        <v>97</v>
      </c>
      <c r="N692" s="34">
        <f t="shared" si="86"/>
        <v>37118.826829999998</v>
      </c>
      <c r="O692" s="37">
        <v>28420</v>
      </c>
      <c r="P692" s="37">
        <v>8698.82683</v>
      </c>
      <c r="Q692" s="32" t="s">
        <v>3872</v>
      </c>
      <c r="R692" s="37" t="s">
        <v>6431</v>
      </c>
      <c r="S692" s="38">
        <v>44503</v>
      </c>
      <c r="T692" s="39">
        <f t="shared" si="87"/>
        <v>28</v>
      </c>
    </row>
    <row r="693" spans="1:20" s="39" customFormat="1" ht="54" hidden="1" outlineLevel="1">
      <c r="A693" s="32">
        <f t="shared" si="88"/>
        <v>685</v>
      </c>
      <c r="B693" s="32" t="s">
        <v>3868</v>
      </c>
      <c r="C693" s="32" t="s">
        <v>3869</v>
      </c>
      <c r="D693" s="48" t="s">
        <v>6432</v>
      </c>
      <c r="E693" s="34">
        <v>521901981</v>
      </c>
      <c r="F693" s="34" t="s">
        <v>6433</v>
      </c>
      <c r="G693" s="34" t="s">
        <v>12712</v>
      </c>
      <c r="H693" s="35" t="s">
        <v>6434</v>
      </c>
      <c r="I693" s="36" t="str">
        <f t="shared" si="81"/>
        <v>4</v>
      </c>
      <c r="J693" s="36">
        <f t="shared" si="82"/>
        <v>14</v>
      </c>
      <c r="K693" s="36" t="str">
        <f t="shared" si="83"/>
        <v>04</v>
      </c>
      <c r="L693" s="36" t="str">
        <f t="shared" si="84"/>
        <v>04</v>
      </c>
      <c r="M693" s="36" t="str">
        <f t="shared" si="85"/>
        <v>93</v>
      </c>
      <c r="N693" s="34">
        <f t="shared" si="86"/>
        <v>36259.996039999998</v>
      </c>
      <c r="O693" s="37">
        <v>27658.799999999999</v>
      </c>
      <c r="P693" s="37">
        <v>8601.1960399999989</v>
      </c>
      <c r="Q693" s="32" t="s">
        <v>3872</v>
      </c>
      <c r="R693" s="37" t="s">
        <v>6435</v>
      </c>
      <c r="S693" s="38">
        <v>44516</v>
      </c>
      <c r="T693" s="39">
        <f t="shared" si="87"/>
        <v>28</v>
      </c>
    </row>
    <row r="694" spans="1:20" s="39" customFormat="1" ht="54" hidden="1" outlineLevel="1">
      <c r="A694" s="32">
        <f t="shared" si="88"/>
        <v>686</v>
      </c>
      <c r="B694" s="32" t="s">
        <v>3868</v>
      </c>
      <c r="C694" s="32" t="s">
        <v>3869</v>
      </c>
      <c r="D694" s="48" t="s">
        <v>6436</v>
      </c>
      <c r="E694" s="34">
        <v>525256509</v>
      </c>
      <c r="F694" s="34" t="s">
        <v>6437</v>
      </c>
      <c r="G694" s="34" t="s">
        <v>12713</v>
      </c>
      <c r="H694" s="35" t="s">
        <v>6438</v>
      </c>
      <c r="I694" s="36" t="str">
        <f t="shared" si="81"/>
        <v>3</v>
      </c>
      <c r="J694" s="36">
        <f t="shared" si="82"/>
        <v>14</v>
      </c>
      <c r="K694" s="36" t="str">
        <f t="shared" si="83"/>
        <v>07</v>
      </c>
      <c r="L694" s="36" t="str">
        <f t="shared" si="84"/>
        <v>04</v>
      </c>
      <c r="M694" s="36" t="str">
        <f t="shared" si="85"/>
        <v>94</v>
      </c>
      <c r="N694" s="34">
        <f t="shared" si="86"/>
        <v>42103.75836</v>
      </c>
      <c r="O694" s="37">
        <v>31997</v>
      </c>
      <c r="P694" s="37">
        <v>10106.75836</v>
      </c>
      <c r="Q694" s="32" t="s">
        <v>3872</v>
      </c>
      <c r="R694" s="37" t="s">
        <v>6439</v>
      </c>
      <c r="S694" s="38">
        <v>44517</v>
      </c>
      <c r="T694" s="39">
        <f t="shared" si="87"/>
        <v>28</v>
      </c>
    </row>
    <row r="695" spans="1:20" s="39" customFormat="1" ht="54" hidden="1" outlineLevel="1">
      <c r="A695" s="32">
        <f t="shared" si="88"/>
        <v>687</v>
      </c>
      <c r="B695" s="32" t="s">
        <v>3868</v>
      </c>
      <c r="C695" s="32" t="s">
        <v>3869</v>
      </c>
      <c r="D695" s="48" t="s">
        <v>6440</v>
      </c>
      <c r="E695" s="34">
        <v>524560535</v>
      </c>
      <c r="F695" s="34" t="s">
        <v>6441</v>
      </c>
      <c r="G695" s="34" t="s">
        <v>12714</v>
      </c>
      <c r="H695" s="35" t="s">
        <v>6442</v>
      </c>
      <c r="I695" s="36" t="str">
        <f t="shared" si="81"/>
        <v>4</v>
      </c>
      <c r="J695" s="36">
        <f t="shared" si="82"/>
        <v>14</v>
      </c>
      <c r="K695" s="36" t="str">
        <f t="shared" si="83"/>
        <v>13</v>
      </c>
      <c r="L695" s="36" t="str">
        <f t="shared" si="84"/>
        <v>06</v>
      </c>
      <c r="M695" s="36" t="str">
        <f t="shared" si="85"/>
        <v>84</v>
      </c>
      <c r="N695" s="34">
        <f t="shared" si="86"/>
        <v>35484.977290000003</v>
      </c>
      <c r="O695" s="37">
        <v>26967.33</v>
      </c>
      <c r="P695" s="37">
        <v>8517.647289999999</v>
      </c>
      <c r="Q695" s="32" t="s">
        <v>3872</v>
      </c>
      <c r="R695" s="37" t="s">
        <v>6443</v>
      </c>
      <c r="S695" s="38">
        <v>44516</v>
      </c>
      <c r="T695" s="39">
        <f t="shared" si="87"/>
        <v>28</v>
      </c>
    </row>
    <row r="696" spans="1:20" s="39" customFormat="1" ht="54" hidden="1" outlineLevel="1">
      <c r="A696" s="32">
        <f t="shared" si="88"/>
        <v>688</v>
      </c>
      <c r="B696" s="32" t="s">
        <v>3868</v>
      </c>
      <c r="C696" s="32" t="s">
        <v>3869</v>
      </c>
      <c r="D696" s="48" t="s">
        <v>6444</v>
      </c>
      <c r="E696" s="34">
        <v>557040594</v>
      </c>
      <c r="F696" s="34" t="s">
        <v>6445</v>
      </c>
      <c r="G696" s="34" t="s">
        <v>12715</v>
      </c>
      <c r="H696" s="35" t="s">
        <v>6446</v>
      </c>
      <c r="I696" s="36" t="str">
        <f t="shared" si="81"/>
        <v>3</v>
      </c>
      <c r="J696" s="36">
        <f t="shared" si="82"/>
        <v>14</v>
      </c>
      <c r="K696" s="36" t="str">
        <f t="shared" si="83"/>
        <v>03</v>
      </c>
      <c r="L696" s="36" t="str">
        <f t="shared" si="84"/>
        <v>04</v>
      </c>
      <c r="M696" s="36" t="str">
        <f t="shared" si="85"/>
        <v>94</v>
      </c>
      <c r="N696" s="34">
        <f t="shared" si="86"/>
        <v>45794.411509999998</v>
      </c>
      <c r="O696" s="37">
        <v>34975</v>
      </c>
      <c r="P696" s="37">
        <v>10819.41151</v>
      </c>
      <c r="Q696" s="32" t="s">
        <v>3872</v>
      </c>
      <c r="R696" s="37" t="s">
        <v>6447</v>
      </c>
      <c r="S696" s="38">
        <v>44517</v>
      </c>
      <c r="T696" s="39">
        <f t="shared" si="87"/>
        <v>28</v>
      </c>
    </row>
    <row r="697" spans="1:20" s="39" customFormat="1" ht="54" hidden="1" outlineLevel="1">
      <c r="A697" s="32">
        <f t="shared" si="88"/>
        <v>689</v>
      </c>
      <c r="B697" s="32" t="s">
        <v>3868</v>
      </c>
      <c r="C697" s="32" t="s">
        <v>3869</v>
      </c>
      <c r="D697" s="48" t="s">
        <v>6448</v>
      </c>
      <c r="E697" s="34">
        <v>575799170</v>
      </c>
      <c r="F697" s="34" t="s">
        <v>6449</v>
      </c>
      <c r="G697" s="34" t="s">
        <v>12716</v>
      </c>
      <c r="H697" s="35" t="s">
        <v>6450</v>
      </c>
      <c r="I697" s="36" t="str">
        <f t="shared" si="81"/>
        <v>3</v>
      </c>
      <c r="J697" s="36">
        <f t="shared" si="82"/>
        <v>14</v>
      </c>
      <c r="K697" s="36" t="str">
        <f t="shared" si="83"/>
        <v>08</v>
      </c>
      <c r="L697" s="36" t="str">
        <f t="shared" si="84"/>
        <v>11</v>
      </c>
      <c r="M697" s="36" t="str">
        <f t="shared" si="85"/>
        <v>98</v>
      </c>
      <c r="N697" s="34">
        <f t="shared" si="86"/>
        <v>45374.630660000003</v>
      </c>
      <c r="O697" s="37">
        <v>34999.938000000002</v>
      </c>
      <c r="P697" s="37">
        <v>10374.692660000001</v>
      </c>
      <c r="Q697" s="32" t="s">
        <v>3872</v>
      </c>
      <c r="R697" s="37" t="s">
        <v>6451</v>
      </c>
      <c r="S697" s="38">
        <v>44516</v>
      </c>
      <c r="T697" s="39">
        <f t="shared" si="87"/>
        <v>28</v>
      </c>
    </row>
    <row r="698" spans="1:20" s="39" customFormat="1" ht="54" hidden="1" outlineLevel="1">
      <c r="A698" s="32">
        <f t="shared" si="88"/>
        <v>690</v>
      </c>
      <c r="B698" s="32" t="s">
        <v>3868</v>
      </c>
      <c r="C698" s="32" t="s">
        <v>3869</v>
      </c>
      <c r="D698" s="48" t="s">
        <v>6452</v>
      </c>
      <c r="E698" s="34">
        <v>527927802</v>
      </c>
      <c r="F698" s="34" t="s">
        <v>6453</v>
      </c>
      <c r="G698" s="34" t="s">
        <v>12717</v>
      </c>
      <c r="H698" s="35" t="s">
        <v>6454</v>
      </c>
      <c r="I698" s="36" t="str">
        <f t="shared" si="81"/>
        <v>4</v>
      </c>
      <c r="J698" s="36">
        <f t="shared" si="82"/>
        <v>14</v>
      </c>
      <c r="K698" s="36" t="str">
        <f t="shared" si="83"/>
        <v>06</v>
      </c>
      <c r="L698" s="36" t="str">
        <f t="shared" si="84"/>
        <v>05</v>
      </c>
      <c r="M698" s="36" t="str">
        <f t="shared" si="85"/>
        <v>82</v>
      </c>
      <c r="N698" s="34">
        <f t="shared" si="86"/>
        <v>35378.760249999999</v>
      </c>
      <c r="O698" s="37">
        <v>28175</v>
      </c>
      <c r="P698" s="37">
        <v>7203.7602500000003</v>
      </c>
      <c r="Q698" s="32" t="s">
        <v>3872</v>
      </c>
      <c r="R698" s="37" t="s">
        <v>6455</v>
      </c>
      <c r="S698" s="38">
        <v>44518</v>
      </c>
      <c r="T698" s="39">
        <f t="shared" si="87"/>
        <v>28</v>
      </c>
    </row>
    <row r="699" spans="1:20" s="39" customFormat="1" ht="54" hidden="1" outlineLevel="1">
      <c r="A699" s="32">
        <f t="shared" si="88"/>
        <v>691</v>
      </c>
      <c r="B699" s="32" t="s">
        <v>3868</v>
      </c>
      <c r="C699" s="32" t="s">
        <v>3869</v>
      </c>
      <c r="D699" s="48" t="s">
        <v>6456</v>
      </c>
      <c r="E699" s="34">
        <v>497542847</v>
      </c>
      <c r="F699" s="34" t="s">
        <v>6457</v>
      </c>
      <c r="G699" s="34" t="s">
        <v>12718</v>
      </c>
      <c r="H699" s="35" t="s">
        <v>6458</v>
      </c>
      <c r="I699" s="36" t="str">
        <f t="shared" si="81"/>
        <v>3</v>
      </c>
      <c r="J699" s="36">
        <f t="shared" si="82"/>
        <v>14</v>
      </c>
      <c r="K699" s="36" t="str">
        <f t="shared" si="83"/>
        <v>05</v>
      </c>
      <c r="L699" s="36" t="str">
        <f t="shared" si="84"/>
        <v>03</v>
      </c>
      <c r="M699" s="36" t="str">
        <f t="shared" si="85"/>
        <v>83</v>
      </c>
      <c r="N699" s="34">
        <f t="shared" si="86"/>
        <v>38341.849000000002</v>
      </c>
      <c r="O699" s="37">
        <v>32000</v>
      </c>
      <c r="P699" s="37">
        <v>6341.8490000000002</v>
      </c>
      <c r="Q699" s="32" t="s">
        <v>3872</v>
      </c>
      <c r="R699" s="37" t="s">
        <v>6459</v>
      </c>
      <c r="S699" s="38">
        <v>44518</v>
      </c>
      <c r="T699" s="39">
        <f t="shared" si="87"/>
        <v>28</v>
      </c>
    </row>
    <row r="700" spans="1:20" s="39" customFormat="1" ht="54" hidden="1" outlineLevel="1">
      <c r="A700" s="32">
        <f t="shared" si="88"/>
        <v>692</v>
      </c>
      <c r="B700" s="32" t="s">
        <v>3868</v>
      </c>
      <c r="C700" s="32" t="s">
        <v>3869</v>
      </c>
      <c r="D700" s="48" t="s">
        <v>6460</v>
      </c>
      <c r="E700" s="34">
        <v>502025941</v>
      </c>
      <c r="F700" s="34" t="s">
        <v>6461</v>
      </c>
      <c r="G700" s="34" t="s">
        <v>12719</v>
      </c>
      <c r="H700" s="35" t="s">
        <v>6462</v>
      </c>
      <c r="I700" s="36" t="str">
        <f t="shared" si="81"/>
        <v>4</v>
      </c>
      <c r="J700" s="36">
        <f t="shared" si="82"/>
        <v>14</v>
      </c>
      <c r="K700" s="36" t="str">
        <f t="shared" si="83"/>
        <v>02</v>
      </c>
      <c r="L700" s="36" t="str">
        <f t="shared" si="84"/>
        <v>02</v>
      </c>
      <c r="M700" s="36" t="str">
        <f t="shared" si="85"/>
        <v>90</v>
      </c>
      <c r="N700" s="34">
        <f t="shared" si="86"/>
        <v>44286.301370000001</v>
      </c>
      <c r="O700" s="37">
        <v>33950</v>
      </c>
      <c r="P700" s="37">
        <v>10336.301370000001</v>
      </c>
      <c r="Q700" s="32" t="s">
        <v>3872</v>
      </c>
      <c r="R700" s="37" t="s">
        <v>6463</v>
      </c>
      <c r="S700" s="38">
        <v>44517</v>
      </c>
      <c r="T700" s="39">
        <f t="shared" si="87"/>
        <v>28</v>
      </c>
    </row>
    <row r="701" spans="1:20" s="39" customFormat="1" ht="54" hidden="1" outlineLevel="1">
      <c r="A701" s="32">
        <f t="shared" si="88"/>
        <v>693</v>
      </c>
      <c r="B701" s="32" t="s">
        <v>3868</v>
      </c>
      <c r="C701" s="32" t="s">
        <v>3869</v>
      </c>
      <c r="D701" s="48" t="s">
        <v>6464</v>
      </c>
      <c r="E701" s="34">
        <v>521768902</v>
      </c>
      <c r="F701" s="34" t="s">
        <v>6465</v>
      </c>
      <c r="G701" s="34" t="s">
        <v>12720</v>
      </c>
      <c r="H701" s="35" t="s">
        <v>6466</v>
      </c>
      <c r="I701" s="36" t="str">
        <f t="shared" si="81"/>
        <v>4</v>
      </c>
      <c r="J701" s="36">
        <f t="shared" si="82"/>
        <v>14</v>
      </c>
      <c r="K701" s="36" t="str">
        <f t="shared" si="83"/>
        <v>25</v>
      </c>
      <c r="L701" s="36" t="str">
        <f t="shared" si="84"/>
        <v>08</v>
      </c>
      <c r="M701" s="36" t="str">
        <f t="shared" si="85"/>
        <v>74</v>
      </c>
      <c r="N701" s="34">
        <f t="shared" si="86"/>
        <v>28733.208980000003</v>
      </c>
      <c r="O701" s="37">
        <v>21999.472000000002</v>
      </c>
      <c r="P701" s="37">
        <v>6733.7369800000006</v>
      </c>
      <c r="Q701" s="32" t="s">
        <v>3872</v>
      </c>
      <c r="R701" s="37" t="s">
        <v>6467</v>
      </c>
      <c r="S701" s="38">
        <v>44517</v>
      </c>
      <c r="T701" s="39">
        <f t="shared" si="87"/>
        <v>28</v>
      </c>
    </row>
    <row r="702" spans="1:20" s="39" customFormat="1" ht="54" hidden="1" outlineLevel="1">
      <c r="A702" s="32">
        <f t="shared" si="88"/>
        <v>694</v>
      </c>
      <c r="B702" s="32" t="s">
        <v>3868</v>
      </c>
      <c r="C702" s="32" t="s">
        <v>3869</v>
      </c>
      <c r="D702" s="48" t="s">
        <v>6468</v>
      </c>
      <c r="E702" s="34">
        <v>493422610</v>
      </c>
      <c r="F702" s="34" t="s">
        <v>6469</v>
      </c>
      <c r="G702" s="34" t="s">
        <v>12721</v>
      </c>
      <c r="H702" s="35" t="s">
        <v>6470</v>
      </c>
      <c r="I702" s="36" t="str">
        <f t="shared" si="81"/>
        <v>3</v>
      </c>
      <c r="J702" s="36">
        <f t="shared" si="82"/>
        <v>14</v>
      </c>
      <c r="K702" s="36" t="str">
        <f t="shared" si="83"/>
        <v>25</v>
      </c>
      <c r="L702" s="36" t="str">
        <f t="shared" si="84"/>
        <v>02</v>
      </c>
      <c r="M702" s="36" t="str">
        <f t="shared" si="85"/>
        <v>92</v>
      </c>
      <c r="N702" s="34">
        <f t="shared" si="86"/>
        <v>46726.041849999994</v>
      </c>
      <c r="O702" s="37">
        <v>36398.767999999996</v>
      </c>
      <c r="P702" s="37">
        <v>10327.27385</v>
      </c>
      <c r="Q702" s="32" t="s">
        <v>3872</v>
      </c>
      <c r="R702" s="37" t="s">
        <v>6471</v>
      </c>
      <c r="S702" s="38">
        <v>44503</v>
      </c>
      <c r="T702" s="39">
        <f t="shared" si="87"/>
        <v>28</v>
      </c>
    </row>
    <row r="703" spans="1:20" s="39" customFormat="1" ht="54" hidden="1" outlineLevel="1">
      <c r="A703" s="32">
        <f t="shared" si="88"/>
        <v>695</v>
      </c>
      <c r="B703" s="32" t="s">
        <v>3868</v>
      </c>
      <c r="C703" s="32" t="s">
        <v>3869</v>
      </c>
      <c r="D703" s="48" t="s">
        <v>6472</v>
      </c>
      <c r="E703" s="34">
        <v>501962054</v>
      </c>
      <c r="F703" s="34" t="s">
        <v>6473</v>
      </c>
      <c r="G703" s="34" t="s">
        <v>12722</v>
      </c>
      <c r="H703" s="35" t="s">
        <v>6474</v>
      </c>
      <c r="I703" s="36" t="str">
        <f t="shared" si="81"/>
        <v>3</v>
      </c>
      <c r="J703" s="36">
        <f t="shared" si="82"/>
        <v>14</v>
      </c>
      <c r="K703" s="36" t="str">
        <f t="shared" si="83"/>
        <v>25</v>
      </c>
      <c r="L703" s="36" t="str">
        <f t="shared" si="84"/>
        <v>06</v>
      </c>
      <c r="M703" s="36" t="str">
        <f t="shared" si="85"/>
        <v>89</v>
      </c>
      <c r="N703" s="34">
        <f t="shared" si="86"/>
        <v>31770.260000000002</v>
      </c>
      <c r="O703" s="37">
        <v>27660</v>
      </c>
      <c r="P703" s="37">
        <v>4110.26</v>
      </c>
      <c r="Q703" s="32" t="s">
        <v>3872</v>
      </c>
      <c r="R703" s="37" t="s">
        <v>6475</v>
      </c>
      <c r="S703" s="38">
        <v>44517</v>
      </c>
      <c r="T703" s="39">
        <f t="shared" si="87"/>
        <v>28</v>
      </c>
    </row>
    <row r="704" spans="1:20" s="39" customFormat="1" ht="54" hidden="1" outlineLevel="1">
      <c r="A704" s="32">
        <f t="shared" si="88"/>
        <v>696</v>
      </c>
      <c r="B704" s="32" t="s">
        <v>3868</v>
      </c>
      <c r="C704" s="32" t="s">
        <v>3869</v>
      </c>
      <c r="D704" s="48" t="s">
        <v>6476</v>
      </c>
      <c r="E704" s="34">
        <v>600782024</v>
      </c>
      <c r="F704" s="34" t="s">
        <v>6477</v>
      </c>
      <c r="G704" s="34" t="s">
        <v>12723</v>
      </c>
      <c r="H704" s="35" t="s">
        <v>6478</v>
      </c>
      <c r="I704" s="36" t="str">
        <f t="shared" si="81"/>
        <v>4</v>
      </c>
      <c r="J704" s="36">
        <f t="shared" si="82"/>
        <v>14</v>
      </c>
      <c r="K704" s="36" t="str">
        <f t="shared" si="83"/>
        <v>04</v>
      </c>
      <c r="L704" s="36" t="str">
        <f t="shared" si="84"/>
        <v>08</v>
      </c>
      <c r="M704" s="36" t="str">
        <f t="shared" si="85"/>
        <v>89</v>
      </c>
      <c r="N704" s="34">
        <f t="shared" si="86"/>
        <v>36570.428480000002</v>
      </c>
      <c r="O704" s="37">
        <v>28000</v>
      </c>
      <c r="P704" s="37">
        <v>8570.4284800000005</v>
      </c>
      <c r="Q704" s="32" t="s">
        <v>3872</v>
      </c>
      <c r="R704" s="37" t="s">
        <v>6479</v>
      </c>
      <c r="S704" s="38">
        <v>44522</v>
      </c>
      <c r="T704" s="39">
        <f t="shared" si="87"/>
        <v>28</v>
      </c>
    </row>
    <row r="705" spans="1:20" s="39" customFormat="1" ht="54" hidden="1" outlineLevel="1">
      <c r="A705" s="32">
        <f t="shared" si="88"/>
        <v>697</v>
      </c>
      <c r="B705" s="32" t="s">
        <v>3868</v>
      </c>
      <c r="C705" s="32" t="s">
        <v>3869</v>
      </c>
      <c r="D705" s="48" t="s">
        <v>6480</v>
      </c>
      <c r="E705" s="34">
        <v>498833325</v>
      </c>
      <c r="F705" s="34" t="s">
        <v>6481</v>
      </c>
      <c r="G705" s="34" t="s">
        <v>12724</v>
      </c>
      <c r="H705" s="35" t="s">
        <v>6482</v>
      </c>
      <c r="I705" s="36" t="str">
        <f t="shared" si="81"/>
        <v>3</v>
      </c>
      <c r="J705" s="36">
        <f t="shared" si="82"/>
        <v>14</v>
      </c>
      <c r="K705" s="36" t="str">
        <f t="shared" si="83"/>
        <v>28</v>
      </c>
      <c r="L705" s="36" t="str">
        <f t="shared" si="84"/>
        <v>09</v>
      </c>
      <c r="M705" s="36" t="str">
        <f t="shared" si="85"/>
        <v>92</v>
      </c>
      <c r="N705" s="34">
        <f t="shared" si="86"/>
        <v>34317.622629999998</v>
      </c>
      <c r="O705" s="37">
        <v>27544.400000000001</v>
      </c>
      <c r="P705" s="37">
        <v>6773.2226300000002</v>
      </c>
      <c r="Q705" s="32" t="s">
        <v>3872</v>
      </c>
      <c r="R705" s="37" t="s">
        <v>6483</v>
      </c>
      <c r="S705" s="38">
        <v>44518</v>
      </c>
      <c r="T705" s="39">
        <f t="shared" si="87"/>
        <v>28</v>
      </c>
    </row>
    <row r="706" spans="1:20" s="39" customFormat="1" ht="54" hidden="1" outlineLevel="1">
      <c r="A706" s="32">
        <f t="shared" si="88"/>
        <v>698</v>
      </c>
      <c r="B706" s="32" t="s">
        <v>3868</v>
      </c>
      <c r="C706" s="32" t="s">
        <v>3869</v>
      </c>
      <c r="D706" s="48" t="s">
        <v>6484</v>
      </c>
      <c r="E706" s="34">
        <v>552228251</v>
      </c>
      <c r="F706" s="34" t="s">
        <v>6485</v>
      </c>
      <c r="G706" s="34" t="s">
        <v>12725</v>
      </c>
      <c r="H706" s="35" t="s">
        <v>6486</v>
      </c>
      <c r="I706" s="36" t="str">
        <f t="shared" si="81"/>
        <v>4</v>
      </c>
      <c r="J706" s="36">
        <f t="shared" si="82"/>
        <v>14</v>
      </c>
      <c r="K706" s="36" t="str">
        <f t="shared" si="83"/>
        <v>13</v>
      </c>
      <c r="L706" s="36" t="str">
        <f t="shared" si="84"/>
        <v>08</v>
      </c>
      <c r="M706" s="36" t="str">
        <f t="shared" si="85"/>
        <v>94</v>
      </c>
      <c r="N706" s="34">
        <f t="shared" si="86"/>
        <v>36841.013940000004</v>
      </c>
      <c r="O706" s="37">
        <v>28420</v>
      </c>
      <c r="P706" s="37">
        <v>8421.0139400000007</v>
      </c>
      <c r="Q706" s="32" t="s">
        <v>3872</v>
      </c>
      <c r="R706" s="37" t="s">
        <v>6487</v>
      </c>
      <c r="S706" s="38">
        <v>44518</v>
      </c>
      <c r="T706" s="39">
        <f t="shared" si="87"/>
        <v>28</v>
      </c>
    </row>
    <row r="707" spans="1:20" s="39" customFormat="1" ht="54" hidden="1" outlineLevel="1">
      <c r="A707" s="32">
        <f t="shared" si="88"/>
        <v>699</v>
      </c>
      <c r="B707" s="32" t="s">
        <v>3868</v>
      </c>
      <c r="C707" s="32" t="s">
        <v>3869</v>
      </c>
      <c r="D707" s="48" t="s">
        <v>6488</v>
      </c>
      <c r="E707" s="34">
        <v>556591472</v>
      </c>
      <c r="F707" s="34" t="s">
        <v>6489</v>
      </c>
      <c r="G707" s="34" t="s">
        <v>12726</v>
      </c>
      <c r="H707" s="35" t="s">
        <v>6490</v>
      </c>
      <c r="I707" s="36" t="str">
        <f t="shared" si="81"/>
        <v>4</v>
      </c>
      <c r="J707" s="36">
        <f t="shared" si="82"/>
        <v>14</v>
      </c>
      <c r="K707" s="36" t="str">
        <f t="shared" si="83"/>
        <v>09</v>
      </c>
      <c r="L707" s="36" t="str">
        <f t="shared" si="84"/>
        <v>11</v>
      </c>
      <c r="M707" s="36" t="str">
        <f t="shared" si="85"/>
        <v>94</v>
      </c>
      <c r="N707" s="34">
        <f t="shared" si="86"/>
        <v>40421.883439999998</v>
      </c>
      <c r="O707" s="37">
        <v>31182.367999999999</v>
      </c>
      <c r="P707" s="37">
        <v>9239.515440000001</v>
      </c>
      <c r="Q707" s="32" t="s">
        <v>3872</v>
      </c>
      <c r="R707" s="37" t="s">
        <v>6491</v>
      </c>
      <c r="S707" s="38">
        <v>44522</v>
      </c>
      <c r="T707" s="39">
        <f t="shared" si="87"/>
        <v>28</v>
      </c>
    </row>
    <row r="708" spans="1:20" s="39" customFormat="1" ht="54" hidden="1" outlineLevel="1">
      <c r="A708" s="32">
        <f t="shared" si="88"/>
        <v>700</v>
      </c>
      <c r="B708" s="32" t="s">
        <v>3868</v>
      </c>
      <c r="C708" s="32" t="s">
        <v>3869</v>
      </c>
      <c r="D708" s="48" t="s">
        <v>6492</v>
      </c>
      <c r="E708" s="34">
        <v>535405055</v>
      </c>
      <c r="F708" s="34" t="s">
        <v>6493</v>
      </c>
      <c r="G708" s="34" t="s">
        <v>12727</v>
      </c>
      <c r="H708" s="35" t="s">
        <v>6494</v>
      </c>
      <c r="I708" s="36" t="str">
        <f t="shared" si="81"/>
        <v>3</v>
      </c>
      <c r="J708" s="36">
        <f t="shared" si="82"/>
        <v>14</v>
      </c>
      <c r="K708" s="36" t="str">
        <f t="shared" si="83"/>
        <v>28</v>
      </c>
      <c r="L708" s="36" t="str">
        <f t="shared" si="84"/>
        <v>11</v>
      </c>
      <c r="M708" s="36" t="str">
        <f t="shared" si="85"/>
        <v>92</v>
      </c>
      <c r="N708" s="34">
        <f t="shared" si="86"/>
        <v>45370.706829999996</v>
      </c>
      <c r="O708" s="37">
        <v>35000</v>
      </c>
      <c r="P708" s="37">
        <v>10370.706829999997</v>
      </c>
      <c r="Q708" s="32" t="s">
        <v>3872</v>
      </c>
      <c r="R708" s="37" t="s">
        <v>6495</v>
      </c>
      <c r="S708" s="38">
        <v>44522</v>
      </c>
      <c r="T708" s="39">
        <f t="shared" si="87"/>
        <v>28</v>
      </c>
    </row>
    <row r="709" spans="1:20" s="39" customFormat="1" ht="54" hidden="1" outlineLevel="1">
      <c r="A709" s="32">
        <f t="shared" si="88"/>
        <v>701</v>
      </c>
      <c r="B709" s="32" t="s">
        <v>3868</v>
      </c>
      <c r="C709" s="32" t="s">
        <v>3869</v>
      </c>
      <c r="D709" s="48" t="s">
        <v>6496</v>
      </c>
      <c r="E709" s="34">
        <v>527428244</v>
      </c>
      <c r="F709" s="34" t="s">
        <v>6497</v>
      </c>
      <c r="G709" s="34" t="s">
        <v>12728</v>
      </c>
      <c r="H709" s="35" t="s">
        <v>6498</v>
      </c>
      <c r="I709" s="36" t="str">
        <f t="shared" si="81"/>
        <v>4</v>
      </c>
      <c r="J709" s="36">
        <f t="shared" si="82"/>
        <v>14</v>
      </c>
      <c r="K709" s="36" t="str">
        <f t="shared" si="83"/>
        <v>11</v>
      </c>
      <c r="L709" s="36" t="str">
        <f t="shared" si="84"/>
        <v>04</v>
      </c>
      <c r="M709" s="36" t="str">
        <f t="shared" si="85"/>
        <v>82</v>
      </c>
      <c r="N709" s="34">
        <f t="shared" si="86"/>
        <v>40572.8194</v>
      </c>
      <c r="O709" s="37">
        <v>31298.799999999999</v>
      </c>
      <c r="P709" s="37">
        <v>9274.019400000001</v>
      </c>
      <c r="Q709" s="32" t="s">
        <v>3872</v>
      </c>
      <c r="R709" s="37" t="s">
        <v>6499</v>
      </c>
      <c r="S709" s="38">
        <v>44522</v>
      </c>
      <c r="T709" s="39">
        <f t="shared" si="87"/>
        <v>28</v>
      </c>
    </row>
    <row r="710" spans="1:20" s="39" customFormat="1" ht="54" hidden="1" outlineLevel="1">
      <c r="A710" s="32">
        <f t="shared" si="88"/>
        <v>702</v>
      </c>
      <c r="B710" s="32" t="s">
        <v>3868</v>
      </c>
      <c r="C710" s="32" t="s">
        <v>3869</v>
      </c>
      <c r="D710" s="48" t="s">
        <v>6500</v>
      </c>
      <c r="E710" s="34">
        <v>565437562</v>
      </c>
      <c r="F710" s="34" t="s">
        <v>6501</v>
      </c>
      <c r="G710" s="34" t="s">
        <v>12729</v>
      </c>
      <c r="H710" s="35" t="s">
        <v>6502</v>
      </c>
      <c r="I710" s="36" t="str">
        <f t="shared" si="81"/>
        <v>3</v>
      </c>
      <c r="J710" s="36">
        <f t="shared" si="82"/>
        <v>14</v>
      </c>
      <c r="K710" s="36" t="str">
        <f t="shared" si="83"/>
        <v>10</v>
      </c>
      <c r="L710" s="36" t="str">
        <f t="shared" si="84"/>
        <v>12</v>
      </c>
      <c r="M710" s="36" t="str">
        <f t="shared" si="85"/>
        <v>93</v>
      </c>
      <c r="N710" s="34">
        <f t="shared" si="86"/>
        <v>45484.025269999998</v>
      </c>
      <c r="O710" s="37">
        <v>34999.391000000003</v>
      </c>
      <c r="P710" s="37">
        <v>10484.634269999999</v>
      </c>
      <c r="Q710" s="32" t="s">
        <v>3872</v>
      </c>
      <c r="R710" s="37" t="s">
        <v>6503</v>
      </c>
      <c r="S710" s="38">
        <v>44520</v>
      </c>
      <c r="T710" s="39">
        <f t="shared" si="87"/>
        <v>28</v>
      </c>
    </row>
    <row r="711" spans="1:20" s="39" customFormat="1" ht="54" hidden="1" outlineLevel="1">
      <c r="A711" s="32">
        <f t="shared" si="88"/>
        <v>703</v>
      </c>
      <c r="B711" s="32" t="s">
        <v>3868</v>
      </c>
      <c r="C711" s="32" t="s">
        <v>3869</v>
      </c>
      <c r="D711" s="48" t="s">
        <v>6504</v>
      </c>
      <c r="E711" s="34">
        <v>534930805</v>
      </c>
      <c r="F711" s="34" t="s">
        <v>6505</v>
      </c>
      <c r="G711" s="34" t="s">
        <v>12730</v>
      </c>
      <c r="H711" s="35" t="s">
        <v>6506</v>
      </c>
      <c r="I711" s="36" t="str">
        <f t="shared" si="81"/>
        <v>3</v>
      </c>
      <c r="J711" s="36">
        <f t="shared" si="82"/>
        <v>14</v>
      </c>
      <c r="K711" s="36" t="str">
        <f t="shared" si="83"/>
        <v>20</v>
      </c>
      <c r="L711" s="36" t="str">
        <f t="shared" si="84"/>
        <v>10</v>
      </c>
      <c r="M711" s="36" t="str">
        <f t="shared" si="85"/>
        <v>93</v>
      </c>
      <c r="N711" s="34">
        <f t="shared" si="86"/>
        <v>39569.669260000002</v>
      </c>
      <c r="O711" s="37">
        <v>31677.75</v>
      </c>
      <c r="P711" s="37">
        <v>7891.9192599999997</v>
      </c>
      <c r="Q711" s="32" t="s">
        <v>3872</v>
      </c>
      <c r="R711" s="37" t="s">
        <v>6507</v>
      </c>
      <c r="S711" s="38">
        <v>44520</v>
      </c>
      <c r="T711" s="39">
        <f t="shared" si="87"/>
        <v>28</v>
      </c>
    </row>
    <row r="712" spans="1:20" s="39" customFormat="1" ht="54" hidden="1" outlineLevel="1">
      <c r="A712" s="32">
        <f t="shared" si="88"/>
        <v>704</v>
      </c>
      <c r="B712" s="32" t="s">
        <v>3868</v>
      </c>
      <c r="C712" s="32" t="s">
        <v>3869</v>
      </c>
      <c r="D712" s="48" t="s">
        <v>6508</v>
      </c>
      <c r="E712" s="34">
        <v>522899153</v>
      </c>
      <c r="F712" s="34" t="s">
        <v>6509</v>
      </c>
      <c r="G712" s="34" t="s">
        <v>12731</v>
      </c>
      <c r="H712" s="35" t="s">
        <v>6510</v>
      </c>
      <c r="I712" s="36" t="str">
        <f t="shared" si="81"/>
        <v>4</v>
      </c>
      <c r="J712" s="36">
        <f t="shared" si="82"/>
        <v>14</v>
      </c>
      <c r="K712" s="36" t="str">
        <f t="shared" si="83"/>
        <v>10</v>
      </c>
      <c r="L712" s="36" t="str">
        <f t="shared" si="84"/>
        <v>06</v>
      </c>
      <c r="M712" s="36" t="str">
        <f t="shared" si="85"/>
        <v>85</v>
      </c>
      <c r="N712" s="34">
        <f t="shared" si="86"/>
        <v>37484.431479999999</v>
      </c>
      <c r="O712" s="37">
        <v>30069.4</v>
      </c>
      <c r="P712" s="37">
        <v>7415.0314799999996</v>
      </c>
      <c r="Q712" s="32" t="s">
        <v>3872</v>
      </c>
      <c r="R712" s="37" t="s">
        <v>6511</v>
      </c>
      <c r="S712" s="38">
        <v>44520</v>
      </c>
      <c r="T712" s="39">
        <f t="shared" si="87"/>
        <v>28</v>
      </c>
    </row>
    <row r="713" spans="1:20" s="39" customFormat="1" ht="54" hidden="1" outlineLevel="1">
      <c r="A713" s="32">
        <f t="shared" si="88"/>
        <v>705</v>
      </c>
      <c r="B713" s="32" t="s">
        <v>3868</v>
      </c>
      <c r="C713" s="32" t="s">
        <v>3869</v>
      </c>
      <c r="D713" s="48" t="s">
        <v>6512</v>
      </c>
      <c r="E713" s="34">
        <v>604490883</v>
      </c>
      <c r="F713" s="34" t="s">
        <v>6513</v>
      </c>
      <c r="G713" s="34" t="s">
        <v>12732</v>
      </c>
      <c r="H713" s="35" t="s">
        <v>6514</v>
      </c>
      <c r="I713" s="36" t="str">
        <f t="shared" ref="I713:I776" si="89">+MID(H713,1,1)</f>
        <v>6</v>
      </c>
      <c r="J713" s="36">
        <f t="shared" ref="J713:J776" si="90">+LEN(H713)</f>
        <v>14</v>
      </c>
      <c r="K713" s="36" t="str">
        <f t="shared" ref="K713:K776" si="91">+MID(H713,2,2)</f>
        <v>10</v>
      </c>
      <c r="L713" s="36" t="str">
        <f t="shared" ref="L713:L776" si="92">+MID(H713,4,2)</f>
        <v>06</v>
      </c>
      <c r="M713" s="36" t="str">
        <f t="shared" ref="M713:M776" si="93">+MID(H713,6,2)</f>
        <v>00</v>
      </c>
      <c r="N713" s="34">
        <f t="shared" si="86"/>
        <v>39052.381000000001</v>
      </c>
      <c r="O713" s="37">
        <v>34000</v>
      </c>
      <c r="P713" s="37">
        <v>5052.3810000000003</v>
      </c>
      <c r="Q713" s="32" t="s">
        <v>3872</v>
      </c>
      <c r="R713" s="37" t="s">
        <v>6515</v>
      </c>
      <c r="S713" s="38">
        <v>44522</v>
      </c>
      <c r="T713" s="39">
        <f t="shared" si="87"/>
        <v>28</v>
      </c>
    </row>
    <row r="714" spans="1:20" s="39" customFormat="1" ht="54" hidden="1" outlineLevel="1">
      <c r="A714" s="32">
        <f t="shared" si="88"/>
        <v>706</v>
      </c>
      <c r="B714" s="32" t="s">
        <v>3868</v>
      </c>
      <c r="C714" s="32" t="s">
        <v>3869</v>
      </c>
      <c r="D714" s="48" t="s">
        <v>6516</v>
      </c>
      <c r="E714" s="34">
        <v>575227161</v>
      </c>
      <c r="F714" s="34" t="s">
        <v>6517</v>
      </c>
      <c r="G714" s="34" t="s">
        <v>12733</v>
      </c>
      <c r="H714" s="35" t="s">
        <v>6518</v>
      </c>
      <c r="I714" s="36" t="str">
        <f t="shared" si="89"/>
        <v>4</v>
      </c>
      <c r="J714" s="36">
        <f t="shared" si="90"/>
        <v>14</v>
      </c>
      <c r="K714" s="36" t="str">
        <f t="shared" si="91"/>
        <v>03</v>
      </c>
      <c r="L714" s="36" t="str">
        <f t="shared" si="92"/>
        <v>05</v>
      </c>
      <c r="M714" s="36" t="str">
        <f t="shared" si="93"/>
        <v>94</v>
      </c>
      <c r="N714" s="34">
        <f t="shared" ref="N714:N777" si="94">O714+P714</f>
        <v>41119.336000000003</v>
      </c>
      <c r="O714" s="37">
        <v>31501.11</v>
      </c>
      <c r="P714" s="37">
        <v>9618.2260000000006</v>
      </c>
      <c r="Q714" s="32" t="s">
        <v>3872</v>
      </c>
      <c r="R714" s="37" t="s">
        <v>6519</v>
      </c>
      <c r="S714" s="38">
        <v>44516</v>
      </c>
      <c r="T714" s="39">
        <f t="shared" ref="T714:T777" si="95">+LEN(R714)</f>
        <v>28</v>
      </c>
    </row>
    <row r="715" spans="1:20" s="39" customFormat="1" ht="54" hidden="1" outlineLevel="1">
      <c r="A715" s="32">
        <f t="shared" ref="A715:A778" si="96">+A714+1</f>
        <v>707</v>
      </c>
      <c r="B715" s="32" t="s">
        <v>3868</v>
      </c>
      <c r="C715" s="32" t="s">
        <v>3869</v>
      </c>
      <c r="D715" s="48" t="s">
        <v>6520</v>
      </c>
      <c r="E715" s="34">
        <v>518353485</v>
      </c>
      <c r="F715" s="34" t="s">
        <v>6521</v>
      </c>
      <c r="G715" s="34" t="s">
        <v>12734</v>
      </c>
      <c r="H715" s="35" t="s">
        <v>6522</v>
      </c>
      <c r="I715" s="36" t="str">
        <f t="shared" si="89"/>
        <v>3</v>
      </c>
      <c r="J715" s="36">
        <f t="shared" si="90"/>
        <v>14</v>
      </c>
      <c r="K715" s="36" t="str">
        <f t="shared" si="91"/>
        <v>11</v>
      </c>
      <c r="L715" s="36" t="str">
        <f t="shared" si="92"/>
        <v>11</v>
      </c>
      <c r="M715" s="36" t="str">
        <f t="shared" si="93"/>
        <v>86</v>
      </c>
      <c r="N715" s="34">
        <f t="shared" si="94"/>
        <v>32645.345000000001</v>
      </c>
      <c r="O715" s="37">
        <v>28420</v>
      </c>
      <c r="P715" s="37">
        <v>4225.3450000000003</v>
      </c>
      <c r="Q715" s="32" t="s">
        <v>3872</v>
      </c>
      <c r="R715" s="37" t="s">
        <v>6523</v>
      </c>
      <c r="S715" s="38">
        <v>44510</v>
      </c>
      <c r="T715" s="39">
        <f t="shared" si="95"/>
        <v>28</v>
      </c>
    </row>
    <row r="716" spans="1:20" s="39" customFormat="1" ht="54" hidden="1" outlineLevel="1">
      <c r="A716" s="32">
        <f t="shared" si="96"/>
        <v>708</v>
      </c>
      <c r="B716" s="32" t="s">
        <v>3868</v>
      </c>
      <c r="C716" s="32" t="s">
        <v>3869</v>
      </c>
      <c r="D716" s="48" t="s">
        <v>6524</v>
      </c>
      <c r="E716" s="34">
        <v>492333224</v>
      </c>
      <c r="F716" s="34" t="s">
        <v>6525</v>
      </c>
      <c r="G716" s="34" t="s">
        <v>12735</v>
      </c>
      <c r="H716" s="35" t="s">
        <v>6526</v>
      </c>
      <c r="I716" s="36" t="str">
        <f t="shared" si="89"/>
        <v>4</v>
      </c>
      <c r="J716" s="36">
        <f t="shared" si="90"/>
        <v>14</v>
      </c>
      <c r="K716" s="36" t="str">
        <f t="shared" si="91"/>
        <v>29</v>
      </c>
      <c r="L716" s="36" t="str">
        <f t="shared" si="92"/>
        <v>06</v>
      </c>
      <c r="M716" s="36" t="str">
        <f t="shared" si="93"/>
        <v>73</v>
      </c>
      <c r="N716" s="34">
        <f t="shared" si="94"/>
        <v>32024.24869</v>
      </c>
      <c r="O716" s="37">
        <v>24999.3</v>
      </c>
      <c r="P716" s="37">
        <v>7024.9486900000002</v>
      </c>
      <c r="Q716" s="32" t="s">
        <v>3872</v>
      </c>
      <c r="R716" s="37" t="s">
        <v>6527</v>
      </c>
      <c r="S716" s="38">
        <v>44522</v>
      </c>
      <c r="T716" s="39">
        <f t="shared" si="95"/>
        <v>28</v>
      </c>
    </row>
    <row r="717" spans="1:20" s="39" customFormat="1" ht="54" hidden="1" outlineLevel="1">
      <c r="A717" s="32">
        <f t="shared" si="96"/>
        <v>709</v>
      </c>
      <c r="B717" s="32" t="s">
        <v>3868</v>
      </c>
      <c r="C717" s="32" t="s">
        <v>3869</v>
      </c>
      <c r="D717" s="48" t="s">
        <v>6528</v>
      </c>
      <c r="E717" s="34">
        <v>597182493</v>
      </c>
      <c r="F717" s="34" t="s">
        <v>6529</v>
      </c>
      <c r="G717" s="34" t="s">
        <v>12736</v>
      </c>
      <c r="H717" s="35" t="s">
        <v>6530</v>
      </c>
      <c r="I717" s="36" t="str">
        <f t="shared" si="89"/>
        <v>3</v>
      </c>
      <c r="J717" s="36">
        <f t="shared" si="90"/>
        <v>14</v>
      </c>
      <c r="K717" s="36" t="str">
        <f t="shared" si="91"/>
        <v>01</v>
      </c>
      <c r="L717" s="36" t="str">
        <f t="shared" si="92"/>
        <v>06</v>
      </c>
      <c r="M717" s="36" t="str">
        <f t="shared" si="93"/>
        <v>95</v>
      </c>
      <c r="N717" s="34">
        <f t="shared" si="94"/>
        <v>39033.678420000004</v>
      </c>
      <c r="O717" s="37">
        <v>32577.4</v>
      </c>
      <c r="P717" s="37">
        <v>6456.2784199999996</v>
      </c>
      <c r="Q717" s="32" t="s">
        <v>3872</v>
      </c>
      <c r="R717" s="37" t="s">
        <v>6531</v>
      </c>
      <c r="S717" s="38">
        <v>44517</v>
      </c>
      <c r="T717" s="39">
        <f t="shared" si="95"/>
        <v>28</v>
      </c>
    </row>
    <row r="718" spans="1:20" s="39" customFormat="1" ht="54" hidden="1" outlineLevel="1">
      <c r="A718" s="32">
        <f t="shared" si="96"/>
        <v>710</v>
      </c>
      <c r="B718" s="32" t="s">
        <v>3868</v>
      </c>
      <c r="C718" s="32" t="s">
        <v>3869</v>
      </c>
      <c r="D718" s="48" t="s">
        <v>6532</v>
      </c>
      <c r="E718" s="34">
        <v>501916861</v>
      </c>
      <c r="F718" s="34" t="s">
        <v>6533</v>
      </c>
      <c r="G718" s="34" t="s">
        <v>12737</v>
      </c>
      <c r="H718" s="35" t="s">
        <v>6534</v>
      </c>
      <c r="I718" s="36" t="str">
        <f t="shared" si="89"/>
        <v>3</v>
      </c>
      <c r="J718" s="36">
        <f t="shared" si="90"/>
        <v>14</v>
      </c>
      <c r="K718" s="36" t="str">
        <f t="shared" si="91"/>
        <v>05</v>
      </c>
      <c r="L718" s="36" t="str">
        <f t="shared" si="92"/>
        <v>07</v>
      </c>
      <c r="M718" s="36" t="str">
        <f t="shared" si="93"/>
        <v>90</v>
      </c>
      <c r="N718" s="34">
        <f t="shared" si="94"/>
        <v>44041.585639999998</v>
      </c>
      <c r="O718" s="37">
        <v>33966.399899999997</v>
      </c>
      <c r="P718" s="37">
        <v>10075.185740000001</v>
      </c>
      <c r="Q718" s="32" t="s">
        <v>3872</v>
      </c>
      <c r="R718" s="37" t="s">
        <v>6535</v>
      </c>
      <c r="S718" s="38">
        <v>44522</v>
      </c>
      <c r="T718" s="39">
        <f t="shared" si="95"/>
        <v>28</v>
      </c>
    </row>
    <row r="719" spans="1:20" s="39" customFormat="1" ht="54" hidden="1" outlineLevel="1">
      <c r="A719" s="32">
        <f t="shared" si="96"/>
        <v>711</v>
      </c>
      <c r="B719" s="32" t="s">
        <v>3868</v>
      </c>
      <c r="C719" s="32" t="s">
        <v>3869</v>
      </c>
      <c r="D719" s="48" t="s">
        <v>6536</v>
      </c>
      <c r="E719" s="34">
        <v>511473452</v>
      </c>
      <c r="F719" s="34" t="s">
        <v>6537</v>
      </c>
      <c r="G719" s="34" t="s">
        <v>12738</v>
      </c>
      <c r="H719" s="35" t="s">
        <v>6538</v>
      </c>
      <c r="I719" s="36" t="str">
        <f t="shared" si="89"/>
        <v>3</v>
      </c>
      <c r="J719" s="36">
        <f t="shared" si="90"/>
        <v>14</v>
      </c>
      <c r="K719" s="36" t="str">
        <f t="shared" si="91"/>
        <v>28</v>
      </c>
      <c r="L719" s="36" t="str">
        <f t="shared" si="92"/>
        <v>04</v>
      </c>
      <c r="M719" s="36" t="str">
        <f t="shared" si="93"/>
        <v>90</v>
      </c>
      <c r="N719" s="34">
        <f t="shared" si="94"/>
        <v>42802.331160000002</v>
      </c>
      <c r="O719" s="37">
        <v>32998</v>
      </c>
      <c r="P719" s="37">
        <v>9804.3311599999997</v>
      </c>
      <c r="Q719" s="32" t="s">
        <v>3872</v>
      </c>
      <c r="R719" s="37" t="s">
        <v>6539</v>
      </c>
      <c r="S719" s="38">
        <v>44520</v>
      </c>
      <c r="T719" s="39">
        <f t="shared" si="95"/>
        <v>28</v>
      </c>
    </row>
    <row r="720" spans="1:20" s="39" customFormat="1" ht="54" hidden="1" outlineLevel="1">
      <c r="A720" s="32">
        <f t="shared" si="96"/>
        <v>712</v>
      </c>
      <c r="B720" s="32" t="s">
        <v>3868</v>
      </c>
      <c r="C720" s="32" t="s">
        <v>3869</v>
      </c>
      <c r="D720" s="48" t="s">
        <v>6540</v>
      </c>
      <c r="E720" s="34">
        <v>560533638</v>
      </c>
      <c r="F720" s="34" t="s">
        <v>6541</v>
      </c>
      <c r="G720" s="34" t="s">
        <v>12739</v>
      </c>
      <c r="H720" s="35" t="s">
        <v>6542</v>
      </c>
      <c r="I720" s="36" t="str">
        <f t="shared" si="89"/>
        <v>4</v>
      </c>
      <c r="J720" s="36">
        <f t="shared" si="90"/>
        <v>14</v>
      </c>
      <c r="K720" s="36" t="str">
        <f t="shared" si="91"/>
        <v>24</v>
      </c>
      <c r="L720" s="36" t="str">
        <f t="shared" si="92"/>
        <v>02</v>
      </c>
      <c r="M720" s="36" t="str">
        <f t="shared" si="93"/>
        <v>97</v>
      </c>
      <c r="N720" s="34">
        <f t="shared" si="94"/>
        <v>38861.01642</v>
      </c>
      <c r="O720" s="37">
        <v>29960</v>
      </c>
      <c r="P720" s="37">
        <v>8901.0164199999999</v>
      </c>
      <c r="Q720" s="32" t="s">
        <v>3872</v>
      </c>
      <c r="R720" s="37" t="s">
        <v>6543</v>
      </c>
      <c r="S720" s="38">
        <v>44504</v>
      </c>
      <c r="T720" s="39">
        <f t="shared" si="95"/>
        <v>28</v>
      </c>
    </row>
    <row r="721" spans="1:20" s="39" customFormat="1" ht="54" hidden="1" outlineLevel="1">
      <c r="A721" s="32">
        <f t="shared" si="96"/>
        <v>713</v>
      </c>
      <c r="B721" s="32" t="s">
        <v>3868</v>
      </c>
      <c r="C721" s="32" t="s">
        <v>3869</v>
      </c>
      <c r="D721" s="48" t="s">
        <v>6544</v>
      </c>
      <c r="E721" s="34">
        <v>524593035</v>
      </c>
      <c r="F721" s="34" t="s">
        <v>6545</v>
      </c>
      <c r="G721" s="34" t="s">
        <v>12740</v>
      </c>
      <c r="H721" s="35" t="s">
        <v>6546</v>
      </c>
      <c r="I721" s="36" t="str">
        <f t="shared" si="89"/>
        <v>4</v>
      </c>
      <c r="J721" s="36">
        <f t="shared" si="90"/>
        <v>14</v>
      </c>
      <c r="K721" s="36" t="str">
        <f t="shared" si="91"/>
        <v>06</v>
      </c>
      <c r="L721" s="36" t="str">
        <f t="shared" si="92"/>
        <v>09</v>
      </c>
      <c r="M721" s="36" t="str">
        <f t="shared" si="93"/>
        <v>87</v>
      </c>
      <c r="N721" s="34">
        <f t="shared" si="94"/>
        <v>33438.616620000001</v>
      </c>
      <c r="O721" s="37">
        <v>26961.73</v>
      </c>
      <c r="P721" s="37">
        <v>6476.8866200000002</v>
      </c>
      <c r="Q721" s="32" t="s">
        <v>3872</v>
      </c>
      <c r="R721" s="37" t="s">
        <v>6547</v>
      </c>
      <c r="S721" s="38">
        <v>44518</v>
      </c>
      <c r="T721" s="39">
        <f t="shared" si="95"/>
        <v>28</v>
      </c>
    </row>
    <row r="722" spans="1:20" s="39" customFormat="1" ht="54" hidden="1" outlineLevel="1">
      <c r="A722" s="32">
        <f t="shared" si="96"/>
        <v>714</v>
      </c>
      <c r="B722" s="32" t="s">
        <v>3868</v>
      </c>
      <c r="C722" s="32" t="s">
        <v>3869</v>
      </c>
      <c r="D722" s="48" t="s">
        <v>6548</v>
      </c>
      <c r="E722" s="34">
        <v>557929396</v>
      </c>
      <c r="F722" s="34" t="s">
        <v>6549</v>
      </c>
      <c r="G722" s="34" t="s">
        <v>12741</v>
      </c>
      <c r="H722" s="35" t="s">
        <v>6550</v>
      </c>
      <c r="I722" s="36" t="str">
        <f t="shared" si="89"/>
        <v>4</v>
      </c>
      <c r="J722" s="36">
        <f t="shared" si="90"/>
        <v>14</v>
      </c>
      <c r="K722" s="36" t="str">
        <f t="shared" si="91"/>
        <v>14</v>
      </c>
      <c r="L722" s="36" t="str">
        <f t="shared" si="92"/>
        <v>05</v>
      </c>
      <c r="M722" s="36" t="str">
        <f t="shared" si="93"/>
        <v>96</v>
      </c>
      <c r="N722" s="34">
        <f t="shared" si="94"/>
        <v>47185.535100000001</v>
      </c>
      <c r="O722" s="37">
        <v>36400</v>
      </c>
      <c r="P722" s="37">
        <v>10785.535099999999</v>
      </c>
      <c r="Q722" s="32" t="s">
        <v>3872</v>
      </c>
      <c r="R722" s="37" t="s">
        <v>6551</v>
      </c>
      <c r="S722" s="38">
        <v>44523</v>
      </c>
      <c r="T722" s="39">
        <f t="shared" si="95"/>
        <v>28</v>
      </c>
    </row>
    <row r="723" spans="1:20" s="39" customFormat="1" ht="54" hidden="1" outlineLevel="1">
      <c r="A723" s="32">
        <f t="shared" si="96"/>
        <v>715</v>
      </c>
      <c r="B723" s="32" t="s">
        <v>3868</v>
      </c>
      <c r="C723" s="32" t="s">
        <v>3869</v>
      </c>
      <c r="D723" s="48" t="s">
        <v>6552</v>
      </c>
      <c r="E723" s="34">
        <v>528795968</v>
      </c>
      <c r="F723" s="34" t="s">
        <v>6553</v>
      </c>
      <c r="G723" s="34" t="s">
        <v>12742</v>
      </c>
      <c r="H723" s="35" t="s">
        <v>6554</v>
      </c>
      <c r="I723" s="36" t="str">
        <f t="shared" si="89"/>
        <v>3</v>
      </c>
      <c r="J723" s="36">
        <f t="shared" si="90"/>
        <v>14</v>
      </c>
      <c r="K723" s="36" t="str">
        <f t="shared" si="91"/>
        <v>07</v>
      </c>
      <c r="L723" s="36" t="str">
        <f t="shared" si="92"/>
        <v>12</v>
      </c>
      <c r="M723" s="36" t="str">
        <f t="shared" si="93"/>
        <v>92</v>
      </c>
      <c r="N723" s="34">
        <f t="shared" si="94"/>
        <v>45350.832249999999</v>
      </c>
      <c r="O723" s="37">
        <v>36400</v>
      </c>
      <c r="P723" s="37">
        <v>8950.8322499999995</v>
      </c>
      <c r="Q723" s="32" t="s">
        <v>3872</v>
      </c>
      <c r="R723" s="37" t="s">
        <v>6555</v>
      </c>
      <c r="S723" s="38">
        <v>44518</v>
      </c>
      <c r="T723" s="39">
        <f t="shared" si="95"/>
        <v>28</v>
      </c>
    </row>
    <row r="724" spans="1:20" s="39" customFormat="1" ht="54" hidden="1" outlineLevel="1">
      <c r="A724" s="32">
        <f t="shared" si="96"/>
        <v>716</v>
      </c>
      <c r="B724" s="32" t="s">
        <v>3868</v>
      </c>
      <c r="C724" s="32" t="s">
        <v>3869</v>
      </c>
      <c r="D724" s="48" t="s">
        <v>6556</v>
      </c>
      <c r="E724" s="34">
        <v>560311652</v>
      </c>
      <c r="F724" s="34" t="s">
        <v>6557</v>
      </c>
      <c r="G724" s="34" t="s">
        <v>12743</v>
      </c>
      <c r="H724" s="35" t="s">
        <v>6558</v>
      </c>
      <c r="I724" s="36" t="str">
        <f t="shared" si="89"/>
        <v>4</v>
      </c>
      <c r="J724" s="36">
        <f t="shared" si="90"/>
        <v>14</v>
      </c>
      <c r="K724" s="36" t="str">
        <f t="shared" si="91"/>
        <v>19</v>
      </c>
      <c r="L724" s="36" t="str">
        <f t="shared" si="92"/>
        <v>01</v>
      </c>
      <c r="M724" s="36" t="str">
        <f t="shared" si="93"/>
        <v>88</v>
      </c>
      <c r="N724" s="34">
        <f t="shared" si="94"/>
        <v>45484.816420000003</v>
      </c>
      <c r="O724" s="37">
        <v>35000</v>
      </c>
      <c r="P724" s="37">
        <v>10484.816419999999</v>
      </c>
      <c r="Q724" s="32" t="s">
        <v>3872</v>
      </c>
      <c r="R724" s="37" t="s">
        <v>6559</v>
      </c>
      <c r="S724" s="38">
        <v>44518</v>
      </c>
      <c r="T724" s="39">
        <f t="shared" si="95"/>
        <v>28</v>
      </c>
    </row>
    <row r="725" spans="1:20" s="39" customFormat="1" ht="54" hidden="1" outlineLevel="1">
      <c r="A725" s="32">
        <f t="shared" si="96"/>
        <v>717</v>
      </c>
      <c r="B725" s="32" t="s">
        <v>3868</v>
      </c>
      <c r="C725" s="32" t="s">
        <v>3869</v>
      </c>
      <c r="D725" s="48" t="s">
        <v>6560</v>
      </c>
      <c r="E725" s="34">
        <v>597693934</v>
      </c>
      <c r="F725" s="34" t="s">
        <v>6561</v>
      </c>
      <c r="G725" s="34" t="s">
        <v>12744</v>
      </c>
      <c r="H725" s="35" t="s">
        <v>6562</v>
      </c>
      <c r="I725" s="36" t="str">
        <f t="shared" si="89"/>
        <v>4</v>
      </c>
      <c r="J725" s="36">
        <f t="shared" si="90"/>
        <v>14</v>
      </c>
      <c r="K725" s="36" t="str">
        <f t="shared" si="91"/>
        <v>07</v>
      </c>
      <c r="L725" s="36" t="str">
        <f t="shared" si="92"/>
        <v>01</v>
      </c>
      <c r="M725" s="36" t="str">
        <f t="shared" si="93"/>
        <v>88</v>
      </c>
      <c r="N725" s="34">
        <f t="shared" si="94"/>
        <v>40864.929470000003</v>
      </c>
      <c r="O725" s="37">
        <v>33320.003199999999</v>
      </c>
      <c r="P725" s="37">
        <v>7544.9262699999999</v>
      </c>
      <c r="Q725" s="32" t="s">
        <v>3872</v>
      </c>
      <c r="R725" s="37" t="s">
        <v>6563</v>
      </c>
      <c r="S725" s="38">
        <v>44519</v>
      </c>
      <c r="T725" s="39">
        <f t="shared" si="95"/>
        <v>28</v>
      </c>
    </row>
    <row r="726" spans="1:20" s="39" customFormat="1" ht="54" hidden="1" outlineLevel="1">
      <c r="A726" s="32">
        <f t="shared" si="96"/>
        <v>718</v>
      </c>
      <c r="B726" s="32" t="s">
        <v>3868</v>
      </c>
      <c r="C726" s="32" t="s">
        <v>3869</v>
      </c>
      <c r="D726" s="48" t="s">
        <v>6564</v>
      </c>
      <c r="E726" s="34">
        <v>533325687</v>
      </c>
      <c r="F726" s="34" t="s">
        <v>6565</v>
      </c>
      <c r="G726" s="34" t="s">
        <v>12745</v>
      </c>
      <c r="H726" s="35" t="s">
        <v>6566</v>
      </c>
      <c r="I726" s="36" t="str">
        <f t="shared" si="89"/>
        <v>4</v>
      </c>
      <c r="J726" s="36">
        <f t="shared" si="90"/>
        <v>14</v>
      </c>
      <c r="K726" s="36" t="str">
        <f t="shared" si="91"/>
        <v>20</v>
      </c>
      <c r="L726" s="36" t="str">
        <f t="shared" si="92"/>
        <v>08</v>
      </c>
      <c r="M726" s="36" t="str">
        <f t="shared" si="93"/>
        <v>90</v>
      </c>
      <c r="N726" s="34">
        <f t="shared" si="94"/>
        <v>38983.565040000001</v>
      </c>
      <c r="O726" s="37">
        <v>29997.367999999999</v>
      </c>
      <c r="P726" s="37">
        <v>8986.1970399999991</v>
      </c>
      <c r="Q726" s="32" t="s">
        <v>3872</v>
      </c>
      <c r="R726" s="37" t="s">
        <v>6567</v>
      </c>
      <c r="S726" s="38">
        <v>44515</v>
      </c>
      <c r="T726" s="39">
        <f t="shared" si="95"/>
        <v>28</v>
      </c>
    </row>
    <row r="727" spans="1:20" s="39" customFormat="1" ht="54" hidden="1" outlineLevel="1">
      <c r="A727" s="32">
        <f t="shared" si="96"/>
        <v>719</v>
      </c>
      <c r="B727" s="32" t="s">
        <v>3868</v>
      </c>
      <c r="C727" s="32" t="s">
        <v>3869</v>
      </c>
      <c r="D727" s="48" t="s">
        <v>6568</v>
      </c>
      <c r="E727" s="34">
        <v>557490907</v>
      </c>
      <c r="F727" s="34" t="s">
        <v>6569</v>
      </c>
      <c r="G727" s="34" t="s">
        <v>12746</v>
      </c>
      <c r="H727" s="35" t="s">
        <v>6570</v>
      </c>
      <c r="I727" s="36" t="str">
        <f t="shared" si="89"/>
        <v>3</v>
      </c>
      <c r="J727" s="36">
        <f t="shared" si="90"/>
        <v>14</v>
      </c>
      <c r="K727" s="36" t="str">
        <f t="shared" si="91"/>
        <v>03</v>
      </c>
      <c r="L727" s="36" t="str">
        <f t="shared" si="92"/>
        <v>01</v>
      </c>
      <c r="M727" s="36" t="str">
        <f t="shared" si="93"/>
        <v>95</v>
      </c>
      <c r="N727" s="34">
        <f t="shared" si="94"/>
        <v>28720.28973</v>
      </c>
      <c r="O727" s="37">
        <v>22100</v>
      </c>
      <c r="P727" s="37">
        <v>6620.2897300000004</v>
      </c>
      <c r="Q727" s="32" t="s">
        <v>3872</v>
      </c>
      <c r="R727" s="37" t="s">
        <v>6571</v>
      </c>
      <c r="S727" s="38">
        <v>44523</v>
      </c>
      <c r="T727" s="39">
        <f t="shared" si="95"/>
        <v>28</v>
      </c>
    </row>
    <row r="728" spans="1:20" s="39" customFormat="1" ht="54" hidden="1" outlineLevel="1">
      <c r="A728" s="32">
        <f t="shared" si="96"/>
        <v>720</v>
      </c>
      <c r="B728" s="32" t="s">
        <v>3868</v>
      </c>
      <c r="C728" s="32" t="s">
        <v>3869</v>
      </c>
      <c r="D728" s="48" t="s">
        <v>6572</v>
      </c>
      <c r="E728" s="34">
        <v>534368332</v>
      </c>
      <c r="F728" s="34" t="s">
        <v>6573</v>
      </c>
      <c r="G728" s="34" t="s">
        <v>12747</v>
      </c>
      <c r="H728" s="35" t="s">
        <v>6574</v>
      </c>
      <c r="I728" s="36" t="str">
        <f t="shared" si="89"/>
        <v>4</v>
      </c>
      <c r="J728" s="36">
        <f t="shared" si="90"/>
        <v>14</v>
      </c>
      <c r="K728" s="36" t="str">
        <f t="shared" si="91"/>
        <v>27</v>
      </c>
      <c r="L728" s="36" t="str">
        <f t="shared" si="92"/>
        <v>06</v>
      </c>
      <c r="M728" s="36" t="str">
        <f t="shared" si="93"/>
        <v>86</v>
      </c>
      <c r="N728" s="34">
        <f t="shared" si="94"/>
        <v>45370.706829999996</v>
      </c>
      <c r="O728" s="37">
        <v>35000</v>
      </c>
      <c r="P728" s="37">
        <v>10370.706829999997</v>
      </c>
      <c r="Q728" s="32" t="s">
        <v>3872</v>
      </c>
      <c r="R728" s="37" t="s">
        <v>6575</v>
      </c>
      <c r="S728" s="38">
        <v>44524</v>
      </c>
      <c r="T728" s="39">
        <f t="shared" si="95"/>
        <v>28</v>
      </c>
    </row>
    <row r="729" spans="1:20" s="39" customFormat="1" ht="54" hidden="1" outlineLevel="1">
      <c r="A729" s="32">
        <f t="shared" si="96"/>
        <v>721</v>
      </c>
      <c r="B729" s="32" t="s">
        <v>3868</v>
      </c>
      <c r="C729" s="32" t="s">
        <v>3869</v>
      </c>
      <c r="D729" s="48" t="s">
        <v>6576</v>
      </c>
      <c r="E729" s="34">
        <v>501972224</v>
      </c>
      <c r="F729" s="34" t="s">
        <v>6577</v>
      </c>
      <c r="G729" s="34" t="s">
        <v>12748</v>
      </c>
      <c r="H729" s="35" t="s">
        <v>6578</v>
      </c>
      <c r="I729" s="36" t="str">
        <f t="shared" si="89"/>
        <v>4</v>
      </c>
      <c r="J729" s="36">
        <f t="shared" si="90"/>
        <v>14</v>
      </c>
      <c r="K729" s="36" t="str">
        <f t="shared" si="91"/>
        <v>20</v>
      </c>
      <c r="L729" s="36" t="str">
        <f t="shared" si="92"/>
        <v>12</v>
      </c>
      <c r="M729" s="36" t="str">
        <f t="shared" si="93"/>
        <v>74</v>
      </c>
      <c r="N729" s="34">
        <f t="shared" si="94"/>
        <v>24581.515380000001</v>
      </c>
      <c r="O729" s="37">
        <v>20000</v>
      </c>
      <c r="P729" s="37">
        <v>4581.5153799999998</v>
      </c>
      <c r="Q729" s="32" t="s">
        <v>3872</v>
      </c>
      <c r="R729" s="37" t="s">
        <v>6579</v>
      </c>
      <c r="S729" s="38">
        <v>44523</v>
      </c>
      <c r="T729" s="39">
        <f t="shared" si="95"/>
        <v>28</v>
      </c>
    </row>
    <row r="730" spans="1:20" s="39" customFormat="1" ht="54" hidden="1" outlineLevel="1">
      <c r="A730" s="32">
        <f t="shared" si="96"/>
        <v>722</v>
      </c>
      <c r="B730" s="32" t="s">
        <v>3868</v>
      </c>
      <c r="C730" s="32" t="s">
        <v>3869</v>
      </c>
      <c r="D730" s="48" t="s">
        <v>6580</v>
      </c>
      <c r="E730" s="34">
        <v>520790403</v>
      </c>
      <c r="F730" s="34" t="s">
        <v>6581</v>
      </c>
      <c r="G730" s="34" t="s">
        <v>12749</v>
      </c>
      <c r="H730" s="35" t="s">
        <v>6582</v>
      </c>
      <c r="I730" s="36" t="str">
        <f t="shared" si="89"/>
        <v>4</v>
      </c>
      <c r="J730" s="36">
        <f t="shared" si="90"/>
        <v>14</v>
      </c>
      <c r="K730" s="36" t="str">
        <f t="shared" si="91"/>
        <v>29</v>
      </c>
      <c r="L730" s="36" t="str">
        <f t="shared" si="92"/>
        <v>01</v>
      </c>
      <c r="M730" s="36" t="str">
        <f t="shared" si="93"/>
        <v>83</v>
      </c>
      <c r="N730" s="34">
        <f t="shared" si="94"/>
        <v>41138.535750000003</v>
      </c>
      <c r="O730" s="37">
        <v>32932.9</v>
      </c>
      <c r="P730" s="37">
        <v>8205.6357499999995</v>
      </c>
      <c r="Q730" s="32" t="s">
        <v>3872</v>
      </c>
      <c r="R730" s="37" t="s">
        <v>6583</v>
      </c>
      <c r="S730" s="38">
        <v>44523</v>
      </c>
      <c r="T730" s="39">
        <f t="shared" si="95"/>
        <v>28</v>
      </c>
    </row>
    <row r="731" spans="1:20" s="39" customFormat="1" ht="54" hidden="1" outlineLevel="1">
      <c r="A731" s="32">
        <f t="shared" si="96"/>
        <v>723</v>
      </c>
      <c r="B731" s="32" t="s">
        <v>3868</v>
      </c>
      <c r="C731" s="32" t="s">
        <v>3869</v>
      </c>
      <c r="D731" s="48" t="s">
        <v>6584</v>
      </c>
      <c r="E731" s="34">
        <v>534044404</v>
      </c>
      <c r="F731" s="34" t="s">
        <v>6585</v>
      </c>
      <c r="G731" s="34" t="s">
        <v>12750</v>
      </c>
      <c r="H731" s="35" t="s">
        <v>6586</v>
      </c>
      <c r="I731" s="36" t="str">
        <f t="shared" si="89"/>
        <v>4</v>
      </c>
      <c r="J731" s="36">
        <f t="shared" si="90"/>
        <v>14</v>
      </c>
      <c r="K731" s="36" t="str">
        <f t="shared" si="91"/>
        <v>06</v>
      </c>
      <c r="L731" s="36" t="str">
        <f t="shared" si="92"/>
        <v>05</v>
      </c>
      <c r="M731" s="36" t="str">
        <f t="shared" si="93"/>
        <v>94</v>
      </c>
      <c r="N731" s="34">
        <f t="shared" si="94"/>
        <v>35134.211640000001</v>
      </c>
      <c r="O731" s="37">
        <v>28420</v>
      </c>
      <c r="P731" s="37">
        <v>6714.2116399999995</v>
      </c>
      <c r="Q731" s="32" t="s">
        <v>3872</v>
      </c>
      <c r="R731" s="37" t="s">
        <v>6587</v>
      </c>
      <c r="S731" s="38">
        <v>44522</v>
      </c>
      <c r="T731" s="39">
        <f t="shared" si="95"/>
        <v>28</v>
      </c>
    </row>
    <row r="732" spans="1:20" s="39" customFormat="1" ht="54" hidden="1" outlineLevel="1">
      <c r="A732" s="32">
        <f t="shared" si="96"/>
        <v>724</v>
      </c>
      <c r="B732" s="32" t="s">
        <v>3868</v>
      </c>
      <c r="C732" s="32" t="s">
        <v>3869</v>
      </c>
      <c r="D732" s="48" t="s">
        <v>6588</v>
      </c>
      <c r="E732" s="34">
        <v>529779684</v>
      </c>
      <c r="F732" s="34" t="s">
        <v>6589</v>
      </c>
      <c r="G732" s="34" t="s">
        <v>12751</v>
      </c>
      <c r="H732" s="35" t="s">
        <v>6590</v>
      </c>
      <c r="I732" s="36" t="str">
        <f t="shared" si="89"/>
        <v>4</v>
      </c>
      <c r="J732" s="36">
        <f t="shared" si="90"/>
        <v>14</v>
      </c>
      <c r="K732" s="36" t="str">
        <f t="shared" si="91"/>
        <v>27</v>
      </c>
      <c r="L732" s="36" t="str">
        <f t="shared" si="92"/>
        <v>05</v>
      </c>
      <c r="M732" s="36" t="str">
        <f t="shared" si="93"/>
        <v>82</v>
      </c>
      <c r="N732" s="34">
        <f t="shared" si="94"/>
        <v>41011.200109999998</v>
      </c>
      <c r="O732" s="37">
        <v>32960</v>
      </c>
      <c r="P732" s="37">
        <v>8051.2001100000007</v>
      </c>
      <c r="Q732" s="32" t="s">
        <v>3872</v>
      </c>
      <c r="R732" s="37" t="s">
        <v>6591</v>
      </c>
      <c r="S732" s="38">
        <v>44522</v>
      </c>
      <c r="T732" s="39">
        <f t="shared" si="95"/>
        <v>28</v>
      </c>
    </row>
    <row r="733" spans="1:20" s="39" customFormat="1" ht="54" hidden="1" outlineLevel="1">
      <c r="A733" s="32">
        <f t="shared" si="96"/>
        <v>725</v>
      </c>
      <c r="B733" s="32" t="s">
        <v>3868</v>
      </c>
      <c r="C733" s="32" t="s">
        <v>3869</v>
      </c>
      <c r="D733" s="48" t="s">
        <v>6592</v>
      </c>
      <c r="E733" s="34">
        <v>545838058</v>
      </c>
      <c r="F733" s="34" t="s">
        <v>6593</v>
      </c>
      <c r="G733" s="34" t="s">
        <v>12752</v>
      </c>
      <c r="H733" s="35" t="s">
        <v>6594</v>
      </c>
      <c r="I733" s="36" t="str">
        <f t="shared" si="89"/>
        <v>3</v>
      </c>
      <c r="J733" s="36">
        <f t="shared" si="90"/>
        <v>14</v>
      </c>
      <c r="K733" s="36" t="str">
        <f t="shared" si="91"/>
        <v>26</v>
      </c>
      <c r="L733" s="36" t="str">
        <f t="shared" si="92"/>
        <v>07</v>
      </c>
      <c r="M733" s="36" t="str">
        <f t="shared" si="93"/>
        <v>96</v>
      </c>
      <c r="N733" s="34">
        <f t="shared" si="94"/>
        <v>31356.766</v>
      </c>
      <c r="O733" s="37">
        <v>27300</v>
      </c>
      <c r="P733" s="37">
        <v>4056.7660000000001</v>
      </c>
      <c r="Q733" s="32" t="s">
        <v>3872</v>
      </c>
      <c r="R733" s="37" t="s">
        <v>6595</v>
      </c>
      <c r="S733" s="38">
        <v>44523</v>
      </c>
      <c r="T733" s="39">
        <f t="shared" si="95"/>
        <v>28</v>
      </c>
    </row>
    <row r="734" spans="1:20" s="39" customFormat="1" ht="54" hidden="1" outlineLevel="1">
      <c r="A734" s="32">
        <f t="shared" si="96"/>
        <v>726</v>
      </c>
      <c r="B734" s="32" t="s">
        <v>3868</v>
      </c>
      <c r="C734" s="32" t="s">
        <v>3869</v>
      </c>
      <c r="D734" s="48" t="s">
        <v>6596</v>
      </c>
      <c r="E734" s="34">
        <v>502690647</v>
      </c>
      <c r="F734" s="34" t="s">
        <v>6597</v>
      </c>
      <c r="G734" s="34" t="s">
        <v>12753</v>
      </c>
      <c r="H734" s="35" t="s">
        <v>6598</v>
      </c>
      <c r="I734" s="36" t="str">
        <f t="shared" si="89"/>
        <v>4</v>
      </c>
      <c r="J734" s="36">
        <f t="shared" si="90"/>
        <v>14</v>
      </c>
      <c r="K734" s="36" t="str">
        <f t="shared" si="91"/>
        <v>03</v>
      </c>
      <c r="L734" s="36" t="str">
        <f t="shared" si="92"/>
        <v>03</v>
      </c>
      <c r="M734" s="36" t="str">
        <f t="shared" si="93"/>
        <v>87</v>
      </c>
      <c r="N734" s="34">
        <f t="shared" si="94"/>
        <v>31241.904999999999</v>
      </c>
      <c r="O734" s="37">
        <v>27200</v>
      </c>
      <c r="P734" s="37">
        <v>4041.9050000000002</v>
      </c>
      <c r="Q734" s="32" t="s">
        <v>3872</v>
      </c>
      <c r="R734" s="37" t="s">
        <v>6599</v>
      </c>
      <c r="S734" s="38">
        <v>44523</v>
      </c>
      <c r="T734" s="39">
        <f t="shared" si="95"/>
        <v>28</v>
      </c>
    </row>
    <row r="735" spans="1:20" s="39" customFormat="1" ht="54" hidden="1" outlineLevel="1">
      <c r="A735" s="32">
        <f t="shared" si="96"/>
        <v>727</v>
      </c>
      <c r="B735" s="32" t="s">
        <v>3868</v>
      </c>
      <c r="C735" s="32" t="s">
        <v>3869</v>
      </c>
      <c r="D735" s="48" t="s">
        <v>6600</v>
      </c>
      <c r="E735" s="34">
        <v>512982104</v>
      </c>
      <c r="F735" s="34" t="s">
        <v>6601</v>
      </c>
      <c r="G735" s="34" t="s">
        <v>12754</v>
      </c>
      <c r="H735" s="35" t="s">
        <v>6602</v>
      </c>
      <c r="I735" s="36" t="str">
        <f t="shared" si="89"/>
        <v>4</v>
      </c>
      <c r="J735" s="36">
        <f t="shared" si="90"/>
        <v>14</v>
      </c>
      <c r="K735" s="36" t="str">
        <f t="shared" si="91"/>
        <v>01</v>
      </c>
      <c r="L735" s="36" t="str">
        <f t="shared" si="92"/>
        <v>02</v>
      </c>
      <c r="M735" s="36" t="str">
        <f t="shared" si="93"/>
        <v>81</v>
      </c>
      <c r="N735" s="34">
        <f t="shared" si="94"/>
        <v>40200.981</v>
      </c>
      <c r="O735" s="37">
        <v>35000</v>
      </c>
      <c r="P735" s="37">
        <v>5200.9809999999998</v>
      </c>
      <c r="Q735" s="32" t="s">
        <v>3872</v>
      </c>
      <c r="R735" s="37" t="s">
        <v>6603</v>
      </c>
      <c r="S735" s="38">
        <v>44523</v>
      </c>
      <c r="T735" s="39">
        <f t="shared" si="95"/>
        <v>28</v>
      </c>
    </row>
    <row r="736" spans="1:20" s="39" customFormat="1" ht="54" hidden="1" outlineLevel="1">
      <c r="A736" s="32">
        <f t="shared" si="96"/>
        <v>728</v>
      </c>
      <c r="B736" s="32" t="s">
        <v>3868</v>
      </c>
      <c r="C736" s="32" t="s">
        <v>3869</v>
      </c>
      <c r="D736" s="48" t="s">
        <v>6604</v>
      </c>
      <c r="E736" s="34">
        <v>527302464</v>
      </c>
      <c r="F736" s="34" t="s">
        <v>6605</v>
      </c>
      <c r="G736" s="34" t="s">
        <v>12755</v>
      </c>
      <c r="H736" s="35" t="s">
        <v>6606</v>
      </c>
      <c r="I736" s="36" t="str">
        <f t="shared" si="89"/>
        <v>4</v>
      </c>
      <c r="J736" s="36">
        <f t="shared" si="90"/>
        <v>14</v>
      </c>
      <c r="K736" s="36" t="str">
        <f t="shared" si="91"/>
        <v>21</v>
      </c>
      <c r="L736" s="36" t="str">
        <f t="shared" si="92"/>
        <v>03</v>
      </c>
      <c r="M736" s="36" t="str">
        <f t="shared" si="93"/>
        <v>80</v>
      </c>
      <c r="N736" s="34">
        <f t="shared" si="94"/>
        <v>35343.392</v>
      </c>
      <c r="O736" s="37">
        <v>30768.835999999999</v>
      </c>
      <c r="P736" s="37">
        <v>4574.5559999999996</v>
      </c>
      <c r="Q736" s="32" t="s">
        <v>3872</v>
      </c>
      <c r="R736" s="37" t="s">
        <v>6607</v>
      </c>
      <c r="S736" s="38">
        <v>44523</v>
      </c>
      <c r="T736" s="39">
        <f t="shared" si="95"/>
        <v>28</v>
      </c>
    </row>
    <row r="737" spans="1:20" s="39" customFormat="1" ht="54" hidden="1" outlineLevel="1">
      <c r="A737" s="32">
        <f t="shared" si="96"/>
        <v>729</v>
      </c>
      <c r="B737" s="32" t="s">
        <v>3868</v>
      </c>
      <c r="C737" s="32" t="s">
        <v>3869</v>
      </c>
      <c r="D737" s="48" t="s">
        <v>6608</v>
      </c>
      <c r="E737" s="34">
        <v>520510084</v>
      </c>
      <c r="F737" s="34" t="s">
        <v>6609</v>
      </c>
      <c r="G737" s="34" t="s">
        <v>12756</v>
      </c>
      <c r="H737" s="35" t="s">
        <v>6610</v>
      </c>
      <c r="I737" s="36" t="str">
        <f t="shared" si="89"/>
        <v>3</v>
      </c>
      <c r="J737" s="36">
        <f t="shared" si="90"/>
        <v>14</v>
      </c>
      <c r="K737" s="36" t="str">
        <f t="shared" si="91"/>
        <v>03</v>
      </c>
      <c r="L737" s="36" t="str">
        <f t="shared" si="92"/>
        <v>02</v>
      </c>
      <c r="M737" s="36" t="str">
        <f t="shared" si="93"/>
        <v>90</v>
      </c>
      <c r="N737" s="34">
        <f t="shared" si="94"/>
        <v>28716.877</v>
      </c>
      <c r="O737" s="37">
        <v>25000</v>
      </c>
      <c r="P737" s="37">
        <v>3716.877</v>
      </c>
      <c r="Q737" s="32" t="s">
        <v>3872</v>
      </c>
      <c r="R737" s="37" t="s">
        <v>6611</v>
      </c>
      <c r="S737" s="38">
        <v>44523</v>
      </c>
      <c r="T737" s="39">
        <f t="shared" si="95"/>
        <v>28</v>
      </c>
    </row>
    <row r="738" spans="1:20" s="39" customFormat="1" ht="54" hidden="1" outlineLevel="1">
      <c r="A738" s="32">
        <f t="shared" si="96"/>
        <v>730</v>
      </c>
      <c r="B738" s="32" t="s">
        <v>3868</v>
      </c>
      <c r="C738" s="32" t="s">
        <v>3869</v>
      </c>
      <c r="D738" s="48" t="s">
        <v>6612</v>
      </c>
      <c r="E738" s="34">
        <v>533581039</v>
      </c>
      <c r="F738" s="34" t="s">
        <v>6613</v>
      </c>
      <c r="G738" s="34" t="s">
        <v>12757</v>
      </c>
      <c r="H738" s="35" t="s">
        <v>6614</v>
      </c>
      <c r="I738" s="36" t="str">
        <f t="shared" si="89"/>
        <v>3</v>
      </c>
      <c r="J738" s="36">
        <f t="shared" si="90"/>
        <v>14</v>
      </c>
      <c r="K738" s="36" t="str">
        <f t="shared" si="91"/>
        <v>11</v>
      </c>
      <c r="L738" s="36" t="str">
        <f t="shared" si="92"/>
        <v>11</v>
      </c>
      <c r="M738" s="36" t="str">
        <f t="shared" si="93"/>
        <v>93</v>
      </c>
      <c r="N738" s="34">
        <f t="shared" si="94"/>
        <v>34460.252</v>
      </c>
      <c r="O738" s="37">
        <v>30000</v>
      </c>
      <c r="P738" s="37">
        <v>4460.2520000000004</v>
      </c>
      <c r="Q738" s="32" t="s">
        <v>3872</v>
      </c>
      <c r="R738" s="37" t="s">
        <v>6615</v>
      </c>
      <c r="S738" s="38">
        <v>44523</v>
      </c>
      <c r="T738" s="39">
        <f t="shared" si="95"/>
        <v>28</v>
      </c>
    </row>
    <row r="739" spans="1:20" s="39" customFormat="1" ht="54" hidden="1" outlineLevel="1">
      <c r="A739" s="32">
        <f t="shared" si="96"/>
        <v>731</v>
      </c>
      <c r="B739" s="32" t="s">
        <v>3868</v>
      </c>
      <c r="C739" s="32" t="s">
        <v>3869</v>
      </c>
      <c r="D739" s="48" t="s">
        <v>6616</v>
      </c>
      <c r="E739" s="34">
        <v>586598431</v>
      </c>
      <c r="F739" s="34" t="s">
        <v>6617</v>
      </c>
      <c r="G739" s="34" t="s">
        <v>12758</v>
      </c>
      <c r="H739" s="35" t="s">
        <v>6618</v>
      </c>
      <c r="I739" s="36" t="str">
        <f t="shared" si="89"/>
        <v>4</v>
      </c>
      <c r="J739" s="36">
        <f t="shared" si="90"/>
        <v>14</v>
      </c>
      <c r="K739" s="36" t="str">
        <f t="shared" si="91"/>
        <v>17</v>
      </c>
      <c r="L739" s="36" t="str">
        <f t="shared" si="92"/>
        <v>03</v>
      </c>
      <c r="M739" s="36" t="str">
        <f t="shared" si="93"/>
        <v>88</v>
      </c>
      <c r="N739" s="34">
        <f t="shared" si="94"/>
        <v>35569.020000000004</v>
      </c>
      <c r="O739" s="37">
        <v>29000</v>
      </c>
      <c r="P739" s="37">
        <v>6569.02</v>
      </c>
      <c r="Q739" s="32" t="s">
        <v>3872</v>
      </c>
      <c r="R739" s="37" t="s">
        <v>6619</v>
      </c>
      <c r="S739" s="38">
        <v>44523</v>
      </c>
      <c r="T739" s="39">
        <f t="shared" si="95"/>
        <v>28</v>
      </c>
    </row>
    <row r="740" spans="1:20" s="39" customFormat="1" ht="54" hidden="1" outlineLevel="1">
      <c r="A740" s="32">
        <f t="shared" si="96"/>
        <v>732</v>
      </c>
      <c r="B740" s="32" t="s">
        <v>3868</v>
      </c>
      <c r="C740" s="32" t="s">
        <v>3869</v>
      </c>
      <c r="D740" s="48" t="s">
        <v>6620</v>
      </c>
      <c r="E740" s="34">
        <v>557045105</v>
      </c>
      <c r="F740" s="34" t="s">
        <v>6621</v>
      </c>
      <c r="G740" s="34" t="s">
        <v>12759</v>
      </c>
      <c r="H740" s="35" t="s">
        <v>6622</v>
      </c>
      <c r="I740" s="36" t="str">
        <f t="shared" si="89"/>
        <v>3</v>
      </c>
      <c r="J740" s="36">
        <f t="shared" si="90"/>
        <v>14</v>
      </c>
      <c r="K740" s="36" t="str">
        <f t="shared" si="91"/>
        <v>04</v>
      </c>
      <c r="L740" s="36" t="str">
        <f t="shared" si="92"/>
        <v>12</v>
      </c>
      <c r="M740" s="36" t="str">
        <f t="shared" si="93"/>
        <v>92</v>
      </c>
      <c r="N740" s="34">
        <f t="shared" si="94"/>
        <v>40202.075899999996</v>
      </c>
      <c r="O740" s="37">
        <v>31012.799999999999</v>
      </c>
      <c r="P740" s="37">
        <v>9189.2759000000005</v>
      </c>
      <c r="Q740" s="32" t="s">
        <v>3872</v>
      </c>
      <c r="R740" s="37" t="s">
        <v>6623</v>
      </c>
      <c r="S740" s="38">
        <v>44523</v>
      </c>
      <c r="T740" s="39">
        <f t="shared" si="95"/>
        <v>28</v>
      </c>
    </row>
    <row r="741" spans="1:20" s="39" customFormat="1" ht="54" hidden="1" outlineLevel="1">
      <c r="A741" s="32">
        <f t="shared" si="96"/>
        <v>733</v>
      </c>
      <c r="B741" s="32" t="s">
        <v>3868</v>
      </c>
      <c r="C741" s="32" t="s">
        <v>3869</v>
      </c>
      <c r="D741" s="48" t="s">
        <v>6624</v>
      </c>
      <c r="E741" s="34">
        <v>519552894</v>
      </c>
      <c r="F741" s="34" t="s">
        <v>6625</v>
      </c>
      <c r="G741" s="34" t="s">
        <v>12760</v>
      </c>
      <c r="H741" s="35" t="s">
        <v>6626</v>
      </c>
      <c r="I741" s="36" t="str">
        <f t="shared" si="89"/>
        <v>4</v>
      </c>
      <c r="J741" s="36">
        <f t="shared" si="90"/>
        <v>14</v>
      </c>
      <c r="K741" s="36" t="str">
        <f t="shared" si="91"/>
        <v>22</v>
      </c>
      <c r="L741" s="36" t="str">
        <f t="shared" si="92"/>
        <v>02</v>
      </c>
      <c r="M741" s="36" t="str">
        <f t="shared" si="93"/>
        <v>90</v>
      </c>
      <c r="N741" s="34">
        <f t="shared" si="94"/>
        <v>35809.157440000003</v>
      </c>
      <c r="O741" s="37">
        <v>27658.799999999999</v>
      </c>
      <c r="P741" s="37">
        <v>8150.3574400000007</v>
      </c>
      <c r="Q741" s="32" t="s">
        <v>3872</v>
      </c>
      <c r="R741" s="37" t="s">
        <v>6627</v>
      </c>
      <c r="S741" s="38">
        <v>44523</v>
      </c>
      <c r="T741" s="39">
        <f t="shared" si="95"/>
        <v>28</v>
      </c>
    </row>
    <row r="742" spans="1:20" s="39" customFormat="1" ht="54" hidden="1" outlineLevel="1">
      <c r="A742" s="32">
        <f t="shared" si="96"/>
        <v>734</v>
      </c>
      <c r="B742" s="32" t="s">
        <v>3868</v>
      </c>
      <c r="C742" s="32" t="s">
        <v>3869</v>
      </c>
      <c r="D742" s="48" t="s">
        <v>6628</v>
      </c>
      <c r="E742" s="34">
        <v>558019254</v>
      </c>
      <c r="F742" s="34" t="s">
        <v>6629</v>
      </c>
      <c r="G742" s="34" t="s">
        <v>12761</v>
      </c>
      <c r="H742" s="35" t="s">
        <v>6630</v>
      </c>
      <c r="I742" s="36" t="str">
        <f t="shared" si="89"/>
        <v>3</v>
      </c>
      <c r="J742" s="36">
        <f t="shared" si="90"/>
        <v>14</v>
      </c>
      <c r="K742" s="36" t="str">
        <f t="shared" si="91"/>
        <v>17</v>
      </c>
      <c r="L742" s="36" t="str">
        <f t="shared" si="92"/>
        <v>03</v>
      </c>
      <c r="M742" s="36" t="str">
        <f t="shared" si="93"/>
        <v>95</v>
      </c>
      <c r="N742" s="34">
        <f t="shared" si="94"/>
        <v>35661.067350000005</v>
      </c>
      <c r="O742" s="37">
        <v>27544.400000000001</v>
      </c>
      <c r="P742" s="37">
        <v>8116.6673500000006</v>
      </c>
      <c r="Q742" s="32" t="s">
        <v>3872</v>
      </c>
      <c r="R742" s="37" t="s">
        <v>6631</v>
      </c>
      <c r="S742" s="38">
        <v>44524</v>
      </c>
      <c r="T742" s="39">
        <f t="shared" si="95"/>
        <v>28</v>
      </c>
    </row>
    <row r="743" spans="1:20" s="39" customFormat="1" ht="54" hidden="1" outlineLevel="1">
      <c r="A743" s="32">
        <f t="shared" si="96"/>
        <v>735</v>
      </c>
      <c r="B743" s="32" t="s">
        <v>3868</v>
      </c>
      <c r="C743" s="32" t="s">
        <v>3869</v>
      </c>
      <c r="D743" s="48" t="s">
        <v>6632</v>
      </c>
      <c r="E743" s="34">
        <v>593522261</v>
      </c>
      <c r="F743" s="34" t="s">
        <v>6633</v>
      </c>
      <c r="G743" s="34" t="s">
        <v>12762</v>
      </c>
      <c r="H743" s="35" t="s">
        <v>6634</v>
      </c>
      <c r="I743" s="36" t="str">
        <f t="shared" si="89"/>
        <v>4</v>
      </c>
      <c r="J743" s="36">
        <f t="shared" si="90"/>
        <v>14</v>
      </c>
      <c r="K743" s="36" t="str">
        <f t="shared" si="91"/>
        <v>08</v>
      </c>
      <c r="L743" s="36" t="str">
        <f t="shared" si="92"/>
        <v>03</v>
      </c>
      <c r="M743" s="36" t="str">
        <f t="shared" si="93"/>
        <v>86</v>
      </c>
      <c r="N743" s="34">
        <f t="shared" si="94"/>
        <v>38883.284270000004</v>
      </c>
      <c r="O743" s="37">
        <v>29995.454000000002</v>
      </c>
      <c r="P743" s="37">
        <v>8887.8302700000004</v>
      </c>
      <c r="Q743" s="32" t="s">
        <v>3872</v>
      </c>
      <c r="R743" s="37" t="s">
        <v>6635</v>
      </c>
      <c r="S743" s="38">
        <v>44522</v>
      </c>
      <c r="T743" s="39">
        <f t="shared" si="95"/>
        <v>28</v>
      </c>
    </row>
    <row r="744" spans="1:20" s="39" customFormat="1" ht="54" hidden="1" outlineLevel="1">
      <c r="A744" s="32">
        <f t="shared" si="96"/>
        <v>736</v>
      </c>
      <c r="B744" s="32" t="s">
        <v>3868</v>
      </c>
      <c r="C744" s="32" t="s">
        <v>3869</v>
      </c>
      <c r="D744" s="48" t="s">
        <v>6636</v>
      </c>
      <c r="E744" s="34">
        <v>561013928</v>
      </c>
      <c r="F744" s="34" t="s">
        <v>6637</v>
      </c>
      <c r="G744" s="34" t="s">
        <v>12763</v>
      </c>
      <c r="H744" s="35" t="s">
        <v>6638</v>
      </c>
      <c r="I744" s="36" t="str">
        <f t="shared" si="89"/>
        <v>4</v>
      </c>
      <c r="J744" s="36">
        <f t="shared" si="90"/>
        <v>14</v>
      </c>
      <c r="K744" s="36" t="str">
        <f t="shared" si="91"/>
        <v>21</v>
      </c>
      <c r="L744" s="36" t="str">
        <f t="shared" si="92"/>
        <v>07</v>
      </c>
      <c r="M744" s="36" t="str">
        <f t="shared" si="93"/>
        <v>89</v>
      </c>
      <c r="N744" s="34">
        <f t="shared" si="94"/>
        <v>36319.156350000005</v>
      </c>
      <c r="O744" s="37">
        <v>27999.963</v>
      </c>
      <c r="P744" s="37">
        <v>8319.1933500000014</v>
      </c>
      <c r="Q744" s="32" t="s">
        <v>3872</v>
      </c>
      <c r="R744" s="37" t="s">
        <v>6639</v>
      </c>
      <c r="S744" s="38">
        <v>44525</v>
      </c>
      <c r="T744" s="39">
        <f t="shared" si="95"/>
        <v>28</v>
      </c>
    </row>
    <row r="745" spans="1:20" s="39" customFormat="1" ht="54" hidden="1" outlineLevel="1">
      <c r="A745" s="32">
        <f t="shared" si="96"/>
        <v>737</v>
      </c>
      <c r="B745" s="32" t="s">
        <v>3868</v>
      </c>
      <c r="C745" s="32" t="s">
        <v>3869</v>
      </c>
      <c r="D745" s="48" t="s">
        <v>6640</v>
      </c>
      <c r="E745" s="34">
        <v>574156576</v>
      </c>
      <c r="F745" s="34" t="s">
        <v>6641</v>
      </c>
      <c r="G745" s="34" t="s">
        <v>12764</v>
      </c>
      <c r="H745" s="35" t="s">
        <v>6642</v>
      </c>
      <c r="I745" s="36" t="str">
        <f t="shared" si="89"/>
        <v>4</v>
      </c>
      <c r="J745" s="36">
        <f t="shared" si="90"/>
        <v>14</v>
      </c>
      <c r="K745" s="36" t="str">
        <f t="shared" si="91"/>
        <v>20</v>
      </c>
      <c r="L745" s="36" t="str">
        <f t="shared" si="92"/>
        <v>05</v>
      </c>
      <c r="M745" s="36" t="str">
        <f t="shared" si="93"/>
        <v>92</v>
      </c>
      <c r="N745" s="34">
        <f t="shared" si="94"/>
        <v>32423.455710000002</v>
      </c>
      <c r="O745" s="37">
        <v>24996.543000000001</v>
      </c>
      <c r="P745" s="37">
        <v>7426.9127099999996</v>
      </c>
      <c r="Q745" s="32" t="s">
        <v>3872</v>
      </c>
      <c r="R745" s="37" t="s">
        <v>6643</v>
      </c>
      <c r="S745" s="38">
        <v>44524</v>
      </c>
      <c r="T745" s="39">
        <f t="shared" si="95"/>
        <v>28</v>
      </c>
    </row>
    <row r="746" spans="1:20" s="39" customFormat="1" ht="54" hidden="1" outlineLevel="1">
      <c r="A746" s="32">
        <f t="shared" si="96"/>
        <v>738</v>
      </c>
      <c r="B746" s="32" t="s">
        <v>3868</v>
      </c>
      <c r="C746" s="32" t="s">
        <v>3869</v>
      </c>
      <c r="D746" s="48" t="s">
        <v>6644</v>
      </c>
      <c r="E746" s="34">
        <v>515617291</v>
      </c>
      <c r="F746" s="34" t="s">
        <v>6645</v>
      </c>
      <c r="G746" s="34" t="s">
        <v>12765</v>
      </c>
      <c r="H746" s="35" t="s">
        <v>6646</v>
      </c>
      <c r="I746" s="36" t="str">
        <f t="shared" si="89"/>
        <v>3</v>
      </c>
      <c r="J746" s="36">
        <f t="shared" si="90"/>
        <v>14</v>
      </c>
      <c r="K746" s="36" t="str">
        <f t="shared" si="91"/>
        <v>16</v>
      </c>
      <c r="L746" s="36" t="str">
        <f t="shared" si="92"/>
        <v>02</v>
      </c>
      <c r="M746" s="36" t="str">
        <f t="shared" si="93"/>
        <v>88</v>
      </c>
      <c r="N746" s="34">
        <f t="shared" si="94"/>
        <v>27474.425190000002</v>
      </c>
      <c r="O746" s="37">
        <v>21412.799999999999</v>
      </c>
      <c r="P746" s="37">
        <v>6061.6251900000007</v>
      </c>
      <c r="Q746" s="32" t="s">
        <v>3872</v>
      </c>
      <c r="R746" s="37" t="s">
        <v>6647</v>
      </c>
      <c r="S746" s="38">
        <v>44524</v>
      </c>
      <c r="T746" s="39">
        <f t="shared" si="95"/>
        <v>28</v>
      </c>
    </row>
    <row r="747" spans="1:20" s="39" customFormat="1" ht="54" hidden="1" outlineLevel="1">
      <c r="A747" s="32">
        <f t="shared" si="96"/>
        <v>739</v>
      </c>
      <c r="B747" s="32" t="s">
        <v>3868</v>
      </c>
      <c r="C747" s="32" t="s">
        <v>3869</v>
      </c>
      <c r="D747" s="48" t="s">
        <v>6648</v>
      </c>
      <c r="E747" s="34">
        <v>528505804</v>
      </c>
      <c r="F747" s="34" t="s">
        <v>6649</v>
      </c>
      <c r="G747" s="34" t="s">
        <v>12766</v>
      </c>
      <c r="H747" s="35" t="s">
        <v>6650</v>
      </c>
      <c r="I747" s="36" t="str">
        <f t="shared" si="89"/>
        <v>4</v>
      </c>
      <c r="J747" s="36">
        <f t="shared" si="90"/>
        <v>14</v>
      </c>
      <c r="K747" s="36" t="str">
        <f t="shared" si="91"/>
        <v>30</v>
      </c>
      <c r="L747" s="36" t="str">
        <f t="shared" si="92"/>
        <v>04</v>
      </c>
      <c r="M747" s="36" t="str">
        <f t="shared" si="93"/>
        <v>90</v>
      </c>
      <c r="N747" s="34">
        <f t="shared" si="94"/>
        <v>39467.258999999998</v>
      </c>
      <c r="O747" s="37">
        <v>29998.696</v>
      </c>
      <c r="P747" s="37">
        <v>9468.5630000000001</v>
      </c>
      <c r="Q747" s="32" t="s">
        <v>3872</v>
      </c>
      <c r="R747" s="37" t="s">
        <v>6651</v>
      </c>
      <c r="S747" s="38">
        <v>44520</v>
      </c>
      <c r="T747" s="39">
        <f t="shared" si="95"/>
        <v>28</v>
      </c>
    </row>
    <row r="748" spans="1:20" s="39" customFormat="1" ht="54" hidden="1" outlineLevel="1">
      <c r="A748" s="32">
        <f t="shared" si="96"/>
        <v>740</v>
      </c>
      <c r="B748" s="32" t="s">
        <v>3868</v>
      </c>
      <c r="C748" s="32" t="s">
        <v>3869</v>
      </c>
      <c r="D748" s="48" t="s">
        <v>6652</v>
      </c>
      <c r="E748" s="34">
        <v>522149516</v>
      </c>
      <c r="F748" s="34" t="s">
        <v>6653</v>
      </c>
      <c r="G748" s="34" t="s">
        <v>12767</v>
      </c>
      <c r="H748" s="35" t="s">
        <v>6654</v>
      </c>
      <c r="I748" s="36" t="str">
        <f t="shared" si="89"/>
        <v>3</v>
      </c>
      <c r="J748" s="36">
        <f t="shared" si="90"/>
        <v>14</v>
      </c>
      <c r="K748" s="36" t="str">
        <f t="shared" si="91"/>
        <v>16</v>
      </c>
      <c r="L748" s="36" t="str">
        <f t="shared" si="92"/>
        <v>03</v>
      </c>
      <c r="M748" s="36" t="str">
        <f t="shared" si="93"/>
        <v>95</v>
      </c>
      <c r="N748" s="34">
        <f t="shared" si="94"/>
        <v>34963.517</v>
      </c>
      <c r="O748" s="37">
        <v>26995.215</v>
      </c>
      <c r="P748" s="37">
        <v>7968.3019999999997</v>
      </c>
      <c r="Q748" s="32" t="s">
        <v>3872</v>
      </c>
      <c r="R748" s="37" t="s">
        <v>6655</v>
      </c>
      <c r="S748" s="38">
        <v>44526</v>
      </c>
      <c r="T748" s="39">
        <f t="shared" si="95"/>
        <v>28</v>
      </c>
    </row>
    <row r="749" spans="1:20" s="39" customFormat="1" ht="54" hidden="1" outlineLevel="1">
      <c r="A749" s="32">
        <f t="shared" si="96"/>
        <v>741</v>
      </c>
      <c r="B749" s="32" t="s">
        <v>3868</v>
      </c>
      <c r="C749" s="32" t="s">
        <v>3869</v>
      </c>
      <c r="D749" s="48" t="s">
        <v>6656</v>
      </c>
      <c r="E749" s="34">
        <v>490522149</v>
      </c>
      <c r="F749" s="34" t="s">
        <v>6657</v>
      </c>
      <c r="G749" s="34" t="s">
        <v>12768</v>
      </c>
      <c r="H749" s="35" t="s">
        <v>6658</v>
      </c>
      <c r="I749" s="36" t="str">
        <f t="shared" si="89"/>
        <v>4</v>
      </c>
      <c r="J749" s="36">
        <f t="shared" si="90"/>
        <v>14</v>
      </c>
      <c r="K749" s="36" t="str">
        <f t="shared" si="91"/>
        <v>17</v>
      </c>
      <c r="L749" s="36" t="str">
        <f t="shared" si="92"/>
        <v>07</v>
      </c>
      <c r="M749" s="36" t="str">
        <f t="shared" si="93"/>
        <v>76</v>
      </c>
      <c r="N749" s="34">
        <f t="shared" si="94"/>
        <v>46892.296000000002</v>
      </c>
      <c r="O749" s="37">
        <v>36400</v>
      </c>
      <c r="P749" s="37">
        <v>10492.296</v>
      </c>
      <c r="Q749" s="32" t="s">
        <v>3872</v>
      </c>
      <c r="R749" s="37" t="s">
        <v>6659</v>
      </c>
      <c r="S749" s="38">
        <v>44523</v>
      </c>
      <c r="T749" s="39">
        <f t="shared" si="95"/>
        <v>28</v>
      </c>
    </row>
    <row r="750" spans="1:20" s="39" customFormat="1" ht="54" hidden="1" outlineLevel="1">
      <c r="A750" s="32">
        <f t="shared" si="96"/>
        <v>742</v>
      </c>
      <c r="B750" s="32" t="s">
        <v>3868</v>
      </c>
      <c r="C750" s="32" t="s">
        <v>3869</v>
      </c>
      <c r="D750" s="48" t="s">
        <v>6660</v>
      </c>
      <c r="E750" s="35" t="s">
        <v>6661</v>
      </c>
      <c r="F750" s="34" t="s">
        <v>6662</v>
      </c>
      <c r="G750" s="34" t="s">
        <v>12769</v>
      </c>
      <c r="H750" s="35" t="s">
        <v>6663</v>
      </c>
      <c r="I750" s="36" t="str">
        <f t="shared" si="89"/>
        <v>6</v>
      </c>
      <c r="J750" s="36">
        <f t="shared" si="90"/>
        <v>14</v>
      </c>
      <c r="K750" s="36" t="str">
        <f t="shared" si="91"/>
        <v>25</v>
      </c>
      <c r="L750" s="36" t="str">
        <f t="shared" si="92"/>
        <v>07</v>
      </c>
      <c r="M750" s="36" t="str">
        <f t="shared" si="93"/>
        <v>01</v>
      </c>
      <c r="N750" s="34">
        <f t="shared" si="94"/>
        <v>36368.633000000002</v>
      </c>
      <c r="O750" s="37">
        <v>31049.200000000001</v>
      </c>
      <c r="P750" s="37">
        <v>5319.433</v>
      </c>
      <c r="Q750" s="32" t="s">
        <v>3872</v>
      </c>
      <c r="R750" s="37" t="s">
        <v>6664</v>
      </c>
      <c r="S750" s="38">
        <v>44523</v>
      </c>
      <c r="T750" s="39">
        <f t="shared" si="95"/>
        <v>28</v>
      </c>
    </row>
    <row r="751" spans="1:20" s="39" customFormat="1" ht="54" hidden="1" outlineLevel="1">
      <c r="A751" s="32">
        <f t="shared" si="96"/>
        <v>743</v>
      </c>
      <c r="B751" s="32" t="s">
        <v>3868</v>
      </c>
      <c r="C751" s="32" t="s">
        <v>3869</v>
      </c>
      <c r="D751" s="48" t="s">
        <v>6665</v>
      </c>
      <c r="E751" s="34">
        <v>600875310</v>
      </c>
      <c r="F751" s="34" t="s">
        <v>6666</v>
      </c>
      <c r="G751" s="34" t="s">
        <v>12770</v>
      </c>
      <c r="H751" s="35" t="s">
        <v>6667</v>
      </c>
      <c r="I751" s="36" t="str">
        <f t="shared" si="89"/>
        <v>3</v>
      </c>
      <c r="J751" s="36">
        <f t="shared" si="90"/>
        <v>14</v>
      </c>
      <c r="K751" s="36" t="str">
        <f t="shared" si="91"/>
        <v>26</v>
      </c>
      <c r="L751" s="36" t="str">
        <f t="shared" si="92"/>
        <v>10</v>
      </c>
      <c r="M751" s="36" t="str">
        <f t="shared" si="93"/>
        <v>88</v>
      </c>
      <c r="N751" s="34">
        <f t="shared" si="94"/>
        <v>47066.861120000001</v>
      </c>
      <c r="O751" s="37">
        <v>36400</v>
      </c>
      <c r="P751" s="37">
        <v>10666.86112</v>
      </c>
      <c r="Q751" s="32" t="s">
        <v>3872</v>
      </c>
      <c r="R751" s="37" t="s">
        <v>6668</v>
      </c>
      <c r="S751" s="38">
        <v>44525</v>
      </c>
      <c r="T751" s="39">
        <f t="shared" si="95"/>
        <v>28</v>
      </c>
    </row>
    <row r="752" spans="1:20" s="39" customFormat="1" ht="54" hidden="1" outlineLevel="1">
      <c r="A752" s="32">
        <f t="shared" si="96"/>
        <v>744</v>
      </c>
      <c r="B752" s="32" t="s">
        <v>3868</v>
      </c>
      <c r="C752" s="32" t="s">
        <v>3869</v>
      </c>
      <c r="D752" s="48" t="s">
        <v>6669</v>
      </c>
      <c r="E752" s="34">
        <v>602896616</v>
      </c>
      <c r="F752" s="34" t="s">
        <v>6670</v>
      </c>
      <c r="G752" s="34" t="s">
        <v>12771</v>
      </c>
      <c r="H752" s="35" t="s">
        <v>6671</v>
      </c>
      <c r="I752" s="36" t="str">
        <f t="shared" si="89"/>
        <v>3</v>
      </c>
      <c r="J752" s="36">
        <f t="shared" si="90"/>
        <v>14</v>
      </c>
      <c r="K752" s="36" t="str">
        <f t="shared" si="91"/>
        <v>15</v>
      </c>
      <c r="L752" s="36" t="str">
        <f t="shared" si="92"/>
        <v>08</v>
      </c>
      <c r="M752" s="36" t="str">
        <f t="shared" si="93"/>
        <v>91</v>
      </c>
      <c r="N752" s="34">
        <f t="shared" si="94"/>
        <v>35587.149980000002</v>
      </c>
      <c r="O752" s="37">
        <v>27658.799999999999</v>
      </c>
      <c r="P752" s="37">
        <v>7928.3499800000009</v>
      </c>
      <c r="Q752" s="32" t="s">
        <v>3872</v>
      </c>
      <c r="R752" s="37" t="s">
        <v>6672</v>
      </c>
      <c r="S752" s="38">
        <v>44522</v>
      </c>
      <c r="T752" s="39">
        <f t="shared" si="95"/>
        <v>28</v>
      </c>
    </row>
    <row r="753" spans="1:20" s="39" customFormat="1" ht="54" hidden="1" outlineLevel="1">
      <c r="A753" s="32">
        <f t="shared" si="96"/>
        <v>745</v>
      </c>
      <c r="B753" s="32" t="s">
        <v>3868</v>
      </c>
      <c r="C753" s="32" t="s">
        <v>3869</v>
      </c>
      <c r="D753" s="48" t="s">
        <v>6673</v>
      </c>
      <c r="E753" s="34">
        <v>522641578</v>
      </c>
      <c r="F753" s="34" t="s">
        <v>6674</v>
      </c>
      <c r="G753" s="34" t="s">
        <v>12772</v>
      </c>
      <c r="H753" s="35" t="s">
        <v>6675</v>
      </c>
      <c r="I753" s="36" t="str">
        <f t="shared" si="89"/>
        <v>3</v>
      </c>
      <c r="J753" s="36">
        <f t="shared" si="90"/>
        <v>14</v>
      </c>
      <c r="K753" s="36" t="str">
        <f t="shared" si="91"/>
        <v>21</v>
      </c>
      <c r="L753" s="36" t="str">
        <f t="shared" si="92"/>
        <v>07</v>
      </c>
      <c r="M753" s="36" t="str">
        <f t="shared" si="93"/>
        <v>87</v>
      </c>
      <c r="N753" s="34">
        <f t="shared" si="94"/>
        <v>36112.052680000001</v>
      </c>
      <c r="O753" s="37">
        <v>28612.799999999999</v>
      </c>
      <c r="P753" s="37">
        <v>7499.2526799999996</v>
      </c>
      <c r="Q753" s="32" t="s">
        <v>3872</v>
      </c>
      <c r="R753" s="37" t="s">
        <v>6676</v>
      </c>
      <c r="S753" s="38">
        <v>44524</v>
      </c>
      <c r="T753" s="39">
        <f t="shared" si="95"/>
        <v>28</v>
      </c>
    </row>
    <row r="754" spans="1:20" s="39" customFormat="1" ht="54" hidden="1" outlineLevel="1">
      <c r="A754" s="32">
        <f t="shared" si="96"/>
        <v>746</v>
      </c>
      <c r="B754" s="32" t="s">
        <v>3868</v>
      </c>
      <c r="C754" s="32" t="s">
        <v>3869</v>
      </c>
      <c r="D754" s="48" t="s">
        <v>6677</v>
      </c>
      <c r="E754" s="34">
        <v>549172474</v>
      </c>
      <c r="F754" s="34" t="s">
        <v>6678</v>
      </c>
      <c r="G754" s="34" t="s">
        <v>12773</v>
      </c>
      <c r="H754" s="35" t="s">
        <v>6679</v>
      </c>
      <c r="I754" s="36" t="str">
        <f t="shared" si="89"/>
        <v>4</v>
      </c>
      <c r="J754" s="36">
        <f t="shared" si="90"/>
        <v>14</v>
      </c>
      <c r="K754" s="36" t="str">
        <f t="shared" si="91"/>
        <v>08</v>
      </c>
      <c r="L754" s="36" t="str">
        <f t="shared" si="92"/>
        <v>05</v>
      </c>
      <c r="M754" s="36" t="str">
        <f t="shared" si="93"/>
        <v>86</v>
      </c>
      <c r="N754" s="34">
        <f t="shared" si="94"/>
        <v>36792.142999999996</v>
      </c>
      <c r="O754" s="37">
        <v>29974.42</v>
      </c>
      <c r="P754" s="37">
        <v>6817.723</v>
      </c>
      <c r="Q754" s="32" t="s">
        <v>3872</v>
      </c>
      <c r="R754" s="37" t="s">
        <v>6680</v>
      </c>
      <c r="S754" s="38">
        <v>44522</v>
      </c>
      <c r="T754" s="39">
        <f t="shared" si="95"/>
        <v>28</v>
      </c>
    </row>
    <row r="755" spans="1:20" s="39" customFormat="1" ht="54" hidden="1" outlineLevel="1">
      <c r="A755" s="32">
        <f t="shared" si="96"/>
        <v>747</v>
      </c>
      <c r="B755" s="32" t="s">
        <v>3868</v>
      </c>
      <c r="C755" s="32" t="s">
        <v>3869</v>
      </c>
      <c r="D755" s="48" t="s">
        <v>6681</v>
      </c>
      <c r="E755" s="34">
        <v>521708460</v>
      </c>
      <c r="F755" s="34" t="s">
        <v>6682</v>
      </c>
      <c r="G755" s="34" t="s">
        <v>12774</v>
      </c>
      <c r="H755" s="35" t="s">
        <v>6683</v>
      </c>
      <c r="I755" s="36" t="str">
        <f t="shared" si="89"/>
        <v>3</v>
      </c>
      <c r="J755" s="36">
        <f t="shared" si="90"/>
        <v>14</v>
      </c>
      <c r="K755" s="36" t="str">
        <f t="shared" si="91"/>
        <v>09</v>
      </c>
      <c r="L755" s="36" t="str">
        <f t="shared" si="92"/>
        <v>01</v>
      </c>
      <c r="M755" s="36" t="str">
        <f t="shared" si="93"/>
        <v>92</v>
      </c>
      <c r="N755" s="34">
        <f t="shared" si="94"/>
        <v>36316.57116</v>
      </c>
      <c r="O755" s="37">
        <v>28190</v>
      </c>
      <c r="P755" s="37">
        <v>8126.5711600000004</v>
      </c>
      <c r="Q755" s="32" t="s">
        <v>3872</v>
      </c>
      <c r="R755" s="37" t="s">
        <v>6684</v>
      </c>
      <c r="S755" s="38">
        <v>44529</v>
      </c>
      <c r="T755" s="39">
        <f t="shared" si="95"/>
        <v>28</v>
      </c>
    </row>
    <row r="756" spans="1:20" s="39" customFormat="1" ht="54" hidden="1" outlineLevel="1">
      <c r="A756" s="32">
        <f t="shared" si="96"/>
        <v>748</v>
      </c>
      <c r="B756" s="32" t="s">
        <v>3868</v>
      </c>
      <c r="C756" s="32" t="s">
        <v>3869</v>
      </c>
      <c r="D756" s="48" t="s">
        <v>6685</v>
      </c>
      <c r="E756" s="34">
        <v>494723014</v>
      </c>
      <c r="F756" s="34" t="s">
        <v>6686</v>
      </c>
      <c r="G756" s="34" t="s">
        <v>12775</v>
      </c>
      <c r="H756" s="35" t="s">
        <v>6687</v>
      </c>
      <c r="I756" s="36" t="str">
        <f t="shared" si="89"/>
        <v>3</v>
      </c>
      <c r="J756" s="36">
        <f t="shared" si="90"/>
        <v>14</v>
      </c>
      <c r="K756" s="36" t="str">
        <f t="shared" si="91"/>
        <v>17</v>
      </c>
      <c r="L756" s="36" t="str">
        <f t="shared" si="92"/>
        <v>10</v>
      </c>
      <c r="M756" s="36" t="str">
        <f t="shared" si="93"/>
        <v>87</v>
      </c>
      <c r="N756" s="34">
        <f t="shared" si="94"/>
        <v>38273.854999999996</v>
      </c>
      <c r="O756" s="37">
        <v>33320</v>
      </c>
      <c r="P756" s="37">
        <v>4953.8549999999996</v>
      </c>
      <c r="Q756" s="32" t="s">
        <v>3872</v>
      </c>
      <c r="R756" s="37" t="s">
        <v>6688</v>
      </c>
      <c r="S756" s="38">
        <v>44525</v>
      </c>
      <c r="T756" s="39">
        <f t="shared" si="95"/>
        <v>28</v>
      </c>
    </row>
    <row r="757" spans="1:20" s="39" customFormat="1" ht="54" hidden="1" outlineLevel="1">
      <c r="A757" s="32">
        <f t="shared" si="96"/>
        <v>749</v>
      </c>
      <c r="B757" s="32" t="s">
        <v>3868</v>
      </c>
      <c r="C757" s="32" t="s">
        <v>3869</v>
      </c>
      <c r="D757" s="48" t="s">
        <v>6689</v>
      </c>
      <c r="E757" s="34">
        <v>534549004</v>
      </c>
      <c r="F757" s="34" t="s">
        <v>6690</v>
      </c>
      <c r="G757" s="34" t="s">
        <v>12776</v>
      </c>
      <c r="H757" s="35" t="s">
        <v>6691</v>
      </c>
      <c r="I757" s="36" t="str">
        <f t="shared" si="89"/>
        <v>4</v>
      </c>
      <c r="J757" s="36">
        <f t="shared" si="90"/>
        <v>14</v>
      </c>
      <c r="K757" s="36" t="str">
        <f t="shared" si="91"/>
        <v>31</v>
      </c>
      <c r="L757" s="36" t="str">
        <f t="shared" si="92"/>
        <v>10</v>
      </c>
      <c r="M757" s="36" t="str">
        <f t="shared" si="93"/>
        <v>90</v>
      </c>
      <c r="N757" s="34">
        <f t="shared" si="94"/>
        <v>32203.577000000001</v>
      </c>
      <c r="O757" s="37">
        <v>27591.200000000001</v>
      </c>
      <c r="P757" s="37">
        <v>4612.3770000000004</v>
      </c>
      <c r="Q757" s="32" t="s">
        <v>3872</v>
      </c>
      <c r="R757" s="37" t="s">
        <v>6692</v>
      </c>
      <c r="S757" s="38">
        <v>44525</v>
      </c>
      <c r="T757" s="39">
        <f t="shared" si="95"/>
        <v>28</v>
      </c>
    </row>
    <row r="758" spans="1:20" s="39" customFormat="1" ht="54" hidden="1" outlineLevel="1">
      <c r="A758" s="32">
        <f t="shared" si="96"/>
        <v>750</v>
      </c>
      <c r="B758" s="32" t="s">
        <v>3868</v>
      </c>
      <c r="C758" s="32" t="s">
        <v>3869</v>
      </c>
      <c r="D758" s="48" t="s">
        <v>6693</v>
      </c>
      <c r="E758" s="34">
        <v>501046268</v>
      </c>
      <c r="F758" s="34" t="s">
        <v>6694</v>
      </c>
      <c r="G758" s="34" t="s">
        <v>12777</v>
      </c>
      <c r="H758" s="35" t="s">
        <v>6695</v>
      </c>
      <c r="I758" s="36" t="str">
        <f t="shared" si="89"/>
        <v>3</v>
      </c>
      <c r="J758" s="36">
        <f t="shared" si="90"/>
        <v>14</v>
      </c>
      <c r="K758" s="36" t="str">
        <f t="shared" si="91"/>
        <v>14</v>
      </c>
      <c r="L758" s="36" t="str">
        <f t="shared" si="92"/>
        <v>04</v>
      </c>
      <c r="M758" s="36" t="str">
        <f t="shared" si="93"/>
        <v>90</v>
      </c>
      <c r="N758" s="34">
        <f t="shared" si="94"/>
        <v>32162.902000000002</v>
      </c>
      <c r="O758" s="37">
        <v>28000</v>
      </c>
      <c r="P758" s="37">
        <v>4162.902</v>
      </c>
      <c r="Q758" s="32" t="s">
        <v>3872</v>
      </c>
      <c r="R758" s="37" t="s">
        <v>6696</v>
      </c>
      <c r="S758" s="38">
        <v>44522</v>
      </c>
      <c r="T758" s="39">
        <f t="shared" si="95"/>
        <v>28</v>
      </c>
    </row>
    <row r="759" spans="1:20" s="39" customFormat="1" ht="54" hidden="1" outlineLevel="1">
      <c r="A759" s="32">
        <f t="shared" si="96"/>
        <v>751</v>
      </c>
      <c r="B759" s="32" t="s">
        <v>3868</v>
      </c>
      <c r="C759" s="32" t="s">
        <v>3869</v>
      </c>
      <c r="D759" s="48" t="s">
        <v>6697</v>
      </c>
      <c r="E759" s="34">
        <v>546000174</v>
      </c>
      <c r="F759" s="34" t="s">
        <v>6698</v>
      </c>
      <c r="G759" s="34" t="s">
        <v>12778</v>
      </c>
      <c r="H759" s="35" t="s">
        <v>6699</v>
      </c>
      <c r="I759" s="36" t="str">
        <f t="shared" si="89"/>
        <v>4</v>
      </c>
      <c r="J759" s="36">
        <f t="shared" si="90"/>
        <v>14</v>
      </c>
      <c r="K759" s="36" t="str">
        <f t="shared" si="91"/>
        <v>13</v>
      </c>
      <c r="L759" s="36" t="str">
        <f t="shared" si="92"/>
        <v>11</v>
      </c>
      <c r="M759" s="36" t="str">
        <f t="shared" si="93"/>
        <v>96</v>
      </c>
      <c r="N759" s="34">
        <f t="shared" si="94"/>
        <v>43096.506349999996</v>
      </c>
      <c r="O759" s="37">
        <v>35000</v>
      </c>
      <c r="P759" s="37">
        <v>8096.5063499999997</v>
      </c>
      <c r="Q759" s="32" t="s">
        <v>3872</v>
      </c>
      <c r="R759" s="37" t="s">
        <v>6700</v>
      </c>
      <c r="S759" s="38">
        <v>44529</v>
      </c>
      <c r="T759" s="39">
        <f t="shared" si="95"/>
        <v>28</v>
      </c>
    </row>
    <row r="760" spans="1:20" s="39" customFormat="1" ht="54" hidden="1" outlineLevel="1">
      <c r="A760" s="32">
        <f t="shared" si="96"/>
        <v>752</v>
      </c>
      <c r="B760" s="32" t="s">
        <v>3868</v>
      </c>
      <c r="C760" s="32" t="s">
        <v>3869</v>
      </c>
      <c r="D760" s="48" t="s">
        <v>6701</v>
      </c>
      <c r="E760" s="34">
        <v>524060398</v>
      </c>
      <c r="F760" s="34" t="s">
        <v>6702</v>
      </c>
      <c r="G760" s="34" t="s">
        <v>12779</v>
      </c>
      <c r="H760" s="35" t="s">
        <v>6703</v>
      </c>
      <c r="I760" s="36" t="str">
        <f t="shared" si="89"/>
        <v>3</v>
      </c>
      <c r="J760" s="36">
        <f t="shared" si="90"/>
        <v>14</v>
      </c>
      <c r="K760" s="36" t="str">
        <f t="shared" si="91"/>
        <v>30</v>
      </c>
      <c r="L760" s="36" t="str">
        <f t="shared" si="92"/>
        <v>03</v>
      </c>
      <c r="M760" s="36" t="str">
        <f t="shared" si="93"/>
        <v>95</v>
      </c>
      <c r="N760" s="34">
        <f t="shared" si="94"/>
        <v>36908.61146</v>
      </c>
      <c r="O760" s="37">
        <v>29974.62</v>
      </c>
      <c r="P760" s="37">
        <v>6933.9914600000002</v>
      </c>
      <c r="Q760" s="32" t="s">
        <v>3872</v>
      </c>
      <c r="R760" s="37" t="s">
        <v>6704</v>
      </c>
      <c r="S760" s="38">
        <v>44529</v>
      </c>
      <c r="T760" s="39">
        <f t="shared" si="95"/>
        <v>28</v>
      </c>
    </row>
    <row r="761" spans="1:20" s="39" customFormat="1" ht="54" hidden="1" outlineLevel="1">
      <c r="A761" s="32">
        <f t="shared" si="96"/>
        <v>753</v>
      </c>
      <c r="B761" s="32" t="s">
        <v>3868</v>
      </c>
      <c r="C761" s="32" t="s">
        <v>3869</v>
      </c>
      <c r="D761" s="48" t="s">
        <v>6705</v>
      </c>
      <c r="E761" s="34">
        <v>575629610</v>
      </c>
      <c r="F761" s="34" t="s">
        <v>6706</v>
      </c>
      <c r="G761" s="34" t="s">
        <v>12780</v>
      </c>
      <c r="H761" s="35" t="s">
        <v>6707</v>
      </c>
      <c r="I761" s="36" t="str">
        <f t="shared" si="89"/>
        <v>4</v>
      </c>
      <c r="J761" s="36">
        <f t="shared" si="90"/>
        <v>14</v>
      </c>
      <c r="K761" s="36" t="str">
        <f t="shared" si="91"/>
        <v>14</v>
      </c>
      <c r="L761" s="36" t="str">
        <f t="shared" si="92"/>
        <v>03</v>
      </c>
      <c r="M761" s="36" t="str">
        <f t="shared" si="93"/>
        <v>74</v>
      </c>
      <c r="N761" s="34">
        <f t="shared" si="94"/>
        <v>36926.909</v>
      </c>
      <c r="O761" s="37">
        <v>29989.48</v>
      </c>
      <c r="P761" s="37">
        <v>6937.4290000000001</v>
      </c>
      <c r="Q761" s="32" t="s">
        <v>3872</v>
      </c>
      <c r="R761" s="37" t="s">
        <v>6708</v>
      </c>
      <c r="S761" s="38">
        <v>44527</v>
      </c>
      <c r="T761" s="39">
        <f t="shared" si="95"/>
        <v>28</v>
      </c>
    </row>
    <row r="762" spans="1:20" s="39" customFormat="1" ht="54" hidden="1" outlineLevel="1">
      <c r="A762" s="32">
        <f t="shared" si="96"/>
        <v>754</v>
      </c>
      <c r="B762" s="32" t="s">
        <v>3868</v>
      </c>
      <c r="C762" s="32" t="s">
        <v>3869</v>
      </c>
      <c r="D762" s="48" t="s">
        <v>6709</v>
      </c>
      <c r="E762" s="34">
        <v>518423191</v>
      </c>
      <c r="F762" s="34" t="s">
        <v>6710</v>
      </c>
      <c r="G762" s="34" t="s">
        <v>12781</v>
      </c>
      <c r="H762" s="35" t="s">
        <v>6711</v>
      </c>
      <c r="I762" s="36" t="str">
        <f t="shared" si="89"/>
        <v>3</v>
      </c>
      <c r="J762" s="36">
        <f t="shared" si="90"/>
        <v>14</v>
      </c>
      <c r="K762" s="36" t="str">
        <f t="shared" si="91"/>
        <v>21</v>
      </c>
      <c r="L762" s="36" t="str">
        <f t="shared" si="92"/>
        <v>09</v>
      </c>
      <c r="M762" s="36" t="str">
        <f t="shared" si="93"/>
        <v>86</v>
      </c>
      <c r="N762" s="34">
        <f t="shared" si="94"/>
        <v>44861.528640000004</v>
      </c>
      <c r="O762" s="37">
        <v>35000</v>
      </c>
      <c r="P762" s="37">
        <v>9861.5286400000005</v>
      </c>
      <c r="Q762" s="32" t="s">
        <v>3872</v>
      </c>
      <c r="R762" s="37" t="s">
        <v>6712</v>
      </c>
      <c r="S762" s="38">
        <v>44527</v>
      </c>
      <c r="T762" s="39">
        <f t="shared" si="95"/>
        <v>28</v>
      </c>
    </row>
    <row r="763" spans="1:20" s="39" customFormat="1" ht="54" hidden="1" outlineLevel="1">
      <c r="A763" s="32">
        <f t="shared" si="96"/>
        <v>755</v>
      </c>
      <c r="B763" s="32" t="s">
        <v>3868</v>
      </c>
      <c r="C763" s="32" t="s">
        <v>3869</v>
      </c>
      <c r="D763" s="48" t="s">
        <v>6713</v>
      </c>
      <c r="E763" s="34">
        <v>525576878</v>
      </c>
      <c r="F763" s="34" t="s">
        <v>6714</v>
      </c>
      <c r="G763" s="34" t="s">
        <v>12782</v>
      </c>
      <c r="H763" s="35" t="s">
        <v>6715</v>
      </c>
      <c r="I763" s="36" t="str">
        <f t="shared" si="89"/>
        <v>4</v>
      </c>
      <c r="J763" s="36">
        <f t="shared" si="90"/>
        <v>14</v>
      </c>
      <c r="K763" s="36" t="str">
        <f t="shared" si="91"/>
        <v>08</v>
      </c>
      <c r="L763" s="36" t="str">
        <f t="shared" si="92"/>
        <v>09</v>
      </c>
      <c r="M763" s="36" t="str">
        <f t="shared" si="93"/>
        <v>82</v>
      </c>
      <c r="N763" s="34">
        <f t="shared" si="94"/>
        <v>32186.391810000001</v>
      </c>
      <c r="O763" s="37">
        <v>26105</v>
      </c>
      <c r="P763" s="37">
        <v>6081.3918100000001</v>
      </c>
      <c r="Q763" s="32" t="s">
        <v>3872</v>
      </c>
      <c r="R763" s="37" t="s">
        <v>6716</v>
      </c>
      <c r="S763" s="38">
        <v>44529</v>
      </c>
      <c r="T763" s="39">
        <f t="shared" si="95"/>
        <v>28</v>
      </c>
    </row>
    <row r="764" spans="1:20" s="39" customFormat="1" ht="54" hidden="1" outlineLevel="1">
      <c r="A764" s="32">
        <f t="shared" si="96"/>
        <v>756</v>
      </c>
      <c r="B764" s="32" t="s">
        <v>3868</v>
      </c>
      <c r="C764" s="32" t="s">
        <v>3869</v>
      </c>
      <c r="D764" s="48" t="s">
        <v>6717</v>
      </c>
      <c r="E764" s="34">
        <v>569779166</v>
      </c>
      <c r="F764" s="34" t="s">
        <v>6718</v>
      </c>
      <c r="G764" s="34" t="s">
        <v>12783</v>
      </c>
      <c r="H764" s="35" t="s">
        <v>6719</v>
      </c>
      <c r="I764" s="36" t="str">
        <f t="shared" si="89"/>
        <v>3</v>
      </c>
      <c r="J764" s="36">
        <f t="shared" si="90"/>
        <v>14</v>
      </c>
      <c r="K764" s="36" t="str">
        <f t="shared" si="91"/>
        <v>01</v>
      </c>
      <c r="L764" s="36" t="str">
        <f t="shared" si="92"/>
        <v>02</v>
      </c>
      <c r="M764" s="36" t="str">
        <f t="shared" si="93"/>
        <v>95</v>
      </c>
      <c r="N764" s="34">
        <f t="shared" si="94"/>
        <v>27925.627069999999</v>
      </c>
      <c r="O764" s="37">
        <v>22800</v>
      </c>
      <c r="P764" s="37">
        <v>5125.6270699999995</v>
      </c>
      <c r="Q764" s="32" t="s">
        <v>3872</v>
      </c>
      <c r="R764" s="37" t="s">
        <v>6720</v>
      </c>
      <c r="S764" s="38">
        <v>44526</v>
      </c>
      <c r="T764" s="39">
        <f t="shared" si="95"/>
        <v>28</v>
      </c>
    </row>
    <row r="765" spans="1:20" s="39" customFormat="1" ht="54" hidden="1" outlineLevel="1">
      <c r="A765" s="32">
        <f t="shared" si="96"/>
        <v>757</v>
      </c>
      <c r="B765" s="32" t="s">
        <v>3868</v>
      </c>
      <c r="C765" s="32" t="s">
        <v>3869</v>
      </c>
      <c r="D765" s="48" t="s">
        <v>6721</v>
      </c>
      <c r="E765" s="34">
        <v>505019470</v>
      </c>
      <c r="F765" s="34" t="s">
        <v>6722</v>
      </c>
      <c r="G765" s="34" t="s">
        <v>12784</v>
      </c>
      <c r="H765" s="35" t="s">
        <v>6723</v>
      </c>
      <c r="I765" s="36" t="str">
        <f t="shared" si="89"/>
        <v>4</v>
      </c>
      <c r="J765" s="36">
        <f t="shared" si="90"/>
        <v>14</v>
      </c>
      <c r="K765" s="36" t="str">
        <f t="shared" si="91"/>
        <v>10</v>
      </c>
      <c r="L765" s="36" t="str">
        <f t="shared" si="92"/>
        <v>05</v>
      </c>
      <c r="M765" s="36" t="str">
        <f t="shared" si="93"/>
        <v>81</v>
      </c>
      <c r="N765" s="34">
        <f t="shared" si="94"/>
        <v>34387.396460000004</v>
      </c>
      <c r="O765" s="37">
        <v>27000</v>
      </c>
      <c r="P765" s="37">
        <v>7387.3964599999999</v>
      </c>
      <c r="Q765" s="32" t="s">
        <v>3872</v>
      </c>
      <c r="R765" s="37" t="s">
        <v>6724</v>
      </c>
      <c r="S765" s="38">
        <v>44526</v>
      </c>
      <c r="T765" s="39">
        <f t="shared" si="95"/>
        <v>28</v>
      </c>
    </row>
    <row r="766" spans="1:20" s="39" customFormat="1" ht="54" hidden="1" outlineLevel="1">
      <c r="A766" s="32">
        <f t="shared" si="96"/>
        <v>758</v>
      </c>
      <c r="B766" s="32" t="s">
        <v>3868</v>
      </c>
      <c r="C766" s="32" t="s">
        <v>3869</v>
      </c>
      <c r="D766" s="48" t="s">
        <v>6725</v>
      </c>
      <c r="E766" s="34">
        <v>498173356</v>
      </c>
      <c r="F766" s="34" t="s">
        <v>6726</v>
      </c>
      <c r="G766" s="34" t="s">
        <v>12785</v>
      </c>
      <c r="H766" s="35" t="s">
        <v>6727</v>
      </c>
      <c r="I766" s="36" t="str">
        <f t="shared" si="89"/>
        <v>3</v>
      </c>
      <c r="J766" s="36">
        <f t="shared" si="90"/>
        <v>14</v>
      </c>
      <c r="K766" s="36" t="str">
        <f t="shared" si="91"/>
        <v>10</v>
      </c>
      <c r="L766" s="36" t="str">
        <f t="shared" si="92"/>
        <v>02</v>
      </c>
      <c r="M766" s="36" t="str">
        <f t="shared" si="93"/>
        <v>88</v>
      </c>
      <c r="N766" s="34">
        <f t="shared" si="94"/>
        <v>36793.150249999999</v>
      </c>
      <c r="O766" s="37">
        <v>30000</v>
      </c>
      <c r="P766" s="37">
        <v>6793.1502499999997</v>
      </c>
      <c r="Q766" s="32" t="s">
        <v>3872</v>
      </c>
      <c r="R766" s="37" t="s">
        <v>6728</v>
      </c>
      <c r="S766" s="38">
        <v>44522</v>
      </c>
      <c r="T766" s="39">
        <f t="shared" si="95"/>
        <v>28</v>
      </c>
    </row>
    <row r="767" spans="1:20" s="39" customFormat="1" ht="54" hidden="1" outlineLevel="1">
      <c r="A767" s="32">
        <f t="shared" si="96"/>
        <v>759</v>
      </c>
      <c r="B767" s="32" t="s">
        <v>3868</v>
      </c>
      <c r="C767" s="32" t="s">
        <v>3869</v>
      </c>
      <c r="D767" s="48" t="s">
        <v>6729</v>
      </c>
      <c r="E767" s="34">
        <v>537851632</v>
      </c>
      <c r="F767" s="34" t="s">
        <v>6730</v>
      </c>
      <c r="G767" s="34" t="s">
        <v>12786</v>
      </c>
      <c r="H767" s="35" t="s">
        <v>6731</v>
      </c>
      <c r="I767" s="36" t="str">
        <f t="shared" si="89"/>
        <v>4</v>
      </c>
      <c r="J767" s="36">
        <f t="shared" si="90"/>
        <v>14</v>
      </c>
      <c r="K767" s="36" t="str">
        <f t="shared" si="91"/>
        <v>01</v>
      </c>
      <c r="L767" s="36" t="str">
        <f t="shared" si="92"/>
        <v>04</v>
      </c>
      <c r="M767" s="36" t="str">
        <f t="shared" si="93"/>
        <v>82</v>
      </c>
      <c r="N767" s="34">
        <f t="shared" si="94"/>
        <v>44918.583429999999</v>
      </c>
      <c r="O767" s="37">
        <v>35000</v>
      </c>
      <c r="P767" s="37">
        <v>9918.5834300000006</v>
      </c>
      <c r="Q767" s="32" t="s">
        <v>3872</v>
      </c>
      <c r="R767" s="37" t="s">
        <v>6732</v>
      </c>
      <c r="S767" s="38">
        <v>44524</v>
      </c>
      <c r="T767" s="39">
        <f t="shared" si="95"/>
        <v>28</v>
      </c>
    </row>
    <row r="768" spans="1:20" s="39" customFormat="1" ht="54" hidden="1" outlineLevel="1">
      <c r="A768" s="32">
        <f t="shared" si="96"/>
        <v>760</v>
      </c>
      <c r="B768" s="32" t="s">
        <v>3868</v>
      </c>
      <c r="C768" s="32" t="s">
        <v>3869</v>
      </c>
      <c r="D768" s="48" t="s">
        <v>6733</v>
      </c>
      <c r="E768" s="34">
        <v>538641838</v>
      </c>
      <c r="F768" s="34" t="s">
        <v>6734</v>
      </c>
      <c r="G768" s="34" t="s">
        <v>12787</v>
      </c>
      <c r="H768" s="35" t="s">
        <v>6735</v>
      </c>
      <c r="I768" s="36" t="str">
        <f t="shared" si="89"/>
        <v>3</v>
      </c>
      <c r="J768" s="36">
        <f t="shared" si="90"/>
        <v>14</v>
      </c>
      <c r="K768" s="36" t="str">
        <f t="shared" si="91"/>
        <v>26</v>
      </c>
      <c r="L768" s="36" t="str">
        <f t="shared" si="92"/>
        <v>09</v>
      </c>
      <c r="M768" s="36" t="str">
        <f t="shared" si="93"/>
        <v>93</v>
      </c>
      <c r="N768" s="34">
        <f t="shared" si="94"/>
        <v>38313.501259999997</v>
      </c>
      <c r="O768" s="37">
        <v>29855</v>
      </c>
      <c r="P768" s="37">
        <v>8458.5012599999991</v>
      </c>
      <c r="Q768" s="32" t="s">
        <v>3872</v>
      </c>
      <c r="R768" s="37" t="s">
        <v>6736</v>
      </c>
      <c r="S768" s="38">
        <v>44520</v>
      </c>
      <c r="T768" s="39">
        <f t="shared" si="95"/>
        <v>28</v>
      </c>
    </row>
    <row r="769" spans="1:21" s="39" customFormat="1" ht="54" hidden="1" outlineLevel="1">
      <c r="A769" s="32">
        <f t="shared" si="96"/>
        <v>761</v>
      </c>
      <c r="B769" s="32" t="s">
        <v>3868</v>
      </c>
      <c r="C769" s="32" t="s">
        <v>3869</v>
      </c>
      <c r="D769" s="48" t="s">
        <v>6737</v>
      </c>
      <c r="E769" s="34">
        <v>558124734</v>
      </c>
      <c r="F769" s="34" t="s">
        <v>6738</v>
      </c>
      <c r="G769" s="34" t="s">
        <v>12788</v>
      </c>
      <c r="H769" s="35" t="s">
        <v>6739</v>
      </c>
      <c r="I769" s="36" t="str">
        <f t="shared" si="89"/>
        <v>4</v>
      </c>
      <c r="J769" s="36">
        <f t="shared" si="90"/>
        <v>14</v>
      </c>
      <c r="K769" s="36" t="str">
        <f t="shared" si="91"/>
        <v>19</v>
      </c>
      <c r="L769" s="36" t="str">
        <f t="shared" si="92"/>
        <v>01</v>
      </c>
      <c r="M769" s="36" t="str">
        <f t="shared" si="93"/>
        <v>96</v>
      </c>
      <c r="N769" s="34">
        <f t="shared" si="94"/>
        <v>18789.76441</v>
      </c>
      <c r="O769" s="37">
        <v>15402.5</v>
      </c>
      <c r="P769" s="37">
        <v>3387.2644100000002</v>
      </c>
      <c r="Q769" s="32" t="s">
        <v>3872</v>
      </c>
      <c r="R769" s="37" t="s">
        <v>6740</v>
      </c>
      <c r="S769" s="38">
        <v>44526</v>
      </c>
      <c r="T769" s="39">
        <f t="shared" si="95"/>
        <v>28</v>
      </c>
    </row>
    <row r="770" spans="1:21" s="39" customFormat="1" ht="54" hidden="1" outlineLevel="1">
      <c r="A770" s="32">
        <f t="shared" si="96"/>
        <v>762</v>
      </c>
      <c r="B770" s="32" t="s">
        <v>3868</v>
      </c>
      <c r="C770" s="32" t="s">
        <v>3869</v>
      </c>
      <c r="D770" s="48" t="s">
        <v>6741</v>
      </c>
      <c r="E770" s="34">
        <v>523384604</v>
      </c>
      <c r="F770" s="34" t="s">
        <v>6742</v>
      </c>
      <c r="G770" s="34" t="s">
        <v>12789</v>
      </c>
      <c r="H770" s="35" t="s">
        <v>6743</v>
      </c>
      <c r="I770" s="36" t="str">
        <f t="shared" si="89"/>
        <v>4</v>
      </c>
      <c r="J770" s="36">
        <f t="shared" si="90"/>
        <v>14</v>
      </c>
      <c r="K770" s="36" t="str">
        <f t="shared" si="91"/>
        <v>30</v>
      </c>
      <c r="L770" s="36" t="str">
        <f t="shared" si="92"/>
        <v>11</v>
      </c>
      <c r="M770" s="36" t="str">
        <f t="shared" si="93"/>
        <v>74</v>
      </c>
      <c r="N770" s="34">
        <f t="shared" si="94"/>
        <v>36566.546730000002</v>
      </c>
      <c r="O770" s="37">
        <v>28420</v>
      </c>
      <c r="P770" s="37">
        <v>8146.54673</v>
      </c>
      <c r="Q770" s="32" t="s">
        <v>3872</v>
      </c>
      <c r="R770" s="37" t="s">
        <v>6744</v>
      </c>
      <c r="S770" s="38">
        <v>44524</v>
      </c>
      <c r="T770" s="39">
        <f t="shared" si="95"/>
        <v>28</v>
      </c>
    </row>
    <row r="771" spans="1:21" s="39" customFormat="1" ht="54" hidden="1" outlineLevel="1">
      <c r="A771" s="32">
        <f t="shared" si="96"/>
        <v>763</v>
      </c>
      <c r="B771" s="32" t="s">
        <v>3868</v>
      </c>
      <c r="C771" s="32" t="s">
        <v>3869</v>
      </c>
      <c r="D771" s="48" t="s">
        <v>6745</v>
      </c>
      <c r="E771" s="34">
        <v>558530862</v>
      </c>
      <c r="F771" s="34" t="s">
        <v>6746</v>
      </c>
      <c r="G771" s="34" t="s">
        <v>12790</v>
      </c>
      <c r="H771" s="35" t="s">
        <v>6747</v>
      </c>
      <c r="I771" s="36" t="str">
        <f t="shared" si="89"/>
        <v>3</v>
      </c>
      <c r="J771" s="36">
        <f t="shared" si="90"/>
        <v>14</v>
      </c>
      <c r="K771" s="36" t="str">
        <f t="shared" si="91"/>
        <v>06</v>
      </c>
      <c r="L771" s="36" t="str">
        <f t="shared" si="92"/>
        <v>10</v>
      </c>
      <c r="M771" s="36" t="str">
        <f t="shared" si="93"/>
        <v>93</v>
      </c>
      <c r="N771" s="34">
        <f t="shared" si="94"/>
        <v>38595.585760000002</v>
      </c>
      <c r="O771" s="37">
        <v>30000</v>
      </c>
      <c r="P771" s="37">
        <v>8595.5857599999999</v>
      </c>
      <c r="Q771" s="32" t="s">
        <v>3872</v>
      </c>
      <c r="R771" s="37" t="s">
        <v>6748</v>
      </c>
      <c r="S771" s="38">
        <v>44510</v>
      </c>
      <c r="T771" s="39">
        <f t="shared" si="95"/>
        <v>28</v>
      </c>
    </row>
    <row r="772" spans="1:21" s="39" customFormat="1" ht="54" hidden="1" outlineLevel="1">
      <c r="A772" s="32">
        <f t="shared" si="96"/>
        <v>764</v>
      </c>
      <c r="B772" s="32" t="s">
        <v>3868</v>
      </c>
      <c r="C772" s="32" t="s">
        <v>3869</v>
      </c>
      <c r="D772" s="48" t="s">
        <v>6749</v>
      </c>
      <c r="E772" s="34">
        <v>406801428</v>
      </c>
      <c r="F772" s="34" t="s">
        <v>6750</v>
      </c>
      <c r="G772" s="34" t="s">
        <v>12791</v>
      </c>
      <c r="H772" s="35" t="s">
        <v>6751</v>
      </c>
      <c r="I772" s="36" t="str">
        <f t="shared" si="89"/>
        <v>4</v>
      </c>
      <c r="J772" s="36">
        <f t="shared" si="90"/>
        <v>14</v>
      </c>
      <c r="K772" s="36" t="str">
        <f t="shared" si="91"/>
        <v>17</v>
      </c>
      <c r="L772" s="36" t="str">
        <f t="shared" si="92"/>
        <v>06</v>
      </c>
      <c r="M772" s="36" t="str">
        <f t="shared" si="93"/>
        <v>83</v>
      </c>
      <c r="N772" s="34">
        <f t="shared" si="94"/>
        <v>29299.541870000001</v>
      </c>
      <c r="O772" s="37">
        <v>23763.599999999999</v>
      </c>
      <c r="P772" s="37">
        <v>5535.9418700000006</v>
      </c>
      <c r="Q772" s="32" t="s">
        <v>3872</v>
      </c>
      <c r="R772" s="37" t="s">
        <v>6752</v>
      </c>
      <c r="S772" s="38">
        <v>44524</v>
      </c>
      <c r="T772" s="39">
        <f t="shared" si="95"/>
        <v>28</v>
      </c>
    </row>
    <row r="773" spans="1:21" s="39" customFormat="1" ht="54" hidden="1" outlineLevel="1">
      <c r="A773" s="32">
        <f t="shared" si="96"/>
        <v>765</v>
      </c>
      <c r="B773" s="32" t="s">
        <v>3868</v>
      </c>
      <c r="C773" s="32" t="s">
        <v>3869</v>
      </c>
      <c r="D773" s="48" t="s">
        <v>6753</v>
      </c>
      <c r="E773" s="34">
        <v>515680819</v>
      </c>
      <c r="F773" s="34" t="s">
        <v>6754</v>
      </c>
      <c r="G773" s="34" t="s">
        <v>12792</v>
      </c>
      <c r="H773" s="35" t="s">
        <v>6755</v>
      </c>
      <c r="I773" s="36" t="str">
        <f t="shared" si="89"/>
        <v>3</v>
      </c>
      <c r="J773" s="36">
        <f t="shared" si="90"/>
        <v>14</v>
      </c>
      <c r="K773" s="36" t="str">
        <f t="shared" si="91"/>
        <v>06</v>
      </c>
      <c r="L773" s="36" t="str">
        <f t="shared" si="92"/>
        <v>10</v>
      </c>
      <c r="M773" s="36" t="str">
        <f t="shared" si="93"/>
        <v>86</v>
      </c>
      <c r="N773" s="34">
        <f t="shared" si="94"/>
        <v>38539.225160000002</v>
      </c>
      <c r="O773" s="37">
        <v>29805</v>
      </c>
      <c r="P773" s="37">
        <v>8734.22516</v>
      </c>
      <c r="Q773" s="32" t="s">
        <v>3872</v>
      </c>
      <c r="R773" s="37" t="s">
        <v>6756</v>
      </c>
      <c r="S773" s="38">
        <v>44526</v>
      </c>
      <c r="T773" s="39">
        <f t="shared" si="95"/>
        <v>28</v>
      </c>
    </row>
    <row r="774" spans="1:21" s="39" customFormat="1" ht="54" hidden="1" outlineLevel="1">
      <c r="A774" s="32">
        <f t="shared" si="96"/>
        <v>766</v>
      </c>
      <c r="B774" s="32" t="s">
        <v>3868</v>
      </c>
      <c r="C774" s="32" t="s">
        <v>3869</v>
      </c>
      <c r="D774" s="48" t="s">
        <v>6757</v>
      </c>
      <c r="E774" s="34">
        <v>496067512</v>
      </c>
      <c r="F774" s="34" t="s">
        <v>6758</v>
      </c>
      <c r="G774" s="34" t="s">
        <v>12793</v>
      </c>
      <c r="H774" s="35" t="s">
        <v>6759</v>
      </c>
      <c r="I774" s="36" t="str">
        <f t="shared" si="89"/>
        <v>3</v>
      </c>
      <c r="J774" s="36">
        <f t="shared" si="90"/>
        <v>14</v>
      </c>
      <c r="K774" s="36" t="str">
        <f t="shared" si="91"/>
        <v>26</v>
      </c>
      <c r="L774" s="36" t="str">
        <f t="shared" si="92"/>
        <v>07</v>
      </c>
      <c r="M774" s="36" t="str">
        <f t="shared" si="93"/>
        <v>88</v>
      </c>
      <c r="N774" s="34">
        <f t="shared" si="94"/>
        <v>44735.101589999998</v>
      </c>
      <c r="O774" s="37">
        <v>36000</v>
      </c>
      <c r="P774" s="37">
        <v>8735.1015900000002</v>
      </c>
      <c r="Q774" s="32" t="s">
        <v>3872</v>
      </c>
      <c r="R774" s="37" t="s">
        <v>6760</v>
      </c>
      <c r="S774" s="38">
        <v>44526</v>
      </c>
      <c r="T774" s="39">
        <f t="shared" si="95"/>
        <v>28</v>
      </c>
    </row>
    <row r="775" spans="1:21" s="39" customFormat="1" ht="54" hidden="1" outlineLevel="1">
      <c r="A775" s="32">
        <f t="shared" si="96"/>
        <v>767</v>
      </c>
      <c r="B775" s="32" t="s">
        <v>3868</v>
      </c>
      <c r="C775" s="32" t="s">
        <v>3869</v>
      </c>
      <c r="D775" s="48" t="s">
        <v>6761</v>
      </c>
      <c r="E775" s="34">
        <v>516743136</v>
      </c>
      <c r="F775" s="34" t="s">
        <v>6762</v>
      </c>
      <c r="G775" s="34" t="s">
        <v>12794</v>
      </c>
      <c r="H775" s="35" t="s">
        <v>6763</v>
      </c>
      <c r="I775" s="36" t="str">
        <f t="shared" si="89"/>
        <v>3</v>
      </c>
      <c r="J775" s="36">
        <f t="shared" si="90"/>
        <v>14</v>
      </c>
      <c r="K775" s="36" t="str">
        <f t="shared" si="91"/>
        <v>24</v>
      </c>
      <c r="L775" s="36" t="str">
        <f t="shared" si="92"/>
        <v>10</v>
      </c>
      <c r="M775" s="36" t="str">
        <f t="shared" si="93"/>
        <v>86</v>
      </c>
      <c r="N775" s="34">
        <f t="shared" si="94"/>
        <v>42913.908770000002</v>
      </c>
      <c r="O775" s="37">
        <v>33320</v>
      </c>
      <c r="P775" s="37">
        <v>9593.90877</v>
      </c>
      <c r="Q775" s="32" t="s">
        <v>3872</v>
      </c>
      <c r="R775" s="37" t="s">
        <v>6764</v>
      </c>
      <c r="S775" s="38">
        <v>44526</v>
      </c>
      <c r="T775" s="39">
        <f t="shared" si="95"/>
        <v>28</v>
      </c>
    </row>
    <row r="776" spans="1:21" s="39" customFormat="1" ht="54" hidden="1" outlineLevel="1">
      <c r="A776" s="32">
        <f t="shared" si="96"/>
        <v>768</v>
      </c>
      <c r="B776" s="32" t="s">
        <v>3868</v>
      </c>
      <c r="C776" s="32" t="s">
        <v>3869</v>
      </c>
      <c r="D776" s="48" t="s">
        <v>6765</v>
      </c>
      <c r="E776" s="34">
        <v>629548368</v>
      </c>
      <c r="F776" s="34" t="s">
        <v>6766</v>
      </c>
      <c r="G776" s="34" t="s">
        <v>12795</v>
      </c>
      <c r="H776" s="35" t="s">
        <v>6767</v>
      </c>
      <c r="I776" s="36" t="str">
        <f t="shared" si="89"/>
        <v>3</v>
      </c>
      <c r="J776" s="36">
        <f t="shared" si="90"/>
        <v>14</v>
      </c>
      <c r="K776" s="36" t="str">
        <f t="shared" si="91"/>
        <v>31</v>
      </c>
      <c r="L776" s="36" t="str">
        <f t="shared" si="92"/>
        <v>08</v>
      </c>
      <c r="M776" s="36" t="str">
        <f t="shared" si="93"/>
        <v>91</v>
      </c>
      <c r="N776" s="34">
        <f t="shared" si="94"/>
        <v>36757.603000000003</v>
      </c>
      <c r="O776" s="37">
        <v>32000</v>
      </c>
      <c r="P776" s="37">
        <v>4757.6030000000001</v>
      </c>
      <c r="Q776" s="32" t="s">
        <v>3872</v>
      </c>
      <c r="R776" s="37" t="s">
        <v>6768</v>
      </c>
      <c r="S776" s="38">
        <v>44526</v>
      </c>
      <c r="T776" s="39">
        <f t="shared" si="95"/>
        <v>28</v>
      </c>
    </row>
    <row r="777" spans="1:21" s="39" customFormat="1" ht="54" hidden="1" outlineLevel="1">
      <c r="A777" s="32">
        <f t="shared" si="96"/>
        <v>769</v>
      </c>
      <c r="B777" s="32" t="s">
        <v>3868</v>
      </c>
      <c r="C777" s="32" t="s">
        <v>3869</v>
      </c>
      <c r="D777" s="48" t="s">
        <v>6769</v>
      </c>
      <c r="E777" s="34">
        <v>606853491</v>
      </c>
      <c r="F777" s="43" t="s">
        <v>6770</v>
      </c>
      <c r="G777" s="34" t="s">
        <v>12796</v>
      </c>
      <c r="H777" s="35" t="s">
        <v>6771</v>
      </c>
      <c r="I777" s="36" t="str">
        <f t="shared" ref="I777:I840" si="97">+MID(H777,1,1)</f>
        <v>3</v>
      </c>
      <c r="J777" s="36">
        <f t="shared" ref="J777:J840" si="98">+LEN(H777)</f>
        <v>14</v>
      </c>
      <c r="K777" s="36" t="str">
        <f t="shared" ref="K777:K840" si="99">+MID(H777,2,2)</f>
        <v>26</v>
      </c>
      <c r="L777" s="36" t="str">
        <f t="shared" ref="L777:L840" si="100">+MID(H777,4,2)</f>
        <v>07</v>
      </c>
      <c r="M777" s="36" t="str">
        <f t="shared" ref="M777:M840" si="101">+MID(H777,6,2)</f>
        <v>84</v>
      </c>
      <c r="N777" s="34">
        <f t="shared" si="94"/>
        <v>34460.252</v>
      </c>
      <c r="O777" s="37">
        <v>30000</v>
      </c>
      <c r="P777" s="37">
        <v>4460.2520000000004</v>
      </c>
      <c r="Q777" s="32" t="s">
        <v>3872</v>
      </c>
      <c r="R777" s="37" t="s">
        <v>6772</v>
      </c>
      <c r="S777" s="38">
        <v>44644</v>
      </c>
      <c r="T777" s="39">
        <f t="shared" si="95"/>
        <v>28</v>
      </c>
      <c r="U777" s="72"/>
    </row>
    <row r="778" spans="1:21" s="39" customFormat="1" ht="54" hidden="1" outlineLevel="1">
      <c r="A778" s="32">
        <f t="shared" si="96"/>
        <v>770</v>
      </c>
      <c r="B778" s="32" t="s">
        <v>3868</v>
      </c>
      <c r="C778" s="32" t="s">
        <v>3869</v>
      </c>
      <c r="D778" s="48" t="s">
        <v>6773</v>
      </c>
      <c r="E778" s="34">
        <v>549182897</v>
      </c>
      <c r="F778" s="34" t="s">
        <v>6774</v>
      </c>
      <c r="G778" s="34" t="s">
        <v>12797</v>
      </c>
      <c r="H778" s="35" t="s">
        <v>6775</v>
      </c>
      <c r="I778" s="36" t="str">
        <f t="shared" si="97"/>
        <v>4</v>
      </c>
      <c r="J778" s="36">
        <f t="shared" si="98"/>
        <v>14</v>
      </c>
      <c r="K778" s="36" t="str">
        <f t="shared" si="99"/>
        <v>04</v>
      </c>
      <c r="L778" s="36" t="str">
        <f t="shared" si="100"/>
        <v>02</v>
      </c>
      <c r="M778" s="36" t="str">
        <f t="shared" si="101"/>
        <v>93</v>
      </c>
      <c r="N778" s="34">
        <f t="shared" ref="N778:N841" si="102">O778+P778</f>
        <v>32408.936000000002</v>
      </c>
      <c r="O778" s="37">
        <v>28214.2</v>
      </c>
      <c r="P778" s="37">
        <v>4194.7359999999999</v>
      </c>
      <c r="Q778" s="32" t="s">
        <v>3872</v>
      </c>
      <c r="R778" s="37" t="s">
        <v>6776</v>
      </c>
      <c r="S778" s="38">
        <v>44529</v>
      </c>
      <c r="T778" s="39">
        <f t="shared" ref="T778:T841" si="103">+LEN(R778)</f>
        <v>28</v>
      </c>
    </row>
    <row r="779" spans="1:21" s="39" customFormat="1" ht="54" hidden="1" outlineLevel="1">
      <c r="A779" s="32">
        <f t="shared" ref="A779:A842" si="104">+A778+1</f>
        <v>771</v>
      </c>
      <c r="B779" s="32" t="s">
        <v>3868</v>
      </c>
      <c r="C779" s="32" t="s">
        <v>3869</v>
      </c>
      <c r="D779" s="48" t="s">
        <v>6777</v>
      </c>
      <c r="E779" s="34">
        <v>518869222</v>
      </c>
      <c r="F779" s="34" t="s">
        <v>6778</v>
      </c>
      <c r="G779" s="34" t="s">
        <v>12798</v>
      </c>
      <c r="H779" s="35" t="s">
        <v>6779</v>
      </c>
      <c r="I779" s="36" t="str">
        <f t="shared" si="97"/>
        <v>4</v>
      </c>
      <c r="J779" s="36">
        <f t="shared" si="98"/>
        <v>14</v>
      </c>
      <c r="K779" s="36" t="str">
        <f t="shared" si="99"/>
        <v>27</v>
      </c>
      <c r="L779" s="36" t="str">
        <f t="shared" si="100"/>
        <v>08</v>
      </c>
      <c r="M779" s="36" t="str">
        <f t="shared" si="101"/>
        <v>86</v>
      </c>
      <c r="N779" s="34">
        <f t="shared" si="102"/>
        <v>31997</v>
      </c>
      <c r="O779" s="37">
        <v>31997</v>
      </c>
      <c r="P779" s="37">
        <v>0</v>
      </c>
      <c r="Q779" s="32" t="s">
        <v>3872</v>
      </c>
      <c r="R779" s="37" t="s">
        <v>6780</v>
      </c>
      <c r="S779" s="38">
        <v>44530</v>
      </c>
      <c r="T779" s="39">
        <f t="shared" si="103"/>
        <v>28</v>
      </c>
    </row>
    <row r="780" spans="1:21" s="39" customFormat="1" ht="54" hidden="1" outlineLevel="1">
      <c r="A780" s="32">
        <f t="shared" si="104"/>
        <v>772</v>
      </c>
      <c r="B780" s="32" t="s">
        <v>3868</v>
      </c>
      <c r="C780" s="32" t="s">
        <v>3869</v>
      </c>
      <c r="D780" s="48" t="s">
        <v>6781</v>
      </c>
      <c r="E780" s="34">
        <v>567383511</v>
      </c>
      <c r="F780" s="34" t="s">
        <v>6782</v>
      </c>
      <c r="G780" s="34" t="s">
        <v>12799</v>
      </c>
      <c r="H780" s="35" t="s">
        <v>6783</v>
      </c>
      <c r="I780" s="36" t="str">
        <f t="shared" si="97"/>
        <v>4</v>
      </c>
      <c r="J780" s="36">
        <f t="shared" si="98"/>
        <v>14</v>
      </c>
      <c r="K780" s="36" t="str">
        <f t="shared" si="99"/>
        <v>26</v>
      </c>
      <c r="L780" s="36" t="str">
        <f t="shared" si="100"/>
        <v>08</v>
      </c>
      <c r="M780" s="36" t="str">
        <f t="shared" si="101"/>
        <v>98</v>
      </c>
      <c r="N780" s="34">
        <f t="shared" si="102"/>
        <v>18000</v>
      </c>
      <c r="O780" s="37">
        <v>18000</v>
      </c>
      <c r="P780" s="37">
        <v>0</v>
      </c>
      <c r="Q780" s="32" t="s">
        <v>3872</v>
      </c>
      <c r="R780" s="37" t="s">
        <v>6784</v>
      </c>
      <c r="S780" s="38">
        <v>44526</v>
      </c>
      <c r="T780" s="39">
        <f t="shared" si="103"/>
        <v>28</v>
      </c>
    </row>
    <row r="781" spans="1:21" s="39" customFormat="1" ht="54" hidden="1" outlineLevel="1">
      <c r="A781" s="32">
        <f t="shared" si="104"/>
        <v>773</v>
      </c>
      <c r="B781" s="32" t="s">
        <v>3868</v>
      </c>
      <c r="C781" s="32" t="s">
        <v>3869</v>
      </c>
      <c r="D781" s="48" t="s">
        <v>6785</v>
      </c>
      <c r="E781" s="34">
        <v>494509373</v>
      </c>
      <c r="F781" s="34" t="s">
        <v>6786</v>
      </c>
      <c r="G781" s="34" t="s">
        <v>12800</v>
      </c>
      <c r="H781" s="35" t="s">
        <v>6787</v>
      </c>
      <c r="I781" s="36" t="str">
        <f t="shared" si="97"/>
        <v>3</v>
      </c>
      <c r="J781" s="36">
        <f t="shared" si="98"/>
        <v>14</v>
      </c>
      <c r="K781" s="36" t="str">
        <f t="shared" si="99"/>
        <v>31</v>
      </c>
      <c r="L781" s="36" t="str">
        <f t="shared" si="100"/>
        <v>08</v>
      </c>
      <c r="M781" s="36" t="str">
        <f t="shared" si="101"/>
        <v>90</v>
      </c>
      <c r="N781" s="34">
        <f t="shared" si="102"/>
        <v>31770.973999999998</v>
      </c>
      <c r="O781" s="37">
        <v>27658.799999999999</v>
      </c>
      <c r="P781" s="37">
        <v>4112.174</v>
      </c>
      <c r="Q781" s="32" t="s">
        <v>3872</v>
      </c>
      <c r="R781" s="37" t="s">
        <v>6788</v>
      </c>
      <c r="S781" s="38">
        <v>44517</v>
      </c>
      <c r="T781" s="39">
        <f t="shared" si="103"/>
        <v>28</v>
      </c>
    </row>
    <row r="782" spans="1:21" s="39" customFormat="1" ht="54" hidden="1" outlineLevel="1">
      <c r="A782" s="32">
        <f t="shared" si="104"/>
        <v>774</v>
      </c>
      <c r="B782" s="32" t="s">
        <v>3868</v>
      </c>
      <c r="C782" s="32" t="s">
        <v>3869</v>
      </c>
      <c r="D782" s="48" t="s">
        <v>6789</v>
      </c>
      <c r="E782" s="34">
        <v>597342024</v>
      </c>
      <c r="F782" s="34" t="s">
        <v>6790</v>
      </c>
      <c r="G782" s="34" t="s">
        <v>12801</v>
      </c>
      <c r="H782" s="35" t="s">
        <v>6791</v>
      </c>
      <c r="I782" s="36" t="str">
        <f t="shared" si="97"/>
        <v>3</v>
      </c>
      <c r="J782" s="36">
        <f t="shared" si="98"/>
        <v>14</v>
      </c>
      <c r="K782" s="36" t="str">
        <f t="shared" si="99"/>
        <v>30</v>
      </c>
      <c r="L782" s="36" t="str">
        <f t="shared" si="100"/>
        <v>11</v>
      </c>
      <c r="M782" s="36" t="str">
        <f t="shared" si="101"/>
        <v>93</v>
      </c>
      <c r="N782" s="34">
        <f t="shared" si="102"/>
        <v>34018.809840000002</v>
      </c>
      <c r="O782" s="37">
        <v>27591.200000000001</v>
      </c>
      <c r="P782" s="37">
        <v>6427.6098400000001</v>
      </c>
      <c r="Q782" s="32" t="s">
        <v>3872</v>
      </c>
      <c r="R782" s="37" t="s">
        <v>6792</v>
      </c>
      <c r="S782" s="38">
        <v>44530</v>
      </c>
      <c r="T782" s="39">
        <f t="shared" si="103"/>
        <v>28</v>
      </c>
    </row>
    <row r="783" spans="1:21" s="39" customFormat="1" ht="54" hidden="1" outlineLevel="1">
      <c r="A783" s="32">
        <f t="shared" si="104"/>
        <v>775</v>
      </c>
      <c r="B783" s="32" t="s">
        <v>3868</v>
      </c>
      <c r="C783" s="32" t="s">
        <v>3869</v>
      </c>
      <c r="D783" s="48" t="s">
        <v>6793</v>
      </c>
      <c r="E783" s="34">
        <v>523239600</v>
      </c>
      <c r="F783" s="34" t="s">
        <v>6794</v>
      </c>
      <c r="G783" s="34" t="s">
        <v>12802</v>
      </c>
      <c r="H783" s="35" t="s">
        <v>6795</v>
      </c>
      <c r="I783" s="36" t="str">
        <f t="shared" si="97"/>
        <v>4</v>
      </c>
      <c r="J783" s="36">
        <f t="shared" si="98"/>
        <v>14</v>
      </c>
      <c r="K783" s="36" t="str">
        <f t="shared" si="99"/>
        <v>19</v>
      </c>
      <c r="L783" s="36" t="str">
        <f t="shared" si="100"/>
        <v>10</v>
      </c>
      <c r="M783" s="36" t="str">
        <f t="shared" si="101"/>
        <v>83</v>
      </c>
      <c r="N783" s="34">
        <f t="shared" si="102"/>
        <v>43153.561139999998</v>
      </c>
      <c r="O783" s="37">
        <v>35000</v>
      </c>
      <c r="P783" s="37">
        <v>8153.5611400000007</v>
      </c>
      <c r="Q783" s="32" t="s">
        <v>3872</v>
      </c>
      <c r="R783" s="37" t="s">
        <v>6796</v>
      </c>
      <c r="S783" s="38">
        <v>44530</v>
      </c>
      <c r="T783" s="39">
        <f t="shared" si="103"/>
        <v>28</v>
      </c>
    </row>
    <row r="784" spans="1:21" s="39" customFormat="1" ht="54" hidden="1" outlineLevel="1">
      <c r="A784" s="32">
        <f t="shared" si="104"/>
        <v>776</v>
      </c>
      <c r="B784" s="32" t="s">
        <v>3868</v>
      </c>
      <c r="C784" s="32" t="s">
        <v>3869</v>
      </c>
      <c r="D784" s="48" t="s">
        <v>6797</v>
      </c>
      <c r="E784" s="34">
        <v>512994817</v>
      </c>
      <c r="F784" s="34" t="s">
        <v>6798</v>
      </c>
      <c r="G784" s="34" t="s">
        <v>12803</v>
      </c>
      <c r="H784" s="35" t="s">
        <v>6799</v>
      </c>
      <c r="I784" s="36" t="str">
        <f t="shared" si="97"/>
        <v>3</v>
      </c>
      <c r="J784" s="36">
        <f t="shared" si="98"/>
        <v>14</v>
      </c>
      <c r="K784" s="36" t="str">
        <f t="shared" si="99"/>
        <v>22</v>
      </c>
      <c r="L784" s="36" t="str">
        <f t="shared" si="100"/>
        <v>05</v>
      </c>
      <c r="M784" s="36" t="str">
        <f t="shared" si="101"/>
        <v>91</v>
      </c>
      <c r="N784" s="34">
        <f t="shared" si="102"/>
        <v>44879.703580000001</v>
      </c>
      <c r="O784" s="37">
        <v>36400</v>
      </c>
      <c r="P784" s="37">
        <v>8479.7035799999994</v>
      </c>
      <c r="Q784" s="32" t="s">
        <v>3872</v>
      </c>
      <c r="R784" s="37" t="s">
        <v>6800</v>
      </c>
      <c r="S784" s="38">
        <v>44530</v>
      </c>
      <c r="T784" s="39">
        <f t="shared" si="103"/>
        <v>28</v>
      </c>
    </row>
    <row r="785" spans="1:20" s="39" customFormat="1" ht="54" hidden="1" outlineLevel="1">
      <c r="A785" s="32">
        <f t="shared" si="104"/>
        <v>777</v>
      </c>
      <c r="B785" s="32" t="s">
        <v>3868</v>
      </c>
      <c r="C785" s="32" t="s">
        <v>3869</v>
      </c>
      <c r="D785" s="48" t="s">
        <v>6801</v>
      </c>
      <c r="E785" s="34">
        <v>595257297</v>
      </c>
      <c r="F785" s="34" t="s">
        <v>6802</v>
      </c>
      <c r="G785" s="34" t="s">
        <v>12804</v>
      </c>
      <c r="H785" s="35" t="s">
        <v>6803</v>
      </c>
      <c r="I785" s="36" t="str">
        <f t="shared" si="97"/>
        <v>4</v>
      </c>
      <c r="J785" s="36">
        <f t="shared" si="98"/>
        <v>14</v>
      </c>
      <c r="K785" s="36" t="str">
        <f t="shared" si="99"/>
        <v>14</v>
      </c>
      <c r="L785" s="36" t="str">
        <f t="shared" si="100"/>
        <v>04</v>
      </c>
      <c r="M785" s="36" t="str">
        <f t="shared" si="101"/>
        <v>91</v>
      </c>
      <c r="N785" s="34">
        <f t="shared" si="102"/>
        <v>35044.393100000001</v>
      </c>
      <c r="O785" s="37">
        <v>27551.200000000001</v>
      </c>
      <c r="P785" s="37">
        <v>7493.1930999999995</v>
      </c>
      <c r="Q785" s="32" t="s">
        <v>3872</v>
      </c>
      <c r="R785" s="37" t="s">
        <v>6804</v>
      </c>
      <c r="S785" s="38">
        <v>44509</v>
      </c>
      <c r="T785" s="39">
        <f t="shared" si="103"/>
        <v>28</v>
      </c>
    </row>
    <row r="786" spans="1:20" s="39" customFormat="1" ht="54" hidden="1" outlineLevel="1">
      <c r="A786" s="32">
        <f t="shared" si="104"/>
        <v>778</v>
      </c>
      <c r="B786" s="32" t="s">
        <v>3868</v>
      </c>
      <c r="C786" s="32" t="s">
        <v>3869</v>
      </c>
      <c r="D786" s="48" t="s">
        <v>6805</v>
      </c>
      <c r="E786" s="34">
        <v>518349465</v>
      </c>
      <c r="F786" s="34" t="s">
        <v>6806</v>
      </c>
      <c r="G786" s="34" t="s">
        <v>12805</v>
      </c>
      <c r="H786" s="35" t="s">
        <v>6807</v>
      </c>
      <c r="I786" s="36" t="str">
        <f t="shared" si="97"/>
        <v>3</v>
      </c>
      <c r="J786" s="36">
        <f t="shared" si="98"/>
        <v>14</v>
      </c>
      <c r="K786" s="36" t="str">
        <f t="shared" si="99"/>
        <v>11</v>
      </c>
      <c r="L786" s="36" t="str">
        <f t="shared" si="100"/>
        <v>07</v>
      </c>
      <c r="M786" s="36" t="str">
        <f t="shared" si="101"/>
        <v>81</v>
      </c>
      <c r="N786" s="34">
        <f t="shared" si="102"/>
        <v>42867.222999999998</v>
      </c>
      <c r="O786" s="37">
        <v>35000</v>
      </c>
      <c r="P786" s="37">
        <v>7867.223</v>
      </c>
      <c r="Q786" s="32" t="s">
        <v>3872</v>
      </c>
      <c r="R786" s="37" t="s">
        <v>6808</v>
      </c>
      <c r="S786" s="38">
        <v>44524</v>
      </c>
      <c r="T786" s="39">
        <f t="shared" si="103"/>
        <v>28</v>
      </c>
    </row>
    <row r="787" spans="1:20" s="39" customFormat="1" ht="54" hidden="1" outlineLevel="1">
      <c r="A787" s="32">
        <f t="shared" si="104"/>
        <v>779</v>
      </c>
      <c r="B787" s="32" t="s">
        <v>3868</v>
      </c>
      <c r="C787" s="32" t="s">
        <v>3869</v>
      </c>
      <c r="D787" s="48" t="s">
        <v>6809</v>
      </c>
      <c r="E787" s="34">
        <v>527744761</v>
      </c>
      <c r="F787" s="34" t="s">
        <v>6810</v>
      </c>
      <c r="G787" s="34" t="s">
        <v>12806</v>
      </c>
      <c r="H787" s="35" t="s">
        <v>6811</v>
      </c>
      <c r="I787" s="36" t="str">
        <f t="shared" si="97"/>
        <v>4</v>
      </c>
      <c r="J787" s="36">
        <f t="shared" si="98"/>
        <v>14</v>
      </c>
      <c r="K787" s="36" t="str">
        <f t="shared" si="99"/>
        <v>25</v>
      </c>
      <c r="L787" s="36" t="str">
        <f t="shared" si="100"/>
        <v>09</v>
      </c>
      <c r="M787" s="36" t="str">
        <f t="shared" si="101"/>
        <v>90</v>
      </c>
      <c r="N787" s="34">
        <f t="shared" si="102"/>
        <v>44796.108999999997</v>
      </c>
      <c r="O787" s="37">
        <v>35000</v>
      </c>
      <c r="P787" s="37">
        <v>9796.1090000000004</v>
      </c>
      <c r="Q787" s="32" t="s">
        <v>3872</v>
      </c>
      <c r="R787" s="37" t="s">
        <v>6812</v>
      </c>
      <c r="S787" s="38">
        <v>44524</v>
      </c>
      <c r="T787" s="39">
        <f t="shared" si="103"/>
        <v>28</v>
      </c>
    </row>
    <row r="788" spans="1:20" s="39" customFormat="1" ht="54" hidden="1" outlineLevel="1">
      <c r="A788" s="32">
        <f t="shared" si="104"/>
        <v>780</v>
      </c>
      <c r="B788" s="32" t="s">
        <v>3868</v>
      </c>
      <c r="C788" s="32" t="s">
        <v>3869</v>
      </c>
      <c r="D788" s="48" t="s">
        <v>6813</v>
      </c>
      <c r="E788" s="34">
        <v>503359003</v>
      </c>
      <c r="F788" s="34" t="s">
        <v>6814</v>
      </c>
      <c r="G788" s="34" t="s">
        <v>12807</v>
      </c>
      <c r="H788" s="35" t="s">
        <v>6815</v>
      </c>
      <c r="I788" s="36" t="str">
        <f t="shared" si="97"/>
        <v>3</v>
      </c>
      <c r="J788" s="36">
        <f t="shared" si="98"/>
        <v>14</v>
      </c>
      <c r="K788" s="36" t="str">
        <f t="shared" si="99"/>
        <v>17</v>
      </c>
      <c r="L788" s="36" t="str">
        <f t="shared" si="100"/>
        <v>10</v>
      </c>
      <c r="M788" s="36" t="str">
        <f t="shared" si="101"/>
        <v>83</v>
      </c>
      <c r="N788" s="34">
        <f t="shared" si="102"/>
        <v>35000</v>
      </c>
      <c r="O788" s="37">
        <v>35000</v>
      </c>
      <c r="P788" s="37">
        <v>0</v>
      </c>
      <c r="Q788" s="32" t="s">
        <v>3872</v>
      </c>
      <c r="R788" s="37" t="s">
        <v>6816</v>
      </c>
      <c r="S788" s="38">
        <v>44512</v>
      </c>
      <c r="T788" s="39">
        <f t="shared" si="103"/>
        <v>28</v>
      </c>
    </row>
    <row r="789" spans="1:20" s="39" customFormat="1" ht="54" hidden="1" outlineLevel="1">
      <c r="A789" s="32">
        <f t="shared" si="104"/>
        <v>781</v>
      </c>
      <c r="B789" s="32" t="s">
        <v>3868</v>
      </c>
      <c r="C789" s="32" t="s">
        <v>3869</v>
      </c>
      <c r="D789" s="48" t="s">
        <v>6817</v>
      </c>
      <c r="E789" s="34">
        <v>531422308</v>
      </c>
      <c r="F789" s="34" t="s">
        <v>6818</v>
      </c>
      <c r="G789" s="34" t="s">
        <v>12808</v>
      </c>
      <c r="H789" s="35" t="s">
        <v>6819</v>
      </c>
      <c r="I789" s="36" t="str">
        <f t="shared" si="97"/>
        <v>3</v>
      </c>
      <c r="J789" s="36">
        <f t="shared" si="98"/>
        <v>14</v>
      </c>
      <c r="K789" s="36" t="str">
        <f t="shared" si="99"/>
        <v>03</v>
      </c>
      <c r="L789" s="36" t="str">
        <f t="shared" si="100"/>
        <v>05</v>
      </c>
      <c r="M789" s="36" t="str">
        <f t="shared" si="101"/>
        <v>96</v>
      </c>
      <c r="N789" s="34">
        <f t="shared" si="102"/>
        <v>37429.936000000002</v>
      </c>
      <c r="O789" s="37">
        <v>30000</v>
      </c>
      <c r="P789" s="37">
        <v>7429.9359999999997</v>
      </c>
      <c r="Q789" s="32" t="s">
        <v>3872</v>
      </c>
      <c r="R789" s="37" t="s">
        <v>6820</v>
      </c>
      <c r="S789" s="38">
        <v>44524</v>
      </c>
      <c r="T789" s="39">
        <f t="shared" si="103"/>
        <v>28</v>
      </c>
    </row>
    <row r="790" spans="1:20" s="39" customFormat="1" ht="54" hidden="1" outlineLevel="1">
      <c r="A790" s="32">
        <f t="shared" si="104"/>
        <v>782</v>
      </c>
      <c r="B790" s="32" t="s">
        <v>3868</v>
      </c>
      <c r="C790" s="32" t="s">
        <v>3869</v>
      </c>
      <c r="D790" s="48" t="s">
        <v>6821</v>
      </c>
      <c r="E790" s="34">
        <v>611683061</v>
      </c>
      <c r="F790" s="34" t="s">
        <v>6822</v>
      </c>
      <c r="G790" s="34" t="s">
        <v>12809</v>
      </c>
      <c r="H790" s="35" t="s">
        <v>6823</v>
      </c>
      <c r="I790" s="36" t="str">
        <f t="shared" si="97"/>
        <v>3</v>
      </c>
      <c r="J790" s="36">
        <f t="shared" si="98"/>
        <v>14</v>
      </c>
      <c r="K790" s="36" t="str">
        <f t="shared" si="99"/>
        <v>14</v>
      </c>
      <c r="L790" s="36" t="str">
        <f t="shared" si="100"/>
        <v>10</v>
      </c>
      <c r="M790" s="36" t="str">
        <f t="shared" si="101"/>
        <v>88</v>
      </c>
      <c r="N790" s="34">
        <f t="shared" si="102"/>
        <v>33003.224000000002</v>
      </c>
      <c r="O790" s="37">
        <v>27544.400000000001</v>
      </c>
      <c r="P790" s="37">
        <v>5458.8239999999996</v>
      </c>
      <c r="Q790" s="32" t="s">
        <v>3872</v>
      </c>
      <c r="R790" s="37" t="s">
        <v>6824</v>
      </c>
      <c r="S790" s="38">
        <v>44525</v>
      </c>
      <c r="T790" s="39">
        <f t="shared" si="103"/>
        <v>28</v>
      </c>
    </row>
    <row r="791" spans="1:20" s="39" customFormat="1" ht="54" hidden="1" outlineLevel="1">
      <c r="A791" s="32">
        <f t="shared" si="104"/>
        <v>783</v>
      </c>
      <c r="B791" s="32" t="s">
        <v>3868</v>
      </c>
      <c r="C791" s="32" t="s">
        <v>3869</v>
      </c>
      <c r="D791" s="48" t="s">
        <v>6825</v>
      </c>
      <c r="E791" s="34">
        <v>521234729</v>
      </c>
      <c r="F791" s="34" t="s">
        <v>6826</v>
      </c>
      <c r="G791" s="34" t="s">
        <v>12810</v>
      </c>
      <c r="H791" s="35" t="s">
        <v>6827</v>
      </c>
      <c r="I791" s="36" t="str">
        <f t="shared" si="97"/>
        <v>4</v>
      </c>
      <c r="J791" s="36">
        <f t="shared" si="98"/>
        <v>14</v>
      </c>
      <c r="K791" s="36" t="str">
        <f t="shared" si="99"/>
        <v>05</v>
      </c>
      <c r="L791" s="36" t="str">
        <f t="shared" si="100"/>
        <v>03</v>
      </c>
      <c r="M791" s="36" t="str">
        <f t="shared" si="101"/>
        <v>86</v>
      </c>
      <c r="N791" s="34">
        <f t="shared" si="102"/>
        <v>34460.252</v>
      </c>
      <c r="O791" s="37">
        <v>30000</v>
      </c>
      <c r="P791" s="37">
        <v>4460.2520000000004</v>
      </c>
      <c r="Q791" s="32" t="s">
        <v>3872</v>
      </c>
      <c r="R791" s="37" t="s">
        <v>6828</v>
      </c>
      <c r="S791" s="38">
        <v>44525</v>
      </c>
      <c r="T791" s="39">
        <f t="shared" si="103"/>
        <v>28</v>
      </c>
    </row>
    <row r="792" spans="1:20" s="39" customFormat="1" ht="54" hidden="1" outlineLevel="1">
      <c r="A792" s="32">
        <f t="shared" si="104"/>
        <v>784</v>
      </c>
      <c r="B792" s="32" t="s">
        <v>3868</v>
      </c>
      <c r="C792" s="32" t="s">
        <v>3869</v>
      </c>
      <c r="D792" s="48" t="s">
        <v>6829</v>
      </c>
      <c r="E792" s="34">
        <v>533136764</v>
      </c>
      <c r="F792" s="34" t="s">
        <v>6830</v>
      </c>
      <c r="G792" s="34" t="s">
        <v>12811</v>
      </c>
      <c r="H792" s="35" t="s">
        <v>6831</v>
      </c>
      <c r="I792" s="36" t="str">
        <f t="shared" si="97"/>
        <v>4</v>
      </c>
      <c r="J792" s="36">
        <f t="shared" si="98"/>
        <v>14</v>
      </c>
      <c r="K792" s="36" t="str">
        <f t="shared" si="99"/>
        <v>13</v>
      </c>
      <c r="L792" s="36" t="str">
        <f t="shared" si="100"/>
        <v>02</v>
      </c>
      <c r="M792" s="36" t="str">
        <f t="shared" si="101"/>
        <v>90</v>
      </c>
      <c r="N792" s="34">
        <f t="shared" si="102"/>
        <v>34460.252</v>
      </c>
      <c r="O792" s="37">
        <v>30000</v>
      </c>
      <c r="P792" s="37">
        <v>4460.2520000000004</v>
      </c>
      <c r="Q792" s="32" t="s">
        <v>3872</v>
      </c>
      <c r="R792" s="37" t="s">
        <v>6832</v>
      </c>
      <c r="S792" s="38">
        <v>44523</v>
      </c>
      <c r="T792" s="39">
        <f t="shared" si="103"/>
        <v>28</v>
      </c>
    </row>
    <row r="793" spans="1:20" s="39" customFormat="1" ht="54" hidden="1" outlineLevel="1">
      <c r="A793" s="32">
        <f t="shared" si="104"/>
        <v>785</v>
      </c>
      <c r="B793" s="32" t="s">
        <v>3868</v>
      </c>
      <c r="C793" s="32" t="s">
        <v>3869</v>
      </c>
      <c r="D793" s="48" t="s">
        <v>6833</v>
      </c>
      <c r="E793" s="34">
        <v>586729378</v>
      </c>
      <c r="F793" s="34" t="s">
        <v>6834</v>
      </c>
      <c r="G793" s="34" t="s">
        <v>12812</v>
      </c>
      <c r="H793" s="35" t="s">
        <v>6835</v>
      </c>
      <c r="I793" s="36" t="str">
        <f t="shared" si="97"/>
        <v>3</v>
      </c>
      <c r="J793" s="36">
        <f t="shared" si="98"/>
        <v>14</v>
      </c>
      <c r="K793" s="36" t="str">
        <f t="shared" si="99"/>
        <v>28</v>
      </c>
      <c r="L793" s="36" t="str">
        <f t="shared" si="100"/>
        <v>03</v>
      </c>
      <c r="M793" s="36" t="str">
        <f t="shared" si="101"/>
        <v>88</v>
      </c>
      <c r="N793" s="34">
        <f t="shared" si="102"/>
        <v>29865.444</v>
      </c>
      <c r="O793" s="37">
        <v>26000</v>
      </c>
      <c r="P793" s="37">
        <v>3865.444</v>
      </c>
      <c r="Q793" s="32" t="s">
        <v>3872</v>
      </c>
      <c r="R793" s="37" t="s">
        <v>6836</v>
      </c>
      <c r="S793" s="38">
        <v>44525</v>
      </c>
      <c r="T793" s="39">
        <f t="shared" si="103"/>
        <v>28</v>
      </c>
    </row>
    <row r="794" spans="1:20" s="39" customFormat="1" ht="54" hidden="1" outlineLevel="1">
      <c r="A794" s="32">
        <f t="shared" si="104"/>
        <v>786</v>
      </c>
      <c r="B794" s="32" t="s">
        <v>3868</v>
      </c>
      <c r="C794" s="32" t="s">
        <v>3869</v>
      </c>
      <c r="D794" s="48" t="s">
        <v>6837</v>
      </c>
      <c r="E794" s="34">
        <v>508771311</v>
      </c>
      <c r="F794" s="34" t="s">
        <v>6838</v>
      </c>
      <c r="G794" s="34" t="s">
        <v>12813</v>
      </c>
      <c r="H794" s="35" t="s">
        <v>6839</v>
      </c>
      <c r="I794" s="36" t="str">
        <f t="shared" si="97"/>
        <v>4</v>
      </c>
      <c r="J794" s="36">
        <f t="shared" si="98"/>
        <v>14</v>
      </c>
      <c r="K794" s="36" t="str">
        <f t="shared" si="99"/>
        <v>29</v>
      </c>
      <c r="L794" s="36" t="str">
        <f t="shared" si="100"/>
        <v>03</v>
      </c>
      <c r="M794" s="36" t="str">
        <f t="shared" si="101"/>
        <v>91</v>
      </c>
      <c r="N794" s="34">
        <f t="shared" si="102"/>
        <v>33655.053139999996</v>
      </c>
      <c r="O794" s="37">
        <v>27441.3</v>
      </c>
      <c r="P794" s="37">
        <v>6213.7531399999998</v>
      </c>
      <c r="Q794" s="32" t="s">
        <v>3872</v>
      </c>
      <c r="R794" s="37" t="s">
        <v>6840</v>
      </c>
      <c r="S794" s="38">
        <v>44532</v>
      </c>
      <c r="T794" s="39">
        <f t="shared" si="103"/>
        <v>28</v>
      </c>
    </row>
    <row r="795" spans="1:20" s="39" customFormat="1" ht="54" hidden="1" outlineLevel="1">
      <c r="A795" s="32">
        <f t="shared" si="104"/>
        <v>787</v>
      </c>
      <c r="B795" s="32" t="s">
        <v>3868</v>
      </c>
      <c r="C795" s="32" t="s">
        <v>3869</v>
      </c>
      <c r="D795" s="48" t="s">
        <v>6841</v>
      </c>
      <c r="E795" s="34">
        <v>623930490</v>
      </c>
      <c r="F795" s="34" t="s">
        <v>6842</v>
      </c>
      <c r="G795" s="34" t="s">
        <v>12814</v>
      </c>
      <c r="H795" s="35" t="s">
        <v>6843</v>
      </c>
      <c r="I795" s="36" t="str">
        <f t="shared" si="97"/>
        <v>4</v>
      </c>
      <c r="J795" s="36">
        <f t="shared" si="98"/>
        <v>14</v>
      </c>
      <c r="K795" s="36" t="str">
        <f t="shared" si="99"/>
        <v>23</v>
      </c>
      <c r="L795" s="36" t="str">
        <f t="shared" si="100"/>
        <v>07</v>
      </c>
      <c r="M795" s="36" t="str">
        <f t="shared" si="101"/>
        <v>95</v>
      </c>
      <c r="N795" s="34">
        <f t="shared" si="102"/>
        <v>46655.989780000004</v>
      </c>
      <c r="O795" s="37">
        <v>36400</v>
      </c>
      <c r="P795" s="37">
        <v>10255.98978</v>
      </c>
      <c r="Q795" s="32" t="s">
        <v>3872</v>
      </c>
      <c r="R795" s="37" t="s">
        <v>6844</v>
      </c>
      <c r="S795" s="38">
        <v>44533</v>
      </c>
      <c r="T795" s="39">
        <f t="shared" si="103"/>
        <v>28</v>
      </c>
    </row>
    <row r="796" spans="1:20" s="39" customFormat="1" ht="54" hidden="1" outlineLevel="1">
      <c r="A796" s="32">
        <f t="shared" si="104"/>
        <v>788</v>
      </c>
      <c r="B796" s="32" t="s">
        <v>3868</v>
      </c>
      <c r="C796" s="32" t="s">
        <v>3869</v>
      </c>
      <c r="D796" s="48" t="s">
        <v>6845</v>
      </c>
      <c r="E796" s="34">
        <v>508769945</v>
      </c>
      <c r="F796" s="34" t="s">
        <v>6846</v>
      </c>
      <c r="G796" s="34" t="s">
        <v>12815</v>
      </c>
      <c r="H796" s="35" t="s">
        <v>6847</v>
      </c>
      <c r="I796" s="36" t="str">
        <f t="shared" si="97"/>
        <v>4</v>
      </c>
      <c r="J796" s="36">
        <f t="shared" si="98"/>
        <v>14</v>
      </c>
      <c r="K796" s="36" t="str">
        <f t="shared" si="99"/>
        <v>27</v>
      </c>
      <c r="L796" s="36" t="str">
        <f t="shared" si="100"/>
        <v>09</v>
      </c>
      <c r="M796" s="36" t="str">
        <f t="shared" si="101"/>
        <v>88</v>
      </c>
      <c r="N796" s="34">
        <f t="shared" si="102"/>
        <v>31550.458790000001</v>
      </c>
      <c r="O796" s="37">
        <v>25725.2925</v>
      </c>
      <c r="P796" s="37">
        <v>5825.1662900000001</v>
      </c>
      <c r="Q796" s="32" t="s">
        <v>3872</v>
      </c>
      <c r="R796" s="37" t="s">
        <v>6848</v>
      </c>
      <c r="S796" s="38">
        <v>44532</v>
      </c>
      <c r="T796" s="39">
        <f t="shared" si="103"/>
        <v>28</v>
      </c>
    </row>
    <row r="797" spans="1:20" s="39" customFormat="1" ht="54" hidden="1" outlineLevel="1">
      <c r="A797" s="32">
        <f t="shared" si="104"/>
        <v>789</v>
      </c>
      <c r="B797" s="32" t="s">
        <v>3868</v>
      </c>
      <c r="C797" s="32" t="s">
        <v>3869</v>
      </c>
      <c r="D797" s="48" t="s">
        <v>6849</v>
      </c>
      <c r="E797" s="34">
        <v>575762559</v>
      </c>
      <c r="F797" s="34" t="s">
        <v>6850</v>
      </c>
      <c r="G797" s="34" t="s">
        <v>12816</v>
      </c>
      <c r="H797" s="35" t="s">
        <v>6851</v>
      </c>
      <c r="I797" s="36" t="str">
        <f t="shared" si="97"/>
        <v>3</v>
      </c>
      <c r="J797" s="36">
        <f t="shared" si="98"/>
        <v>14</v>
      </c>
      <c r="K797" s="36" t="str">
        <f t="shared" si="99"/>
        <v>28</v>
      </c>
      <c r="L797" s="36" t="str">
        <f t="shared" si="100"/>
        <v>06</v>
      </c>
      <c r="M797" s="36" t="str">
        <f t="shared" si="101"/>
        <v>90</v>
      </c>
      <c r="N797" s="34">
        <f t="shared" si="102"/>
        <v>34065.199999999997</v>
      </c>
      <c r="O797" s="37">
        <v>34065.199999999997</v>
      </c>
      <c r="P797" s="37">
        <v>0</v>
      </c>
      <c r="Q797" s="32" t="s">
        <v>3872</v>
      </c>
      <c r="R797" s="37" t="s">
        <v>6852</v>
      </c>
      <c r="S797" s="38">
        <v>44531</v>
      </c>
      <c r="T797" s="39">
        <f t="shared" si="103"/>
        <v>28</v>
      </c>
    </row>
    <row r="798" spans="1:20" s="39" customFormat="1" ht="54" hidden="1" outlineLevel="1">
      <c r="A798" s="32">
        <f t="shared" si="104"/>
        <v>790</v>
      </c>
      <c r="B798" s="32" t="s">
        <v>3868</v>
      </c>
      <c r="C798" s="32" t="s">
        <v>3869</v>
      </c>
      <c r="D798" s="48" t="s">
        <v>6853</v>
      </c>
      <c r="E798" s="34">
        <v>552350331</v>
      </c>
      <c r="F798" s="34" t="s">
        <v>6854</v>
      </c>
      <c r="G798" s="34" t="s">
        <v>12817</v>
      </c>
      <c r="H798" s="35" t="s">
        <v>6855</v>
      </c>
      <c r="I798" s="36" t="str">
        <f t="shared" si="97"/>
        <v>3</v>
      </c>
      <c r="J798" s="36">
        <f t="shared" si="98"/>
        <v>14</v>
      </c>
      <c r="K798" s="36" t="str">
        <f t="shared" si="99"/>
        <v>11</v>
      </c>
      <c r="L798" s="36" t="str">
        <f t="shared" si="100"/>
        <v>04</v>
      </c>
      <c r="M798" s="36" t="str">
        <f t="shared" si="101"/>
        <v>83</v>
      </c>
      <c r="N798" s="34">
        <f t="shared" si="102"/>
        <v>46703.233739999996</v>
      </c>
      <c r="O798" s="37">
        <v>36400</v>
      </c>
      <c r="P798" s="37">
        <v>10303.23374</v>
      </c>
      <c r="Q798" s="32" t="s">
        <v>3872</v>
      </c>
      <c r="R798" s="37" t="s">
        <v>6856</v>
      </c>
      <c r="S798" s="38">
        <v>44523</v>
      </c>
      <c r="T798" s="39">
        <f t="shared" si="103"/>
        <v>28</v>
      </c>
    </row>
    <row r="799" spans="1:20" s="39" customFormat="1" ht="54" hidden="1" outlineLevel="1">
      <c r="A799" s="32">
        <f t="shared" si="104"/>
        <v>791</v>
      </c>
      <c r="B799" s="32" t="s">
        <v>3868</v>
      </c>
      <c r="C799" s="32" t="s">
        <v>3869</v>
      </c>
      <c r="D799" s="48" t="s">
        <v>6857</v>
      </c>
      <c r="E799" s="34">
        <v>525698590</v>
      </c>
      <c r="F799" s="34" t="s">
        <v>6858</v>
      </c>
      <c r="G799" s="34" t="s">
        <v>12818</v>
      </c>
      <c r="H799" s="35" t="s">
        <v>6859</v>
      </c>
      <c r="I799" s="36" t="str">
        <f t="shared" si="97"/>
        <v>3</v>
      </c>
      <c r="J799" s="36">
        <f t="shared" si="98"/>
        <v>14</v>
      </c>
      <c r="K799" s="36" t="str">
        <f t="shared" si="99"/>
        <v>04</v>
      </c>
      <c r="L799" s="36" t="str">
        <f t="shared" si="100"/>
        <v>09</v>
      </c>
      <c r="M799" s="36" t="str">
        <f t="shared" si="101"/>
        <v>83</v>
      </c>
      <c r="N799" s="34">
        <f t="shared" si="102"/>
        <v>38254.959589999999</v>
      </c>
      <c r="O799" s="37">
        <v>29998.304</v>
      </c>
      <c r="P799" s="37">
        <v>8256.6555900000003</v>
      </c>
      <c r="Q799" s="32" t="s">
        <v>3872</v>
      </c>
      <c r="R799" s="37" t="s">
        <v>6860</v>
      </c>
      <c r="S799" s="38">
        <v>44539</v>
      </c>
      <c r="T799" s="39">
        <f t="shared" si="103"/>
        <v>28</v>
      </c>
    </row>
    <row r="800" spans="1:20" s="39" customFormat="1" ht="54" hidden="1" outlineLevel="1">
      <c r="A800" s="32">
        <f t="shared" si="104"/>
        <v>792</v>
      </c>
      <c r="B800" s="32" t="s">
        <v>3868</v>
      </c>
      <c r="C800" s="32" t="s">
        <v>3869</v>
      </c>
      <c r="D800" s="48" t="s">
        <v>6861</v>
      </c>
      <c r="E800" s="34">
        <v>533354873</v>
      </c>
      <c r="F800" s="34" t="s">
        <v>6862</v>
      </c>
      <c r="G800" s="34" t="s">
        <v>12819</v>
      </c>
      <c r="H800" s="35" t="s">
        <v>6863</v>
      </c>
      <c r="I800" s="36" t="str">
        <f t="shared" si="97"/>
        <v>4</v>
      </c>
      <c r="J800" s="36">
        <f t="shared" si="98"/>
        <v>14</v>
      </c>
      <c r="K800" s="36" t="str">
        <f t="shared" si="99"/>
        <v>29</v>
      </c>
      <c r="L800" s="36" t="str">
        <f t="shared" si="100"/>
        <v>10</v>
      </c>
      <c r="M800" s="36" t="str">
        <f t="shared" si="101"/>
        <v>87</v>
      </c>
      <c r="N800" s="34">
        <f t="shared" si="102"/>
        <v>36744.24613</v>
      </c>
      <c r="O800" s="37">
        <v>30000</v>
      </c>
      <c r="P800" s="37">
        <v>6744.2461299999995</v>
      </c>
      <c r="Q800" s="32" t="s">
        <v>3872</v>
      </c>
      <c r="R800" s="37" t="s">
        <v>6864</v>
      </c>
      <c r="S800" s="38">
        <v>44537</v>
      </c>
      <c r="T800" s="39">
        <f t="shared" si="103"/>
        <v>28</v>
      </c>
    </row>
    <row r="801" spans="1:20" s="39" customFormat="1" ht="54" hidden="1" outlineLevel="1">
      <c r="A801" s="32">
        <f t="shared" si="104"/>
        <v>793</v>
      </c>
      <c r="B801" s="32" t="s">
        <v>3868</v>
      </c>
      <c r="C801" s="32" t="s">
        <v>3869</v>
      </c>
      <c r="D801" s="48" t="s">
        <v>6865</v>
      </c>
      <c r="E801" s="34">
        <v>538010087</v>
      </c>
      <c r="F801" s="34" t="s">
        <v>6866</v>
      </c>
      <c r="G801" s="34" t="s">
        <v>12820</v>
      </c>
      <c r="H801" s="35" t="s">
        <v>6867</v>
      </c>
      <c r="I801" s="36" t="str">
        <f t="shared" si="97"/>
        <v>3</v>
      </c>
      <c r="J801" s="36">
        <f t="shared" si="98"/>
        <v>14</v>
      </c>
      <c r="K801" s="36" t="str">
        <f t="shared" si="99"/>
        <v>25</v>
      </c>
      <c r="L801" s="36" t="str">
        <f t="shared" si="100"/>
        <v>09</v>
      </c>
      <c r="M801" s="36" t="str">
        <f t="shared" si="101"/>
        <v>87</v>
      </c>
      <c r="N801" s="34">
        <f t="shared" si="102"/>
        <v>45294.54161</v>
      </c>
      <c r="O801" s="37">
        <v>35000</v>
      </c>
      <c r="P801" s="37">
        <v>10294.54161</v>
      </c>
      <c r="Q801" s="32" t="s">
        <v>3872</v>
      </c>
      <c r="R801" s="37" t="s">
        <v>6868</v>
      </c>
      <c r="S801" s="38">
        <v>44529</v>
      </c>
      <c r="T801" s="39">
        <f t="shared" si="103"/>
        <v>28</v>
      </c>
    </row>
    <row r="802" spans="1:20" s="39" customFormat="1" ht="54" hidden="1" outlineLevel="1">
      <c r="A802" s="32">
        <f t="shared" si="104"/>
        <v>794</v>
      </c>
      <c r="B802" s="32" t="s">
        <v>3868</v>
      </c>
      <c r="C802" s="32" t="s">
        <v>3869</v>
      </c>
      <c r="D802" s="48" t="s">
        <v>6869</v>
      </c>
      <c r="E802" s="34">
        <v>563086314</v>
      </c>
      <c r="F802" s="34" t="s">
        <v>6870</v>
      </c>
      <c r="G802" s="34" t="s">
        <v>12821</v>
      </c>
      <c r="H802" s="35" t="s">
        <v>6871</v>
      </c>
      <c r="I802" s="36" t="str">
        <f t="shared" si="97"/>
        <v>3</v>
      </c>
      <c r="J802" s="36">
        <f t="shared" si="98"/>
        <v>14</v>
      </c>
      <c r="K802" s="36" t="str">
        <f t="shared" si="99"/>
        <v>25</v>
      </c>
      <c r="L802" s="36" t="str">
        <f t="shared" si="100"/>
        <v>05</v>
      </c>
      <c r="M802" s="36" t="str">
        <f t="shared" si="101"/>
        <v>89</v>
      </c>
      <c r="N802" s="34">
        <f t="shared" si="102"/>
        <v>26905.611999999997</v>
      </c>
      <c r="O802" s="37">
        <v>20934.599999999999</v>
      </c>
      <c r="P802" s="37">
        <v>5971.0119999999997</v>
      </c>
      <c r="Q802" s="32" t="s">
        <v>3872</v>
      </c>
      <c r="R802" s="37" t="s">
        <v>6872</v>
      </c>
      <c r="S802" s="38">
        <v>44537</v>
      </c>
      <c r="T802" s="39">
        <f t="shared" si="103"/>
        <v>28</v>
      </c>
    </row>
    <row r="803" spans="1:20" s="39" customFormat="1" ht="54" hidden="1" outlineLevel="1">
      <c r="A803" s="32">
        <f t="shared" si="104"/>
        <v>795</v>
      </c>
      <c r="B803" s="32" t="s">
        <v>3868</v>
      </c>
      <c r="C803" s="32" t="s">
        <v>3869</v>
      </c>
      <c r="D803" s="48" t="s">
        <v>6873</v>
      </c>
      <c r="E803" s="34">
        <v>594640978</v>
      </c>
      <c r="F803" s="34" t="s">
        <v>6874</v>
      </c>
      <c r="G803" s="34" t="s">
        <v>12822</v>
      </c>
      <c r="H803" s="35" t="s">
        <v>6875</v>
      </c>
      <c r="I803" s="36" t="str">
        <f t="shared" si="97"/>
        <v>3</v>
      </c>
      <c r="J803" s="36">
        <f t="shared" si="98"/>
        <v>14</v>
      </c>
      <c r="K803" s="36" t="str">
        <f t="shared" si="99"/>
        <v>11</v>
      </c>
      <c r="L803" s="36" t="str">
        <f t="shared" si="100"/>
        <v>10</v>
      </c>
      <c r="M803" s="36" t="str">
        <f t="shared" si="101"/>
        <v>92</v>
      </c>
      <c r="N803" s="34">
        <f t="shared" si="102"/>
        <v>31772.351999999999</v>
      </c>
      <c r="O803" s="37">
        <v>27660</v>
      </c>
      <c r="P803" s="37">
        <v>4112.3519999999999</v>
      </c>
      <c r="Q803" s="32" t="s">
        <v>3872</v>
      </c>
      <c r="R803" s="37" t="s">
        <v>6876</v>
      </c>
      <c r="S803" s="38">
        <v>44537</v>
      </c>
      <c r="T803" s="39">
        <f t="shared" si="103"/>
        <v>28</v>
      </c>
    </row>
    <row r="804" spans="1:20" s="39" customFormat="1" ht="54" hidden="1" outlineLevel="1">
      <c r="A804" s="32">
        <f t="shared" si="104"/>
        <v>796</v>
      </c>
      <c r="B804" s="32" t="s">
        <v>3868</v>
      </c>
      <c r="C804" s="32" t="s">
        <v>3869</v>
      </c>
      <c r="D804" s="48" t="s">
        <v>6877</v>
      </c>
      <c r="E804" s="34">
        <v>514463462</v>
      </c>
      <c r="F804" s="34" t="s">
        <v>6878</v>
      </c>
      <c r="G804" s="34" t="s">
        <v>12823</v>
      </c>
      <c r="H804" s="35" t="s">
        <v>6879</v>
      </c>
      <c r="I804" s="36" t="str">
        <f t="shared" si="97"/>
        <v>3</v>
      </c>
      <c r="J804" s="36">
        <f t="shared" si="98"/>
        <v>14</v>
      </c>
      <c r="K804" s="36" t="str">
        <f t="shared" si="99"/>
        <v>31</v>
      </c>
      <c r="L804" s="36" t="str">
        <f t="shared" si="100"/>
        <v>08</v>
      </c>
      <c r="M804" s="36" t="str">
        <f t="shared" si="101"/>
        <v>93</v>
      </c>
      <c r="N804" s="34">
        <f t="shared" si="102"/>
        <v>31772.350999999999</v>
      </c>
      <c r="O804" s="37">
        <v>27660</v>
      </c>
      <c r="P804" s="37">
        <v>4112.3509999999997</v>
      </c>
      <c r="Q804" s="32" t="s">
        <v>3872</v>
      </c>
      <c r="R804" s="37" t="s">
        <v>6880</v>
      </c>
      <c r="S804" s="38">
        <v>44537</v>
      </c>
      <c r="T804" s="39">
        <f t="shared" si="103"/>
        <v>28</v>
      </c>
    </row>
    <row r="805" spans="1:20" s="39" customFormat="1" ht="54" hidden="1" outlineLevel="1">
      <c r="A805" s="32">
        <f t="shared" si="104"/>
        <v>797</v>
      </c>
      <c r="B805" s="32" t="s">
        <v>3868</v>
      </c>
      <c r="C805" s="32" t="s">
        <v>3869</v>
      </c>
      <c r="D805" s="48" t="s">
        <v>6881</v>
      </c>
      <c r="E805" s="34">
        <v>522670226</v>
      </c>
      <c r="F805" s="34" t="s">
        <v>6882</v>
      </c>
      <c r="G805" s="34" t="s">
        <v>12824</v>
      </c>
      <c r="H805" s="35" t="s">
        <v>6883</v>
      </c>
      <c r="I805" s="36" t="str">
        <f t="shared" si="97"/>
        <v>3</v>
      </c>
      <c r="J805" s="36">
        <f t="shared" si="98"/>
        <v>14</v>
      </c>
      <c r="K805" s="36" t="str">
        <f t="shared" si="99"/>
        <v>29</v>
      </c>
      <c r="L805" s="36" t="str">
        <f t="shared" si="100"/>
        <v>05</v>
      </c>
      <c r="M805" s="36" t="str">
        <f t="shared" si="101"/>
        <v>92</v>
      </c>
      <c r="N805" s="34">
        <f t="shared" si="102"/>
        <v>37503.120000000003</v>
      </c>
      <c r="O805" s="37">
        <v>31300</v>
      </c>
      <c r="P805" s="37">
        <v>6203.12</v>
      </c>
      <c r="Q805" s="32" t="s">
        <v>3872</v>
      </c>
      <c r="R805" s="37" t="s">
        <v>6884</v>
      </c>
      <c r="S805" s="38">
        <v>44537</v>
      </c>
      <c r="T805" s="39">
        <f t="shared" si="103"/>
        <v>28</v>
      </c>
    </row>
    <row r="806" spans="1:20" s="39" customFormat="1" ht="54" hidden="1" outlineLevel="1">
      <c r="A806" s="32">
        <f t="shared" si="104"/>
        <v>798</v>
      </c>
      <c r="B806" s="32" t="s">
        <v>3868</v>
      </c>
      <c r="C806" s="32" t="s">
        <v>3869</v>
      </c>
      <c r="D806" s="48" t="s">
        <v>6885</v>
      </c>
      <c r="E806" s="34">
        <v>534068129</v>
      </c>
      <c r="F806" s="34" t="s">
        <v>6886</v>
      </c>
      <c r="G806" s="34" t="s">
        <v>12825</v>
      </c>
      <c r="H806" s="35" t="s">
        <v>6887</v>
      </c>
      <c r="I806" s="36" t="str">
        <f t="shared" si="97"/>
        <v>4</v>
      </c>
      <c r="J806" s="36">
        <f t="shared" si="98"/>
        <v>14</v>
      </c>
      <c r="K806" s="36" t="str">
        <f t="shared" si="99"/>
        <v>10</v>
      </c>
      <c r="L806" s="36" t="str">
        <f t="shared" si="100"/>
        <v>07</v>
      </c>
      <c r="M806" s="36" t="str">
        <f t="shared" si="101"/>
        <v>94</v>
      </c>
      <c r="N806" s="34">
        <f t="shared" si="102"/>
        <v>31243.962</v>
      </c>
      <c r="O806" s="37">
        <v>27200</v>
      </c>
      <c r="P806" s="37">
        <v>4043.962</v>
      </c>
      <c r="Q806" s="32" t="s">
        <v>3872</v>
      </c>
      <c r="R806" s="37" t="s">
        <v>6888</v>
      </c>
      <c r="S806" s="38">
        <v>44523</v>
      </c>
      <c r="T806" s="39">
        <f t="shared" si="103"/>
        <v>28</v>
      </c>
    </row>
    <row r="807" spans="1:20" s="39" customFormat="1" ht="54" hidden="1" outlineLevel="1">
      <c r="A807" s="32">
        <f t="shared" si="104"/>
        <v>799</v>
      </c>
      <c r="B807" s="32" t="s">
        <v>3868</v>
      </c>
      <c r="C807" s="32" t="s">
        <v>3869</v>
      </c>
      <c r="D807" s="48" t="s">
        <v>6889</v>
      </c>
      <c r="E807" s="34">
        <v>493896630</v>
      </c>
      <c r="F807" s="34" t="s">
        <v>6890</v>
      </c>
      <c r="G807" s="34" t="s">
        <v>12826</v>
      </c>
      <c r="H807" s="35">
        <v>40604772090032</v>
      </c>
      <c r="I807" s="36" t="str">
        <f t="shared" si="97"/>
        <v>4</v>
      </c>
      <c r="J807" s="36">
        <f t="shared" si="98"/>
        <v>14</v>
      </c>
      <c r="K807" s="36" t="str">
        <f t="shared" si="99"/>
        <v>06</v>
      </c>
      <c r="L807" s="36" t="str">
        <f t="shared" si="100"/>
        <v>04</v>
      </c>
      <c r="M807" s="36" t="str">
        <f t="shared" si="101"/>
        <v>77</v>
      </c>
      <c r="N807" s="34">
        <f t="shared" si="102"/>
        <v>38026.315000000002</v>
      </c>
      <c r="O807" s="37">
        <v>33104.5</v>
      </c>
      <c r="P807" s="37">
        <v>4921.8149999999996</v>
      </c>
      <c r="Q807" s="32" t="s">
        <v>3872</v>
      </c>
      <c r="R807" s="37" t="s">
        <v>6891</v>
      </c>
      <c r="S807" s="38">
        <v>44537</v>
      </c>
      <c r="T807" s="39">
        <f t="shared" si="103"/>
        <v>28</v>
      </c>
    </row>
    <row r="808" spans="1:20" s="39" customFormat="1" ht="54" hidden="1" outlineLevel="1">
      <c r="A808" s="32">
        <f t="shared" si="104"/>
        <v>800</v>
      </c>
      <c r="B808" s="32" t="s">
        <v>3868</v>
      </c>
      <c r="C808" s="32" t="s">
        <v>3869</v>
      </c>
      <c r="D808" s="48" t="s">
        <v>6892</v>
      </c>
      <c r="E808" s="34">
        <v>522692737</v>
      </c>
      <c r="F808" s="34" t="s">
        <v>6893</v>
      </c>
      <c r="G808" s="34" t="s">
        <v>12827</v>
      </c>
      <c r="H808" s="35" t="s">
        <v>6894</v>
      </c>
      <c r="I808" s="36" t="str">
        <f t="shared" si="97"/>
        <v>3</v>
      </c>
      <c r="J808" s="36">
        <f t="shared" si="98"/>
        <v>14</v>
      </c>
      <c r="K808" s="36" t="str">
        <f t="shared" si="99"/>
        <v>29</v>
      </c>
      <c r="L808" s="36" t="str">
        <f t="shared" si="100"/>
        <v>04</v>
      </c>
      <c r="M808" s="36" t="str">
        <f t="shared" si="101"/>
        <v>94</v>
      </c>
      <c r="N808" s="34">
        <f t="shared" si="102"/>
        <v>31639.564000000002</v>
      </c>
      <c r="O808" s="37">
        <v>27544.400000000001</v>
      </c>
      <c r="P808" s="37">
        <v>4095.1640000000002</v>
      </c>
      <c r="Q808" s="32" t="s">
        <v>3872</v>
      </c>
      <c r="R808" s="37" t="s">
        <v>6895</v>
      </c>
      <c r="S808" s="38">
        <v>44537</v>
      </c>
      <c r="T808" s="39">
        <f t="shared" si="103"/>
        <v>28</v>
      </c>
    </row>
    <row r="809" spans="1:20" s="39" customFormat="1" ht="54" hidden="1" outlineLevel="1">
      <c r="A809" s="32">
        <f t="shared" si="104"/>
        <v>801</v>
      </c>
      <c r="B809" s="32" t="s">
        <v>3868</v>
      </c>
      <c r="C809" s="32" t="s">
        <v>3869</v>
      </c>
      <c r="D809" s="48" t="s">
        <v>6896</v>
      </c>
      <c r="E809" s="34">
        <v>547746170</v>
      </c>
      <c r="F809" s="34" t="s">
        <v>6897</v>
      </c>
      <c r="G809" s="34" t="s">
        <v>12828</v>
      </c>
      <c r="H809" s="35" t="s">
        <v>6898</v>
      </c>
      <c r="I809" s="36" t="str">
        <f t="shared" si="97"/>
        <v>4</v>
      </c>
      <c r="J809" s="36">
        <f t="shared" si="98"/>
        <v>14</v>
      </c>
      <c r="K809" s="36" t="str">
        <f t="shared" si="99"/>
        <v>22</v>
      </c>
      <c r="L809" s="36" t="str">
        <f t="shared" si="100"/>
        <v>09</v>
      </c>
      <c r="M809" s="36" t="str">
        <f t="shared" si="101"/>
        <v>87</v>
      </c>
      <c r="N809" s="34">
        <f t="shared" si="102"/>
        <v>39193.862549999998</v>
      </c>
      <c r="O809" s="37">
        <v>32000</v>
      </c>
      <c r="P809" s="37">
        <v>7193.8625500000007</v>
      </c>
      <c r="Q809" s="32" t="s">
        <v>3872</v>
      </c>
      <c r="R809" s="37" t="s">
        <v>6899</v>
      </c>
      <c r="S809" s="38">
        <v>44539</v>
      </c>
      <c r="T809" s="39">
        <f t="shared" si="103"/>
        <v>28</v>
      </c>
    </row>
    <row r="810" spans="1:20" s="39" customFormat="1" ht="54" hidden="1" outlineLevel="1">
      <c r="A810" s="32">
        <f t="shared" si="104"/>
        <v>802</v>
      </c>
      <c r="B810" s="32" t="s">
        <v>3868</v>
      </c>
      <c r="C810" s="32" t="s">
        <v>3869</v>
      </c>
      <c r="D810" s="48" t="s">
        <v>6900</v>
      </c>
      <c r="E810" s="34">
        <v>572829300</v>
      </c>
      <c r="F810" s="34" t="s">
        <v>6901</v>
      </c>
      <c r="G810" s="34" t="s">
        <v>12829</v>
      </c>
      <c r="H810" s="35" t="s">
        <v>6902</v>
      </c>
      <c r="I810" s="36" t="str">
        <f t="shared" si="97"/>
        <v>4</v>
      </c>
      <c r="J810" s="36">
        <f t="shared" si="98"/>
        <v>14</v>
      </c>
      <c r="K810" s="36" t="str">
        <f t="shared" si="99"/>
        <v>08</v>
      </c>
      <c r="L810" s="36" t="str">
        <f t="shared" si="100"/>
        <v>03</v>
      </c>
      <c r="M810" s="36" t="str">
        <f t="shared" si="101"/>
        <v>88</v>
      </c>
      <c r="N810" s="34">
        <f t="shared" si="102"/>
        <v>29002.968369999999</v>
      </c>
      <c r="O810" s="37">
        <v>23679.599999999999</v>
      </c>
      <c r="P810" s="37">
        <v>5323.3683699999992</v>
      </c>
      <c r="Q810" s="32" t="s">
        <v>3872</v>
      </c>
      <c r="R810" s="37" t="s">
        <v>6903</v>
      </c>
      <c r="S810" s="38">
        <v>44533</v>
      </c>
      <c r="T810" s="39">
        <f t="shared" si="103"/>
        <v>28</v>
      </c>
    </row>
    <row r="811" spans="1:20" s="39" customFormat="1" ht="54" hidden="1" outlineLevel="1">
      <c r="A811" s="32">
        <f t="shared" si="104"/>
        <v>803</v>
      </c>
      <c r="B811" s="32" t="s">
        <v>3868</v>
      </c>
      <c r="C811" s="32" t="s">
        <v>3869</v>
      </c>
      <c r="D811" s="48" t="s">
        <v>6904</v>
      </c>
      <c r="E811" s="34">
        <v>504036769</v>
      </c>
      <c r="F811" s="34" t="s">
        <v>6905</v>
      </c>
      <c r="G811" s="34" t="s">
        <v>12830</v>
      </c>
      <c r="H811" s="35" t="s">
        <v>6906</v>
      </c>
      <c r="I811" s="36" t="str">
        <f t="shared" si="97"/>
        <v>3</v>
      </c>
      <c r="J811" s="36">
        <f t="shared" si="98"/>
        <v>14</v>
      </c>
      <c r="K811" s="36" t="str">
        <f t="shared" si="99"/>
        <v>06</v>
      </c>
      <c r="L811" s="36" t="str">
        <f t="shared" si="100"/>
        <v>10</v>
      </c>
      <c r="M811" s="36" t="str">
        <f t="shared" si="101"/>
        <v>76</v>
      </c>
      <c r="N811" s="34">
        <f t="shared" si="102"/>
        <v>42323.306799999998</v>
      </c>
      <c r="O811" s="37">
        <v>33575</v>
      </c>
      <c r="P811" s="37">
        <v>8748.3068000000003</v>
      </c>
      <c r="Q811" s="32" t="s">
        <v>3872</v>
      </c>
      <c r="R811" s="37" t="s">
        <v>6907</v>
      </c>
      <c r="S811" s="38">
        <v>44533</v>
      </c>
      <c r="T811" s="39">
        <f t="shared" si="103"/>
        <v>28</v>
      </c>
    </row>
    <row r="812" spans="1:20" s="39" customFormat="1" ht="54" hidden="1" outlineLevel="1">
      <c r="A812" s="32">
        <f t="shared" si="104"/>
        <v>804</v>
      </c>
      <c r="B812" s="32" t="s">
        <v>3868</v>
      </c>
      <c r="C812" s="32" t="s">
        <v>3869</v>
      </c>
      <c r="D812" s="48" t="s">
        <v>6908</v>
      </c>
      <c r="E812" s="34">
        <v>505839994</v>
      </c>
      <c r="F812" s="34" t="s">
        <v>6909</v>
      </c>
      <c r="G812" s="34" t="s">
        <v>12831</v>
      </c>
      <c r="H812" s="35" t="s">
        <v>6910</v>
      </c>
      <c r="I812" s="36" t="str">
        <f t="shared" si="97"/>
        <v>4</v>
      </c>
      <c r="J812" s="36">
        <f t="shared" si="98"/>
        <v>14</v>
      </c>
      <c r="K812" s="36" t="str">
        <f t="shared" si="99"/>
        <v>31</v>
      </c>
      <c r="L812" s="36" t="str">
        <f t="shared" si="100"/>
        <v>12</v>
      </c>
      <c r="M812" s="36" t="str">
        <f t="shared" si="101"/>
        <v>81</v>
      </c>
      <c r="N812" s="34">
        <f t="shared" si="102"/>
        <v>40755.312680000003</v>
      </c>
      <c r="O812" s="37">
        <v>32000</v>
      </c>
      <c r="P812" s="37">
        <v>8755.3126799999991</v>
      </c>
      <c r="Q812" s="32" t="s">
        <v>3872</v>
      </c>
      <c r="R812" s="37" t="s">
        <v>6911</v>
      </c>
      <c r="S812" s="38">
        <v>44533</v>
      </c>
      <c r="T812" s="39">
        <f t="shared" si="103"/>
        <v>28</v>
      </c>
    </row>
    <row r="813" spans="1:20" s="39" customFormat="1" ht="54" hidden="1" outlineLevel="1">
      <c r="A813" s="32">
        <f t="shared" si="104"/>
        <v>805</v>
      </c>
      <c r="B813" s="32" t="s">
        <v>3868</v>
      </c>
      <c r="C813" s="32" t="s">
        <v>3869</v>
      </c>
      <c r="D813" s="48" t="s">
        <v>6912</v>
      </c>
      <c r="E813" s="34">
        <v>449665962</v>
      </c>
      <c r="F813" s="34" t="s">
        <v>6913</v>
      </c>
      <c r="G813" s="34" t="s">
        <v>12832</v>
      </c>
      <c r="H813" s="35" t="s">
        <v>6914</v>
      </c>
      <c r="I813" s="36" t="str">
        <f t="shared" si="97"/>
        <v>4</v>
      </c>
      <c r="J813" s="36">
        <f t="shared" si="98"/>
        <v>14</v>
      </c>
      <c r="K813" s="36" t="str">
        <f t="shared" si="99"/>
        <v>22</v>
      </c>
      <c r="L813" s="36" t="str">
        <f t="shared" si="100"/>
        <v>08</v>
      </c>
      <c r="M813" s="36" t="str">
        <f t="shared" si="101"/>
        <v>70</v>
      </c>
      <c r="N813" s="34">
        <f t="shared" si="102"/>
        <v>34964.470999999998</v>
      </c>
      <c r="O813" s="37">
        <v>27205</v>
      </c>
      <c r="P813" s="37">
        <v>7759.4709999999995</v>
      </c>
      <c r="Q813" s="32" t="s">
        <v>3872</v>
      </c>
      <c r="R813" s="37" t="s">
        <v>6915</v>
      </c>
      <c r="S813" s="38">
        <v>44540</v>
      </c>
      <c r="T813" s="39">
        <f t="shared" si="103"/>
        <v>28</v>
      </c>
    </row>
    <row r="814" spans="1:20" s="39" customFormat="1" ht="54" hidden="1" outlineLevel="1">
      <c r="A814" s="32">
        <f t="shared" si="104"/>
        <v>806</v>
      </c>
      <c r="B814" s="32" t="s">
        <v>3868</v>
      </c>
      <c r="C814" s="32" t="s">
        <v>3869</v>
      </c>
      <c r="D814" s="48" t="s">
        <v>6916</v>
      </c>
      <c r="E814" s="34">
        <v>501153104</v>
      </c>
      <c r="F814" s="34" t="s">
        <v>6917</v>
      </c>
      <c r="G814" s="34" t="s">
        <v>12833</v>
      </c>
      <c r="H814" s="35" t="s">
        <v>6918</v>
      </c>
      <c r="I814" s="36" t="str">
        <f t="shared" si="97"/>
        <v>3</v>
      </c>
      <c r="J814" s="36">
        <f t="shared" si="98"/>
        <v>14</v>
      </c>
      <c r="K814" s="36" t="str">
        <f t="shared" si="99"/>
        <v>18</v>
      </c>
      <c r="L814" s="36" t="str">
        <f t="shared" si="100"/>
        <v>10</v>
      </c>
      <c r="M814" s="36" t="str">
        <f t="shared" si="101"/>
        <v>91</v>
      </c>
      <c r="N814" s="34">
        <f t="shared" si="102"/>
        <v>34455.031000000003</v>
      </c>
      <c r="O814" s="37">
        <v>29995.454000000002</v>
      </c>
      <c r="P814" s="37">
        <v>4459.5770000000002</v>
      </c>
      <c r="Q814" s="32" t="s">
        <v>3872</v>
      </c>
      <c r="R814" s="37" t="s">
        <v>6919</v>
      </c>
      <c r="S814" s="38">
        <v>44540</v>
      </c>
      <c r="T814" s="39">
        <f t="shared" si="103"/>
        <v>28</v>
      </c>
    </row>
    <row r="815" spans="1:20" s="39" customFormat="1" ht="54" hidden="1" outlineLevel="1">
      <c r="A815" s="32">
        <f t="shared" si="104"/>
        <v>807</v>
      </c>
      <c r="B815" s="32" t="s">
        <v>3868</v>
      </c>
      <c r="C815" s="32" t="s">
        <v>3869</v>
      </c>
      <c r="D815" s="48" t="s">
        <v>6920</v>
      </c>
      <c r="E815" s="34">
        <v>514363935</v>
      </c>
      <c r="F815" s="34" t="s">
        <v>6921</v>
      </c>
      <c r="G815" s="34" t="s">
        <v>12834</v>
      </c>
      <c r="H815" s="35" t="s">
        <v>6922</v>
      </c>
      <c r="I815" s="36" t="str">
        <f t="shared" si="97"/>
        <v>3</v>
      </c>
      <c r="J815" s="36">
        <f t="shared" si="98"/>
        <v>14</v>
      </c>
      <c r="K815" s="36" t="str">
        <f t="shared" si="99"/>
        <v>13</v>
      </c>
      <c r="L815" s="36" t="str">
        <f t="shared" si="100"/>
        <v>03</v>
      </c>
      <c r="M815" s="36" t="str">
        <f t="shared" si="101"/>
        <v>87</v>
      </c>
      <c r="N815" s="34">
        <f t="shared" si="102"/>
        <v>28716.877</v>
      </c>
      <c r="O815" s="37">
        <v>25000</v>
      </c>
      <c r="P815" s="37">
        <v>3716.877</v>
      </c>
      <c r="Q815" s="32" t="s">
        <v>3872</v>
      </c>
      <c r="R815" s="37" t="s">
        <v>6923</v>
      </c>
      <c r="S815" s="38">
        <v>44539</v>
      </c>
      <c r="T815" s="39">
        <f t="shared" si="103"/>
        <v>28</v>
      </c>
    </row>
    <row r="816" spans="1:20" s="39" customFormat="1" ht="54" hidden="1" outlineLevel="1">
      <c r="A816" s="32">
        <f t="shared" si="104"/>
        <v>808</v>
      </c>
      <c r="B816" s="32" t="s">
        <v>3868</v>
      </c>
      <c r="C816" s="32" t="s">
        <v>3869</v>
      </c>
      <c r="D816" s="48" t="s">
        <v>6924</v>
      </c>
      <c r="E816" s="34">
        <v>499855510</v>
      </c>
      <c r="F816" s="34" t="s">
        <v>6925</v>
      </c>
      <c r="G816" s="34" t="s">
        <v>12835</v>
      </c>
      <c r="H816" s="35" t="s">
        <v>6926</v>
      </c>
      <c r="I816" s="36" t="str">
        <f t="shared" si="97"/>
        <v>4</v>
      </c>
      <c r="J816" s="36">
        <f t="shared" si="98"/>
        <v>14</v>
      </c>
      <c r="K816" s="36" t="str">
        <f t="shared" si="99"/>
        <v>17</v>
      </c>
      <c r="L816" s="36" t="str">
        <f t="shared" si="100"/>
        <v>07</v>
      </c>
      <c r="M816" s="36" t="str">
        <f t="shared" si="101"/>
        <v>87</v>
      </c>
      <c r="N816" s="34">
        <f t="shared" si="102"/>
        <v>38813.154600000002</v>
      </c>
      <c r="O816" s="37">
        <v>32160</v>
      </c>
      <c r="P816" s="37">
        <v>6653.1545999999998</v>
      </c>
      <c r="Q816" s="32" t="s">
        <v>3872</v>
      </c>
      <c r="R816" s="37" t="s">
        <v>6927</v>
      </c>
      <c r="S816" s="38">
        <v>44540</v>
      </c>
      <c r="T816" s="39">
        <f t="shared" si="103"/>
        <v>28</v>
      </c>
    </row>
    <row r="817" spans="1:20" s="39" customFormat="1" ht="54" hidden="1" outlineLevel="1">
      <c r="A817" s="32">
        <f t="shared" si="104"/>
        <v>809</v>
      </c>
      <c r="B817" s="32" t="s">
        <v>3868</v>
      </c>
      <c r="C817" s="32" t="s">
        <v>3869</v>
      </c>
      <c r="D817" s="48" t="s">
        <v>6928</v>
      </c>
      <c r="E817" s="34">
        <v>514268411</v>
      </c>
      <c r="F817" s="34" t="s">
        <v>6929</v>
      </c>
      <c r="G817" s="34" t="s">
        <v>12836</v>
      </c>
      <c r="H817" s="35" t="s">
        <v>6930</v>
      </c>
      <c r="I817" s="36" t="str">
        <f t="shared" si="97"/>
        <v>4</v>
      </c>
      <c r="J817" s="36">
        <f t="shared" si="98"/>
        <v>14</v>
      </c>
      <c r="K817" s="36" t="str">
        <f t="shared" si="99"/>
        <v>16</v>
      </c>
      <c r="L817" s="36" t="str">
        <f t="shared" si="100"/>
        <v>05</v>
      </c>
      <c r="M817" s="36" t="str">
        <f t="shared" si="101"/>
        <v>78</v>
      </c>
      <c r="N817" s="34">
        <f t="shared" si="102"/>
        <v>39925.265270000004</v>
      </c>
      <c r="O817" s="37">
        <v>32000</v>
      </c>
      <c r="P817" s="37">
        <v>7925.2652699999999</v>
      </c>
      <c r="Q817" s="32" t="s">
        <v>3872</v>
      </c>
      <c r="R817" s="37" t="s">
        <v>6931</v>
      </c>
      <c r="S817" s="38">
        <v>44539</v>
      </c>
      <c r="T817" s="39">
        <f t="shared" si="103"/>
        <v>28</v>
      </c>
    </row>
    <row r="818" spans="1:20" s="39" customFormat="1" ht="54" hidden="1" outlineLevel="1">
      <c r="A818" s="32">
        <f t="shared" si="104"/>
        <v>810</v>
      </c>
      <c r="B818" s="32" t="s">
        <v>3868</v>
      </c>
      <c r="C818" s="32" t="s">
        <v>3869</v>
      </c>
      <c r="D818" s="48" t="s">
        <v>6932</v>
      </c>
      <c r="E818" s="34">
        <v>513129315</v>
      </c>
      <c r="F818" s="34" t="s">
        <v>6933</v>
      </c>
      <c r="G818" s="34" t="s">
        <v>12837</v>
      </c>
      <c r="H818" s="35" t="s">
        <v>6934</v>
      </c>
      <c r="I818" s="36" t="str">
        <f t="shared" si="97"/>
        <v>4</v>
      </c>
      <c r="J818" s="36">
        <f t="shared" si="98"/>
        <v>14</v>
      </c>
      <c r="K818" s="36" t="str">
        <f t="shared" si="99"/>
        <v>14</v>
      </c>
      <c r="L818" s="36" t="str">
        <f t="shared" si="100"/>
        <v>07</v>
      </c>
      <c r="M818" s="36" t="str">
        <f t="shared" si="101"/>
        <v>76</v>
      </c>
      <c r="N818" s="34">
        <f t="shared" si="102"/>
        <v>36205.679879999996</v>
      </c>
      <c r="O818" s="37">
        <v>27658.799999999999</v>
      </c>
      <c r="P818" s="37">
        <v>8546.8798800000004</v>
      </c>
      <c r="Q818" s="32" t="s">
        <v>3872</v>
      </c>
      <c r="R818" s="37" t="s">
        <v>6704</v>
      </c>
      <c r="S818" s="38">
        <v>44543</v>
      </c>
      <c r="T818" s="39">
        <f t="shared" si="103"/>
        <v>28</v>
      </c>
    </row>
    <row r="819" spans="1:20" s="39" customFormat="1" ht="54" hidden="1" outlineLevel="1">
      <c r="A819" s="32">
        <f t="shared" si="104"/>
        <v>811</v>
      </c>
      <c r="B819" s="32" t="s">
        <v>3868</v>
      </c>
      <c r="C819" s="32" t="s">
        <v>3869</v>
      </c>
      <c r="D819" s="48" t="s">
        <v>6935</v>
      </c>
      <c r="E819" s="34">
        <v>511843466</v>
      </c>
      <c r="F819" s="34" t="s">
        <v>6936</v>
      </c>
      <c r="G819" s="34" t="s">
        <v>12838</v>
      </c>
      <c r="H819" s="35" t="s">
        <v>6937</v>
      </c>
      <c r="I819" s="36" t="str">
        <f t="shared" si="97"/>
        <v>3</v>
      </c>
      <c r="J819" s="36">
        <f t="shared" si="98"/>
        <v>14</v>
      </c>
      <c r="K819" s="36" t="str">
        <f t="shared" si="99"/>
        <v>12</v>
      </c>
      <c r="L819" s="36" t="str">
        <f t="shared" si="100"/>
        <v>04</v>
      </c>
      <c r="M819" s="36" t="str">
        <f t="shared" si="101"/>
        <v>92</v>
      </c>
      <c r="N819" s="34">
        <f t="shared" si="102"/>
        <v>36588.580829999999</v>
      </c>
      <c r="O819" s="37">
        <v>29992.677</v>
      </c>
      <c r="P819" s="37">
        <v>6595.9038300000002</v>
      </c>
      <c r="Q819" s="32" t="s">
        <v>3872</v>
      </c>
      <c r="R819" s="37" t="s">
        <v>6938</v>
      </c>
      <c r="S819" s="38">
        <v>44539</v>
      </c>
      <c r="T819" s="39">
        <f t="shared" si="103"/>
        <v>28</v>
      </c>
    </row>
    <row r="820" spans="1:20" s="39" customFormat="1" ht="54" hidden="1" outlineLevel="1">
      <c r="A820" s="32">
        <f t="shared" si="104"/>
        <v>812</v>
      </c>
      <c r="B820" s="32" t="s">
        <v>3868</v>
      </c>
      <c r="C820" s="32" t="s">
        <v>3869</v>
      </c>
      <c r="D820" s="48" t="s">
        <v>6939</v>
      </c>
      <c r="E820" s="34">
        <v>531067550</v>
      </c>
      <c r="F820" s="34" t="s">
        <v>6940</v>
      </c>
      <c r="G820" s="34" t="s">
        <v>12839</v>
      </c>
      <c r="H820" s="35" t="s">
        <v>6941</v>
      </c>
      <c r="I820" s="36" t="str">
        <f t="shared" si="97"/>
        <v>4</v>
      </c>
      <c r="J820" s="36">
        <f t="shared" si="98"/>
        <v>14</v>
      </c>
      <c r="K820" s="36" t="str">
        <f t="shared" si="99"/>
        <v>07</v>
      </c>
      <c r="L820" s="36" t="str">
        <f t="shared" si="100"/>
        <v>11</v>
      </c>
      <c r="M820" s="36" t="str">
        <f t="shared" si="101"/>
        <v>94</v>
      </c>
      <c r="N820" s="34">
        <f t="shared" si="102"/>
        <v>44462.145080000002</v>
      </c>
      <c r="O820" s="37">
        <v>35000</v>
      </c>
      <c r="P820" s="37">
        <v>9462.1450800000002</v>
      </c>
      <c r="Q820" s="32" t="s">
        <v>3872</v>
      </c>
      <c r="R820" s="37" t="s">
        <v>6942</v>
      </c>
      <c r="S820" s="38">
        <v>44543</v>
      </c>
      <c r="T820" s="39">
        <f t="shared" si="103"/>
        <v>28</v>
      </c>
    </row>
    <row r="821" spans="1:20" s="39" customFormat="1" ht="54" hidden="1" outlineLevel="1">
      <c r="A821" s="32">
        <f t="shared" si="104"/>
        <v>813</v>
      </c>
      <c r="B821" s="32" t="s">
        <v>3868</v>
      </c>
      <c r="C821" s="32" t="s">
        <v>3869</v>
      </c>
      <c r="D821" s="48" t="s">
        <v>6943</v>
      </c>
      <c r="E821" s="34">
        <v>601190451</v>
      </c>
      <c r="F821" s="34" t="s">
        <v>6944</v>
      </c>
      <c r="G821" s="34" t="s">
        <v>12840</v>
      </c>
      <c r="H821" s="35" t="s">
        <v>6945</v>
      </c>
      <c r="I821" s="36" t="str">
        <f t="shared" si="97"/>
        <v>3</v>
      </c>
      <c r="J821" s="36">
        <f t="shared" si="98"/>
        <v>14</v>
      </c>
      <c r="K821" s="36" t="str">
        <f t="shared" si="99"/>
        <v>12</v>
      </c>
      <c r="L821" s="36" t="str">
        <f t="shared" si="100"/>
        <v>01</v>
      </c>
      <c r="M821" s="36" t="str">
        <f t="shared" si="101"/>
        <v>81</v>
      </c>
      <c r="N821" s="34">
        <f t="shared" si="102"/>
        <v>45101.805999999997</v>
      </c>
      <c r="O821" s="37">
        <v>35000</v>
      </c>
      <c r="P821" s="37">
        <v>10101.806</v>
      </c>
      <c r="Q821" s="32" t="s">
        <v>3872</v>
      </c>
      <c r="R821" s="37" t="s">
        <v>6946</v>
      </c>
      <c r="S821" s="38">
        <v>44533</v>
      </c>
      <c r="T821" s="39">
        <f t="shared" si="103"/>
        <v>28</v>
      </c>
    </row>
    <row r="822" spans="1:20" s="39" customFormat="1" ht="54" hidden="1" outlineLevel="1">
      <c r="A822" s="32">
        <f t="shared" si="104"/>
        <v>814</v>
      </c>
      <c r="B822" s="32" t="s">
        <v>3868</v>
      </c>
      <c r="C822" s="32" t="s">
        <v>3869</v>
      </c>
      <c r="D822" s="48" t="s">
        <v>6947</v>
      </c>
      <c r="E822" s="34">
        <v>549874304</v>
      </c>
      <c r="F822" s="34" t="s">
        <v>6948</v>
      </c>
      <c r="G822" s="34" t="s">
        <v>12841</v>
      </c>
      <c r="H822" s="35" t="s">
        <v>6949</v>
      </c>
      <c r="I822" s="36" t="str">
        <f t="shared" si="97"/>
        <v>3</v>
      </c>
      <c r="J822" s="36">
        <f t="shared" si="98"/>
        <v>14</v>
      </c>
      <c r="K822" s="36" t="str">
        <f t="shared" si="99"/>
        <v>20</v>
      </c>
      <c r="L822" s="36" t="str">
        <f t="shared" si="100"/>
        <v>12</v>
      </c>
      <c r="M822" s="36" t="str">
        <f t="shared" si="101"/>
        <v>87</v>
      </c>
      <c r="N822" s="34">
        <f t="shared" si="102"/>
        <v>37043.258690000002</v>
      </c>
      <c r="O822" s="37">
        <v>28420</v>
      </c>
      <c r="P822" s="37">
        <v>8623.2586899999988</v>
      </c>
      <c r="Q822" s="32" t="s">
        <v>3872</v>
      </c>
      <c r="R822" s="37" t="s">
        <v>6950</v>
      </c>
      <c r="S822" s="38">
        <v>44544</v>
      </c>
      <c r="T822" s="39">
        <f t="shared" si="103"/>
        <v>28</v>
      </c>
    </row>
    <row r="823" spans="1:20" s="39" customFormat="1" ht="54" hidden="1" outlineLevel="1">
      <c r="A823" s="32">
        <f t="shared" si="104"/>
        <v>815</v>
      </c>
      <c r="B823" s="32" t="s">
        <v>3868</v>
      </c>
      <c r="C823" s="32" t="s">
        <v>3869</v>
      </c>
      <c r="D823" s="48" t="s">
        <v>6951</v>
      </c>
      <c r="E823" s="34">
        <v>522199233</v>
      </c>
      <c r="F823" s="34" t="s">
        <v>6952</v>
      </c>
      <c r="G823" s="34" t="s">
        <v>12842</v>
      </c>
      <c r="H823" s="35" t="s">
        <v>6953</v>
      </c>
      <c r="I823" s="36" t="str">
        <f t="shared" si="97"/>
        <v>3</v>
      </c>
      <c r="J823" s="36">
        <f t="shared" si="98"/>
        <v>14</v>
      </c>
      <c r="K823" s="36" t="str">
        <f t="shared" si="99"/>
        <v>17</v>
      </c>
      <c r="L823" s="36" t="str">
        <f t="shared" si="100"/>
        <v>09</v>
      </c>
      <c r="M823" s="36" t="str">
        <f t="shared" si="101"/>
        <v>91</v>
      </c>
      <c r="N823" s="34">
        <f t="shared" si="102"/>
        <v>43616.254499999995</v>
      </c>
      <c r="O823" s="37">
        <v>33320</v>
      </c>
      <c r="P823" s="37">
        <v>10296.254499999999</v>
      </c>
      <c r="Q823" s="32" t="s">
        <v>3872</v>
      </c>
      <c r="R823" s="37" t="s">
        <v>6954</v>
      </c>
      <c r="S823" s="38">
        <v>44543</v>
      </c>
      <c r="T823" s="39">
        <f t="shared" si="103"/>
        <v>28</v>
      </c>
    </row>
    <row r="824" spans="1:20" s="39" customFormat="1" ht="54" hidden="1" outlineLevel="1">
      <c r="A824" s="32">
        <f t="shared" si="104"/>
        <v>816</v>
      </c>
      <c r="B824" s="32" t="s">
        <v>3868</v>
      </c>
      <c r="C824" s="32" t="s">
        <v>3869</v>
      </c>
      <c r="D824" s="48" t="s">
        <v>6955</v>
      </c>
      <c r="E824" s="47">
        <v>527965154</v>
      </c>
      <c r="F824" s="34" t="s">
        <v>197</v>
      </c>
      <c r="G824" s="34" t="s">
        <v>12843</v>
      </c>
      <c r="H824" s="35">
        <v>40508772170092</v>
      </c>
      <c r="I824" s="36" t="str">
        <f t="shared" si="97"/>
        <v>4</v>
      </c>
      <c r="J824" s="36">
        <f t="shared" si="98"/>
        <v>14</v>
      </c>
      <c r="K824" s="36" t="str">
        <f t="shared" si="99"/>
        <v>05</v>
      </c>
      <c r="L824" s="36" t="str">
        <f t="shared" si="100"/>
        <v>08</v>
      </c>
      <c r="M824" s="36" t="str">
        <f t="shared" si="101"/>
        <v>77</v>
      </c>
      <c r="N824" s="34">
        <f t="shared" si="102"/>
        <v>44982.775999999998</v>
      </c>
      <c r="O824" s="37">
        <v>35000</v>
      </c>
      <c r="P824" s="37">
        <v>9982.7759999999998</v>
      </c>
      <c r="Q824" s="32" t="s">
        <v>3872</v>
      </c>
      <c r="R824" s="37" t="s">
        <v>6956</v>
      </c>
      <c r="S824" s="38">
        <v>44543</v>
      </c>
      <c r="T824" s="39">
        <f t="shared" si="103"/>
        <v>28</v>
      </c>
    </row>
    <row r="825" spans="1:20" s="39" customFormat="1" ht="54" hidden="1" outlineLevel="1">
      <c r="A825" s="32">
        <f t="shared" si="104"/>
        <v>817</v>
      </c>
      <c r="B825" s="32" t="s">
        <v>3868</v>
      </c>
      <c r="C825" s="32" t="s">
        <v>3869</v>
      </c>
      <c r="D825" s="48" t="s">
        <v>6957</v>
      </c>
      <c r="E825" s="34">
        <v>505025393</v>
      </c>
      <c r="F825" s="34" t="s">
        <v>6958</v>
      </c>
      <c r="G825" s="34" t="s">
        <v>12844</v>
      </c>
      <c r="H825" s="35" t="s">
        <v>6959</v>
      </c>
      <c r="I825" s="36" t="str">
        <f t="shared" si="97"/>
        <v>4</v>
      </c>
      <c r="J825" s="36">
        <f t="shared" si="98"/>
        <v>14</v>
      </c>
      <c r="K825" s="36" t="str">
        <f t="shared" si="99"/>
        <v>25</v>
      </c>
      <c r="L825" s="36" t="str">
        <f t="shared" si="100"/>
        <v>03</v>
      </c>
      <c r="M825" s="36" t="str">
        <f t="shared" si="101"/>
        <v>78</v>
      </c>
      <c r="N825" s="34">
        <f t="shared" si="102"/>
        <v>45686.539000000004</v>
      </c>
      <c r="O825" s="37">
        <v>35000</v>
      </c>
      <c r="P825" s="37">
        <v>10686.539000000001</v>
      </c>
      <c r="Q825" s="32" t="s">
        <v>3872</v>
      </c>
      <c r="R825" s="37" t="s">
        <v>6960</v>
      </c>
      <c r="S825" s="38">
        <v>44512</v>
      </c>
      <c r="T825" s="39">
        <f t="shared" si="103"/>
        <v>28</v>
      </c>
    </row>
    <row r="826" spans="1:20" s="39" customFormat="1" ht="54" hidden="1" outlineLevel="1">
      <c r="A826" s="32">
        <f t="shared" si="104"/>
        <v>818</v>
      </c>
      <c r="B826" s="32" t="s">
        <v>3868</v>
      </c>
      <c r="C826" s="32" t="s">
        <v>3869</v>
      </c>
      <c r="D826" s="48" t="s">
        <v>6961</v>
      </c>
      <c r="E826" s="34">
        <v>517806292</v>
      </c>
      <c r="F826" s="34" t="s">
        <v>6962</v>
      </c>
      <c r="G826" s="34" t="s">
        <v>12845</v>
      </c>
      <c r="H826" s="35" t="s">
        <v>6963</v>
      </c>
      <c r="I826" s="36" t="str">
        <f t="shared" si="97"/>
        <v>3</v>
      </c>
      <c r="J826" s="36">
        <f t="shared" si="98"/>
        <v>14</v>
      </c>
      <c r="K826" s="36" t="str">
        <f t="shared" si="99"/>
        <v>25</v>
      </c>
      <c r="L826" s="36" t="str">
        <f t="shared" si="100"/>
        <v>08</v>
      </c>
      <c r="M826" s="36" t="str">
        <f t="shared" si="101"/>
        <v>87</v>
      </c>
      <c r="N826" s="34">
        <f t="shared" si="102"/>
        <v>26228.400000000001</v>
      </c>
      <c r="O826" s="37">
        <v>26228.400000000001</v>
      </c>
      <c r="P826" s="37">
        <v>0</v>
      </c>
      <c r="Q826" s="32" t="s">
        <v>3872</v>
      </c>
      <c r="R826" s="37" t="s">
        <v>6964</v>
      </c>
      <c r="S826" s="38">
        <v>44544</v>
      </c>
      <c r="T826" s="39">
        <f t="shared" si="103"/>
        <v>28</v>
      </c>
    </row>
    <row r="827" spans="1:20" s="39" customFormat="1" ht="54" hidden="1" outlineLevel="1">
      <c r="A827" s="32">
        <f t="shared" si="104"/>
        <v>819</v>
      </c>
      <c r="B827" s="32" t="s">
        <v>3868</v>
      </c>
      <c r="C827" s="32" t="s">
        <v>3869</v>
      </c>
      <c r="D827" s="48" t="s">
        <v>6965</v>
      </c>
      <c r="E827" s="34">
        <v>533671836</v>
      </c>
      <c r="F827" s="34" t="s">
        <v>6966</v>
      </c>
      <c r="G827" s="34" t="s">
        <v>12846</v>
      </c>
      <c r="H827" s="35" t="s">
        <v>6967</v>
      </c>
      <c r="I827" s="36" t="str">
        <f t="shared" si="97"/>
        <v>3</v>
      </c>
      <c r="J827" s="36">
        <f t="shared" si="98"/>
        <v>14</v>
      </c>
      <c r="K827" s="36" t="str">
        <f t="shared" si="99"/>
        <v>04</v>
      </c>
      <c r="L827" s="36" t="str">
        <f t="shared" si="100"/>
        <v>08</v>
      </c>
      <c r="M827" s="36" t="str">
        <f t="shared" si="101"/>
        <v>94</v>
      </c>
      <c r="N827" s="34">
        <f t="shared" si="102"/>
        <v>40703.268450000003</v>
      </c>
      <c r="O827" s="37">
        <v>32000</v>
      </c>
      <c r="P827" s="37">
        <v>8703.2684499999996</v>
      </c>
      <c r="Q827" s="32" t="s">
        <v>3872</v>
      </c>
      <c r="R827" s="37" t="s">
        <v>6968</v>
      </c>
      <c r="S827" s="38">
        <v>44543</v>
      </c>
      <c r="T827" s="39">
        <f t="shared" si="103"/>
        <v>28</v>
      </c>
    </row>
    <row r="828" spans="1:20" s="39" customFormat="1" ht="54" hidden="1" outlineLevel="1">
      <c r="A828" s="32">
        <f t="shared" si="104"/>
        <v>820</v>
      </c>
      <c r="B828" s="32" t="s">
        <v>3868</v>
      </c>
      <c r="C828" s="32" t="s">
        <v>3869</v>
      </c>
      <c r="D828" s="48" t="s">
        <v>6969</v>
      </c>
      <c r="E828" s="35">
        <v>502589786</v>
      </c>
      <c r="F828" s="34" t="s">
        <v>6970</v>
      </c>
      <c r="G828" s="34" t="s">
        <v>12847</v>
      </c>
      <c r="H828" s="35">
        <v>40307722180020</v>
      </c>
      <c r="I828" s="36" t="str">
        <f t="shared" si="97"/>
        <v>4</v>
      </c>
      <c r="J828" s="36">
        <f t="shared" si="98"/>
        <v>14</v>
      </c>
      <c r="K828" s="36" t="str">
        <f t="shared" si="99"/>
        <v>03</v>
      </c>
      <c r="L828" s="36" t="str">
        <f t="shared" si="100"/>
        <v>07</v>
      </c>
      <c r="M828" s="36" t="str">
        <f t="shared" si="101"/>
        <v>72</v>
      </c>
      <c r="N828" s="34">
        <f t="shared" si="102"/>
        <v>36051.0723</v>
      </c>
      <c r="O828" s="37">
        <v>27658.799999999999</v>
      </c>
      <c r="P828" s="37">
        <v>8392.2723000000005</v>
      </c>
      <c r="Q828" s="32" t="s">
        <v>3872</v>
      </c>
      <c r="R828" s="37" t="s">
        <v>6971</v>
      </c>
      <c r="S828" s="38">
        <v>44544</v>
      </c>
      <c r="T828" s="39">
        <f t="shared" si="103"/>
        <v>28</v>
      </c>
    </row>
    <row r="829" spans="1:20" s="39" customFormat="1" ht="54" hidden="1" outlineLevel="1">
      <c r="A829" s="32">
        <f t="shared" si="104"/>
        <v>821</v>
      </c>
      <c r="B829" s="32" t="s">
        <v>3868</v>
      </c>
      <c r="C829" s="32" t="s">
        <v>3869</v>
      </c>
      <c r="D829" s="48" t="s">
        <v>6972</v>
      </c>
      <c r="E829" s="34">
        <v>556758413</v>
      </c>
      <c r="F829" s="34" t="s">
        <v>6973</v>
      </c>
      <c r="G829" s="34" t="s">
        <v>12848</v>
      </c>
      <c r="H829" s="35" t="s">
        <v>6974</v>
      </c>
      <c r="I829" s="36" t="str">
        <f t="shared" si="97"/>
        <v>3</v>
      </c>
      <c r="J829" s="36">
        <f t="shared" si="98"/>
        <v>14</v>
      </c>
      <c r="K829" s="36" t="str">
        <f t="shared" si="99"/>
        <v>17</v>
      </c>
      <c r="L829" s="36" t="str">
        <f t="shared" si="100"/>
        <v>04</v>
      </c>
      <c r="M829" s="36" t="str">
        <f t="shared" si="101"/>
        <v>91</v>
      </c>
      <c r="N829" s="34">
        <f t="shared" si="102"/>
        <v>37782.31798</v>
      </c>
      <c r="O829" s="37">
        <v>30971.200000000001</v>
      </c>
      <c r="P829" s="37">
        <v>6811.1179800000009</v>
      </c>
      <c r="Q829" s="32" t="s">
        <v>3872</v>
      </c>
      <c r="R829" s="37" t="s">
        <v>6975</v>
      </c>
      <c r="S829" s="38">
        <v>44539</v>
      </c>
      <c r="T829" s="39">
        <f t="shared" si="103"/>
        <v>28</v>
      </c>
    </row>
    <row r="830" spans="1:20" s="39" customFormat="1" ht="54" hidden="1" outlineLevel="1">
      <c r="A830" s="32">
        <f t="shared" si="104"/>
        <v>822</v>
      </c>
      <c r="B830" s="32" t="s">
        <v>3868</v>
      </c>
      <c r="C830" s="32" t="s">
        <v>3869</v>
      </c>
      <c r="D830" s="48" t="s">
        <v>6976</v>
      </c>
      <c r="E830" s="34">
        <v>572584244</v>
      </c>
      <c r="F830" s="34" t="s">
        <v>6977</v>
      </c>
      <c r="G830" s="34" t="s">
        <v>12849</v>
      </c>
      <c r="H830" s="35" t="s">
        <v>6978</v>
      </c>
      <c r="I830" s="36" t="str">
        <f t="shared" si="97"/>
        <v>4</v>
      </c>
      <c r="J830" s="36">
        <f t="shared" si="98"/>
        <v>14</v>
      </c>
      <c r="K830" s="36" t="str">
        <f t="shared" si="99"/>
        <v>12</v>
      </c>
      <c r="L830" s="36" t="str">
        <f t="shared" si="100"/>
        <v>06</v>
      </c>
      <c r="M830" s="36" t="str">
        <f t="shared" si="101"/>
        <v>91</v>
      </c>
      <c r="N830" s="34">
        <f t="shared" si="102"/>
        <v>44321.665000000001</v>
      </c>
      <c r="O830" s="37">
        <v>35000</v>
      </c>
      <c r="P830" s="37">
        <v>9321.6650000000009</v>
      </c>
      <c r="Q830" s="32" t="s">
        <v>3872</v>
      </c>
      <c r="R830" s="37" t="s">
        <v>6979</v>
      </c>
      <c r="S830" s="38">
        <v>44543</v>
      </c>
      <c r="T830" s="39">
        <f t="shared" si="103"/>
        <v>28</v>
      </c>
    </row>
    <row r="831" spans="1:20" s="39" customFormat="1" ht="54" hidden="1" outlineLevel="1">
      <c r="A831" s="32">
        <f t="shared" si="104"/>
        <v>823</v>
      </c>
      <c r="B831" s="32" t="s">
        <v>3868</v>
      </c>
      <c r="C831" s="32" t="s">
        <v>3869</v>
      </c>
      <c r="D831" s="48" t="s">
        <v>6980</v>
      </c>
      <c r="E831" s="34">
        <v>592107532</v>
      </c>
      <c r="F831" s="34" t="s">
        <v>6981</v>
      </c>
      <c r="G831" s="34" t="s">
        <v>12850</v>
      </c>
      <c r="H831" s="35" t="s">
        <v>6982</v>
      </c>
      <c r="I831" s="36" t="str">
        <f t="shared" si="97"/>
        <v>4</v>
      </c>
      <c r="J831" s="36">
        <f t="shared" si="98"/>
        <v>14</v>
      </c>
      <c r="K831" s="36" t="str">
        <f t="shared" si="99"/>
        <v>17</v>
      </c>
      <c r="L831" s="36" t="str">
        <f t="shared" si="100"/>
        <v>03</v>
      </c>
      <c r="M831" s="36" t="str">
        <f t="shared" si="101"/>
        <v>94</v>
      </c>
      <c r="N831" s="34">
        <f t="shared" si="102"/>
        <v>46704.264080000001</v>
      </c>
      <c r="O831" s="37">
        <v>36400</v>
      </c>
      <c r="P831" s="37">
        <v>10304.264080000001</v>
      </c>
      <c r="Q831" s="32" t="s">
        <v>3872</v>
      </c>
      <c r="R831" s="37" t="s">
        <v>6983</v>
      </c>
      <c r="S831" s="38">
        <v>44544</v>
      </c>
      <c r="T831" s="39">
        <f t="shared" si="103"/>
        <v>28</v>
      </c>
    </row>
    <row r="832" spans="1:20" s="39" customFormat="1" ht="54" hidden="1" outlineLevel="1">
      <c r="A832" s="32">
        <f t="shared" si="104"/>
        <v>824</v>
      </c>
      <c r="B832" s="32" t="s">
        <v>3868</v>
      </c>
      <c r="C832" s="32" t="s">
        <v>3869</v>
      </c>
      <c r="D832" s="48" t="s">
        <v>6984</v>
      </c>
      <c r="E832" s="34">
        <v>525444013</v>
      </c>
      <c r="F832" s="34" t="s">
        <v>6985</v>
      </c>
      <c r="G832" s="34" t="s">
        <v>12851</v>
      </c>
      <c r="H832" s="35" t="s">
        <v>6986</v>
      </c>
      <c r="I832" s="36" t="str">
        <f t="shared" si="97"/>
        <v>4</v>
      </c>
      <c r="J832" s="36">
        <f t="shared" si="98"/>
        <v>14</v>
      </c>
      <c r="K832" s="36" t="str">
        <f t="shared" si="99"/>
        <v>13</v>
      </c>
      <c r="L832" s="36" t="str">
        <f t="shared" si="100"/>
        <v>09</v>
      </c>
      <c r="M832" s="36" t="str">
        <f t="shared" si="101"/>
        <v>88</v>
      </c>
      <c r="N832" s="34">
        <f t="shared" si="102"/>
        <v>43668.258889999997</v>
      </c>
      <c r="O832" s="37">
        <v>35000</v>
      </c>
      <c r="P832" s="37">
        <v>8668.258890000001</v>
      </c>
      <c r="Q832" s="32" t="s">
        <v>3872</v>
      </c>
      <c r="R832" s="37" t="s">
        <v>6987</v>
      </c>
      <c r="S832" s="38">
        <v>44543</v>
      </c>
      <c r="T832" s="39">
        <f t="shared" si="103"/>
        <v>28</v>
      </c>
    </row>
    <row r="833" spans="1:20" s="39" customFormat="1" ht="54" hidden="1" outlineLevel="1">
      <c r="A833" s="32">
        <f t="shared" si="104"/>
        <v>825</v>
      </c>
      <c r="B833" s="32" t="s">
        <v>3868</v>
      </c>
      <c r="C833" s="32" t="s">
        <v>3869</v>
      </c>
      <c r="D833" s="48" t="s">
        <v>6988</v>
      </c>
      <c r="E833" s="34">
        <v>454727305</v>
      </c>
      <c r="F833" s="34" t="s">
        <v>6989</v>
      </c>
      <c r="G833" s="34" t="s">
        <v>12852</v>
      </c>
      <c r="H833" s="35" t="s">
        <v>6990</v>
      </c>
      <c r="I833" s="36" t="str">
        <f t="shared" si="97"/>
        <v>4</v>
      </c>
      <c r="J833" s="36">
        <f t="shared" si="98"/>
        <v>14</v>
      </c>
      <c r="K833" s="36" t="str">
        <f t="shared" si="99"/>
        <v>14</v>
      </c>
      <c r="L833" s="36" t="str">
        <f t="shared" si="100"/>
        <v>07</v>
      </c>
      <c r="M833" s="36" t="str">
        <f t="shared" si="101"/>
        <v>73</v>
      </c>
      <c r="N833" s="34">
        <f t="shared" si="102"/>
        <v>35569.716059999999</v>
      </c>
      <c r="O833" s="37">
        <v>28000</v>
      </c>
      <c r="P833" s="37">
        <v>7569.7160600000007</v>
      </c>
      <c r="Q833" s="32" t="s">
        <v>3872</v>
      </c>
      <c r="R833" s="37" t="s">
        <v>6991</v>
      </c>
      <c r="S833" s="38">
        <v>44543</v>
      </c>
      <c r="T833" s="39">
        <f t="shared" si="103"/>
        <v>28</v>
      </c>
    </row>
    <row r="834" spans="1:20" s="39" customFormat="1" ht="54" hidden="1" outlineLevel="1">
      <c r="A834" s="32">
        <f t="shared" si="104"/>
        <v>826</v>
      </c>
      <c r="B834" s="32" t="s">
        <v>3868</v>
      </c>
      <c r="C834" s="32" t="s">
        <v>3869</v>
      </c>
      <c r="D834" s="48" t="s">
        <v>6992</v>
      </c>
      <c r="E834" s="34">
        <v>534375633</v>
      </c>
      <c r="F834" s="34" t="s">
        <v>6993</v>
      </c>
      <c r="G834" s="34" t="s">
        <v>12853</v>
      </c>
      <c r="H834" s="35">
        <v>40301905960016</v>
      </c>
      <c r="I834" s="36" t="str">
        <f t="shared" si="97"/>
        <v>4</v>
      </c>
      <c r="J834" s="36">
        <f t="shared" si="98"/>
        <v>14</v>
      </c>
      <c r="K834" s="36" t="str">
        <f t="shared" si="99"/>
        <v>03</v>
      </c>
      <c r="L834" s="36" t="str">
        <f t="shared" si="100"/>
        <v>01</v>
      </c>
      <c r="M834" s="36" t="str">
        <f t="shared" si="101"/>
        <v>90</v>
      </c>
      <c r="N834" s="34">
        <f t="shared" si="102"/>
        <v>45732.49207</v>
      </c>
      <c r="O834" s="37">
        <v>36000</v>
      </c>
      <c r="P834" s="37">
        <v>9732.4920700000002</v>
      </c>
      <c r="Q834" s="32" t="s">
        <v>3872</v>
      </c>
      <c r="R834" s="37" t="s">
        <v>6994</v>
      </c>
      <c r="S834" s="38">
        <v>44544</v>
      </c>
      <c r="T834" s="39">
        <f t="shared" si="103"/>
        <v>28</v>
      </c>
    </row>
    <row r="835" spans="1:20" s="39" customFormat="1" ht="54" hidden="1" outlineLevel="1">
      <c r="A835" s="32">
        <f t="shared" si="104"/>
        <v>827</v>
      </c>
      <c r="B835" s="32" t="s">
        <v>3868</v>
      </c>
      <c r="C835" s="32" t="s">
        <v>3869</v>
      </c>
      <c r="D835" s="48" t="s">
        <v>6995</v>
      </c>
      <c r="E835" s="34">
        <v>502446877</v>
      </c>
      <c r="F835" s="34" t="s">
        <v>6996</v>
      </c>
      <c r="G835" s="34" t="s">
        <v>12854</v>
      </c>
      <c r="H835" s="35" t="s">
        <v>6997</v>
      </c>
      <c r="I835" s="36" t="str">
        <f t="shared" si="97"/>
        <v>4</v>
      </c>
      <c r="J835" s="36">
        <f t="shared" si="98"/>
        <v>14</v>
      </c>
      <c r="K835" s="36" t="str">
        <f t="shared" si="99"/>
        <v>05</v>
      </c>
      <c r="L835" s="36" t="str">
        <f t="shared" si="100"/>
        <v>02</v>
      </c>
      <c r="M835" s="36" t="str">
        <f t="shared" si="101"/>
        <v>87</v>
      </c>
      <c r="N835" s="34">
        <f t="shared" si="102"/>
        <v>33319.169300000001</v>
      </c>
      <c r="O835" s="37">
        <v>26228.400000000001</v>
      </c>
      <c r="P835" s="37">
        <v>7090.7693000000008</v>
      </c>
      <c r="Q835" s="32" t="s">
        <v>3872</v>
      </c>
      <c r="R835" s="37" t="s">
        <v>6998</v>
      </c>
      <c r="S835" s="38">
        <v>44543</v>
      </c>
      <c r="T835" s="39">
        <f t="shared" si="103"/>
        <v>28</v>
      </c>
    </row>
    <row r="836" spans="1:20" s="39" customFormat="1" ht="54" hidden="1" outlineLevel="1">
      <c r="A836" s="32">
        <f t="shared" si="104"/>
        <v>828</v>
      </c>
      <c r="B836" s="32" t="s">
        <v>3868</v>
      </c>
      <c r="C836" s="32" t="s">
        <v>3869</v>
      </c>
      <c r="D836" s="48" t="s">
        <v>6999</v>
      </c>
      <c r="E836" s="34">
        <v>520013648</v>
      </c>
      <c r="F836" s="34" t="s">
        <v>7000</v>
      </c>
      <c r="G836" s="34" t="s">
        <v>12855</v>
      </c>
      <c r="H836" s="35" t="s">
        <v>7001</v>
      </c>
      <c r="I836" s="36" t="str">
        <f t="shared" si="97"/>
        <v>3</v>
      </c>
      <c r="J836" s="36">
        <f t="shared" si="98"/>
        <v>14</v>
      </c>
      <c r="K836" s="36" t="str">
        <f t="shared" si="99"/>
        <v>08</v>
      </c>
      <c r="L836" s="36" t="str">
        <f t="shared" si="100"/>
        <v>06</v>
      </c>
      <c r="M836" s="36" t="str">
        <f t="shared" si="101"/>
        <v>94</v>
      </c>
      <c r="N836" s="34">
        <f t="shared" si="102"/>
        <v>33788.500079999998</v>
      </c>
      <c r="O836" s="37">
        <v>25997.245999999999</v>
      </c>
      <c r="P836" s="37">
        <v>7791.2540799999997</v>
      </c>
      <c r="Q836" s="32" t="s">
        <v>3872</v>
      </c>
      <c r="R836" s="37" t="s">
        <v>7002</v>
      </c>
      <c r="S836" s="38">
        <v>44545</v>
      </c>
      <c r="T836" s="39">
        <f t="shared" si="103"/>
        <v>28</v>
      </c>
    </row>
    <row r="837" spans="1:20" s="39" customFormat="1" ht="54" hidden="1" outlineLevel="1">
      <c r="A837" s="32">
        <f t="shared" si="104"/>
        <v>829</v>
      </c>
      <c r="B837" s="32" t="s">
        <v>3868</v>
      </c>
      <c r="C837" s="32" t="s">
        <v>3869</v>
      </c>
      <c r="D837" s="48" t="s">
        <v>2791</v>
      </c>
      <c r="E837" s="34">
        <v>497655674</v>
      </c>
      <c r="F837" s="34" t="s">
        <v>7003</v>
      </c>
      <c r="G837" s="34" t="s">
        <v>12856</v>
      </c>
      <c r="H837" s="35" t="s">
        <v>7004</v>
      </c>
      <c r="I837" s="36" t="str">
        <f t="shared" si="97"/>
        <v>4</v>
      </c>
      <c r="J837" s="36">
        <f t="shared" si="98"/>
        <v>14</v>
      </c>
      <c r="K837" s="36" t="str">
        <f t="shared" si="99"/>
        <v>01</v>
      </c>
      <c r="L837" s="36" t="str">
        <f t="shared" si="100"/>
        <v>05</v>
      </c>
      <c r="M837" s="36" t="str">
        <f t="shared" si="101"/>
        <v>88</v>
      </c>
      <c r="N837" s="34">
        <f t="shared" si="102"/>
        <v>44233.925900000002</v>
      </c>
      <c r="O837" s="37">
        <v>35000</v>
      </c>
      <c r="P837" s="37">
        <v>9233.9259000000002</v>
      </c>
      <c r="Q837" s="32" t="s">
        <v>3872</v>
      </c>
      <c r="R837" s="37" t="s">
        <v>7005</v>
      </c>
      <c r="S837" s="38">
        <v>44544</v>
      </c>
      <c r="T837" s="39">
        <f t="shared" si="103"/>
        <v>28</v>
      </c>
    </row>
    <row r="838" spans="1:20" s="39" customFormat="1" ht="54" hidden="1" outlineLevel="1">
      <c r="A838" s="32">
        <f t="shared" si="104"/>
        <v>830</v>
      </c>
      <c r="B838" s="32" t="s">
        <v>3868</v>
      </c>
      <c r="C838" s="32" t="s">
        <v>3869</v>
      </c>
      <c r="D838" s="48" t="s">
        <v>7006</v>
      </c>
      <c r="E838" s="34">
        <v>539831694</v>
      </c>
      <c r="F838" s="34" t="s">
        <v>7007</v>
      </c>
      <c r="G838" s="34" t="s">
        <v>12857</v>
      </c>
      <c r="H838" s="35" t="s">
        <v>7008</v>
      </c>
      <c r="I838" s="36" t="str">
        <f t="shared" si="97"/>
        <v>3</v>
      </c>
      <c r="J838" s="36">
        <f t="shared" si="98"/>
        <v>14</v>
      </c>
      <c r="K838" s="36" t="str">
        <f t="shared" si="99"/>
        <v>26</v>
      </c>
      <c r="L838" s="36" t="str">
        <f t="shared" si="100"/>
        <v>06</v>
      </c>
      <c r="M838" s="36" t="str">
        <f t="shared" si="101"/>
        <v>91</v>
      </c>
      <c r="N838" s="34">
        <f t="shared" si="102"/>
        <v>45424.160260000004</v>
      </c>
      <c r="O838" s="37">
        <v>35000</v>
      </c>
      <c r="P838" s="37">
        <v>10424.160260000001</v>
      </c>
      <c r="Q838" s="32" t="s">
        <v>3872</v>
      </c>
      <c r="R838" s="37" t="s">
        <v>7009</v>
      </c>
      <c r="S838" s="38">
        <v>44545</v>
      </c>
      <c r="T838" s="39">
        <f t="shared" si="103"/>
        <v>28</v>
      </c>
    </row>
    <row r="839" spans="1:20" s="39" customFormat="1" ht="54" hidden="1" outlineLevel="1">
      <c r="A839" s="32">
        <f t="shared" si="104"/>
        <v>831</v>
      </c>
      <c r="B839" s="32" t="s">
        <v>3868</v>
      </c>
      <c r="C839" s="32" t="s">
        <v>3869</v>
      </c>
      <c r="D839" s="48" t="s">
        <v>7010</v>
      </c>
      <c r="E839" s="34">
        <v>582878838</v>
      </c>
      <c r="F839" s="34" t="s">
        <v>7011</v>
      </c>
      <c r="G839" s="34" t="s">
        <v>12858</v>
      </c>
      <c r="H839" s="35" t="s">
        <v>7012</v>
      </c>
      <c r="I839" s="36" t="str">
        <f t="shared" si="97"/>
        <v>3</v>
      </c>
      <c r="J839" s="36">
        <f t="shared" si="98"/>
        <v>14</v>
      </c>
      <c r="K839" s="36" t="str">
        <f t="shared" si="99"/>
        <v>17</v>
      </c>
      <c r="L839" s="36" t="str">
        <f t="shared" si="100"/>
        <v>12</v>
      </c>
      <c r="M839" s="36" t="str">
        <f t="shared" si="101"/>
        <v>98</v>
      </c>
      <c r="N839" s="34">
        <f t="shared" si="102"/>
        <v>43406.371939999997</v>
      </c>
      <c r="O839" s="37">
        <v>35000</v>
      </c>
      <c r="P839" s="37">
        <v>8406.3719399999991</v>
      </c>
      <c r="Q839" s="32" t="s">
        <v>3872</v>
      </c>
      <c r="R839" s="37" t="s">
        <v>7013</v>
      </c>
      <c r="S839" s="38">
        <v>44545</v>
      </c>
      <c r="T839" s="39">
        <f t="shared" si="103"/>
        <v>28</v>
      </c>
    </row>
    <row r="840" spans="1:20" s="39" customFormat="1" ht="54" hidden="1" outlineLevel="1">
      <c r="A840" s="32">
        <f t="shared" si="104"/>
        <v>832</v>
      </c>
      <c r="B840" s="32" t="s">
        <v>3868</v>
      </c>
      <c r="C840" s="32" t="s">
        <v>3869</v>
      </c>
      <c r="D840" s="48" t="s">
        <v>7014</v>
      </c>
      <c r="E840" s="34">
        <v>564477284</v>
      </c>
      <c r="F840" s="34" t="s">
        <v>7015</v>
      </c>
      <c r="G840" s="34" t="s">
        <v>12859</v>
      </c>
      <c r="H840" s="35" t="s">
        <v>7016</v>
      </c>
      <c r="I840" s="36" t="str">
        <f t="shared" si="97"/>
        <v>4</v>
      </c>
      <c r="J840" s="36">
        <f t="shared" si="98"/>
        <v>14</v>
      </c>
      <c r="K840" s="36" t="str">
        <f t="shared" si="99"/>
        <v>06</v>
      </c>
      <c r="L840" s="36" t="str">
        <f t="shared" si="100"/>
        <v>09</v>
      </c>
      <c r="M840" s="36" t="str">
        <f t="shared" si="101"/>
        <v>86</v>
      </c>
      <c r="N840" s="34">
        <f t="shared" si="102"/>
        <v>34785.999739999999</v>
      </c>
      <c r="O840" s="37">
        <v>26996.928</v>
      </c>
      <c r="P840" s="37">
        <v>7789.0717400000003</v>
      </c>
      <c r="Q840" s="32" t="s">
        <v>3872</v>
      </c>
      <c r="R840" s="37" t="s">
        <v>7017</v>
      </c>
      <c r="S840" s="38">
        <v>44545</v>
      </c>
      <c r="T840" s="39">
        <f t="shared" si="103"/>
        <v>28</v>
      </c>
    </row>
    <row r="841" spans="1:20" s="39" customFormat="1" ht="54" hidden="1" outlineLevel="1">
      <c r="A841" s="32">
        <f t="shared" si="104"/>
        <v>833</v>
      </c>
      <c r="B841" s="32" t="s">
        <v>3868</v>
      </c>
      <c r="C841" s="32" t="s">
        <v>3869</v>
      </c>
      <c r="D841" s="48" t="s">
        <v>7018</v>
      </c>
      <c r="E841" s="34">
        <v>562572913</v>
      </c>
      <c r="F841" s="34" t="s">
        <v>7019</v>
      </c>
      <c r="G841" s="34" t="s">
        <v>12860</v>
      </c>
      <c r="H841" s="35" t="s">
        <v>7020</v>
      </c>
      <c r="I841" s="36" t="str">
        <f t="shared" ref="I841:I904" si="105">+MID(H841,1,1)</f>
        <v>4</v>
      </c>
      <c r="J841" s="36">
        <f t="shared" ref="J841:J904" si="106">+LEN(H841)</f>
        <v>14</v>
      </c>
      <c r="K841" s="36" t="str">
        <f t="shared" ref="K841:K904" si="107">+MID(H841,2,2)</f>
        <v>18</v>
      </c>
      <c r="L841" s="36" t="str">
        <f t="shared" ref="L841:L904" si="108">+MID(H841,4,2)</f>
        <v>06</v>
      </c>
      <c r="M841" s="36" t="str">
        <f t="shared" ref="M841:M904" si="109">+MID(H841,6,2)</f>
        <v>87</v>
      </c>
      <c r="N841" s="34">
        <f t="shared" si="102"/>
        <v>35540.006000000001</v>
      </c>
      <c r="O841" s="37">
        <v>30940</v>
      </c>
      <c r="P841" s="37">
        <v>4600.0060000000003</v>
      </c>
      <c r="Q841" s="32" t="s">
        <v>3872</v>
      </c>
      <c r="R841" s="37" t="s">
        <v>7021</v>
      </c>
      <c r="S841" s="38">
        <v>44544</v>
      </c>
      <c r="T841" s="39">
        <f t="shared" si="103"/>
        <v>28</v>
      </c>
    </row>
    <row r="842" spans="1:20" s="39" customFormat="1" ht="54" hidden="1" outlineLevel="1">
      <c r="A842" s="32">
        <f t="shared" si="104"/>
        <v>834</v>
      </c>
      <c r="B842" s="32" t="s">
        <v>3868</v>
      </c>
      <c r="C842" s="32" t="s">
        <v>3869</v>
      </c>
      <c r="D842" s="48" t="s">
        <v>7022</v>
      </c>
      <c r="E842" s="34">
        <v>516230964</v>
      </c>
      <c r="F842" s="34" t="s">
        <v>7023</v>
      </c>
      <c r="G842" s="34" t="s">
        <v>12861</v>
      </c>
      <c r="H842" s="35" t="s">
        <v>7024</v>
      </c>
      <c r="I842" s="36" t="str">
        <f t="shared" si="105"/>
        <v>4</v>
      </c>
      <c r="J842" s="36">
        <f t="shared" si="106"/>
        <v>14</v>
      </c>
      <c r="K842" s="36" t="str">
        <f t="shared" si="107"/>
        <v>13</v>
      </c>
      <c r="L842" s="36" t="str">
        <f t="shared" si="108"/>
        <v>04</v>
      </c>
      <c r="M842" s="36" t="str">
        <f t="shared" si="109"/>
        <v>82</v>
      </c>
      <c r="N842" s="34">
        <f t="shared" ref="N842:N905" si="110">O842+P842</f>
        <v>31639.565000000002</v>
      </c>
      <c r="O842" s="37">
        <v>27544.400000000001</v>
      </c>
      <c r="P842" s="37">
        <v>4095.165</v>
      </c>
      <c r="Q842" s="32" t="s">
        <v>3872</v>
      </c>
      <c r="R842" s="37" t="s">
        <v>7025</v>
      </c>
      <c r="S842" s="38">
        <v>44543</v>
      </c>
      <c r="T842" s="39">
        <f t="shared" ref="T842:T905" si="111">+LEN(R842)</f>
        <v>28</v>
      </c>
    </row>
    <row r="843" spans="1:20" s="39" customFormat="1" ht="54" hidden="1" outlineLevel="1">
      <c r="A843" s="32">
        <f t="shared" ref="A843:A906" si="112">+A842+1</f>
        <v>835</v>
      </c>
      <c r="B843" s="32" t="s">
        <v>3868</v>
      </c>
      <c r="C843" s="32" t="s">
        <v>3869</v>
      </c>
      <c r="D843" s="48" t="s">
        <v>7026</v>
      </c>
      <c r="E843" s="34">
        <v>618591948</v>
      </c>
      <c r="F843" s="34" t="s">
        <v>7027</v>
      </c>
      <c r="G843" s="34" t="s">
        <v>12862</v>
      </c>
      <c r="H843" s="35" t="s">
        <v>7028</v>
      </c>
      <c r="I843" s="36" t="str">
        <f t="shared" si="105"/>
        <v>4</v>
      </c>
      <c r="J843" s="36">
        <f t="shared" si="106"/>
        <v>14</v>
      </c>
      <c r="K843" s="36" t="str">
        <f t="shared" si="107"/>
        <v>23</v>
      </c>
      <c r="L843" s="36" t="str">
        <f t="shared" si="108"/>
        <v>02</v>
      </c>
      <c r="M843" s="36" t="str">
        <f t="shared" si="109"/>
        <v>89</v>
      </c>
      <c r="N843" s="34">
        <f t="shared" si="110"/>
        <v>33464.925000000003</v>
      </c>
      <c r="O843" s="37">
        <v>29133.5</v>
      </c>
      <c r="P843" s="37">
        <v>4331.4250000000002</v>
      </c>
      <c r="Q843" s="32" t="s">
        <v>3872</v>
      </c>
      <c r="R843" s="37" t="s">
        <v>7029</v>
      </c>
      <c r="S843" s="38">
        <v>44543</v>
      </c>
      <c r="T843" s="39">
        <f t="shared" si="111"/>
        <v>28</v>
      </c>
    </row>
    <row r="844" spans="1:20" s="39" customFormat="1" ht="54" hidden="1" outlineLevel="1">
      <c r="A844" s="32">
        <f t="shared" si="112"/>
        <v>836</v>
      </c>
      <c r="B844" s="32" t="s">
        <v>3868</v>
      </c>
      <c r="C844" s="32" t="s">
        <v>3869</v>
      </c>
      <c r="D844" s="48" t="s">
        <v>7030</v>
      </c>
      <c r="E844" s="34">
        <v>602671374</v>
      </c>
      <c r="F844" s="34" t="s">
        <v>7031</v>
      </c>
      <c r="G844" s="34" t="s">
        <v>12863</v>
      </c>
      <c r="H844" s="35" t="s">
        <v>7032</v>
      </c>
      <c r="I844" s="36" t="str">
        <f t="shared" si="105"/>
        <v>3</v>
      </c>
      <c r="J844" s="36">
        <f t="shared" si="106"/>
        <v>14</v>
      </c>
      <c r="K844" s="36" t="str">
        <f t="shared" si="107"/>
        <v>16</v>
      </c>
      <c r="L844" s="36" t="str">
        <f t="shared" si="108"/>
        <v>03</v>
      </c>
      <c r="M844" s="36" t="str">
        <f t="shared" si="109"/>
        <v>94</v>
      </c>
      <c r="N844" s="34">
        <f t="shared" si="110"/>
        <v>45074.813119999999</v>
      </c>
      <c r="O844" s="37">
        <v>36400</v>
      </c>
      <c r="P844" s="37">
        <v>8674.8131199999989</v>
      </c>
      <c r="Q844" s="32" t="s">
        <v>3872</v>
      </c>
      <c r="R844" s="37" t="s">
        <v>7033</v>
      </c>
      <c r="S844" s="38">
        <v>44546</v>
      </c>
      <c r="T844" s="39">
        <f t="shared" si="111"/>
        <v>28</v>
      </c>
    </row>
    <row r="845" spans="1:20" s="39" customFormat="1" ht="54" hidden="1" outlineLevel="1">
      <c r="A845" s="32">
        <f t="shared" si="112"/>
        <v>837</v>
      </c>
      <c r="B845" s="32" t="s">
        <v>3868</v>
      </c>
      <c r="C845" s="32" t="s">
        <v>3869</v>
      </c>
      <c r="D845" s="48" t="s">
        <v>7034</v>
      </c>
      <c r="E845" s="47" t="s">
        <v>7035</v>
      </c>
      <c r="F845" s="34" t="s">
        <v>7036</v>
      </c>
      <c r="G845" s="34" t="s">
        <v>12864</v>
      </c>
      <c r="H845" s="35" t="s">
        <v>7037</v>
      </c>
      <c r="I845" s="36" t="str">
        <f t="shared" si="105"/>
        <v>4</v>
      </c>
      <c r="J845" s="36">
        <f t="shared" si="106"/>
        <v>14</v>
      </c>
      <c r="K845" s="36" t="str">
        <f t="shared" si="107"/>
        <v>19</v>
      </c>
      <c r="L845" s="36" t="str">
        <f t="shared" si="108"/>
        <v>04</v>
      </c>
      <c r="M845" s="36" t="str">
        <f t="shared" si="109"/>
        <v>91</v>
      </c>
      <c r="N845" s="34">
        <f t="shared" si="110"/>
        <v>34418.067929999997</v>
      </c>
      <c r="O845" s="37">
        <v>26519.64</v>
      </c>
      <c r="P845" s="37">
        <v>7898.4279299999998</v>
      </c>
      <c r="Q845" s="32" t="s">
        <v>3872</v>
      </c>
      <c r="R845" s="37" t="s">
        <v>7038</v>
      </c>
      <c r="S845" s="38">
        <v>44545</v>
      </c>
      <c r="T845" s="39">
        <f t="shared" si="111"/>
        <v>28</v>
      </c>
    </row>
    <row r="846" spans="1:20" s="39" customFormat="1" ht="54" hidden="1" outlineLevel="1">
      <c r="A846" s="32">
        <f t="shared" si="112"/>
        <v>838</v>
      </c>
      <c r="B846" s="32" t="s">
        <v>3868</v>
      </c>
      <c r="C846" s="32" t="s">
        <v>3869</v>
      </c>
      <c r="D846" s="48" t="s">
        <v>7039</v>
      </c>
      <c r="E846" s="34">
        <v>544848434</v>
      </c>
      <c r="F846" s="34" t="s">
        <v>7040</v>
      </c>
      <c r="G846" s="34" t="s">
        <v>12865</v>
      </c>
      <c r="H846" s="35" t="s">
        <v>7041</v>
      </c>
      <c r="I846" s="36" t="str">
        <f t="shared" si="105"/>
        <v>4</v>
      </c>
      <c r="J846" s="36">
        <f t="shared" si="106"/>
        <v>14</v>
      </c>
      <c r="K846" s="36" t="str">
        <f t="shared" si="107"/>
        <v>26</v>
      </c>
      <c r="L846" s="36" t="str">
        <f t="shared" si="108"/>
        <v>06</v>
      </c>
      <c r="M846" s="36" t="str">
        <f t="shared" si="109"/>
        <v>82</v>
      </c>
      <c r="N846" s="34">
        <f t="shared" si="110"/>
        <v>30294.13537</v>
      </c>
      <c r="O846" s="37">
        <v>25000</v>
      </c>
      <c r="P846" s="37">
        <v>5294.13537</v>
      </c>
      <c r="Q846" s="32" t="s">
        <v>3872</v>
      </c>
      <c r="R846" s="37" t="s">
        <v>7042</v>
      </c>
      <c r="S846" s="38">
        <v>44545</v>
      </c>
      <c r="T846" s="39">
        <f t="shared" si="111"/>
        <v>28</v>
      </c>
    </row>
    <row r="847" spans="1:20" s="39" customFormat="1" ht="54" hidden="1" outlineLevel="1">
      <c r="A847" s="32">
        <f t="shared" si="112"/>
        <v>839</v>
      </c>
      <c r="B847" s="32" t="s">
        <v>3868</v>
      </c>
      <c r="C847" s="32" t="s">
        <v>3869</v>
      </c>
      <c r="D847" s="48" t="s">
        <v>7043</v>
      </c>
      <c r="E847" s="34">
        <v>580990194</v>
      </c>
      <c r="F847" s="34" t="s">
        <v>7044</v>
      </c>
      <c r="G847" s="34" t="s">
        <v>12866</v>
      </c>
      <c r="H847" s="35" t="s">
        <v>7045</v>
      </c>
      <c r="I847" s="36" t="str">
        <f t="shared" si="105"/>
        <v>3</v>
      </c>
      <c r="J847" s="36">
        <f t="shared" si="106"/>
        <v>14</v>
      </c>
      <c r="K847" s="36" t="str">
        <f t="shared" si="107"/>
        <v>25</v>
      </c>
      <c r="L847" s="36" t="str">
        <f t="shared" si="108"/>
        <v>07</v>
      </c>
      <c r="M847" s="36" t="str">
        <f t="shared" si="109"/>
        <v>93</v>
      </c>
      <c r="N847" s="34">
        <f t="shared" si="110"/>
        <v>34613.819159999999</v>
      </c>
      <c r="O847" s="37">
        <v>26824.5</v>
      </c>
      <c r="P847" s="37">
        <v>7789.31916</v>
      </c>
      <c r="Q847" s="32" t="s">
        <v>3872</v>
      </c>
      <c r="R847" s="37" t="s">
        <v>7046</v>
      </c>
      <c r="S847" s="38">
        <v>44546</v>
      </c>
      <c r="T847" s="39">
        <f t="shared" si="111"/>
        <v>28</v>
      </c>
    </row>
    <row r="848" spans="1:20" s="39" customFormat="1" ht="54" hidden="1" outlineLevel="1">
      <c r="A848" s="32">
        <f t="shared" si="112"/>
        <v>840</v>
      </c>
      <c r="B848" s="32" t="s">
        <v>3868</v>
      </c>
      <c r="C848" s="32" t="s">
        <v>3869</v>
      </c>
      <c r="D848" s="48" t="s">
        <v>7047</v>
      </c>
      <c r="E848" s="34">
        <v>527927042</v>
      </c>
      <c r="F848" s="34" t="s">
        <v>7048</v>
      </c>
      <c r="G848" s="34" t="s">
        <v>12867</v>
      </c>
      <c r="H848" s="35" t="s">
        <v>7049</v>
      </c>
      <c r="I848" s="36" t="str">
        <f t="shared" si="105"/>
        <v>3</v>
      </c>
      <c r="J848" s="36">
        <f t="shared" si="106"/>
        <v>14</v>
      </c>
      <c r="K848" s="36" t="str">
        <f t="shared" si="107"/>
        <v>22</v>
      </c>
      <c r="L848" s="36" t="str">
        <f t="shared" si="108"/>
        <v>10</v>
      </c>
      <c r="M848" s="36" t="str">
        <f t="shared" si="109"/>
        <v>91</v>
      </c>
      <c r="N848" s="34">
        <f t="shared" si="110"/>
        <v>38925.661370000002</v>
      </c>
      <c r="O848" s="37">
        <v>31387.200000000001</v>
      </c>
      <c r="P848" s="37">
        <v>7538.46137</v>
      </c>
      <c r="Q848" s="32" t="s">
        <v>3872</v>
      </c>
      <c r="R848" s="37" t="s">
        <v>7050</v>
      </c>
      <c r="S848" s="38">
        <v>44545</v>
      </c>
      <c r="T848" s="39">
        <f t="shared" si="111"/>
        <v>28</v>
      </c>
    </row>
    <row r="849" spans="1:20" s="39" customFormat="1" ht="54" hidden="1" outlineLevel="1">
      <c r="A849" s="32">
        <f t="shared" si="112"/>
        <v>841</v>
      </c>
      <c r="B849" s="32" t="s">
        <v>3868</v>
      </c>
      <c r="C849" s="32" t="s">
        <v>3869</v>
      </c>
      <c r="D849" s="48" t="s">
        <v>7051</v>
      </c>
      <c r="E849" s="34">
        <v>558184146</v>
      </c>
      <c r="F849" s="34" t="s">
        <v>7052</v>
      </c>
      <c r="G849" s="34" t="s">
        <v>12868</v>
      </c>
      <c r="H849" s="35" t="s">
        <v>7053</v>
      </c>
      <c r="I849" s="36" t="str">
        <f t="shared" si="105"/>
        <v>4</v>
      </c>
      <c r="J849" s="36">
        <f t="shared" si="106"/>
        <v>14</v>
      </c>
      <c r="K849" s="36" t="str">
        <f t="shared" si="107"/>
        <v>12</v>
      </c>
      <c r="L849" s="36" t="str">
        <f t="shared" si="108"/>
        <v>10</v>
      </c>
      <c r="M849" s="36" t="str">
        <f t="shared" si="109"/>
        <v>93</v>
      </c>
      <c r="N849" s="34">
        <f t="shared" si="110"/>
        <v>36735.417000000001</v>
      </c>
      <c r="O849" s="37">
        <v>35000</v>
      </c>
      <c r="P849" s="37">
        <v>1735.4169999999999</v>
      </c>
      <c r="Q849" s="32" t="s">
        <v>3872</v>
      </c>
      <c r="R849" s="37" t="s">
        <v>7054</v>
      </c>
      <c r="S849" s="38">
        <v>44545</v>
      </c>
      <c r="T849" s="39">
        <f t="shared" si="111"/>
        <v>28</v>
      </c>
    </row>
    <row r="850" spans="1:20" s="39" customFormat="1" ht="54" hidden="1" outlineLevel="1">
      <c r="A850" s="32">
        <f t="shared" si="112"/>
        <v>842</v>
      </c>
      <c r="B850" s="32" t="s">
        <v>3868</v>
      </c>
      <c r="C850" s="32" t="s">
        <v>3869</v>
      </c>
      <c r="D850" s="48" t="s">
        <v>7055</v>
      </c>
      <c r="E850" s="34">
        <v>556734024</v>
      </c>
      <c r="F850" s="34" t="s">
        <v>7056</v>
      </c>
      <c r="G850" s="34" t="s">
        <v>12869</v>
      </c>
      <c r="H850" s="35" t="s">
        <v>7057</v>
      </c>
      <c r="I850" s="36" t="str">
        <f t="shared" si="105"/>
        <v>4</v>
      </c>
      <c r="J850" s="36">
        <f t="shared" si="106"/>
        <v>14</v>
      </c>
      <c r="K850" s="36" t="str">
        <f t="shared" si="107"/>
        <v>26</v>
      </c>
      <c r="L850" s="36" t="str">
        <f t="shared" si="108"/>
        <v>05</v>
      </c>
      <c r="M850" s="36" t="str">
        <f t="shared" si="109"/>
        <v>94</v>
      </c>
      <c r="N850" s="34">
        <f t="shared" si="110"/>
        <v>35172.538999999997</v>
      </c>
      <c r="O850" s="37">
        <v>32000</v>
      </c>
      <c r="P850" s="37">
        <v>3172.5390000000002</v>
      </c>
      <c r="Q850" s="32" t="s">
        <v>3872</v>
      </c>
      <c r="R850" s="37" t="s">
        <v>7058</v>
      </c>
      <c r="S850" s="38">
        <v>44540</v>
      </c>
      <c r="T850" s="39">
        <f t="shared" si="111"/>
        <v>28</v>
      </c>
    </row>
    <row r="851" spans="1:20" s="39" customFormat="1" ht="54" hidden="1" outlineLevel="1">
      <c r="A851" s="32">
        <f t="shared" si="112"/>
        <v>843</v>
      </c>
      <c r="B851" s="32" t="s">
        <v>3868</v>
      </c>
      <c r="C851" s="32" t="s">
        <v>3869</v>
      </c>
      <c r="D851" s="48" t="s">
        <v>7059</v>
      </c>
      <c r="E851" s="34">
        <v>505923075</v>
      </c>
      <c r="F851" s="34" t="s">
        <v>7060</v>
      </c>
      <c r="G851" s="34" t="s">
        <v>12870</v>
      </c>
      <c r="H851" s="35" t="s">
        <v>7061</v>
      </c>
      <c r="I851" s="36" t="str">
        <f t="shared" si="105"/>
        <v>3</v>
      </c>
      <c r="J851" s="36">
        <f t="shared" si="106"/>
        <v>14</v>
      </c>
      <c r="K851" s="36" t="str">
        <f t="shared" si="107"/>
        <v>29</v>
      </c>
      <c r="L851" s="36" t="str">
        <f t="shared" si="108"/>
        <v>05</v>
      </c>
      <c r="M851" s="36" t="str">
        <f t="shared" si="109"/>
        <v>78</v>
      </c>
      <c r="N851" s="34">
        <f t="shared" si="110"/>
        <v>40203.629000000001</v>
      </c>
      <c r="O851" s="37">
        <v>35000</v>
      </c>
      <c r="P851" s="37">
        <v>5203.6289999999999</v>
      </c>
      <c r="Q851" s="32" t="s">
        <v>3872</v>
      </c>
      <c r="R851" s="37" t="s">
        <v>7062</v>
      </c>
      <c r="S851" s="38">
        <v>44545</v>
      </c>
      <c r="T851" s="39">
        <f t="shared" si="111"/>
        <v>28</v>
      </c>
    </row>
    <row r="852" spans="1:20" s="39" customFormat="1" ht="54" hidden="1" outlineLevel="1">
      <c r="A852" s="32">
        <f t="shared" si="112"/>
        <v>844</v>
      </c>
      <c r="B852" s="32" t="s">
        <v>3868</v>
      </c>
      <c r="C852" s="32" t="s">
        <v>3869</v>
      </c>
      <c r="D852" s="48" t="s">
        <v>7063</v>
      </c>
      <c r="E852" s="34" t="s">
        <v>7064</v>
      </c>
      <c r="F852" s="34" t="s">
        <v>7065</v>
      </c>
      <c r="G852" s="34" t="s">
        <v>12871</v>
      </c>
      <c r="H852" s="35" t="s">
        <v>7066</v>
      </c>
      <c r="I852" s="36" t="str">
        <f t="shared" si="105"/>
        <v>3</v>
      </c>
      <c r="J852" s="36">
        <f t="shared" si="106"/>
        <v>14</v>
      </c>
      <c r="K852" s="36" t="str">
        <f t="shared" si="107"/>
        <v>13</v>
      </c>
      <c r="L852" s="36" t="str">
        <f t="shared" si="108"/>
        <v>09</v>
      </c>
      <c r="M852" s="36" t="str">
        <f t="shared" si="109"/>
        <v>95</v>
      </c>
      <c r="N852" s="34">
        <f t="shared" si="110"/>
        <v>33521.785000000003</v>
      </c>
      <c r="O852" s="37">
        <v>29183</v>
      </c>
      <c r="P852" s="37">
        <v>4338.7849999999999</v>
      </c>
      <c r="Q852" s="32" t="s">
        <v>3872</v>
      </c>
      <c r="R852" s="37" t="s">
        <v>7067</v>
      </c>
      <c r="S852" s="38">
        <v>44547</v>
      </c>
      <c r="T852" s="39">
        <f t="shared" si="111"/>
        <v>28</v>
      </c>
    </row>
    <row r="853" spans="1:20" s="39" customFormat="1" ht="54" hidden="1" outlineLevel="1">
      <c r="A853" s="32">
        <f t="shared" si="112"/>
        <v>845</v>
      </c>
      <c r="B853" s="32" t="s">
        <v>3868</v>
      </c>
      <c r="C853" s="32" t="s">
        <v>3869</v>
      </c>
      <c r="D853" s="48" t="s">
        <v>7068</v>
      </c>
      <c r="E853" s="34">
        <v>500380646</v>
      </c>
      <c r="F853" s="34" t="s">
        <v>7069</v>
      </c>
      <c r="G853" s="34" t="s">
        <v>12872</v>
      </c>
      <c r="H853" s="35" t="s">
        <v>7070</v>
      </c>
      <c r="I853" s="36" t="str">
        <f t="shared" si="105"/>
        <v>3</v>
      </c>
      <c r="J853" s="36">
        <f t="shared" si="106"/>
        <v>14</v>
      </c>
      <c r="K853" s="36" t="str">
        <f t="shared" si="107"/>
        <v>29</v>
      </c>
      <c r="L853" s="36" t="str">
        <f t="shared" si="108"/>
        <v>09</v>
      </c>
      <c r="M853" s="36" t="str">
        <f t="shared" si="109"/>
        <v>84</v>
      </c>
      <c r="N853" s="34">
        <f t="shared" si="110"/>
        <v>39923.027000000002</v>
      </c>
      <c r="O853" s="37">
        <v>36322</v>
      </c>
      <c r="P853" s="37">
        <v>3601.027</v>
      </c>
      <c r="Q853" s="32" t="s">
        <v>3872</v>
      </c>
      <c r="R853" s="37" t="s">
        <v>7071</v>
      </c>
      <c r="S853" s="38">
        <v>44546</v>
      </c>
      <c r="T853" s="39">
        <f t="shared" si="111"/>
        <v>28</v>
      </c>
    </row>
    <row r="854" spans="1:20" s="39" customFormat="1" ht="54" hidden="1" outlineLevel="1">
      <c r="A854" s="32">
        <f t="shared" si="112"/>
        <v>846</v>
      </c>
      <c r="B854" s="32" t="s">
        <v>3868</v>
      </c>
      <c r="C854" s="32" t="s">
        <v>3869</v>
      </c>
      <c r="D854" s="48" t="s">
        <v>7072</v>
      </c>
      <c r="E854" s="34">
        <v>546269780</v>
      </c>
      <c r="F854" s="34" t="s">
        <v>7073</v>
      </c>
      <c r="G854" s="34" t="s">
        <v>12873</v>
      </c>
      <c r="H854" s="35" t="s">
        <v>7074</v>
      </c>
      <c r="I854" s="36" t="str">
        <f t="shared" si="105"/>
        <v>3</v>
      </c>
      <c r="J854" s="36">
        <f t="shared" si="106"/>
        <v>14</v>
      </c>
      <c r="K854" s="36" t="str">
        <f t="shared" si="107"/>
        <v>02</v>
      </c>
      <c r="L854" s="36" t="str">
        <f t="shared" si="108"/>
        <v>09</v>
      </c>
      <c r="M854" s="36" t="str">
        <f t="shared" si="109"/>
        <v>89</v>
      </c>
      <c r="N854" s="34">
        <f t="shared" si="110"/>
        <v>33875.883000000002</v>
      </c>
      <c r="O854" s="37">
        <v>27658.799999999999</v>
      </c>
      <c r="P854" s="37">
        <v>6217.0829999999996</v>
      </c>
      <c r="Q854" s="32" t="s">
        <v>3872</v>
      </c>
      <c r="R854" s="37" t="s">
        <v>7075</v>
      </c>
      <c r="S854" s="38">
        <v>44545</v>
      </c>
      <c r="T854" s="39">
        <f t="shared" si="111"/>
        <v>28</v>
      </c>
    </row>
    <row r="855" spans="1:20" s="39" customFormat="1" ht="54" hidden="1" outlineLevel="1">
      <c r="A855" s="32">
        <f t="shared" si="112"/>
        <v>847</v>
      </c>
      <c r="B855" s="32" t="s">
        <v>3868</v>
      </c>
      <c r="C855" s="32" t="s">
        <v>3869</v>
      </c>
      <c r="D855" s="48" t="s">
        <v>7076</v>
      </c>
      <c r="E855" s="34">
        <v>598745115</v>
      </c>
      <c r="F855" s="34" t="s">
        <v>7077</v>
      </c>
      <c r="G855" s="34" t="s">
        <v>12874</v>
      </c>
      <c r="H855" s="35" t="s">
        <v>7078</v>
      </c>
      <c r="I855" s="36" t="str">
        <f t="shared" si="105"/>
        <v>3</v>
      </c>
      <c r="J855" s="36">
        <f t="shared" si="106"/>
        <v>14</v>
      </c>
      <c r="K855" s="36" t="str">
        <f t="shared" si="107"/>
        <v>23</v>
      </c>
      <c r="L855" s="36" t="str">
        <f t="shared" si="108"/>
        <v>02</v>
      </c>
      <c r="M855" s="36" t="str">
        <f t="shared" si="109"/>
        <v>93</v>
      </c>
      <c r="N855" s="34">
        <f t="shared" si="110"/>
        <v>42139.998999999996</v>
      </c>
      <c r="O855" s="37">
        <v>35000</v>
      </c>
      <c r="P855" s="37">
        <v>7139.9989999999998</v>
      </c>
      <c r="Q855" s="32" t="s">
        <v>3872</v>
      </c>
      <c r="R855" s="37" t="s">
        <v>7079</v>
      </c>
      <c r="S855" s="38">
        <v>44544</v>
      </c>
      <c r="T855" s="39">
        <f t="shared" si="111"/>
        <v>28</v>
      </c>
    </row>
    <row r="856" spans="1:20" s="39" customFormat="1" ht="54" hidden="1" outlineLevel="1">
      <c r="A856" s="32">
        <f t="shared" si="112"/>
        <v>848</v>
      </c>
      <c r="B856" s="32" t="s">
        <v>3868</v>
      </c>
      <c r="C856" s="32" t="s">
        <v>3869</v>
      </c>
      <c r="D856" s="51" t="s">
        <v>7080</v>
      </c>
      <c r="E856" s="34">
        <v>574153747</v>
      </c>
      <c r="F856" s="34" t="s">
        <v>7081</v>
      </c>
      <c r="G856" s="34" t="s">
        <v>12875</v>
      </c>
      <c r="H856" s="35" t="s">
        <v>7082</v>
      </c>
      <c r="I856" s="36" t="str">
        <f t="shared" si="105"/>
        <v>4</v>
      </c>
      <c r="J856" s="36">
        <f t="shared" si="106"/>
        <v>14</v>
      </c>
      <c r="K856" s="36" t="str">
        <f t="shared" si="107"/>
        <v>11</v>
      </c>
      <c r="L856" s="36" t="str">
        <f t="shared" si="108"/>
        <v>02</v>
      </c>
      <c r="M856" s="36" t="str">
        <f t="shared" si="109"/>
        <v>87</v>
      </c>
      <c r="N856" s="34">
        <f t="shared" si="110"/>
        <v>37427.82015</v>
      </c>
      <c r="O856" s="37">
        <v>29998.304</v>
      </c>
      <c r="P856" s="37">
        <v>7429.5161500000004</v>
      </c>
      <c r="Q856" s="32" t="s">
        <v>3872</v>
      </c>
      <c r="R856" s="37" t="s">
        <v>7083</v>
      </c>
      <c r="S856" s="38">
        <v>44550</v>
      </c>
      <c r="T856" s="39">
        <f t="shared" si="111"/>
        <v>28</v>
      </c>
    </row>
    <row r="857" spans="1:20" s="39" customFormat="1" ht="54" hidden="1" outlineLevel="1">
      <c r="A857" s="32">
        <f t="shared" si="112"/>
        <v>849</v>
      </c>
      <c r="B857" s="32" t="s">
        <v>3868</v>
      </c>
      <c r="C857" s="32" t="s">
        <v>3869</v>
      </c>
      <c r="D857" s="51" t="s">
        <v>7084</v>
      </c>
      <c r="E857" s="34">
        <v>602003436</v>
      </c>
      <c r="F857" s="34" t="s">
        <v>7085</v>
      </c>
      <c r="G857" s="34" t="s">
        <v>12876</v>
      </c>
      <c r="H857" s="35" t="s">
        <v>7086</v>
      </c>
      <c r="I857" s="36" t="str">
        <f t="shared" si="105"/>
        <v>4</v>
      </c>
      <c r="J857" s="36">
        <f t="shared" si="106"/>
        <v>14</v>
      </c>
      <c r="K857" s="36" t="str">
        <f t="shared" si="107"/>
        <v>23</v>
      </c>
      <c r="L857" s="36" t="str">
        <f t="shared" si="108"/>
        <v>03</v>
      </c>
      <c r="M857" s="36" t="str">
        <f t="shared" si="109"/>
        <v>82</v>
      </c>
      <c r="N857" s="34">
        <f t="shared" si="110"/>
        <v>45414.989240000003</v>
      </c>
      <c r="O857" s="37">
        <v>36400</v>
      </c>
      <c r="P857" s="37">
        <v>9014.9892400000008</v>
      </c>
      <c r="Q857" s="32" t="s">
        <v>3872</v>
      </c>
      <c r="R857" s="37" t="s">
        <v>7087</v>
      </c>
      <c r="S857" s="38">
        <v>44547</v>
      </c>
      <c r="T857" s="39">
        <f t="shared" si="111"/>
        <v>28</v>
      </c>
    </row>
    <row r="858" spans="1:20" s="39" customFormat="1" ht="54" hidden="1" outlineLevel="1">
      <c r="A858" s="32">
        <f t="shared" si="112"/>
        <v>850</v>
      </c>
      <c r="B858" s="32" t="s">
        <v>3868</v>
      </c>
      <c r="C858" s="32" t="s">
        <v>3869</v>
      </c>
      <c r="D858" s="51" t="s">
        <v>7088</v>
      </c>
      <c r="E858" s="34">
        <v>505226214</v>
      </c>
      <c r="F858" s="34" t="s">
        <v>7089</v>
      </c>
      <c r="G858" s="34" t="s">
        <v>12877</v>
      </c>
      <c r="H858" s="35" t="s">
        <v>7090</v>
      </c>
      <c r="I858" s="36" t="str">
        <f t="shared" si="105"/>
        <v>4</v>
      </c>
      <c r="J858" s="36">
        <f t="shared" si="106"/>
        <v>14</v>
      </c>
      <c r="K858" s="36" t="str">
        <f t="shared" si="107"/>
        <v>27</v>
      </c>
      <c r="L858" s="36" t="str">
        <f t="shared" si="108"/>
        <v>08</v>
      </c>
      <c r="M858" s="36" t="str">
        <f t="shared" si="109"/>
        <v>84</v>
      </c>
      <c r="N858" s="34">
        <f t="shared" si="110"/>
        <v>42233.842559999997</v>
      </c>
      <c r="O858" s="37">
        <v>34065.199999999997</v>
      </c>
      <c r="P858" s="37">
        <v>8168.6425599999993</v>
      </c>
      <c r="Q858" s="32" t="s">
        <v>3872</v>
      </c>
      <c r="R858" s="37" t="s">
        <v>7091</v>
      </c>
      <c r="S858" s="38">
        <v>44547</v>
      </c>
      <c r="T858" s="39">
        <f t="shared" si="111"/>
        <v>28</v>
      </c>
    </row>
    <row r="859" spans="1:20" s="39" customFormat="1" ht="54" hidden="1" outlineLevel="1">
      <c r="A859" s="32">
        <f t="shared" si="112"/>
        <v>851</v>
      </c>
      <c r="B859" s="32" t="s">
        <v>3868</v>
      </c>
      <c r="C859" s="32" t="s">
        <v>3869</v>
      </c>
      <c r="D859" s="50" t="s">
        <v>7092</v>
      </c>
      <c r="E859" s="34">
        <v>557093355</v>
      </c>
      <c r="F859" s="34" t="s">
        <v>7093</v>
      </c>
      <c r="G859" s="34" t="s">
        <v>12878</v>
      </c>
      <c r="H859" s="35" t="s">
        <v>7094</v>
      </c>
      <c r="I859" s="36" t="str">
        <f t="shared" si="105"/>
        <v>3</v>
      </c>
      <c r="J859" s="36">
        <f t="shared" si="106"/>
        <v>14</v>
      </c>
      <c r="K859" s="36" t="str">
        <f t="shared" si="107"/>
        <v>22</v>
      </c>
      <c r="L859" s="36" t="str">
        <f t="shared" si="108"/>
        <v>07</v>
      </c>
      <c r="M859" s="36" t="str">
        <f t="shared" si="109"/>
        <v>93</v>
      </c>
      <c r="N859" s="34">
        <f t="shared" si="110"/>
        <v>37610.555789999999</v>
      </c>
      <c r="O859" s="37">
        <v>28979.5</v>
      </c>
      <c r="P859" s="37">
        <v>8631.0557899999985</v>
      </c>
      <c r="Q859" s="32" t="s">
        <v>3872</v>
      </c>
      <c r="R859" s="37" t="s">
        <v>7095</v>
      </c>
      <c r="S859" s="38">
        <v>44547</v>
      </c>
      <c r="T859" s="39">
        <f t="shared" si="111"/>
        <v>28</v>
      </c>
    </row>
    <row r="860" spans="1:20" s="39" customFormat="1" ht="54" hidden="1" outlineLevel="1">
      <c r="A860" s="32">
        <f t="shared" si="112"/>
        <v>852</v>
      </c>
      <c r="B860" s="32" t="s">
        <v>3868</v>
      </c>
      <c r="C860" s="32" t="s">
        <v>3869</v>
      </c>
      <c r="D860" s="50" t="s">
        <v>7096</v>
      </c>
      <c r="E860" s="47" t="s">
        <v>7097</v>
      </c>
      <c r="F860" s="34" t="s">
        <v>7098</v>
      </c>
      <c r="G860" s="34" t="s">
        <v>12879</v>
      </c>
      <c r="H860" s="35" t="s">
        <v>7099</v>
      </c>
      <c r="I860" s="36" t="str">
        <f t="shared" si="105"/>
        <v>4</v>
      </c>
      <c r="J860" s="36">
        <f t="shared" si="106"/>
        <v>14</v>
      </c>
      <c r="K860" s="36" t="str">
        <f t="shared" si="107"/>
        <v>23</v>
      </c>
      <c r="L860" s="36" t="str">
        <f t="shared" si="108"/>
        <v>02</v>
      </c>
      <c r="M860" s="36" t="str">
        <f t="shared" si="109"/>
        <v>75</v>
      </c>
      <c r="N860" s="34">
        <f t="shared" si="110"/>
        <v>34250.418709999998</v>
      </c>
      <c r="O860" s="37">
        <v>27658.799999999999</v>
      </c>
      <c r="P860" s="37">
        <v>6591.6187099999997</v>
      </c>
      <c r="Q860" s="32" t="s">
        <v>3872</v>
      </c>
      <c r="R860" s="37" t="s">
        <v>7100</v>
      </c>
      <c r="S860" s="38">
        <v>44547</v>
      </c>
      <c r="T860" s="39">
        <f t="shared" si="111"/>
        <v>28</v>
      </c>
    </row>
    <row r="861" spans="1:20" s="39" customFormat="1" ht="54" hidden="1" outlineLevel="1">
      <c r="A861" s="32">
        <f t="shared" si="112"/>
        <v>853</v>
      </c>
      <c r="B861" s="32" t="s">
        <v>3868</v>
      </c>
      <c r="C861" s="32" t="s">
        <v>3869</v>
      </c>
      <c r="D861" s="51" t="s">
        <v>7101</v>
      </c>
      <c r="E861" s="34">
        <v>625791474</v>
      </c>
      <c r="F861" s="34" t="s">
        <v>7102</v>
      </c>
      <c r="G861" s="34" t="s">
        <v>12880</v>
      </c>
      <c r="H861" s="35" t="s">
        <v>7103</v>
      </c>
      <c r="I861" s="36" t="str">
        <f t="shared" si="105"/>
        <v>4</v>
      </c>
      <c r="J861" s="36">
        <f t="shared" si="106"/>
        <v>14</v>
      </c>
      <c r="K861" s="36" t="str">
        <f t="shared" si="107"/>
        <v>09</v>
      </c>
      <c r="L861" s="36" t="str">
        <f t="shared" si="108"/>
        <v>09</v>
      </c>
      <c r="M861" s="36" t="str">
        <f t="shared" si="109"/>
        <v>86</v>
      </c>
      <c r="N861" s="34">
        <f t="shared" si="110"/>
        <v>41811.773999999998</v>
      </c>
      <c r="O861" s="37">
        <v>36400</v>
      </c>
      <c r="P861" s="37">
        <v>5411.7740000000003</v>
      </c>
      <c r="Q861" s="32" t="s">
        <v>3872</v>
      </c>
      <c r="R861" s="37" t="s">
        <v>7104</v>
      </c>
      <c r="S861" s="38">
        <v>44531</v>
      </c>
      <c r="T861" s="39">
        <f t="shared" si="111"/>
        <v>28</v>
      </c>
    </row>
    <row r="862" spans="1:20" s="39" customFormat="1" ht="54" hidden="1" outlineLevel="1">
      <c r="A862" s="32">
        <f t="shared" si="112"/>
        <v>854</v>
      </c>
      <c r="B862" s="32" t="s">
        <v>3868</v>
      </c>
      <c r="C862" s="32" t="s">
        <v>3869</v>
      </c>
      <c r="D862" s="51" t="s">
        <v>7105</v>
      </c>
      <c r="E862" s="34">
        <v>564379880</v>
      </c>
      <c r="F862" s="34" t="s">
        <v>7106</v>
      </c>
      <c r="G862" s="34" t="s">
        <v>12881</v>
      </c>
      <c r="H862" s="35" t="s">
        <v>7107</v>
      </c>
      <c r="I862" s="36" t="str">
        <f t="shared" si="105"/>
        <v>4</v>
      </c>
      <c r="J862" s="36">
        <f t="shared" si="106"/>
        <v>14</v>
      </c>
      <c r="K862" s="36" t="str">
        <f t="shared" si="107"/>
        <v>09</v>
      </c>
      <c r="L862" s="36" t="str">
        <f t="shared" si="108"/>
        <v>10</v>
      </c>
      <c r="M862" s="36" t="str">
        <f t="shared" si="109"/>
        <v>93</v>
      </c>
      <c r="N862" s="34">
        <f t="shared" si="110"/>
        <v>29402.044000000002</v>
      </c>
      <c r="O862" s="37">
        <v>26750</v>
      </c>
      <c r="P862" s="37">
        <v>2652.0439999999999</v>
      </c>
      <c r="Q862" s="32" t="s">
        <v>3872</v>
      </c>
      <c r="R862" s="37" t="s">
        <v>7108</v>
      </c>
      <c r="S862" s="38">
        <v>44540</v>
      </c>
      <c r="T862" s="39">
        <f t="shared" si="111"/>
        <v>28</v>
      </c>
    </row>
    <row r="863" spans="1:20" s="39" customFormat="1" ht="54" hidden="1" outlineLevel="1">
      <c r="A863" s="32">
        <f t="shared" si="112"/>
        <v>855</v>
      </c>
      <c r="B863" s="32" t="s">
        <v>3868</v>
      </c>
      <c r="C863" s="32" t="s">
        <v>3869</v>
      </c>
      <c r="D863" s="51" t="s">
        <v>7109</v>
      </c>
      <c r="E863" s="34">
        <v>560249673</v>
      </c>
      <c r="F863" s="34" t="s">
        <v>7110</v>
      </c>
      <c r="G863" s="34" t="s">
        <v>12882</v>
      </c>
      <c r="H863" s="35" t="s">
        <v>7111</v>
      </c>
      <c r="I863" s="36" t="str">
        <f t="shared" si="105"/>
        <v>3</v>
      </c>
      <c r="J863" s="36">
        <f t="shared" si="106"/>
        <v>14</v>
      </c>
      <c r="K863" s="36" t="str">
        <f t="shared" si="107"/>
        <v>15</v>
      </c>
      <c r="L863" s="36" t="str">
        <f t="shared" si="108"/>
        <v>05</v>
      </c>
      <c r="M863" s="36" t="str">
        <f t="shared" si="109"/>
        <v>97</v>
      </c>
      <c r="N863" s="34">
        <f t="shared" si="110"/>
        <v>30548.064000000002</v>
      </c>
      <c r="O863" s="37">
        <v>25495.33</v>
      </c>
      <c r="P863" s="37">
        <v>5052.7340000000004</v>
      </c>
      <c r="Q863" s="32" t="s">
        <v>3872</v>
      </c>
      <c r="R863" s="37" t="s">
        <v>7112</v>
      </c>
      <c r="S863" s="38">
        <v>44544</v>
      </c>
      <c r="T863" s="39">
        <f t="shared" si="111"/>
        <v>28</v>
      </c>
    </row>
    <row r="864" spans="1:20" s="39" customFormat="1" ht="54" hidden="1" outlineLevel="1">
      <c r="A864" s="32">
        <f t="shared" si="112"/>
        <v>856</v>
      </c>
      <c r="B864" s="32" t="s">
        <v>3868</v>
      </c>
      <c r="C864" s="32" t="s">
        <v>3869</v>
      </c>
      <c r="D864" s="50" t="s">
        <v>7113</v>
      </c>
      <c r="E864" s="34">
        <v>513150441</v>
      </c>
      <c r="F864" s="34" t="s">
        <v>7114</v>
      </c>
      <c r="G864" s="34" t="s">
        <v>12883</v>
      </c>
      <c r="H864" s="35" t="s">
        <v>7115</v>
      </c>
      <c r="I864" s="36" t="str">
        <f t="shared" si="105"/>
        <v>4</v>
      </c>
      <c r="J864" s="36">
        <f t="shared" si="106"/>
        <v>14</v>
      </c>
      <c r="K864" s="36" t="str">
        <f t="shared" si="107"/>
        <v>10</v>
      </c>
      <c r="L864" s="36" t="str">
        <f t="shared" si="108"/>
        <v>05</v>
      </c>
      <c r="M864" s="36" t="str">
        <f t="shared" si="109"/>
        <v>79</v>
      </c>
      <c r="N864" s="34">
        <f t="shared" si="110"/>
        <v>44189.442999999999</v>
      </c>
      <c r="O864" s="37">
        <v>35000</v>
      </c>
      <c r="P864" s="37">
        <v>9189.4429999999993</v>
      </c>
      <c r="Q864" s="32" t="s">
        <v>3872</v>
      </c>
      <c r="R864" s="37" t="s">
        <v>7116</v>
      </c>
      <c r="S864" s="38">
        <v>44539</v>
      </c>
      <c r="T864" s="39">
        <f t="shared" si="111"/>
        <v>28</v>
      </c>
    </row>
    <row r="865" spans="1:20" s="39" customFormat="1" ht="54" hidden="1" outlineLevel="1">
      <c r="A865" s="32">
        <f t="shared" si="112"/>
        <v>857</v>
      </c>
      <c r="B865" s="32" t="s">
        <v>3868</v>
      </c>
      <c r="C865" s="32" t="s">
        <v>3869</v>
      </c>
      <c r="D865" s="51" t="s">
        <v>7117</v>
      </c>
      <c r="E865" s="34">
        <v>602447714</v>
      </c>
      <c r="F865" s="34" t="s">
        <v>7118</v>
      </c>
      <c r="G865" s="34" t="s">
        <v>12884</v>
      </c>
      <c r="H865" s="35" t="s">
        <v>7119</v>
      </c>
      <c r="I865" s="36" t="str">
        <f t="shared" si="105"/>
        <v>4</v>
      </c>
      <c r="J865" s="36">
        <f t="shared" si="106"/>
        <v>14</v>
      </c>
      <c r="K865" s="36" t="str">
        <f t="shared" si="107"/>
        <v>05</v>
      </c>
      <c r="L865" s="36" t="str">
        <f t="shared" si="108"/>
        <v>03</v>
      </c>
      <c r="M865" s="36" t="str">
        <f t="shared" si="109"/>
        <v>94</v>
      </c>
      <c r="N865" s="34">
        <f t="shared" si="110"/>
        <v>40008.762999999999</v>
      </c>
      <c r="O865" s="37">
        <v>36400</v>
      </c>
      <c r="P865" s="37">
        <v>3608.7629999999999</v>
      </c>
      <c r="Q865" s="32" t="s">
        <v>3872</v>
      </c>
      <c r="R865" s="37" t="s">
        <v>7120</v>
      </c>
      <c r="S865" s="38">
        <v>44546</v>
      </c>
      <c r="T865" s="39">
        <f t="shared" si="111"/>
        <v>28</v>
      </c>
    </row>
    <row r="866" spans="1:20" s="39" customFormat="1" ht="54" hidden="1" outlineLevel="1">
      <c r="A866" s="32">
        <f t="shared" si="112"/>
        <v>858</v>
      </c>
      <c r="B866" s="32" t="s">
        <v>3868</v>
      </c>
      <c r="C866" s="32" t="s">
        <v>3869</v>
      </c>
      <c r="D866" s="51" t="s">
        <v>7121</v>
      </c>
      <c r="E866" s="34">
        <v>520732236</v>
      </c>
      <c r="F866" s="34" t="s">
        <v>7122</v>
      </c>
      <c r="G866" s="34" t="s">
        <v>12885</v>
      </c>
      <c r="H866" s="35" t="s">
        <v>7123</v>
      </c>
      <c r="I866" s="36" t="str">
        <f t="shared" si="105"/>
        <v>4</v>
      </c>
      <c r="J866" s="36">
        <f t="shared" si="106"/>
        <v>14</v>
      </c>
      <c r="K866" s="36" t="str">
        <f t="shared" si="107"/>
        <v>18</v>
      </c>
      <c r="L866" s="36" t="str">
        <f t="shared" si="108"/>
        <v>12</v>
      </c>
      <c r="M866" s="36" t="str">
        <f t="shared" si="109"/>
        <v>86</v>
      </c>
      <c r="N866" s="34">
        <f t="shared" si="110"/>
        <v>32678.079000000002</v>
      </c>
      <c r="O866" s="37">
        <v>29730.54</v>
      </c>
      <c r="P866" s="37">
        <v>2947.5390000000002</v>
      </c>
      <c r="Q866" s="32" t="s">
        <v>3872</v>
      </c>
      <c r="R866" s="37" t="s">
        <v>7120</v>
      </c>
      <c r="S866" s="38">
        <v>44546</v>
      </c>
      <c r="T866" s="39">
        <f t="shared" si="111"/>
        <v>28</v>
      </c>
    </row>
    <row r="867" spans="1:20" s="39" customFormat="1" ht="54" hidden="1" outlineLevel="1">
      <c r="A867" s="32">
        <f t="shared" si="112"/>
        <v>859</v>
      </c>
      <c r="B867" s="32" t="s">
        <v>3868</v>
      </c>
      <c r="C867" s="32" t="s">
        <v>3869</v>
      </c>
      <c r="D867" s="51" t="s">
        <v>7124</v>
      </c>
      <c r="E867" s="34">
        <v>487506436</v>
      </c>
      <c r="F867" s="34" t="s">
        <v>7125</v>
      </c>
      <c r="G867" s="34" t="s">
        <v>12886</v>
      </c>
      <c r="H867" s="35" t="s">
        <v>7126</v>
      </c>
      <c r="I867" s="36" t="str">
        <f t="shared" si="105"/>
        <v>4</v>
      </c>
      <c r="J867" s="36">
        <f t="shared" si="106"/>
        <v>14</v>
      </c>
      <c r="K867" s="36" t="str">
        <f t="shared" si="107"/>
        <v>04</v>
      </c>
      <c r="L867" s="36" t="str">
        <f t="shared" si="108"/>
        <v>10</v>
      </c>
      <c r="M867" s="36" t="str">
        <f t="shared" si="109"/>
        <v>76</v>
      </c>
      <c r="N867" s="34">
        <f t="shared" si="110"/>
        <v>31050</v>
      </c>
      <c r="O867" s="37">
        <v>31050</v>
      </c>
      <c r="P867" s="37">
        <v>0</v>
      </c>
      <c r="Q867" s="32" t="s">
        <v>3872</v>
      </c>
      <c r="R867" s="37" t="s">
        <v>7127</v>
      </c>
      <c r="S867" s="38">
        <v>44546</v>
      </c>
      <c r="T867" s="39">
        <f t="shared" si="111"/>
        <v>28</v>
      </c>
    </row>
    <row r="868" spans="1:20" s="39" customFormat="1" ht="54" hidden="1" outlineLevel="1">
      <c r="A868" s="32">
        <f t="shared" si="112"/>
        <v>860</v>
      </c>
      <c r="B868" s="32" t="s">
        <v>3868</v>
      </c>
      <c r="C868" s="32" t="s">
        <v>3869</v>
      </c>
      <c r="D868" s="51" t="s">
        <v>7128</v>
      </c>
      <c r="E868" s="34">
        <v>550173846</v>
      </c>
      <c r="F868" s="34" t="s">
        <v>7129</v>
      </c>
      <c r="G868" s="34" t="s">
        <v>12887</v>
      </c>
      <c r="H868" s="35" t="s">
        <v>7130</v>
      </c>
      <c r="I868" s="36" t="str">
        <f t="shared" si="105"/>
        <v>3</v>
      </c>
      <c r="J868" s="36">
        <f t="shared" si="106"/>
        <v>14</v>
      </c>
      <c r="K868" s="36" t="str">
        <f t="shared" si="107"/>
        <v>27</v>
      </c>
      <c r="L868" s="36" t="str">
        <f t="shared" si="108"/>
        <v>06</v>
      </c>
      <c r="M868" s="36" t="str">
        <f t="shared" si="109"/>
        <v>89</v>
      </c>
      <c r="N868" s="34">
        <f t="shared" si="110"/>
        <v>39925.265270000004</v>
      </c>
      <c r="O868" s="37">
        <v>32000</v>
      </c>
      <c r="P868" s="37">
        <v>7925.2652699999999</v>
      </c>
      <c r="Q868" s="32" t="s">
        <v>3872</v>
      </c>
      <c r="R868" s="37" t="s">
        <v>7131</v>
      </c>
      <c r="S868" s="38">
        <v>44553</v>
      </c>
      <c r="T868" s="39">
        <f t="shared" si="111"/>
        <v>28</v>
      </c>
    </row>
    <row r="869" spans="1:20" s="39" customFormat="1" ht="54" hidden="1" outlineLevel="1">
      <c r="A869" s="32">
        <f t="shared" si="112"/>
        <v>861</v>
      </c>
      <c r="B869" s="32" t="s">
        <v>3868</v>
      </c>
      <c r="C869" s="32" t="s">
        <v>3869</v>
      </c>
      <c r="D869" s="51" t="s">
        <v>7132</v>
      </c>
      <c r="E869" s="34">
        <v>603987192</v>
      </c>
      <c r="F869" s="34" t="s">
        <v>7133</v>
      </c>
      <c r="G869" s="34" t="s">
        <v>12888</v>
      </c>
      <c r="H869" s="35" t="s">
        <v>7134</v>
      </c>
      <c r="I869" s="36" t="str">
        <f t="shared" si="105"/>
        <v>4</v>
      </c>
      <c r="J869" s="36">
        <f t="shared" si="106"/>
        <v>14</v>
      </c>
      <c r="K869" s="36" t="str">
        <f t="shared" si="107"/>
        <v>28</v>
      </c>
      <c r="L869" s="36" t="str">
        <f t="shared" si="108"/>
        <v>12</v>
      </c>
      <c r="M869" s="36" t="str">
        <f t="shared" si="109"/>
        <v>90</v>
      </c>
      <c r="N869" s="34">
        <f t="shared" si="110"/>
        <v>19737.306830000001</v>
      </c>
      <c r="O869" s="37">
        <v>16059.6</v>
      </c>
      <c r="P869" s="37">
        <v>3677.7068300000001</v>
      </c>
      <c r="Q869" s="32" t="s">
        <v>3872</v>
      </c>
      <c r="R869" s="37" t="s">
        <v>7135</v>
      </c>
      <c r="S869" s="38">
        <v>44547</v>
      </c>
      <c r="T869" s="39">
        <f t="shared" si="111"/>
        <v>28</v>
      </c>
    </row>
    <row r="870" spans="1:20" s="39" customFormat="1" ht="54" hidden="1" outlineLevel="1">
      <c r="A870" s="32">
        <f t="shared" si="112"/>
        <v>862</v>
      </c>
      <c r="B870" s="32" t="s">
        <v>3868</v>
      </c>
      <c r="C870" s="32" t="s">
        <v>3869</v>
      </c>
      <c r="D870" s="50" t="s">
        <v>7136</v>
      </c>
      <c r="E870" s="34">
        <v>564004840</v>
      </c>
      <c r="F870" s="34" t="s">
        <v>7137</v>
      </c>
      <c r="G870" s="34" t="s">
        <v>12889</v>
      </c>
      <c r="H870" s="35" t="s">
        <v>7138</v>
      </c>
      <c r="I870" s="36" t="str">
        <f t="shared" si="105"/>
        <v>4</v>
      </c>
      <c r="J870" s="36">
        <f t="shared" si="106"/>
        <v>14</v>
      </c>
      <c r="K870" s="36" t="str">
        <f t="shared" si="107"/>
        <v>06</v>
      </c>
      <c r="L870" s="36" t="str">
        <f t="shared" si="108"/>
        <v>02</v>
      </c>
      <c r="M870" s="36" t="str">
        <f t="shared" si="109"/>
        <v>91</v>
      </c>
      <c r="N870" s="34">
        <f t="shared" si="110"/>
        <v>39205.219859999997</v>
      </c>
      <c r="O870" s="37">
        <v>31899.9944</v>
      </c>
      <c r="P870" s="37">
        <v>7305.2254599999997</v>
      </c>
      <c r="Q870" s="32" t="s">
        <v>3872</v>
      </c>
      <c r="R870" s="37" t="s">
        <v>7139</v>
      </c>
      <c r="S870" s="38">
        <v>44552</v>
      </c>
      <c r="T870" s="39">
        <f t="shared" si="111"/>
        <v>28</v>
      </c>
    </row>
    <row r="871" spans="1:20" s="39" customFormat="1" ht="54" hidden="1" outlineLevel="1">
      <c r="A871" s="32">
        <f t="shared" si="112"/>
        <v>863</v>
      </c>
      <c r="B871" s="32" t="s">
        <v>3868</v>
      </c>
      <c r="C871" s="32" t="s">
        <v>3869</v>
      </c>
      <c r="D871" s="50" t="s">
        <v>7140</v>
      </c>
      <c r="E871" s="34">
        <v>538361854</v>
      </c>
      <c r="F871" s="34" t="s">
        <v>7141</v>
      </c>
      <c r="G871" s="34" t="s">
        <v>12890</v>
      </c>
      <c r="H871" s="35" t="s">
        <v>7142</v>
      </c>
      <c r="I871" s="36" t="str">
        <f t="shared" si="105"/>
        <v>3</v>
      </c>
      <c r="J871" s="36">
        <f t="shared" si="106"/>
        <v>14</v>
      </c>
      <c r="K871" s="36" t="str">
        <f t="shared" si="107"/>
        <v>18</v>
      </c>
      <c r="L871" s="36" t="str">
        <f t="shared" si="108"/>
        <v>04</v>
      </c>
      <c r="M871" s="36" t="str">
        <f t="shared" si="109"/>
        <v>96</v>
      </c>
      <c r="N871" s="34">
        <f t="shared" si="110"/>
        <v>35000</v>
      </c>
      <c r="O871" s="37">
        <v>35000</v>
      </c>
      <c r="P871" s="37">
        <v>0</v>
      </c>
      <c r="Q871" s="32" t="s">
        <v>3872</v>
      </c>
      <c r="R871" s="37" t="s">
        <v>7143</v>
      </c>
      <c r="S871" s="38">
        <v>44553</v>
      </c>
      <c r="T871" s="39">
        <f t="shared" si="111"/>
        <v>28</v>
      </c>
    </row>
    <row r="872" spans="1:20" s="39" customFormat="1" ht="54" hidden="1" outlineLevel="1">
      <c r="A872" s="32">
        <f t="shared" si="112"/>
        <v>864</v>
      </c>
      <c r="B872" s="32" t="s">
        <v>3868</v>
      </c>
      <c r="C872" s="32" t="s">
        <v>3869</v>
      </c>
      <c r="D872" s="51" t="s">
        <v>7144</v>
      </c>
      <c r="E872" s="34" t="s">
        <v>7145</v>
      </c>
      <c r="F872" s="34" t="s">
        <v>7146</v>
      </c>
      <c r="G872" s="34" t="s">
        <v>12891</v>
      </c>
      <c r="H872" s="35" t="s">
        <v>7147</v>
      </c>
      <c r="I872" s="36" t="str">
        <f t="shared" si="105"/>
        <v>4</v>
      </c>
      <c r="J872" s="36">
        <f t="shared" si="106"/>
        <v>14</v>
      </c>
      <c r="K872" s="36" t="str">
        <f t="shared" si="107"/>
        <v>04</v>
      </c>
      <c r="L872" s="36" t="str">
        <f t="shared" si="108"/>
        <v>09</v>
      </c>
      <c r="M872" s="36" t="str">
        <f t="shared" si="109"/>
        <v>99</v>
      </c>
      <c r="N872" s="34">
        <f t="shared" si="110"/>
        <v>38469.964999999997</v>
      </c>
      <c r="O872" s="37">
        <v>35000</v>
      </c>
      <c r="P872" s="37">
        <v>3469.9650000000001</v>
      </c>
      <c r="Q872" s="32" t="s">
        <v>3872</v>
      </c>
      <c r="R872" s="37" t="s">
        <v>7148</v>
      </c>
      <c r="S872" s="38">
        <v>44543</v>
      </c>
      <c r="T872" s="39">
        <f t="shared" si="111"/>
        <v>28</v>
      </c>
    </row>
    <row r="873" spans="1:20" s="39" customFormat="1" ht="54" hidden="1" outlineLevel="1">
      <c r="A873" s="32">
        <f t="shared" si="112"/>
        <v>865</v>
      </c>
      <c r="B873" s="32" t="s">
        <v>3868</v>
      </c>
      <c r="C873" s="32" t="s">
        <v>3869</v>
      </c>
      <c r="D873" s="51" t="s">
        <v>7149</v>
      </c>
      <c r="E873" s="47">
        <v>556875688</v>
      </c>
      <c r="F873" s="34" t="s">
        <v>7150</v>
      </c>
      <c r="G873" s="34" t="s">
        <v>12892</v>
      </c>
      <c r="H873" s="35" t="s">
        <v>7151</v>
      </c>
      <c r="I873" s="36" t="str">
        <f t="shared" si="105"/>
        <v>3</v>
      </c>
      <c r="J873" s="36">
        <f t="shared" si="106"/>
        <v>14</v>
      </c>
      <c r="K873" s="36" t="str">
        <f t="shared" si="107"/>
        <v>23</v>
      </c>
      <c r="L873" s="36" t="str">
        <f t="shared" si="108"/>
        <v>09</v>
      </c>
      <c r="M873" s="36" t="str">
        <f t="shared" si="109"/>
        <v>93</v>
      </c>
      <c r="N873" s="34">
        <f t="shared" si="110"/>
        <v>27591.200000000001</v>
      </c>
      <c r="O873" s="37">
        <v>27591.200000000001</v>
      </c>
      <c r="P873" s="37">
        <v>0</v>
      </c>
      <c r="Q873" s="32" t="s">
        <v>3872</v>
      </c>
      <c r="R873" s="37" t="s">
        <v>7152</v>
      </c>
      <c r="S873" s="38">
        <v>44550</v>
      </c>
      <c r="T873" s="39">
        <f t="shared" si="111"/>
        <v>28</v>
      </c>
    </row>
    <row r="874" spans="1:20" s="39" customFormat="1" ht="54" hidden="1" outlineLevel="1">
      <c r="A874" s="32">
        <f t="shared" si="112"/>
        <v>866</v>
      </c>
      <c r="B874" s="32" t="s">
        <v>3868</v>
      </c>
      <c r="C874" s="32" t="s">
        <v>3869</v>
      </c>
      <c r="D874" s="51" t="s">
        <v>7153</v>
      </c>
      <c r="E874" s="34">
        <v>556993842</v>
      </c>
      <c r="F874" s="34" t="s">
        <v>7154</v>
      </c>
      <c r="G874" s="34" t="s">
        <v>12893</v>
      </c>
      <c r="H874" s="35" t="s">
        <v>7155</v>
      </c>
      <c r="I874" s="36" t="str">
        <f t="shared" si="105"/>
        <v>3</v>
      </c>
      <c r="J874" s="36">
        <f t="shared" si="106"/>
        <v>14</v>
      </c>
      <c r="K874" s="36" t="str">
        <f t="shared" si="107"/>
        <v>01</v>
      </c>
      <c r="L874" s="36" t="str">
        <f t="shared" si="108"/>
        <v>03</v>
      </c>
      <c r="M874" s="36" t="str">
        <f t="shared" si="109"/>
        <v>97</v>
      </c>
      <c r="N874" s="34">
        <f t="shared" si="110"/>
        <v>35000</v>
      </c>
      <c r="O874" s="37">
        <v>35000</v>
      </c>
      <c r="P874" s="37">
        <v>0</v>
      </c>
      <c r="Q874" s="32" t="s">
        <v>3872</v>
      </c>
      <c r="R874" s="37" t="s">
        <v>7156</v>
      </c>
      <c r="S874" s="38">
        <v>44543</v>
      </c>
      <c r="T874" s="39">
        <f t="shared" si="111"/>
        <v>28</v>
      </c>
    </row>
    <row r="875" spans="1:20" s="39" customFormat="1" ht="54" hidden="1" outlineLevel="1">
      <c r="A875" s="32">
        <f t="shared" si="112"/>
        <v>867</v>
      </c>
      <c r="B875" s="32" t="s">
        <v>3868</v>
      </c>
      <c r="C875" s="32" t="s">
        <v>3869</v>
      </c>
      <c r="D875" s="50" t="s">
        <v>7157</v>
      </c>
      <c r="E875" s="34">
        <v>608609586</v>
      </c>
      <c r="F875" s="34" t="s">
        <v>7158</v>
      </c>
      <c r="G875" s="34" t="s">
        <v>12894</v>
      </c>
      <c r="H875" s="35" t="s">
        <v>7159</v>
      </c>
      <c r="I875" s="36" t="str">
        <f t="shared" si="105"/>
        <v>4</v>
      </c>
      <c r="J875" s="36">
        <f t="shared" si="106"/>
        <v>14</v>
      </c>
      <c r="K875" s="36" t="str">
        <f t="shared" si="107"/>
        <v>02</v>
      </c>
      <c r="L875" s="36" t="str">
        <f t="shared" si="108"/>
        <v>11</v>
      </c>
      <c r="M875" s="36" t="str">
        <f t="shared" si="109"/>
        <v>93</v>
      </c>
      <c r="N875" s="34">
        <f t="shared" si="110"/>
        <v>30000</v>
      </c>
      <c r="O875" s="37">
        <v>30000</v>
      </c>
      <c r="P875" s="37">
        <v>0</v>
      </c>
      <c r="Q875" s="32" t="s">
        <v>3872</v>
      </c>
      <c r="R875" s="37" t="s">
        <v>7160</v>
      </c>
      <c r="S875" s="38">
        <v>44552</v>
      </c>
      <c r="T875" s="39">
        <f t="shared" si="111"/>
        <v>28</v>
      </c>
    </row>
    <row r="876" spans="1:20" s="39" customFormat="1" ht="54" hidden="1" outlineLevel="1">
      <c r="A876" s="32">
        <f t="shared" si="112"/>
        <v>868</v>
      </c>
      <c r="B876" s="32" t="s">
        <v>3868</v>
      </c>
      <c r="C876" s="32" t="s">
        <v>3869</v>
      </c>
      <c r="D876" s="50" t="s">
        <v>7161</v>
      </c>
      <c r="E876" s="34">
        <v>460908551</v>
      </c>
      <c r="F876" s="34" t="s">
        <v>7162</v>
      </c>
      <c r="G876" s="34" t="s">
        <v>12895</v>
      </c>
      <c r="H876" s="35" t="s">
        <v>7163</v>
      </c>
      <c r="I876" s="36" t="str">
        <f t="shared" si="105"/>
        <v>4</v>
      </c>
      <c r="J876" s="36">
        <f t="shared" si="106"/>
        <v>14</v>
      </c>
      <c r="K876" s="36" t="str">
        <f t="shared" si="107"/>
        <v>10</v>
      </c>
      <c r="L876" s="36" t="str">
        <f t="shared" si="108"/>
        <v>04</v>
      </c>
      <c r="M876" s="36" t="str">
        <f t="shared" si="109"/>
        <v>79</v>
      </c>
      <c r="N876" s="34">
        <f t="shared" si="110"/>
        <v>37676.542999999998</v>
      </c>
      <c r="O876" s="37">
        <v>32800</v>
      </c>
      <c r="P876" s="37">
        <v>4876.5429999999997</v>
      </c>
      <c r="Q876" s="32" t="s">
        <v>3872</v>
      </c>
      <c r="R876" s="37" t="s">
        <v>7164</v>
      </c>
      <c r="S876" s="38">
        <v>44550</v>
      </c>
      <c r="T876" s="39">
        <f t="shared" si="111"/>
        <v>28</v>
      </c>
    </row>
    <row r="877" spans="1:20" s="39" customFormat="1" ht="54" hidden="1" outlineLevel="1">
      <c r="A877" s="32">
        <f t="shared" si="112"/>
        <v>869</v>
      </c>
      <c r="B877" s="32" t="s">
        <v>3868</v>
      </c>
      <c r="C877" s="32" t="s">
        <v>3869</v>
      </c>
      <c r="D877" s="50" t="s">
        <v>7165</v>
      </c>
      <c r="E877" s="34">
        <v>557837052</v>
      </c>
      <c r="F877" s="34" t="s">
        <v>7166</v>
      </c>
      <c r="G877" s="34" t="s">
        <v>12896</v>
      </c>
      <c r="H877" s="35" t="s">
        <v>7167</v>
      </c>
      <c r="I877" s="36" t="str">
        <f t="shared" si="105"/>
        <v>3</v>
      </c>
      <c r="J877" s="36">
        <f t="shared" si="106"/>
        <v>14</v>
      </c>
      <c r="K877" s="36" t="str">
        <f t="shared" si="107"/>
        <v>22</v>
      </c>
      <c r="L877" s="36" t="str">
        <f t="shared" si="108"/>
        <v>12</v>
      </c>
      <c r="M877" s="36" t="str">
        <f t="shared" si="109"/>
        <v>90</v>
      </c>
      <c r="N877" s="34">
        <f t="shared" si="110"/>
        <v>25000</v>
      </c>
      <c r="O877" s="37">
        <v>25000</v>
      </c>
      <c r="P877" s="37">
        <v>0</v>
      </c>
      <c r="Q877" s="32" t="s">
        <v>3872</v>
      </c>
      <c r="R877" s="37" t="s">
        <v>7168</v>
      </c>
      <c r="S877" s="38">
        <v>44545</v>
      </c>
      <c r="T877" s="39">
        <f t="shared" si="111"/>
        <v>28</v>
      </c>
    </row>
    <row r="878" spans="1:20" s="39" customFormat="1" ht="54" hidden="1" outlineLevel="1">
      <c r="A878" s="32">
        <f t="shared" si="112"/>
        <v>870</v>
      </c>
      <c r="B878" s="32" t="s">
        <v>3868</v>
      </c>
      <c r="C878" s="32" t="s">
        <v>3869</v>
      </c>
      <c r="D878" s="50" t="s">
        <v>7169</v>
      </c>
      <c r="E878" s="34">
        <v>592707664</v>
      </c>
      <c r="F878" s="34" t="s">
        <v>7170</v>
      </c>
      <c r="G878" s="34" t="s">
        <v>12897</v>
      </c>
      <c r="H878" s="35" t="s">
        <v>7171</v>
      </c>
      <c r="I878" s="36" t="str">
        <f t="shared" si="105"/>
        <v>3</v>
      </c>
      <c r="J878" s="36">
        <f t="shared" si="106"/>
        <v>14</v>
      </c>
      <c r="K878" s="36" t="str">
        <f t="shared" si="107"/>
        <v>05</v>
      </c>
      <c r="L878" s="36" t="str">
        <f t="shared" si="108"/>
        <v>10</v>
      </c>
      <c r="M878" s="36" t="str">
        <f t="shared" si="109"/>
        <v>99</v>
      </c>
      <c r="N878" s="34">
        <f t="shared" si="110"/>
        <v>36400</v>
      </c>
      <c r="O878" s="37">
        <v>36400</v>
      </c>
      <c r="P878" s="37">
        <v>0</v>
      </c>
      <c r="Q878" s="32" t="s">
        <v>3872</v>
      </c>
      <c r="R878" s="37" t="s">
        <v>7172</v>
      </c>
      <c r="S878" s="38">
        <v>44550</v>
      </c>
      <c r="T878" s="39">
        <f t="shared" si="111"/>
        <v>28</v>
      </c>
    </row>
    <row r="879" spans="1:20" s="39" customFormat="1" ht="54" hidden="1" outlineLevel="1">
      <c r="A879" s="32">
        <f t="shared" si="112"/>
        <v>871</v>
      </c>
      <c r="B879" s="32" t="s">
        <v>3868</v>
      </c>
      <c r="C879" s="32" t="s">
        <v>3869</v>
      </c>
      <c r="D879" s="50" t="s">
        <v>7173</v>
      </c>
      <c r="E879" s="34">
        <v>603575018</v>
      </c>
      <c r="F879" s="34" t="s">
        <v>7174</v>
      </c>
      <c r="G879" s="34" t="s">
        <v>12898</v>
      </c>
      <c r="H879" s="35" t="s">
        <v>7175</v>
      </c>
      <c r="I879" s="36" t="str">
        <f t="shared" si="105"/>
        <v>4</v>
      </c>
      <c r="J879" s="36">
        <f t="shared" si="106"/>
        <v>14</v>
      </c>
      <c r="K879" s="36" t="str">
        <f t="shared" si="107"/>
        <v>18</v>
      </c>
      <c r="L879" s="36" t="str">
        <f t="shared" si="108"/>
        <v>04</v>
      </c>
      <c r="M879" s="36" t="str">
        <f t="shared" si="109"/>
        <v>79</v>
      </c>
      <c r="N879" s="34">
        <f t="shared" si="110"/>
        <v>42965.978900000002</v>
      </c>
      <c r="O879" s="37">
        <v>34960</v>
      </c>
      <c r="P879" s="37">
        <v>8005.9789000000001</v>
      </c>
      <c r="Q879" s="32" t="s">
        <v>3872</v>
      </c>
      <c r="R879" s="37" t="s">
        <v>7176</v>
      </c>
      <c r="S879" s="38">
        <v>44552</v>
      </c>
      <c r="T879" s="39">
        <f t="shared" si="111"/>
        <v>28</v>
      </c>
    </row>
    <row r="880" spans="1:20" s="39" customFormat="1" ht="54" hidden="1" outlineLevel="1">
      <c r="A880" s="32">
        <f t="shared" si="112"/>
        <v>872</v>
      </c>
      <c r="B880" s="32" t="s">
        <v>3868</v>
      </c>
      <c r="C880" s="32" t="s">
        <v>3869</v>
      </c>
      <c r="D880" s="50" t="s">
        <v>7177</v>
      </c>
      <c r="E880" s="34">
        <v>516848606</v>
      </c>
      <c r="F880" s="34" t="s">
        <v>7178</v>
      </c>
      <c r="G880" s="34" t="s">
        <v>12899</v>
      </c>
      <c r="H880" s="35" t="s">
        <v>7179</v>
      </c>
      <c r="I880" s="36" t="str">
        <f t="shared" si="105"/>
        <v>3</v>
      </c>
      <c r="J880" s="36">
        <f t="shared" si="106"/>
        <v>14</v>
      </c>
      <c r="K880" s="36" t="str">
        <f t="shared" si="107"/>
        <v>28</v>
      </c>
      <c r="L880" s="36" t="str">
        <f t="shared" si="108"/>
        <v>01</v>
      </c>
      <c r="M880" s="36" t="str">
        <f t="shared" si="109"/>
        <v>90</v>
      </c>
      <c r="N880" s="34">
        <f t="shared" si="110"/>
        <v>26980.5524</v>
      </c>
      <c r="O880" s="37">
        <v>21000</v>
      </c>
      <c r="P880" s="37">
        <v>5980.5524000000005</v>
      </c>
      <c r="Q880" s="32" t="s">
        <v>3872</v>
      </c>
      <c r="R880" s="37" t="s">
        <v>7180</v>
      </c>
      <c r="S880" s="38">
        <v>44553</v>
      </c>
      <c r="T880" s="39">
        <f t="shared" si="111"/>
        <v>28</v>
      </c>
    </row>
    <row r="881" spans="1:21" s="39" customFormat="1" ht="54" hidden="1" outlineLevel="1">
      <c r="A881" s="32">
        <f t="shared" si="112"/>
        <v>873</v>
      </c>
      <c r="B881" s="32" t="s">
        <v>3868</v>
      </c>
      <c r="C881" s="32" t="s">
        <v>3869</v>
      </c>
      <c r="D881" s="51" t="s">
        <v>7181</v>
      </c>
      <c r="E881" s="34">
        <v>536758050</v>
      </c>
      <c r="F881" s="34" t="s">
        <v>7182</v>
      </c>
      <c r="G881" s="34" t="s">
        <v>12900</v>
      </c>
      <c r="H881" s="35" t="s">
        <v>7183</v>
      </c>
      <c r="I881" s="36" t="str">
        <f t="shared" si="105"/>
        <v>3</v>
      </c>
      <c r="J881" s="36">
        <f t="shared" si="106"/>
        <v>14</v>
      </c>
      <c r="K881" s="36" t="str">
        <f t="shared" si="107"/>
        <v>15</v>
      </c>
      <c r="L881" s="36" t="str">
        <f t="shared" si="108"/>
        <v>09</v>
      </c>
      <c r="M881" s="36" t="str">
        <f t="shared" si="109"/>
        <v>91</v>
      </c>
      <c r="N881" s="34">
        <f t="shared" si="110"/>
        <v>44735.744630000001</v>
      </c>
      <c r="O881" s="37">
        <v>36400</v>
      </c>
      <c r="P881" s="37">
        <v>8335.7446299999992</v>
      </c>
      <c r="Q881" s="32" t="s">
        <v>3872</v>
      </c>
      <c r="R881" s="37" t="s">
        <v>7184</v>
      </c>
      <c r="S881" s="38">
        <v>44552</v>
      </c>
      <c r="T881" s="39">
        <f t="shared" si="111"/>
        <v>28</v>
      </c>
    </row>
    <row r="882" spans="1:21" s="39" customFormat="1" ht="54" hidden="1" outlineLevel="1">
      <c r="A882" s="32">
        <f t="shared" si="112"/>
        <v>874</v>
      </c>
      <c r="B882" s="32" t="s">
        <v>3868</v>
      </c>
      <c r="C882" s="32" t="s">
        <v>3869</v>
      </c>
      <c r="D882" s="51" t="s">
        <v>7185</v>
      </c>
      <c r="E882" s="34">
        <v>516704784</v>
      </c>
      <c r="F882" s="34" t="s">
        <v>7186</v>
      </c>
      <c r="G882" s="34" t="s">
        <v>12901</v>
      </c>
      <c r="H882" s="35" t="s">
        <v>7187</v>
      </c>
      <c r="I882" s="36" t="str">
        <f t="shared" si="105"/>
        <v>3</v>
      </c>
      <c r="J882" s="36">
        <f t="shared" si="106"/>
        <v>14</v>
      </c>
      <c r="K882" s="36" t="str">
        <f t="shared" si="107"/>
        <v>19</v>
      </c>
      <c r="L882" s="36" t="str">
        <f t="shared" si="108"/>
        <v>04</v>
      </c>
      <c r="M882" s="36" t="str">
        <f t="shared" si="109"/>
        <v>86</v>
      </c>
      <c r="N882" s="34">
        <f t="shared" si="110"/>
        <v>46766.430800000002</v>
      </c>
      <c r="O882" s="37">
        <v>36400</v>
      </c>
      <c r="P882" s="37">
        <v>10366.4308</v>
      </c>
      <c r="Q882" s="32" t="s">
        <v>3872</v>
      </c>
      <c r="R882" s="37" t="s">
        <v>7188</v>
      </c>
      <c r="S882" s="38">
        <v>44551</v>
      </c>
      <c r="T882" s="39">
        <f t="shared" si="111"/>
        <v>28</v>
      </c>
    </row>
    <row r="883" spans="1:21" s="39" customFormat="1" ht="54" hidden="1" outlineLevel="1">
      <c r="A883" s="32">
        <f t="shared" si="112"/>
        <v>875</v>
      </c>
      <c r="B883" s="32" t="s">
        <v>3868</v>
      </c>
      <c r="C883" s="32" t="s">
        <v>3869</v>
      </c>
      <c r="D883" s="51" t="s">
        <v>7189</v>
      </c>
      <c r="E883" s="34">
        <v>569715919</v>
      </c>
      <c r="F883" s="34" t="s">
        <v>7190</v>
      </c>
      <c r="G883" s="34" t="s">
        <v>12902</v>
      </c>
      <c r="H883" s="35" t="s">
        <v>7191</v>
      </c>
      <c r="I883" s="36" t="str">
        <f t="shared" si="105"/>
        <v>4</v>
      </c>
      <c r="J883" s="36">
        <f t="shared" si="106"/>
        <v>14</v>
      </c>
      <c r="K883" s="36" t="str">
        <f t="shared" si="107"/>
        <v>28</v>
      </c>
      <c r="L883" s="36" t="str">
        <f t="shared" si="108"/>
        <v>11</v>
      </c>
      <c r="M883" s="36" t="str">
        <f t="shared" si="109"/>
        <v>98</v>
      </c>
      <c r="N883" s="34">
        <f t="shared" si="110"/>
        <v>45371.950290000001</v>
      </c>
      <c r="O883" s="37">
        <v>36322</v>
      </c>
      <c r="P883" s="37">
        <v>9049.9502899999989</v>
      </c>
      <c r="Q883" s="32" t="s">
        <v>3872</v>
      </c>
      <c r="R883" s="37" t="s">
        <v>7192</v>
      </c>
      <c r="S883" s="38">
        <v>44553</v>
      </c>
      <c r="T883" s="39">
        <f t="shared" si="111"/>
        <v>28</v>
      </c>
    </row>
    <row r="884" spans="1:21" s="39" customFormat="1" ht="54" hidden="1" outlineLevel="1">
      <c r="A884" s="32">
        <f t="shared" si="112"/>
        <v>876</v>
      </c>
      <c r="B884" s="32" t="s">
        <v>3868</v>
      </c>
      <c r="C884" s="32" t="s">
        <v>3869</v>
      </c>
      <c r="D884" s="50" t="s">
        <v>7193</v>
      </c>
      <c r="E884" s="34">
        <v>600107347</v>
      </c>
      <c r="F884" s="34" t="s">
        <v>7194</v>
      </c>
      <c r="G884" s="34" t="s">
        <v>12903</v>
      </c>
      <c r="H884" s="35" t="s">
        <v>7195</v>
      </c>
      <c r="I884" s="36" t="str">
        <f t="shared" si="105"/>
        <v>3</v>
      </c>
      <c r="J884" s="36">
        <f t="shared" si="106"/>
        <v>14</v>
      </c>
      <c r="K884" s="36" t="str">
        <f t="shared" si="107"/>
        <v>09</v>
      </c>
      <c r="L884" s="36" t="str">
        <f t="shared" si="108"/>
        <v>10</v>
      </c>
      <c r="M884" s="36" t="str">
        <f t="shared" si="109"/>
        <v>77</v>
      </c>
      <c r="N884" s="34">
        <f t="shared" si="110"/>
        <v>29996.95464</v>
      </c>
      <c r="O884" s="37">
        <v>24990</v>
      </c>
      <c r="P884" s="37">
        <v>5006.9546399999999</v>
      </c>
      <c r="Q884" s="32" t="s">
        <v>3872</v>
      </c>
      <c r="R884" s="37" t="s">
        <v>7196</v>
      </c>
      <c r="S884" s="38">
        <v>44553</v>
      </c>
      <c r="T884" s="39">
        <f t="shared" si="111"/>
        <v>28</v>
      </c>
    </row>
    <row r="885" spans="1:21" s="39" customFormat="1" ht="54" hidden="1" outlineLevel="1">
      <c r="A885" s="32">
        <f t="shared" si="112"/>
        <v>877</v>
      </c>
      <c r="B885" s="32" t="s">
        <v>3868</v>
      </c>
      <c r="C885" s="32" t="s">
        <v>3869</v>
      </c>
      <c r="D885" s="50" t="s">
        <v>7197</v>
      </c>
      <c r="E885" s="34">
        <v>535878931</v>
      </c>
      <c r="F885" s="34" t="s">
        <v>7198</v>
      </c>
      <c r="G885" s="34" t="s">
        <v>12904</v>
      </c>
      <c r="H885" s="35" t="s">
        <v>7199</v>
      </c>
      <c r="I885" s="36" t="str">
        <f t="shared" si="105"/>
        <v>3</v>
      </c>
      <c r="J885" s="36">
        <f t="shared" si="106"/>
        <v>14</v>
      </c>
      <c r="K885" s="36" t="str">
        <f t="shared" si="107"/>
        <v>27</v>
      </c>
      <c r="L885" s="36" t="str">
        <f t="shared" si="108"/>
        <v>07</v>
      </c>
      <c r="M885" s="36" t="str">
        <f t="shared" si="109"/>
        <v>95</v>
      </c>
      <c r="N885" s="34">
        <f t="shared" si="110"/>
        <v>40077.414199999999</v>
      </c>
      <c r="O885" s="37">
        <v>32000</v>
      </c>
      <c r="P885" s="37">
        <v>8077.4142000000002</v>
      </c>
      <c r="Q885" s="32" t="s">
        <v>3872</v>
      </c>
      <c r="R885" s="37" t="s">
        <v>7200</v>
      </c>
      <c r="S885" s="38">
        <v>44554</v>
      </c>
      <c r="T885" s="39">
        <f t="shared" si="111"/>
        <v>28</v>
      </c>
    </row>
    <row r="886" spans="1:21" s="39" customFormat="1" ht="54" hidden="1" outlineLevel="1">
      <c r="A886" s="32">
        <f t="shared" si="112"/>
        <v>878</v>
      </c>
      <c r="B886" s="32" t="s">
        <v>3868</v>
      </c>
      <c r="C886" s="32" t="s">
        <v>3869</v>
      </c>
      <c r="D886" s="51" t="s">
        <v>7201</v>
      </c>
      <c r="E886" s="34">
        <v>501923119</v>
      </c>
      <c r="F886" s="34" t="s">
        <v>7202</v>
      </c>
      <c r="G886" s="34" t="s">
        <v>12905</v>
      </c>
      <c r="H886" s="35" t="s">
        <v>7203</v>
      </c>
      <c r="I886" s="36" t="str">
        <f t="shared" si="105"/>
        <v>3</v>
      </c>
      <c r="J886" s="36">
        <f t="shared" si="106"/>
        <v>14</v>
      </c>
      <c r="K886" s="36" t="str">
        <f t="shared" si="107"/>
        <v>04</v>
      </c>
      <c r="L886" s="36" t="str">
        <f t="shared" si="108"/>
        <v>07</v>
      </c>
      <c r="M886" s="36" t="str">
        <f t="shared" si="109"/>
        <v>84</v>
      </c>
      <c r="N886" s="34">
        <f t="shared" si="110"/>
        <v>38121.08</v>
      </c>
      <c r="O886" s="37">
        <v>31298.799999999999</v>
      </c>
      <c r="P886" s="37">
        <v>6822.28</v>
      </c>
      <c r="Q886" s="32" t="s">
        <v>3872</v>
      </c>
      <c r="R886" s="37" t="s">
        <v>7204</v>
      </c>
      <c r="S886" s="38">
        <v>44557</v>
      </c>
      <c r="T886" s="39">
        <f t="shared" si="111"/>
        <v>28</v>
      </c>
    </row>
    <row r="887" spans="1:21" s="39" customFormat="1" ht="54" hidden="1" outlineLevel="1">
      <c r="A887" s="32">
        <f t="shared" si="112"/>
        <v>879</v>
      </c>
      <c r="B887" s="32" t="s">
        <v>3868</v>
      </c>
      <c r="C887" s="32" t="s">
        <v>3869</v>
      </c>
      <c r="D887" s="51" t="s">
        <v>7205</v>
      </c>
      <c r="E887" s="34" t="s">
        <v>7206</v>
      </c>
      <c r="F887" s="34" t="s">
        <v>7207</v>
      </c>
      <c r="G887" s="34" t="s">
        <v>12906</v>
      </c>
      <c r="H887" s="35" t="s">
        <v>7208</v>
      </c>
      <c r="I887" s="36" t="str">
        <f t="shared" si="105"/>
        <v>4</v>
      </c>
      <c r="J887" s="36">
        <f t="shared" si="106"/>
        <v>14</v>
      </c>
      <c r="K887" s="36" t="str">
        <f t="shared" si="107"/>
        <v>15</v>
      </c>
      <c r="L887" s="36" t="str">
        <f t="shared" si="108"/>
        <v>11</v>
      </c>
      <c r="M887" s="36" t="str">
        <f t="shared" si="109"/>
        <v>87</v>
      </c>
      <c r="N887" s="34">
        <f t="shared" si="110"/>
        <v>45820.561139999998</v>
      </c>
      <c r="O887" s="37">
        <v>36400</v>
      </c>
      <c r="P887" s="37">
        <v>9420.5611399999998</v>
      </c>
      <c r="Q887" s="32" t="s">
        <v>3872</v>
      </c>
      <c r="R887" s="37" t="s">
        <v>7209</v>
      </c>
      <c r="S887" s="38">
        <v>44554</v>
      </c>
      <c r="T887" s="39">
        <f t="shared" si="111"/>
        <v>28</v>
      </c>
    </row>
    <row r="888" spans="1:21" s="39" customFormat="1" ht="54" hidden="1" outlineLevel="1">
      <c r="A888" s="32">
        <f t="shared" si="112"/>
        <v>880</v>
      </c>
      <c r="B888" s="32" t="s">
        <v>3868</v>
      </c>
      <c r="C888" s="32" t="s">
        <v>3869</v>
      </c>
      <c r="D888" s="51" t="s">
        <v>7210</v>
      </c>
      <c r="E888" s="34">
        <v>505612763</v>
      </c>
      <c r="F888" s="34" t="s">
        <v>7211</v>
      </c>
      <c r="G888" s="34" t="s">
        <v>12907</v>
      </c>
      <c r="H888" s="35" t="s">
        <v>7212</v>
      </c>
      <c r="I888" s="36" t="str">
        <f t="shared" si="105"/>
        <v>3</v>
      </c>
      <c r="J888" s="36">
        <f t="shared" si="106"/>
        <v>14</v>
      </c>
      <c r="K888" s="36" t="str">
        <f t="shared" si="107"/>
        <v>02</v>
      </c>
      <c r="L888" s="36" t="str">
        <f t="shared" si="108"/>
        <v>05</v>
      </c>
      <c r="M888" s="36" t="str">
        <f t="shared" si="109"/>
        <v>92</v>
      </c>
      <c r="N888" s="34">
        <f t="shared" si="110"/>
        <v>37875.979570000003</v>
      </c>
      <c r="O888" s="37">
        <v>30000</v>
      </c>
      <c r="P888" s="37">
        <v>7875.9795700000004</v>
      </c>
      <c r="Q888" s="32" t="s">
        <v>3872</v>
      </c>
      <c r="R888" s="37" t="s">
        <v>7213</v>
      </c>
      <c r="S888" s="38">
        <v>44557</v>
      </c>
      <c r="T888" s="39">
        <f t="shared" si="111"/>
        <v>28</v>
      </c>
    </row>
    <row r="889" spans="1:21" s="39" customFormat="1" ht="54" hidden="1" outlineLevel="1">
      <c r="A889" s="32">
        <f t="shared" si="112"/>
        <v>881</v>
      </c>
      <c r="B889" s="32" t="s">
        <v>3868</v>
      </c>
      <c r="C889" s="32" t="s">
        <v>3869</v>
      </c>
      <c r="D889" s="51" t="s">
        <v>7214</v>
      </c>
      <c r="E889" s="34">
        <v>515826641</v>
      </c>
      <c r="F889" s="34" t="s">
        <v>7215</v>
      </c>
      <c r="G889" s="34" t="s">
        <v>12908</v>
      </c>
      <c r="H889" s="35" t="s">
        <v>7216</v>
      </c>
      <c r="I889" s="36" t="str">
        <f t="shared" si="105"/>
        <v>3</v>
      </c>
      <c r="J889" s="36">
        <f t="shared" si="106"/>
        <v>14</v>
      </c>
      <c r="K889" s="36" t="str">
        <f t="shared" si="107"/>
        <v>07</v>
      </c>
      <c r="L889" s="36" t="str">
        <f t="shared" si="108"/>
        <v>08</v>
      </c>
      <c r="M889" s="36" t="str">
        <f t="shared" si="109"/>
        <v>92</v>
      </c>
      <c r="N889" s="34">
        <f t="shared" si="110"/>
        <v>36543.519610000003</v>
      </c>
      <c r="O889" s="37">
        <v>29254.5</v>
      </c>
      <c r="P889" s="37">
        <v>7289.0196100000003</v>
      </c>
      <c r="Q889" s="32" t="s">
        <v>3872</v>
      </c>
      <c r="R889" s="37" t="s">
        <v>7217</v>
      </c>
      <c r="S889" s="38">
        <v>44558</v>
      </c>
      <c r="T889" s="39">
        <f t="shared" si="111"/>
        <v>28</v>
      </c>
    </row>
    <row r="890" spans="1:21" s="39" customFormat="1" ht="54" hidden="1" outlineLevel="1">
      <c r="A890" s="32">
        <f t="shared" si="112"/>
        <v>882</v>
      </c>
      <c r="B890" s="32" t="s">
        <v>3868</v>
      </c>
      <c r="C890" s="32" t="s">
        <v>3869</v>
      </c>
      <c r="D890" s="52" t="s">
        <v>7218</v>
      </c>
      <c r="E890" s="34">
        <v>498277874</v>
      </c>
      <c r="F890" s="34" t="s">
        <v>7219</v>
      </c>
      <c r="G890" s="34" t="s">
        <v>12909</v>
      </c>
      <c r="H890" s="35" t="s">
        <v>7220</v>
      </c>
      <c r="I890" s="36" t="str">
        <f t="shared" si="105"/>
        <v>4</v>
      </c>
      <c r="J890" s="36">
        <f t="shared" si="106"/>
        <v>14</v>
      </c>
      <c r="K890" s="36" t="str">
        <f t="shared" si="107"/>
        <v>23</v>
      </c>
      <c r="L890" s="36" t="str">
        <f t="shared" si="108"/>
        <v>05</v>
      </c>
      <c r="M890" s="36" t="str">
        <f t="shared" si="109"/>
        <v>88</v>
      </c>
      <c r="N890" s="34">
        <f t="shared" si="110"/>
        <v>42732.792999999998</v>
      </c>
      <c r="O890" s="37">
        <v>34000</v>
      </c>
      <c r="P890" s="37">
        <v>8732.7929999999997</v>
      </c>
      <c r="Q890" s="32" t="s">
        <v>3872</v>
      </c>
      <c r="R890" s="37" t="s">
        <v>7221</v>
      </c>
      <c r="S890" s="38">
        <v>44558</v>
      </c>
      <c r="T890" s="39">
        <f t="shared" si="111"/>
        <v>28</v>
      </c>
    </row>
    <row r="891" spans="1:21" s="39" customFormat="1" ht="54" hidden="1" outlineLevel="1">
      <c r="A891" s="32">
        <f t="shared" si="112"/>
        <v>883</v>
      </c>
      <c r="B891" s="32" t="s">
        <v>3868</v>
      </c>
      <c r="C891" s="32" t="s">
        <v>3869</v>
      </c>
      <c r="D891" s="52" t="s">
        <v>7222</v>
      </c>
      <c r="E891" s="34">
        <v>532988987</v>
      </c>
      <c r="F891" s="34" t="s">
        <v>7223</v>
      </c>
      <c r="G891" s="34" t="s">
        <v>12910</v>
      </c>
      <c r="H891" s="35" t="s">
        <v>7224</v>
      </c>
      <c r="I891" s="36" t="str">
        <f t="shared" si="105"/>
        <v>3</v>
      </c>
      <c r="J891" s="36">
        <f t="shared" si="106"/>
        <v>14</v>
      </c>
      <c r="K891" s="36" t="str">
        <f t="shared" si="107"/>
        <v>20</v>
      </c>
      <c r="L891" s="36" t="str">
        <f t="shared" si="108"/>
        <v>11</v>
      </c>
      <c r="M891" s="36" t="str">
        <f t="shared" si="109"/>
        <v>92</v>
      </c>
      <c r="N891" s="34">
        <f t="shared" si="110"/>
        <v>42721.23504</v>
      </c>
      <c r="O891" s="37">
        <v>34200</v>
      </c>
      <c r="P891" s="37">
        <v>8521.2350399999996</v>
      </c>
      <c r="Q891" s="32" t="s">
        <v>3872</v>
      </c>
      <c r="R891" s="37" t="s">
        <v>7225</v>
      </c>
      <c r="S891" s="38">
        <v>44559</v>
      </c>
      <c r="T891" s="39">
        <f t="shared" si="111"/>
        <v>28</v>
      </c>
    </row>
    <row r="892" spans="1:21" s="39" customFormat="1" ht="54" hidden="1" outlineLevel="1">
      <c r="A892" s="32">
        <f t="shared" si="112"/>
        <v>884</v>
      </c>
      <c r="B892" s="32" t="s">
        <v>3868</v>
      </c>
      <c r="C892" s="32" t="s">
        <v>3869</v>
      </c>
      <c r="D892" s="52" t="s">
        <v>7226</v>
      </c>
      <c r="E892" s="34">
        <v>539948682</v>
      </c>
      <c r="F892" s="34" t="s">
        <v>7227</v>
      </c>
      <c r="G892" s="34" t="s">
        <v>12911</v>
      </c>
      <c r="H892" s="35" t="s">
        <v>7228</v>
      </c>
      <c r="I892" s="36" t="str">
        <f t="shared" si="105"/>
        <v>4</v>
      </c>
      <c r="J892" s="36">
        <f t="shared" si="106"/>
        <v>14</v>
      </c>
      <c r="K892" s="36" t="str">
        <f t="shared" si="107"/>
        <v>25</v>
      </c>
      <c r="L892" s="36" t="str">
        <f t="shared" si="108"/>
        <v>01</v>
      </c>
      <c r="M892" s="36" t="str">
        <f t="shared" si="109"/>
        <v>91</v>
      </c>
      <c r="N892" s="34">
        <f t="shared" si="110"/>
        <v>32000</v>
      </c>
      <c r="O892" s="37">
        <v>32000</v>
      </c>
      <c r="P892" s="37">
        <v>0</v>
      </c>
      <c r="Q892" s="32" t="s">
        <v>3872</v>
      </c>
      <c r="R892" s="37" t="s">
        <v>7229</v>
      </c>
      <c r="S892" s="38">
        <v>44559</v>
      </c>
      <c r="T892" s="39">
        <f t="shared" si="111"/>
        <v>28</v>
      </c>
    </row>
    <row r="893" spans="1:21" s="39" customFormat="1" ht="54" hidden="1" outlineLevel="1">
      <c r="A893" s="32">
        <f t="shared" si="112"/>
        <v>885</v>
      </c>
      <c r="B893" s="32" t="s">
        <v>3868</v>
      </c>
      <c r="C893" s="32" t="s">
        <v>3869</v>
      </c>
      <c r="D893" s="53" t="s">
        <v>7230</v>
      </c>
      <c r="E893" s="47">
        <v>551460741</v>
      </c>
      <c r="F893" s="34" t="s">
        <v>7231</v>
      </c>
      <c r="G893" s="34" t="s">
        <v>12912</v>
      </c>
      <c r="H893" s="35" t="s">
        <v>7232</v>
      </c>
      <c r="I893" s="36" t="str">
        <f t="shared" si="105"/>
        <v>4</v>
      </c>
      <c r="J893" s="36">
        <f t="shared" si="106"/>
        <v>14</v>
      </c>
      <c r="K893" s="36" t="str">
        <f t="shared" si="107"/>
        <v>02</v>
      </c>
      <c r="L893" s="36" t="str">
        <f t="shared" si="108"/>
        <v>10</v>
      </c>
      <c r="M893" s="36" t="str">
        <f t="shared" si="109"/>
        <v>96</v>
      </c>
      <c r="N893" s="34">
        <f t="shared" si="110"/>
        <v>34127.474000000002</v>
      </c>
      <c r="O893" s="37">
        <v>31049.200000000001</v>
      </c>
      <c r="P893" s="37">
        <v>3078.2739999999999</v>
      </c>
      <c r="Q893" s="32" t="s">
        <v>3872</v>
      </c>
      <c r="R893" s="37" t="s">
        <v>7233</v>
      </c>
      <c r="S893" s="38">
        <v>44558</v>
      </c>
      <c r="T893" s="39">
        <f t="shared" si="111"/>
        <v>28</v>
      </c>
    </row>
    <row r="894" spans="1:21" s="39" customFormat="1" ht="54" hidden="1" outlineLevel="1">
      <c r="A894" s="32">
        <f t="shared" si="112"/>
        <v>886</v>
      </c>
      <c r="B894" s="32" t="s">
        <v>3868</v>
      </c>
      <c r="C894" s="32" t="s">
        <v>3869</v>
      </c>
      <c r="D894" s="53" t="s">
        <v>7234</v>
      </c>
      <c r="E894" s="34">
        <v>567769529</v>
      </c>
      <c r="F894" s="34" t="s">
        <v>7235</v>
      </c>
      <c r="G894" s="34" t="s">
        <v>12913</v>
      </c>
      <c r="H894" s="35" t="s">
        <v>7236</v>
      </c>
      <c r="I894" s="36" t="str">
        <f t="shared" si="105"/>
        <v>3</v>
      </c>
      <c r="J894" s="36">
        <f t="shared" si="106"/>
        <v>14</v>
      </c>
      <c r="K894" s="36" t="str">
        <f t="shared" si="107"/>
        <v>01</v>
      </c>
      <c r="L894" s="36" t="str">
        <f t="shared" si="108"/>
        <v>04</v>
      </c>
      <c r="M894" s="36" t="str">
        <f t="shared" si="109"/>
        <v>91</v>
      </c>
      <c r="N894" s="34">
        <f t="shared" si="110"/>
        <v>28964.960569999999</v>
      </c>
      <c r="O894" s="37">
        <v>24000</v>
      </c>
      <c r="P894" s="37">
        <v>4964.9605700000002</v>
      </c>
      <c r="Q894" s="32" t="s">
        <v>3872</v>
      </c>
      <c r="R894" s="37" t="s">
        <v>7237</v>
      </c>
      <c r="S894" s="38">
        <v>44559</v>
      </c>
      <c r="T894" s="39">
        <f t="shared" si="111"/>
        <v>28</v>
      </c>
    </row>
    <row r="895" spans="1:21" s="39" customFormat="1" ht="54" hidden="1" outlineLevel="1">
      <c r="A895" s="32">
        <f t="shared" si="112"/>
        <v>887</v>
      </c>
      <c r="B895" s="32" t="s">
        <v>3868</v>
      </c>
      <c r="C895" s="32" t="s">
        <v>3869</v>
      </c>
      <c r="D895" s="53" t="s">
        <v>7238</v>
      </c>
      <c r="E895" s="34">
        <v>595106516</v>
      </c>
      <c r="F895" s="34" t="s">
        <v>7239</v>
      </c>
      <c r="G895" s="34" t="s">
        <v>12914</v>
      </c>
      <c r="H895" s="35">
        <v>32208892170202</v>
      </c>
      <c r="I895" s="36" t="str">
        <f t="shared" si="105"/>
        <v>3</v>
      </c>
      <c r="J895" s="36">
        <f t="shared" si="106"/>
        <v>14</v>
      </c>
      <c r="K895" s="36" t="str">
        <f t="shared" si="107"/>
        <v>22</v>
      </c>
      <c r="L895" s="36" t="str">
        <f t="shared" si="108"/>
        <v>08</v>
      </c>
      <c r="M895" s="36" t="str">
        <f t="shared" si="109"/>
        <v>89</v>
      </c>
      <c r="N895" s="34">
        <f t="shared" si="110"/>
        <v>39674.535210000002</v>
      </c>
      <c r="O895" s="37">
        <v>34749</v>
      </c>
      <c r="P895" s="37">
        <v>4925.53521</v>
      </c>
      <c r="Q895" s="32" t="s">
        <v>3872</v>
      </c>
      <c r="R895" s="37" t="s">
        <v>7240</v>
      </c>
      <c r="S895" s="38">
        <v>44560</v>
      </c>
      <c r="T895" s="39">
        <f t="shared" si="111"/>
        <v>28</v>
      </c>
    </row>
    <row r="896" spans="1:21" s="39" customFormat="1" ht="54" hidden="1" outlineLevel="1">
      <c r="A896" s="32">
        <f t="shared" si="112"/>
        <v>888</v>
      </c>
      <c r="B896" s="32" t="s">
        <v>3868</v>
      </c>
      <c r="C896" s="32" t="s">
        <v>3869</v>
      </c>
      <c r="D896" s="53" t="s">
        <v>7241</v>
      </c>
      <c r="E896" s="34">
        <v>511911215</v>
      </c>
      <c r="F896" s="43" t="s">
        <v>7242</v>
      </c>
      <c r="G896" s="34" t="s">
        <v>12915</v>
      </c>
      <c r="H896" s="35" t="s">
        <v>7243</v>
      </c>
      <c r="I896" s="36" t="str">
        <f t="shared" si="105"/>
        <v>3</v>
      </c>
      <c r="J896" s="36">
        <f t="shared" si="106"/>
        <v>14</v>
      </c>
      <c r="K896" s="36" t="str">
        <f t="shared" si="107"/>
        <v>27</v>
      </c>
      <c r="L896" s="36" t="str">
        <f t="shared" si="108"/>
        <v>04</v>
      </c>
      <c r="M896" s="36" t="str">
        <f t="shared" si="109"/>
        <v>83</v>
      </c>
      <c r="N896" s="34">
        <f t="shared" si="110"/>
        <v>43040.216489999999</v>
      </c>
      <c r="O896" s="37">
        <v>36400</v>
      </c>
      <c r="P896" s="37">
        <v>6640.2164899999998</v>
      </c>
      <c r="Q896" s="32" t="s">
        <v>3872</v>
      </c>
      <c r="R896" s="37" t="s">
        <v>7244</v>
      </c>
      <c r="S896" s="38">
        <v>44571</v>
      </c>
      <c r="T896" s="39">
        <f t="shared" si="111"/>
        <v>28</v>
      </c>
      <c r="U896" s="72"/>
    </row>
    <row r="897" spans="1:21" s="39" customFormat="1" ht="54" hidden="1" outlineLevel="1">
      <c r="A897" s="32">
        <f t="shared" si="112"/>
        <v>889</v>
      </c>
      <c r="B897" s="32" t="s">
        <v>3868</v>
      </c>
      <c r="C897" s="32" t="s">
        <v>3869</v>
      </c>
      <c r="D897" s="53" t="s">
        <v>7245</v>
      </c>
      <c r="E897" s="34" t="s">
        <v>7246</v>
      </c>
      <c r="F897" s="43" t="s">
        <v>3491</v>
      </c>
      <c r="G897" s="34" t="s">
        <v>12916</v>
      </c>
      <c r="H897" s="35" t="s">
        <v>7247</v>
      </c>
      <c r="I897" s="36" t="str">
        <f t="shared" si="105"/>
        <v>4</v>
      </c>
      <c r="J897" s="36">
        <f t="shared" si="106"/>
        <v>14</v>
      </c>
      <c r="K897" s="36" t="str">
        <f t="shared" si="107"/>
        <v>20</v>
      </c>
      <c r="L897" s="36" t="str">
        <f t="shared" si="108"/>
        <v>12</v>
      </c>
      <c r="M897" s="36" t="str">
        <f t="shared" si="109"/>
        <v>92</v>
      </c>
      <c r="N897" s="34">
        <f t="shared" si="110"/>
        <v>45345.52001</v>
      </c>
      <c r="O897" s="37">
        <v>36399.726000000002</v>
      </c>
      <c r="P897" s="37">
        <v>8945.7940099999996</v>
      </c>
      <c r="Q897" s="32" t="s">
        <v>3872</v>
      </c>
      <c r="R897" s="37" t="s">
        <v>7248</v>
      </c>
      <c r="S897" s="38">
        <v>44567</v>
      </c>
      <c r="T897" s="39">
        <f t="shared" si="111"/>
        <v>28</v>
      </c>
      <c r="U897" s="72"/>
    </row>
    <row r="898" spans="1:21" s="39" customFormat="1" ht="54" outlineLevel="1">
      <c r="A898" s="32">
        <f t="shared" si="112"/>
        <v>890</v>
      </c>
      <c r="B898" s="32" t="s">
        <v>3868</v>
      </c>
      <c r="C898" s="32" t="s">
        <v>3869</v>
      </c>
      <c r="D898" s="53" t="s">
        <v>7249</v>
      </c>
      <c r="E898" s="34">
        <v>531812336</v>
      </c>
      <c r="F898" s="43" t="s">
        <v>7250</v>
      </c>
      <c r="G898" s="34" t="s">
        <v>12917</v>
      </c>
      <c r="H898" s="35" t="s">
        <v>7251</v>
      </c>
      <c r="I898" s="36" t="str">
        <f t="shared" si="105"/>
        <v>3</v>
      </c>
      <c r="J898" s="36">
        <f t="shared" si="106"/>
        <v>14</v>
      </c>
      <c r="K898" s="36" t="str">
        <f t="shared" si="107"/>
        <v>13</v>
      </c>
      <c r="L898" s="36" t="str">
        <f t="shared" si="108"/>
        <v>03</v>
      </c>
      <c r="M898" s="36" t="str">
        <f t="shared" si="109"/>
        <v>90</v>
      </c>
      <c r="N898" s="34">
        <f t="shared" si="110"/>
        <v>39055.575380000002</v>
      </c>
      <c r="O898" s="37">
        <v>32000</v>
      </c>
      <c r="P898" s="37">
        <v>7055.5753800000002</v>
      </c>
      <c r="Q898" s="32" t="s">
        <v>3872</v>
      </c>
      <c r="R898" s="37" t="s">
        <v>7252</v>
      </c>
      <c r="S898" s="38">
        <v>44574</v>
      </c>
      <c r="T898" s="39">
        <f t="shared" si="111"/>
        <v>28</v>
      </c>
      <c r="U898" s="72"/>
    </row>
    <row r="899" spans="1:21" s="39" customFormat="1" ht="54" hidden="1" outlineLevel="1">
      <c r="A899" s="32">
        <f t="shared" si="112"/>
        <v>891</v>
      </c>
      <c r="B899" s="32" t="s">
        <v>3868</v>
      </c>
      <c r="C899" s="32" t="s">
        <v>3869</v>
      </c>
      <c r="D899" s="53" t="s">
        <v>7253</v>
      </c>
      <c r="E899" s="34">
        <v>600698451</v>
      </c>
      <c r="F899" s="34" t="s">
        <v>7254</v>
      </c>
      <c r="G899" s="34" t="s">
        <v>12918</v>
      </c>
      <c r="H899" s="35" t="s">
        <v>7255</v>
      </c>
      <c r="I899" s="36" t="str">
        <f t="shared" si="105"/>
        <v>4</v>
      </c>
      <c r="J899" s="36">
        <f t="shared" si="106"/>
        <v>14</v>
      </c>
      <c r="K899" s="36" t="str">
        <f t="shared" si="107"/>
        <v>21</v>
      </c>
      <c r="L899" s="36" t="str">
        <f t="shared" si="108"/>
        <v>10</v>
      </c>
      <c r="M899" s="36" t="str">
        <f t="shared" si="109"/>
        <v>70</v>
      </c>
      <c r="N899" s="34">
        <f t="shared" si="110"/>
        <v>34127.474000000002</v>
      </c>
      <c r="O899" s="37">
        <v>31049.200000000001</v>
      </c>
      <c r="P899" s="37">
        <v>3078.2739999999999</v>
      </c>
      <c r="Q899" s="32" t="s">
        <v>3872</v>
      </c>
      <c r="R899" s="37" t="s">
        <v>7256</v>
      </c>
      <c r="S899" s="38">
        <v>44558</v>
      </c>
      <c r="T899" s="39">
        <f t="shared" si="111"/>
        <v>28</v>
      </c>
    </row>
    <row r="900" spans="1:21" s="39" customFormat="1" ht="54" hidden="1" outlineLevel="1">
      <c r="A900" s="32">
        <f t="shared" si="112"/>
        <v>892</v>
      </c>
      <c r="B900" s="32" t="s">
        <v>3868</v>
      </c>
      <c r="C900" s="32" t="s">
        <v>3869</v>
      </c>
      <c r="D900" s="53" t="s">
        <v>7257</v>
      </c>
      <c r="E900" s="34">
        <v>559608779</v>
      </c>
      <c r="F900" s="43" t="s">
        <v>7258</v>
      </c>
      <c r="G900" s="34" t="s">
        <v>12919</v>
      </c>
      <c r="H900" s="35">
        <v>32008915960027</v>
      </c>
      <c r="I900" s="36" t="str">
        <f t="shared" si="105"/>
        <v>3</v>
      </c>
      <c r="J900" s="36">
        <f t="shared" si="106"/>
        <v>14</v>
      </c>
      <c r="K900" s="36" t="str">
        <f t="shared" si="107"/>
        <v>20</v>
      </c>
      <c r="L900" s="36" t="str">
        <f t="shared" si="108"/>
        <v>08</v>
      </c>
      <c r="M900" s="36" t="str">
        <f t="shared" si="109"/>
        <v>91</v>
      </c>
      <c r="N900" s="34">
        <f t="shared" si="110"/>
        <v>31064.799999999999</v>
      </c>
      <c r="O900" s="37">
        <v>31064.799999999999</v>
      </c>
      <c r="P900" s="37">
        <v>0</v>
      </c>
      <c r="Q900" s="32" t="s">
        <v>3872</v>
      </c>
      <c r="R900" s="37" t="s">
        <v>7259</v>
      </c>
      <c r="S900" s="38">
        <v>44568</v>
      </c>
      <c r="T900" s="39">
        <f t="shared" si="111"/>
        <v>28</v>
      </c>
      <c r="U900" s="72"/>
    </row>
    <row r="901" spans="1:21" s="39" customFormat="1" ht="54" hidden="1" outlineLevel="1">
      <c r="A901" s="32">
        <f t="shared" si="112"/>
        <v>893</v>
      </c>
      <c r="B901" s="32" t="s">
        <v>3868</v>
      </c>
      <c r="C901" s="32" t="s">
        <v>3869</v>
      </c>
      <c r="D901" s="53" t="s">
        <v>7260</v>
      </c>
      <c r="E901" s="34">
        <v>608905875</v>
      </c>
      <c r="F901" s="34" t="s">
        <v>7261</v>
      </c>
      <c r="G901" s="34" t="s">
        <v>12920</v>
      </c>
      <c r="H901" s="35">
        <v>50810015960034</v>
      </c>
      <c r="I901" s="36" t="str">
        <f t="shared" si="105"/>
        <v>5</v>
      </c>
      <c r="J901" s="36">
        <f t="shared" si="106"/>
        <v>14</v>
      </c>
      <c r="K901" s="36" t="str">
        <f t="shared" si="107"/>
        <v>08</v>
      </c>
      <c r="L901" s="36" t="str">
        <f t="shared" si="108"/>
        <v>10</v>
      </c>
      <c r="M901" s="36" t="str">
        <f t="shared" si="109"/>
        <v>01</v>
      </c>
      <c r="N901" s="34">
        <f t="shared" si="110"/>
        <v>30006.573</v>
      </c>
      <c r="O901" s="37">
        <v>27300</v>
      </c>
      <c r="P901" s="37">
        <v>2706.5729999999999</v>
      </c>
      <c r="Q901" s="32" t="s">
        <v>3872</v>
      </c>
      <c r="R901" s="37" t="s">
        <v>7262</v>
      </c>
      <c r="S901" s="38">
        <v>44559</v>
      </c>
      <c r="T901" s="39">
        <f t="shared" si="111"/>
        <v>28</v>
      </c>
    </row>
    <row r="902" spans="1:21" s="39" customFormat="1" ht="54" hidden="1" outlineLevel="1">
      <c r="A902" s="32">
        <f t="shared" si="112"/>
        <v>894</v>
      </c>
      <c r="B902" s="32" t="s">
        <v>3868</v>
      </c>
      <c r="C902" s="32" t="s">
        <v>3869</v>
      </c>
      <c r="D902" s="53" t="s">
        <v>7263</v>
      </c>
      <c r="E902" s="34">
        <v>526093822</v>
      </c>
      <c r="F902" s="43" t="s">
        <v>7264</v>
      </c>
      <c r="G902" s="34" t="s">
        <v>12921</v>
      </c>
      <c r="H902" s="35" t="s">
        <v>7265</v>
      </c>
      <c r="I902" s="36" t="str">
        <f t="shared" si="105"/>
        <v>3</v>
      </c>
      <c r="J902" s="36">
        <f t="shared" si="106"/>
        <v>14</v>
      </c>
      <c r="K902" s="36" t="str">
        <f t="shared" si="107"/>
        <v>10</v>
      </c>
      <c r="L902" s="36" t="str">
        <f t="shared" si="108"/>
        <v>12</v>
      </c>
      <c r="M902" s="36" t="str">
        <f t="shared" si="109"/>
        <v>88</v>
      </c>
      <c r="N902" s="34">
        <f t="shared" si="110"/>
        <v>39188.57</v>
      </c>
      <c r="O902" s="37">
        <v>32840.5</v>
      </c>
      <c r="P902" s="37">
        <v>6348.07</v>
      </c>
      <c r="Q902" s="32" t="s">
        <v>3872</v>
      </c>
      <c r="R902" s="37" t="s">
        <v>7266</v>
      </c>
      <c r="S902" s="38">
        <v>44571</v>
      </c>
      <c r="T902" s="39">
        <f t="shared" si="111"/>
        <v>28</v>
      </c>
      <c r="U902" s="72"/>
    </row>
    <row r="903" spans="1:21" s="39" customFormat="1" ht="54" outlineLevel="1">
      <c r="A903" s="32">
        <f t="shared" si="112"/>
        <v>895</v>
      </c>
      <c r="B903" s="32" t="s">
        <v>3868</v>
      </c>
      <c r="C903" s="32" t="s">
        <v>3869</v>
      </c>
      <c r="D903" s="53" t="s">
        <v>7267</v>
      </c>
      <c r="E903" s="34">
        <v>582922656</v>
      </c>
      <c r="F903" s="43" t="s">
        <v>7268</v>
      </c>
      <c r="G903" s="34" t="s">
        <v>12922</v>
      </c>
      <c r="H903" s="35" t="s">
        <v>7269</v>
      </c>
      <c r="I903" s="36" t="str">
        <f t="shared" si="105"/>
        <v>4</v>
      </c>
      <c r="J903" s="36">
        <f t="shared" si="106"/>
        <v>14</v>
      </c>
      <c r="K903" s="36" t="str">
        <f t="shared" si="107"/>
        <v>06</v>
      </c>
      <c r="L903" s="36" t="str">
        <f t="shared" si="108"/>
        <v>07</v>
      </c>
      <c r="M903" s="36" t="str">
        <f t="shared" si="109"/>
        <v>84</v>
      </c>
      <c r="N903" s="34">
        <f t="shared" si="110"/>
        <v>32000</v>
      </c>
      <c r="O903" s="37">
        <v>32000</v>
      </c>
      <c r="P903" s="37">
        <v>0</v>
      </c>
      <c r="Q903" s="32" t="s">
        <v>3872</v>
      </c>
      <c r="R903" s="37" t="s">
        <v>7270</v>
      </c>
      <c r="S903" s="38">
        <v>44566</v>
      </c>
      <c r="T903" s="39">
        <f t="shared" si="111"/>
        <v>28</v>
      </c>
      <c r="U903" s="72"/>
    </row>
    <row r="904" spans="1:21" s="39" customFormat="1" ht="54" hidden="1" outlineLevel="1">
      <c r="A904" s="32">
        <f t="shared" si="112"/>
        <v>896</v>
      </c>
      <c r="B904" s="32" t="s">
        <v>3868</v>
      </c>
      <c r="C904" s="32" t="s">
        <v>3869</v>
      </c>
      <c r="D904" s="53" t="s">
        <v>7271</v>
      </c>
      <c r="E904" s="34">
        <v>494196243</v>
      </c>
      <c r="F904" s="34" t="s">
        <v>7272</v>
      </c>
      <c r="G904" s="34" t="s">
        <v>12923</v>
      </c>
      <c r="H904" s="35" t="s">
        <v>7273</v>
      </c>
      <c r="I904" s="36" t="str">
        <f t="shared" si="105"/>
        <v>4</v>
      </c>
      <c r="J904" s="36">
        <f t="shared" si="106"/>
        <v>14</v>
      </c>
      <c r="K904" s="36" t="str">
        <f t="shared" si="107"/>
        <v>24</v>
      </c>
      <c r="L904" s="36" t="str">
        <f t="shared" si="108"/>
        <v>01</v>
      </c>
      <c r="M904" s="36" t="str">
        <f t="shared" si="109"/>
        <v>89</v>
      </c>
      <c r="N904" s="34">
        <f t="shared" si="110"/>
        <v>30000</v>
      </c>
      <c r="O904" s="37">
        <v>30000</v>
      </c>
      <c r="P904" s="37">
        <v>0</v>
      </c>
      <c r="Q904" s="32" t="s">
        <v>3872</v>
      </c>
      <c r="R904" s="37" t="s">
        <v>7274</v>
      </c>
      <c r="S904" s="38">
        <v>44556</v>
      </c>
      <c r="T904" s="39">
        <f t="shared" si="111"/>
        <v>28</v>
      </c>
    </row>
    <row r="905" spans="1:21" s="39" customFormat="1" ht="54" hidden="1" outlineLevel="1">
      <c r="A905" s="32">
        <f t="shared" si="112"/>
        <v>897</v>
      </c>
      <c r="B905" s="32" t="s">
        <v>3868</v>
      </c>
      <c r="C905" s="32" t="s">
        <v>3869</v>
      </c>
      <c r="D905" s="53" t="s">
        <v>7275</v>
      </c>
      <c r="E905" s="34">
        <v>531757942</v>
      </c>
      <c r="F905" s="43" t="s">
        <v>7276</v>
      </c>
      <c r="G905" s="34" t="s">
        <v>12924</v>
      </c>
      <c r="H905" s="35" t="s">
        <v>7277</v>
      </c>
      <c r="I905" s="36" t="str">
        <f t="shared" ref="I905:I968" si="113">+MID(H905,1,1)</f>
        <v>4</v>
      </c>
      <c r="J905" s="36">
        <f t="shared" ref="J905:J968" si="114">+LEN(H905)</f>
        <v>14</v>
      </c>
      <c r="K905" s="36" t="str">
        <f t="shared" ref="K905:K968" si="115">+MID(H905,2,2)</f>
        <v>30</v>
      </c>
      <c r="L905" s="36" t="str">
        <f t="shared" ref="L905:L968" si="116">+MID(H905,4,2)</f>
        <v>11</v>
      </c>
      <c r="M905" s="36" t="str">
        <f t="shared" ref="M905:M968" si="117">+MID(H905,6,2)</f>
        <v>95</v>
      </c>
      <c r="N905" s="34">
        <f t="shared" si="110"/>
        <v>39462.411</v>
      </c>
      <c r="O905" s="37">
        <v>36000</v>
      </c>
      <c r="P905" s="37">
        <v>3462.4110000000001</v>
      </c>
      <c r="Q905" s="32" t="s">
        <v>3872</v>
      </c>
      <c r="R905" s="37" t="s">
        <v>7278</v>
      </c>
      <c r="S905" s="38">
        <v>44574</v>
      </c>
      <c r="T905" s="39">
        <f t="shared" si="111"/>
        <v>28</v>
      </c>
      <c r="U905" s="72"/>
    </row>
    <row r="906" spans="1:21" s="39" customFormat="1" ht="54" hidden="1" outlineLevel="1">
      <c r="A906" s="32">
        <f t="shared" si="112"/>
        <v>898</v>
      </c>
      <c r="B906" s="32" t="s">
        <v>3868</v>
      </c>
      <c r="C906" s="32" t="s">
        <v>3869</v>
      </c>
      <c r="D906" s="53" t="s">
        <v>7279</v>
      </c>
      <c r="E906" s="34">
        <v>526971670</v>
      </c>
      <c r="F906" s="43" t="s">
        <v>7280</v>
      </c>
      <c r="G906" s="34" t="s">
        <v>12925</v>
      </c>
      <c r="H906" s="35">
        <v>42201845960025</v>
      </c>
      <c r="I906" s="36" t="str">
        <f t="shared" si="113"/>
        <v>4</v>
      </c>
      <c r="J906" s="36">
        <f t="shared" si="114"/>
        <v>14</v>
      </c>
      <c r="K906" s="36" t="str">
        <f t="shared" si="115"/>
        <v>22</v>
      </c>
      <c r="L906" s="36" t="str">
        <f t="shared" si="116"/>
        <v>01</v>
      </c>
      <c r="M906" s="36" t="str">
        <f t="shared" si="117"/>
        <v>84</v>
      </c>
      <c r="N906" s="34">
        <f t="shared" ref="N906:N969" si="118">O906+P906</f>
        <v>42568.215219999998</v>
      </c>
      <c r="O906" s="37">
        <v>36400</v>
      </c>
      <c r="P906" s="37">
        <v>6168.21522</v>
      </c>
      <c r="Q906" s="32" t="s">
        <v>3872</v>
      </c>
      <c r="R906" s="37" t="s">
        <v>7281</v>
      </c>
      <c r="S906" s="38">
        <v>44574</v>
      </c>
      <c r="T906" s="39">
        <f t="shared" ref="T906:T969" si="119">+LEN(R906)</f>
        <v>28</v>
      </c>
      <c r="U906" s="72"/>
    </row>
    <row r="907" spans="1:21" s="39" customFormat="1" ht="54" outlineLevel="1">
      <c r="A907" s="32">
        <f t="shared" ref="A907:A970" si="120">+A906+1</f>
        <v>899</v>
      </c>
      <c r="B907" s="32" t="s">
        <v>3868</v>
      </c>
      <c r="C907" s="32" t="s">
        <v>3869</v>
      </c>
      <c r="D907" s="53" t="s">
        <v>7282</v>
      </c>
      <c r="E907" s="34">
        <v>454308066</v>
      </c>
      <c r="F907" s="43" t="s">
        <v>7283</v>
      </c>
      <c r="G907" s="34" t="s">
        <v>12926</v>
      </c>
      <c r="H907" s="35" t="s">
        <v>7284</v>
      </c>
      <c r="I907" s="36" t="str">
        <f t="shared" si="113"/>
        <v>3</v>
      </c>
      <c r="J907" s="36">
        <f t="shared" si="114"/>
        <v>14</v>
      </c>
      <c r="K907" s="36" t="str">
        <f t="shared" si="115"/>
        <v>17</v>
      </c>
      <c r="L907" s="36" t="str">
        <f t="shared" si="116"/>
        <v>12</v>
      </c>
      <c r="M907" s="36" t="str">
        <f t="shared" si="117"/>
        <v>79</v>
      </c>
      <c r="N907" s="34">
        <f t="shared" si="118"/>
        <v>38098.37487</v>
      </c>
      <c r="O907" s="37">
        <v>32000</v>
      </c>
      <c r="P907" s="37">
        <v>6098.3748700000006</v>
      </c>
      <c r="Q907" s="32" t="s">
        <v>3872</v>
      </c>
      <c r="R907" s="37" t="s">
        <v>7285</v>
      </c>
      <c r="S907" s="38">
        <v>44576</v>
      </c>
      <c r="T907" s="39">
        <f t="shared" si="119"/>
        <v>28</v>
      </c>
      <c r="U907" s="72"/>
    </row>
    <row r="908" spans="1:21" s="39" customFormat="1" ht="54" hidden="1" outlineLevel="1">
      <c r="A908" s="32">
        <f t="shared" si="120"/>
        <v>900</v>
      </c>
      <c r="B908" s="32" t="s">
        <v>3868</v>
      </c>
      <c r="C908" s="32" t="s">
        <v>3869</v>
      </c>
      <c r="D908" s="53" t="s">
        <v>7286</v>
      </c>
      <c r="E908" s="34">
        <v>539049535</v>
      </c>
      <c r="F908" s="43" t="s">
        <v>7287</v>
      </c>
      <c r="G908" s="34" t="s">
        <v>12927</v>
      </c>
      <c r="H908" s="35" t="s">
        <v>7288</v>
      </c>
      <c r="I908" s="36" t="str">
        <f t="shared" si="113"/>
        <v>4</v>
      </c>
      <c r="J908" s="36">
        <f t="shared" si="114"/>
        <v>14</v>
      </c>
      <c r="K908" s="36" t="str">
        <f t="shared" si="115"/>
        <v>31</v>
      </c>
      <c r="L908" s="36" t="str">
        <f t="shared" si="116"/>
        <v>05</v>
      </c>
      <c r="M908" s="36" t="str">
        <f t="shared" si="117"/>
        <v>95</v>
      </c>
      <c r="N908" s="34">
        <f t="shared" si="118"/>
        <v>41898.316700000003</v>
      </c>
      <c r="O908" s="37">
        <v>35000</v>
      </c>
      <c r="P908" s="37">
        <v>6898.3167000000003</v>
      </c>
      <c r="Q908" s="32" t="s">
        <v>3872</v>
      </c>
      <c r="R908" s="37" t="s">
        <v>7289</v>
      </c>
      <c r="S908" s="38">
        <v>44578</v>
      </c>
      <c r="T908" s="39">
        <f t="shared" si="119"/>
        <v>28</v>
      </c>
      <c r="U908" s="72"/>
    </row>
    <row r="909" spans="1:21" s="39" customFormat="1" ht="54" hidden="1" outlineLevel="1">
      <c r="A909" s="32">
        <f t="shared" si="120"/>
        <v>901</v>
      </c>
      <c r="B909" s="32" t="s">
        <v>3868</v>
      </c>
      <c r="C909" s="32" t="s">
        <v>3869</v>
      </c>
      <c r="D909" s="53" t="s">
        <v>7290</v>
      </c>
      <c r="E909" s="34">
        <v>615033700</v>
      </c>
      <c r="F909" s="43" t="s">
        <v>7291</v>
      </c>
      <c r="G909" s="34" t="s">
        <v>12928</v>
      </c>
      <c r="H909" s="35">
        <v>41002932110025</v>
      </c>
      <c r="I909" s="36" t="str">
        <f t="shared" si="113"/>
        <v>4</v>
      </c>
      <c r="J909" s="36">
        <f t="shared" si="114"/>
        <v>14</v>
      </c>
      <c r="K909" s="36" t="str">
        <f t="shared" si="115"/>
        <v>10</v>
      </c>
      <c r="L909" s="36" t="str">
        <f t="shared" si="116"/>
        <v>02</v>
      </c>
      <c r="M909" s="36" t="str">
        <f t="shared" si="117"/>
        <v>93</v>
      </c>
      <c r="N909" s="34">
        <f t="shared" si="118"/>
        <v>31592.539000000001</v>
      </c>
      <c r="O909" s="37">
        <v>28420</v>
      </c>
      <c r="P909" s="37">
        <v>3172.5390000000002</v>
      </c>
      <c r="Q909" s="32" t="s">
        <v>3872</v>
      </c>
      <c r="R909" s="37" t="s">
        <v>7292</v>
      </c>
      <c r="S909" s="38">
        <v>44568</v>
      </c>
      <c r="T909" s="39">
        <f t="shared" si="119"/>
        <v>28</v>
      </c>
      <c r="U909" s="72"/>
    </row>
    <row r="910" spans="1:21" s="39" customFormat="1" ht="54" hidden="1" outlineLevel="1">
      <c r="A910" s="32">
        <f t="shared" si="120"/>
        <v>902</v>
      </c>
      <c r="B910" s="32" t="s">
        <v>3868</v>
      </c>
      <c r="C910" s="32" t="s">
        <v>3869</v>
      </c>
      <c r="D910" s="53" t="s">
        <v>7293</v>
      </c>
      <c r="E910" s="34">
        <v>525875086</v>
      </c>
      <c r="F910" s="43" t="s">
        <v>7294</v>
      </c>
      <c r="G910" s="34" t="s">
        <v>12929</v>
      </c>
      <c r="H910" s="35" t="s">
        <v>7295</v>
      </c>
      <c r="I910" s="36" t="str">
        <f t="shared" si="113"/>
        <v>4</v>
      </c>
      <c r="J910" s="36">
        <f t="shared" si="114"/>
        <v>14</v>
      </c>
      <c r="K910" s="36" t="str">
        <f t="shared" si="115"/>
        <v>29</v>
      </c>
      <c r="L910" s="36" t="str">
        <f t="shared" si="116"/>
        <v>10</v>
      </c>
      <c r="M910" s="36" t="str">
        <f t="shared" si="117"/>
        <v>94</v>
      </c>
      <c r="N910" s="34">
        <f t="shared" si="118"/>
        <v>31860</v>
      </c>
      <c r="O910" s="37">
        <v>31860</v>
      </c>
      <c r="P910" s="37">
        <v>0</v>
      </c>
      <c r="Q910" s="32" t="s">
        <v>3872</v>
      </c>
      <c r="R910" s="37" t="s">
        <v>7296</v>
      </c>
      <c r="S910" s="38">
        <v>44578</v>
      </c>
      <c r="T910" s="39">
        <f t="shared" si="119"/>
        <v>28</v>
      </c>
      <c r="U910" s="72"/>
    </row>
    <row r="911" spans="1:21" s="39" customFormat="1" ht="54" hidden="1" outlineLevel="1">
      <c r="A911" s="32">
        <f t="shared" si="120"/>
        <v>903</v>
      </c>
      <c r="B911" s="32" t="s">
        <v>3868</v>
      </c>
      <c r="C911" s="32" t="s">
        <v>3869</v>
      </c>
      <c r="D911" s="53" t="s">
        <v>7297</v>
      </c>
      <c r="E911" s="34">
        <v>555513694</v>
      </c>
      <c r="F911" s="43" t="s">
        <v>7298</v>
      </c>
      <c r="G911" s="34" t="s">
        <v>12930</v>
      </c>
      <c r="H911" s="35">
        <v>30308922150041</v>
      </c>
      <c r="I911" s="36" t="str">
        <f t="shared" si="113"/>
        <v>3</v>
      </c>
      <c r="J911" s="36">
        <f t="shared" si="114"/>
        <v>14</v>
      </c>
      <c r="K911" s="36" t="str">
        <f t="shared" si="115"/>
        <v>03</v>
      </c>
      <c r="L911" s="36" t="str">
        <f t="shared" si="116"/>
        <v>08</v>
      </c>
      <c r="M911" s="36" t="str">
        <f t="shared" si="117"/>
        <v>92</v>
      </c>
      <c r="N911" s="34">
        <f t="shared" si="118"/>
        <v>35000</v>
      </c>
      <c r="O911" s="37">
        <v>35000</v>
      </c>
      <c r="P911" s="37">
        <v>0</v>
      </c>
      <c r="Q911" s="32" t="s">
        <v>3872</v>
      </c>
      <c r="R911" s="37" t="s">
        <v>7299</v>
      </c>
      <c r="S911" s="38">
        <v>44569</v>
      </c>
      <c r="T911" s="39">
        <f t="shared" si="119"/>
        <v>28</v>
      </c>
      <c r="U911" s="72"/>
    </row>
    <row r="912" spans="1:21" s="39" customFormat="1" ht="54" outlineLevel="1">
      <c r="A912" s="32">
        <f t="shared" si="120"/>
        <v>904</v>
      </c>
      <c r="B912" s="32" t="s">
        <v>3868</v>
      </c>
      <c r="C912" s="32" t="s">
        <v>3869</v>
      </c>
      <c r="D912" s="53" t="s">
        <v>7300</v>
      </c>
      <c r="E912" s="34">
        <v>503409485</v>
      </c>
      <c r="F912" s="43" t="s">
        <v>7301</v>
      </c>
      <c r="G912" s="34" t="s">
        <v>12931</v>
      </c>
      <c r="H912" s="35">
        <v>31605892110048</v>
      </c>
      <c r="I912" s="36" t="str">
        <f t="shared" si="113"/>
        <v>3</v>
      </c>
      <c r="J912" s="36">
        <f t="shared" si="114"/>
        <v>14</v>
      </c>
      <c r="K912" s="36" t="str">
        <f t="shared" si="115"/>
        <v>16</v>
      </c>
      <c r="L912" s="36" t="str">
        <f t="shared" si="116"/>
        <v>05</v>
      </c>
      <c r="M912" s="36" t="str">
        <f t="shared" si="117"/>
        <v>89</v>
      </c>
      <c r="N912" s="34">
        <f t="shared" si="118"/>
        <v>32000</v>
      </c>
      <c r="O912" s="37">
        <v>32000</v>
      </c>
      <c r="P912" s="37">
        <v>0</v>
      </c>
      <c r="Q912" s="32" t="s">
        <v>3872</v>
      </c>
      <c r="R912" s="37" t="s">
        <v>7302</v>
      </c>
      <c r="S912" s="38">
        <v>44579</v>
      </c>
      <c r="T912" s="39">
        <f t="shared" si="119"/>
        <v>28</v>
      </c>
      <c r="U912" s="72"/>
    </row>
    <row r="913" spans="1:21" s="39" customFormat="1" ht="54" outlineLevel="1">
      <c r="A913" s="32">
        <f t="shared" si="120"/>
        <v>905</v>
      </c>
      <c r="B913" s="32" t="s">
        <v>3868</v>
      </c>
      <c r="C913" s="32" t="s">
        <v>3869</v>
      </c>
      <c r="D913" s="53" t="s">
        <v>7303</v>
      </c>
      <c r="E913" s="47">
        <v>561032556</v>
      </c>
      <c r="F913" s="43" t="s">
        <v>7304</v>
      </c>
      <c r="G913" s="34" t="s">
        <v>12932</v>
      </c>
      <c r="H913" s="35" t="s">
        <v>7305</v>
      </c>
      <c r="I913" s="36" t="str">
        <f t="shared" si="113"/>
        <v>4</v>
      </c>
      <c r="J913" s="36">
        <f t="shared" si="114"/>
        <v>14</v>
      </c>
      <c r="K913" s="36" t="str">
        <f t="shared" si="115"/>
        <v>16</v>
      </c>
      <c r="L913" s="36" t="str">
        <f t="shared" si="116"/>
        <v>09</v>
      </c>
      <c r="M913" s="36" t="str">
        <f t="shared" si="117"/>
        <v>97</v>
      </c>
      <c r="N913" s="34">
        <f t="shared" si="118"/>
        <v>39271.466260000001</v>
      </c>
      <c r="O913" s="37">
        <v>32000</v>
      </c>
      <c r="P913" s="37">
        <v>7271.4662600000001</v>
      </c>
      <c r="Q913" s="32" t="s">
        <v>3872</v>
      </c>
      <c r="R913" s="37" t="s">
        <v>7306</v>
      </c>
      <c r="S913" s="38">
        <v>44580</v>
      </c>
      <c r="T913" s="39">
        <f t="shared" si="119"/>
        <v>28</v>
      </c>
      <c r="U913" s="72"/>
    </row>
    <row r="914" spans="1:21" s="39" customFormat="1" ht="54" hidden="1" outlineLevel="1">
      <c r="A914" s="32">
        <f t="shared" si="120"/>
        <v>906</v>
      </c>
      <c r="B914" s="32" t="s">
        <v>3868</v>
      </c>
      <c r="C914" s="32" t="s">
        <v>3869</v>
      </c>
      <c r="D914" s="53" t="s">
        <v>7307</v>
      </c>
      <c r="E914" s="34">
        <v>533845182</v>
      </c>
      <c r="F914" s="43" t="s">
        <v>7308</v>
      </c>
      <c r="G914" s="34" t="s">
        <v>12933</v>
      </c>
      <c r="H914" s="35" t="s">
        <v>7309</v>
      </c>
      <c r="I914" s="36" t="str">
        <f t="shared" si="113"/>
        <v>4</v>
      </c>
      <c r="J914" s="36">
        <f t="shared" si="114"/>
        <v>14</v>
      </c>
      <c r="K914" s="36" t="str">
        <f t="shared" si="115"/>
        <v>01</v>
      </c>
      <c r="L914" s="36" t="str">
        <f t="shared" si="116"/>
        <v>12</v>
      </c>
      <c r="M914" s="36" t="str">
        <f t="shared" si="117"/>
        <v>91</v>
      </c>
      <c r="N914" s="34">
        <f t="shared" si="118"/>
        <v>40192.381860000001</v>
      </c>
      <c r="O914" s="37">
        <v>33575</v>
      </c>
      <c r="P914" s="37">
        <v>6617.3818600000004</v>
      </c>
      <c r="Q914" s="32" t="s">
        <v>3872</v>
      </c>
      <c r="R914" s="37" t="s">
        <v>7310</v>
      </c>
      <c r="S914" s="38">
        <v>44574</v>
      </c>
      <c r="T914" s="39">
        <f t="shared" si="119"/>
        <v>28</v>
      </c>
      <c r="U914" s="72"/>
    </row>
    <row r="915" spans="1:21" s="39" customFormat="1" ht="54" outlineLevel="1">
      <c r="A915" s="32">
        <f t="shared" si="120"/>
        <v>907</v>
      </c>
      <c r="B915" s="32" t="s">
        <v>3868</v>
      </c>
      <c r="C915" s="32" t="s">
        <v>3869</v>
      </c>
      <c r="D915" s="53" t="s">
        <v>7311</v>
      </c>
      <c r="E915" s="34">
        <v>536528771</v>
      </c>
      <c r="F915" s="43" t="s">
        <v>7312</v>
      </c>
      <c r="G915" s="34" t="s">
        <v>12934</v>
      </c>
      <c r="H915" s="35" t="s">
        <v>7313</v>
      </c>
      <c r="I915" s="36" t="str">
        <f t="shared" si="113"/>
        <v>3</v>
      </c>
      <c r="J915" s="36">
        <f t="shared" si="114"/>
        <v>14</v>
      </c>
      <c r="K915" s="36" t="str">
        <f t="shared" si="115"/>
        <v>06</v>
      </c>
      <c r="L915" s="36" t="str">
        <f t="shared" si="116"/>
        <v>01</v>
      </c>
      <c r="M915" s="36" t="str">
        <f t="shared" si="117"/>
        <v>92</v>
      </c>
      <c r="N915" s="34">
        <f t="shared" si="118"/>
        <v>39588.148379999999</v>
      </c>
      <c r="O915" s="37">
        <v>32000</v>
      </c>
      <c r="P915" s="37">
        <v>7588.1483799999996</v>
      </c>
      <c r="Q915" s="32" t="s">
        <v>3872</v>
      </c>
      <c r="R915" s="37" t="s">
        <v>7314</v>
      </c>
      <c r="S915" s="38">
        <v>44581</v>
      </c>
      <c r="T915" s="39">
        <f t="shared" si="119"/>
        <v>28</v>
      </c>
      <c r="U915" s="72"/>
    </row>
    <row r="916" spans="1:21" s="39" customFormat="1" ht="54" outlineLevel="1">
      <c r="A916" s="32">
        <f t="shared" si="120"/>
        <v>908</v>
      </c>
      <c r="B916" s="32" t="s">
        <v>3868</v>
      </c>
      <c r="C916" s="32" t="s">
        <v>3869</v>
      </c>
      <c r="D916" s="53" t="s">
        <v>7315</v>
      </c>
      <c r="E916" s="34">
        <v>553664224</v>
      </c>
      <c r="F916" s="43" t="s">
        <v>7316</v>
      </c>
      <c r="G916" s="34" t="s">
        <v>12935</v>
      </c>
      <c r="H916" s="35">
        <v>42409965970030</v>
      </c>
      <c r="I916" s="36" t="str">
        <f t="shared" si="113"/>
        <v>4</v>
      </c>
      <c r="J916" s="36">
        <f t="shared" si="114"/>
        <v>14</v>
      </c>
      <c r="K916" s="36" t="str">
        <f t="shared" si="115"/>
        <v>24</v>
      </c>
      <c r="L916" s="36" t="str">
        <f t="shared" si="116"/>
        <v>09</v>
      </c>
      <c r="M916" s="36" t="str">
        <f t="shared" si="117"/>
        <v>96</v>
      </c>
      <c r="N916" s="34">
        <f t="shared" si="118"/>
        <v>38727.152309999998</v>
      </c>
      <c r="O916" s="37">
        <v>32000</v>
      </c>
      <c r="P916" s="37">
        <v>6727.1523099999995</v>
      </c>
      <c r="Q916" s="32" t="s">
        <v>3872</v>
      </c>
      <c r="R916" s="37" t="s">
        <v>7317</v>
      </c>
      <c r="S916" s="38">
        <v>44580</v>
      </c>
      <c r="T916" s="39">
        <f t="shared" si="119"/>
        <v>28</v>
      </c>
      <c r="U916" s="72"/>
    </row>
    <row r="917" spans="1:21" s="39" customFormat="1" ht="54" hidden="1" outlineLevel="1">
      <c r="A917" s="32">
        <f t="shared" si="120"/>
        <v>909</v>
      </c>
      <c r="B917" s="32" t="s">
        <v>3868</v>
      </c>
      <c r="C917" s="32" t="s">
        <v>3869</v>
      </c>
      <c r="D917" s="53" t="s">
        <v>7318</v>
      </c>
      <c r="E917" s="34">
        <v>526286351</v>
      </c>
      <c r="F917" s="43" t="s">
        <v>7319</v>
      </c>
      <c r="G917" s="34" t="s">
        <v>12936</v>
      </c>
      <c r="H917" s="35" t="s">
        <v>7320</v>
      </c>
      <c r="I917" s="36" t="str">
        <f t="shared" si="113"/>
        <v>3</v>
      </c>
      <c r="J917" s="36">
        <f t="shared" si="114"/>
        <v>14</v>
      </c>
      <c r="K917" s="36" t="str">
        <f t="shared" si="115"/>
        <v>11</v>
      </c>
      <c r="L917" s="36" t="str">
        <f t="shared" si="116"/>
        <v>11</v>
      </c>
      <c r="M917" s="36" t="str">
        <f t="shared" si="117"/>
        <v>92</v>
      </c>
      <c r="N917" s="34">
        <f t="shared" si="118"/>
        <v>43455.575380000002</v>
      </c>
      <c r="O917" s="37">
        <v>36400</v>
      </c>
      <c r="P917" s="37">
        <v>7055.5753800000002</v>
      </c>
      <c r="Q917" s="32" t="s">
        <v>3872</v>
      </c>
      <c r="R917" s="37" t="s">
        <v>7321</v>
      </c>
      <c r="S917" s="38">
        <v>44580</v>
      </c>
      <c r="T917" s="39">
        <f t="shared" si="119"/>
        <v>28</v>
      </c>
      <c r="U917" s="72"/>
    </row>
    <row r="918" spans="1:21" s="39" customFormat="1" ht="54" hidden="1" outlineLevel="1">
      <c r="A918" s="32">
        <f t="shared" si="120"/>
        <v>910</v>
      </c>
      <c r="B918" s="32" t="s">
        <v>3868</v>
      </c>
      <c r="C918" s="32" t="s">
        <v>3869</v>
      </c>
      <c r="D918" s="53" t="s">
        <v>7322</v>
      </c>
      <c r="E918" s="34">
        <v>583889689</v>
      </c>
      <c r="F918" s="43" t="s">
        <v>7323</v>
      </c>
      <c r="G918" s="34" t="s">
        <v>12937</v>
      </c>
      <c r="H918" s="35">
        <v>42501782170102</v>
      </c>
      <c r="I918" s="36" t="str">
        <f t="shared" si="113"/>
        <v>4</v>
      </c>
      <c r="J918" s="36">
        <f t="shared" si="114"/>
        <v>14</v>
      </c>
      <c r="K918" s="36" t="str">
        <f t="shared" si="115"/>
        <v>25</v>
      </c>
      <c r="L918" s="36" t="str">
        <f t="shared" si="116"/>
        <v>01</v>
      </c>
      <c r="M918" s="36" t="str">
        <f t="shared" si="117"/>
        <v>78</v>
      </c>
      <c r="N918" s="34">
        <f t="shared" si="118"/>
        <v>42641.22019</v>
      </c>
      <c r="O918" s="37">
        <v>36160</v>
      </c>
      <c r="P918" s="37">
        <v>6481.22019</v>
      </c>
      <c r="Q918" s="32" t="s">
        <v>3872</v>
      </c>
      <c r="R918" s="37" t="s">
        <v>7324</v>
      </c>
      <c r="S918" s="38">
        <v>44579</v>
      </c>
      <c r="T918" s="39">
        <f t="shared" si="119"/>
        <v>28</v>
      </c>
      <c r="U918" s="72"/>
    </row>
    <row r="919" spans="1:21" s="39" customFormat="1" ht="54" hidden="1" outlineLevel="1">
      <c r="A919" s="32">
        <f t="shared" si="120"/>
        <v>911</v>
      </c>
      <c r="B919" s="32" t="s">
        <v>3868</v>
      </c>
      <c r="C919" s="32" t="s">
        <v>3869</v>
      </c>
      <c r="D919" s="53" t="s">
        <v>7325</v>
      </c>
      <c r="E919" s="34">
        <v>484779684</v>
      </c>
      <c r="F919" s="43" t="s">
        <v>7326</v>
      </c>
      <c r="G919" s="34" t="s">
        <v>12938</v>
      </c>
      <c r="H919" s="35" t="s">
        <v>7327</v>
      </c>
      <c r="I919" s="36" t="str">
        <f t="shared" si="113"/>
        <v>3</v>
      </c>
      <c r="J919" s="36">
        <f t="shared" si="114"/>
        <v>14</v>
      </c>
      <c r="K919" s="36" t="str">
        <f t="shared" si="115"/>
        <v>21</v>
      </c>
      <c r="L919" s="36" t="str">
        <f t="shared" si="116"/>
        <v>08</v>
      </c>
      <c r="M919" s="36" t="str">
        <f t="shared" si="117"/>
        <v>83</v>
      </c>
      <c r="N919" s="34">
        <f t="shared" si="118"/>
        <v>22507.775740000001</v>
      </c>
      <c r="O919" s="37">
        <v>18802</v>
      </c>
      <c r="P919" s="37">
        <v>3705.77574</v>
      </c>
      <c r="Q919" s="32" t="s">
        <v>3872</v>
      </c>
      <c r="R919" s="37" t="s">
        <v>7328</v>
      </c>
      <c r="S919" s="38">
        <v>44579</v>
      </c>
      <c r="T919" s="39">
        <f t="shared" si="119"/>
        <v>28</v>
      </c>
      <c r="U919" s="72"/>
    </row>
    <row r="920" spans="1:21" s="39" customFormat="1" ht="54" hidden="1" outlineLevel="1">
      <c r="A920" s="32">
        <f t="shared" si="120"/>
        <v>912</v>
      </c>
      <c r="B920" s="32" t="s">
        <v>3868</v>
      </c>
      <c r="C920" s="32" t="s">
        <v>3869</v>
      </c>
      <c r="D920" s="53" t="s">
        <v>7329</v>
      </c>
      <c r="E920" s="34">
        <v>528373678</v>
      </c>
      <c r="F920" s="43" t="s">
        <v>7330</v>
      </c>
      <c r="G920" s="34" t="s">
        <v>12939</v>
      </c>
      <c r="H920" s="35" t="s">
        <v>7331</v>
      </c>
      <c r="I920" s="36" t="str">
        <f t="shared" si="113"/>
        <v>3</v>
      </c>
      <c r="J920" s="36">
        <f t="shared" si="114"/>
        <v>14</v>
      </c>
      <c r="K920" s="36" t="str">
        <f t="shared" si="115"/>
        <v>07</v>
      </c>
      <c r="L920" s="36" t="str">
        <f t="shared" si="116"/>
        <v>06</v>
      </c>
      <c r="M920" s="36" t="str">
        <f t="shared" si="117"/>
        <v>92</v>
      </c>
      <c r="N920" s="34">
        <f t="shared" si="118"/>
        <v>31760.264579999999</v>
      </c>
      <c r="O920" s="37">
        <v>26640</v>
      </c>
      <c r="P920" s="37">
        <v>5120.26458</v>
      </c>
      <c r="Q920" s="32" t="s">
        <v>3872</v>
      </c>
      <c r="R920" s="37" t="s">
        <v>7332</v>
      </c>
      <c r="S920" s="38">
        <v>44579</v>
      </c>
      <c r="T920" s="39">
        <f t="shared" si="119"/>
        <v>28</v>
      </c>
      <c r="U920" s="72"/>
    </row>
    <row r="921" spans="1:21" s="39" customFormat="1" ht="54" hidden="1" outlineLevel="1">
      <c r="A921" s="32">
        <f t="shared" si="120"/>
        <v>913</v>
      </c>
      <c r="B921" s="32" t="s">
        <v>3868</v>
      </c>
      <c r="C921" s="32" t="s">
        <v>3869</v>
      </c>
      <c r="D921" s="53" t="s">
        <v>7333</v>
      </c>
      <c r="E921" s="34">
        <v>509893966</v>
      </c>
      <c r="F921" s="43" t="s">
        <v>7334</v>
      </c>
      <c r="G921" s="34" t="s">
        <v>12940</v>
      </c>
      <c r="H921" s="35">
        <v>40506915940016</v>
      </c>
      <c r="I921" s="36" t="str">
        <f t="shared" si="113"/>
        <v>4</v>
      </c>
      <c r="J921" s="36">
        <f t="shared" si="114"/>
        <v>14</v>
      </c>
      <c r="K921" s="36" t="str">
        <f t="shared" si="115"/>
        <v>05</v>
      </c>
      <c r="L921" s="36" t="str">
        <f t="shared" si="116"/>
        <v>06</v>
      </c>
      <c r="M921" s="36" t="str">
        <f t="shared" si="117"/>
        <v>91</v>
      </c>
      <c r="N921" s="34">
        <f t="shared" si="118"/>
        <v>29676.828839999998</v>
      </c>
      <c r="O921" s="37">
        <v>27000</v>
      </c>
      <c r="P921" s="37">
        <v>2676.8288399999997</v>
      </c>
      <c r="Q921" s="32" t="s">
        <v>3872</v>
      </c>
      <c r="R921" s="37" t="s">
        <v>7335</v>
      </c>
      <c r="S921" s="38">
        <v>44578</v>
      </c>
      <c r="T921" s="39">
        <f t="shared" si="119"/>
        <v>28</v>
      </c>
      <c r="U921" s="72"/>
    </row>
    <row r="922" spans="1:21" s="39" customFormat="1" ht="54" hidden="1" outlineLevel="1">
      <c r="A922" s="32">
        <f t="shared" si="120"/>
        <v>914</v>
      </c>
      <c r="B922" s="32" t="s">
        <v>3868</v>
      </c>
      <c r="C922" s="32" t="s">
        <v>3869</v>
      </c>
      <c r="D922" s="53" t="s">
        <v>7336</v>
      </c>
      <c r="E922" s="47">
        <v>558413929</v>
      </c>
      <c r="F922" s="34" t="s">
        <v>7337</v>
      </c>
      <c r="G922" s="34" t="s">
        <v>12941</v>
      </c>
      <c r="H922" s="35">
        <v>32410932180119</v>
      </c>
      <c r="I922" s="36" t="str">
        <f t="shared" si="113"/>
        <v>3</v>
      </c>
      <c r="J922" s="36">
        <f t="shared" si="114"/>
        <v>14</v>
      </c>
      <c r="K922" s="36" t="str">
        <f t="shared" si="115"/>
        <v>24</v>
      </c>
      <c r="L922" s="36" t="str">
        <f t="shared" si="116"/>
        <v>10</v>
      </c>
      <c r="M922" s="36" t="str">
        <f t="shared" si="117"/>
        <v>93</v>
      </c>
      <c r="N922" s="34">
        <f t="shared" si="118"/>
        <v>36928.26</v>
      </c>
      <c r="O922" s="37">
        <v>30000</v>
      </c>
      <c r="P922" s="37">
        <v>6928.26</v>
      </c>
      <c r="Q922" s="32" t="s">
        <v>3872</v>
      </c>
      <c r="R922" s="37" t="s">
        <v>7338</v>
      </c>
      <c r="S922" s="38">
        <v>44519</v>
      </c>
      <c r="T922" s="39">
        <f t="shared" si="119"/>
        <v>28</v>
      </c>
    </row>
    <row r="923" spans="1:21" s="39" customFormat="1" ht="54" hidden="1" outlineLevel="1">
      <c r="A923" s="32">
        <f t="shared" si="120"/>
        <v>915</v>
      </c>
      <c r="B923" s="32" t="s">
        <v>3868</v>
      </c>
      <c r="C923" s="32" t="s">
        <v>3869</v>
      </c>
      <c r="D923" s="53" t="s">
        <v>7339</v>
      </c>
      <c r="E923" s="34">
        <v>514168322</v>
      </c>
      <c r="F923" s="43" t="s">
        <v>7340</v>
      </c>
      <c r="G923" s="34" t="s">
        <v>12942</v>
      </c>
      <c r="H923" s="35" t="s">
        <v>7341</v>
      </c>
      <c r="I923" s="36" t="str">
        <f t="shared" si="113"/>
        <v>4</v>
      </c>
      <c r="J923" s="36">
        <f t="shared" si="114"/>
        <v>14</v>
      </c>
      <c r="K923" s="36" t="str">
        <f t="shared" si="115"/>
        <v>30</v>
      </c>
      <c r="L923" s="36" t="str">
        <f t="shared" si="116"/>
        <v>07</v>
      </c>
      <c r="M923" s="36" t="str">
        <f t="shared" si="117"/>
        <v>78</v>
      </c>
      <c r="N923" s="34">
        <f t="shared" si="118"/>
        <v>35912.84289</v>
      </c>
      <c r="O923" s="37">
        <v>30000</v>
      </c>
      <c r="P923" s="37">
        <v>5912.8428899999999</v>
      </c>
      <c r="Q923" s="32" t="s">
        <v>3872</v>
      </c>
      <c r="R923" s="37" t="s">
        <v>7342</v>
      </c>
      <c r="S923" s="38">
        <v>44586</v>
      </c>
      <c r="T923" s="39">
        <f t="shared" si="119"/>
        <v>28</v>
      </c>
      <c r="U923" s="72"/>
    </row>
    <row r="924" spans="1:21" s="39" customFormat="1" ht="54" hidden="1" outlineLevel="1">
      <c r="A924" s="32">
        <f t="shared" si="120"/>
        <v>916</v>
      </c>
      <c r="B924" s="32" t="s">
        <v>3868</v>
      </c>
      <c r="C924" s="32" t="s">
        <v>3869</v>
      </c>
      <c r="D924" s="53" t="s">
        <v>7343</v>
      </c>
      <c r="E924" s="34">
        <v>449855647</v>
      </c>
      <c r="F924" s="43" t="s">
        <v>7344</v>
      </c>
      <c r="G924" s="34" t="s">
        <v>12943</v>
      </c>
      <c r="H924" s="35" t="s">
        <v>7345</v>
      </c>
      <c r="I924" s="36" t="str">
        <f t="shared" si="113"/>
        <v>4</v>
      </c>
      <c r="J924" s="36">
        <f t="shared" si="114"/>
        <v>14</v>
      </c>
      <c r="K924" s="36" t="str">
        <f t="shared" si="115"/>
        <v>26</v>
      </c>
      <c r="L924" s="36" t="str">
        <f t="shared" si="116"/>
        <v>04</v>
      </c>
      <c r="M924" s="36" t="str">
        <f t="shared" si="117"/>
        <v>78</v>
      </c>
      <c r="N924" s="34">
        <f t="shared" si="118"/>
        <v>29512.851200000001</v>
      </c>
      <c r="O924" s="37">
        <v>26515.14</v>
      </c>
      <c r="P924" s="37">
        <v>2997.7112000000002</v>
      </c>
      <c r="Q924" s="32" t="s">
        <v>3872</v>
      </c>
      <c r="R924" s="37" t="s">
        <v>7346</v>
      </c>
      <c r="S924" s="38">
        <v>44582</v>
      </c>
      <c r="T924" s="39">
        <f t="shared" si="119"/>
        <v>28</v>
      </c>
      <c r="U924" s="72"/>
    </row>
    <row r="925" spans="1:21" s="39" customFormat="1" ht="54" hidden="1" outlineLevel="1">
      <c r="A925" s="32">
        <f t="shared" si="120"/>
        <v>917</v>
      </c>
      <c r="B925" s="32" t="s">
        <v>3868</v>
      </c>
      <c r="C925" s="32" t="s">
        <v>3869</v>
      </c>
      <c r="D925" s="53" t="s">
        <v>7347</v>
      </c>
      <c r="E925" s="34">
        <v>538879398</v>
      </c>
      <c r="F925" s="34" t="s">
        <v>7348</v>
      </c>
      <c r="G925" s="34" t="s">
        <v>12944</v>
      </c>
      <c r="H925" s="35" t="s">
        <v>7349</v>
      </c>
      <c r="I925" s="36" t="str">
        <f t="shared" si="113"/>
        <v>4</v>
      </c>
      <c r="J925" s="36">
        <f t="shared" si="114"/>
        <v>14</v>
      </c>
      <c r="K925" s="36" t="str">
        <f t="shared" si="115"/>
        <v>10</v>
      </c>
      <c r="L925" s="36" t="str">
        <f t="shared" si="116"/>
        <v>09</v>
      </c>
      <c r="M925" s="36" t="str">
        <f t="shared" si="117"/>
        <v>92</v>
      </c>
      <c r="N925" s="34">
        <f t="shared" si="118"/>
        <v>31230.23</v>
      </c>
      <c r="O925" s="37">
        <v>25371</v>
      </c>
      <c r="P925" s="37">
        <v>5859.23</v>
      </c>
      <c r="Q925" s="32" t="s">
        <v>3872</v>
      </c>
      <c r="R925" s="37" t="s">
        <v>7350</v>
      </c>
      <c r="S925" s="38">
        <v>44552</v>
      </c>
      <c r="T925" s="39">
        <f t="shared" si="119"/>
        <v>28</v>
      </c>
    </row>
    <row r="926" spans="1:21" s="39" customFormat="1" ht="54" hidden="1" outlineLevel="1">
      <c r="A926" s="32">
        <f t="shared" si="120"/>
        <v>918</v>
      </c>
      <c r="B926" s="32" t="s">
        <v>3868</v>
      </c>
      <c r="C926" s="32" t="s">
        <v>3869</v>
      </c>
      <c r="D926" s="53" t="s">
        <v>7351</v>
      </c>
      <c r="E926" s="34">
        <v>529221564</v>
      </c>
      <c r="F926" s="43" t="s">
        <v>7352</v>
      </c>
      <c r="G926" s="34" t="s">
        <v>12945</v>
      </c>
      <c r="H926" s="35" t="s">
        <v>7353</v>
      </c>
      <c r="I926" s="36" t="str">
        <f t="shared" si="113"/>
        <v>4</v>
      </c>
      <c r="J926" s="36">
        <f t="shared" si="114"/>
        <v>14</v>
      </c>
      <c r="K926" s="36" t="str">
        <f t="shared" si="115"/>
        <v>05</v>
      </c>
      <c r="L926" s="36" t="str">
        <f t="shared" si="116"/>
        <v>02</v>
      </c>
      <c r="M926" s="36" t="str">
        <f t="shared" si="117"/>
        <v>86</v>
      </c>
      <c r="N926" s="34">
        <f t="shared" si="118"/>
        <v>37362.363559999998</v>
      </c>
      <c r="O926" s="37">
        <v>31296.1</v>
      </c>
      <c r="P926" s="37">
        <v>6066.2635599999994</v>
      </c>
      <c r="Q926" s="32" t="s">
        <v>3872</v>
      </c>
      <c r="R926" s="37" t="s">
        <v>7354</v>
      </c>
      <c r="S926" s="38">
        <v>44582</v>
      </c>
      <c r="T926" s="39">
        <f t="shared" si="119"/>
        <v>28</v>
      </c>
      <c r="U926" s="72"/>
    </row>
    <row r="927" spans="1:21" s="39" customFormat="1" ht="54" hidden="1" outlineLevel="1">
      <c r="A927" s="32">
        <f t="shared" si="120"/>
        <v>919</v>
      </c>
      <c r="B927" s="32" t="s">
        <v>3868</v>
      </c>
      <c r="C927" s="32" t="s">
        <v>3869</v>
      </c>
      <c r="D927" s="53" t="s">
        <v>7355</v>
      </c>
      <c r="E927" s="34">
        <v>532698969</v>
      </c>
      <c r="F927" s="43" t="s">
        <v>7356</v>
      </c>
      <c r="G927" s="34" t="s">
        <v>12946</v>
      </c>
      <c r="H927" s="35" t="s">
        <v>7357</v>
      </c>
      <c r="I927" s="36" t="str">
        <f t="shared" si="113"/>
        <v>3</v>
      </c>
      <c r="J927" s="36">
        <f t="shared" si="114"/>
        <v>14</v>
      </c>
      <c r="K927" s="36" t="str">
        <f t="shared" si="115"/>
        <v>26</v>
      </c>
      <c r="L927" s="36" t="str">
        <f t="shared" si="116"/>
        <v>08</v>
      </c>
      <c r="M927" s="36" t="str">
        <f t="shared" si="117"/>
        <v>91</v>
      </c>
      <c r="N927" s="34">
        <f t="shared" si="118"/>
        <v>35766.130559999998</v>
      </c>
      <c r="O927" s="37">
        <v>30000</v>
      </c>
      <c r="P927" s="37">
        <v>5766.1305599999996</v>
      </c>
      <c r="Q927" s="32" t="s">
        <v>3872</v>
      </c>
      <c r="R927" s="37" t="s">
        <v>7358</v>
      </c>
      <c r="S927" s="38">
        <v>44585</v>
      </c>
      <c r="T927" s="39">
        <f t="shared" si="119"/>
        <v>28</v>
      </c>
      <c r="U927" s="72"/>
    </row>
    <row r="928" spans="1:21" s="39" customFormat="1" ht="54" hidden="1" outlineLevel="1">
      <c r="A928" s="32">
        <f t="shared" si="120"/>
        <v>920</v>
      </c>
      <c r="B928" s="32" t="s">
        <v>3868</v>
      </c>
      <c r="C928" s="32" t="s">
        <v>3869</v>
      </c>
      <c r="D928" s="53" t="s">
        <v>7359</v>
      </c>
      <c r="E928" s="34">
        <v>557574587</v>
      </c>
      <c r="F928" s="43" t="s">
        <v>7360</v>
      </c>
      <c r="G928" s="34" t="s">
        <v>12947</v>
      </c>
      <c r="H928" s="35" t="s">
        <v>7361</v>
      </c>
      <c r="I928" s="36" t="str">
        <f t="shared" si="113"/>
        <v>3</v>
      </c>
      <c r="J928" s="36">
        <f t="shared" si="114"/>
        <v>14</v>
      </c>
      <c r="K928" s="36" t="str">
        <f t="shared" si="115"/>
        <v>01</v>
      </c>
      <c r="L928" s="36" t="str">
        <f t="shared" si="116"/>
        <v>10</v>
      </c>
      <c r="M928" s="36" t="str">
        <f t="shared" si="117"/>
        <v>91</v>
      </c>
      <c r="N928" s="34">
        <f t="shared" si="118"/>
        <v>41727.152320000001</v>
      </c>
      <c r="O928" s="37">
        <v>35000</v>
      </c>
      <c r="P928" s="37">
        <v>6727.1523200000001</v>
      </c>
      <c r="Q928" s="32" t="s">
        <v>3872</v>
      </c>
      <c r="R928" s="37" t="s">
        <v>7362</v>
      </c>
      <c r="S928" s="38">
        <v>44581</v>
      </c>
      <c r="T928" s="39">
        <f t="shared" si="119"/>
        <v>28</v>
      </c>
      <c r="U928" s="72"/>
    </row>
    <row r="929" spans="1:21" s="39" customFormat="1" ht="54" hidden="1" outlineLevel="1">
      <c r="A929" s="32">
        <f t="shared" si="120"/>
        <v>921</v>
      </c>
      <c r="B929" s="32" t="s">
        <v>3868</v>
      </c>
      <c r="C929" s="32" t="s">
        <v>3869</v>
      </c>
      <c r="D929" s="53" t="s">
        <v>7363</v>
      </c>
      <c r="E929" s="34">
        <v>601596396</v>
      </c>
      <c r="F929" s="43" t="s">
        <v>265</v>
      </c>
      <c r="G929" s="34" t="s">
        <v>12948</v>
      </c>
      <c r="H929" s="35" t="s">
        <v>7364</v>
      </c>
      <c r="I929" s="36" t="str">
        <f t="shared" si="113"/>
        <v>3</v>
      </c>
      <c r="J929" s="36">
        <f t="shared" si="114"/>
        <v>14</v>
      </c>
      <c r="K929" s="36" t="str">
        <f t="shared" si="115"/>
        <v>20</v>
      </c>
      <c r="L929" s="36" t="str">
        <f t="shared" si="116"/>
        <v>07</v>
      </c>
      <c r="M929" s="36" t="str">
        <f t="shared" si="117"/>
        <v>88</v>
      </c>
      <c r="N929" s="34">
        <f t="shared" si="118"/>
        <v>36631.790139999997</v>
      </c>
      <c r="O929" s="37">
        <v>30726.1</v>
      </c>
      <c r="P929" s="37">
        <v>5905.6901399999997</v>
      </c>
      <c r="Q929" s="32" t="s">
        <v>3872</v>
      </c>
      <c r="R929" s="37" t="s">
        <v>7365</v>
      </c>
      <c r="S929" s="38">
        <v>44586</v>
      </c>
      <c r="T929" s="39">
        <f t="shared" si="119"/>
        <v>28</v>
      </c>
      <c r="U929" s="72"/>
    </row>
    <row r="930" spans="1:21" s="39" customFormat="1" ht="54" outlineLevel="1">
      <c r="A930" s="32">
        <f t="shared" si="120"/>
        <v>922</v>
      </c>
      <c r="B930" s="32" t="s">
        <v>3868</v>
      </c>
      <c r="C930" s="32" t="s">
        <v>3869</v>
      </c>
      <c r="D930" s="53" t="s">
        <v>7366</v>
      </c>
      <c r="E930" s="34">
        <v>579453916</v>
      </c>
      <c r="F930" s="43" t="s">
        <v>7367</v>
      </c>
      <c r="G930" s="34" t="s">
        <v>12949</v>
      </c>
      <c r="H930" s="35" t="s">
        <v>7368</v>
      </c>
      <c r="I930" s="36" t="str">
        <f t="shared" si="113"/>
        <v>3</v>
      </c>
      <c r="J930" s="36">
        <f t="shared" si="114"/>
        <v>14</v>
      </c>
      <c r="K930" s="36" t="str">
        <f t="shared" si="115"/>
        <v>15</v>
      </c>
      <c r="L930" s="36" t="str">
        <f t="shared" si="116"/>
        <v>02</v>
      </c>
      <c r="M930" s="36" t="str">
        <f t="shared" si="117"/>
        <v>96</v>
      </c>
      <c r="N930" s="34">
        <f t="shared" si="118"/>
        <v>35172.538999999997</v>
      </c>
      <c r="O930" s="37">
        <v>32000</v>
      </c>
      <c r="P930" s="37">
        <v>3172.5390000000002</v>
      </c>
      <c r="Q930" s="32" t="s">
        <v>3872</v>
      </c>
      <c r="R930" s="37" t="s">
        <v>7369</v>
      </c>
      <c r="S930" s="38">
        <v>44590</v>
      </c>
      <c r="T930" s="39">
        <f t="shared" si="119"/>
        <v>28</v>
      </c>
      <c r="U930" s="72"/>
    </row>
    <row r="931" spans="1:21" s="39" customFormat="1" ht="54" hidden="1" outlineLevel="1">
      <c r="A931" s="32">
        <f t="shared" si="120"/>
        <v>923</v>
      </c>
      <c r="B931" s="32" t="s">
        <v>3868</v>
      </c>
      <c r="C931" s="32" t="s">
        <v>3869</v>
      </c>
      <c r="D931" s="53" t="s">
        <v>7370</v>
      </c>
      <c r="E931" s="47">
        <v>607451604</v>
      </c>
      <c r="F931" s="43" t="s">
        <v>7371</v>
      </c>
      <c r="G931" s="34" t="s">
        <v>12950</v>
      </c>
      <c r="H931" s="35">
        <v>32510952150036</v>
      </c>
      <c r="I931" s="36" t="str">
        <f t="shared" si="113"/>
        <v>3</v>
      </c>
      <c r="J931" s="36">
        <f t="shared" si="114"/>
        <v>14</v>
      </c>
      <c r="K931" s="36" t="str">
        <f t="shared" si="115"/>
        <v>25</v>
      </c>
      <c r="L931" s="36" t="str">
        <f t="shared" si="116"/>
        <v>10</v>
      </c>
      <c r="M931" s="36" t="str">
        <f t="shared" si="117"/>
        <v>95</v>
      </c>
      <c r="N931" s="34">
        <f t="shared" si="118"/>
        <v>33342.816999999995</v>
      </c>
      <c r="O931" s="37">
        <v>29949.599999999999</v>
      </c>
      <c r="P931" s="37">
        <v>3393.2170000000001</v>
      </c>
      <c r="Q931" s="32" t="s">
        <v>3872</v>
      </c>
      <c r="R931" s="37" t="s">
        <v>7372</v>
      </c>
      <c r="S931" s="38">
        <v>44587</v>
      </c>
      <c r="T931" s="39">
        <f t="shared" si="119"/>
        <v>28</v>
      </c>
      <c r="U931" s="72"/>
    </row>
    <row r="932" spans="1:21" s="39" customFormat="1" ht="54" outlineLevel="1">
      <c r="A932" s="32">
        <f t="shared" si="120"/>
        <v>924</v>
      </c>
      <c r="B932" s="32" t="s">
        <v>3868</v>
      </c>
      <c r="C932" s="32" t="s">
        <v>3869</v>
      </c>
      <c r="D932" s="53" t="s">
        <v>7373</v>
      </c>
      <c r="E932" s="34" t="s">
        <v>7374</v>
      </c>
      <c r="F932" s="43" t="s">
        <v>7375</v>
      </c>
      <c r="G932" s="34" t="s">
        <v>12951</v>
      </c>
      <c r="H932" s="35" t="s">
        <v>7376</v>
      </c>
      <c r="I932" s="36" t="str">
        <f t="shared" si="113"/>
        <v>3</v>
      </c>
      <c r="J932" s="36">
        <f t="shared" si="114"/>
        <v>14</v>
      </c>
      <c r="K932" s="36" t="str">
        <f t="shared" si="115"/>
        <v>24</v>
      </c>
      <c r="L932" s="36" t="str">
        <f t="shared" si="116"/>
        <v>12</v>
      </c>
      <c r="M932" s="36" t="str">
        <f t="shared" si="117"/>
        <v>95</v>
      </c>
      <c r="N932" s="34">
        <f t="shared" si="118"/>
        <v>35172.538999999997</v>
      </c>
      <c r="O932" s="37">
        <v>32000</v>
      </c>
      <c r="P932" s="37">
        <v>3172.5390000000002</v>
      </c>
      <c r="Q932" s="32" t="s">
        <v>3872</v>
      </c>
      <c r="R932" s="37" t="s">
        <v>7377</v>
      </c>
      <c r="S932" s="38">
        <v>44590</v>
      </c>
      <c r="T932" s="39">
        <f t="shared" si="119"/>
        <v>28</v>
      </c>
      <c r="U932" s="72"/>
    </row>
    <row r="933" spans="1:21" s="39" customFormat="1" ht="54" outlineLevel="1">
      <c r="A933" s="32">
        <f t="shared" si="120"/>
        <v>925</v>
      </c>
      <c r="B933" s="32" t="s">
        <v>3868</v>
      </c>
      <c r="C933" s="32" t="s">
        <v>3869</v>
      </c>
      <c r="D933" s="53" t="s">
        <v>7378</v>
      </c>
      <c r="E933" s="35">
        <v>557502042</v>
      </c>
      <c r="F933" s="43" t="s">
        <v>7379</v>
      </c>
      <c r="G933" s="34" t="s">
        <v>12952</v>
      </c>
      <c r="H933" s="35">
        <v>31412912170034</v>
      </c>
      <c r="I933" s="36" t="str">
        <f t="shared" si="113"/>
        <v>3</v>
      </c>
      <c r="J933" s="36">
        <f t="shared" si="114"/>
        <v>14</v>
      </c>
      <c r="K933" s="36" t="str">
        <f t="shared" si="115"/>
        <v>14</v>
      </c>
      <c r="L933" s="36" t="str">
        <f t="shared" si="116"/>
        <v>12</v>
      </c>
      <c r="M933" s="36" t="str">
        <f t="shared" si="117"/>
        <v>91</v>
      </c>
      <c r="N933" s="34">
        <f t="shared" si="118"/>
        <v>34729.315000000002</v>
      </c>
      <c r="O933" s="37">
        <v>32000</v>
      </c>
      <c r="P933" s="37">
        <v>2729.3150000000001</v>
      </c>
      <c r="Q933" s="32" t="s">
        <v>3872</v>
      </c>
      <c r="R933" s="37" t="s">
        <v>7380</v>
      </c>
      <c r="S933" s="38">
        <v>44590</v>
      </c>
      <c r="T933" s="39">
        <f t="shared" si="119"/>
        <v>28</v>
      </c>
      <c r="U933" s="72"/>
    </row>
    <row r="934" spans="1:21" s="39" customFormat="1" ht="54" outlineLevel="1">
      <c r="A934" s="32">
        <f t="shared" si="120"/>
        <v>926</v>
      </c>
      <c r="B934" s="32" t="s">
        <v>3868</v>
      </c>
      <c r="C934" s="32" t="s">
        <v>3869</v>
      </c>
      <c r="D934" s="53" t="s">
        <v>7381</v>
      </c>
      <c r="E934" s="35">
        <v>602735482</v>
      </c>
      <c r="F934" s="43" t="s">
        <v>7382</v>
      </c>
      <c r="G934" s="34" t="s">
        <v>12953</v>
      </c>
      <c r="H934" s="35">
        <v>32103922170051</v>
      </c>
      <c r="I934" s="36" t="str">
        <f t="shared" si="113"/>
        <v>3</v>
      </c>
      <c r="J934" s="36">
        <f t="shared" si="114"/>
        <v>14</v>
      </c>
      <c r="K934" s="36" t="str">
        <f t="shared" si="115"/>
        <v>21</v>
      </c>
      <c r="L934" s="36" t="str">
        <f t="shared" si="116"/>
        <v>03</v>
      </c>
      <c r="M934" s="36" t="str">
        <f t="shared" si="117"/>
        <v>92</v>
      </c>
      <c r="N934" s="34">
        <f t="shared" si="118"/>
        <v>32000</v>
      </c>
      <c r="O934" s="37">
        <v>32000</v>
      </c>
      <c r="P934" s="37">
        <v>0</v>
      </c>
      <c r="Q934" s="32" t="s">
        <v>3872</v>
      </c>
      <c r="R934" s="37" t="s">
        <v>7383</v>
      </c>
      <c r="S934" s="38">
        <v>44590</v>
      </c>
      <c r="T934" s="39">
        <f t="shared" si="119"/>
        <v>28</v>
      </c>
      <c r="U934" s="72"/>
    </row>
    <row r="935" spans="1:21" s="39" customFormat="1" ht="54" hidden="1" outlineLevel="1">
      <c r="A935" s="32">
        <f t="shared" si="120"/>
        <v>927</v>
      </c>
      <c r="B935" s="32" t="s">
        <v>3868</v>
      </c>
      <c r="C935" s="32" t="s">
        <v>3869</v>
      </c>
      <c r="D935" s="53" t="s">
        <v>7384</v>
      </c>
      <c r="E935" s="34" t="s">
        <v>7385</v>
      </c>
      <c r="F935" s="43" t="s">
        <v>7386</v>
      </c>
      <c r="G935" s="34" t="s">
        <v>12954</v>
      </c>
      <c r="H935" s="35">
        <v>31812915870010</v>
      </c>
      <c r="I935" s="36" t="str">
        <f t="shared" si="113"/>
        <v>3</v>
      </c>
      <c r="J935" s="36">
        <f t="shared" si="114"/>
        <v>14</v>
      </c>
      <c r="K935" s="36" t="str">
        <f t="shared" si="115"/>
        <v>18</v>
      </c>
      <c r="L935" s="36" t="str">
        <f t="shared" si="116"/>
        <v>12</v>
      </c>
      <c r="M935" s="36" t="str">
        <f t="shared" si="117"/>
        <v>91</v>
      </c>
      <c r="N935" s="34">
        <f t="shared" si="118"/>
        <v>21794.45</v>
      </c>
      <c r="O935" s="37">
        <v>21794.45</v>
      </c>
      <c r="P935" s="37">
        <v>0</v>
      </c>
      <c r="Q935" s="32" t="s">
        <v>3872</v>
      </c>
      <c r="R935" s="37" t="s">
        <v>7387</v>
      </c>
      <c r="S935" s="38">
        <v>44589</v>
      </c>
      <c r="T935" s="39">
        <f t="shared" si="119"/>
        <v>28</v>
      </c>
      <c r="U935" s="72"/>
    </row>
    <row r="936" spans="1:21" s="39" customFormat="1" ht="54" hidden="1" outlineLevel="1">
      <c r="A936" s="32">
        <f t="shared" si="120"/>
        <v>928</v>
      </c>
      <c r="B936" s="32" t="s">
        <v>3868</v>
      </c>
      <c r="C936" s="32" t="s">
        <v>3869</v>
      </c>
      <c r="D936" s="53" t="s">
        <v>7388</v>
      </c>
      <c r="E936" s="34" t="s">
        <v>7389</v>
      </c>
      <c r="F936" s="43" t="s">
        <v>7390</v>
      </c>
      <c r="G936" s="34" t="s">
        <v>12955</v>
      </c>
      <c r="H936" s="35">
        <v>31810942090012</v>
      </c>
      <c r="I936" s="36" t="str">
        <f t="shared" si="113"/>
        <v>3</v>
      </c>
      <c r="J936" s="36">
        <f t="shared" si="114"/>
        <v>14</v>
      </c>
      <c r="K936" s="36" t="str">
        <f t="shared" si="115"/>
        <v>18</v>
      </c>
      <c r="L936" s="36" t="str">
        <f t="shared" si="116"/>
        <v>10</v>
      </c>
      <c r="M936" s="36" t="str">
        <f t="shared" si="117"/>
        <v>94</v>
      </c>
      <c r="N936" s="34">
        <f t="shared" si="118"/>
        <v>33104.5</v>
      </c>
      <c r="O936" s="37">
        <v>33104.5</v>
      </c>
      <c r="P936" s="37">
        <v>0</v>
      </c>
      <c r="Q936" s="32" t="s">
        <v>3872</v>
      </c>
      <c r="R936" s="37" t="s">
        <v>7391</v>
      </c>
      <c r="S936" s="38">
        <v>44571</v>
      </c>
      <c r="T936" s="39">
        <f t="shared" si="119"/>
        <v>28</v>
      </c>
      <c r="U936" s="72"/>
    </row>
    <row r="937" spans="1:21" s="39" customFormat="1" ht="54" hidden="1" outlineLevel="1">
      <c r="A937" s="32">
        <f t="shared" si="120"/>
        <v>929</v>
      </c>
      <c r="B937" s="32" t="s">
        <v>3868</v>
      </c>
      <c r="C937" s="32" t="s">
        <v>3869</v>
      </c>
      <c r="D937" s="53" t="s">
        <v>7392</v>
      </c>
      <c r="E937" s="34" t="s">
        <v>7393</v>
      </c>
      <c r="F937" s="43" t="s">
        <v>7394</v>
      </c>
      <c r="G937" s="34" t="s">
        <v>12956</v>
      </c>
      <c r="H937" s="35">
        <v>42603892150019</v>
      </c>
      <c r="I937" s="36" t="str">
        <f t="shared" si="113"/>
        <v>4</v>
      </c>
      <c r="J937" s="36">
        <f t="shared" si="114"/>
        <v>14</v>
      </c>
      <c r="K937" s="36" t="str">
        <f t="shared" si="115"/>
        <v>26</v>
      </c>
      <c r="L937" s="36" t="str">
        <f t="shared" si="116"/>
        <v>03</v>
      </c>
      <c r="M937" s="36" t="str">
        <f t="shared" si="117"/>
        <v>89</v>
      </c>
      <c r="N937" s="34">
        <f t="shared" si="118"/>
        <v>35000</v>
      </c>
      <c r="O937" s="37">
        <v>35000</v>
      </c>
      <c r="P937" s="37">
        <v>0</v>
      </c>
      <c r="Q937" s="32" t="s">
        <v>3872</v>
      </c>
      <c r="R937" s="37" t="s">
        <v>7395</v>
      </c>
      <c r="S937" s="38">
        <v>44581</v>
      </c>
      <c r="T937" s="39">
        <f t="shared" si="119"/>
        <v>28</v>
      </c>
      <c r="U937" s="72"/>
    </row>
    <row r="938" spans="1:21" s="39" customFormat="1" ht="54" hidden="1" outlineLevel="1">
      <c r="A938" s="32">
        <f t="shared" si="120"/>
        <v>930</v>
      </c>
      <c r="B938" s="32" t="s">
        <v>3868</v>
      </c>
      <c r="C938" s="32" t="s">
        <v>3869</v>
      </c>
      <c r="D938" s="53" t="s">
        <v>7396</v>
      </c>
      <c r="E938" s="34" t="s">
        <v>7397</v>
      </c>
      <c r="F938" s="43" t="s">
        <v>7398</v>
      </c>
      <c r="G938" s="34" t="s">
        <v>12957</v>
      </c>
      <c r="H938" s="35">
        <v>41108862110079</v>
      </c>
      <c r="I938" s="36" t="str">
        <f t="shared" si="113"/>
        <v>4</v>
      </c>
      <c r="J938" s="36">
        <f t="shared" si="114"/>
        <v>14</v>
      </c>
      <c r="K938" s="36" t="str">
        <f t="shared" si="115"/>
        <v>11</v>
      </c>
      <c r="L938" s="36" t="str">
        <f t="shared" si="116"/>
        <v>08</v>
      </c>
      <c r="M938" s="36" t="str">
        <f t="shared" si="117"/>
        <v>86</v>
      </c>
      <c r="N938" s="34">
        <f t="shared" si="118"/>
        <v>31298.799999999999</v>
      </c>
      <c r="O938" s="37">
        <v>31298.799999999999</v>
      </c>
      <c r="P938" s="37">
        <v>0</v>
      </c>
      <c r="Q938" s="32" t="s">
        <v>3872</v>
      </c>
      <c r="R938" s="37" t="s">
        <v>7399</v>
      </c>
      <c r="S938" s="38">
        <v>44571</v>
      </c>
      <c r="T938" s="39">
        <f t="shared" si="119"/>
        <v>28</v>
      </c>
      <c r="U938" s="72"/>
    </row>
    <row r="939" spans="1:21" s="39" customFormat="1" ht="54" hidden="1" outlineLevel="1">
      <c r="A939" s="32">
        <f t="shared" si="120"/>
        <v>931</v>
      </c>
      <c r="B939" s="32" t="s">
        <v>3868</v>
      </c>
      <c r="C939" s="32" t="s">
        <v>3869</v>
      </c>
      <c r="D939" s="53" t="s">
        <v>7400</v>
      </c>
      <c r="E939" s="47" t="s">
        <v>7401</v>
      </c>
      <c r="F939" s="43" t="s">
        <v>7402</v>
      </c>
      <c r="G939" s="34" t="s">
        <v>12958</v>
      </c>
      <c r="H939" s="35">
        <v>40302772070046</v>
      </c>
      <c r="I939" s="36" t="str">
        <f t="shared" si="113"/>
        <v>4</v>
      </c>
      <c r="J939" s="36">
        <f t="shared" si="114"/>
        <v>14</v>
      </c>
      <c r="K939" s="36" t="str">
        <f t="shared" si="115"/>
        <v>03</v>
      </c>
      <c r="L939" s="36" t="str">
        <f t="shared" si="116"/>
        <v>02</v>
      </c>
      <c r="M939" s="36" t="str">
        <f t="shared" si="117"/>
        <v>77</v>
      </c>
      <c r="N939" s="34">
        <f t="shared" si="118"/>
        <v>30895.526999999998</v>
      </c>
      <c r="O939" s="37">
        <v>30895.526999999998</v>
      </c>
      <c r="P939" s="37">
        <v>0</v>
      </c>
      <c r="Q939" s="32" t="s">
        <v>3872</v>
      </c>
      <c r="R939" s="37" t="s">
        <v>7403</v>
      </c>
      <c r="S939" s="38">
        <v>44575</v>
      </c>
      <c r="T939" s="39">
        <f t="shared" si="119"/>
        <v>28</v>
      </c>
      <c r="U939" s="72"/>
    </row>
    <row r="940" spans="1:21" s="39" customFormat="1" ht="54" hidden="1" outlineLevel="1">
      <c r="A940" s="32">
        <f t="shared" si="120"/>
        <v>932</v>
      </c>
      <c r="B940" s="32" t="s">
        <v>3868</v>
      </c>
      <c r="C940" s="32" t="s">
        <v>3869</v>
      </c>
      <c r="D940" s="53" t="s">
        <v>7404</v>
      </c>
      <c r="E940" s="47">
        <v>511579264</v>
      </c>
      <c r="F940" s="43" t="s">
        <v>7405</v>
      </c>
      <c r="G940" s="34" t="s">
        <v>12959</v>
      </c>
      <c r="H940" s="35">
        <v>30103885940052</v>
      </c>
      <c r="I940" s="36" t="str">
        <f t="shared" si="113"/>
        <v>3</v>
      </c>
      <c r="J940" s="36">
        <f t="shared" si="114"/>
        <v>14</v>
      </c>
      <c r="K940" s="36" t="str">
        <f t="shared" si="115"/>
        <v>01</v>
      </c>
      <c r="L940" s="36" t="str">
        <f t="shared" si="116"/>
        <v>03</v>
      </c>
      <c r="M940" s="36" t="str">
        <f t="shared" si="117"/>
        <v>88</v>
      </c>
      <c r="N940" s="34">
        <f t="shared" si="118"/>
        <v>27166.237999999998</v>
      </c>
      <c r="O940" s="37">
        <v>24401.35</v>
      </c>
      <c r="P940" s="37">
        <v>2764.8879999999999</v>
      </c>
      <c r="Q940" s="32" t="s">
        <v>3872</v>
      </c>
      <c r="R940" s="37" t="s">
        <v>7406</v>
      </c>
      <c r="S940" s="38">
        <v>44588</v>
      </c>
      <c r="T940" s="39">
        <f t="shared" si="119"/>
        <v>28</v>
      </c>
      <c r="U940" s="72"/>
    </row>
    <row r="941" spans="1:21" s="39" customFormat="1" ht="54" outlineLevel="1">
      <c r="A941" s="32">
        <f t="shared" si="120"/>
        <v>933</v>
      </c>
      <c r="B941" s="32" t="s">
        <v>3868</v>
      </c>
      <c r="C941" s="32" t="s">
        <v>3869</v>
      </c>
      <c r="D941" s="53" t="s">
        <v>7407</v>
      </c>
      <c r="E941" s="34" t="s">
        <v>7408</v>
      </c>
      <c r="F941" s="43" t="s">
        <v>7409</v>
      </c>
      <c r="G941" s="34" t="s">
        <v>12960</v>
      </c>
      <c r="H941" s="35">
        <v>43103712170153</v>
      </c>
      <c r="I941" s="36" t="str">
        <f t="shared" si="113"/>
        <v>4</v>
      </c>
      <c r="J941" s="36">
        <f t="shared" si="114"/>
        <v>14</v>
      </c>
      <c r="K941" s="36" t="str">
        <f t="shared" si="115"/>
        <v>31</v>
      </c>
      <c r="L941" s="36" t="str">
        <f t="shared" si="116"/>
        <v>03</v>
      </c>
      <c r="M941" s="36" t="str">
        <f t="shared" si="117"/>
        <v>71</v>
      </c>
      <c r="N941" s="34">
        <f t="shared" si="118"/>
        <v>37853.248319999999</v>
      </c>
      <c r="O941" s="37">
        <v>32000</v>
      </c>
      <c r="P941" s="37">
        <v>5853.2483200000006</v>
      </c>
      <c r="Q941" s="32" t="s">
        <v>3872</v>
      </c>
      <c r="R941" s="37" t="s">
        <v>7410</v>
      </c>
      <c r="S941" s="38">
        <v>44592</v>
      </c>
      <c r="T941" s="39">
        <f t="shared" si="119"/>
        <v>28</v>
      </c>
      <c r="U941" s="72"/>
    </row>
    <row r="942" spans="1:21" s="39" customFormat="1" ht="54" outlineLevel="1">
      <c r="A942" s="32">
        <f t="shared" si="120"/>
        <v>934</v>
      </c>
      <c r="B942" s="32" t="s">
        <v>3868</v>
      </c>
      <c r="C942" s="32" t="s">
        <v>3869</v>
      </c>
      <c r="D942" s="53" t="s">
        <v>7411</v>
      </c>
      <c r="E942" s="34" t="s">
        <v>7412</v>
      </c>
      <c r="F942" s="43" t="s">
        <v>7413</v>
      </c>
      <c r="G942" s="34" t="s">
        <v>12961</v>
      </c>
      <c r="H942" s="35">
        <v>31311922150019</v>
      </c>
      <c r="I942" s="36" t="str">
        <f t="shared" si="113"/>
        <v>3</v>
      </c>
      <c r="J942" s="36">
        <f t="shared" si="114"/>
        <v>14</v>
      </c>
      <c r="K942" s="36" t="str">
        <f t="shared" si="115"/>
        <v>13</v>
      </c>
      <c r="L942" s="36" t="str">
        <f t="shared" si="116"/>
        <v>11</v>
      </c>
      <c r="M942" s="36" t="str">
        <f t="shared" si="117"/>
        <v>92</v>
      </c>
      <c r="N942" s="34">
        <f t="shared" si="118"/>
        <v>35408.810510000003</v>
      </c>
      <c r="O942" s="37">
        <v>32000</v>
      </c>
      <c r="P942" s="37">
        <v>3408.8105099999998</v>
      </c>
      <c r="Q942" s="32" t="s">
        <v>3872</v>
      </c>
      <c r="R942" s="37" t="s">
        <v>7414</v>
      </c>
      <c r="S942" s="38">
        <v>44588</v>
      </c>
      <c r="T942" s="39">
        <f t="shared" si="119"/>
        <v>28</v>
      </c>
      <c r="U942" s="72"/>
    </row>
    <row r="943" spans="1:21" s="39" customFormat="1" ht="54" outlineLevel="1">
      <c r="A943" s="32">
        <f t="shared" si="120"/>
        <v>935</v>
      </c>
      <c r="B943" s="32" t="s">
        <v>3868</v>
      </c>
      <c r="C943" s="32" t="s">
        <v>3869</v>
      </c>
      <c r="D943" s="53" t="s">
        <v>7415</v>
      </c>
      <c r="E943" s="34" t="s">
        <v>7416</v>
      </c>
      <c r="F943" s="43" t="s">
        <v>7417</v>
      </c>
      <c r="G943" s="34" t="s">
        <v>12962</v>
      </c>
      <c r="H943" s="35">
        <v>42303772170147</v>
      </c>
      <c r="I943" s="36" t="str">
        <f t="shared" si="113"/>
        <v>4</v>
      </c>
      <c r="J943" s="36">
        <f t="shared" si="114"/>
        <v>14</v>
      </c>
      <c r="K943" s="36" t="str">
        <f t="shared" si="115"/>
        <v>23</v>
      </c>
      <c r="L943" s="36" t="str">
        <f t="shared" si="116"/>
        <v>03</v>
      </c>
      <c r="M943" s="36" t="str">
        <f t="shared" si="117"/>
        <v>77</v>
      </c>
      <c r="N943" s="34">
        <f t="shared" si="118"/>
        <v>39088.959569999999</v>
      </c>
      <c r="O943" s="37">
        <v>32000</v>
      </c>
      <c r="P943" s="37">
        <v>7088.95957</v>
      </c>
      <c r="Q943" s="32" t="s">
        <v>3872</v>
      </c>
      <c r="R943" s="37" t="s">
        <v>7418</v>
      </c>
      <c r="S943" s="38">
        <v>44593</v>
      </c>
      <c r="T943" s="39">
        <f t="shared" si="119"/>
        <v>28</v>
      </c>
      <c r="U943" s="72"/>
    </row>
    <row r="944" spans="1:21" s="39" customFormat="1" ht="54" hidden="1" outlineLevel="1">
      <c r="A944" s="32">
        <f t="shared" si="120"/>
        <v>936</v>
      </c>
      <c r="B944" s="32" t="s">
        <v>3868</v>
      </c>
      <c r="C944" s="32" t="s">
        <v>3869</v>
      </c>
      <c r="D944" s="53" t="s">
        <v>7419</v>
      </c>
      <c r="E944" s="34" t="s">
        <v>7420</v>
      </c>
      <c r="F944" s="43" t="s">
        <v>7421</v>
      </c>
      <c r="G944" s="34" t="s">
        <v>12963</v>
      </c>
      <c r="H944" s="35">
        <v>41307752100011</v>
      </c>
      <c r="I944" s="36" t="str">
        <f t="shared" si="113"/>
        <v>4</v>
      </c>
      <c r="J944" s="36">
        <f t="shared" si="114"/>
        <v>14</v>
      </c>
      <c r="K944" s="36" t="str">
        <f t="shared" si="115"/>
        <v>13</v>
      </c>
      <c r="L944" s="36" t="str">
        <f t="shared" si="116"/>
        <v>07</v>
      </c>
      <c r="M944" s="36" t="str">
        <f t="shared" si="117"/>
        <v>75</v>
      </c>
      <c r="N944" s="34">
        <f t="shared" si="118"/>
        <v>37679.847540000002</v>
      </c>
      <c r="O944" s="37">
        <v>31864.6</v>
      </c>
      <c r="P944" s="37">
        <v>5815.2475400000003</v>
      </c>
      <c r="Q944" s="32" t="s">
        <v>3872</v>
      </c>
      <c r="R944" s="37" t="s">
        <v>7422</v>
      </c>
      <c r="S944" s="38">
        <v>44588</v>
      </c>
      <c r="T944" s="39">
        <f t="shared" si="119"/>
        <v>28</v>
      </c>
      <c r="U944" s="72"/>
    </row>
    <row r="945" spans="1:21" s="39" customFormat="1" ht="54" hidden="1" outlineLevel="1">
      <c r="A945" s="32">
        <f t="shared" si="120"/>
        <v>937</v>
      </c>
      <c r="B945" s="32" t="s">
        <v>3868</v>
      </c>
      <c r="C945" s="32" t="s">
        <v>3869</v>
      </c>
      <c r="D945" s="53" t="s">
        <v>7423</v>
      </c>
      <c r="E945" s="34" t="s">
        <v>7424</v>
      </c>
      <c r="F945" s="43" t="s">
        <v>7425</v>
      </c>
      <c r="G945" s="34" t="s">
        <v>12964</v>
      </c>
      <c r="H945" s="35">
        <v>32903952090039</v>
      </c>
      <c r="I945" s="36" t="str">
        <f t="shared" si="113"/>
        <v>3</v>
      </c>
      <c r="J945" s="36">
        <f t="shared" si="114"/>
        <v>14</v>
      </c>
      <c r="K945" s="36" t="str">
        <f t="shared" si="115"/>
        <v>29</v>
      </c>
      <c r="L945" s="36" t="str">
        <f t="shared" si="116"/>
        <v>03</v>
      </c>
      <c r="M945" s="36" t="str">
        <f t="shared" si="117"/>
        <v>95</v>
      </c>
      <c r="N945" s="34">
        <f t="shared" si="118"/>
        <v>36400</v>
      </c>
      <c r="O945" s="37">
        <v>36400</v>
      </c>
      <c r="P945" s="37">
        <v>0</v>
      </c>
      <c r="Q945" s="32" t="s">
        <v>3872</v>
      </c>
      <c r="R945" s="37" t="s">
        <v>7426</v>
      </c>
      <c r="S945" s="38">
        <v>44593</v>
      </c>
      <c r="T945" s="39">
        <f t="shared" si="119"/>
        <v>28</v>
      </c>
      <c r="U945" s="72"/>
    </row>
    <row r="946" spans="1:21" s="39" customFormat="1" ht="54" hidden="1" outlineLevel="1">
      <c r="A946" s="32">
        <f t="shared" si="120"/>
        <v>938</v>
      </c>
      <c r="B946" s="32" t="s">
        <v>3868</v>
      </c>
      <c r="C946" s="32" t="s">
        <v>3869</v>
      </c>
      <c r="D946" s="53" t="s">
        <v>7427</v>
      </c>
      <c r="E946" s="34" t="s">
        <v>7428</v>
      </c>
      <c r="F946" s="43" t="s">
        <v>7429</v>
      </c>
      <c r="G946" s="34" t="s">
        <v>12965</v>
      </c>
      <c r="H946" s="35">
        <v>41908912090023</v>
      </c>
      <c r="I946" s="36" t="str">
        <f t="shared" si="113"/>
        <v>4</v>
      </c>
      <c r="J946" s="36">
        <f t="shared" si="114"/>
        <v>14</v>
      </c>
      <c r="K946" s="36" t="str">
        <f t="shared" si="115"/>
        <v>19</v>
      </c>
      <c r="L946" s="36" t="str">
        <f t="shared" si="116"/>
        <v>08</v>
      </c>
      <c r="M946" s="36" t="str">
        <f t="shared" si="117"/>
        <v>91</v>
      </c>
      <c r="N946" s="34">
        <f t="shared" si="118"/>
        <v>43102.289049999999</v>
      </c>
      <c r="O946" s="37">
        <v>36400</v>
      </c>
      <c r="P946" s="37">
        <v>6702.2890499999994</v>
      </c>
      <c r="Q946" s="32" t="s">
        <v>3872</v>
      </c>
      <c r="R946" s="37" t="s">
        <v>7430</v>
      </c>
      <c r="S946" s="38">
        <v>44587</v>
      </c>
      <c r="T946" s="39">
        <f t="shared" si="119"/>
        <v>28</v>
      </c>
      <c r="U946" s="72"/>
    </row>
    <row r="947" spans="1:21" s="39" customFormat="1" ht="54" hidden="1" outlineLevel="1">
      <c r="A947" s="32">
        <f t="shared" si="120"/>
        <v>939</v>
      </c>
      <c r="B947" s="32" t="s">
        <v>3868</v>
      </c>
      <c r="C947" s="32" t="s">
        <v>3869</v>
      </c>
      <c r="D947" s="53" t="s">
        <v>7431</v>
      </c>
      <c r="E947" s="34" t="s">
        <v>7432</v>
      </c>
      <c r="F947" s="43" t="s">
        <v>7433</v>
      </c>
      <c r="G947" s="34" t="s">
        <v>12966</v>
      </c>
      <c r="H947" s="35">
        <v>30407802090041</v>
      </c>
      <c r="I947" s="36" t="str">
        <f t="shared" si="113"/>
        <v>3</v>
      </c>
      <c r="J947" s="36">
        <f t="shared" si="114"/>
        <v>14</v>
      </c>
      <c r="K947" s="36" t="str">
        <f t="shared" si="115"/>
        <v>04</v>
      </c>
      <c r="L947" s="36" t="str">
        <f t="shared" si="116"/>
        <v>07</v>
      </c>
      <c r="M947" s="36" t="str">
        <f t="shared" si="117"/>
        <v>80</v>
      </c>
      <c r="N947" s="34">
        <f t="shared" si="118"/>
        <v>32340</v>
      </c>
      <c r="O947" s="37">
        <v>32340</v>
      </c>
      <c r="P947" s="37">
        <v>0</v>
      </c>
      <c r="Q947" s="32" t="s">
        <v>3872</v>
      </c>
      <c r="R947" s="37" t="s">
        <v>7434</v>
      </c>
      <c r="S947" s="38">
        <v>44593</v>
      </c>
      <c r="T947" s="39">
        <f t="shared" si="119"/>
        <v>28</v>
      </c>
      <c r="U947" s="72"/>
    </row>
    <row r="948" spans="1:21" s="39" customFormat="1" ht="54" hidden="1" outlineLevel="1">
      <c r="A948" s="32">
        <f t="shared" si="120"/>
        <v>940</v>
      </c>
      <c r="B948" s="32" t="s">
        <v>3868</v>
      </c>
      <c r="C948" s="32" t="s">
        <v>3869</v>
      </c>
      <c r="D948" s="53" t="s">
        <v>7435</v>
      </c>
      <c r="E948" s="34" t="s">
        <v>7397</v>
      </c>
      <c r="F948" s="43" t="s">
        <v>7436</v>
      </c>
      <c r="G948" s="34" t="s">
        <v>12967</v>
      </c>
      <c r="H948" s="35">
        <v>41810885880030</v>
      </c>
      <c r="I948" s="36" t="str">
        <f t="shared" si="113"/>
        <v>4</v>
      </c>
      <c r="J948" s="36">
        <f t="shared" si="114"/>
        <v>14</v>
      </c>
      <c r="K948" s="36" t="str">
        <f t="shared" si="115"/>
        <v>18</v>
      </c>
      <c r="L948" s="36" t="str">
        <f t="shared" si="116"/>
        <v>10</v>
      </c>
      <c r="M948" s="36" t="str">
        <f t="shared" si="117"/>
        <v>88</v>
      </c>
      <c r="N948" s="34">
        <f t="shared" si="118"/>
        <v>36400</v>
      </c>
      <c r="O948" s="37">
        <v>36400</v>
      </c>
      <c r="P948" s="37">
        <v>0</v>
      </c>
      <c r="Q948" s="32" t="s">
        <v>3872</v>
      </c>
      <c r="R948" s="37" t="s">
        <v>7437</v>
      </c>
      <c r="S948" s="38">
        <v>44593</v>
      </c>
      <c r="T948" s="39">
        <f t="shared" si="119"/>
        <v>28</v>
      </c>
      <c r="U948" s="72"/>
    </row>
    <row r="949" spans="1:21" s="39" customFormat="1" ht="54" hidden="1" outlineLevel="1">
      <c r="A949" s="32">
        <f t="shared" si="120"/>
        <v>941</v>
      </c>
      <c r="B949" s="32" t="s">
        <v>3868</v>
      </c>
      <c r="C949" s="32" t="s">
        <v>3869</v>
      </c>
      <c r="D949" s="53" t="s">
        <v>7438</v>
      </c>
      <c r="E949" s="34" t="s">
        <v>7439</v>
      </c>
      <c r="F949" s="43" t="s">
        <v>7440</v>
      </c>
      <c r="G949" s="34" t="s">
        <v>12968</v>
      </c>
      <c r="H949" s="35">
        <v>32207792090047</v>
      </c>
      <c r="I949" s="36" t="str">
        <f t="shared" si="113"/>
        <v>3</v>
      </c>
      <c r="J949" s="36">
        <f t="shared" si="114"/>
        <v>14</v>
      </c>
      <c r="K949" s="36" t="str">
        <f t="shared" si="115"/>
        <v>22</v>
      </c>
      <c r="L949" s="36" t="str">
        <f t="shared" si="116"/>
        <v>07</v>
      </c>
      <c r="M949" s="36" t="str">
        <f t="shared" si="117"/>
        <v>79</v>
      </c>
      <c r="N949" s="34">
        <f t="shared" si="118"/>
        <v>28514</v>
      </c>
      <c r="O949" s="37">
        <v>28514</v>
      </c>
      <c r="P949" s="37">
        <v>0</v>
      </c>
      <c r="Q949" s="32" t="s">
        <v>3872</v>
      </c>
      <c r="R949" s="37" t="s">
        <v>7441</v>
      </c>
      <c r="S949" s="38">
        <v>44593</v>
      </c>
      <c r="T949" s="39">
        <f t="shared" si="119"/>
        <v>28</v>
      </c>
      <c r="U949" s="72"/>
    </row>
    <row r="950" spans="1:21" s="39" customFormat="1" ht="54" hidden="1" outlineLevel="1">
      <c r="A950" s="32">
        <f t="shared" si="120"/>
        <v>942</v>
      </c>
      <c r="B950" s="32" t="s">
        <v>3868</v>
      </c>
      <c r="C950" s="32" t="s">
        <v>3869</v>
      </c>
      <c r="D950" s="53" t="s">
        <v>7442</v>
      </c>
      <c r="E950" s="34" t="s">
        <v>7443</v>
      </c>
      <c r="F950" s="43" t="s">
        <v>7444</v>
      </c>
      <c r="G950" s="34" t="s">
        <v>12969</v>
      </c>
      <c r="H950" s="35">
        <v>31210872090023</v>
      </c>
      <c r="I950" s="36" t="str">
        <f t="shared" si="113"/>
        <v>3</v>
      </c>
      <c r="J950" s="36">
        <f t="shared" si="114"/>
        <v>14</v>
      </c>
      <c r="K950" s="36" t="str">
        <f t="shared" si="115"/>
        <v>12</v>
      </c>
      <c r="L950" s="36" t="str">
        <f t="shared" si="116"/>
        <v>10</v>
      </c>
      <c r="M950" s="36" t="str">
        <f t="shared" si="117"/>
        <v>87</v>
      </c>
      <c r="N950" s="34">
        <f t="shared" si="118"/>
        <v>28514</v>
      </c>
      <c r="O950" s="37">
        <v>28514</v>
      </c>
      <c r="P950" s="37">
        <v>0</v>
      </c>
      <c r="Q950" s="32" t="s">
        <v>3872</v>
      </c>
      <c r="R950" s="37" t="s">
        <v>7445</v>
      </c>
      <c r="S950" s="38">
        <v>44593</v>
      </c>
      <c r="T950" s="39">
        <f t="shared" si="119"/>
        <v>28</v>
      </c>
      <c r="U950" s="72"/>
    </row>
    <row r="951" spans="1:21" s="39" customFormat="1" ht="54" hidden="1" outlineLevel="1">
      <c r="A951" s="32">
        <f t="shared" si="120"/>
        <v>943</v>
      </c>
      <c r="B951" s="32" t="s">
        <v>3868</v>
      </c>
      <c r="C951" s="32" t="s">
        <v>3869</v>
      </c>
      <c r="D951" s="53" t="s">
        <v>7446</v>
      </c>
      <c r="E951" s="34" t="s">
        <v>7447</v>
      </c>
      <c r="F951" s="43" t="s">
        <v>7448</v>
      </c>
      <c r="G951" s="34" t="s">
        <v>12970</v>
      </c>
      <c r="H951" s="35">
        <v>31412912170034</v>
      </c>
      <c r="I951" s="36" t="str">
        <f t="shared" si="113"/>
        <v>3</v>
      </c>
      <c r="J951" s="36">
        <f t="shared" si="114"/>
        <v>14</v>
      </c>
      <c r="K951" s="36" t="str">
        <f t="shared" si="115"/>
        <v>14</v>
      </c>
      <c r="L951" s="36" t="str">
        <f t="shared" si="116"/>
        <v>12</v>
      </c>
      <c r="M951" s="36" t="str">
        <f t="shared" si="117"/>
        <v>91</v>
      </c>
      <c r="N951" s="34">
        <f t="shared" si="118"/>
        <v>32340</v>
      </c>
      <c r="O951" s="37">
        <v>32340</v>
      </c>
      <c r="P951" s="37">
        <v>0</v>
      </c>
      <c r="Q951" s="32" t="s">
        <v>3872</v>
      </c>
      <c r="R951" s="37" t="s">
        <v>7449</v>
      </c>
      <c r="S951" s="38">
        <v>44593</v>
      </c>
      <c r="T951" s="39">
        <f t="shared" si="119"/>
        <v>28</v>
      </c>
      <c r="U951" s="72"/>
    </row>
    <row r="952" spans="1:21" s="39" customFormat="1" ht="54" hidden="1" outlineLevel="1">
      <c r="A952" s="32">
        <f t="shared" si="120"/>
        <v>944</v>
      </c>
      <c r="B952" s="32" t="s">
        <v>3868</v>
      </c>
      <c r="C952" s="32" t="s">
        <v>3869</v>
      </c>
      <c r="D952" s="53" t="s">
        <v>7450</v>
      </c>
      <c r="E952" s="34" t="s">
        <v>7451</v>
      </c>
      <c r="F952" s="34" t="s">
        <v>7452</v>
      </c>
      <c r="G952" s="34" t="s">
        <v>12971</v>
      </c>
      <c r="H952" s="35">
        <v>41608945960097</v>
      </c>
      <c r="I952" s="36" t="str">
        <f t="shared" si="113"/>
        <v>4</v>
      </c>
      <c r="J952" s="36">
        <f t="shared" si="114"/>
        <v>14</v>
      </c>
      <c r="K952" s="36" t="str">
        <f t="shared" si="115"/>
        <v>16</v>
      </c>
      <c r="L952" s="36" t="str">
        <f t="shared" si="116"/>
        <v>08</v>
      </c>
      <c r="M952" s="36" t="str">
        <f t="shared" si="117"/>
        <v>94</v>
      </c>
      <c r="N952" s="34">
        <f t="shared" si="118"/>
        <v>29717.626</v>
      </c>
      <c r="O952" s="37">
        <v>25371</v>
      </c>
      <c r="P952" s="37">
        <v>4346.6260000000002</v>
      </c>
      <c r="Q952" s="32" t="s">
        <v>3872</v>
      </c>
      <c r="R952" s="37" t="s">
        <v>7453</v>
      </c>
      <c r="S952" s="38">
        <v>44539</v>
      </c>
      <c r="T952" s="39">
        <f t="shared" si="119"/>
        <v>28</v>
      </c>
    </row>
    <row r="953" spans="1:21" s="39" customFormat="1" ht="54" hidden="1" outlineLevel="1">
      <c r="A953" s="32">
        <f t="shared" si="120"/>
        <v>945</v>
      </c>
      <c r="B953" s="32" t="s">
        <v>3868</v>
      </c>
      <c r="C953" s="32" t="s">
        <v>3869</v>
      </c>
      <c r="D953" s="53" t="s">
        <v>7454</v>
      </c>
      <c r="E953" s="34" t="s">
        <v>7455</v>
      </c>
      <c r="F953" s="43" t="s">
        <v>7456</v>
      </c>
      <c r="G953" s="34" t="s">
        <v>12972</v>
      </c>
      <c r="H953" s="35">
        <v>42405822150038</v>
      </c>
      <c r="I953" s="36" t="str">
        <f t="shared" si="113"/>
        <v>4</v>
      </c>
      <c r="J953" s="36">
        <f t="shared" si="114"/>
        <v>14</v>
      </c>
      <c r="K953" s="36" t="str">
        <f t="shared" si="115"/>
        <v>24</v>
      </c>
      <c r="L953" s="36" t="str">
        <f t="shared" si="116"/>
        <v>05</v>
      </c>
      <c r="M953" s="36" t="str">
        <f t="shared" si="117"/>
        <v>82</v>
      </c>
      <c r="N953" s="34">
        <f t="shared" si="118"/>
        <v>28814.78671</v>
      </c>
      <c r="O953" s="37">
        <v>24401.35</v>
      </c>
      <c r="P953" s="37">
        <v>4413.4367099999999</v>
      </c>
      <c r="Q953" s="32" t="s">
        <v>3872</v>
      </c>
      <c r="R953" s="37" t="s">
        <v>7457</v>
      </c>
      <c r="S953" s="38">
        <v>44593</v>
      </c>
      <c r="T953" s="39">
        <f t="shared" si="119"/>
        <v>28</v>
      </c>
      <c r="U953" s="72"/>
    </row>
    <row r="954" spans="1:21" s="39" customFormat="1" ht="54" hidden="1" outlineLevel="1">
      <c r="A954" s="32">
        <f t="shared" si="120"/>
        <v>946</v>
      </c>
      <c r="B954" s="32" t="s">
        <v>3868</v>
      </c>
      <c r="C954" s="32" t="s">
        <v>3869</v>
      </c>
      <c r="D954" s="53" t="s">
        <v>7458</v>
      </c>
      <c r="E954" s="34" t="s">
        <v>7459</v>
      </c>
      <c r="F954" s="43" t="s">
        <v>7460</v>
      </c>
      <c r="G954" s="34" t="s">
        <v>12973</v>
      </c>
      <c r="H954" s="35">
        <v>42909862090061</v>
      </c>
      <c r="I954" s="36" t="str">
        <f t="shared" si="113"/>
        <v>4</v>
      </c>
      <c r="J954" s="36">
        <f t="shared" si="114"/>
        <v>14</v>
      </c>
      <c r="K954" s="36" t="str">
        <f t="shared" si="115"/>
        <v>29</v>
      </c>
      <c r="L954" s="36" t="str">
        <f t="shared" si="116"/>
        <v>09</v>
      </c>
      <c r="M954" s="36" t="str">
        <f t="shared" si="117"/>
        <v>86</v>
      </c>
      <c r="N954" s="34">
        <f t="shared" si="118"/>
        <v>31883.45075</v>
      </c>
      <c r="O954" s="37">
        <v>27000</v>
      </c>
      <c r="P954" s="37">
        <v>4883.45075</v>
      </c>
      <c r="Q954" s="32" t="s">
        <v>3872</v>
      </c>
      <c r="R954" s="37" t="s">
        <v>7461</v>
      </c>
      <c r="S954" s="38">
        <v>44593</v>
      </c>
      <c r="T954" s="39">
        <f t="shared" si="119"/>
        <v>28</v>
      </c>
      <c r="U954" s="72"/>
    </row>
    <row r="955" spans="1:21" s="39" customFormat="1" ht="54" hidden="1" outlineLevel="1">
      <c r="A955" s="32">
        <f t="shared" si="120"/>
        <v>947</v>
      </c>
      <c r="B955" s="32" t="s">
        <v>3868</v>
      </c>
      <c r="C955" s="32" t="s">
        <v>3869</v>
      </c>
      <c r="D955" s="53" t="s">
        <v>7462</v>
      </c>
      <c r="E955" s="34" t="s">
        <v>7463</v>
      </c>
      <c r="F955" s="43" t="s">
        <v>7464</v>
      </c>
      <c r="G955" s="34" t="s">
        <v>12974</v>
      </c>
      <c r="H955" s="35">
        <v>42108985960101</v>
      </c>
      <c r="I955" s="36" t="str">
        <f t="shared" si="113"/>
        <v>4</v>
      </c>
      <c r="J955" s="36">
        <f t="shared" si="114"/>
        <v>14</v>
      </c>
      <c r="K955" s="36" t="str">
        <f t="shared" si="115"/>
        <v>21</v>
      </c>
      <c r="L955" s="36" t="str">
        <f t="shared" si="116"/>
        <v>08</v>
      </c>
      <c r="M955" s="36" t="str">
        <f t="shared" si="117"/>
        <v>98</v>
      </c>
      <c r="N955" s="34">
        <f t="shared" si="118"/>
        <v>29562.467069999999</v>
      </c>
      <c r="O955" s="37">
        <v>25000</v>
      </c>
      <c r="P955" s="37">
        <v>4562.4670700000006</v>
      </c>
      <c r="Q955" s="32" t="s">
        <v>3872</v>
      </c>
      <c r="R955" s="37" t="s">
        <v>7465</v>
      </c>
      <c r="S955" s="38">
        <v>44596</v>
      </c>
      <c r="T955" s="39">
        <f t="shared" si="119"/>
        <v>28</v>
      </c>
      <c r="U955" s="72"/>
    </row>
    <row r="956" spans="1:21" s="39" customFormat="1" ht="54" outlineLevel="1">
      <c r="A956" s="32">
        <f t="shared" si="120"/>
        <v>948</v>
      </c>
      <c r="B956" s="32" t="s">
        <v>3868</v>
      </c>
      <c r="C956" s="32" t="s">
        <v>3869</v>
      </c>
      <c r="D956" s="53" t="s">
        <v>7466</v>
      </c>
      <c r="E956" s="34" t="s">
        <v>7467</v>
      </c>
      <c r="F956" s="43" t="s">
        <v>7468</v>
      </c>
      <c r="G956" s="34" t="s">
        <v>12975</v>
      </c>
      <c r="H956" s="35" t="s">
        <v>7469</v>
      </c>
      <c r="I956" s="36" t="str">
        <f t="shared" si="113"/>
        <v>3</v>
      </c>
      <c r="J956" s="36">
        <f t="shared" si="114"/>
        <v>14</v>
      </c>
      <c r="K956" s="36" t="str">
        <f t="shared" si="115"/>
        <v>22</v>
      </c>
      <c r="L956" s="36" t="str">
        <f t="shared" si="116"/>
        <v>03</v>
      </c>
      <c r="M956" s="36" t="str">
        <f t="shared" si="117"/>
        <v>93</v>
      </c>
      <c r="N956" s="34">
        <f t="shared" si="118"/>
        <v>37839.957860000002</v>
      </c>
      <c r="O956" s="37">
        <v>32000</v>
      </c>
      <c r="P956" s="37">
        <v>5839.9578600000004</v>
      </c>
      <c r="Q956" s="32" t="s">
        <v>3872</v>
      </c>
      <c r="R956" s="37" t="s">
        <v>7470</v>
      </c>
      <c r="S956" s="38">
        <v>44594</v>
      </c>
      <c r="T956" s="39">
        <f t="shared" si="119"/>
        <v>28</v>
      </c>
      <c r="U956" s="72"/>
    </row>
    <row r="957" spans="1:21" s="39" customFormat="1" ht="54" hidden="1" outlineLevel="1">
      <c r="A957" s="32">
        <f t="shared" si="120"/>
        <v>949</v>
      </c>
      <c r="B957" s="32" t="s">
        <v>3868</v>
      </c>
      <c r="C957" s="32" t="s">
        <v>3869</v>
      </c>
      <c r="D957" s="53" t="s">
        <v>7471</v>
      </c>
      <c r="E957" s="34" t="s">
        <v>7472</v>
      </c>
      <c r="F957" s="34" t="s">
        <v>7473</v>
      </c>
      <c r="G957" s="34" t="s">
        <v>12976</v>
      </c>
      <c r="H957" s="35">
        <v>41901852170211</v>
      </c>
      <c r="I957" s="36" t="str">
        <f t="shared" si="113"/>
        <v>4</v>
      </c>
      <c r="J957" s="36">
        <f t="shared" si="114"/>
        <v>14</v>
      </c>
      <c r="K957" s="36" t="str">
        <f t="shared" si="115"/>
        <v>19</v>
      </c>
      <c r="L957" s="36" t="str">
        <f t="shared" si="116"/>
        <v>01</v>
      </c>
      <c r="M957" s="36" t="str">
        <f t="shared" si="117"/>
        <v>85</v>
      </c>
      <c r="N957" s="34">
        <f t="shared" si="118"/>
        <v>38527.008000000002</v>
      </c>
      <c r="O957" s="37">
        <v>31298.799999999999</v>
      </c>
      <c r="P957" s="37">
        <v>7228.2079999999996</v>
      </c>
      <c r="Q957" s="32" t="s">
        <v>3872</v>
      </c>
      <c r="R957" s="37" t="s">
        <v>7474</v>
      </c>
      <c r="S957" s="38">
        <v>44543</v>
      </c>
      <c r="T957" s="39">
        <f t="shared" si="119"/>
        <v>28</v>
      </c>
    </row>
    <row r="958" spans="1:21" s="39" customFormat="1" ht="54" outlineLevel="1">
      <c r="A958" s="32">
        <f t="shared" si="120"/>
        <v>950</v>
      </c>
      <c r="B958" s="32" t="s">
        <v>3868</v>
      </c>
      <c r="C958" s="32" t="s">
        <v>3869</v>
      </c>
      <c r="D958" s="53" t="s">
        <v>7475</v>
      </c>
      <c r="E958" s="34" t="s">
        <v>7476</v>
      </c>
      <c r="F958" s="43" t="s">
        <v>7477</v>
      </c>
      <c r="G958" s="34" t="s">
        <v>12977</v>
      </c>
      <c r="H958" s="35">
        <v>31505965910020</v>
      </c>
      <c r="I958" s="36" t="str">
        <f t="shared" si="113"/>
        <v>3</v>
      </c>
      <c r="J958" s="36">
        <f t="shared" si="114"/>
        <v>14</v>
      </c>
      <c r="K958" s="36" t="str">
        <f t="shared" si="115"/>
        <v>15</v>
      </c>
      <c r="L958" s="36" t="str">
        <f t="shared" si="116"/>
        <v>05</v>
      </c>
      <c r="M958" s="36" t="str">
        <f t="shared" si="117"/>
        <v>96</v>
      </c>
      <c r="N958" s="34">
        <f t="shared" si="118"/>
        <v>32000</v>
      </c>
      <c r="O958" s="37">
        <v>32000</v>
      </c>
      <c r="P958" s="37">
        <v>0</v>
      </c>
      <c r="Q958" s="32" t="s">
        <v>3872</v>
      </c>
      <c r="R958" s="37" t="s">
        <v>7478</v>
      </c>
      <c r="S958" s="38">
        <v>44596</v>
      </c>
      <c r="T958" s="39">
        <f t="shared" si="119"/>
        <v>28</v>
      </c>
      <c r="U958" s="72"/>
    </row>
    <row r="959" spans="1:21" s="39" customFormat="1" ht="54" hidden="1" outlineLevel="1">
      <c r="A959" s="32">
        <f t="shared" si="120"/>
        <v>951</v>
      </c>
      <c r="B959" s="32" t="s">
        <v>3868</v>
      </c>
      <c r="C959" s="32" t="s">
        <v>3869</v>
      </c>
      <c r="D959" s="53" t="s">
        <v>7479</v>
      </c>
      <c r="E959" s="34" t="s">
        <v>7480</v>
      </c>
      <c r="F959" s="43" t="s">
        <v>7481</v>
      </c>
      <c r="G959" s="34" t="s">
        <v>12978</v>
      </c>
      <c r="H959" s="35">
        <v>32901905930010</v>
      </c>
      <c r="I959" s="36" t="str">
        <f t="shared" si="113"/>
        <v>3</v>
      </c>
      <c r="J959" s="36">
        <f t="shared" si="114"/>
        <v>14</v>
      </c>
      <c r="K959" s="36" t="str">
        <f t="shared" si="115"/>
        <v>29</v>
      </c>
      <c r="L959" s="36" t="str">
        <f t="shared" si="116"/>
        <v>01</v>
      </c>
      <c r="M959" s="36" t="str">
        <f t="shared" si="117"/>
        <v>90</v>
      </c>
      <c r="N959" s="34">
        <f t="shared" si="118"/>
        <v>31864.6</v>
      </c>
      <c r="O959" s="37">
        <v>31864.6</v>
      </c>
      <c r="P959" s="37">
        <v>0</v>
      </c>
      <c r="Q959" s="32" t="s">
        <v>3872</v>
      </c>
      <c r="R959" s="37" t="s">
        <v>7482</v>
      </c>
      <c r="S959" s="38">
        <v>44594</v>
      </c>
      <c r="T959" s="39">
        <f t="shared" si="119"/>
        <v>28</v>
      </c>
      <c r="U959" s="72"/>
    </row>
    <row r="960" spans="1:21" s="39" customFormat="1" ht="54" hidden="1" outlineLevel="1">
      <c r="A960" s="32">
        <f t="shared" si="120"/>
        <v>952</v>
      </c>
      <c r="B960" s="32" t="s">
        <v>3868</v>
      </c>
      <c r="C960" s="32" t="s">
        <v>3869</v>
      </c>
      <c r="D960" s="53" t="s">
        <v>7483</v>
      </c>
      <c r="E960" s="35">
        <v>557466602</v>
      </c>
      <c r="F960" s="43" t="s">
        <v>368</v>
      </c>
      <c r="G960" s="34" t="s">
        <v>12979</v>
      </c>
      <c r="H960" s="35">
        <v>30408925960039</v>
      </c>
      <c r="I960" s="36" t="str">
        <f t="shared" si="113"/>
        <v>3</v>
      </c>
      <c r="J960" s="36">
        <f t="shared" si="114"/>
        <v>14</v>
      </c>
      <c r="K960" s="36" t="str">
        <f t="shared" si="115"/>
        <v>04</v>
      </c>
      <c r="L960" s="36" t="str">
        <f t="shared" si="116"/>
        <v>08</v>
      </c>
      <c r="M960" s="36" t="str">
        <f t="shared" si="117"/>
        <v>92</v>
      </c>
      <c r="N960" s="34">
        <f t="shared" si="118"/>
        <v>34110.758000000002</v>
      </c>
      <c r="O960" s="37">
        <v>27711.1</v>
      </c>
      <c r="P960" s="37">
        <v>6399.6580000000004</v>
      </c>
      <c r="Q960" s="32" t="s">
        <v>3872</v>
      </c>
      <c r="R960" s="37" t="s">
        <v>7484</v>
      </c>
      <c r="S960" s="38">
        <v>44596</v>
      </c>
      <c r="T960" s="39">
        <f t="shared" si="119"/>
        <v>28</v>
      </c>
      <c r="U960" s="72"/>
    </row>
    <row r="961" spans="1:21" s="39" customFormat="1" ht="54" hidden="1" outlineLevel="1">
      <c r="A961" s="32">
        <f t="shared" si="120"/>
        <v>953</v>
      </c>
      <c r="B961" s="32" t="s">
        <v>3868</v>
      </c>
      <c r="C961" s="32" t="s">
        <v>3869</v>
      </c>
      <c r="D961" s="53" t="s">
        <v>7485</v>
      </c>
      <c r="E961" s="34">
        <v>407707542</v>
      </c>
      <c r="F961" s="43" t="s">
        <v>7486</v>
      </c>
      <c r="G961" s="34" t="s">
        <v>12980</v>
      </c>
      <c r="H961" s="35">
        <v>42006932150042</v>
      </c>
      <c r="I961" s="36" t="str">
        <f t="shared" si="113"/>
        <v>4</v>
      </c>
      <c r="J961" s="36">
        <f t="shared" si="114"/>
        <v>14</v>
      </c>
      <c r="K961" s="36" t="str">
        <f t="shared" si="115"/>
        <v>20</v>
      </c>
      <c r="L961" s="36" t="str">
        <f t="shared" si="116"/>
        <v>06</v>
      </c>
      <c r="M961" s="36" t="str">
        <f t="shared" si="117"/>
        <v>93</v>
      </c>
      <c r="N961" s="34">
        <f t="shared" si="118"/>
        <v>31276.1</v>
      </c>
      <c r="O961" s="37">
        <v>31276.1</v>
      </c>
      <c r="P961" s="37">
        <v>0</v>
      </c>
      <c r="Q961" s="32" t="s">
        <v>3872</v>
      </c>
      <c r="R961" s="37" t="s">
        <v>7487</v>
      </c>
      <c r="S961" s="38">
        <v>44593</v>
      </c>
      <c r="T961" s="39">
        <f t="shared" si="119"/>
        <v>28</v>
      </c>
      <c r="U961" s="72"/>
    </row>
    <row r="962" spans="1:21" s="39" customFormat="1" ht="54" hidden="1" outlineLevel="1">
      <c r="A962" s="32">
        <f t="shared" si="120"/>
        <v>954</v>
      </c>
      <c r="B962" s="32" t="s">
        <v>3868</v>
      </c>
      <c r="C962" s="32" t="s">
        <v>3869</v>
      </c>
      <c r="D962" s="53" t="s">
        <v>7488</v>
      </c>
      <c r="E962" s="34">
        <v>519100783</v>
      </c>
      <c r="F962" s="43" t="s">
        <v>7489</v>
      </c>
      <c r="G962" s="34" t="s">
        <v>12981</v>
      </c>
      <c r="H962" s="35">
        <v>41202862140080</v>
      </c>
      <c r="I962" s="36" t="str">
        <f t="shared" si="113"/>
        <v>4</v>
      </c>
      <c r="J962" s="36">
        <f t="shared" si="114"/>
        <v>14</v>
      </c>
      <c r="K962" s="36" t="str">
        <f t="shared" si="115"/>
        <v>12</v>
      </c>
      <c r="L962" s="36" t="str">
        <f t="shared" si="116"/>
        <v>02</v>
      </c>
      <c r="M962" s="36" t="str">
        <f t="shared" si="117"/>
        <v>86</v>
      </c>
      <c r="N962" s="34">
        <f t="shared" si="118"/>
        <v>24401.35</v>
      </c>
      <c r="O962" s="37">
        <v>24401.35</v>
      </c>
      <c r="P962" s="37">
        <v>0</v>
      </c>
      <c r="Q962" s="32" t="s">
        <v>3872</v>
      </c>
      <c r="R962" s="37" t="s">
        <v>7490</v>
      </c>
      <c r="S962" s="38">
        <v>44599</v>
      </c>
      <c r="T962" s="39">
        <f t="shared" si="119"/>
        <v>28</v>
      </c>
      <c r="U962" s="72"/>
    </row>
    <row r="963" spans="1:21" s="39" customFormat="1" ht="54" hidden="1" outlineLevel="1">
      <c r="A963" s="32">
        <f t="shared" si="120"/>
        <v>955</v>
      </c>
      <c r="B963" s="32" t="s">
        <v>3868</v>
      </c>
      <c r="C963" s="32" t="s">
        <v>3869</v>
      </c>
      <c r="D963" s="53" t="s">
        <v>7491</v>
      </c>
      <c r="E963" s="34">
        <v>512733182</v>
      </c>
      <c r="F963" s="43" t="s">
        <v>7492</v>
      </c>
      <c r="G963" s="34" t="s">
        <v>12982</v>
      </c>
      <c r="H963" s="35" t="s">
        <v>7493</v>
      </c>
      <c r="I963" s="36" t="str">
        <f t="shared" si="113"/>
        <v>3</v>
      </c>
      <c r="J963" s="36">
        <f t="shared" si="114"/>
        <v>14</v>
      </c>
      <c r="K963" s="36" t="str">
        <f t="shared" si="115"/>
        <v>16</v>
      </c>
      <c r="L963" s="36" t="str">
        <f t="shared" si="116"/>
        <v>02</v>
      </c>
      <c r="M963" s="36" t="str">
        <f t="shared" si="117"/>
        <v>90</v>
      </c>
      <c r="N963" s="34">
        <f t="shared" si="118"/>
        <v>31346.6</v>
      </c>
      <c r="O963" s="37">
        <v>31346.6</v>
      </c>
      <c r="P963" s="37">
        <v>0</v>
      </c>
      <c r="Q963" s="32" t="s">
        <v>3872</v>
      </c>
      <c r="R963" s="37" t="s">
        <v>7494</v>
      </c>
      <c r="S963" s="38">
        <v>44600</v>
      </c>
      <c r="T963" s="39">
        <f t="shared" si="119"/>
        <v>28</v>
      </c>
      <c r="U963" s="72"/>
    </row>
    <row r="964" spans="1:21" s="39" customFormat="1" ht="54" outlineLevel="1">
      <c r="A964" s="32">
        <f t="shared" si="120"/>
        <v>956</v>
      </c>
      <c r="B964" s="32" t="s">
        <v>3868</v>
      </c>
      <c r="C964" s="32" t="s">
        <v>3869</v>
      </c>
      <c r="D964" s="53" t="s">
        <v>7495</v>
      </c>
      <c r="E964" s="34">
        <v>512008918</v>
      </c>
      <c r="F964" s="43" t="s">
        <v>7496</v>
      </c>
      <c r="G964" s="34" t="s">
        <v>12983</v>
      </c>
      <c r="H964" s="35">
        <v>32203872140086</v>
      </c>
      <c r="I964" s="36" t="str">
        <f t="shared" si="113"/>
        <v>3</v>
      </c>
      <c r="J964" s="36">
        <f t="shared" si="114"/>
        <v>14</v>
      </c>
      <c r="K964" s="36" t="str">
        <f t="shared" si="115"/>
        <v>22</v>
      </c>
      <c r="L964" s="36" t="str">
        <f t="shared" si="116"/>
        <v>03</v>
      </c>
      <c r="M964" s="36" t="str">
        <f t="shared" si="117"/>
        <v>87</v>
      </c>
      <c r="N964" s="34">
        <f t="shared" si="118"/>
        <v>32000</v>
      </c>
      <c r="O964" s="37">
        <v>32000</v>
      </c>
      <c r="P964" s="37">
        <v>0</v>
      </c>
      <c r="Q964" s="32" t="s">
        <v>3872</v>
      </c>
      <c r="R964" s="37" t="s">
        <v>7497</v>
      </c>
      <c r="S964" s="38">
        <v>44596</v>
      </c>
      <c r="T964" s="39">
        <f t="shared" si="119"/>
        <v>28</v>
      </c>
      <c r="U964" s="72"/>
    </row>
    <row r="965" spans="1:21" s="39" customFormat="1" ht="54" hidden="1" outlineLevel="1">
      <c r="A965" s="32">
        <f t="shared" si="120"/>
        <v>957</v>
      </c>
      <c r="B965" s="32" t="s">
        <v>3868</v>
      </c>
      <c r="C965" s="32" t="s">
        <v>3869</v>
      </c>
      <c r="D965" s="53" t="s">
        <v>7498</v>
      </c>
      <c r="E965" s="35">
        <v>560949958</v>
      </c>
      <c r="F965" s="43" t="s">
        <v>141</v>
      </c>
      <c r="G965" s="34" t="s">
        <v>12984</v>
      </c>
      <c r="H965" s="35">
        <v>31205985880043</v>
      </c>
      <c r="I965" s="36" t="str">
        <f t="shared" si="113"/>
        <v>3</v>
      </c>
      <c r="J965" s="36">
        <f t="shared" si="114"/>
        <v>14</v>
      </c>
      <c r="K965" s="36" t="str">
        <f t="shared" si="115"/>
        <v>12</v>
      </c>
      <c r="L965" s="36" t="str">
        <f t="shared" si="116"/>
        <v>05</v>
      </c>
      <c r="M965" s="36" t="str">
        <f t="shared" si="117"/>
        <v>98</v>
      </c>
      <c r="N965" s="34">
        <f t="shared" si="118"/>
        <v>36400</v>
      </c>
      <c r="O965" s="37">
        <v>36400</v>
      </c>
      <c r="P965" s="37">
        <v>0</v>
      </c>
      <c r="Q965" s="32" t="s">
        <v>3872</v>
      </c>
      <c r="R965" s="37" t="s">
        <v>7499</v>
      </c>
      <c r="S965" s="38">
        <v>44594</v>
      </c>
      <c r="T965" s="39">
        <f t="shared" si="119"/>
        <v>28</v>
      </c>
      <c r="U965" s="72"/>
    </row>
    <row r="966" spans="1:21" s="39" customFormat="1" ht="54" hidden="1" outlineLevel="1">
      <c r="A966" s="32">
        <f t="shared" si="120"/>
        <v>958</v>
      </c>
      <c r="B966" s="32" t="s">
        <v>3868</v>
      </c>
      <c r="C966" s="32" t="s">
        <v>3869</v>
      </c>
      <c r="D966" s="53" t="s">
        <v>7500</v>
      </c>
      <c r="E966" s="35">
        <v>550927966</v>
      </c>
      <c r="F966" s="43" t="s">
        <v>126</v>
      </c>
      <c r="G966" s="34" t="s">
        <v>12985</v>
      </c>
      <c r="H966" s="35">
        <v>30401975880029</v>
      </c>
      <c r="I966" s="36" t="str">
        <f t="shared" si="113"/>
        <v>3</v>
      </c>
      <c r="J966" s="36">
        <f t="shared" si="114"/>
        <v>14</v>
      </c>
      <c r="K966" s="36" t="str">
        <f t="shared" si="115"/>
        <v>04</v>
      </c>
      <c r="L966" s="36" t="str">
        <f t="shared" si="116"/>
        <v>01</v>
      </c>
      <c r="M966" s="36" t="str">
        <f t="shared" si="117"/>
        <v>97</v>
      </c>
      <c r="N966" s="34">
        <f t="shared" si="118"/>
        <v>36400</v>
      </c>
      <c r="O966" s="37">
        <v>36400</v>
      </c>
      <c r="P966" s="37">
        <v>0</v>
      </c>
      <c r="Q966" s="32" t="s">
        <v>3872</v>
      </c>
      <c r="R966" s="37" t="s">
        <v>7501</v>
      </c>
      <c r="S966" s="38">
        <v>44594</v>
      </c>
      <c r="T966" s="39">
        <f t="shared" si="119"/>
        <v>28</v>
      </c>
      <c r="U966" s="72"/>
    </row>
    <row r="967" spans="1:21" s="39" customFormat="1" ht="54" hidden="1" outlineLevel="1">
      <c r="A967" s="32">
        <f t="shared" si="120"/>
        <v>959</v>
      </c>
      <c r="B967" s="32" t="s">
        <v>3868</v>
      </c>
      <c r="C967" s="32" t="s">
        <v>3869</v>
      </c>
      <c r="D967" s="53" t="s">
        <v>7502</v>
      </c>
      <c r="E967" s="35">
        <v>613200035</v>
      </c>
      <c r="F967" s="43" t="s">
        <v>142</v>
      </c>
      <c r="G967" s="34" t="s">
        <v>12986</v>
      </c>
      <c r="H967" s="35">
        <v>30112922170167</v>
      </c>
      <c r="I967" s="36" t="str">
        <f t="shared" si="113"/>
        <v>3</v>
      </c>
      <c r="J967" s="36">
        <f t="shared" si="114"/>
        <v>14</v>
      </c>
      <c r="K967" s="36" t="str">
        <f t="shared" si="115"/>
        <v>01</v>
      </c>
      <c r="L967" s="36" t="str">
        <f t="shared" si="116"/>
        <v>12</v>
      </c>
      <c r="M967" s="36" t="str">
        <f t="shared" si="117"/>
        <v>92</v>
      </c>
      <c r="N967" s="34">
        <f t="shared" si="118"/>
        <v>32340</v>
      </c>
      <c r="O967" s="37">
        <v>32340</v>
      </c>
      <c r="P967" s="37">
        <v>0</v>
      </c>
      <c r="Q967" s="32" t="s">
        <v>3872</v>
      </c>
      <c r="R967" s="37" t="s">
        <v>7503</v>
      </c>
      <c r="S967" s="38">
        <v>44594</v>
      </c>
      <c r="T967" s="39">
        <f t="shared" si="119"/>
        <v>28</v>
      </c>
      <c r="U967" s="72"/>
    </row>
    <row r="968" spans="1:21" s="39" customFormat="1" ht="54" outlineLevel="1">
      <c r="A968" s="32">
        <f t="shared" si="120"/>
        <v>960</v>
      </c>
      <c r="B968" s="32" t="s">
        <v>3868</v>
      </c>
      <c r="C968" s="32" t="s">
        <v>3869</v>
      </c>
      <c r="D968" s="53" t="s">
        <v>7504</v>
      </c>
      <c r="E968" s="34">
        <v>537653284</v>
      </c>
      <c r="F968" s="43" t="s">
        <v>7505</v>
      </c>
      <c r="G968" s="34" t="s">
        <v>12987</v>
      </c>
      <c r="H968" s="35">
        <v>32804872110015</v>
      </c>
      <c r="I968" s="36" t="str">
        <f t="shared" si="113"/>
        <v>3</v>
      </c>
      <c r="J968" s="36">
        <f t="shared" si="114"/>
        <v>14</v>
      </c>
      <c r="K968" s="36" t="str">
        <f t="shared" si="115"/>
        <v>28</v>
      </c>
      <c r="L968" s="36" t="str">
        <f t="shared" si="116"/>
        <v>04</v>
      </c>
      <c r="M968" s="36" t="str">
        <f t="shared" si="117"/>
        <v>87</v>
      </c>
      <c r="N968" s="34">
        <f t="shared" si="118"/>
        <v>37588.757639999996</v>
      </c>
      <c r="O968" s="37">
        <v>32000</v>
      </c>
      <c r="P968" s="37">
        <v>5588.7576399999998</v>
      </c>
      <c r="Q968" s="32" t="s">
        <v>3872</v>
      </c>
      <c r="R968" s="37" t="s">
        <v>7506</v>
      </c>
      <c r="S968" s="38">
        <v>44599</v>
      </c>
      <c r="T968" s="39">
        <f t="shared" si="119"/>
        <v>28</v>
      </c>
      <c r="U968" s="72"/>
    </row>
    <row r="969" spans="1:21" s="39" customFormat="1" ht="54" hidden="1" outlineLevel="1">
      <c r="A969" s="32">
        <f t="shared" si="120"/>
        <v>961</v>
      </c>
      <c r="B969" s="32" t="s">
        <v>3868</v>
      </c>
      <c r="C969" s="32" t="s">
        <v>3869</v>
      </c>
      <c r="D969" s="53" t="s">
        <v>7507</v>
      </c>
      <c r="E969" s="34" t="s">
        <v>7508</v>
      </c>
      <c r="F969" s="43" t="s">
        <v>7509</v>
      </c>
      <c r="G969" s="34" t="s">
        <v>12988</v>
      </c>
      <c r="H969" s="35">
        <v>40610872170174</v>
      </c>
      <c r="I969" s="36" t="str">
        <f t="shared" ref="I969:I1032" si="121">+MID(H969,1,1)</f>
        <v>4</v>
      </c>
      <c r="J969" s="36">
        <f t="shared" ref="J969:J1032" si="122">+LEN(H969)</f>
        <v>14</v>
      </c>
      <c r="K969" s="36" t="str">
        <f t="shared" ref="K969:K1032" si="123">+MID(H969,2,2)</f>
        <v>06</v>
      </c>
      <c r="L969" s="36" t="str">
        <f t="shared" ref="L969:L1032" si="124">+MID(H969,4,2)</f>
        <v>10</v>
      </c>
      <c r="M969" s="36" t="str">
        <f t="shared" ref="M969:M1032" si="125">+MID(H969,6,2)</f>
        <v>87</v>
      </c>
      <c r="N969" s="34">
        <f t="shared" si="118"/>
        <v>35000</v>
      </c>
      <c r="O969" s="37">
        <v>35000</v>
      </c>
      <c r="P969" s="37">
        <v>0</v>
      </c>
      <c r="Q969" s="32" t="s">
        <v>3872</v>
      </c>
      <c r="R969" s="37" t="s">
        <v>7510</v>
      </c>
      <c r="S969" s="38">
        <v>44596</v>
      </c>
      <c r="T969" s="39">
        <f t="shared" si="119"/>
        <v>28</v>
      </c>
      <c r="U969" s="72"/>
    </row>
    <row r="970" spans="1:21" s="39" customFormat="1" ht="54" outlineLevel="1">
      <c r="A970" s="32">
        <f t="shared" si="120"/>
        <v>962</v>
      </c>
      <c r="B970" s="32" t="s">
        <v>3868</v>
      </c>
      <c r="C970" s="32" t="s">
        <v>3869</v>
      </c>
      <c r="D970" s="53" t="s">
        <v>7511</v>
      </c>
      <c r="E970" s="35">
        <v>529007125</v>
      </c>
      <c r="F970" s="43" t="s">
        <v>486</v>
      </c>
      <c r="G970" s="34" t="s">
        <v>12989</v>
      </c>
      <c r="H970" s="35">
        <v>40607952180026</v>
      </c>
      <c r="I970" s="36" t="str">
        <f t="shared" si="121"/>
        <v>4</v>
      </c>
      <c r="J970" s="36">
        <f t="shared" si="122"/>
        <v>14</v>
      </c>
      <c r="K970" s="36" t="str">
        <f t="shared" si="123"/>
        <v>06</v>
      </c>
      <c r="L970" s="36" t="str">
        <f t="shared" si="124"/>
        <v>07</v>
      </c>
      <c r="M970" s="36" t="str">
        <f t="shared" si="125"/>
        <v>95</v>
      </c>
      <c r="N970" s="34">
        <f t="shared" ref="N970:N1033" si="126">O970+P970</f>
        <v>37092.030209999997</v>
      </c>
      <c r="O970" s="37">
        <v>32000</v>
      </c>
      <c r="P970" s="37">
        <v>5092.0302099999999</v>
      </c>
      <c r="Q970" s="32" t="s">
        <v>3872</v>
      </c>
      <c r="R970" s="37" t="s">
        <v>7512</v>
      </c>
      <c r="S970" s="38">
        <v>44595</v>
      </c>
      <c r="T970" s="39">
        <f t="shared" ref="T970:T1033" si="127">+LEN(R970)</f>
        <v>28</v>
      </c>
      <c r="U970" s="72"/>
    </row>
    <row r="971" spans="1:21" s="39" customFormat="1" ht="54" hidden="1" outlineLevel="1">
      <c r="A971" s="32">
        <f t="shared" ref="A971:A1034" si="128">+A970+1</f>
        <v>963</v>
      </c>
      <c r="B971" s="32" t="s">
        <v>3868</v>
      </c>
      <c r="C971" s="32" t="s">
        <v>3869</v>
      </c>
      <c r="D971" s="53" t="s">
        <v>7513</v>
      </c>
      <c r="E971" s="34">
        <v>496375651</v>
      </c>
      <c r="F971" s="43" t="s">
        <v>374</v>
      </c>
      <c r="G971" s="34" t="s">
        <v>12990</v>
      </c>
      <c r="H971" s="35" t="s">
        <v>7514</v>
      </c>
      <c r="I971" s="36" t="str">
        <f t="shared" si="121"/>
        <v>4</v>
      </c>
      <c r="J971" s="36">
        <f t="shared" si="122"/>
        <v>14</v>
      </c>
      <c r="K971" s="36" t="str">
        <f t="shared" si="123"/>
        <v>24</v>
      </c>
      <c r="L971" s="36" t="str">
        <f t="shared" si="124"/>
        <v>07</v>
      </c>
      <c r="M971" s="36" t="str">
        <f t="shared" si="125"/>
        <v>73</v>
      </c>
      <c r="N971" s="34">
        <f t="shared" si="126"/>
        <v>36400</v>
      </c>
      <c r="O971" s="37">
        <v>36400</v>
      </c>
      <c r="P971" s="37">
        <v>0</v>
      </c>
      <c r="Q971" s="32" t="s">
        <v>3872</v>
      </c>
      <c r="R971" s="37" t="s">
        <v>7515</v>
      </c>
      <c r="S971" s="38">
        <v>44601</v>
      </c>
      <c r="T971" s="39">
        <f t="shared" si="127"/>
        <v>28</v>
      </c>
      <c r="U971" s="72"/>
    </row>
    <row r="972" spans="1:21" s="39" customFormat="1" ht="54" hidden="1" outlineLevel="1">
      <c r="A972" s="32">
        <f t="shared" si="128"/>
        <v>964</v>
      </c>
      <c r="B972" s="32" t="s">
        <v>3868</v>
      </c>
      <c r="C972" s="32" t="s">
        <v>3869</v>
      </c>
      <c r="D972" s="53" t="s">
        <v>7516</v>
      </c>
      <c r="E972" s="34">
        <v>589504799</v>
      </c>
      <c r="F972" s="43" t="s">
        <v>361</v>
      </c>
      <c r="G972" s="34" t="s">
        <v>12991</v>
      </c>
      <c r="H972" s="35" t="s">
        <v>7517</v>
      </c>
      <c r="I972" s="36" t="str">
        <f t="shared" si="121"/>
        <v>4</v>
      </c>
      <c r="J972" s="36">
        <f t="shared" si="122"/>
        <v>14</v>
      </c>
      <c r="K972" s="36" t="str">
        <f t="shared" si="123"/>
        <v>26</v>
      </c>
      <c r="L972" s="36" t="str">
        <f t="shared" si="124"/>
        <v>02</v>
      </c>
      <c r="M972" s="36" t="str">
        <f t="shared" si="125"/>
        <v>75</v>
      </c>
      <c r="N972" s="34">
        <f t="shared" si="126"/>
        <v>35626.216049999995</v>
      </c>
      <c r="O972" s="37">
        <v>30489.599999999999</v>
      </c>
      <c r="P972" s="37">
        <v>5136.6160499999996</v>
      </c>
      <c r="Q972" s="32" t="s">
        <v>3872</v>
      </c>
      <c r="R972" s="37" t="s">
        <v>7518</v>
      </c>
      <c r="S972" s="38">
        <v>44601</v>
      </c>
      <c r="T972" s="39">
        <f t="shared" si="127"/>
        <v>28</v>
      </c>
      <c r="U972" s="72"/>
    </row>
    <row r="973" spans="1:21" s="39" customFormat="1" ht="54" hidden="1" outlineLevel="1">
      <c r="A973" s="32">
        <f t="shared" si="128"/>
        <v>965</v>
      </c>
      <c r="B973" s="32" t="s">
        <v>3868</v>
      </c>
      <c r="C973" s="32" t="s">
        <v>3869</v>
      </c>
      <c r="D973" s="53" t="s">
        <v>7519</v>
      </c>
      <c r="E973" s="34">
        <v>533169762</v>
      </c>
      <c r="F973" s="43" t="s">
        <v>3424</v>
      </c>
      <c r="G973" s="34" t="s">
        <v>12992</v>
      </c>
      <c r="H973" s="35" t="s">
        <v>7520</v>
      </c>
      <c r="I973" s="36" t="str">
        <f t="shared" si="121"/>
        <v>3</v>
      </c>
      <c r="J973" s="36">
        <f t="shared" si="122"/>
        <v>14</v>
      </c>
      <c r="K973" s="36" t="str">
        <f t="shared" si="123"/>
        <v>24</v>
      </c>
      <c r="L973" s="36" t="str">
        <f t="shared" si="124"/>
        <v>05</v>
      </c>
      <c r="M973" s="36" t="str">
        <f t="shared" si="125"/>
        <v>91</v>
      </c>
      <c r="N973" s="34">
        <f t="shared" si="126"/>
        <v>35000</v>
      </c>
      <c r="O973" s="37">
        <v>35000</v>
      </c>
      <c r="P973" s="37">
        <v>0</v>
      </c>
      <c r="Q973" s="32" t="s">
        <v>3872</v>
      </c>
      <c r="R973" s="37" t="s">
        <v>7521</v>
      </c>
      <c r="S973" s="38">
        <v>44601</v>
      </c>
      <c r="T973" s="39">
        <f t="shared" si="127"/>
        <v>28</v>
      </c>
      <c r="U973" s="72"/>
    </row>
    <row r="974" spans="1:21" s="39" customFormat="1" ht="54" outlineLevel="1">
      <c r="A974" s="32">
        <f t="shared" si="128"/>
        <v>966</v>
      </c>
      <c r="B974" s="32" t="s">
        <v>3868</v>
      </c>
      <c r="C974" s="32" t="s">
        <v>3869</v>
      </c>
      <c r="D974" s="53" t="s">
        <v>7522</v>
      </c>
      <c r="E974" s="34">
        <v>565003414</v>
      </c>
      <c r="F974" s="43" t="s">
        <v>3698</v>
      </c>
      <c r="G974" s="34" t="s">
        <v>12993</v>
      </c>
      <c r="H974" s="35" t="s">
        <v>7523</v>
      </c>
      <c r="I974" s="36" t="str">
        <f t="shared" si="121"/>
        <v>3</v>
      </c>
      <c r="J974" s="36">
        <f t="shared" si="122"/>
        <v>14</v>
      </c>
      <c r="K974" s="36" t="str">
        <f t="shared" si="123"/>
        <v>11</v>
      </c>
      <c r="L974" s="36" t="str">
        <f t="shared" si="124"/>
        <v>08</v>
      </c>
      <c r="M974" s="36" t="str">
        <f t="shared" si="125"/>
        <v>94</v>
      </c>
      <c r="N974" s="34">
        <f t="shared" si="126"/>
        <v>32000</v>
      </c>
      <c r="O974" s="37">
        <v>32000</v>
      </c>
      <c r="P974" s="37">
        <v>0</v>
      </c>
      <c r="Q974" s="32" t="s">
        <v>3872</v>
      </c>
      <c r="R974" s="37" t="s">
        <v>7524</v>
      </c>
      <c r="S974" s="38">
        <v>44601</v>
      </c>
      <c r="T974" s="39">
        <f t="shared" si="127"/>
        <v>28</v>
      </c>
      <c r="U974" s="72"/>
    </row>
    <row r="975" spans="1:21" s="39" customFormat="1" ht="54" hidden="1" outlineLevel="1">
      <c r="A975" s="32">
        <f t="shared" si="128"/>
        <v>967</v>
      </c>
      <c r="B975" s="32" t="s">
        <v>3868</v>
      </c>
      <c r="C975" s="32" t="s">
        <v>3869</v>
      </c>
      <c r="D975" s="53" t="s">
        <v>7525</v>
      </c>
      <c r="E975" s="34">
        <v>528298343</v>
      </c>
      <c r="F975" s="43" t="s">
        <v>7526</v>
      </c>
      <c r="G975" s="34" t="s">
        <v>12994</v>
      </c>
      <c r="H975" s="35" t="s">
        <v>7527</v>
      </c>
      <c r="I975" s="36" t="str">
        <f t="shared" si="121"/>
        <v>3</v>
      </c>
      <c r="J975" s="36">
        <f t="shared" si="122"/>
        <v>14</v>
      </c>
      <c r="K975" s="36" t="str">
        <f t="shared" si="123"/>
        <v>06</v>
      </c>
      <c r="L975" s="36" t="str">
        <f t="shared" si="124"/>
        <v>11</v>
      </c>
      <c r="M975" s="36" t="str">
        <f t="shared" si="125"/>
        <v>87</v>
      </c>
      <c r="N975" s="34">
        <f t="shared" si="126"/>
        <v>30000</v>
      </c>
      <c r="O975" s="37">
        <v>30000</v>
      </c>
      <c r="P975" s="37">
        <v>0</v>
      </c>
      <c r="Q975" s="32" t="s">
        <v>3872</v>
      </c>
      <c r="R975" s="37" t="s">
        <v>7528</v>
      </c>
      <c r="S975" s="38">
        <v>44601</v>
      </c>
      <c r="T975" s="39">
        <f t="shared" si="127"/>
        <v>28</v>
      </c>
      <c r="U975" s="72"/>
    </row>
    <row r="976" spans="1:21" s="39" customFormat="1" ht="54" outlineLevel="1">
      <c r="A976" s="32">
        <f t="shared" si="128"/>
        <v>968</v>
      </c>
      <c r="B976" s="32" t="s">
        <v>3868</v>
      </c>
      <c r="C976" s="32" t="s">
        <v>3869</v>
      </c>
      <c r="D976" s="53" t="s">
        <v>7529</v>
      </c>
      <c r="E976" s="34">
        <v>533277526</v>
      </c>
      <c r="F976" s="43" t="s">
        <v>535</v>
      </c>
      <c r="G976" s="34" t="s">
        <v>12995</v>
      </c>
      <c r="H976" s="35" t="s">
        <v>7530</v>
      </c>
      <c r="I976" s="36" t="str">
        <f t="shared" si="121"/>
        <v>4</v>
      </c>
      <c r="J976" s="36">
        <f t="shared" si="122"/>
        <v>14</v>
      </c>
      <c r="K976" s="36" t="str">
        <f t="shared" si="123"/>
        <v>26</v>
      </c>
      <c r="L976" s="36" t="str">
        <f t="shared" si="124"/>
        <v>07</v>
      </c>
      <c r="M976" s="36" t="str">
        <f t="shared" si="125"/>
        <v>91</v>
      </c>
      <c r="N976" s="34">
        <f t="shared" si="126"/>
        <v>32000</v>
      </c>
      <c r="O976" s="37">
        <v>32000</v>
      </c>
      <c r="P976" s="37">
        <v>0</v>
      </c>
      <c r="Q976" s="32" t="s">
        <v>3872</v>
      </c>
      <c r="R976" s="37" t="s">
        <v>7531</v>
      </c>
      <c r="S976" s="38">
        <v>44601</v>
      </c>
      <c r="T976" s="39">
        <f t="shared" si="127"/>
        <v>28</v>
      </c>
      <c r="U976" s="72"/>
    </row>
    <row r="977" spans="1:21" s="39" customFormat="1" ht="54" hidden="1" outlineLevel="1">
      <c r="A977" s="32">
        <f t="shared" si="128"/>
        <v>969</v>
      </c>
      <c r="B977" s="32" t="s">
        <v>3868</v>
      </c>
      <c r="C977" s="32" t="s">
        <v>3869</v>
      </c>
      <c r="D977" s="53" t="s">
        <v>7532</v>
      </c>
      <c r="E977" s="34">
        <v>525322164</v>
      </c>
      <c r="F977" s="43" t="s">
        <v>406</v>
      </c>
      <c r="G977" s="34" t="s">
        <v>12996</v>
      </c>
      <c r="H977" s="35" t="s">
        <v>7533</v>
      </c>
      <c r="I977" s="36" t="str">
        <f t="shared" si="121"/>
        <v>3</v>
      </c>
      <c r="J977" s="36">
        <f t="shared" si="122"/>
        <v>14</v>
      </c>
      <c r="K977" s="36" t="str">
        <f t="shared" si="123"/>
        <v>29</v>
      </c>
      <c r="L977" s="36" t="str">
        <f t="shared" si="124"/>
        <v>05</v>
      </c>
      <c r="M977" s="36" t="str">
        <f t="shared" si="125"/>
        <v>84</v>
      </c>
      <c r="N977" s="34">
        <f t="shared" si="126"/>
        <v>24508.35</v>
      </c>
      <c r="O977" s="37">
        <v>24508.35</v>
      </c>
      <c r="P977" s="37">
        <v>0</v>
      </c>
      <c r="Q977" s="32" t="s">
        <v>3872</v>
      </c>
      <c r="R977" s="37" t="s">
        <v>7534</v>
      </c>
      <c r="S977" s="38">
        <v>44596</v>
      </c>
      <c r="T977" s="39">
        <f t="shared" si="127"/>
        <v>28</v>
      </c>
      <c r="U977" s="72"/>
    </row>
    <row r="978" spans="1:21" s="39" customFormat="1" ht="54" hidden="1" outlineLevel="1">
      <c r="A978" s="32">
        <f t="shared" si="128"/>
        <v>970</v>
      </c>
      <c r="B978" s="32" t="s">
        <v>3868</v>
      </c>
      <c r="C978" s="32" t="s">
        <v>3869</v>
      </c>
      <c r="D978" s="53" t="s">
        <v>7535</v>
      </c>
      <c r="E978" s="34">
        <v>503423754</v>
      </c>
      <c r="F978" s="43" t="s">
        <v>7536</v>
      </c>
      <c r="G978" s="34" t="s">
        <v>12997</v>
      </c>
      <c r="H978" s="35" t="s">
        <v>7537</v>
      </c>
      <c r="I978" s="36" t="str">
        <f t="shared" si="121"/>
        <v>3</v>
      </c>
      <c r="J978" s="36">
        <f t="shared" si="122"/>
        <v>14</v>
      </c>
      <c r="K978" s="36" t="str">
        <f t="shared" si="123"/>
        <v>10</v>
      </c>
      <c r="L978" s="36" t="str">
        <f t="shared" si="124"/>
        <v>06</v>
      </c>
      <c r="M978" s="36" t="str">
        <f t="shared" si="125"/>
        <v>89</v>
      </c>
      <c r="N978" s="34">
        <f t="shared" si="126"/>
        <v>28514</v>
      </c>
      <c r="O978" s="37">
        <v>28514</v>
      </c>
      <c r="P978" s="37">
        <v>0</v>
      </c>
      <c r="Q978" s="32" t="s">
        <v>3872</v>
      </c>
      <c r="R978" s="37" t="s">
        <v>7538</v>
      </c>
      <c r="S978" s="38">
        <v>44596</v>
      </c>
      <c r="T978" s="39">
        <f t="shared" si="127"/>
        <v>28</v>
      </c>
      <c r="U978" s="72"/>
    </row>
    <row r="979" spans="1:21" s="39" customFormat="1" ht="54" hidden="1" outlineLevel="1">
      <c r="A979" s="32">
        <f t="shared" si="128"/>
        <v>971</v>
      </c>
      <c r="B979" s="32" t="s">
        <v>3868</v>
      </c>
      <c r="C979" s="32" t="s">
        <v>3869</v>
      </c>
      <c r="D979" s="53" t="s">
        <v>7539</v>
      </c>
      <c r="E979" s="34">
        <v>600092470</v>
      </c>
      <c r="F979" s="43" t="s">
        <v>139</v>
      </c>
      <c r="G979" s="34" t="s">
        <v>12998</v>
      </c>
      <c r="H979" s="35" t="s">
        <v>7540</v>
      </c>
      <c r="I979" s="36" t="str">
        <f t="shared" si="121"/>
        <v>3</v>
      </c>
      <c r="J979" s="36">
        <f t="shared" si="122"/>
        <v>14</v>
      </c>
      <c r="K979" s="36" t="str">
        <f t="shared" si="123"/>
        <v>27</v>
      </c>
      <c r="L979" s="36" t="str">
        <f t="shared" si="124"/>
        <v>07</v>
      </c>
      <c r="M979" s="36" t="str">
        <f t="shared" si="125"/>
        <v>86</v>
      </c>
      <c r="N979" s="34">
        <f t="shared" si="126"/>
        <v>28514</v>
      </c>
      <c r="O979" s="37">
        <v>28514</v>
      </c>
      <c r="P979" s="37">
        <v>0</v>
      </c>
      <c r="Q979" s="32" t="s">
        <v>3872</v>
      </c>
      <c r="R979" s="37" t="s">
        <v>7541</v>
      </c>
      <c r="S979" s="38">
        <v>44596</v>
      </c>
      <c r="T979" s="39">
        <f t="shared" si="127"/>
        <v>28</v>
      </c>
      <c r="U979" s="72"/>
    </row>
    <row r="980" spans="1:21" s="39" customFormat="1" ht="54" hidden="1" outlineLevel="1">
      <c r="A980" s="32">
        <f t="shared" si="128"/>
        <v>972</v>
      </c>
      <c r="B980" s="32" t="s">
        <v>3868</v>
      </c>
      <c r="C980" s="32" t="s">
        <v>3869</v>
      </c>
      <c r="D980" s="53" t="s">
        <v>7542</v>
      </c>
      <c r="E980" s="34">
        <v>570875223</v>
      </c>
      <c r="F980" s="43" t="s">
        <v>138</v>
      </c>
      <c r="G980" s="34" t="s">
        <v>12999</v>
      </c>
      <c r="H980" s="35" t="s">
        <v>7543</v>
      </c>
      <c r="I980" s="36" t="str">
        <f t="shared" si="121"/>
        <v>3</v>
      </c>
      <c r="J980" s="36">
        <f t="shared" si="122"/>
        <v>14</v>
      </c>
      <c r="K980" s="36" t="str">
        <f t="shared" si="123"/>
        <v>15</v>
      </c>
      <c r="L980" s="36" t="str">
        <f t="shared" si="124"/>
        <v>02</v>
      </c>
      <c r="M980" s="36" t="str">
        <f t="shared" si="125"/>
        <v>90</v>
      </c>
      <c r="N980" s="34">
        <f t="shared" si="126"/>
        <v>32340</v>
      </c>
      <c r="O980" s="37">
        <v>32340</v>
      </c>
      <c r="P980" s="37">
        <v>0</v>
      </c>
      <c r="Q980" s="32" t="s">
        <v>3872</v>
      </c>
      <c r="R980" s="37" t="s">
        <v>7544</v>
      </c>
      <c r="S980" s="38">
        <v>44596</v>
      </c>
      <c r="T980" s="39">
        <f t="shared" si="127"/>
        <v>28</v>
      </c>
      <c r="U980" s="72"/>
    </row>
    <row r="981" spans="1:21" s="39" customFormat="1" ht="54" hidden="1" outlineLevel="1">
      <c r="A981" s="32">
        <f t="shared" si="128"/>
        <v>973</v>
      </c>
      <c r="B981" s="32" t="s">
        <v>3868</v>
      </c>
      <c r="C981" s="32" t="s">
        <v>3869</v>
      </c>
      <c r="D981" s="53" t="s">
        <v>7545</v>
      </c>
      <c r="E981" s="34">
        <v>545197152</v>
      </c>
      <c r="F981" s="43" t="s">
        <v>2479</v>
      </c>
      <c r="G981" s="34" t="s">
        <v>13000</v>
      </c>
      <c r="H981" s="35" t="s">
        <v>7546</v>
      </c>
      <c r="I981" s="36" t="str">
        <f t="shared" si="121"/>
        <v>3</v>
      </c>
      <c r="J981" s="36">
        <f t="shared" si="122"/>
        <v>14</v>
      </c>
      <c r="K981" s="36" t="str">
        <f t="shared" si="123"/>
        <v>26</v>
      </c>
      <c r="L981" s="36" t="str">
        <f t="shared" si="124"/>
        <v>01</v>
      </c>
      <c r="M981" s="36" t="str">
        <f t="shared" si="125"/>
        <v>96</v>
      </c>
      <c r="N981" s="34">
        <f t="shared" si="126"/>
        <v>28919</v>
      </c>
      <c r="O981" s="37">
        <v>28919</v>
      </c>
      <c r="P981" s="37">
        <v>0</v>
      </c>
      <c r="Q981" s="32" t="s">
        <v>3872</v>
      </c>
      <c r="R981" s="37" t="s">
        <v>7547</v>
      </c>
      <c r="S981" s="38">
        <v>44596</v>
      </c>
      <c r="T981" s="39">
        <f t="shared" si="127"/>
        <v>28</v>
      </c>
      <c r="U981" s="72"/>
    </row>
    <row r="982" spans="1:21" s="39" customFormat="1" ht="54" outlineLevel="1">
      <c r="A982" s="32">
        <f t="shared" si="128"/>
        <v>974</v>
      </c>
      <c r="B982" s="32" t="s">
        <v>3868</v>
      </c>
      <c r="C982" s="32" t="s">
        <v>3869</v>
      </c>
      <c r="D982" s="53" t="s">
        <v>7548</v>
      </c>
      <c r="E982" s="34">
        <v>541611652</v>
      </c>
      <c r="F982" s="43" t="s">
        <v>174</v>
      </c>
      <c r="G982" s="34" t="s">
        <v>13001</v>
      </c>
      <c r="H982" s="35" t="s">
        <v>7549</v>
      </c>
      <c r="I982" s="36" t="str">
        <f t="shared" si="121"/>
        <v>3</v>
      </c>
      <c r="J982" s="36">
        <f t="shared" si="122"/>
        <v>14</v>
      </c>
      <c r="K982" s="36" t="str">
        <f t="shared" si="123"/>
        <v>09</v>
      </c>
      <c r="L982" s="36" t="str">
        <f t="shared" si="124"/>
        <v>05</v>
      </c>
      <c r="M982" s="36" t="str">
        <f t="shared" si="125"/>
        <v>96</v>
      </c>
      <c r="N982" s="34">
        <f t="shared" si="126"/>
        <v>32000</v>
      </c>
      <c r="O982" s="37">
        <v>32000</v>
      </c>
      <c r="P982" s="37">
        <v>0</v>
      </c>
      <c r="Q982" s="32" t="s">
        <v>3872</v>
      </c>
      <c r="R982" s="37" t="s">
        <v>7550</v>
      </c>
      <c r="S982" s="38">
        <v>44596</v>
      </c>
      <c r="T982" s="39">
        <f t="shared" si="127"/>
        <v>28</v>
      </c>
      <c r="U982" s="72"/>
    </row>
    <row r="983" spans="1:21" s="39" customFormat="1" ht="54" hidden="1" outlineLevel="1">
      <c r="A983" s="32">
        <f t="shared" si="128"/>
        <v>975</v>
      </c>
      <c r="B983" s="32" t="s">
        <v>3868</v>
      </c>
      <c r="C983" s="32" t="s">
        <v>3869</v>
      </c>
      <c r="D983" s="53" t="s">
        <v>7551</v>
      </c>
      <c r="E983" s="34">
        <v>516762564</v>
      </c>
      <c r="F983" s="43" t="s">
        <v>3065</v>
      </c>
      <c r="G983" s="34" t="s">
        <v>13002</v>
      </c>
      <c r="H983" s="35" t="s">
        <v>7552</v>
      </c>
      <c r="I983" s="36" t="str">
        <f t="shared" si="121"/>
        <v>4</v>
      </c>
      <c r="J983" s="36">
        <f t="shared" si="122"/>
        <v>14</v>
      </c>
      <c r="K983" s="36" t="str">
        <f t="shared" si="123"/>
        <v>22</v>
      </c>
      <c r="L983" s="36" t="str">
        <f t="shared" si="124"/>
        <v>05</v>
      </c>
      <c r="M983" s="36" t="str">
        <f t="shared" si="125"/>
        <v>68</v>
      </c>
      <c r="N983" s="34">
        <f t="shared" si="126"/>
        <v>33890.296159999998</v>
      </c>
      <c r="O983" s="37">
        <v>28979.5</v>
      </c>
      <c r="P983" s="37">
        <v>4910.7961599999999</v>
      </c>
      <c r="Q983" s="32" t="s">
        <v>3872</v>
      </c>
      <c r="R983" s="37" t="s">
        <v>7553</v>
      </c>
      <c r="S983" s="38">
        <v>44601</v>
      </c>
      <c r="T983" s="39">
        <f t="shared" si="127"/>
        <v>28</v>
      </c>
      <c r="U983" s="72"/>
    </row>
    <row r="984" spans="1:21" s="39" customFormat="1" ht="54" outlineLevel="1">
      <c r="A984" s="32">
        <f t="shared" si="128"/>
        <v>976</v>
      </c>
      <c r="B984" s="32" t="s">
        <v>3868</v>
      </c>
      <c r="C984" s="32" t="s">
        <v>3869</v>
      </c>
      <c r="D984" s="53" t="s">
        <v>7554</v>
      </c>
      <c r="E984" s="34">
        <v>508468093</v>
      </c>
      <c r="F984" s="43" t="s">
        <v>7555</v>
      </c>
      <c r="G984" s="34" t="s">
        <v>13003</v>
      </c>
      <c r="H984" s="35">
        <v>42401902090030</v>
      </c>
      <c r="I984" s="36" t="str">
        <f t="shared" si="121"/>
        <v>4</v>
      </c>
      <c r="J984" s="36">
        <f t="shared" si="122"/>
        <v>14</v>
      </c>
      <c r="K984" s="36" t="str">
        <f t="shared" si="123"/>
        <v>24</v>
      </c>
      <c r="L984" s="36" t="str">
        <f t="shared" si="124"/>
        <v>01</v>
      </c>
      <c r="M984" s="36" t="str">
        <f t="shared" si="125"/>
        <v>90</v>
      </c>
      <c r="N984" s="34">
        <f t="shared" si="126"/>
        <v>37245.509769999997</v>
      </c>
      <c r="O984" s="37">
        <v>32000</v>
      </c>
      <c r="P984" s="37">
        <v>5245.5097699999997</v>
      </c>
      <c r="Q984" s="32" t="s">
        <v>3872</v>
      </c>
      <c r="R984" s="37" t="s">
        <v>7556</v>
      </c>
      <c r="S984" s="38">
        <v>44601</v>
      </c>
      <c r="T984" s="39">
        <f t="shared" si="127"/>
        <v>28</v>
      </c>
      <c r="U984" s="72"/>
    </row>
    <row r="985" spans="1:21" s="39" customFormat="1" ht="54" hidden="1" outlineLevel="1">
      <c r="A985" s="32">
        <f t="shared" si="128"/>
        <v>977</v>
      </c>
      <c r="B985" s="32" t="s">
        <v>3868</v>
      </c>
      <c r="C985" s="32" t="s">
        <v>3869</v>
      </c>
      <c r="D985" s="53" t="s">
        <v>7557</v>
      </c>
      <c r="E985" s="34">
        <v>613703019</v>
      </c>
      <c r="F985" s="43" t="s">
        <v>389</v>
      </c>
      <c r="G985" s="34" t="s">
        <v>13004</v>
      </c>
      <c r="H985" s="35" t="s">
        <v>7558</v>
      </c>
      <c r="I985" s="36" t="str">
        <f t="shared" si="121"/>
        <v>5</v>
      </c>
      <c r="J985" s="36">
        <f t="shared" si="122"/>
        <v>14</v>
      </c>
      <c r="K985" s="36" t="str">
        <f t="shared" si="123"/>
        <v>11</v>
      </c>
      <c r="L985" s="36" t="str">
        <f t="shared" si="124"/>
        <v>04</v>
      </c>
      <c r="M985" s="36" t="str">
        <f t="shared" si="125"/>
        <v>01</v>
      </c>
      <c r="N985" s="34">
        <f t="shared" si="126"/>
        <v>32857</v>
      </c>
      <c r="O985" s="37">
        <v>32857</v>
      </c>
      <c r="P985" s="37">
        <v>0</v>
      </c>
      <c r="Q985" s="32" t="s">
        <v>3872</v>
      </c>
      <c r="R985" s="37" t="s">
        <v>7559</v>
      </c>
      <c r="S985" s="38">
        <v>44601</v>
      </c>
      <c r="T985" s="39">
        <f t="shared" si="127"/>
        <v>28</v>
      </c>
      <c r="U985" s="72"/>
    </row>
    <row r="986" spans="1:21" s="39" customFormat="1" ht="54" outlineLevel="1">
      <c r="A986" s="32">
        <f t="shared" si="128"/>
        <v>978</v>
      </c>
      <c r="B986" s="32" t="s">
        <v>3868</v>
      </c>
      <c r="C986" s="32" t="s">
        <v>3869</v>
      </c>
      <c r="D986" s="53" t="s">
        <v>7560</v>
      </c>
      <c r="E986" s="34">
        <v>527269933</v>
      </c>
      <c r="F986" s="43" t="s">
        <v>2072</v>
      </c>
      <c r="G986" s="34" t="s">
        <v>13005</v>
      </c>
      <c r="H986" s="35" t="s">
        <v>7561</v>
      </c>
      <c r="I986" s="36" t="str">
        <f t="shared" si="121"/>
        <v>3</v>
      </c>
      <c r="J986" s="36">
        <f t="shared" si="122"/>
        <v>14</v>
      </c>
      <c r="K986" s="36" t="str">
        <f t="shared" si="123"/>
        <v>03</v>
      </c>
      <c r="L986" s="36" t="str">
        <f t="shared" si="124"/>
        <v>03</v>
      </c>
      <c r="M986" s="36" t="str">
        <f t="shared" si="125"/>
        <v>88</v>
      </c>
      <c r="N986" s="34">
        <f t="shared" si="126"/>
        <v>37219.4899</v>
      </c>
      <c r="O986" s="37">
        <v>32000</v>
      </c>
      <c r="P986" s="37">
        <v>5219.4899000000005</v>
      </c>
      <c r="Q986" s="32" t="s">
        <v>3872</v>
      </c>
      <c r="R986" s="37" t="s">
        <v>7562</v>
      </c>
      <c r="S986" s="38">
        <v>44600</v>
      </c>
      <c r="T986" s="39">
        <f t="shared" si="127"/>
        <v>28</v>
      </c>
      <c r="U986" s="72"/>
    </row>
    <row r="987" spans="1:21" s="39" customFormat="1" ht="54" hidden="1" outlineLevel="1">
      <c r="A987" s="32">
        <f t="shared" si="128"/>
        <v>979</v>
      </c>
      <c r="B987" s="32" t="s">
        <v>3868</v>
      </c>
      <c r="C987" s="32" t="s">
        <v>3869</v>
      </c>
      <c r="D987" s="53" t="s">
        <v>7563</v>
      </c>
      <c r="E987" s="34" t="s">
        <v>7564</v>
      </c>
      <c r="F987" s="43" t="s">
        <v>3773</v>
      </c>
      <c r="G987" s="34" t="s">
        <v>13006</v>
      </c>
      <c r="H987" s="35">
        <v>41301882150010</v>
      </c>
      <c r="I987" s="36" t="str">
        <f t="shared" si="121"/>
        <v>4</v>
      </c>
      <c r="J987" s="36">
        <f t="shared" si="122"/>
        <v>14</v>
      </c>
      <c r="K987" s="36" t="str">
        <f t="shared" si="123"/>
        <v>13</v>
      </c>
      <c r="L987" s="36" t="str">
        <f t="shared" si="124"/>
        <v>01</v>
      </c>
      <c r="M987" s="36" t="str">
        <f t="shared" si="125"/>
        <v>88</v>
      </c>
      <c r="N987" s="34">
        <f t="shared" si="126"/>
        <v>36400</v>
      </c>
      <c r="O987" s="37">
        <v>36400</v>
      </c>
      <c r="P987" s="37">
        <v>0</v>
      </c>
      <c r="Q987" s="32" t="s">
        <v>3872</v>
      </c>
      <c r="R987" s="37" t="s">
        <v>7565</v>
      </c>
      <c r="S987" s="38">
        <v>44600</v>
      </c>
      <c r="T987" s="39">
        <f t="shared" si="127"/>
        <v>28</v>
      </c>
      <c r="U987" s="72"/>
    </row>
    <row r="988" spans="1:21" s="39" customFormat="1" ht="54" hidden="1" outlineLevel="1">
      <c r="A988" s="32">
        <f t="shared" si="128"/>
        <v>980</v>
      </c>
      <c r="B988" s="32" t="s">
        <v>3868</v>
      </c>
      <c r="C988" s="32" t="s">
        <v>3869</v>
      </c>
      <c r="D988" s="53" t="s">
        <v>7566</v>
      </c>
      <c r="E988" s="34">
        <v>419677037</v>
      </c>
      <c r="F988" s="43" t="s">
        <v>3050</v>
      </c>
      <c r="G988" s="34" t="s">
        <v>13007</v>
      </c>
      <c r="H988" s="35">
        <v>32808822140068</v>
      </c>
      <c r="I988" s="36" t="str">
        <f t="shared" si="121"/>
        <v>3</v>
      </c>
      <c r="J988" s="36">
        <f t="shared" si="122"/>
        <v>14</v>
      </c>
      <c r="K988" s="36" t="str">
        <f t="shared" si="123"/>
        <v>28</v>
      </c>
      <c r="L988" s="36" t="str">
        <f t="shared" si="124"/>
        <v>08</v>
      </c>
      <c r="M988" s="36" t="str">
        <f t="shared" si="125"/>
        <v>82</v>
      </c>
      <c r="N988" s="34">
        <f t="shared" si="126"/>
        <v>30945.200000000001</v>
      </c>
      <c r="O988" s="37">
        <v>30945.200000000001</v>
      </c>
      <c r="P988" s="37">
        <v>0</v>
      </c>
      <c r="Q988" s="32" t="s">
        <v>3872</v>
      </c>
      <c r="R988" s="37" t="s">
        <v>7567</v>
      </c>
      <c r="S988" s="38">
        <v>44571</v>
      </c>
      <c r="T988" s="39">
        <f t="shared" si="127"/>
        <v>28</v>
      </c>
      <c r="U988" s="72"/>
    </row>
    <row r="989" spans="1:21" s="39" customFormat="1" ht="54" outlineLevel="1">
      <c r="A989" s="32">
        <f t="shared" si="128"/>
        <v>981</v>
      </c>
      <c r="B989" s="32" t="s">
        <v>3868</v>
      </c>
      <c r="C989" s="32" t="s">
        <v>3869</v>
      </c>
      <c r="D989" s="53" t="s">
        <v>7568</v>
      </c>
      <c r="E989" s="34">
        <v>500302210</v>
      </c>
      <c r="F989" s="43" t="s">
        <v>7569</v>
      </c>
      <c r="G989" s="34" t="s">
        <v>13008</v>
      </c>
      <c r="H989" s="35">
        <v>31207932170142</v>
      </c>
      <c r="I989" s="36" t="str">
        <f t="shared" si="121"/>
        <v>3</v>
      </c>
      <c r="J989" s="36">
        <f t="shared" si="122"/>
        <v>14</v>
      </c>
      <c r="K989" s="36" t="str">
        <f t="shared" si="123"/>
        <v>12</v>
      </c>
      <c r="L989" s="36" t="str">
        <f t="shared" si="124"/>
        <v>07</v>
      </c>
      <c r="M989" s="36" t="str">
        <f t="shared" si="125"/>
        <v>93</v>
      </c>
      <c r="N989" s="34">
        <f t="shared" si="126"/>
        <v>37474.807180000003</v>
      </c>
      <c r="O989" s="37">
        <v>32000</v>
      </c>
      <c r="P989" s="37">
        <v>5474.8071799999998</v>
      </c>
      <c r="Q989" s="32" t="s">
        <v>3872</v>
      </c>
      <c r="R989" s="37" t="s">
        <v>7570</v>
      </c>
      <c r="S989" s="38">
        <v>44598</v>
      </c>
      <c r="T989" s="39">
        <f t="shared" si="127"/>
        <v>28</v>
      </c>
      <c r="U989" s="72"/>
    </row>
    <row r="990" spans="1:21" s="39" customFormat="1" ht="54" outlineLevel="1">
      <c r="A990" s="32">
        <f t="shared" si="128"/>
        <v>982</v>
      </c>
      <c r="B990" s="32" t="s">
        <v>3868</v>
      </c>
      <c r="C990" s="32" t="s">
        <v>3869</v>
      </c>
      <c r="D990" s="53" t="s">
        <v>7571</v>
      </c>
      <c r="E990" s="34">
        <v>602072953</v>
      </c>
      <c r="F990" s="43" t="s">
        <v>447</v>
      </c>
      <c r="G990" s="34" t="s">
        <v>13009</v>
      </c>
      <c r="H990" s="35" t="s">
        <v>7572</v>
      </c>
      <c r="I990" s="36" t="str">
        <f t="shared" si="121"/>
        <v>3</v>
      </c>
      <c r="J990" s="36">
        <f t="shared" si="122"/>
        <v>14</v>
      </c>
      <c r="K990" s="36" t="str">
        <f t="shared" si="123"/>
        <v>18</v>
      </c>
      <c r="L990" s="36" t="str">
        <f t="shared" si="124"/>
        <v>10</v>
      </c>
      <c r="M990" s="36" t="str">
        <f t="shared" si="125"/>
        <v>83</v>
      </c>
      <c r="N990" s="34">
        <f t="shared" si="126"/>
        <v>38209.615660000003</v>
      </c>
      <c r="O990" s="37">
        <v>32000</v>
      </c>
      <c r="P990" s="37">
        <v>6209.6156600000004</v>
      </c>
      <c r="Q990" s="32" t="s">
        <v>3872</v>
      </c>
      <c r="R990" s="37" t="s">
        <v>7573</v>
      </c>
      <c r="S990" s="38">
        <v>44600</v>
      </c>
      <c r="T990" s="39">
        <f t="shared" si="127"/>
        <v>28</v>
      </c>
      <c r="U990" s="72"/>
    </row>
    <row r="991" spans="1:21" s="39" customFormat="1" ht="54" outlineLevel="1">
      <c r="A991" s="32">
        <f t="shared" si="128"/>
        <v>983</v>
      </c>
      <c r="B991" s="32" t="s">
        <v>3868</v>
      </c>
      <c r="C991" s="32" t="s">
        <v>3869</v>
      </c>
      <c r="D991" s="53" t="s">
        <v>7574</v>
      </c>
      <c r="E991" s="34">
        <v>616627498</v>
      </c>
      <c r="F991" s="43" t="s">
        <v>820</v>
      </c>
      <c r="G991" s="34" t="s">
        <v>13010</v>
      </c>
      <c r="H991" s="35" t="s">
        <v>7575</v>
      </c>
      <c r="I991" s="36" t="str">
        <f t="shared" si="121"/>
        <v>6</v>
      </c>
      <c r="J991" s="36">
        <f t="shared" si="122"/>
        <v>14</v>
      </c>
      <c r="K991" s="36" t="str">
        <f t="shared" si="123"/>
        <v>16</v>
      </c>
      <c r="L991" s="36" t="str">
        <f t="shared" si="124"/>
        <v>01</v>
      </c>
      <c r="M991" s="36" t="str">
        <f t="shared" si="125"/>
        <v>01</v>
      </c>
      <c r="N991" s="34">
        <f t="shared" si="126"/>
        <v>37761.595659999999</v>
      </c>
      <c r="O991" s="37">
        <v>32000</v>
      </c>
      <c r="P991" s="37">
        <v>5761.59566</v>
      </c>
      <c r="Q991" s="32" t="s">
        <v>3872</v>
      </c>
      <c r="R991" s="37" t="s">
        <v>7576</v>
      </c>
      <c r="S991" s="38">
        <v>44600</v>
      </c>
      <c r="T991" s="39">
        <f t="shared" si="127"/>
        <v>28</v>
      </c>
      <c r="U991" s="72"/>
    </row>
    <row r="992" spans="1:21" s="39" customFormat="1" ht="54" hidden="1" outlineLevel="1">
      <c r="A992" s="32">
        <f t="shared" si="128"/>
        <v>984</v>
      </c>
      <c r="B992" s="32" t="s">
        <v>3868</v>
      </c>
      <c r="C992" s="32" t="s">
        <v>3869</v>
      </c>
      <c r="D992" s="53" t="s">
        <v>7577</v>
      </c>
      <c r="E992" s="34">
        <v>519954876</v>
      </c>
      <c r="F992" s="43" t="s">
        <v>3443</v>
      </c>
      <c r="G992" s="34" t="s">
        <v>13011</v>
      </c>
      <c r="H992" s="35" t="s">
        <v>7578</v>
      </c>
      <c r="I992" s="36" t="str">
        <f t="shared" si="121"/>
        <v>4</v>
      </c>
      <c r="J992" s="36">
        <f t="shared" si="122"/>
        <v>14</v>
      </c>
      <c r="K992" s="36" t="str">
        <f t="shared" si="123"/>
        <v>05</v>
      </c>
      <c r="L992" s="36" t="str">
        <f t="shared" si="124"/>
        <v>07</v>
      </c>
      <c r="M992" s="36" t="str">
        <f t="shared" si="125"/>
        <v>73</v>
      </c>
      <c r="N992" s="34">
        <f t="shared" si="126"/>
        <v>31028.400000000001</v>
      </c>
      <c r="O992" s="37">
        <v>31028.400000000001</v>
      </c>
      <c r="P992" s="37">
        <v>0</v>
      </c>
      <c r="Q992" s="32" t="s">
        <v>3872</v>
      </c>
      <c r="R992" s="37" t="s">
        <v>7579</v>
      </c>
      <c r="S992" s="38">
        <v>44601</v>
      </c>
      <c r="T992" s="39">
        <f t="shared" si="127"/>
        <v>28</v>
      </c>
      <c r="U992" s="72"/>
    </row>
    <row r="993" spans="1:21" s="39" customFormat="1" ht="54" hidden="1" outlineLevel="1">
      <c r="A993" s="32">
        <f t="shared" si="128"/>
        <v>985</v>
      </c>
      <c r="B993" s="32" t="s">
        <v>3868</v>
      </c>
      <c r="C993" s="32" t="s">
        <v>3869</v>
      </c>
      <c r="D993" s="53" t="s">
        <v>7580</v>
      </c>
      <c r="E993" s="34">
        <v>633124816</v>
      </c>
      <c r="F993" s="43" t="s">
        <v>181</v>
      </c>
      <c r="G993" s="34" t="s">
        <v>13012</v>
      </c>
      <c r="H993" s="35" t="s">
        <v>7581</v>
      </c>
      <c r="I993" s="36" t="str">
        <f t="shared" si="121"/>
        <v>4</v>
      </c>
      <c r="J993" s="36">
        <f t="shared" si="122"/>
        <v>14</v>
      </c>
      <c r="K993" s="36" t="str">
        <f t="shared" si="123"/>
        <v>15</v>
      </c>
      <c r="L993" s="36" t="str">
        <f t="shared" si="124"/>
        <v>07</v>
      </c>
      <c r="M993" s="36" t="str">
        <f t="shared" si="125"/>
        <v>97</v>
      </c>
      <c r="N993" s="34">
        <f t="shared" si="126"/>
        <v>29133.5</v>
      </c>
      <c r="O993" s="37">
        <v>29133.5</v>
      </c>
      <c r="P993" s="37">
        <v>0</v>
      </c>
      <c r="Q993" s="32" t="s">
        <v>3872</v>
      </c>
      <c r="R993" s="37" t="s">
        <v>7582</v>
      </c>
      <c r="S993" s="38">
        <v>44602</v>
      </c>
      <c r="T993" s="39">
        <f t="shared" si="127"/>
        <v>28</v>
      </c>
      <c r="U993" s="72"/>
    </row>
    <row r="994" spans="1:21" s="39" customFormat="1" ht="54" hidden="1" outlineLevel="1">
      <c r="A994" s="32">
        <f t="shared" si="128"/>
        <v>986</v>
      </c>
      <c r="B994" s="32" t="s">
        <v>3868</v>
      </c>
      <c r="C994" s="32" t="s">
        <v>3869</v>
      </c>
      <c r="D994" s="53" t="s">
        <v>7583</v>
      </c>
      <c r="E994" s="34">
        <v>536027249</v>
      </c>
      <c r="F994" s="43" t="s">
        <v>2601</v>
      </c>
      <c r="G994" s="34" t="s">
        <v>13013</v>
      </c>
      <c r="H994" s="35" t="s">
        <v>7584</v>
      </c>
      <c r="I994" s="36" t="str">
        <f t="shared" si="121"/>
        <v>3</v>
      </c>
      <c r="J994" s="36">
        <f t="shared" si="122"/>
        <v>14</v>
      </c>
      <c r="K994" s="36" t="str">
        <f t="shared" si="123"/>
        <v>21</v>
      </c>
      <c r="L994" s="36" t="str">
        <f t="shared" si="124"/>
        <v>02</v>
      </c>
      <c r="M994" s="36" t="str">
        <f t="shared" si="125"/>
        <v>91</v>
      </c>
      <c r="N994" s="34">
        <f t="shared" si="126"/>
        <v>36400</v>
      </c>
      <c r="O994" s="37">
        <v>36400</v>
      </c>
      <c r="P994" s="37">
        <v>0</v>
      </c>
      <c r="Q994" s="32" t="s">
        <v>3872</v>
      </c>
      <c r="R994" s="37" t="s">
        <v>7585</v>
      </c>
      <c r="S994" s="38">
        <v>44600</v>
      </c>
      <c r="T994" s="39">
        <f t="shared" si="127"/>
        <v>28</v>
      </c>
      <c r="U994" s="72"/>
    </row>
    <row r="995" spans="1:21" s="39" customFormat="1" ht="54" outlineLevel="1">
      <c r="A995" s="32">
        <f t="shared" si="128"/>
        <v>987</v>
      </c>
      <c r="B995" s="32" t="s">
        <v>3868</v>
      </c>
      <c r="C995" s="32" t="s">
        <v>3869</v>
      </c>
      <c r="D995" s="53" t="s">
        <v>7586</v>
      </c>
      <c r="E995" s="34">
        <v>492031537</v>
      </c>
      <c r="F995" s="43" t="s">
        <v>869</v>
      </c>
      <c r="G995" s="34" t="s">
        <v>13014</v>
      </c>
      <c r="H995" s="35" t="s">
        <v>7587</v>
      </c>
      <c r="I995" s="36" t="str">
        <f t="shared" si="121"/>
        <v>3</v>
      </c>
      <c r="J995" s="36">
        <f t="shared" si="122"/>
        <v>14</v>
      </c>
      <c r="K995" s="36" t="str">
        <f t="shared" si="123"/>
        <v>24</v>
      </c>
      <c r="L995" s="36" t="str">
        <f t="shared" si="124"/>
        <v>01</v>
      </c>
      <c r="M995" s="36" t="str">
        <f t="shared" si="125"/>
        <v>87</v>
      </c>
      <c r="N995" s="34">
        <f t="shared" si="126"/>
        <v>32000</v>
      </c>
      <c r="O995" s="37">
        <v>32000</v>
      </c>
      <c r="P995" s="37">
        <v>0</v>
      </c>
      <c r="Q995" s="32" t="s">
        <v>3872</v>
      </c>
      <c r="R995" s="37" t="s">
        <v>7588</v>
      </c>
      <c r="S995" s="38">
        <v>44604</v>
      </c>
      <c r="T995" s="39">
        <f t="shared" si="127"/>
        <v>28</v>
      </c>
      <c r="U995" s="72"/>
    </row>
    <row r="996" spans="1:21" s="39" customFormat="1" ht="54" hidden="1" outlineLevel="1">
      <c r="A996" s="32">
        <f t="shared" si="128"/>
        <v>988</v>
      </c>
      <c r="B996" s="32" t="s">
        <v>3868</v>
      </c>
      <c r="C996" s="32" t="s">
        <v>3869</v>
      </c>
      <c r="D996" s="53" t="s">
        <v>7589</v>
      </c>
      <c r="E996" s="34">
        <v>599053841</v>
      </c>
      <c r="F996" s="43" t="s">
        <v>3797</v>
      </c>
      <c r="G996" s="34" t="s">
        <v>13015</v>
      </c>
      <c r="H996" s="35">
        <v>32607932150013</v>
      </c>
      <c r="I996" s="36" t="str">
        <f t="shared" si="121"/>
        <v>3</v>
      </c>
      <c r="J996" s="36">
        <f t="shared" si="122"/>
        <v>14</v>
      </c>
      <c r="K996" s="36" t="str">
        <f t="shared" si="123"/>
        <v>26</v>
      </c>
      <c r="L996" s="36" t="str">
        <f t="shared" si="124"/>
        <v>07</v>
      </c>
      <c r="M996" s="36" t="str">
        <f t="shared" si="125"/>
        <v>93</v>
      </c>
      <c r="N996" s="34">
        <f t="shared" si="126"/>
        <v>31349.599999999999</v>
      </c>
      <c r="O996" s="37">
        <v>31349.599999999999</v>
      </c>
      <c r="P996" s="37">
        <v>0</v>
      </c>
      <c r="Q996" s="32" t="s">
        <v>3872</v>
      </c>
      <c r="R996" s="37" t="s">
        <v>7590</v>
      </c>
      <c r="S996" s="38">
        <v>44596</v>
      </c>
      <c r="T996" s="39">
        <f t="shared" si="127"/>
        <v>28</v>
      </c>
      <c r="U996" s="72"/>
    </row>
    <row r="997" spans="1:21" s="39" customFormat="1" ht="54" hidden="1" outlineLevel="1">
      <c r="A997" s="32">
        <f t="shared" si="128"/>
        <v>989</v>
      </c>
      <c r="B997" s="32" t="s">
        <v>3868</v>
      </c>
      <c r="C997" s="32" t="s">
        <v>3869</v>
      </c>
      <c r="D997" s="53" t="s">
        <v>7591</v>
      </c>
      <c r="E997" s="34" t="s">
        <v>7592</v>
      </c>
      <c r="F997" s="43" t="s">
        <v>7593</v>
      </c>
      <c r="G997" s="34" t="s">
        <v>13016</v>
      </c>
      <c r="H997" s="35" t="s">
        <v>7594</v>
      </c>
      <c r="I997" s="36" t="str">
        <f t="shared" si="121"/>
        <v>4</v>
      </c>
      <c r="J997" s="36">
        <f t="shared" si="122"/>
        <v>14</v>
      </c>
      <c r="K997" s="36" t="str">
        <f t="shared" si="123"/>
        <v>18</v>
      </c>
      <c r="L997" s="36" t="str">
        <f t="shared" si="124"/>
        <v>12</v>
      </c>
      <c r="M997" s="36" t="str">
        <f t="shared" si="125"/>
        <v>95</v>
      </c>
      <c r="N997" s="34">
        <f t="shared" si="126"/>
        <v>28000</v>
      </c>
      <c r="O997" s="37">
        <v>28000</v>
      </c>
      <c r="P997" s="37">
        <v>0</v>
      </c>
      <c r="Q997" s="32" t="s">
        <v>3872</v>
      </c>
      <c r="R997" s="37" t="s">
        <v>7595</v>
      </c>
      <c r="S997" s="38">
        <v>44604</v>
      </c>
      <c r="T997" s="39">
        <f t="shared" si="127"/>
        <v>28</v>
      </c>
      <c r="U997" s="72"/>
    </row>
    <row r="998" spans="1:21" s="39" customFormat="1" ht="54" hidden="1" outlineLevel="1">
      <c r="A998" s="32">
        <f t="shared" si="128"/>
        <v>990</v>
      </c>
      <c r="B998" s="32" t="s">
        <v>3868</v>
      </c>
      <c r="C998" s="32" t="s">
        <v>3869</v>
      </c>
      <c r="D998" s="53" t="s">
        <v>7596</v>
      </c>
      <c r="E998" s="34">
        <v>569559985</v>
      </c>
      <c r="F998" s="43" t="s">
        <v>1939</v>
      </c>
      <c r="G998" s="34" t="s">
        <v>13017</v>
      </c>
      <c r="H998" s="35" t="s">
        <v>7597</v>
      </c>
      <c r="I998" s="36" t="str">
        <f t="shared" si="121"/>
        <v>3</v>
      </c>
      <c r="J998" s="36">
        <f t="shared" si="122"/>
        <v>14</v>
      </c>
      <c r="K998" s="36" t="str">
        <f t="shared" si="123"/>
        <v>15</v>
      </c>
      <c r="L998" s="36" t="str">
        <f t="shared" si="124"/>
        <v>08</v>
      </c>
      <c r="M998" s="36" t="str">
        <f t="shared" si="125"/>
        <v>91</v>
      </c>
      <c r="N998" s="34">
        <f t="shared" si="126"/>
        <v>34568.336459999999</v>
      </c>
      <c r="O998" s="37">
        <v>29725</v>
      </c>
      <c r="P998" s="37">
        <v>4843.3364599999995</v>
      </c>
      <c r="Q998" s="32" t="s">
        <v>3872</v>
      </c>
      <c r="R998" s="37" t="s">
        <v>7598</v>
      </c>
      <c r="S998" s="38">
        <v>44603</v>
      </c>
      <c r="T998" s="39">
        <f t="shared" si="127"/>
        <v>28</v>
      </c>
      <c r="U998" s="72"/>
    </row>
    <row r="999" spans="1:21" s="39" customFormat="1" ht="54" hidden="1" outlineLevel="1">
      <c r="A999" s="32">
        <f t="shared" si="128"/>
        <v>991</v>
      </c>
      <c r="B999" s="32" t="s">
        <v>3868</v>
      </c>
      <c r="C999" s="32" t="s">
        <v>3869</v>
      </c>
      <c r="D999" s="53" t="s">
        <v>7599</v>
      </c>
      <c r="E999" s="34">
        <v>511213506</v>
      </c>
      <c r="F999" s="43" t="s">
        <v>308</v>
      </c>
      <c r="G999" s="34" t="s">
        <v>13018</v>
      </c>
      <c r="H999" s="35">
        <v>43103922180034</v>
      </c>
      <c r="I999" s="36" t="str">
        <f t="shared" si="121"/>
        <v>4</v>
      </c>
      <c r="J999" s="36">
        <f t="shared" si="122"/>
        <v>14</v>
      </c>
      <c r="K999" s="36" t="str">
        <f t="shared" si="123"/>
        <v>31</v>
      </c>
      <c r="L999" s="36" t="str">
        <f t="shared" si="124"/>
        <v>03</v>
      </c>
      <c r="M999" s="36" t="str">
        <f t="shared" si="125"/>
        <v>92</v>
      </c>
      <c r="N999" s="34">
        <f t="shared" si="126"/>
        <v>20529.599999999999</v>
      </c>
      <c r="O999" s="37">
        <v>20529.599999999999</v>
      </c>
      <c r="P999" s="37">
        <v>0</v>
      </c>
      <c r="Q999" s="32" t="s">
        <v>3872</v>
      </c>
      <c r="R999" s="37" t="s">
        <v>7600</v>
      </c>
      <c r="S999" s="38">
        <v>44602</v>
      </c>
      <c r="T999" s="39">
        <f t="shared" si="127"/>
        <v>28</v>
      </c>
      <c r="U999" s="72"/>
    </row>
    <row r="1000" spans="1:21" s="39" customFormat="1" ht="54" hidden="1" outlineLevel="1">
      <c r="A1000" s="32">
        <f t="shared" si="128"/>
        <v>992</v>
      </c>
      <c r="B1000" s="32" t="s">
        <v>3868</v>
      </c>
      <c r="C1000" s="32" t="s">
        <v>3869</v>
      </c>
      <c r="D1000" s="53" t="s">
        <v>7601</v>
      </c>
      <c r="E1000" s="34">
        <v>593093314</v>
      </c>
      <c r="F1000" s="43" t="s">
        <v>195</v>
      </c>
      <c r="G1000" s="34" t="s">
        <v>13019</v>
      </c>
      <c r="H1000" s="35" t="s">
        <v>7602</v>
      </c>
      <c r="I1000" s="36" t="str">
        <f t="shared" si="121"/>
        <v>4</v>
      </c>
      <c r="J1000" s="36">
        <f t="shared" si="122"/>
        <v>14</v>
      </c>
      <c r="K1000" s="36" t="str">
        <f t="shared" si="123"/>
        <v>01</v>
      </c>
      <c r="L1000" s="36" t="str">
        <f t="shared" si="124"/>
        <v>12</v>
      </c>
      <c r="M1000" s="36" t="str">
        <f t="shared" si="125"/>
        <v>77</v>
      </c>
      <c r="N1000" s="34">
        <f t="shared" si="126"/>
        <v>25500</v>
      </c>
      <c r="O1000" s="37">
        <v>25500</v>
      </c>
      <c r="P1000" s="37">
        <v>0</v>
      </c>
      <c r="Q1000" s="32" t="s">
        <v>3872</v>
      </c>
      <c r="R1000" s="37" t="s">
        <v>7603</v>
      </c>
      <c r="S1000" s="38">
        <v>44602</v>
      </c>
      <c r="T1000" s="39">
        <f t="shared" si="127"/>
        <v>28</v>
      </c>
      <c r="U1000" s="72"/>
    </row>
    <row r="1001" spans="1:21" s="39" customFormat="1" ht="54" outlineLevel="1">
      <c r="A1001" s="32">
        <f t="shared" si="128"/>
        <v>993</v>
      </c>
      <c r="B1001" s="32" t="s">
        <v>3868</v>
      </c>
      <c r="C1001" s="32" t="s">
        <v>3869</v>
      </c>
      <c r="D1001" s="53" t="s">
        <v>7604</v>
      </c>
      <c r="E1001" s="34">
        <v>505666704</v>
      </c>
      <c r="F1001" s="43" t="s">
        <v>64</v>
      </c>
      <c r="G1001" s="34" t="s">
        <v>13020</v>
      </c>
      <c r="H1001" s="35" t="s">
        <v>7605</v>
      </c>
      <c r="I1001" s="36" t="str">
        <f t="shared" si="121"/>
        <v>4</v>
      </c>
      <c r="J1001" s="36">
        <f t="shared" si="122"/>
        <v>14</v>
      </c>
      <c r="K1001" s="36" t="str">
        <f t="shared" si="123"/>
        <v>17</v>
      </c>
      <c r="L1001" s="36" t="str">
        <f t="shared" si="124"/>
        <v>02</v>
      </c>
      <c r="M1001" s="36" t="str">
        <f t="shared" si="125"/>
        <v>87</v>
      </c>
      <c r="N1001" s="34">
        <f t="shared" si="126"/>
        <v>32000</v>
      </c>
      <c r="O1001" s="37">
        <v>32000</v>
      </c>
      <c r="P1001" s="37">
        <v>0</v>
      </c>
      <c r="Q1001" s="32" t="s">
        <v>3872</v>
      </c>
      <c r="R1001" s="37" t="s">
        <v>7606</v>
      </c>
      <c r="S1001" s="38">
        <v>44603</v>
      </c>
      <c r="T1001" s="39">
        <f t="shared" si="127"/>
        <v>28</v>
      </c>
      <c r="U1001" s="72"/>
    </row>
    <row r="1002" spans="1:21" s="39" customFormat="1" ht="54" hidden="1" outlineLevel="1">
      <c r="A1002" s="32">
        <f t="shared" si="128"/>
        <v>994</v>
      </c>
      <c r="B1002" s="32" t="s">
        <v>3868</v>
      </c>
      <c r="C1002" s="32" t="s">
        <v>3869</v>
      </c>
      <c r="D1002" s="53" t="s">
        <v>7607</v>
      </c>
      <c r="E1002" s="34">
        <v>602511778</v>
      </c>
      <c r="F1002" s="43" t="s">
        <v>7608</v>
      </c>
      <c r="G1002" s="34" t="s">
        <v>13021</v>
      </c>
      <c r="H1002" s="35">
        <v>32710902160085</v>
      </c>
      <c r="I1002" s="36" t="str">
        <f t="shared" si="121"/>
        <v>3</v>
      </c>
      <c r="J1002" s="36">
        <f t="shared" si="122"/>
        <v>14</v>
      </c>
      <c r="K1002" s="36" t="str">
        <f t="shared" si="123"/>
        <v>27</v>
      </c>
      <c r="L1002" s="36" t="str">
        <f t="shared" si="124"/>
        <v>10</v>
      </c>
      <c r="M1002" s="36" t="str">
        <f t="shared" si="125"/>
        <v>90</v>
      </c>
      <c r="N1002" s="34">
        <f t="shared" si="126"/>
        <v>31864.6</v>
      </c>
      <c r="O1002" s="37">
        <v>31864.6</v>
      </c>
      <c r="P1002" s="37">
        <v>0</v>
      </c>
      <c r="Q1002" s="32" t="s">
        <v>3872</v>
      </c>
      <c r="R1002" s="37" t="s">
        <v>7609</v>
      </c>
      <c r="S1002" s="38">
        <v>44606</v>
      </c>
      <c r="T1002" s="39">
        <f t="shared" si="127"/>
        <v>28</v>
      </c>
      <c r="U1002" s="72"/>
    </row>
    <row r="1003" spans="1:21" s="39" customFormat="1" ht="54" hidden="1" outlineLevel="1">
      <c r="A1003" s="32">
        <f t="shared" si="128"/>
        <v>995</v>
      </c>
      <c r="B1003" s="32" t="s">
        <v>3868</v>
      </c>
      <c r="C1003" s="32" t="s">
        <v>3869</v>
      </c>
      <c r="D1003" s="53" t="s">
        <v>7610</v>
      </c>
      <c r="E1003" s="34">
        <v>557884423</v>
      </c>
      <c r="F1003" s="43" t="s">
        <v>377</v>
      </c>
      <c r="G1003" s="34" t="s">
        <v>13022</v>
      </c>
      <c r="H1003" s="35" t="s">
        <v>7611</v>
      </c>
      <c r="I1003" s="36" t="str">
        <f t="shared" si="121"/>
        <v>4</v>
      </c>
      <c r="J1003" s="36">
        <f t="shared" si="122"/>
        <v>14</v>
      </c>
      <c r="K1003" s="36" t="str">
        <f t="shared" si="123"/>
        <v>14</v>
      </c>
      <c r="L1003" s="36" t="str">
        <f t="shared" si="124"/>
        <v>02</v>
      </c>
      <c r="M1003" s="36" t="str">
        <f t="shared" si="125"/>
        <v>96</v>
      </c>
      <c r="N1003" s="34">
        <f t="shared" si="126"/>
        <v>29896.1</v>
      </c>
      <c r="O1003" s="37">
        <v>29896.1</v>
      </c>
      <c r="P1003" s="37">
        <v>0</v>
      </c>
      <c r="Q1003" s="32" t="s">
        <v>3872</v>
      </c>
      <c r="R1003" s="37" t="s">
        <v>7612</v>
      </c>
      <c r="S1003" s="38">
        <v>44607</v>
      </c>
      <c r="T1003" s="39">
        <f t="shared" si="127"/>
        <v>28</v>
      </c>
      <c r="U1003" s="72"/>
    </row>
    <row r="1004" spans="1:21" s="39" customFormat="1" ht="54" hidden="1" outlineLevel="1">
      <c r="A1004" s="32">
        <f t="shared" si="128"/>
        <v>996</v>
      </c>
      <c r="B1004" s="32" t="s">
        <v>3868</v>
      </c>
      <c r="C1004" s="32" t="s">
        <v>3869</v>
      </c>
      <c r="D1004" s="53" t="s">
        <v>7613</v>
      </c>
      <c r="E1004" s="34">
        <v>521045457</v>
      </c>
      <c r="F1004" s="43" t="s">
        <v>408</v>
      </c>
      <c r="G1004" s="34" t="s">
        <v>13023</v>
      </c>
      <c r="H1004" s="35">
        <v>30708892100024</v>
      </c>
      <c r="I1004" s="36" t="str">
        <f t="shared" si="121"/>
        <v>3</v>
      </c>
      <c r="J1004" s="36">
        <f t="shared" si="122"/>
        <v>14</v>
      </c>
      <c r="K1004" s="36" t="str">
        <f t="shared" si="123"/>
        <v>07</v>
      </c>
      <c r="L1004" s="36" t="str">
        <f t="shared" si="124"/>
        <v>08</v>
      </c>
      <c r="M1004" s="36" t="str">
        <f t="shared" si="125"/>
        <v>89</v>
      </c>
      <c r="N1004" s="34">
        <f t="shared" si="126"/>
        <v>28202.347999999998</v>
      </c>
      <c r="O1004" s="37">
        <v>24077.35</v>
      </c>
      <c r="P1004" s="37">
        <v>4124.9979999999996</v>
      </c>
      <c r="Q1004" s="32" t="s">
        <v>3872</v>
      </c>
      <c r="R1004" s="37" t="s">
        <v>7614</v>
      </c>
      <c r="S1004" s="38">
        <v>44607</v>
      </c>
      <c r="T1004" s="39">
        <f t="shared" si="127"/>
        <v>28</v>
      </c>
      <c r="U1004" s="72"/>
    </row>
    <row r="1005" spans="1:21" s="39" customFormat="1" ht="54" outlineLevel="1">
      <c r="A1005" s="32">
        <f t="shared" si="128"/>
        <v>997</v>
      </c>
      <c r="B1005" s="32" t="s">
        <v>3868</v>
      </c>
      <c r="C1005" s="32" t="s">
        <v>3869</v>
      </c>
      <c r="D1005" s="53" t="s">
        <v>7615</v>
      </c>
      <c r="E1005" s="34">
        <v>548437143</v>
      </c>
      <c r="F1005" s="43" t="s">
        <v>764</v>
      </c>
      <c r="G1005" s="34" t="s">
        <v>13024</v>
      </c>
      <c r="H1005" s="35">
        <v>32607975960053</v>
      </c>
      <c r="I1005" s="36" t="str">
        <f t="shared" si="121"/>
        <v>3</v>
      </c>
      <c r="J1005" s="36">
        <f t="shared" si="122"/>
        <v>14</v>
      </c>
      <c r="K1005" s="36" t="str">
        <f t="shared" si="123"/>
        <v>26</v>
      </c>
      <c r="L1005" s="36" t="str">
        <f t="shared" si="124"/>
        <v>07</v>
      </c>
      <c r="M1005" s="36" t="str">
        <f t="shared" si="125"/>
        <v>97</v>
      </c>
      <c r="N1005" s="34">
        <f t="shared" si="126"/>
        <v>37071.781219999997</v>
      </c>
      <c r="O1005" s="37">
        <v>32000</v>
      </c>
      <c r="P1005" s="37">
        <v>5071.7812199999998</v>
      </c>
      <c r="Q1005" s="32" t="s">
        <v>3872</v>
      </c>
      <c r="R1005" s="37" t="s">
        <v>7616</v>
      </c>
      <c r="S1005" s="38">
        <v>44608</v>
      </c>
      <c r="T1005" s="39">
        <f t="shared" si="127"/>
        <v>28</v>
      </c>
      <c r="U1005" s="72"/>
    </row>
    <row r="1006" spans="1:21" s="39" customFormat="1" ht="54" hidden="1" outlineLevel="1">
      <c r="A1006" s="32">
        <f t="shared" si="128"/>
        <v>998</v>
      </c>
      <c r="B1006" s="32" t="s">
        <v>3868</v>
      </c>
      <c r="C1006" s="32" t="s">
        <v>3869</v>
      </c>
      <c r="D1006" s="53" t="s">
        <v>7617</v>
      </c>
      <c r="E1006" s="34">
        <v>535400632</v>
      </c>
      <c r="F1006" s="43" t="s">
        <v>3804</v>
      </c>
      <c r="G1006" s="34" t="s">
        <v>13025</v>
      </c>
      <c r="H1006" s="35" t="s">
        <v>7618</v>
      </c>
      <c r="I1006" s="36" t="str">
        <f t="shared" si="121"/>
        <v>3</v>
      </c>
      <c r="J1006" s="36">
        <f t="shared" si="122"/>
        <v>14</v>
      </c>
      <c r="K1006" s="36" t="str">
        <f t="shared" si="123"/>
        <v>16</v>
      </c>
      <c r="L1006" s="36" t="str">
        <f t="shared" si="124"/>
        <v>05</v>
      </c>
      <c r="M1006" s="36" t="str">
        <f t="shared" si="125"/>
        <v>95</v>
      </c>
      <c r="N1006" s="34">
        <f t="shared" si="126"/>
        <v>31864.6</v>
      </c>
      <c r="O1006" s="37">
        <v>31864.6</v>
      </c>
      <c r="P1006" s="37">
        <v>0</v>
      </c>
      <c r="Q1006" s="32" t="s">
        <v>3872</v>
      </c>
      <c r="R1006" s="37" t="s">
        <v>7619</v>
      </c>
      <c r="S1006" s="38">
        <v>44596</v>
      </c>
      <c r="T1006" s="39">
        <f t="shared" si="127"/>
        <v>28</v>
      </c>
      <c r="U1006" s="72"/>
    </row>
    <row r="1007" spans="1:21" s="39" customFormat="1" ht="54" outlineLevel="1">
      <c r="A1007" s="32">
        <f t="shared" si="128"/>
        <v>999</v>
      </c>
      <c r="B1007" s="32" t="s">
        <v>3868</v>
      </c>
      <c r="C1007" s="32" t="s">
        <v>3869</v>
      </c>
      <c r="D1007" s="53" t="s">
        <v>7620</v>
      </c>
      <c r="E1007" s="34">
        <v>453444975</v>
      </c>
      <c r="F1007" s="43" t="s">
        <v>2950</v>
      </c>
      <c r="G1007" s="34" t="s">
        <v>13026</v>
      </c>
      <c r="H1007" s="35" t="s">
        <v>7621</v>
      </c>
      <c r="I1007" s="36" t="str">
        <f t="shared" si="121"/>
        <v>4</v>
      </c>
      <c r="J1007" s="36">
        <f t="shared" si="122"/>
        <v>14</v>
      </c>
      <c r="K1007" s="36" t="str">
        <f t="shared" si="123"/>
        <v>05</v>
      </c>
      <c r="L1007" s="36" t="str">
        <f t="shared" si="124"/>
        <v>01</v>
      </c>
      <c r="M1007" s="36" t="str">
        <f t="shared" si="125"/>
        <v>71</v>
      </c>
      <c r="N1007" s="34">
        <f t="shared" si="126"/>
        <v>36122.197050000002</v>
      </c>
      <c r="O1007" s="37">
        <v>32000</v>
      </c>
      <c r="P1007" s="37">
        <v>4122.1970499999998</v>
      </c>
      <c r="Q1007" s="32" t="s">
        <v>3872</v>
      </c>
      <c r="R1007" s="37" t="s">
        <v>7622</v>
      </c>
      <c r="S1007" s="38">
        <v>44606</v>
      </c>
      <c r="T1007" s="39">
        <f t="shared" si="127"/>
        <v>28</v>
      </c>
      <c r="U1007" s="72"/>
    </row>
    <row r="1008" spans="1:21" s="39" customFormat="1" ht="54" outlineLevel="1">
      <c r="A1008" s="32">
        <f t="shared" si="128"/>
        <v>1000</v>
      </c>
      <c r="B1008" s="32" t="s">
        <v>3868</v>
      </c>
      <c r="C1008" s="32" t="s">
        <v>3869</v>
      </c>
      <c r="D1008" s="53" t="s">
        <v>7623</v>
      </c>
      <c r="E1008" s="34">
        <v>557492745</v>
      </c>
      <c r="F1008" s="43" t="s">
        <v>2955</v>
      </c>
      <c r="G1008" s="34" t="s">
        <v>13027</v>
      </c>
      <c r="H1008" s="35" t="s">
        <v>7624</v>
      </c>
      <c r="I1008" s="36" t="str">
        <f t="shared" si="121"/>
        <v>3</v>
      </c>
      <c r="J1008" s="36">
        <f t="shared" si="122"/>
        <v>14</v>
      </c>
      <c r="K1008" s="36" t="str">
        <f t="shared" si="123"/>
        <v>27</v>
      </c>
      <c r="L1008" s="36" t="str">
        <f t="shared" si="124"/>
        <v>05</v>
      </c>
      <c r="M1008" s="36" t="str">
        <f t="shared" si="125"/>
        <v>92</v>
      </c>
      <c r="N1008" s="34">
        <f t="shared" si="126"/>
        <v>36057.042829999999</v>
      </c>
      <c r="O1008" s="37">
        <v>32000</v>
      </c>
      <c r="P1008" s="37">
        <v>4057.0428299999999</v>
      </c>
      <c r="Q1008" s="32" t="s">
        <v>3872</v>
      </c>
      <c r="R1008" s="37" t="s">
        <v>7625</v>
      </c>
      <c r="S1008" s="38">
        <v>44607</v>
      </c>
      <c r="T1008" s="39">
        <f t="shared" si="127"/>
        <v>28</v>
      </c>
      <c r="U1008" s="72"/>
    </row>
    <row r="1009" spans="1:21" s="39" customFormat="1" ht="54" outlineLevel="1">
      <c r="A1009" s="32">
        <f t="shared" si="128"/>
        <v>1001</v>
      </c>
      <c r="B1009" s="32" t="s">
        <v>3868</v>
      </c>
      <c r="C1009" s="32" t="s">
        <v>3869</v>
      </c>
      <c r="D1009" s="53" t="s">
        <v>7626</v>
      </c>
      <c r="E1009" s="34">
        <v>518871031</v>
      </c>
      <c r="F1009" s="43" t="s">
        <v>483</v>
      </c>
      <c r="G1009" s="34" t="s">
        <v>13028</v>
      </c>
      <c r="H1009" s="35" t="s">
        <v>7627</v>
      </c>
      <c r="I1009" s="36" t="str">
        <f t="shared" si="121"/>
        <v>4</v>
      </c>
      <c r="J1009" s="36">
        <f t="shared" si="122"/>
        <v>14</v>
      </c>
      <c r="K1009" s="36" t="str">
        <f t="shared" si="123"/>
        <v>10</v>
      </c>
      <c r="L1009" s="36" t="str">
        <f t="shared" si="124"/>
        <v>11</v>
      </c>
      <c r="M1009" s="36" t="str">
        <f t="shared" si="125"/>
        <v>84</v>
      </c>
      <c r="N1009" s="34">
        <f t="shared" si="126"/>
        <v>36998.875529999998</v>
      </c>
      <c r="O1009" s="37">
        <v>32000</v>
      </c>
      <c r="P1009" s="37">
        <v>4998.8755300000003</v>
      </c>
      <c r="Q1009" s="32" t="s">
        <v>3872</v>
      </c>
      <c r="R1009" s="37" t="s">
        <v>7628</v>
      </c>
      <c r="S1009" s="38">
        <v>44607</v>
      </c>
      <c r="T1009" s="39">
        <f t="shared" si="127"/>
        <v>28</v>
      </c>
      <c r="U1009" s="72"/>
    </row>
    <row r="1010" spans="1:21" s="39" customFormat="1" ht="54" hidden="1" outlineLevel="1">
      <c r="A1010" s="32">
        <f t="shared" si="128"/>
        <v>1002</v>
      </c>
      <c r="B1010" s="32" t="s">
        <v>3868</v>
      </c>
      <c r="C1010" s="32" t="s">
        <v>3869</v>
      </c>
      <c r="D1010" s="53" t="s">
        <v>7629</v>
      </c>
      <c r="E1010" s="34">
        <v>515977494</v>
      </c>
      <c r="F1010" s="43" t="s">
        <v>330</v>
      </c>
      <c r="G1010" s="34" t="s">
        <v>13029</v>
      </c>
      <c r="H1010" s="35" t="s">
        <v>7630</v>
      </c>
      <c r="I1010" s="36" t="str">
        <f t="shared" si="121"/>
        <v>4</v>
      </c>
      <c r="J1010" s="36">
        <f t="shared" si="122"/>
        <v>14</v>
      </c>
      <c r="K1010" s="36" t="str">
        <f t="shared" si="123"/>
        <v>16</v>
      </c>
      <c r="L1010" s="36" t="str">
        <f t="shared" si="124"/>
        <v>01</v>
      </c>
      <c r="M1010" s="36" t="str">
        <f t="shared" si="125"/>
        <v>86</v>
      </c>
      <c r="N1010" s="34">
        <f t="shared" si="126"/>
        <v>40885.787660000002</v>
      </c>
      <c r="O1010" s="37">
        <v>35000</v>
      </c>
      <c r="P1010" s="37">
        <v>5885.78766</v>
      </c>
      <c r="Q1010" s="32" t="s">
        <v>3872</v>
      </c>
      <c r="R1010" s="37" t="s">
        <v>7631</v>
      </c>
      <c r="S1010" s="38">
        <v>44594</v>
      </c>
      <c r="T1010" s="39">
        <f t="shared" si="127"/>
        <v>28</v>
      </c>
      <c r="U1010" s="72"/>
    </row>
    <row r="1011" spans="1:21" s="39" customFormat="1" ht="54" hidden="1" outlineLevel="1">
      <c r="A1011" s="32">
        <f t="shared" si="128"/>
        <v>1003</v>
      </c>
      <c r="B1011" s="32" t="s">
        <v>3868</v>
      </c>
      <c r="C1011" s="32" t="s">
        <v>3869</v>
      </c>
      <c r="D1011" s="53" t="s">
        <v>7632</v>
      </c>
      <c r="E1011" s="35">
        <v>558524956</v>
      </c>
      <c r="F1011" s="43" t="s">
        <v>2285</v>
      </c>
      <c r="G1011" s="34" t="s">
        <v>13030</v>
      </c>
      <c r="H1011" s="35">
        <v>42309912100083</v>
      </c>
      <c r="I1011" s="36" t="str">
        <f t="shared" si="121"/>
        <v>4</v>
      </c>
      <c r="J1011" s="36">
        <f t="shared" si="122"/>
        <v>14</v>
      </c>
      <c r="K1011" s="36" t="str">
        <f t="shared" si="123"/>
        <v>23</v>
      </c>
      <c r="L1011" s="36" t="str">
        <f t="shared" si="124"/>
        <v>09</v>
      </c>
      <c r="M1011" s="36" t="str">
        <f t="shared" si="125"/>
        <v>91</v>
      </c>
      <c r="N1011" s="34">
        <f t="shared" si="126"/>
        <v>29520.725999999999</v>
      </c>
      <c r="O1011" s="37">
        <v>27398.799999999999</v>
      </c>
      <c r="P1011" s="37">
        <v>2121.9259999999999</v>
      </c>
      <c r="Q1011" s="32" t="s">
        <v>3872</v>
      </c>
      <c r="R1011" s="37" t="s">
        <v>7633</v>
      </c>
      <c r="S1011" s="38">
        <v>44603</v>
      </c>
      <c r="T1011" s="39">
        <f t="shared" si="127"/>
        <v>28</v>
      </c>
      <c r="U1011" s="72"/>
    </row>
    <row r="1012" spans="1:21" s="39" customFormat="1" ht="54" outlineLevel="1">
      <c r="A1012" s="32">
        <f t="shared" si="128"/>
        <v>1004</v>
      </c>
      <c r="B1012" s="32" t="s">
        <v>3868</v>
      </c>
      <c r="C1012" s="32" t="s">
        <v>3869</v>
      </c>
      <c r="D1012" s="53" t="s">
        <v>7634</v>
      </c>
      <c r="E1012" s="35">
        <v>558198888</v>
      </c>
      <c r="F1012" s="43" t="s">
        <v>3015</v>
      </c>
      <c r="G1012" s="34" t="s">
        <v>13031</v>
      </c>
      <c r="H1012" s="35">
        <v>31701935900015</v>
      </c>
      <c r="I1012" s="36" t="str">
        <f t="shared" si="121"/>
        <v>3</v>
      </c>
      <c r="J1012" s="36">
        <f t="shared" si="122"/>
        <v>14</v>
      </c>
      <c r="K1012" s="36" t="str">
        <f t="shared" si="123"/>
        <v>17</v>
      </c>
      <c r="L1012" s="36" t="str">
        <f t="shared" si="124"/>
        <v>01</v>
      </c>
      <c r="M1012" s="36" t="str">
        <f t="shared" si="125"/>
        <v>93</v>
      </c>
      <c r="N1012" s="34">
        <f t="shared" si="126"/>
        <v>32000</v>
      </c>
      <c r="O1012" s="37">
        <v>32000</v>
      </c>
      <c r="P1012" s="37">
        <v>0</v>
      </c>
      <c r="Q1012" s="32" t="s">
        <v>3872</v>
      </c>
      <c r="R1012" s="37" t="s">
        <v>7635</v>
      </c>
      <c r="S1012" s="38">
        <v>44607</v>
      </c>
      <c r="T1012" s="39">
        <f t="shared" si="127"/>
        <v>28</v>
      </c>
      <c r="U1012" s="72"/>
    </row>
    <row r="1013" spans="1:21" s="39" customFormat="1" ht="54" outlineLevel="1">
      <c r="A1013" s="32">
        <f t="shared" si="128"/>
        <v>1005</v>
      </c>
      <c r="B1013" s="32" t="s">
        <v>3868</v>
      </c>
      <c r="C1013" s="32" t="s">
        <v>3869</v>
      </c>
      <c r="D1013" s="53" t="s">
        <v>7636</v>
      </c>
      <c r="E1013" s="35">
        <v>536322261</v>
      </c>
      <c r="F1013" s="43" t="s">
        <v>2216</v>
      </c>
      <c r="G1013" s="34" t="s">
        <v>13032</v>
      </c>
      <c r="H1013" s="35">
        <v>30601822100016</v>
      </c>
      <c r="I1013" s="36" t="str">
        <f t="shared" si="121"/>
        <v>3</v>
      </c>
      <c r="J1013" s="36">
        <f t="shared" si="122"/>
        <v>14</v>
      </c>
      <c r="K1013" s="36" t="str">
        <f t="shared" si="123"/>
        <v>06</v>
      </c>
      <c r="L1013" s="36" t="str">
        <f t="shared" si="124"/>
        <v>01</v>
      </c>
      <c r="M1013" s="36" t="str">
        <f t="shared" si="125"/>
        <v>82</v>
      </c>
      <c r="N1013" s="34">
        <f t="shared" si="126"/>
        <v>32000</v>
      </c>
      <c r="O1013" s="37">
        <v>32000</v>
      </c>
      <c r="P1013" s="37">
        <v>0</v>
      </c>
      <c r="Q1013" s="32" t="s">
        <v>3872</v>
      </c>
      <c r="R1013" s="37" t="s">
        <v>7637</v>
      </c>
      <c r="S1013" s="38">
        <v>44608</v>
      </c>
      <c r="T1013" s="39">
        <f t="shared" si="127"/>
        <v>28</v>
      </c>
      <c r="U1013" s="72"/>
    </row>
    <row r="1014" spans="1:21" s="39" customFormat="1" ht="54" outlineLevel="1">
      <c r="A1014" s="32">
        <f t="shared" si="128"/>
        <v>1006</v>
      </c>
      <c r="B1014" s="32" t="s">
        <v>3868</v>
      </c>
      <c r="C1014" s="32" t="s">
        <v>3869</v>
      </c>
      <c r="D1014" s="53" t="s">
        <v>7638</v>
      </c>
      <c r="E1014" s="35">
        <v>505880369</v>
      </c>
      <c r="F1014" s="43" t="s">
        <v>7639</v>
      </c>
      <c r="G1014" s="34" t="s">
        <v>13033</v>
      </c>
      <c r="H1014" s="35">
        <v>41706842170091</v>
      </c>
      <c r="I1014" s="36" t="str">
        <f t="shared" si="121"/>
        <v>4</v>
      </c>
      <c r="J1014" s="36">
        <f t="shared" si="122"/>
        <v>14</v>
      </c>
      <c r="K1014" s="36" t="str">
        <f t="shared" si="123"/>
        <v>17</v>
      </c>
      <c r="L1014" s="36" t="str">
        <f t="shared" si="124"/>
        <v>06</v>
      </c>
      <c r="M1014" s="36" t="str">
        <f t="shared" si="125"/>
        <v>84</v>
      </c>
      <c r="N1014" s="34">
        <f t="shared" si="126"/>
        <v>32000</v>
      </c>
      <c r="O1014" s="37">
        <v>32000</v>
      </c>
      <c r="P1014" s="37">
        <v>0</v>
      </c>
      <c r="Q1014" s="32" t="s">
        <v>3872</v>
      </c>
      <c r="R1014" s="37" t="s">
        <v>7640</v>
      </c>
      <c r="S1014" s="38">
        <v>44607</v>
      </c>
      <c r="T1014" s="39">
        <f t="shared" si="127"/>
        <v>28</v>
      </c>
      <c r="U1014" s="72"/>
    </row>
    <row r="1015" spans="1:21" s="39" customFormat="1" ht="54" outlineLevel="1">
      <c r="A1015" s="32">
        <f t="shared" si="128"/>
        <v>1007</v>
      </c>
      <c r="B1015" s="32" t="s">
        <v>3868</v>
      </c>
      <c r="C1015" s="32" t="s">
        <v>3869</v>
      </c>
      <c r="D1015" s="53" t="s">
        <v>7641</v>
      </c>
      <c r="E1015" s="35">
        <v>559237402</v>
      </c>
      <c r="F1015" s="43" t="s">
        <v>7642</v>
      </c>
      <c r="G1015" s="34" t="s">
        <v>13034</v>
      </c>
      <c r="H1015" s="35">
        <v>31303925950015</v>
      </c>
      <c r="I1015" s="36" t="str">
        <f t="shared" si="121"/>
        <v>3</v>
      </c>
      <c r="J1015" s="36">
        <f t="shared" si="122"/>
        <v>14</v>
      </c>
      <c r="K1015" s="36" t="str">
        <f t="shared" si="123"/>
        <v>13</v>
      </c>
      <c r="L1015" s="36" t="str">
        <f t="shared" si="124"/>
        <v>03</v>
      </c>
      <c r="M1015" s="36" t="str">
        <f t="shared" si="125"/>
        <v>92</v>
      </c>
      <c r="N1015" s="34">
        <f t="shared" si="126"/>
        <v>32000</v>
      </c>
      <c r="O1015" s="37">
        <v>32000</v>
      </c>
      <c r="P1015" s="37">
        <v>0</v>
      </c>
      <c r="Q1015" s="32" t="s">
        <v>3872</v>
      </c>
      <c r="R1015" s="37" t="s">
        <v>7643</v>
      </c>
      <c r="S1015" s="38">
        <v>44607</v>
      </c>
      <c r="T1015" s="39">
        <f t="shared" si="127"/>
        <v>28</v>
      </c>
      <c r="U1015" s="72"/>
    </row>
    <row r="1016" spans="1:21" s="39" customFormat="1" ht="54" outlineLevel="1">
      <c r="A1016" s="32">
        <f t="shared" si="128"/>
        <v>1008</v>
      </c>
      <c r="B1016" s="32" t="s">
        <v>3868</v>
      </c>
      <c r="C1016" s="32" t="s">
        <v>3869</v>
      </c>
      <c r="D1016" s="53" t="s">
        <v>7644</v>
      </c>
      <c r="E1016" s="34">
        <v>579420656</v>
      </c>
      <c r="F1016" s="43" t="s">
        <v>3231</v>
      </c>
      <c r="G1016" s="34" t="s">
        <v>13035</v>
      </c>
      <c r="H1016" s="35" t="s">
        <v>7645</v>
      </c>
      <c r="I1016" s="36" t="str">
        <f t="shared" si="121"/>
        <v>4</v>
      </c>
      <c r="J1016" s="36">
        <f t="shared" si="122"/>
        <v>14</v>
      </c>
      <c r="K1016" s="36" t="str">
        <f t="shared" si="123"/>
        <v>20</v>
      </c>
      <c r="L1016" s="36" t="str">
        <f t="shared" si="124"/>
        <v>10</v>
      </c>
      <c r="M1016" s="36" t="str">
        <f t="shared" si="125"/>
        <v>91</v>
      </c>
      <c r="N1016" s="34">
        <f t="shared" si="126"/>
        <v>32000</v>
      </c>
      <c r="O1016" s="37">
        <v>32000</v>
      </c>
      <c r="P1016" s="37">
        <v>0</v>
      </c>
      <c r="Q1016" s="32" t="s">
        <v>3872</v>
      </c>
      <c r="R1016" s="37" t="s">
        <v>7646</v>
      </c>
      <c r="S1016" s="38">
        <v>44610</v>
      </c>
      <c r="T1016" s="39">
        <f t="shared" si="127"/>
        <v>28</v>
      </c>
      <c r="U1016" s="72"/>
    </row>
    <row r="1017" spans="1:21" s="39" customFormat="1" ht="54" hidden="1" outlineLevel="1">
      <c r="A1017" s="32">
        <f t="shared" si="128"/>
        <v>1009</v>
      </c>
      <c r="B1017" s="32" t="s">
        <v>3868</v>
      </c>
      <c r="C1017" s="32" t="s">
        <v>3869</v>
      </c>
      <c r="D1017" s="53" t="s">
        <v>7647</v>
      </c>
      <c r="E1017" s="34">
        <v>532694586</v>
      </c>
      <c r="F1017" s="43" t="s">
        <v>7648</v>
      </c>
      <c r="G1017" s="34" t="s">
        <v>13036</v>
      </c>
      <c r="H1017" s="35" t="s">
        <v>7649</v>
      </c>
      <c r="I1017" s="36" t="str">
        <f t="shared" si="121"/>
        <v>4</v>
      </c>
      <c r="J1017" s="36">
        <f t="shared" si="122"/>
        <v>14</v>
      </c>
      <c r="K1017" s="36" t="str">
        <f t="shared" si="123"/>
        <v>04</v>
      </c>
      <c r="L1017" s="36" t="str">
        <f t="shared" si="124"/>
        <v>03</v>
      </c>
      <c r="M1017" s="36" t="str">
        <f t="shared" si="125"/>
        <v>87</v>
      </c>
      <c r="N1017" s="34">
        <f t="shared" si="126"/>
        <v>31049.200000000001</v>
      </c>
      <c r="O1017" s="37">
        <v>31049.200000000001</v>
      </c>
      <c r="P1017" s="37">
        <v>0</v>
      </c>
      <c r="Q1017" s="32" t="s">
        <v>3872</v>
      </c>
      <c r="R1017" s="37" t="s">
        <v>7650</v>
      </c>
      <c r="S1017" s="38">
        <v>44610</v>
      </c>
      <c r="T1017" s="39">
        <f t="shared" si="127"/>
        <v>28</v>
      </c>
      <c r="U1017" s="72"/>
    </row>
    <row r="1018" spans="1:21" s="39" customFormat="1" ht="54" hidden="1" outlineLevel="1">
      <c r="A1018" s="32">
        <f t="shared" si="128"/>
        <v>1010</v>
      </c>
      <c r="B1018" s="32" t="s">
        <v>3868</v>
      </c>
      <c r="C1018" s="32" t="s">
        <v>3869</v>
      </c>
      <c r="D1018" s="53" t="s">
        <v>7651</v>
      </c>
      <c r="E1018" s="34">
        <v>576915753</v>
      </c>
      <c r="F1018" s="43" t="s">
        <v>88</v>
      </c>
      <c r="G1018" s="34" t="s">
        <v>13037</v>
      </c>
      <c r="H1018" s="35">
        <v>31502985940033</v>
      </c>
      <c r="I1018" s="36" t="str">
        <f t="shared" si="121"/>
        <v>3</v>
      </c>
      <c r="J1018" s="36">
        <f t="shared" si="122"/>
        <v>14</v>
      </c>
      <c r="K1018" s="36" t="str">
        <f t="shared" si="123"/>
        <v>15</v>
      </c>
      <c r="L1018" s="36" t="str">
        <f t="shared" si="124"/>
        <v>02</v>
      </c>
      <c r="M1018" s="36" t="str">
        <f t="shared" si="125"/>
        <v>98</v>
      </c>
      <c r="N1018" s="34">
        <f t="shared" si="126"/>
        <v>31064.799999999999</v>
      </c>
      <c r="O1018" s="37">
        <v>31064.799999999999</v>
      </c>
      <c r="P1018" s="37">
        <v>0</v>
      </c>
      <c r="Q1018" s="32" t="s">
        <v>3872</v>
      </c>
      <c r="R1018" s="37" t="s">
        <v>7652</v>
      </c>
      <c r="S1018" s="38">
        <v>44610</v>
      </c>
      <c r="T1018" s="39">
        <f t="shared" si="127"/>
        <v>28</v>
      </c>
      <c r="U1018" s="72"/>
    </row>
    <row r="1019" spans="1:21" s="39" customFormat="1" ht="54" outlineLevel="1">
      <c r="A1019" s="32">
        <f t="shared" si="128"/>
        <v>1011</v>
      </c>
      <c r="B1019" s="32" t="s">
        <v>3868</v>
      </c>
      <c r="C1019" s="32" t="s">
        <v>3869</v>
      </c>
      <c r="D1019" s="53" t="s">
        <v>7653</v>
      </c>
      <c r="E1019" s="34">
        <v>524991774</v>
      </c>
      <c r="F1019" s="43" t="s">
        <v>1994</v>
      </c>
      <c r="G1019" s="34" t="s">
        <v>13038</v>
      </c>
      <c r="H1019" s="35" t="s">
        <v>7654</v>
      </c>
      <c r="I1019" s="36" t="str">
        <f t="shared" si="121"/>
        <v>4</v>
      </c>
      <c r="J1019" s="36">
        <f t="shared" si="122"/>
        <v>14</v>
      </c>
      <c r="K1019" s="36" t="str">
        <f t="shared" si="123"/>
        <v>18</v>
      </c>
      <c r="L1019" s="36" t="str">
        <f t="shared" si="124"/>
        <v>02</v>
      </c>
      <c r="M1019" s="36" t="str">
        <f t="shared" si="125"/>
        <v>91</v>
      </c>
      <c r="N1019" s="34">
        <f t="shared" si="126"/>
        <v>32000</v>
      </c>
      <c r="O1019" s="37">
        <v>32000</v>
      </c>
      <c r="P1019" s="37">
        <v>0</v>
      </c>
      <c r="Q1019" s="32" t="s">
        <v>3872</v>
      </c>
      <c r="R1019" s="37" t="s">
        <v>7655</v>
      </c>
      <c r="S1019" s="38">
        <v>44610</v>
      </c>
      <c r="T1019" s="39">
        <f t="shared" si="127"/>
        <v>28</v>
      </c>
      <c r="U1019" s="72"/>
    </row>
    <row r="1020" spans="1:21" s="39" customFormat="1" ht="54" outlineLevel="1">
      <c r="A1020" s="32">
        <f t="shared" si="128"/>
        <v>1012</v>
      </c>
      <c r="B1020" s="32" t="s">
        <v>3868</v>
      </c>
      <c r="C1020" s="32" t="s">
        <v>3869</v>
      </c>
      <c r="D1020" s="53" t="s">
        <v>7656</v>
      </c>
      <c r="E1020" s="34">
        <v>568337352</v>
      </c>
      <c r="F1020" s="43" t="s">
        <v>2908</v>
      </c>
      <c r="G1020" s="34" t="s">
        <v>13039</v>
      </c>
      <c r="H1020" s="35">
        <v>31805942110060</v>
      </c>
      <c r="I1020" s="36" t="str">
        <f t="shared" si="121"/>
        <v>3</v>
      </c>
      <c r="J1020" s="36">
        <f t="shared" si="122"/>
        <v>14</v>
      </c>
      <c r="K1020" s="36" t="str">
        <f t="shared" si="123"/>
        <v>18</v>
      </c>
      <c r="L1020" s="36" t="str">
        <f t="shared" si="124"/>
        <v>05</v>
      </c>
      <c r="M1020" s="36" t="str">
        <f t="shared" si="125"/>
        <v>94</v>
      </c>
      <c r="N1020" s="34">
        <f t="shared" si="126"/>
        <v>32000</v>
      </c>
      <c r="O1020" s="37">
        <v>32000</v>
      </c>
      <c r="P1020" s="37">
        <v>0</v>
      </c>
      <c r="Q1020" s="32" t="s">
        <v>3872</v>
      </c>
      <c r="R1020" s="37" t="s">
        <v>7657</v>
      </c>
      <c r="S1020" s="38">
        <v>44610</v>
      </c>
      <c r="T1020" s="39">
        <f t="shared" si="127"/>
        <v>28</v>
      </c>
      <c r="U1020" s="72"/>
    </row>
    <row r="1021" spans="1:21" s="39" customFormat="1" ht="54" hidden="1" outlineLevel="1">
      <c r="A1021" s="32">
        <f t="shared" si="128"/>
        <v>1013</v>
      </c>
      <c r="B1021" s="32" t="s">
        <v>3868</v>
      </c>
      <c r="C1021" s="32" t="s">
        <v>3869</v>
      </c>
      <c r="D1021" s="53" t="s">
        <v>7658</v>
      </c>
      <c r="E1021" s="34">
        <v>593024439</v>
      </c>
      <c r="F1021" s="43" t="s">
        <v>432</v>
      </c>
      <c r="G1021" s="34" t="s">
        <v>13040</v>
      </c>
      <c r="H1021" s="35" t="s">
        <v>7659</v>
      </c>
      <c r="I1021" s="36" t="str">
        <f t="shared" si="121"/>
        <v>4</v>
      </c>
      <c r="J1021" s="36">
        <f t="shared" si="122"/>
        <v>14</v>
      </c>
      <c r="K1021" s="36" t="str">
        <f t="shared" si="123"/>
        <v>27</v>
      </c>
      <c r="L1021" s="36" t="str">
        <f t="shared" si="124"/>
        <v>09</v>
      </c>
      <c r="M1021" s="36" t="str">
        <f t="shared" si="125"/>
        <v>93</v>
      </c>
      <c r="N1021" s="34">
        <f t="shared" si="126"/>
        <v>29254.5</v>
      </c>
      <c r="O1021" s="37">
        <v>29254.5</v>
      </c>
      <c r="P1021" s="37">
        <v>0</v>
      </c>
      <c r="Q1021" s="32" t="s">
        <v>3872</v>
      </c>
      <c r="R1021" s="37" t="s">
        <v>7660</v>
      </c>
      <c r="S1021" s="38">
        <v>44610</v>
      </c>
      <c r="T1021" s="39">
        <f t="shared" si="127"/>
        <v>28</v>
      </c>
      <c r="U1021" s="72"/>
    </row>
    <row r="1022" spans="1:21" s="39" customFormat="1" ht="54" outlineLevel="1">
      <c r="A1022" s="32">
        <f t="shared" si="128"/>
        <v>1014</v>
      </c>
      <c r="B1022" s="32" t="s">
        <v>3868</v>
      </c>
      <c r="C1022" s="32" t="s">
        <v>3869</v>
      </c>
      <c r="D1022" s="53" t="s">
        <v>7661</v>
      </c>
      <c r="E1022" s="34">
        <v>533619082</v>
      </c>
      <c r="F1022" s="43" t="s">
        <v>2407</v>
      </c>
      <c r="G1022" s="34" t="s">
        <v>13041</v>
      </c>
      <c r="H1022" s="35" t="s">
        <v>7662</v>
      </c>
      <c r="I1022" s="36" t="str">
        <f t="shared" si="121"/>
        <v>4</v>
      </c>
      <c r="J1022" s="36">
        <f t="shared" si="122"/>
        <v>14</v>
      </c>
      <c r="K1022" s="36" t="str">
        <f t="shared" si="123"/>
        <v>11</v>
      </c>
      <c r="L1022" s="36" t="str">
        <f t="shared" si="124"/>
        <v>06</v>
      </c>
      <c r="M1022" s="36" t="str">
        <f t="shared" si="125"/>
        <v>86</v>
      </c>
      <c r="N1022" s="34">
        <f t="shared" si="126"/>
        <v>32000</v>
      </c>
      <c r="O1022" s="37">
        <v>32000</v>
      </c>
      <c r="P1022" s="37">
        <v>0</v>
      </c>
      <c r="Q1022" s="32" t="s">
        <v>3872</v>
      </c>
      <c r="R1022" s="37" t="s">
        <v>7663</v>
      </c>
      <c r="S1022" s="38">
        <v>44610</v>
      </c>
      <c r="T1022" s="39">
        <f t="shared" si="127"/>
        <v>28</v>
      </c>
      <c r="U1022" s="72"/>
    </row>
    <row r="1023" spans="1:21" s="39" customFormat="1" ht="54" outlineLevel="1">
      <c r="A1023" s="32">
        <f t="shared" si="128"/>
        <v>1015</v>
      </c>
      <c r="B1023" s="32" t="s">
        <v>3868</v>
      </c>
      <c r="C1023" s="32" t="s">
        <v>3869</v>
      </c>
      <c r="D1023" s="53" t="s">
        <v>7664</v>
      </c>
      <c r="E1023" s="34">
        <v>504921744</v>
      </c>
      <c r="F1023" s="43" t="s">
        <v>660</v>
      </c>
      <c r="G1023" s="34" t="s">
        <v>13042</v>
      </c>
      <c r="H1023" s="35" t="s">
        <v>7665</v>
      </c>
      <c r="I1023" s="36" t="str">
        <f t="shared" si="121"/>
        <v>4</v>
      </c>
      <c r="J1023" s="36">
        <f t="shared" si="122"/>
        <v>14</v>
      </c>
      <c r="K1023" s="36" t="str">
        <f t="shared" si="123"/>
        <v>21</v>
      </c>
      <c r="L1023" s="36" t="str">
        <f t="shared" si="124"/>
        <v>06</v>
      </c>
      <c r="M1023" s="36" t="str">
        <f t="shared" si="125"/>
        <v>82</v>
      </c>
      <c r="N1023" s="34">
        <f t="shared" si="126"/>
        <v>32000</v>
      </c>
      <c r="O1023" s="37">
        <v>32000</v>
      </c>
      <c r="P1023" s="37">
        <v>0</v>
      </c>
      <c r="Q1023" s="32" t="s">
        <v>3872</v>
      </c>
      <c r="R1023" s="37" t="s">
        <v>7666</v>
      </c>
      <c r="S1023" s="38">
        <v>44610</v>
      </c>
      <c r="T1023" s="39">
        <f t="shared" si="127"/>
        <v>28</v>
      </c>
      <c r="U1023" s="72"/>
    </row>
    <row r="1024" spans="1:21" s="39" customFormat="1" ht="54" hidden="1" outlineLevel="1">
      <c r="A1024" s="32">
        <f t="shared" si="128"/>
        <v>1016</v>
      </c>
      <c r="B1024" s="32" t="s">
        <v>3868</v>
      </c>
      <c r="C1024" s="32" t="s">
        <v>3869</v>
      </c>
      <c r="D1024" s="53" t="s">
        <v>7667</v>
      </c>
      <c r="E1024" s="34">
        <v>533750555</v>
      </c>
      <c r="F1024" s="43" t="s">
        <v>179</v>
      </c>
      <c r="G1024" s="34" t="s">
        <v>13043</v>
      </c>
      <c r="H1024" s="35" t="s">
        <v>7668</v>
      </c>
      <c r="I1024" s="36" t="str">
        <f t="shared" si="121"/>
        <v>4</v>
      </c>
      <c r="J1024" s="36">
        <f t="shared" si="122"/>
        <v>14</v>
      </c>
      <c r="K1024" s="36" t="str">
        <f t="shared" si="123"/>
        <v>17</v>
      </c>
      <c r="L1024" s="36" t="str">
        <f t="shared" si="124"/>
        <v>05</v>
      </c>
      <c r="M1024" s="36" t="str">
        <f t="shared" si="125"/>
        <v>92</v>
      </c>
      <c r="N1024" s="34">
        <f t="shared" si="126"/>
        <v>32840.5</v>
      </c>
      <c r="O1024" s="37">
        <v>32840.5</v>
      </c>
      <c r="P1024" s="37">
        <v>0</v>
      </c>
      <c r="Q1024" s="32" t="s">
        <v>3872</v>
      </c>
      <c r="R1024" s="37" t="s">
        <v>7669</v>
      </c>
      <c r="S1024" s="38">
        <v>44608</v>
      </c>
      <c r="T1024" s="39">
        <f t="shared" si="127"/>
        <v>28</v>
      </c>
      <c r="U1024" s="72"/>
    </row>
    <row r="1025" spans="1:21" s="39" customFormat="1" ht="54" hidden="1" outlineLevel="1">
      <c r="A1025" s="32">
        <f t="shared" si="128"/>
        <v>1017</v>
      </c>
      <c r="B1025" s="32" t="s">
        <v>3868</v>
      </c>
      <c r="C1025" s="32" t="s">
        <v>3869</v>
      </c>
      <c r="D1025" s="53" t="s">
        <v>7670</v>
      </c>
      <c r="E1025" s="34">
        <v>630284106</v>
      </c>
      <c r="F1025" s="43" t="s">
        <v>176</v>
      </c>
      <c r="G1025" s="34" t="s">
        <v>13044</v>
      </c>
      <c r="H1025" s="35" t="s">
        <v>7671</v>
      </c>
      <c r="I1025" s="36" t="str">
        <f t="shared" si="121"/>
        <v>5</v>
      </c>
      <c r="J1025" s="36">
        <f t="shared" si="122"/>
        <v>14</v>
      </c>
      <c r="K1025" s="36" t="str">
        <f t="shared" si="123"/>
        <v>14</v>
      </c>
      <c r="L1025" s="36" t="str">
        <f t="shared" si="124"/>
        <v>11</v>
      </c>
      <c r="M1025" s="36" t="str">
        <f t="shared" si="125"/>
        <v>02</v>
      </c>
      <c r="N1025" s="34">
        <f t="shared" si="126"/>
        <v>36400</v>
      </c>
      <c r="O1025" s="37">
        <v>36400</v>
      </c>
      <c r="P1025" s="37">
        <v>0</v>
      </c>
      <c r="Q1025" s="32" t="s">
        <v>3872</v>
      </c>
      <c r="R1025" s="37" t="s">
        <v>7672</v>
      </c>
      <c r="S1025" s="38">
        <v>44602</v>
      </c>
      <c r="T1025" s="39">
        <f t="shared" si="127"/>
        <v>28</v>
      </c>
      <c r="U1025" s="72"/>
    </row>
    <row r="1026" spans="1:21" s="39" customFormat="1" ht="54" hidden="1" outlineLevel="1">
      <c r="A1026" s="32">
        <f t="shared" si="128"/>
        <v>1018</v>
      </c>
      <c r="B1026" s="32" t="s">
        <v>3868</v>
      </c>
      <c r="C1026" s="32" t="s">
        <v>3869</v>
      </c>
      <c r="D1026" s="53" t="s">
        <v>7673</v>
      </c>
      <c r="E1026" s="34">
        <v>616146131</v>
      </c>
      <c r="F1026" s="43" t="s">
        <v>364</v>
      </c>
      <c r="G1026" s="34" t="s">
        <v>13045</v>
      </c>
      <c r="H1026" s="35" t="s">
        <v>7674</v>
      </c>
      <c r="I1026" s="36" t="str">
        <f t="shared" si="121"/>
        <v>3</v>
      </c>
      <c r="J1026" s="36">
        <f t="shared" si="122"/>
        <v>14</v>
      </c>
      <c r="K1026" s="36" t="str">
        <f t="shared" si="123"/>
        <v>18</v>
      </c>
      <c r="L1026" s="36" t="str">
        <f t="shared" si="124"/>
        <v>02</v>
      </c>
      <c r="M1026" s="36" t="str">
        <f t="shared" si="125"/>
        <v>93</v>
      </c>
      <c r="N1026" s="34">
        <f t="shared" si="126"/>
        <v>31049.200000000001</v>
      </c>
      <c r="O1026" s="37">
        <v>31049.200000000001</v>
      </c>
      <c r="P1026" s="37">
        <v>0</v>
      </c>
      <c r="Q1026" s="32" t="s">
        <v>3872</v>
      </c>
      <c r="R1026" s="37" t="s">
        <v>7675</v>
      </c>
      <c r="S1026" s="38">
        <v>44601</v>
      </c>
      <c r="T1026" s="39">
        <f t="shared" si="127"/>
        <v>28</v>
      </c>
      <c r="U1026" s="72"/>
    </row>
    <row r="1027" spans="1:21" s="39" customFormat="1" ht="54" hidden="1" outlineLevel="1">
      <c r="A1027" s="32">
        <f t="shared" si="128"/>
        <v>1019</v>
      </c>
      <c r="B1027" s="32" t="s">
        <v>3868</v>
      </c>
      <c r="C1027" s="32" t="s">
        <v>3869</v>
      </c>
      <c r="D1027" s="53" t="s">
        <v>7676</v>
      </c>
      <c r="E1027" s="34">
        <v>533457981</v>
      </c>
      <c r="F1027" s="43" t="s">
        <v>1967</v>
      </c>
      <c r="G1027" s="34" t="s">
        <v>13046</v>
      </c>
      <c r="H1027" s="35" t="s">
        <v>7677</v>
      </c>
      <c r="I1027" s="36" t="str">
        <f t="shared" si="121"/>
        <v>4</v>
      </c>
      <c r="J1027" s="36">
        <f t="shared" si="122"/>
        <v>14</v>
      </c>
      <c r="K1027" s="36" t="str">
        <f t="shared" si="123"/>
        <v>27</v>
      </c>
      <c r="L1027" s="36" t="str">
        <f t="shared" si="124"/>
        <v>02</v>
      </c>
      <c r="M1027" s="36" t="str">
        <f t="shared" si="125"/>
        <v>91</v>
      </c>
      <c r="N1027" s="34">
        <f t="shared" si="126"/>
        <v>31996.743999999999</v>
      </c>
      <c r="O1027" s="37">
        <v>31996.743999999999</v>
      </c>
      <c r="P1027" s="37">
        <v>0</v>
      </c>
      <c r="Q1027" s="32" t="s">
        <v>3872</v>
      </c>
      <c r="R1027" s="37" t="s">
        <v>7678</v>
      </c>
      <c r="S1027" s="38">
        <v>44610</v>
      </c>
      <c r="T1027" s="39">
        <f t="shared" si="127"/>
        <v>28</v>
      </c>
      <c r="U1027" s="72"/>
    </row>
    <row r="1028" spans="1:21" s="39" customFormat="1" ht="54" outlineLevel="1">
      <c r="A1028" s="32">
        <f t="shared" si="128"/>
        <v>1020</v>
      </c>
      <c r="B1028" s="32" t="s">
        <v>3868</v>
      </c>
      <c r="C1028" s="32" t="s">
        <v>3869</v>
      </c>
      <c r="D1028" s="53" t="s">
        <v>7679</v>
      </c>
      <c r="E1028" s="34">
        <v>552758083</v>
      </c>
      <c r="F1028" s="43" t="s">
        <v>1982</v>
      </c>
      <c r="G1028" s="34" t="s">
        <v>13047</v>
      </c>
      <c r="H1028" s="35" t="s">
        <v>7680</v>
      </c>
      <c r="I1028" s="36" t="str">
        <f t="shared" si="121"/>
        <v>3</v>
      </c>
      <c r="J1028" s="36">
        <f t="shared" si="122"/>
        <v>14</v>
      </c>
      <c r="K1028" s="36" t="str">
        <f t="shared" si="123"/>
        <v>21</v>
      </c>
      <c r="L1028" s="36" t="str">
        <f t="shared" si="124"/>
        <v>09</v>
      </c>
      <c r="M1028" s="36" t="str">
        <f t="shared" si="125"/>
        <v>91</v>
      </c>
      <c r="N1028" s="34">
        <f t="shared" si="126"/>
        <v>32000</v>
      </c>
      <c r="O1028" s="37">
        <v>32000</v>
      </c>
      <c r="P1028" s="37">
        <v>0</v>
      </c>
      <c r="Q1028" s="32" t="s">
        <v>3872</v>
      </c>
      <c r="R1028" s="37" t="s">
        <v>7681</v>
      </c>
      <c r="S1028" s="38">
        <v>44610</v>
      </c>
      <c r="T1028" s="39">
        <f t="shared" si="127"/>
        <v>28</v>
      </c>
      <c r="U1028" s="72"/>
    </row>
    <row r="1029" spans="1:21" s="39" customFormat="1" ht="54" outlineLevel="1">
      <c r="A1029" s="32">
        <f t="shared" si="128"/>
        <v>1021</v>
      </c>
      <c r="B1029" s="32" t="s">
        <v>3868</v>
      </c>
      <c r="C1029" s="32" t="s">
        <v>3869</v>
      </c>
      <c r="D1029" s="53" t="s">
        <v>7682</v>
      </c>
      <c r="E1029" s="34">
        <v>556540203</v>
      </c>
      <c r="F1029" s="43" t="s">
        <v>1029</v>
      </c>
      <c r="G1029" s="34" t="s">
        <v>13048</v>
      </c>
      <c r="H1029" s="35" t="s">
        <v>7683</v>
      </c>
      <c r="I1029" s="36" t="str">
        <f t="shared" si="121"/>
        <v>4</v>
      </c>
      <c r="J1029" s="36">
        <f t="shared" si="122"/>
        <v>14</v>
      </c>
      <c r="K1029" s="36" t="str">
        <f t="shared" si="123"/>
        <v>29</v>
      </c>
      <c r="L1029" s="36" t="str">
        <f t="shared" si="124"/>
        <v>11</v>
      </c>
      <c r="M1029" s="36" t="str">
        <f t="shared" si="125"/>
        <v>92</v>
      </c>
      <c r="N1029" s="34">
        <f t="shared" si="126"/>
        <v>32000</v>
      </c>
      <c r="O1029" s="37">
        <v>32000</v>
      </c>
      <c r="P1029" s="37">
        <v>0</v>
      </c>
      <c r="Q1029" s="32" t="s">
        <v>3872</v>
      </c>
      <c r="R1029" s="37" t="s">
        <v>7684</v>
      </c>
      <c r="S1029" s="38">
        <v>44610</v>
      </c>
      <c r="T1029" s="39">
        <f t="shared" si="127"/>
        <v>28</v>
      </c>
      <c r="U1029" s="72"/>
    </row>
    <row r="1030" spans="1:21" s="39" customFormat="1" ht="54" outlineLevel="1">
      <c r="A1030" s="32">
        <f t="shared" si="128"/>
        <v>1022</v>
      </c>
      <c r="B1030" s="32" t="s">
        <v>3868</v>
      </c>
      <c r="C1030" s="32" t="s">
        <v>3869</v>
      </c>
      <c r="D1030" s="53" t="s">
        <v>7685</v>
      </c>
      <c r="E1030" s="34">
        <v>515091181</v>
      </c>
      <c r="F1030" s="43" t="s">
        <v>796</v>
      </c>
      <c r="G1030" s="34" t="s">
        <v>13049</v>
      </c>
      <c r="H1030" s="35" t="s">
        <v>7686</v>
      </c>
      <c r="I1030" s="36" t="str">
        <f t="shared" si="121"/>
        <v>3</v>
      </c>
      <c r="J1030" s="36">
        <f t="shared" si="122"/>
        <v>14</v>
      </c>
      <c r="K1030" s="36" t="str">
        <f t="shared" si="123"/>
        <v>05</v>
      </c>
      <c r="L1030" s="36" t="str">
        <f t="shared" si="124"/>
        <v>08</v>
      </c>
      <c r="M1030" s="36" t="str">
        <f t="shared" si="125"/>
        <v>89</v>
      </c>
      <c r="N1030" s="34">
        <f t="shared" si="126"/>
        <v>32000</v>
      </c>
      <c r="O1030" s="37">
        <v>32000</v>
      </c>
      <c r="P1030" s="37">
        <v>0</v>
      </c>
      <c r="Q1030" s="32" t="s">
        <v>3872</v>
      </c>
      <c r="R1030" s="37" t="s">
        <v>7687</v>
      </c>
      <c r="S1030" s="38">
        <v>44610</v>
      </c>
      <c r="T1030" s="39">
        <f t="shared" si="127"/>
        <v>28</v>
      </c>
      <c r="U1030" s="72"/>
    </row>
    <row r="1031" spans="1:21" s="39" customFormat="1" ht="54" outlineLevel="1">
      <c r="A1031" s="32">
        <f t="shared" si="128"/>
        <v>1023</v>
      </c>
      <c r="B1031" s="32" t="s">
        <v>3868</v>
      </c>
      <c r="C1031" s="32" t="s">
        <v>3869</v>
      </c>
      <c r="D1031" s="53" t="s">
        <v>7688</v>
      </c>
      <c r="E1031" s="34">
        <v>520093043</v>
      </c>
      <c r="F1031" s="43" t="s">
        <v>854</v>
      </c>
      <c r="G1031" s="34" t="s">
        <v>13050</v>
      </c>
      <c r="H1031" s="35">
        <v>30402952170049</v>
      </c>
      <c r="I1031" s="36" t="str">
        <f t="shared" si="121"/>
        <v>3</v>
      </c>
      <c r="J1031" s="36">
        <f t="shared" si="122"/>
        <v>14</v>
      </c>
      <c r="K1031" s="36" t="str">
        <f t="shared" si="123"/>
        <v>04</v>
      </c>
      <c r="L1031" s="36" t="str">
        <f t="shared" si="124"/>
        <v>02</v>
      </c>
      <c r="M1031" s="36" t="str">
        <f t="shared" si="125"/>
        <v>95</v>
      </c>
      <c r="N1031" s="34">
        <f t="shared" si="126"/>
        <v>37846.640050000002</v>
      </c>
      <c r="O1031" s="37">
        <v>32000</v>
      </c>
      <c r="P1031" s="37">
        <v>5846.64005</v>
      </c>
      <c r="Q1031" s="32" t="s">
        <v>3872</v>
      </c>
      <c r="R1031" s="37" t="s">
        <v>7689</v>
      </c>
      <c r="S1031" s="38">
        <v>44608</v>
      </c>
      <c r="T1031" s="39">
        <f t="shared" si="127"/>
        <v>28</v>
      </c>
      <c r="U1031" s="72"/>
    </row>
    <row r="1032" spans="1:21" s="39" customFormat="1" ht="54" hidden="1" outlineLevel="1">
      <c r="A1032" s="32">
        <f t="shared" si="128"/>
        <v>1024</v>
      </c>
      <c r="B1032" s="32" t="s">
        <v>3868</v>
      </c>
      <c r="C1032" s="32" t="s">
        <v>3869</v>
      </c>
      <c r="D1032" s="53" t="s">
        <v>7690</v>
      </c>
      <c r="E1032" s="34">
        <v>572816468</v>
      </c>
      <c r="F1032" s="43" t="s">
        <v>3778</v>
      </c>
      <c r="G1032" s="34" t="s">
        <v>13051</v>
      </c>
      <c r="H1032" s="35" t="s">
        <v>7691</v>
      </c>
      <c r="I1032" s="36" t="str">
        <f t="shared" si="121"/>
        <v>3</v>
      </c>
      <c r="J1032" s="36">
        <f t="shared" si="122"/>
        <v>14</v>
      </c>
      <c r="K1032" s="36" t="str">
        <f t="shared" si="123"/>
        <v>12</v>
      </c>
      <c r="L1032" s="36" t="str">
        <f t="shared" si="124"/>
        <v>06</v>
      </c>
      <c r="M1032" s="36" t="str">
        <f t="shared" si="125"/>
        <v>94</v>
      </c>
      <c r="N1032" s="34">
        <f t="shared" si="126"/>
        <v>36400</v>
      </c>
      <c r="O1032" s="37">
        <v>36400</v>
      </c>
      <c r="P1032" s="37">
        <v>0</v>
      </c>
      <c r="Q1032" s="32" t="s">
        <v>3872</v>
      </c>
      <c r="R1032" s="37" t="s">
        <v>7692</v>
      </c>
      <c r="S1032" s="38">
        <v>44603</v>
      </c>
      <c r="T1032" s="39">
        <f t="shared" si="127"/>
        <v>28</v>
      </c>
      <c r="U1032" s="72"/>
    </row>
    <row r="1033" spans="1:21" s="39" customFormat="1" ht="54" outlineLevel="1">
      <c r="A1033" s="32">
        <f t="shared" si="128"/>
        <v>1025</v>
      </c>
      <c r="B1033" s="32" t="s">
        <v>3868</v>
      </c>
      <c r="C1033" s="32" t="s">
        <v>3869</v>
      </c>
      <c r="D1033" s="53" t="s">
        <v>7693</v>
      </c>
      <c r="E1033" s="34">
        <v>521671874</v>
      </c>
      <c r="F1033" s="43" t="s">
        <v>310</v>
      </c>
      <c r="G1033" s="34" t="s">
        <v>13052</v>
      </c>
      <c r="H1033" s="35" t="s">
        <v>7694</v>
      </c>
      <c r="I1033" s="36" t="str">
        <f t="shared" ref="I1033:I1096" si="129">+MID(H1033,1,1)</f>
        <v>4</v>
      </c>
      <c r="J1033" s="36">
        <f t="shared" ref="J1033:J1096" si="130">+LEN(H1033)</f>
        <v>14</v>
      </c>
      <c r="K1033" s="36" t="str">
        <f t="shared" ref="K1033:K1096" si="131">+MID(H1033,2,2)</f>
        <v>02</v>
      </c>
      <c r="L1033" s="36" t="str">
        <f t="shared" ref="L1033:L1096" si="132">+MID(H1033,4,2)</f>
        <v>04</v>
      </c>
      <c r="M1033" s="36" t="str">
        <f t="shared" ref="M1033:M1096" si="133">+MID(H1033,6,2)</f>
        <v>81</v>
      </c>
      <c r="N1033" s="34">
        <f t="shared" si="126"/>
        <v>32000</v>
      </c>
      <c r="O1033" s="37">
        <v>32000</v>
      </c>
      <c r="P1033" s="37">
        <v>0</v>
      </c>
      <c r="Q1033" s="32" t="s">
        <v>3872</v>
      </c>
      <c r="R1033" s="37" t="s">
        <v>7695</v>
      </c>
      <c r="S1033" s="38">
        <v>44611</v>
      </c>
      <c r="T1033" s="39">
        <f t="shared" si="127"/>
        <v>28</v>
      </c>
      <c r="U1033" s="72"/>
    </row>
    <row r="1034" spans="1:21" s="39" customFormat="1" ht="54" hidden="1" outlineLevel="1">
      <c r="A1034" s="32">
        <f t="shared" si="128"/>
        <v>1026</v>
      </c>
      <c r="B1034" s="32" t="s">
        <v>3868</v>
      </c>
      <c r="C1034" s="32" t="s">
        <v>3869</v>
      </c>
      <c r="D1034" s="53" t="s">
        <v>7696</v>
      </c>
      <c r="E1034" s="34">
        <v>603473105</v>
      </c>
      <c r="F1034" s="43" t="s">
        <v>7697</v>
      </c>
      <c r="G1034" s="34" t="s">
        <v>13053</v>
      </c>
      <c r="H1034" s="35" t="s">
        <v>7698</v>
      </c>
      <c r="I1034" s="36" t="str">
        <f t="shared" si="129"/>
        <v>3</v>
      </c>
      <c r="J1034" s="36">
        <f t="shared" si="130"/>
        <v>14</v>
      </c>
      <c r="K1034" s="36" t="str">
        <f t="shared" si="131"/>
        <v>19</v>
      </c>
      <c r="L1034" s="36" t="str">
        <f t="shared" si="132"/>
        <v>11</v>
      </c>
      <c r="M1034" s="36" t="str">
        <f t="shared" si="133"/>
        <v>96</v>
      </c>
      <c r="N1034" s="34">
        <f t="shared" ref="N1034:N1097" si="134">O1034+P1034</f>
        <v>35000</v>
      </c>
      <c r="O1034" s="37">
        <v>35000</v>
      </c>
      <c r="P1034" s="37">
        <v>0</v>
      </c>
      <c r="Q1034" s="32" t="s">
        <v>3872</v>
      </c>
      <c r="R1034" s="37" t="s">
        <v>7699</v>
      </c>
      <c r="S1034" s="38">
        <v>44611</v>
      </c>
      <c r="T1034" s="39">
        <f t="shared" ref="T1034:T1097" si="135">+LEN(R1034)</f>
        <v>28</v>
      </c>
      <c r="U1034" s="72"/>
    </row>
    <row r="1035" spans="1:21" s="39" customFormat="1" ht="54" outlineLevel="1">
      <c r="A1035" s="32">
        <f t="shared" ref="A1035:A1098" si="136">+A1034+1</f>
        <v>1027</v>
      </c>
      <c r="B1035" s="32" t="s">
        <v>3868</v>
      </c>
      <c r="C1035" s="32" t="s">
        <v>3869</v>
      </c>
      <c r="D1035" s="53" t="s">
        <v>7700</v>
      </c>
      <c r="E1035" s="34">
        <v>632516257</v>
      </c>
      <c r="F1035" s="43" t="s">
        <v>3176</v>
      </c>
      <c r="G1035" s="34" t="s">
        <v>13054</v>
      </c>
      <c r="H1035" s="35" t="s">
        <v>7701</v>
      </c>
      <c r="I1035" s="36" t="str">
        <f t="shared" si="129"/>
        <v>6</v>
      </c>
      <c r="J1035" s="36">
        <f t="shared" si="130"/>
        <v>14</v>
      </c>
      <c r="K1035" s="36" t="str">
        <f t="shared" si="131"/>
        <v>02</v>
      </c>
      <c r="L1035" s="36" t="str">
        <f t="shared" si="132"/>
        <v>12</v>
      </c>
      <c r="M1035" s="36" t="str">
        <f t="shared" si="133"/>
        <v>02</v>
      </c>
      <c r="N1035" s="34">
        <f t="shared" si="134"/>
        <v>32000</v>
      </c>
      <c r="O1035" s="37">
        <v>32000</v>
      </c>
      <c r="P1035" s="37">
        <v>0</v>
      </c>
      <c r="Q1035" s="32" t="s">
        <v>3872</v>
      </c>
      <c r="R1035" s="37" t="s">
        <v>7702</v>
      </c>
      <c r="S1035" s="38">
        <v>44611</v>
      </c>
      <c r="T1035" s="39">
        <f t="shared" si="135"/>
        <v>28</v>
      </c>
      <c r="U1035" s="72"/>
    </row>
    <row r="1036" spans="1:21" s="39" customFormat="1" ht="54" outlineLevel="1">
      <c r="A1036" s="32">
        <f t="shared" si="136"/>
        <v>1028</v>
      </c>
      <c r="B1036" s="32" t="s">
        <v>3868</v>
      </c>
      <c r="C1036" s="32" t="s">
        <v>3869</v>
      </c>
      <c r="D1036" s="53" t="s">
        <v>7703</v>
      </c>
      <c r="E1036" s="34">
        <v>561955870</v>
      </c>
      <c r="F1036" s="43" t="s">
        <v>2969</v>
      </c>
      <c r="G1036" s="34" t="s">
        <v>13055</v>
      </c>
      <c r="H1036" s="35" t="s">
        <v>7704</v>
      </c>
      <c r="I1036" s="36" t="str">
        <f t="shared" si="129"/>
        <v>4</v>
      </c>
      <c r="J1036" s="36">
        <f t="shared" si="130"/>
        <v>14</v>
      </c>
      <c r="K1036" s="36" t="str">
        <f t="shared" si="131"/>
        <v>26</v>
      </c>
      <c r="L1036" s="36" t="str">
        <f t="shared" si="132"/>
        <v>08</v>
      </c>
      <c r="M1036" s="36" t="str">
        <f t="shared" si="133"/>
        <v>89</v>
      </c>
      <c r="N1036" s="34">
        <f t="shared" si="134"/>
        <v>32000</v>
      </c>
      <c r="O1036" s="37">
        <v>32000</v>
      </c>
      <c r="P1036" s="37">
        <v>0</v>
      </c>
      <c r="Q1036" s="32" t="s">
        <v>3872</v>
      </c>
      <c r="R1036" s="37" t="s">
        <v>7705</v>
      </c>
      <c r="S1036" s="38">
        <v>44610</v>
      </c>
      <c r="T1036" s="39">
        <f t="shared" si="135"/>
        <v>28</v>
      </c>
      <c r="U1036" s="72"/>
    </row>
    <row r="1037" spans="1:21" s="39" customFormat="1" ht="54" hidden="1" outlineLevel="1">
      <c r="A1037" s="32">
        <f t="shared" si="136"/>
        <v>1029</v>
      </c>
      <c r="B1037" s="32" t="s">
        <v>3868</v>
      </c>
      <c r="C1037" s="32" t="s">
        <v>3869</v>
      </c>
      <c r="D1037" s="53" t="s">
        <v>7706</v>
      </c>
      <c r="E1037" s="35">
        <v>453779202</v>
      </c>
      <c r="F1037" s="43" t="s">
        <v>7707</v>
      </c>
      <c r="G1037" s="34" t="s">
        <v>13056</v>
      </c>
      <c r="H1037" s="35" t="s">
        <v>7708</v>
      </c>
      <c r="I1037" s="36" t="str">
        <f t="shared" si="129"/>
        <v>4</v>
      </c>
      <c r="J1037" s="36">
        <f t="shared" si="130"/>
        <v>14</v>
      </c>
      <c r="K1037" s="36" t="str">
        <f t="shared" si="131"/>
        <v>08</v>
      </c>
      <c r="L1037" s="36" t="str">
        <f t="shared" si="132"/>
        <v>10</v>
      </c>
      <c r="M1037" s="36" t="str">
        <f t="shared" si="133"/>
        <v>78</v>
      </c>
      <c r="N1037" s="34">
        <f t="shared" si="134"/>
        <v>36400</v>
      </c>
      <c r="O1037" s="37">
        <v>36400</v>
      </c>
      <c r="P1037" s="37">
        <v>0</v>
      </c>
      <c r="Q1037" s="32" t="s">
        <v>3872</v>
      </c>
      <c r="R1037" s="37" t="s">
        <v>7709</v>
      </c>
      <c r="S1037" s="38">
        <v>44608</v>
      </c>
      <c r="T1037" s="39">
        <f t="shared" si="135"/>
        <v>28</v>
      </c>
      <c r="U1037" s="72"/>
    </row>
    <row r="1038" spans="1:21" s="39" customFormat="1" ht="54" hidden="1" outlineLevel="1">
      <c r="A1038" s="32">
        <f t="shared" si="136"/>
        <v>1030</v>
      </c>
      <c r="B1038" s="32" t="s">
        <v>3868</v>
      </c>
      <c r="C1038" s="32" t="s">
        <v>3869</v>
      </c>
      <c r="D1038" s="53" t="s">
        <v>7710</v>
      </c>
      <c r="E1038" s="34">
        <v>533657432</v>
      </c>
      <c r="F1038" s="43" t="s">
        <v>2598</v>
      </c>
      <c r="G1038" s="34" t="s">
        <v>13057</v>
      </c>
      <c r="H1038" s="35" t="s">
        <v>7711</v>
      </c>
      <c r="I1038" s="36" t="str">
        <f t="shared" si="129"/>
        <v>3</v>
      </c>
      <c r="J1038" s="36">
        <f t="shared" si="130"/>
        <v>14</v>
      </c>
      <c r="K1038" s="36" t="str">
        <f t="shared" si="131"/>
        <v>21</v>
      </c>
      <c r="L1038" s="36" t="str">
        <f t="shared" si="132"/>
        <v>06</v>
      </c>
      <c r="M1038" s="36" t="str">
        <f t="shared" si="133"/>
        <v>93</v>
      </c>
      <c r="N1038" s="34">
        <f t="shared" si="134"/>
        <v>31942.631240000002</v>
      </c>
      <c r="O1038" s="37">
        <v>27544.400000000001</v>
      </c>
      <c r="P1038" s="37">
        <v>4398.2312400000001</v>
      </c>
      <c r="Q1038" s="32" t="s">
        <v>3872</v>
      </c>
      <c r="R1038" s="37" t="s">
        <v>7712</v>
      </c>
      <c r="S1038" s="38">
        <v>44610</v>
      </c>
      <c r="T1038" s="39">
        <f t="shared" si="135"/>
        <v>28</v>
      </c>
      <c r="U1038" s="72"/>
    </row>
    <row r="1039" spans="1:21" s="39" customFormat="1" ht="54" outlineLevel="1">
      <c r="A1039" s="32">
        <f t="shared" si="136"/>
        <v>1031</v>
      </c>
      <c r="B1039" s="32" t="s">
        <v>3868</v>
      </c>
      <c r="C1039" s="32" t="s">
        <v>3869</v>
      </c>
      <c r="D1039" s="53" t="s">
        <v>7713</v>
      </c>
      <c r="E1039" s="34">
        <v>515513138</v>
      </c>
      <c r="F1039" s="43" t="s">
        <v>909</v>
      </c>
      <c r="G1039" s="34" t="s">
        <v>13058</v>
      </c>
      <c r="H1039" s="35" t="s">
        <v>7714</v>
      </c>
      <c r="I1039" s="36" t="str">
        <f t="shared" si="129"/>
        <v>4</v>
      </c>
      <c r="J1039" s="36">
        <f t="shared" si="130"/>
        <v>14</v>
      </c>
      <c r="K1039" s="36" t="str">
        <f t="shared" si="131"/>
        <v>20</v>
      </c>
      <c r="L1039" s="36" t="str">
        <f t="shared" si="132"/>
        <v>10</v>
      </c>
      <c r="M1039" s="36" t="str">
        <f t="shared" si="133"/>
        <v>88</v>
      </c>
      <c r="N1039" s="34">
        <f t="shared" si="134"/>
        <v>32000</v>
      </c>
      <c r="O1039" s="37">
        <v>32000</v>
      </c>
      <c r="P1039" s="37">
        <v>0</v>
      </c>
      <c r="Q1039" s="32" t="s">
        <v>3872</v>
      </c>
      <c r="R1039" s="37" t="s">
        <v>7715</v>
      </c>
      <c r="S1039" s="38">
        <v>44610</v>
      </c>
      <c r="T1039" s="39">
        <f t="shared" si="135"/>
        <v>28</v>
      </c>
      <c r="U1039" s="72"/>
    </row>
    <row r="1040" spans="1:21" s="39" customFormat="1" ht="54" hidden="1" outlineLevel="1">
      <c r="A1040" s="32">
        <f t="shared" si="136"/>
        <v>1032</v>
      </c>
      <c r="B1040" s="32" t="s">
        <v>3868</v>
      </c>
      <c r="C1040" s="32" t="s">
        <v>3869</v>
      </c>
      <c r="D1040" s="53" t="s">
        <v>7716</v>
      </c>
      <c r="E1040" s="34">
        <v>565041527</v>
      </c>
      <c r="F1040" s="43" t="s">
        <v>1947</v>
      </c>
      <c r="G1040" s="34" t="s">
        <v>13059</v>
      </c>
      <c r="H1040" s="35" t="s">
        <v>7717</v>
      </c>
      <c r="I1040" s="36" t="str">
        <f t="shared" si="129"/>
        <v>3</v>
      </c>
      <c r="J1040" s="36">
        <f t="shared" si="130"/>
        <v>14</v>
      </c>
      <c r="K1040" s="36" t="str">
        <f t="shared" si="131"/>
        <v>22</v>
      </c>
      <c r="L1040" s="36" t="str">
        <f t="shared" si="132"/>
        <v>08</v>
      </c>
      <c r="M1040" s="36" t="str">
        <f t="shared" si="133"/>
        <v>96</v>
      </c>
      <c r="N1040" s="34">
        <f t="shared" si="134"/>
        <v>36400</v>
      </c>
      <c r="O1040" s="37">
        <v>36400</v>
      </c>
      <c r="P1040" s="37">
        <v>0</v>
      </c>
      <c r="Q1040" s="32" t="s">
        <v>3872</v>
      </c>
      <c r="R1040" s="37" t="s">
        <v>7718</v>
      </c>
      <c r="S1040" s="38">
        <v>44610</v>
      </c>
      <c r="T1040" s="39">
        <f t="shared" si="135"/>
        <v>28</v>
      </c>
      <c r="U1040" s="72"/>
    </row>
    <row r="1041" spans="1:21" s="39" customFormat="1" ht="54" hidden="1" outlineLevel="1">
      <c r="A1041" s="32">
        <f t="shared" si="136"/>
        <v>1033</v>
      </c>
      <c r="B1041" s="32" t="s">
        <v>3868</v>
      </c>
      <c r="C1041" s="32" t="s">
        <v>3869</v>
      </c>
      <c r="D1041" s="53" t="s">
        <v>7719</v>
      </c>
      <c r="E1041" s="34">
        <v>512766459</v>
      </c>
      <c r="F1041" s="43" t="s">
        <v>204</v>
      </c>
      <c r="G1041" s="34" t="s">
        <v>13060</v>
      </c>
      <c r="H1041" s="35" t="s">
        <v>7720</v>
      </c>
      <c r="I1041" s="36" t="str">
        <f t="shared" si="129"/>
        <v>4</v>
      </c>
      <c r="J1041" s="36">
        <f t="shared" si="130"/>
        <v>14</v>
      </c>
      <c r="K1041" s="36" t="str">
        <f t="shared" si="131"/>
        <v>25</v>
      </c>
      <c r="L1041" s="36" t="str">
        <f t="shared" si="132"/>
        <v>02</v>
      </c>
      <c r="M1041" s="36" t="str">
        <f t="shared" si="133"/>
        <v>84</v>
      </c>
      <c r="N1041" s="34">
        <f t="shared" si="134"/>
        <v>35000</v>
      </c>
      <c r="O1041" s="37">
        <v>35000</v>
      </c>
      <c r="P1041" s="37">
        <v>0</v>
      </c>
      <c r="Q1041" s="32" t="s">
        <v>3872</v>
      </c>
      <c r="R1041" s="37" t="s">
        <v>7721</v>
      </c>
      <c r="S1041" s="38">
        <v>44610</v>
      </c>
      <c r="T1041" s="39">
        <f t="shared" si="135"/>
        <v>28</v>
      </c>
      <c r="U1041" s="72"/>
    </row>
    <row r="1042" spans="1:21" s="39" customFormat="1" ht="54" hidden="1" outlineLevel="1">
      <c r="A1042" s="32">
        <f t="shared" si="136"/>
        <v>1034</v>
      </c>
      <c r="B1042" s="32" t="s">
        <v>3868</v>
      </c>
      <c r="C1042" s="32" t="s">
        <v>3869</v>
      </c>
      <c r="D1042" s="53" t="s">
        <v>7722</v>
      </c>
      <c r="E1042" s="34">
        <v>557061839</v>
      </c>
      <c r="F1042" s="43" t="s">
        <v>161</v>
      </c>
      <c r="G1042" s="34" t="s">
        <v>13061</v>
      </c>
      <c r="H1042" s="35" t="s">
        <v>7723</v>
      </c>
      <c r="I1042" s="36" t="str">
        <f t="shared" si="129"/>
        <v>3</v>
      </c>
      <c r="J1042" s="36">
        <f t="shared" si="130"/>
        <v>14</v>
      </c>
      <c r="K1042" s="36" t="str">
        <f t="shared" si="131"/>
        <v>27</v>
      </c>
      <c r="L1042" s="36" t="str">
        <f t="shared" si="132"/>
        <v>12</v>
      </c>
      <c r="M1042" s="36" t="str">
        <f t="shared" si="133"/>
        <v>95</v>
      </c>
      <c r="N1042" s="34">
        <f t="shared" si="134"/>
        <v>36400</v>
      </c>
      <c r="O1042" s="37">
        <v>36400</v>
      </c>
      <c r="P1042" s="37">
        <v>0</v>
      </c>
      <c r="Q1042" s="32" t="s">
        <v>3872</v>
      </c>
      <c r="R1042" s="37" t="s">
        <v>7724</v>
      </c>
      <c r="S1042" s="38">
        <v>44607</v>
      </c>
      <c r="T1042" s="39">
        <f t="shared" si="135"/>
        <v>28</v>
      </c>
      <c r="U1042" s="72"/>
    </row>
    <row r="1043" spans="1:21" s="39" customFormat="1" ht="54" hidden="1" outlineLevel="1">
      <c r="A1043" s="32">
        <f t="shared" si="136"/>
        <v>1035</v>
      </c>
      <c r="B1043" s="32" t="s">
        <v>3868</v>
      </c>
      <c r="C1043" s="32" t="s">
        <v>3869</v>
      </c>
      <c r="D1043" s="53" t="s">
        <v>7725</v>
      </c>
      <c r="E1043" s="34">
        <v>549943409</v>
      </c>
      <c r="F1043" s="43" t="s">
        <v>151</v>
      </c>
      <c r="G1043" s="34" t="s">
        <v>13062</v>
      </c>
      <c r="H1043" s="35" t="s">
        <v>7726</v>
      </c>
      <c r="I1043" s="36" t="str">
        <f t="shared" si="129"/>
        <v>4</v>
      </c>
      <c r="J1043" s="36">
        <f t="shared" si="130"/>
        <v>14</v>
      </c>
      <c r="K1043" s="36" t="str">
        <f t="shared" si="131"/>
        <v>02</v>
      </c>
      <c r="L1043" s="36" t="str">
        <f t="shared" si="132"/>
        <v>03</v>
      </c>
      <c r="M1043" s="36" t="str">
        <f t="shared" si="133"/>
        <v>86</v>
      </c>
      <c r="N1043" s="34">
        <f t="shared" si="134"/>
        <v>32875</v>
      </c>
      <c r="O1043" s="37">
        <v>32875</v>
      </c>
      <c r="P1043" s="37">
        <v>0</v>
      </c>
      <c r="Q1043" s="32" t="s">
        <v>3872</v>
      </c>
      <c r="R1043" s="37" t="s">
        <v>7727</v>
      </c>
      <c r="S1043" s="38">
        <v>44610</v>
      </c>
      <c r="T1043" s="39">
        <f t="shared" si="135"/>
        <v>28</v>
      </c>
      <c r="U1043" s="72"/>
    </row>
    <row r="1044" spans="1:21" s="39" customFormat="1" ht="54" hidden="1" outlineLevel="1">
      <c r="A1044" s="32">
        <f t="shared" si="136"/>
        <v>1036</v>
      </c>
      <c r="B1044" s="32" t="s">
        <v>3868</v>
      </c>
      <c r="C1044" s="32" t="s">
        <v>3869</v>
      </c>
      <c r="D1044" s="53" t="s">
        <v>7728</v>
      </c>
      <c r="E1044" s="34">
        <v>502216309</v>
      </c>
      <c r="F1044" s="43" t="s">
        <v>7729</v>
      </c>
      <c r="G1044" s="34" t="s">
        <v>13063</v>
      </c>
      <c r="H1044" s="35">
        <v>31202842130051</v>
      </c>
      <c r="I1044" s="36" t="str">
        <f t="shared" si="129"/>
        <v>3</v>
      </c>
      <c r="J1044" s="36">
        <f t="shared" si="130"/>
        <v>14</v>
      </c>
      <c r="K1044" s="36" t="str">
        <f t="shared" si="131"/>
        <v>12</v>
      </c>
      <c r="L1044" s="36" t="str">
        <f t="shared" si="132"/>
        <v>02</v>
      </c>
      <c r="M1044" s="36" t="str">
        <f t="shared" si="133"/>
        <v>84</v>
      </c>
      <c r="N1044" s="34">
        <f t="shared" si="134"/>
        <v>36400</v>
      </c>
      <c r="O1044" s="37">
        <v>36400</v>
      </c>
      <c r="P1044" s="37">
        <v>0</v>
      </c>
      <c r="Q1044" s="32" t="s">
        <v>3872</v>
      </c>
      <c r="R1044" s="37" t="s">
        <v>6780</v>
      </c>
      <c r="S1044" s="38">
        <v>44607</v>
      </c>
      <c r="T1044" s="39">
        <f t="shared" si="135"/>
        <v>28</v>
      </c>
      <c r="U1044" s="72"/>
    </row>
    <row r="1045" spans="1:21" s="39" customFormat="1" ht="54" hidden="1" outlineLevel="1">
      <c r="A1045" s="32">
        <f t="shared" si="136"/>
        <v>1037</v>
      </c>
      <c r="B1045" s="32" t="s">
        <v>3868</v>
      </c>
      <c r="C1045" s="32" t="s">
        <v>3869</v>
      </c>
      <c r="D1045" s="53" t="s">
        <v>7730</v>
      </c>
      <c r="E1045" s="34">
        <v>562572651</v>
      </c>
      <c r="F1045" s="43" t="s">
        <v>348</v>
      </c>
      <c r="G1045" s="34" t="s">
        <v>13064</v>
      </c>
      <c r="H1045" s="35" t="s">
        <v>7731</v>
      </c>
      <c r="I1045" s="36" t="str">
        <f t="shared" si="129"/>
        <v>3</v>
      </c>
      <c r="J1045" s="36">
        <f t="shared" si="130"/>
        <v>14</v>
      </c>
      <c r="K1045" s="36" t="str">
        <f t="shared" si="131"/>
        <v>01</v>
      </c>
      <c r="L1045" s="36" t="str">
        <f t="shared" si="132"/>
        <v>06</v>
      </c>
      <c r="M1045" s="36" t="str">
        <f t="shared" si="133"/>
        <v>97</v>
      </c>
      <c r="N1045" s="34">
        <f t="shared" si="134"/>
        <v>36400</v>
      </c>
      <c r="O1045" s="37">
        <v>36400</v>
      </c>
      <c r="P1045" s="37">
        <v>0</v>
      </c>
      <c r="Q1045" s="32" t="s">
        <v>3872</v>
      </c>
      <c r="R1045" s="37" t="s">
        <v>7732</v>
      </c>
      <c r="S1045" s="38">
        <v>44614</v>
      </c>
      <c r="T1045" s="39">
        <f t="shared" si="135"/>
        <v>28</v>
      </c>
      <c r="U1045" s="72"/>
    </row>
    <row r="1046" spans="1:21" s="39" customFormat="1" ht="54" hidden="1" outlineLevel="1">
      <c r="A1046" s="32">
        <f t="shared" si="136"/>
        <v>1038</v>
      </c>
      <c r="B1046" s="32" t="s">
        <v>3868</v>
      </c>
      <c r="C1046" s="32" t="s">
        <v>3869</v>
      </c>
      <c r="D1046" s="53" t="s">
        <v>7733</v>
      </c>
      <c r="E1046" s="34">
        <v>572593921</v>
      </c>
      <c r="F1046" s="43" t="s">
        <v>347</v>
      </c>
      <c r="G1046" s="34" t="s">
        <v>13065</v>
      </c>
      <c r="H1046" s="35">
        <v>31204892090060</v>
      </c>
      <c r="I1046" s="36" t="str">
        <f t="shared" si="129"/>
        <v>3</v>
      </c>
      <c r="J1046" s="36">
        <f t="shared" si="130"/>
        <v>14</v>
      </c>
      <c r="K1046" s="36" t="str">
        <f t="shared" si="131"/>
        <v>12</v>
      </c>
      <c r="L1046" s="36" t="str">
        <f t="shared" si="132"/>
        <v>04</v>
      </c>
      <c r="M1046" s="36" t="str">
        <f t="shared" si="133"/>
        <v>89</v>
      </c>
      <c r="N1046" s="34">
        <f t="shared" si="134"/>
        <v>31049.200000000001</v>
      </c>
      <c r="O1046" s="37">
        <v>31049.200000000001</v>
      </c>
      <c r="P1046" s="37">
        <v>0</v>
      </c>
      <c r="Q1046" s="32" t="s">
        <v>3872</v>
      </c>
      <c r="R1046" s="37" t="s">
        <v>7734</v>
      </c>
      <c r="S1046" s="38">
        <v>44613</v>
      </c>
      <c r="T1046" s="39">
        <f t="shared" si="135"/>
        <v>28</v>
      </c>
      <c r="U1046" s="72"/>
    </row>
    <row r="1047" spans="1:21" s="39" customFormat="1" ht="54" hidden="1" outlineLevel="1">
      <c r="A1047" s="32">
        <f t="shared" si="136"/>
        <v>1039</v>
      </c>
      <c r="B1047" s="32" t="s">
        <v>3868</v>
      </c>
      <c r="C1047" s="32" t="s">
        <v>3869</v>
      </c>
      <c r="D1047" s="53" t="s">
        <v>7735</v>
      </c>
      <c r="E1047" s="34">
        <v>491384479</v>
      </c>
      <c r="F1047" s="43" t="s">
        <v>391</v>
      </c>
      <c r="G1047" s="34" t="s">
        <v>13066</v>
      </c>
      <c r="H1047" s="35" t="s">
        <v>7736</v>
      </c>
      <c r="I1047" s="36" t="str">
        <f t="shared" si="129"/>
        <v>3</v>
      </c>
      <c r="J1047" s="36">
        <f t="shared" si="130"/>
        <v>14</v>
      </c>
      <c r="K1047" s="36" t="str">
        <f t="shared" si="131"/>
        <v>08</v>
      </c>
      <c r="L1047" s="36" t="str">
        <f t="shared" si="132"/>
        <v>07</v>
      </c>
      <c r="M1047" s="36" t="str">
        <f t="shared" si="133"/>
        <v>78</v>
      </c>
      <c r="N1047" s="34">
        <f t="shared" si="134"/>
        <v>35000</v>
      </c>
      <c r="O1047" s="37">
        <v>35000</v>
      </c>
      <c r="P1047" s="37">
        <v>0</v>
      </c>
      <c r="Q1047" s="32" t="s">
        <v>3872</v>
      </c>
      <c r="R1047" s="37" t="s">
        <v>7737</v>
      </c>
      <c r="S1047" s="38">
        <v>44614</v>
      </c>
      <c r="T1047" s="39">
        <f t="shared" si="135"/>
        <v>28</v>
      </c>
      <c r="U1047" s="72"/>
    </row>
    <row r="1048" spans="1:21" s="39" customFormat="1" ht="54" hidden="1" outlineLevel="1">
      <c r="A1048" s="32">
        <f t="shared" si="136"/>
        <v>1040</v>
      </c>
      <c r="B1048" s="32" t="s">
        <v>3868</v>
      </c>
      <c r="C1048" s="32" t="s">
        <v>3869</v>
      </c>
      <c r="D1048" s="53" t="s">
        <v>7738</v>
      </c>
      <c r="E1048" s="34">
        <v>614856738</v>
      </c>
      <c r="F1048" s="43" t="s">
        <v>259</v>
      </c>
      <c r="G1048" s="34" t="s">
        <v>13067</v>
      </c>
      <c r="H1048" s="35">
        <v>51102005930017</v>
      </c>
      <c r="I1048" s="36" t="str">
        <f t="shared" si="129"/>
        <v>5</v>
      </c>
      <c r="J1048" s="36">
        <f t="shared" si="130"/>
        <v>14</v>
      </c>
      <c r="K1048" s="36" t="str">
        <f t="shared" si="131"/>
        <v>11</v>
      </c>
      <c r="L1048" s="36" t="str">
        <f t="shared" si="132"/>
        <v>02</v>
      </c>
      <c r="M1048" s="36" t="str">
        <f t="shared" si="133"/>
        <v>00</v>
      </c>
      <c r="N1048" s="34">
        <f t="shared" si="134"/>
        <v>34726.199999999997</v>
      </c>
      <c r="O1048" s="37">
        <v>34726.199999999997</v>
      </c>
      <c r="P1048" s="37">
        <v>0</v>
      </c>
      <c r="Q1048" s="32" t="s">
        <v>3872</v>
      </c>
      <c r="R1048" s="37" t="s">
        <v>7739</v>
      </c>
      <c r="S1048" s="38">
        <v>44603</v>
      </c>
      <c r="T1048" s="39">
        <f t="shared" si="135"/>
        <v>28</v>
      </c>
      <c r="U1048" s="72"/>
    </row>
    <row r="1049" spans="1:21" s="39" customFormat="1" ht="54" outlineLevel="1">
      <c r="A1049" s="32">
        <f t="shared" si="136"/>
        <v>1041</v>
      </c>
      <c r="B1049" s="32" t="s">
        <v>3868</v>
      </c>
      <c r="C1049" s="32" t="s">
        <v>3869</v>
      </c>
      <c r="D1049" s="53" t="s">
        <v>7740</v>
      </c>
      <c r="E1049" s="34">
        <v>600063238</v>
      </c>
      <c r="F1049" s="43" t="s">
        <v>866</v>
      </c>
      <c r="G1049" s="34" t="s">
        <v>13068</v>
      </c>
      <c r="H1049" s="35" t="s">
        <v>7741</v>
      </c>
      <c r="I1049" s="36" t="str">
        <f t="shared" si="129"/>
        <v>3</v>
      </c>
      <c r="J1049" s="36">
        <f t="shared" si="130"/>
        <v>14</v>
      </c>
      <c r="K1049" s="36" t="str">
        <f t="shared" si="131"/>
        <v>01</v>
      </c>
      <c r="L1049" s="36" t="str">
        <f t="shared" si="132"/>
        <v>02</v>
      </c>
      <c r="M1049" s="36" t="str">
        <f t="shared" si="133"/>
        <v>86</v>
      </c>
      <c r="N1049" s="34">
        <f t="shared" si="134"/>
        <v>36684.392220000002</v>
      </c>
      <c r="O1049" s="37">
        <v>32000</v>
      </c>
      <c r="P1049" s="37">
        <v>4684.3922199999997</v>
      </c>
      <c r="Q1049" s="32" t="s">
        <v>3872</v>
      </c>
      <c r="R1049" s="37" t="s">
        <v>7742</v>
      </c>
      <c r="S1049" s="38">
        <v>44614</v>
      </c>
      <c r="T1049" s="39">
        <f t="shared" si="135"/>
        <v>28</v>
      </c>
      <c r="U1049" s="72"/>
    </row>
    <row r="1050" spans="1:21" s="39" customFormat="1" ht="54" hidden="1" outlineLevel="1">
      <c r="A1050" s="32">
        <f t="shared" si="136"/>
        <v>1042</v>
      </c>
      <c r="B1050" s="32" t="s">
        <v>3868</v>
      </c>
      <c r="C1050" s="32" t="s">
        <v>3869</v>
      </c>
      <c r="D1050" s="53" t="s">
        <v>7743</v>
      </c>
      <c r="E1050" s="34">
        <v>501476002</v>
      </c>
      <c r="F1050" s="43" t="s">
        <v>360</v>
      </c>
      <c r="G1050" s="34" t="s">
        <v>13069</v>
      </c>
      <c r="H1050" s="35" t="s">
        <v>7744</v>
      </c>
      <c r="I1050" s="36" t="str">
        <f t="shared" si="129"/>
        <v>3</v>
      </c>
      <c r="J1050" s="36">
        <f t="shared" si="130"/>
        <v>14</v>
      </c>
      <c r="K1050" s="36" t="str">
        <f t="shared" si="131"/>
        <v>13</v>
      </c>
      <c r="L1050" s="36" t="str">
        <f t="shared" si="132"/>
        <v>10</v>
      </c>
      <c r="M1050" s="36" t="str">
        <f t="shared" si="133"/>
        <v>91</v>
      </c>
      <c r="N1050" s="34">
        <f t="shared" si="134"/>
        <v>37432.234729999996</v>
      </c>
      <c r="O1050" s="37">
        <v>32300</v>
      </c>
      <c r="P1050" s="37">
        <v>5132.2347300000001</v>
      </c>
      <c r="Q1050" s="32" t="s">
        <v>3872</v>
      </c>
      <c r="R1050" s="37" t="s">
        <v>7745</v>
      </c>
      <c r="S1050" s="38">
        <v>44613</v>
      </c>
      <c r="T1050" s="39">
        <f t="shared" si="135"/>
        <v>28</v>
      </c>
      <c r="U1050" s="72"/>
    </row>
    <row r="1051" spans="1:21" s="39" customFormat="1" ht="54" hidden="1" outlineLevel="1">
      <c r="A1051" s="32">
        <f t="shared" si="136"/>
        <v>1043</v>
      </c>
      <c r="B1051" s="32" t="s">
        <v>3868</v>
      </c>
      <c r="C1051" s="32" t="s">
        <v>3869</v>
      </c>
      <c r="D1051" s="53" t="s">
        <v>7746</v>
      </c>
      <c r="E1051" s="34">
        <v>454191230</v>
      </c>
      <c r="F1051" s="43" t="s">
        <v>107</v>
      </c>
      <c r="G1051" s="34" t="s">
        <v>13070</v>
      </c>
      <c r="H1051" s="35" t="s">
        <v>7747</v>
      </c>
      <c r="I1051" s="36" t="str">
        <f t="shared" si="129"/>
        <v>3</v>
      </c>
      <c r="J1051" s="36">
        <f t="shared" si="130"/>
        <v>14</v>
      </c>
      <c r="K1051" s="36" t="str">
        <f t="shared" si="131"/>
        <v>09</v>
      </c>
      <c r="L1051" s="36" t="str">
        <f t="shared" si="132"/>
        <v>04</v>
      </c>
      <c r="M1051" s="36" t="str">
        <f t="shared" si="133"/>
        <v>63</v>
      </c>
      <c r="N1051" s="34">
        <f t="shared" si="134"/>
        <v>35704.74957</v>
      </c>
      <c r="O1051" s="37">
        <v>31064.799999999999</v>
      </c>
      <c r="P1051" s="37">
        <v>4639.9495700000007</v>
      </c>
      <c r="Q1051" s="32" t="s">
        <v>3872</v>
      </c>
      <c r="R1051" s="37" t="s">
        <v>7748</v>
      </c>
      <c r="S1051" s="38">
        <v>44610</v>
      </c>
      <c r="T1051" s="39">
        <f t="shared" si="135"/>
        <v>28</v>
      </c>
      <c r="U1051" s="72"/>
    </row>
    <row r="1052" spans="1:21" s="39" customFormat="1" ht="54" hidden="1" outlineLevel="1">
      <c r="A1052" s="32">
        <f t="shared" si="136"/>
        <v>1044</v>
      </c>
      <c r="B1052" s="32" t="s">
        <v>3868</v>
      </c>
      <c r="C1052" s="32" t="s">
        <v>3869</v>
      </c>
      <c r="D1052" s="53" t="s">
        <v>7749</v>
      </c>
      <c r="E1052" s="34">
        <v>522826679</v>
      </c>
      <c r="F1052" s="43" t="s">
        <v>155</v>
      </c>
      <c r="G1052" s="34" t="s">
        <v>13071</v>
      </c>
      <c r="H1052" s="35" t="s">
        <v>7750</v>
      </c>
      <c r="I1052" s="36" t="str">
        <f t="shared" si="129"/>
        <v>4</v>
      </c>
      <c r="J1052" s="36">
        <f t="shared" si="130"/>
        <v>14</v>
      </c>
      <c r="K1052" s="36" t="str">
        <f t="shared" si="131"/>
        <v>20</v>
      </c>
      <c r="L1052" s="36" t="str">
        <f t="shared" si="132"/>
        <v>04</v>
      </c>
      <c r="M1052" s="36" t="str">
        <f t="shared" si="133"/>
        <v>86</v>
      </c>
      <c r="N1052" s="34">
        <f t="shared" si="134"/>
        <v>41856.252710000001</v>
      </c>
      <c r="O1052" s="37">
        <v>36400</v>
      </c>
      <c r="P1052" s="37">
        <v>5456.2527099999998</v>
      </c>
      <c r="Q1052" s="32" t="s">
        <v>3872</v>
      </c>
      <c r="R1052" s="37" t="s">
        <v>7751</v>
      </c>
      <c r="S1052" s="38">
        <v>44614</v>
      </c>
      <c r="T1052" s="39">
        <f t="shared" si="135"/>
        <v>28</v>
      </c>
      <c r="U1052" s="72"/>
    </row>
    <row r="1053" spans="1:21" s="39" customFormat="1" ht="54" hidden="1" outlineLevel="1">
      <c r="A1053" s="32">
        <f t="shared" si="136"/>
        <v>1045</v>
      </c>
      <c r="B1053" s="32" t="s">
        <v>3868</v>
      </c>
      <c r="C1053" s="32" t="s">
        <v>3869</v>
      </c>
      <c r="D1053" s="53" t="s">
        <v>7752</v>
      </c>
      <c r="E1053" s="34">
        <v>496000294</v>
      </c>
      <c r="F1053" s="43" t="s">
        <v>187</v>
      </c>
      <c r="G1053" s="34" t="s">
        <v>13072</v>
      </c>
      <c r="H1053" s="35" t="s">
        <v>7753</v>
      </c>
      <c r="I1053" s="36" t="str">
        <f t="shared" si="129"/>
        <v>4</v>
      </c>
      <c r="J1053" s="36">
        <f t="shared" si="130"/>
        <v>14</v>
      </c>
      <c r="K1053" s="36" t="str">
        <f t="shared" si="131"/>
        <v>17</v>
      </c>
      <c r="L1053" s="36" t="str">
        <f t="shared" si="132"/>
        <v>03</v>
      </c>
      <c r="M1053" s="36" t="str">
        <f t="shared" si="133"/>
        <v>83</v>
      </c>
      <c r="N1053" s="34">
        <f t="shared" si="134"/>
        <v>35721.287510000002</v>
      </c>
      <c r="O1053" s="37">
        <v>31064.799999999999</v>
      </c>
      <c r="P1053" s="37">
        <v>4656.4875099999999</v>
      </c>
      <c r="Q1053" s="32" t="s">
        <v>3872</v>
      </c>
      <c r="R1053" s="37" t="s">
        <v>7754</v>
      </c>
      <c r="S1053" s="38">
        <v>44613</v>
      </c>
      <c r="T1053" s="39">
        <f t="shared" si="135"/>
        <v>28</v>
      </c>
      <c r="U1053" s="72"/>
    </row>
    <row r="1054" spans="1:21" s="39" customFormat="1" ht="54" outlineLevel="1">
      <c r="A1054" s="32">
        <f t="shared" si="136"/>
        <v>1046</v>
      </c>
      <c r="B1054" s="32" t="s">
        <v>3868</v>
      </c>
      <c r="C1054" s="32" t="s">
        <v>3869</v>
      </c>
      <c r="D1054" s="53" t="s">
        <v>7755</v>
      </c>
      <c r="E1054" s="34">
        <v>520489830</v>
      </c>
      <c r="F1054" s="43" t="s">
        <v>2966</v>
      </c>
      <c r="G1054" s="34" t="s">
        <v>13073</v>
      </c>
      <c r="H1054" s="35" t="s">
        <v>7756</v>
      </c>
      <c r="I1054" s="36" t="str">
        <f t="shared" si="129"/>
        <v>4</v>
      </c>
      <c r="J1054" s="36">
        <f t="shared" si="130"/>
        <v>14</v>
      </c>
      <c r="K1054" s="36" t="str">
        <f t="shared" si="131"/>
        <v>09</v>
      </c>
      <c r="L1054" s="36" t="str">
        <f t="shared" si="132"/>
        <v>08</v>
      </c>
      <c r="M1054" s="36" t="str">
        <f t="shared" si="133"/>
        <v>94</v>
      </c>
      <c r="N1054" s="34">
        <f t="shared" si="134"/>
        <v>32000</v>
      </c>
      <c r="O1054" s="37">
        <v>32000</v>
      </c>
      <c r="P1054" s="37">
        <v>0</v>
      </c>
      <c r="Q1054" s="32" t="s">
        <v>3872</v>
      </c>
      <c r="R1054" s="37" t="s">
        <v>7757</v>
      </c>
      <c r="S1054" s="38">
        <v>44607</v>
      </c>
      <c r="T1054" s="39">
        <f t="shared" si="135"/>
        <v>28</v>
      </c>
      <c r="U1054" s="72"/>
    </row>
    <row r="1055" spans="1:21" s="39" customFormat="1" ht="54" hidden="1" outlineLevel="1">
      <c r="A1055" s="32">
        <f t="shared" si="136"/>
        <v>1047</v>
      </c>
      <c r="B1055" s="32" t="s">
        <v>3868</v>
      </c>
      <c r="C1055" s="32" t="s">
        <v>3869</v>
      </c>
      <c r="D1055" s="53" t="s">
        <v>7758</v>
      </c>
      <c r="E1055" s="34">
        <v>540015950</v>
      </c>
      <c r="F1055" s="43" t="s">
        <v>3768</v>
      </c>
      <c r="G1055" s="34" t="s">
        <v>13074</v>
      </c>
      <c r="H1055" s="35" t="s">
        <v>7759</v>
      </c>
      <c r="I1055" s="36" t="str">
        <f t="shared" si="129"/>
        <v>3</v>
      </c>
      <c r="J1055" s="36">
        <f t="shared" si="130"/>
        <v>14</v>
      </c>
      <c r="K1055" s="36" t="str">
        <f t="shared" si="131"/>
        <v>05</v>
      </c>
      <c r="L1055" s="36" t="str">
        <f t="shared" si="132"/>
        <v>03</v>
      </c>
      <c r="M1055" s="36" t="str">
        <f t="shared" si="133"/>
        <v>92</v>
      </c>
      <c r="N1055" s="34">
        <f t="shared" si="134"/>
        <v>38462.665999999997</v>
      </c>
      <c r="O1055" s="37">
        <v>36400</v>
      </c>
      <c r="P1055" s="37">
        <v>2062.6660000000002</v>
      </c>
      <c r="Q1055" s="32" t="s">
        <v>3872</v>
      </c>
      <c r="R1055" s="37" t="s">
        <v>7760</v>
      </c>
      <c r="S1055" s="38">
        <v>44610</v>
      </c>
      <c r="T1055" s="39">
        <f t="shared" si="135"/>
        <v>28</v>
      </c>
      <c r="U1055" s="72"/>
    </row>
    <row r="1056" spans="1:21" s="39" customFormat="1" ht="54" outlineLevel="1">
      <c r="A1056" s="32">
        <f t="shared" si="136"/>
        <v>1048</v>
      </c>
      <c r="B1056" s="32" t="s">
        <v>3868</v>
      </c>
      <c r="C1056" s="32" t="s">
        <v>3869</v>
      </c>
      <c r="D1056" s="53" t="s">
        <v>7761</v>
      </c>
      <c r="E1056" s="34">
        <v>511813004</v>
      </c>
      <c r="F1056" s="43" t="s">
        <v>1214</v>
      </c>
      <c r="G1056" s="34" t="s">
        <v>13075</v>
      </c>
      <c r="H1056" s="35" t="s">
        <v>7762</v>
      </c>
      <c r="I1056" s="36" t="str">
        <f t="shared" si="129"/>
        <v>3</v>
      </c>
      <c r="J1056" s="36">
        <f t="shared" si="130"/>
        <v>14</v>
      </c>
      <c r="K1056" s="36" t="str">
        <f t="shared" si="131"/>
        <v>09</v>
      </c>
      <c r="L1056" s="36" t="str">
        <f t="shared" si="132"/>
        <v>07</v>
      </c>
      <c r="M1056" s="36" t="str">
        <f t="shared" si="133"/>
        <v>83</v>
      </c>
      <c r="N1056" s="34">
        <f t="shared" si="134"/>
        <v>35523.68864</v>
      </c>
      <c r="O1056" s="37">
        <v>32000</v>
      </c>
      <c r="P1056" s="37">
        <v>3523.6886400000003</v>
      </c>
      <c r="Q1056" s="32" t="s">
        <v>3872</v>
      </c>
      <c r="R1056" s="37" t="s">
        <v>7763</v>
      </c>
      <c r="S1056" s="38">
        <v>44615</v>
      </c>
      <c r="T1056" s="39">
        <f t="shared" si="135"/>
        <v>28</v>
      </c>
      <c r="U1056" s="72"/>
    </row>
    <row r="1057" spans="1:21" s="39" customFormat="1" ht="54" hidden="1" outlineLevel="1">
      <c r="A1057" s="32">
        <f t="shared" si="136"/>
        <v>1049</v>
      </c>
      <c r="B1057" s="32" t="s">
        <v>3868</v>
      </c>
      <c r="C1057" s="32" t="s">
        <v>3869</v>
      </c>
      <c r="D1057" s="53" t="s">
        <v>7764</v>
      </c>
      <c r="E1057" s="34">
        <v>454211616</v>
      </c>
      <c r="F1057" s="43" t="s">
        <v>407</v>
      </c>
      <c r="G1057" s="34" t="s">
        <v>13076</v>
      </c>
      <c r="H1057" s="35" t="s">
        <v>7765</v>
      </c>
      <c r="I1057" s="36" t="str">
        <f t="shared" si="129"/>
        <v>4</v>
      </c>
      <c r="J1057" s="36">
        <f t="shared" si="130"/>
        <v>14</v>
      </c>
      <c r="K1057" s="36" t="str">
        <f t="shared" si="131"/>
        <v>27</v>
      </c>
      <c r="L1057" s="36" t="str">
        <f t="shared" si="132"/>
        <v>06</v>
      </c>
      <c r="M1057" s="36" t="str">
        <f t="shared" si="133"/>
        <v>73</v>
      </c>
      <c r="N1057" s="34">
        <f t="shared" si="134"/>
        <v>35000</v>
      </c>
      <c r="O1057" s="37">
        <v>35000</v>
      </c>
      <c r="P1057" s="37">
        <v>0</v>
      </c>
      <c r="Q1057" s="32" t="s">
        <v>3872</v>
      </c>
      <c r="R1057" s="37" t="s">
        <v>7766</v>
      </c>
      <c r="S1057" s="38">
        <v>44615</v>
      </c>
      <c r="T1057" s="39">
        <f t="shared" si="135"/>
        <v>28</v>
      </c>
      <c r="U1057" s="72"/>
    </row>
    <row r="1058" spans="1:21" s="39" customFormat="1" ht="54" outlineLevel="1">
      <c r="A1058" s="32">
        <f t="shared" si="136"/>
        <v>1050</v>
      </c>
      <c r="B1058" s="32" t="s">
        <v>3868</v>
      </c>
      <c r="C1058" s="32" t="s">
        <v>3869</v>
      </c>
      <c r="D1058" s="53" t="s">
        <v>7767</v>
      </c>
      <c r="E1058" s="34">
        <v>510833835</v>
      </c>
      <c r="F1058" s="43" t="s">
        <v>439</v>
      </c>
      <c r="G1058" s="34" t="s">
        <v>13077</v>
      </c>
      <c r="H1058" s="35" t="s">
        <v>7768</v>
      </c>
      <c r="I1058" s="36" t="str">
        <f t="shared" si="129"/>
        <v>4</v>
      </c>
      <c r="J1058" s="36">
        <f t="shared" si="130"/>
        <v>14</v>
      </c>
      <c r="K1058" s="36" t="str">
        <f t="shared" si="131"/>
        <v>15</v>
      </c>
      <c r="L1058" s="36" t="str">
        <f t="shared" si="132"/>
        <v>01</v>
      </c>
      <c r="M1058" s="36" t="str">
        <f t="shared" si="133"/>
        <v>82</v>
      </c>
      <c r="N1058" s="34">
        <f t="shared" si="134"/>
        <v>36686.686139999998</v>
      </c>
      <c r="O1058" s="37">
        <v>32000</v>
      </c>
      <c r="P1058" s="37">
        <v>4686.6861399999998</v>
      </c>
      <c r="Q1058" s="32" t="s">
        <v>3872</v>
      </c>
      <c r="R1058" s="37" t="s">
        <v>7769</v>
      </c>
      <c r="S1058" s="38">
        <v>44610</v>
      </c>
      <c r="T1058" s="39">
        <f t="shared" si="135"/>
        <v>28</v>
      </c>
      <c r="U1058" s="72"/>
    </row>
    <row r="1059" spans="1:21" s="39" customFormat="1" ht="54" outlineLevel="1">
      <c r="A1059" s="32">
        <f t="shared" si="136"/>
        <v>1051</v>
      </c>
      <c r="B1059" s="32" t="s">
        <v>3868</v>
      </c>
      <c r="C1059" s="32" t="s">
        <v>3869</v>
      </c>
      <c r="D1059" s="53" t="s">
        <v>7770</v>
      </c>
      <c r="E1059" s="34">
        <v>539256935</v>
      </c>
      <c r="F1059" s="43" t="s">
        <v>3249</v>
      </c>
      <c r="G1059" s="34" t="s">
        <v>13078</v>
      </c>
      <c r="H1059" s="35" t="s">
        <v>7771</v>
      </c>
      <c r="I1059" s="36" t="str">
        <f t="shared" si="129"/>
        <v>4</v>
      </c>
      <c r="J1059" s="36">
        <f t="shared" si="130"/>
        <v>14</v>
      </c>
      <c r="K1059" s="36" t="str">
        <f t="shared" si="131"/>
        <v>13</v>
      </c>
      <c r="L1059" s="36" t="str">
        <f t="shared" si="132"/>
        <v>06</v>
      </c>
      <c r="M1059" s="36" t="str">
        <f t="shared" si="133"/>
        <v>85</v>
      </c>
      <c r="N1059" s="34">
        <f t="shared" si="134"/>
        <v>36172.354569999996</v>
      </c>
      <c r="O1059" s="37">
        <v>32000</v>
      </c>
      <c r="P1059" s="37">
        <v>4172.3545699999995</v>
      </c>
      <c r="Q1059" s="32" t="s">
        <v>3872</v>
      </c>
      <c r="R1059" s="37" t="s">
        <v>7772</v>
      </c>
      <c r="S1059" s="38">
        <v>44614</v>
      </c>
      <c r="T1059" s="39">
        <f t="shared" si="135"/>
        <v>28</v>
      </c>
      <c r="U1059" s="72"/>
    </row>
    <row r="1060" spans="1:21" s="39" customFormat="1" ht="54" hidden="1" outlineLevel="1">
      <c r="A1060" s="32">
        <f t="shared" si="136"/>
        <v>1052</v>
      </c>
      <c r="B1060" s="32" t="s">
        <v>3868</v>
      </c>
      <c r="C1060" s="32" t="s">
        <v>3869</v>
      </c>
      <c r="D1060" s="53" t="s">
        <v>7773</v>
      </c>
      <c r="E1060" s="35">
        <v>503088278</v>
      </c>
      <c r="F1060" s="43" t="s">
        <v>133</v>
      </c>
      <c r="G1060" s="34" t="s">
        <v>13079</v>
      </c>
      <c r="H1060" s="35">
        <v>42311872170187</v>
      </c>
      <c r="I1060" s="36" t="str">
        <f t="shared" si="129"/>
        <v>4</v>
      </c>
      <c r="J1060" s="36">
        <f t="shared" si="130"/>
        <v>14</v>
      </c>
      <c r="K1060" s="36" t="str">
        <f t="shared" si="131"/>
        <v>23</v>
      </c>
      <c r="L1060" s="36" t="str">
        <f t="shared" si="132"/>
        <v>11</v>
      </c>
      <c r="M1060" s="36" t="str">
        <f t="shared" si="133"/>
        <v>87</v>
      </c>
      <c r="N1060" s="34">
        <f t="shared" si="134"/>
        <v>31064.799999999999</v>
      </c>
      <c r="O1060" s="37">
        <v>31064.799999999999</v>
      </c>
      <c r="P1060" s="37">
        <v>0</v>
      </c>
      <c r="Q1060" s="32" t="s">
        <v>3872</v>
      </c>
      <c r="R1060" s="37" t="s">
        <v>7774</v>
      </c>
      <c r="S1060" s="38">
        <v>44607</v>
      </c>
      <c r="T1060" s="39">
        <f t="shared" si="135"/>
        <v>28</v>
      </c>
      <c r="U1060" s="72"/>
    </row>
    <row r="1061" spans="1:21" s="39" customFormat="1" ht="54" outlineLevel="1">
      <c r="A1061" s="32">
        <f t="shared" si="136"/>
        <v>1053</v>
      </c>
      <c r="B1061" s="32" t="s">
        <v>3868</v>
      </c>
      <c r="C1061" s="32" t="s">
        <v>3869</v>
      </c>
      <c r="D1061" s="53" t="s">
        <v>7775</v>
      </c>
      <c r="E1061" s="35">
        <v>545659613</v>
      </c>
      <c r="F1061" s="43" t="s">
        <v>7776</v>
      </c>
      <c r="G1061" s="34" t="s">
        <v>13080</v>
      </c>
      <c r="H1061" s="35">
        <v>41210782170054</v>
      </c>
      <c r="I1061" s="36" t="str">
        <f t="shared" si="129"/>
        <v>4</v>
      </c>
      <c r="J1061" s="36">
        <f t="shared" si="130"/>
        <v>14</v>
      </c>
      <c r="K1061" s="36" t="str">
        <f t="shared" si="131"/>
        <v>12</v>
      </c>
      <c r="L1061" s="36" t="str">
        <f t="shared" si="132"/>
        <v>10</v>
      </c>
      <c r="M1061" s="36" t="str">
        <f t="shared" si="133"/>
        <v>78</v>
      </c>
      <c r="N1061" s="34">
        <f t="shared" si="134"/>
        <v>32000</v>
      </c>
      <c r="O1061" s="37">
        <v>32000</v>
      </c>
      <c r="P1061" s="37">
        <v>0</v>
      </c>
      <c r="Q1061" s="32" t="s">
        <v>3872</v>
      </c>
      <c r="R1061" s="37" t="s">
        <v>7777</v>
      </c>
      <c r="S1061" s="38">
        <v>44610</v>
      </c>
      <c r="T1061" s="39">
        <f t="shared" si="135"/>
        <v>28</v>
      </c>
      <c r="U1061" s="72"/>
    </row>
    <row r="1062" spans="1:21" s="39" customFormat="1" ht="54" hidden="1" outlineLevel="1">
      <c r="A1062" s="32">
        <f t="shared" si="136"/>
        <v>1054</v>
      </c>
      <c r="B1062" s="32" t="s">
        <v>3868</v>
      </c>
      <c r="C1062" s="32" t="s">
        <v>3869</v>
      </c>
      <c r="D1062" s="53" t="s">
        <v>7778</v>
      </c>
      <c r="E1062" s="35" t="s">
        <v>7779</v>
      </c>
      <c r="F1062" s="43" t="s">
        <v>7780</v>
      </c>
      <c r="G1062" s="34" t="s">
        <v>13081</v>
      </c>
      <c r="H1062" s="35">
        <v>62802035960078</v>
      </c>
      <c r="I1062" s="36" t="str">
        <f t="shared" si="129"/>
        <v>6</v>
      </c>
      <c r="J1062" s="36">
        <f t="shared" si="130"/>
        <v>14</v>
      </c>
      <c r="K1062" s="36" t="str">
        <f t="shared" si="131"/>
        <v>28</v>
      </c>
      <c r="L1062" s="36" t="str">
        <f t="shared" si="132"/>
        <v>02</v>
      </c>
      <c r="M1062" s="36" t="str">
        <f t="shared" si="133"/>
        <v>03</v>
      </c>
      <c r="N1062" s="34">
        <f t="shared" si="134"/>
        <v>36400</v>
      </c>
      <c r="O1062" s="37">
        <v>36400</v>
      </c>
      <c r="P1062" s="37">
        <v>0</v>
      </c>
      <c r="Q1062" s="32" t="s">
        <v>3872</v>
      </c>
      <c r="R1062" s="37" t="s">
        <v>7781</v>
      </c>
      <c r="S1062" s="38">
        <v>44613</v>
      </c>
      <c r="T1062" s="39">
        <f t="shared" si="135"/>
        <v>28</v>
      </c>
      <c r="U1062" s="72"/>
    </row>
    <row r="1063" spans="1:21" s="39" customFormat="1" ht="54" hidden="1" outlineLevel="1">
      <c r="A1063" s="32">
        <f t="shared" si="136"/>
        <v>1055</v>
      </c>
      <c r="B1063" s="32" t="s">
        <v>3868</v>
      </c>
      <c r="C1063" s="32" t="s">
        <v>3869</v>
      </c>
      <c r="D1063" s="53" t="s">
        <v>7782</v>
      </c>
      <c r="E1063" s="34" t="s">
        <v>7783</v>
      </c>
      <c r="F1063" s="43" t="s">
        <v>7784</v>
      </c>
      <c r="G1063" s="34" t="s">
        <v>13082</v>
      </c>
      <c r="H1063" s="35">
        <v>30103922160034</v>
      </c>
      <c r="I1063" s="36" t="str">
        <f t="shared" si="129"/>
        <v>3</v>
      </c>
      <c r="J1063" s="36">
        <f t="shared" si="130"/>
        <v>14</v>
      </c>
      <c r="K1063" s="36" t="str">
        <f t="shared" si="131"/>
        <v>01</v>
      </c>
      <c r="L1063" s="36" t="str">
        <f t="shared" si="132"/>
        <v>03</v>
      </c>
      <c r="M1063" s="36" t="str">
        <f t="shared" si="133"/>
        <v>92</v>
      </c>
      <c r="N1063" s="34">
        <f t="shared" si="134"/>
        <v>35994</v>
      </c>
      <c r="O1063" s="37">
        <v>35994</v>
      </c>
      <c r="P1063" s="37">
        <v>0</v>
      </c>
      <c r="Q1063" s="32" t="s">
        <v>3872</v>
      </c>
      <c r="R1063" s="37" t="s">
        <v>7785</v>
      </c>
      <c r="S1063" s="38">
        <v>44610</v>
      </c>
      <c r="T1063" s="39">
        <f t="shared" si="135"/>
        <v>28</v>
      </c>
      <c r="U1063" s="72"/>
    </row>
    <row r="1064" spans="1:21" s="39" customFormat="1" ht="54" outlineLevel="1">
      <c r="A1064" s="32">
        <f t="shared" si="136"/>
        <v>1056</v>
      </c>
      <c r="B1064" s="32" t="s">
        <v>3868</v>
      </c>
      <c r="C1064" s="32" t="s">
        <v>3869</v>
      </c>
      <c r="D1064" s="53" t="s">
        <v>7786</v>
      </c>
      <c r="E1064" s="34">
        <v>546907588</v>
      </c>
      <c r="F1064" s="43" t="s">
        <v>7787</v>
      </c>
      <c r="G1064" s="34" t="s">
        <v>13083</v>
      </c>
      <c r="H1064" s="35">
        <v>31901902180130</v>
      </c>
      <c r="I1064" s="36" t="str">
        <f t="shared" si="129"/>
        <v>3</v>
      </c>
      <c r="J1064" s="36">
        <f t="shared" si="130"/>
        <v>14</v>
      </c>
      <c r="K1064" s="36" t="str">
        <f t="shared" si="131"/>
        <v>19</v>
      </c>
      <c r="L1064" s="36" t="str">
        <f t="shared" si="132"/>
        <v>01</v>
      </c>
      <c r="M1064" s="36" t="str">
        <f t="shared" si="133"/>
        <v>90</v>
      </c>
      <c r="N1064" s="34">
        <f t="shared" si="134"/>
        <v>32000</v>
      </c>
      <c r="O1064" s="37">
        <v>32000</v>
      </c>
      <c r="P1064" s="37">
        <v>0</v>
      </c>
      <c r="Q1064" s="32" t="s">
        <v>3872</v>
      </c>
      <c r="R1064" s="37" t="s">
        <v>7788</v>
      </c>
      <c r="S1064" s="38">
        <v>44616</v>
      </c>
      <c r="T1064" s="39">
        <f t="shared" si="135"/>
        <v>28</v>
      </c>
      <c r="U1064" s="72"/>
    </row>
    <row r="1065" spans="1:21" s="39" customFormat="1" ht="54" hidden="1" outlineLevel="1">
      <c r="A1065" s="32">
        <f t="shared" si="136"/>
        <v>1057</v>
      </c>
      <c r="B1065" s="32" t="s">
        <v>3868</v>
      </c>
      <c r="C1065" s="32" t="s">
        <v>3869</v>
      </c>
      <c r="D1065" s="53" t="s">
        <v>7789</v>
      </c>
      <c r="E1065" s="35">
        <v>555444385</v>
      </c>
      <c r="F1065" s="43" t="s">
        <v>405</v>
      </c>
      <c r="G1065" s="34" t="s">
        <v>13084</v>
      </c>
      <c r="H1065" s="35">
        <v>32401955930027</v>
      </c>
      <c r="I1065" s="36" t="str">
        <f t="shared" si="129"/>
        <v>3</v>
      </c>
      <c r="J1065" s="36">
        <f t="shared" si="130"/>
        <v>14</v>
      </c>
      <c r="K1065" s="36" t="str">
        <f t="shared" si="131"/>
        <v>24</v>
      </c>
      <c r="L1065" s="36" t="str">
        <f t="shared" si="132"/>
        <v>01</v>
      </c>
      <c r="M1065" s="36" t="str">
        <f t="shared" si="133"/>
        <v>95</v>
      </c>
      <c r="N1065" s="34">
        <f t="shared" si="134"/>
        <v>29661.1</v>
      </c>
      <c r="O1065" s="37">
        <v>29661.1</v>
      </c>
      <c r="P1065" s="37">
        <v>0</v>
      </c>
      <c r="Q1065" s="32" t="s">
        <v>3872</v>
      </c>
      <c r="R1065" s="37" t="s">
        <v>7790</v>
      </c>
      <c r="S1065" s="38">
        <v>44607</v>
      </c>
      <c r="T1065" s="39">
        <f t="shared" si="135"/>
        <v>28</v>
      </c>
      <c r="U1065" s="72"/>
    </row>
    <row r="1066" spans="1:21" s="39" customFormat="1" ht="54" hidden="1" outlineLevel="1">
      <c r="A1066" s="32">
        <f t="shared" si="136"/>
        <v>1058</v>
      </c>
      <c r="B1066" s="32" t="s">
        <v>3868</v>
      </c>
      <c r="C1066" s="32" t="s">
        <v>3869</v>
      </c>
      <c r="D1066" s="53" t="s">
        <v>7791</v>
      </c>
      <c r="E1066" s="34">
        <v>548009840</v>
      </c>
      <c r="F1066" s="43" t="s">
        <v>7792</v>
      </c>
      <c r="G1066" s="34" t="s">
        <v>13085</v>
      </c>
      <c r="H1066" s="35">
        <v>31906835990014</v>
      </c>
      <c r="I1066" s="36" t="str">
        <f t="shared" si="129"/>
        <v>3</v>
      </c>
      <c r="J1066" s="36">
        <f t="shared" si="130"/>
        <v>14</v>
      </c>
      <c r="K1066" s="36" t="str">
        <f t="shared" si="131"/>
        <v>19</v>
      </c>
      <c r="L1066" s="36" t="str">
        <f t="shared" si="132"/>
        <v>06</v>
      </c>
      <c r="M1066" s="36" t="str">
        <f t="shared" si="133"/>
        <v>83</v>
      </c>
      <c r="N1066" s="34">
        <f t="shared" si="134"/>
        <v>41590.490310000001</v>
      </c>
      <c r="O1066" s="37">
        <v>36400</v>
      </c>
      <c r="P1066" s="37">
        <v>5190.4903099999992</v>
      </c>
      <c r="Q1066" s="32" t="s">
        <v>3872</v>
      </c>
      <c r="R1066" s="37" t="s">
        <v>7793</v>
      </c>
      <c r="S1066" s="38">
        <v>44614</v>
      </c>
      <c r="T1066" s="39">
        <f t="shared" si="135"/>
        <v>28</v>
      </c>
      <c r="U1066" s="72"/>
    </row>
    <row r="1067" spans="1:21" s="39" customFormat="1" ht="54" outlineLevel="1">
      <c r="A1067" s="32">
        <f t="shared" si="136"/>
        <v>1059</v>
      </c>
      <c r="B1067" s="32" t="s">
        <v>3868</v>
      </c>
      <c r="C1067" s="32" t="s">
        <v>3869</v>
      </c>
      <c r="D1067" s="53" t="s">
        <v>7794</v>
      </c>
      <c r="E1067" s="34">
        <v>523154859</v>
      </c>
      <c r="F1067" s="43" t="s">
        <v>7795</v>
      </c>
      <c r="G1067" s="34" t="s">
        <v>13086</v>
      </c>
      <c r="H1067" s="35" t="s">
        <v>7796</v>
      </c>
      <c r="I1067" s="36" t="str">
        <f t="shared" si="129"/>
        <v>3</v>
      </c>
      <c r="J1067" s="36">
        <f t="shared" si="130"/>
        <v>14</v>
      </c>
      <c r="K1067" s="36" t="str">
        <f t="shared" si="131"/>
        <v>15</v>
      </c>
      <c r="L1067" s="36" t="str">
        <f t="shared" si="132"/>
        <v>04</v>
      </c>
      <c r="M1067" s="36" t="str">
        <f t="shared" si="133"/>
        <v>87</v>
      </c>
      <c r="N1067" s="34">
        <f t="shared" si="134"/>
        <v>36841.377899999999</v>
      </c>
      <c r="O1067" s="37">
        <v>32000</v>
      </c>
      <c r="P1067" s="37">
        <v>4841.3779000000004</v>
      </c>
      <c r="Q1067" s="32" t="s">
        <v>3872</v>
      </c>
      <c r="R1067" s="37" t="s">
        <v>7797</v>
      </c>
      <c r="S1067" s="38">
        <v>44616</v>
      </c>
      <c r="T1067" s="39">
        <f t="shared" si="135"/>
        <v>28</v>
      </c>
      <c r="U1067" s="72"/>
    </row>
    <row r="1068" spans="1:21" s="39" customFormat="1" ht="54" hidden="1" outlineLevel="1">
      <c r="A1068" s="32">
        <f t="shared" si="136"/>
        <v>1060</v>
      </c>
      <c r="B1068" s="32" t="s">
        <v>3868</v>
      </c>
      <c r="C1068" s="32" t="s">
        <v>3869</v>
      </c>
      <c r="D1068" s="53" t="s">
        <v>7798</v>
      </c>
      <c r="E1068" s="35">
        <v>585650265</v>
      </c>
      <c r="F1068" s="43" t="s">
        <v>3805</v>
      </c>
      <c r="G1068" s="34" t="s">
        <v>13087</v>
      </c>
      <c r="H1068" s="35">
        <v>42508965940020</v>
      </c>
      <c r="I1068" s="36" t="str">
        <f t="shared" si="129"/>
        <v>4</v>
      </c>
      <c r="J1068" s="36">
        <f t="shared" si="130"/>
        <v>14</v>
      </c>
      <c r="K1068" s="36" t="str">
        <f t="shared" si="131"/>
        <v>25</v>
      </c>
      <c r="L1068" s="36" t="str">
        <f t="shared" si="132"/>
        <v>08</v>
      </c>
      <c r="M1068" s="36" t="str">
        <f t="shared" si="133"/>
        <v>96</v>
      </c>
      <c r="N1068" s="34">
        <f t="shared" si="134"/>
        <v>30711.1</v>
      </c>
      <c r="O1068" s="37">
        <v>30711.1</v>
      </c>
      <c r="P1068" s="37">
        <v>0</v>
      </c>
      <c r="Q1068" s="32" t="s">
        <v>3872</v>
      </c>
      <c r="R1068" s="37" t="s">
        <v>7799</v>
      </c>
      <c r="S1068" s="38">
        <v>44616</v>
      </c>
      <c r="T1068" s="39">
        <f t="shared" si="135"/>
        <v>28</v>
      </c>
      <c r="U1068" s="72"/>
    </row>
    <row r="1069" spans="1:21" s="39" customFormat="1" ht="54" hidden="1" outlineLevel="1">
      <c r="A1069" s="32">
        <f t="shared" si="136"/>
        <v>1061</v>
      </c>
      <c r="B1069" s="32" t="s">
        <v>3868</v>
      </c>
      <c r="C1069" s="32" t="s">
        <v>3869</v>
      </c>
      <c r="D1069" s="53" t="s">
        <v>7800</v>
      </c>
      <c r="E1069" s="34">
        <v>611410614</v>
      </c>
      <c r="F1069" s="43" t="s">
        <v>7801</v>
      </c>
      <c r="G1069" s="34" t="s">
        <v>13088</v>
      </c>
      <c r="H1069" s="35">
        <v>40911995950015</v>
      </c>
      <c r="I1069" s="36" t="str">
        <f t="shared" si="129"/>
        <v>4</v>
      </c>
      <c r="J1069" s="36">
        <f t="shared" si="130"/>
        <v>14</v>
      </c>
      <c r="K1069" s="36" t="str">
        <f t="shared" si="131"/>
        <v>09</v>
      </c>
      <c r="L1069" s="36" t="str">
        <f t="shared" si="132"/>
        <v>11</v>
      </c>
      <c r="M1069" s="36" t="str">
        <f t="shared" si="133"/>
        <v>99</v>
      </c>
      <c r="N1069" s="34">
        <f t="shared" si="134"/>
        <v>29325.468000000001</v>
      </c>
      <c r="O1069" s="37">
        <v>25036.2</v>
      </c>
      <c r="P1069" s="37">
        <v>4289.268</v>
      </c>
      <c r="Q1069" s="32" t="s">
        <v>3872</v>
      </c>
      <c r="R1069" s="37" t="s">
        <v>7802</v>
      </c>
      <c r="S1069" s="38">
        <v>44600</v>
      </c>
      <c r="T1069" s="39">
        <f t="shared" si="135"/>
        <v>28</v>
      </c>
      <c r="U1069" s="72"/>
    </row>
    <row r="1070" spans="1:21" s="39" customFormat="1" ht="54" outlineLevel="1">
      <c r="A1070" s="32">
        <f t="shared" si="136"/>
        <v>1062</v>
      </c>
      <c r="B1070" s="32" t="s">
        <v>3868</v>
      </c>
      <c r="C1070" s="32" t="s">
        <v>3869</v>
      </c>
      <c r="D1070" s="53" t="s">
        <v>7803</v>
      </c>
      <c r="E1070" s="35">
        <v>554547391</v>
      </c>
      <c r="F1070" s="43" t="s">
        <v>823</v>
      </c>
      <c r="G1070" s="34" t="s">
        <v>13089</v>
      </c>
      <c r="H1070" s="35">
        <v>42109902130054</v>
      </c>
      <c r="I1070" s="36" t="str">
        <f t="shared" si="129"/>
        <v>4</v>
      </c>
      <c r="J1070" s="36">
        <f t="shared" si="130"/>
        <v>14</v>
      </c>
      <c r="K1070" s="36" t="str">
        <f t="shared" si="131"/>
        <v>21</v>
      </c>
      <c r="L1070" s="36" t="str">
        <f t="shared" si="132"/>
        <v>09</v>
      </c>
      <c r="M1070" s="36" t="str">
        <f t="shared" si="133"/>
        <v>90</v>
      </c>
      <c r="N1070" s="34">
        <f t="shared" si="134"/>
        <v>32000</v>
      </c>
      <c r="O1070" s="37">
        <v>32000</v>
      </c>
      <c r="P1070" s="37">
        <v>0</v>
      </c>
      <c r="Q1070" s="32" t="s">
        <v>3872</v>
      </c>
      <c r="R1070" s="37" t="s">
        <v>7804</v>
      </c>
      <c r="S1070" s="38">
        <v>44615</v>
      </c>
      <c r="T1070" s="39">
        <f t="shared" si="135"/>
        <v>28</v>
      </c>
      <c r="U1070" s="72"/>
    </row>
    <row r="1071" spans="1:21" s="39" customFormat="1" ht="54" hidden="1" outlineLevel="1">
      <c r="A1071" s="32">
        <f t="shared" si="136"/>
        <v>1063</v>
      </c>
      <c r="B1071" s="32" t="s">
        <v>3868</v>
      </c>
      <c r="C1071" s="32" t="s">
        <v>3869</v>
      </c>
      <c r="D1071" s="53" t="s">
        <v>7805</v>
      </c>
      <c r="E1071" s="34">
        <v>493509517</v>
      </c>
      <c r="F1071" s="43" t="s">
        <v>7806</v>
      </c>
      <c r="G1071" s="34" t="s">
        <v>13090</v>
      </c>
      <c r="H1071" s="35">
        <v>41512842170018</v>
      </c>
      <c r="I1071" s="36" t="str">
        <f t="shared" si="129"/>
        <v>4</v>
      </c>
      <c r="J1071" s="36">
        <f t="shared" si="130"/>
        <v>14</v>
      </c>
      <c r="K1071" s="36" t="str">
        <f t="shared" si="131"/>
        <v>15</v>
      </c>
      <c r="L1071" s="36" t="str">
        <f t="shared" si="132"/>
        <v>12</v>
      </c>
      <c r="M1071" s="36" t="str">
        <f t="shared" si="133"/>
        <v>84</v>
      </c>
      <c r="N1071" s="34">
        <f t="shared" si="134"/>
        <v>17844</v>
      </c>
      <c r="O1071" s="37">
        <v>17844</v>
      </c>
      <c r="P1071" s="37">
        <v>0</v>
      </c>
      <c r="Q1071" s="32" t="s">
        <v>3872</v>
      </c>
      <c r="R1071" s="37" t="s">
        <v>7807</v>
      </c>
      <c r="S1071" s="38">
        <v>44617</v>
      </c>
      <c r="T1071" s="39">
        <f t="shared" si="135"/>
        <v>28</v>
      </c>
      <c r="U1071" s="72"/>
    </row>
    <row r="1072" spans="1:21" s="39" customFormat="1" ht="54" outlineLevel="1">
      <c r="A1072" s="32">
        <f t="shared" si="136"/>
        <v>1064</v>
      </c>
      <c r="B1072" s="32" t="s">
        <v>3868</v>
      </c>
      <c r="C1072" s="32" t="s">
        <v>3869</v>
      </c>
      <c r="D1072" s="53" t="s">
        <v>7808</v>
      </c>
      <c r="E1072" s="34" t="s">
        <v>7809</v>
      </c>
      <c r="F1072" s="43" t="s">
        <v>7810</v>
      </c>
      <c r="G1072" s="34" t="s">
        <v>13091</v>
      </c>
      <c r="H1072" s="35">
        <v>41701825870012</v>
      </c>
      <c r="I1072" s="36" t="str">
        <f t="shared" si="129"/>
        <v>4</v>
      </c>
      <c r="J1072" s="36">
        <f t="shared" si="130"/>
        <v>14</v>
      </c>
      <c r="K1072" s="36" t="str">
        <f t="shared" si="131"/>
        <v>17</v>
      </c>
      <c r="L1072" s="36" t="str">
        <f t="shared" si="132"/>
        <v>01</v>
      </c>
      <c r="M1072" s="36" t="str">
        <f t="shared" si="133"/>
        <v>82</v>
      </c>
      <c r="N1072" s="34">
        <f t="shared" si="134"/>
        <v>32000</v>
      </c>
      <c r="O1072" s="37">
        <v>32000</v>
      </c>
      <c r="P1072" s="37">
        <v>0</v>
      </c>
      <c r="Q1072" s="32" t="s">
        <v>3872</v>
      </c>
      <c r="R1072" s="37" t="s">
        <v>7811</v>
      </c>
      <c r="S1072" s="38">
        <v>44616</v>
      </c>
      <c r="T1072" s="39">
        <f t="shared" si="135"/>
        <v>28</v>
      </c>
      <c r="U1072" s="72"/>
    </row>
    <row r="1073" spans="1:21" s="39" customFormat="1" ht="54" hidden="1" outlineLevel="1">
      <c r="A1073" s="32">
        <f t="shared" si="136"/>
        <v>1065</v>
      </c>
      <c r="B1073" s="32" t="s">
        <v>3868</v>
      </c>
      <c r="C1073" s="32" t="s">
        <v>3869</v>
      </c>
      <c r="D1073" s="53" t="s">
        <v>7812</v>
      </c>
      <c r="E1073" s="34">
        <v>534399681</v>
      </c>
      <c r="F1073" s="43" t="s">
        <v>7813</v>
      </c>
      <c r="G1073" s="34" t="s">
        <v>13092</v>
      </c>
      <c r="H1073" s="35">
        <v>30105785990014</v>
      </c>
      <c r="I1073" s="36" t="str">
        <f t="shared" si="129"/>
        <v>3</v>
      </c>
      <c r="J1073" s="36">
        <f t="shared" si="130"/>
        <v>14</v>
      </c>
      <c r="K1073" s="36" t="str">
        <f t="shared" si="131"/>
        <v>01</v>
      </c>
      <c r="L1073" s="36" t="str">
        <f t="shared" si="132"/>
        <v>05</v>
      </c>
      <c r="M1073" s="36" t="str">
        <f t="shared" si="133"/>
        <v>78</v>
      </c>
      <c r="N1073" s="34">
        <f t="shared" si="134"/>
        <v>35720.94369</v>
      </c>
      <c r="O1073" s="37">
        <v>31329.599999999999</v>
      </c>
      <c r="P1073" s="37">
        <v>4391.3436900000006</v>
      </c>
      <c r="Q1073" s="32" t="s">
        <v>3872</v>
      </c>
      <c r="R1073" s="37" t="s">
        <v>7814</v>
      </c>
      <c r="S1073" s="38">
        <v>44615</v>
      </c>
      <c r="T1073" s="39">
        <f t="shared" si="135"/>
        <v>28</v>
      </c>
      <c r="U1073" s="72"/>
    </row>
    <row r="1074" spans="1:21" s="39" customFormat="1" ht="54" hidden="1" outlineLevel="1">
      <c r="A1074" s="32">
        <f t="shared" si="136"/>
        <v>1066</v>
      </c>
      <c r="B1074" s="32" t="s">
        <v>3868</v>
      </c>
      <c r="C1074" s="32" t="s">
        <v>3869</v>
      </c>
      <c r="D1074" s="53" t="s">
        <v>7815</v>
      </c>
      <c r="E1074" s="34">
        <v>457068902</v>
      </c>
      <c r="F1074" s="43" t="s">
        <v>7816</v>
      </c>
      <c r="G1074" s="34" t="s">
        <v>13093</v>
      </c>
      <c r="H1074" s="35">
        <v>43105642160013</v>
      </c>
      <c r="I1074" s="36" t="str">
        <f t="shared" si="129"/>
        <v>4</v>
      </c>
      <c r="J1074" s="36">
        <f t="shared" si="130"/>
        <v>14</v>
      </c>
      <c r="K1074" s="36" t="str">
        <f t="shared" si="131"/>
        <v>31</v>
      </c>
      <c r="L1074" s="36" t="str">
        <f t="shared" si="132"/>
        <v>05</v>
      </c>
      <c r="M1074" s="36" t="str">
        <f t="shared" si="133"/>
        <v>64</v>
      </c>
      <c r="N1074" s="34">
        <f t="shared" si="134"/>
        <v>24904.446339999999</v>
      </c>
      <c r="O1074" s="37">
        <v>21658</v>
      </c>
      <c r="P1074" s="37">
        <v>3246.44634</v>
      </c>
      <c r="Q1074" s="32" t="s">
        <v>3872</v>
      </c>
      <c r="R1074" s="37" t="s">
        <v>7817</v>
      </c>
      <c r="S1074" s="38">
        <v>44610</v>
      </c>
      <c r="T1074" s="39">
        <f t="shared" si="135"/>
        <v>28</v>
      </c>
      <c r="U1074" s="72"/>
    </row>
    <row r="1075" spans="1:21" s="39" customFormat="1" ht="54" outlineLevel="1">
      <c r="A1075" s="32">
        <f t="shared" si="136"/>
        <v>1067</v>
      </c>
      <c r="B1075" s="32" t="s">
        <v>3868</v>
      </c>
      <c r="C1075" s="32" t="s">
        <v>3869</v>
      </c>
      <c r="D1075" s="53" t="s">
        <v>7818</v>
      </c>
      <c r="E1075" s="34">
        <v>548538294</v>
      </c>
      <c r="F1075" s="43" t="s">
        <v>7819</v>
      </c>
      <c r="G1075" s="34" t="s">
        <v>13094</v>
      </c>
      <c r="H1075" s="35">
        <v>32912975960058</v>
      </c>
      <c r="I1075" s="36" t="str">
        <f t="shared" si="129"/>
        <v>3</v>
      </c>
      <c r="J1075" s="36">
        <f t="shared" si="130"/>
        <v>14</v>
      </c>
      <c r="K1075" s="36" t="str">
        <f t="shared" si="131"/>
        <v>29</v>
      </c>
      <c r="L1075" s="36" t="str">
        <f t="shared" si="132"/>
        <v>12</v>
      </c>
      <c r="M1075" s="36" t="str">
        <f t="shared" si="133"/>
        <v>97</v>
      </c>
      <c r="N1075" s="34">
        <f t="shared" si="134"/>
        <v>36905.812550000002</v>
      </c>
      <c r="O1075" s="37">
        <v>32000</v>
      </c>
      <c r="P1075" s="37">
        <v>4905.8125499999996</v>
      </c>
      <c r="Q1075" s="32" t="s">
        <v>3872</v>
      </c>
      <c r="R1075" s="37" t="s">
        <v>7820</v>
      </c>
      <c r="S1075" s="38">
        <v>44616</v>
      </c>
      <c r="T1075" s="39">
        <f t="shared" si="135"/>
        <v>28</v>
      </c>
      <c r="U1075" s="72"/>
    </row>
    <row r="1076" spans="1:21" s="39" customFormat="1" ht="54" outlineLevel="1">
      <c r="A1076" s="32">
        <f t="shared" si="136"/>
        <v>1068</v>
      </c>
      <c r="B1076" s="32" t="s">
        <v>3868</v>
      </c>
      <c r="C1076" s="32" t="s">
        <v>3869</v>
      </c>
      <c r="D1076" s="53" t="s">
        <v>7821</v>
      </c>
      <c r="E1076" s="34">
        <v>526415514</v>
      </c>
      <c r="F1076" s="43" t="s">
        <v>7822</v>
      </c>
      <c r="G1076" s="34" t="s">
        <v>13095</v>
      </c>
      <c r="H1076" s="35">
        <v>41411902110015</v>
      </c>
      <c r="I1076" s="36" t="str">
        <f t="shared" si="129"/>
        <v>4</v>
      </c>
      <c r="J1076" s="36">
        <f t="shared" si="130"/>
        <v>14</v>
      </c>
      <c r="K1076" s="36" t="str">
        <f t="shared" si="131"/>
        <v>14</v>
      </c>
      <c r="L1076" s="36" t="str">
        <f t="shared" si="132"/>
        <v>11</v>
      </c>
      <c r="M1076" s="36" t="str">
        <f t="shared" si="133"/>
        <v>90</v>
      </c>
      <c r="N1076" s="34">
        <f t="shared" si="134"/>
        <v>37246.396829999998</v>
      </c>
      <c r="O1076" s="37">
        <v>32000</v>
      </c>
      <c r="P1076" s="37">
        <v>5246.3968299999997</v>
      </c>
      <c r="Q1076" s="32" t="s">
        <v>3872</v>
      </c>
      <c r="R1076" s="37" t="s">
        <v>7823</v>
      </c>
      <c r="S1076" s="38">
        <v>44615</v>
      </c>
      <c r="T1076" s="39">
        <f t="shared" si="135"/>
        <v>28</v>
      </c>
      <c r="U1076" s="72"/>
    </row>
    <row r="1077" spans="1:21" s="39" customFormat="1" ht="54" outlineLevel="1">
      <c r="A1077" s="32">
        <f t="shared" si="136"/>
        <v>1069</v>
      </c>
      <c r="B1077" s="32" t="s">
        <v>3868</v>
      </c>
      <c r="C1077" s="32" t="s">
        <v>3869</v>
      </c>
      <c r="D1077" s="53" t="s">
        <v>7824</v>
      </c>
      <c r="E1077" s="35">
        <v>537911952</v>
      </c>
      <c r="F1077" s="43" t="s">
        <v>3218</v>
      </c>
      <c r="G1077" s="34" t="s">
        <v>13096</v>
      </c>
      <c r="H1077" s="35">
        <v>30507872140047</v>
      </c>
      <c r="I1077" s="36" t="str">
        <f t="shared" si="129"/>
        <v>3</v>
      </c>
      <c r="J1077" s="36">
        <f t="shared" si="130"/>
        <v>14</v>
      </c>
      <c r="K1077" s="36" t="str">
        <f t="shared" si="131"/>
        <v>05</v>
      </c>
      <c r="L1077" s="36" t="str">
        <f t="shared" si="132"/>
        <v>07</v>
      </c>
      <c r="M1077" s="36" t="str">
        <f t="shared" si="133"/>
        <v>87</v>
      </c>
      <c r="N1077" s="34">
        <f t="shared" si="134"/>
        <v>36172.001929999999</v>
      </c>
      <c r="O1077" s="37">
        <v>32000</v>
      </c>
      <c r="P1077" s="37">
        <v>4172.0019300000004</v>
      </c>
      <c r="Q1077" s="32" t="s">
        <v>3872</v>
      </c>
      <c r="R1077" s="37" t="s">
        <v>7825</v>
      </c>
      <c r="S1077" s="38">
        <v>44616</v>
      </c>
      <c r="T1077" s="39">
        <f t="shared" si="135"/>
        <v>28</v>
      </c>
      <c r="U1077" s="72"/>
    </row>
    <row r="1078" spans="1:21" s="39" customFormat="1" ht="54" outlineLevel="1">
      <c r="A1078" s="32">
        <f t="shared" si="136"/>
        <v>1070</v>
      </c>
      <c r="B1078" s="32" t="s">
        <v>3868</v>
      </c>
      <c r="C1078" s="32" t="s">
        <v>3869</v>
      </c>
      <c r="D1078" s="53" t="s">
        <v>7826</v>
      </c>
      <c r="E1078" s="34">
        <v>512591013</v>
      </c>
      <c r="F1078" s="43" t="s">
        <v>3059</v>
      </c>
      <c r="G1078" s="34" t="s">
        <v>13097</v>
      </c>
      <c r="H1078" s="35">
        <v>42210872140043</v>
      </c>
      <c r="I1078" s="36" t="str">
        <f t="shared" si="129"/>
        <v>4</v>
      </c>
      <c r="J1078" s="36">
        <f t="shared" si="130"/>
        <v>14</v>
      </c>
      <c r="K1078" s="36" t="str">
        <f t="shared" si="131"/>
        <v>22</v>
      </c>
      <c r="L1078" s="36" t="str">
        <f t="shared" si="132"/>
        <v>10</v>
      </c>
      <c r="M1078" s="36" t="str">
        <f t="shared" si="133"/>
        <v>87</v>
      </c>
      <c r="N1078" s="34">
        <f t="shared" si="134"/>
        <v>36796.705679999999</v>
      </c>
      <c r="O1078" s="37">
        <v>32000</v>
      </c>
      <c r="P1078" s="37">
        <v>4796.70568</v>
      </c>
      <c r="Q1078" s="32" t="s">
        <v>3872</v>
      </c>
      <c r="R1078" s="37" t="s">
        <v>7827</v>
      </c>
      <c r="S1078" s="38">
        <v>44615</v>
      </c>
      <c r="T1078" s="39">
        <f t="shared" si="135"/>
        <v>28</v>
      </c>
      <c r="U1078" s="72"/>
    </row>
    <row r="1079" spans="1:21" s="39" customFormat="1" ht="54" outlineLevel="1">
      <c r="A1079" s="32">
        <f t="shared" si="136"/>
        <v>1071</v>
      </c>
      <c r="B1079" s="32" t="s">
        <v>3868</v>
      </c>
      <c r="C1079" s="32" t="s">
        <v>3869</v>
      </c>
      <c r="D1079" s="53" t="s">
        <v>7828</v>
      </c>
      <c r="E1079" s="35">
        <v>495019603</v>
      </c>
      <c r="F1079" s="43" t="s">
        <v>7829</v>
      </c>
      <c r="G1079" s="34" t="s">
        <v>13098</v>
      </c>
      <c r="H1079" s="35" t="s">
        <v>7830</v>
      </c>
      <c r="I1079" s="36" t="str">
        <f t="shared" si="129"/>
        <v>3</v>
      </c>
      <c r="J1079" s="36">
        <f t="shared" si="130"/>
        <v>14</v>
      </c>
      <c r="K1079" s="36" t="str">
        <f t="shared" si="131"/>
        <v>13</v>
      </c>
      <c r="L1079" s="36" t="str">
        <f t="shared" si="132"/>
        <v>07</v>
      </c>
      <c r="M1079" s="36" t="str">
        <f t="shared" si="133"/>
        <v>83</v>
      </c>
      <c r="N1079" s="34">
        <f t="shared" si="134"/>
        <v>37771.036520000001</v>
      </c>
      <c r="O1079" s="37">
        <v>32000</v>
      </c>
      <c r="P1079" s="37">
        <v>5771.0365199999997</v>
      </c>
      <c r="Q1079" s="32" t="s">
        <v>3872</v>
      </c>
      <c r="R1079" s="37" t="s">
        <v>7831</v>
      </c>
      <c r="S1079" s="38">
        <v>44615</v>
      </c>
      <c r="T1079" s="39">
        <f t="shared" si="135"/>
        <v>28</v>
      </c>
      <c r="U1079" s="72"/>
    </row>
    <row r="1080" spans="1:21" s="39" customFormat="1" ht="54" hidden="1" outlineLevel="1">
      <c r="A1080" s="32">
        <f t="shared" si="136"/>
        <v>1072</v>
      </c>
      <c r="B1080" s="32" t="s">
        <v>3868</v>
      </c>
      <c r="C1080" s="32" t="s">
        <v>3869</v>
      </c>
      <c r="D1080" s="54" t="s">
        <v>7832</v>
      </c>
      <c r="E1080" s="34">
        <v>448033412</v>
      </c>
      <c r="F1080" s="43" t="s">
        <v>7833</v>
      </c>
      <c r="G1080" s="34" t="s">
        <v>13099</v>
      </c>
      <c r="H1080" s="35">
        <v>41008762140023</v>
      </c>
      <c r="I1080" s="36" t="str">
        <f t="shared" si="129"/>
        <v>4</v>
      </c>
      <c r="J1080" s="36">
        <f t="shared" si="130"/>
        <v>14</v>
      </c>
      <c r="K1080" s="36" t="str">
        <f t="shared" si="131"/>
        <v>10</v>
      </c>
      <c r="L1080" s="36" t="str">
        <f t="shared" si="132"/>
        <v>08</v>
      </c>
      <c r="M1080" s="36" t="str">
        <f t="shared" si="133"/>
        <v>76</v>
      </c>
      <c r="N1080" s="34">
        <f t="shared" si="134"/>
        <v>34747.014190000002</v>
      </c>
      <c r="O1080" s="37">
        <v>30217.5</v>
      </c>
      <c r="P1080" s="37">
        <v>4529.5141900000008</v>
      </c>
      <c r="Q1080" s="32" t="s">
        <v>3872</v>
      </c>
      <c r="R1080" s="37" t="s">
        <v>7834</v>
      </c>
      <c r="S1080" s="38">
        <v>44617</v>
      </c>
      <c r="T1080" s="39">
        <f t="shared" si="135"/>
        <v>28</v>
      </c>
      <c r="U1080" s="72"/>
    </row>
    <row r="1081" spans="1:21" s="39" customFormat="1" ht="54" hidden="1" outlineLevel="1">
      <c r="A1081" s="32">
        <f t="shared" si="136"/>
        <v>1073</v>
      </c>
      <c r="B1081" s="32" t="s">
        <v>3868</v>
      </c>
      <c r="C1081" s="32" t="s">
        <v>3869</v>
      </c>
      <c r="D1081" s="53" t="s">
        <v>7835</v>
      </c>
      <c r="E1081" s="34">
        <v>581119784</v>
      </c>
      <c r="F1081" s="34" t="s">
        <v>7836</v>
      </c>
      <c r="G1081" s="34" t="s">
        <v>13100</v>
      </c>
      <c r="H1081" s="35" t="s">
        <v>7837</v>
      </c>
      <c r="I1081" s="36" t="str">
        <f t="shared" si="129"/>
        <v>3</v>
      </c>
      <c r="J1081" s="36">
        <f t="shared" si="130"/>
        <v>14</v>
      </c>
      <c r="K1081" s="36" t="str">
        <f t="shared" si="131"/>
        <v>12</v>
      </c>
      <c r="L1081" s="36" t="str">
        <f t="shared" si="132"/>
        <v>09</v>
      </c>
      <c r="M1081" s="36" t="str">
        <f t="shared" si="133"/>
        <v>96</v>
      </c>
      <c r="N1081" s="34">
        <f t="shared" si="134"/>
        <v>23838.75</v>
      </c>
      <c r="O1081" s="37">
        <v>22500</v>
      </c>
      <c r="P1081" s="37">
        <v>1338.75</v>
      </c>
      <c r="Q1081" s="32" t="s">
        <v>3872</v>
      </c>
      <c r="R1081" s="37" t="s">
        <v>7838</v>
      </c>
      <c r="S1081" s="38">
        <v>44512</v>
      </c>
      <c r="T1081" s="39">
        <f t="shared" si="135"/>
        <v>28</v>
      </c>
    </row>
    <row r="1082" spans="1:21" s="39" customFormat="1" ht="54" outlineLevel="1">
      <c r="A1082" s="32">
        <f t="shared" si="136"/>
        <v>1074</v>
      </c>
      <c r="B1082" s="32" t="s">
        <v>3868</v>
      </c>
      <c r="C1082" s="32" t="s">
        <v>3869</v>
      </c>
      <c r="D1082" s="53" t="s">
        <v>7839</v>
      </c>
      <c r="E1082" s="35">
        <v>558526541</v>
      </c>
      <c r="F1082" s="43" t="s">
        <v>7840</v>
      </c>
      <c r="G1082" s="34" t="s">
        <v>13101</v>
      </c>
      <c r="H1082" s="35">
        <v>42612942190031</v>
      </c>
      <c r="I1082" s="36" t="str">
        <f t="shared" si="129"/>
        <v>4</v>
      </c>
      <c r="J1082" s="36">
        <f t="shared" si="130"/>
        <v>14</v>
      </c>
      <c r="K1082" s="36" t="str">
        <f t="shared" si="131"/>
        <v>26</v>
      </c>
      <c r="L1082" s="36" t="str">
        <f t="shared" si="132"/>
        <v>12</v>
      </c>
      <c r="M1082" s="36" t="str">
        <f t="shared" si="133"/>
        <v>94</v>
      </c>
      <c r="N1082" s="34">
        <f t="shared" si="134"/>
        <v>32000</v>
      </c>
      <c r="O1082" s="37">
        <v>32000</v>
      </c>
      <c r="P1082" s="37">
        <v>0</v>
      </c>
      <c r="Q1082" s="32" t="s">
        <v>3872</v>
      </c>
      <c r="R1082" s="37" t="s">
        <v>7841</v>
      </c>
      <c r="S1082" s="38">
        <v>44620</v>
      </c>
      <c r="T1082" s="39">
        <f t="shared" si="135"/>
        <v>28</v>
      </c>
      <c r="U1082" s="72"/>
    </row>
    <row r="1083" spans="1:21" s="39" customFormat="1" ht="54" hidden="1" outlineLevel="1">
      <c r="A1083" s="32">
        <f t="shared" si="136"/>
        <v>1075</v>
      </c>
      <c r="B1083" s="32" t="s">
        <v>3868</v>
      </c>
      <c r="C1083" s="32" t="s">
        <v>3869</v>
      </c>
      <c r="D1083" s="53" t="s">
        <v>7842</v>
      </c>
      <c r="E1083" s="34">
        <v>499302146</v>
      </c>
      <c r="F1083" s="43" t="s">
        <v>7843</v>
      </c>
      <c r="G1083" s="34" t="s">
        <v>13102</v>
      </c>
      <c r="H1083" s="35" t="s">
        <v>7844</v>
      </c>
      <c r="I1083" s="36" t="str">
        <f t="shared" si="129"/>
        <v>4</v>
      </c>
      <c r="J1083" s="36">
        <f t="shared" si="130"/>
        <v>14</v>
      </c>
      <c r="K1083" s="36" t="str">
        <f t="shared" si="131"/>
        <v>04</v>
      </c>
      <c r="L1083" s="36" t="str">
        <f t="shared" si="132"/>
        <v>03</v>
      </c>
      <c r="M1083" s="36" t="str">
        <f t="shared" si="133"/>
        <v>85</v>
      </c>
      <c r="N1083" s="34">
        <f t="shared" si="134"/>
        <v>27605</v>
      </c>
      <c r="O1083" s="37">
        <v>27605</v>
      </c>
      <c r="P1083" s="37">
        <v>0</v>
      </c>
      <c r="Q1083" s="32" t="s">
        <v>3872</v>
      </c>
      <c r="R1083" s="37" t="s">
        <v>7845</v>
      </c>
      <c r="S1083" s="38">
        <v>44615</v>
      </c>
      <c r="T1083" s="39">
        <f t="shared" si="135"/>
        <v>28</v>
      </c>
      <c r="U1083" s="72"/>
    </row>
    <row r="1084" spans="1:21" s="39" customFormat="1" ht="54" outlineLevel="1">
      <c r="A1084" s="32">
        <f t="shared" si="136"/>
        <v>1076</v>
      </c>
      <c r="B1084" s="32" t="s">
        <v>3868</v>
      </c>
      <c r="C1084" s="32" t="s">
        <v>3869</v>
      </c>
      <c r="D1084" s="53" t="s">
        <v>7846</v>
      </c>
      <c r="E1084" s="34">
        <v>524689587</v>
      </c>
      <c r="F1084" s="43" t="s">
        <v>7847</v>
      </c>
      <c r="G1084" s="34" t="s">
        <v>13103</v>
      </c>
      <c r="H1084" s="35" t="s">
        <v>7848</v>
      </c>
      <c r="I1084" s="36" t="str">
        <f t="shared" si="129"/>
        <v>4</v>
      </c>
      <c r="J1084" s="36">
        <f t="shared" si="130"/>
        <v>14</v>
      </c>
      <c r="K1084" s="36" t="str">
        <f t="shared" si="131"/>
        <v>13</v>
      </c>
      <c r="L1084" s="36" t="str">
        <f t="shared" si="132"/>
        <v>08</v>
      </c>
      <c r="M1084" s="36" t="str">
        <f t="shared" si="133"/>
        <v>87</v>
      </c>
      <c r="N1084" s="34">
        <f t="shared" si="134"/>
        <v>32000</v>
      </c>
      <c r="O1084" s="37">
        <v>32000</v>
      </c>
      <c r="P1084" s="37">
        <v>0</v>
      </c>
      <c r="Q1084" s="32" t="s">
        <v>3872</v>
      </c>
      <c r="R1084" s="37" t="s">
        <v>7849</v>
      </c>
      <c r="S1084" s="38">
        <v>44621</v>
      </c>
      <c r="T1084" s="39">
        <f t="shared" si="135"/>
        <v>28</v>
      </c>
      <c r="U1084" s="72"/>
    </row>
    <row r="1085" spans="1:21" s="39" customFormat="1" ht="54" hidden="1" outlineLevel="1">
      <c r="A1085" s="32">
        <f t="shared" si="136"/>
        <v>1077</v>
      </c>
      <c r="B1085" s="32" t="s">
        <v>3868</v>
      </c>
      <c r="C1085" s="32" t="s">
        <v>3869</v>
      </c>
      <c r="D1085" s="53" t="s">
        <v>7850</v>
      </c>
      <c r="E1085" s="34">
        <v>516159584</v>
      </c>
      <c r="F1085" s="43" t="s">
        <v>7851</v>
      </c>
      <c r="G1085" s="34" t="s">
        <v>13104</v>
      </c>
      <c r="H1085" s="35" t="s">
        <v>7852</v>
      </c>
      <c r="I1085" s="36" t="str">
        <f t="shared" si="129"/>
        <v>4</v>
      </c>
      <c r="J1085" s="36">
        <f t="shared" si="130"/>
        <v>14</v>
      </c>
      <c r="K1085" s="36" t="str">
        <f t="shared" si="131"/>
        <v>29</v>
      </c>
      <c r="L1085" s="36" t="str">
        <f t="shared" si="132"/>
        <v>06</v>
      </c>
      <c r="M1085" s="36" t="str">
        <f t="shared" si="133"/>
        <v>78</v>
      </c>
      <c r="N1085" s="34">
        <f t="shared" si="134"/>
        <v>35000</v>
      </c>
      <c r="O1085" s="37">
        <v>35000</v>
      </c>
      <c r="P1085" s="37">
        <v>0</v>
      </c>
      <c r="Q1085" s="32" t="s">
        <v>3872</v>
      </c>
      <c r="R1085" s="37" t="s">
        <v>7853</v>
      </c>
      <c r="S1085" s="38">
        <v>44620</v>
      </c>
      <c r="T1085" s="39">
        <f t="shared" si="135"/>
        <v>28</v>
      </c>
      <c r="U1085" s="72"/>
    </row>
    <row r="1086" spans="1:21" s="39" customFormat="1" ht="54" hidden="1" outlineLevel="1">
      <c r="A1086" s="32">
        <f t="shared" si="136"/>
        <v>1078</v>
      </c>
      <c r="B1086" s="32" t="s">
        <v>3868</v>
      </c>
      <c r="C1086" s="32" t="s">
        <v>3869</v>
      </c>
      <c r="D1086" s="53" t="s">
        <v>7854</v>
      </c>
      <c r="E1086" s="34" t="s">
        <v>7855</v>
      </c>
      <c r="F1086" s="43" t="s">
        <v>7856</v>
      </c>
      <c r="G1086" s="34" t="s">
        <v>13105</v>
      </c>
      <c r="H1086" s="35" t="s">
        <v>7857</v>
      </c>
      <c r="I1086" s="36" t="str">
        <f t="shared" si="129"/>
        <v>4</v>
      </c>
      <c r="J1086" s="36">
        <f t="shared" si="130"/>
        <v>14</v>
      </c>
      <c r="K1086" s="36" t="str">
        <f t="shared" si="131"/>
        <v>15</v>
      </c>
      <c r="L1086" s="36" t="str">
        <f t="shared" si="132"/>
        <v>09</v>
      </c>
      <c r="M1086" s="36" t="str">
        <f t="shared" si="133"/>
        <v>92</v>
      </c>
      <c r="N1086" s="34">
        <f t="shared" si="134"/>
        <v>31811.1</v>
      </c>
      <c r="O1086" s="37">
        <v>31811.1</v>
      </c>
      <c r="P1086" s="37">
        <v>0</v>
      </c>
      <c r="Q1086" s="32" t="s">
        <v>3872</v>
      </c>
      <c r="R1086" s="37" t="s">
        <v>7858</v>
      </c>
      <c r="S1086" s="38">
        <v>44616</v>
      </c>
      <c r="T1086" s="39">
        <f t="shared" si="135"/>
        <v>28</v>
      </c>
      <c r="U1086" s="72"/>
    </row>
    <row r="1087" spans="1:21" s="39" customFormat="1" ht="54" outlineLevel="1">
      <c r="A1087" s="32">
        <f t="shared" si="136"/>
        <v>1079</v>
      </c>
      <c r="B1087" s="32" t="s">
        <v>3868</v>
      </c>
      <c r="C1087" s="32" t="s">
        <v>3869</v>
      </c>
      <c r="D1087" s="53" t="s">
        <v>7859</v>
      </c>
      <c r="E1087" s="34">
        <v>502668901</v>
      </c>
      <c r="F1087" s="43" t="s">
        <v>7860</v>
      </c>
      <c r="G1087" s="34" t="s">
        <v>13106</v>
      </c>
      <c r="H1087" s="35" t="s">
        <v>7861</v>
      </c>
      <c r="I1087" s="36" t="str">
        <f t="shared" si="129"/>
        <v>3</v>
      </c>
      <c r="J1087" s="36">
        <f t="shared" si="130"/>
        <v>14</v>
      </c>
      <c r="K1087" s="36" t="str">
        <f t="shared" si="131"/>
        <v>28</v>
      </c>
      <c r="L1087" s="36" t="str">
        <f t="shared" si="132"/>
        <v>01</v>
      </c>
      <c r="M1087" s="36" t="str">
        <f t="shared" si="133"/>
        <v>89</v>
      </c>
      <c r="N1087" s="34">
        <f t="shared" si="134"/>
        <v>32000</v>
      </c>
      <c r="O1087" s="37">
        <v>32000</v>
      </c>
      <c r="P1087" s="37">
        <v>0</v>
      </c>
      <c r="Q1087" s="32" t="s">
        <v>3872</v>
      </c>
      <c r="R1087" s="37" t="s">
        <v>7862</v>
      </c>
      <c r="S1087" s="38">
        <v>44620</v>
      </c>
      <c r="T1087" s="39">
        <f t="shared" si="135"/>
        <v>28</v>
      </c>
      <c r="U1087" s="72"/>
    </row>
    <row r="1088" spans="1:21" s="39" customFormat="1" ht="54" hidden="1" outlineLevel="1">
      <c r="A1088" s="32">
        <f t="shared" si="136"/>
        <v>1080</v>
      </c>
      <c r="B1088" s="32" t="s">
        <v>3868</v>
      </c>
      <c r="C1088" s="32" t="s">
        <v>3869</v>
      </c>
      <c r="D1088" s="53" t="s">
        <v>7863</v>
      </c>
      <c r="E1088" s="34">
        <v>516900193</v>
      </c>
      <c r="F1088" s="43" t="s">
        <v>7864</v>
      </c>
      <c r="G1088" s="34" t="s">
        <v>13107</v>
      </c>
      <c r="H1088" s="35" t="s">
        <v>7865</v>
      </c>
      <c r="I1088" s="36" t="str">
        <f t="shared" si="129"/>
        <v>3</v>
      </c>
      <c r="J1088" s="36">
        <f t="shared" si="130"/>
        <v>14</v>
      </c>
      <c r="K1088" s="36" t="str">
        <f t="shared" si="131"/>
        <v>13</v>
      </c>
      <c r="L1088" s="36" t="str">
        <f t="shared" si="132"/>
        <v>11</v>
      </c>
      <c r="M1088" s="36" t="str">
        <f t="shared" si="133"/>
        <v>91</v>
      </c>
      <c r="N1088" s="34">
        <f t="shared" si="134"/>
        <v>36400</v>
      </c>
      <c r="O1088" s="37">
        <v>36400</v>
      </c>
      <c r="P1088" s="37">
        <v>0</v>
      </c>
      <c r="Q1088" s="32" t="s">
        <v>3872</v>
      </c>
      <c r="R1088" s="37" t="s">
        <v>7866</v>
      </c>
      <c r="S1088" s="38">
        <v>44620</v>
      </c>
      <c r="T1088" s="39">
        <f t="shared" si="135"/>
        <v>28</v>
      </c>
      <c r="U1088" s="72"/>
    </row>
    <row r="1089" spans="1:21" s="39" customFormat="1" ht="54" outlineLevel="1">
      <c r="A1089" s="32">
        <f t="shared" si="136"/>
        <v>1081</v>
      </c>
      <c r="B1089" s="32" t="s">
        <v>3868</v>
      </c>
      <c r="C1089" s="32" t="s">
        <v>3869</v>
      </c>
      <c r="D1089" s="53" t="s">
        <v>7867</v>
      </c>
      <c r="E1089" s="34">
        <v>454732854</v>
      </c>
      <c r="F1089" s="43" t="s">
        <v>7868</v>
      </c>
      <c r="G1089" s="34" t="s">
        <v>13108</v>
      </c>
      <c r="H1089" s="35" t="s">
        <v>7869</v>
      </c>
      <c r="I1089" s="36" t="str">
        <f t="shared" si="129"/>
        <v>4</v>
      </c>
      <c r="J1089" s="36">
        <f t="shared" si="130"/>
        <v>14</v>
      </c>
      <c r="K1089" s="36" t="str">
        <f t="shared" si="131"/>
        <v>12</v>
      </c>
      <c r="L1089" s="36" t="str">
        <f t="shared" si="132"/>
        <v>10</v>
      </c>
      <c r="M1089" s="36" t="str">
        <f t="shared" si="133"/>
        <v>78</v>
      </c>
      <c r="N1089" s="34">
        <f t="shared" si="134"/>
        <v>32000</v>
      </c>
      <c r="O1089" s="37">
        <v>32000</v>
      </c>
      <c r="P1089" s="37">
        <v>0</v>
      </c>
      <c r="Q1089" s="32" t="s">
        <v>3872</v>
      </c>
      <c r="R1089" s="37" t="s">
        <v>7870</v>
      </c>
      <c r="S1089" s="38">
        <v>44620</v>
      </c>
      <c r="T1089" s="39">
        <f t="shared" si="135"/>
        <v>28</v>
      </c>
      <c r="U1089" s="72"/>
    </row>
    <row r="1090" spans="1:21" s="39" customFormat="1" ht="54" outlineLevel="1">
      <c r="A1090" s="32">
        <f t="shared" si="136"/>
        <v>1082</v>
      </c>
      <c r="B1090" s="32" t="s">
        <v>3868</v>
      </c>
      <c r="C1090" s="32" t="s">
        <v>3869</v>
      </c>
      <c r="D1090" s="53" t="s">
        <v>7871</v>
      </c>
      <c r="E1090" s="34">
        <v>580027228</v>
      </c>
      <c r="F1090" s="43" t="s">
        <v>7872</v>
      </c>
      <c r="G1090" s="34" t="s">
        <v>13109</v>
      </c>
      <c r="H1090" s="35">
        <v>31304985960079</v>
      </c>
      <c r="I1090" s="36" t="str">
        <f t="shared" si="129"/>
        <v>3</v>
      </c>
      <c r="J1090" s="36">
        <f t="shared" si="130"/>
        <v>14</v>
      </c>
      <c r="K1090" s="36" t="str">
        <f t="shared" si="131"/>
        <v>13</v>
      </c>
      <c r="L1090" s="36" t="str">
        <f t="shared" si="132"/>
        <v>04</v>
      </c>
      <c r="M1090" s="36" t="str">
        <f t="shared" si="133"/>
        <v>98</v>
      </c>
      <c r="N1090" s="34">
        <f t="shared" si="134"/>
        <v>32000</v>
      </c>
      <c r="O1090" s="37">
        <v>32000</v>
      </c>
      <c r="P1090" s="37">
        <v>0</v>
      </c>
      <c r="Q1090" s="32" t="s">
        <v>3872</v>
      </c>
      <c r="R1090" s="37" t="s">
        <v>7873</v>
      </c>
      <c r="S1090" s="38">
        <v>44620</v>
      </c>
      <c r="T1090" s="39">
        <f t="shared" si="135"/>
        <v>28</v>
      </c>
      <c r="U1090" s="72"/>
    </row>
    <row r="1091" spans="1:21" s="39" customFormat="1" ht="54" outlineLevel="1">
      <c r="A1091" s="32">
        <f t="shared" si="136"/>
        <v>1083</v>
      </c>
      <c r="B1091" s="32" t="s">
        <v>3868</v>
      </c>
      <c r="C1091" s="32" t="s">
        <v>3869</v>
      </c>
      <c r="D1091" s="53" t="s">
        <v>7874</v>
      </c>
      <c r="E1091" s="34">
        <v>614160742</v>
      </c>
      <c r="F1091" s="43" t="s">
        <v>7875</v>
      </c>
      <c r="G1091" s="34" t="s">
        <v>13110</v>
      </c>
      <c r="H1091" s="35" t="s">
        <v>7876</v>
      </c>
      <c r="I1091" s="36" t="str">
        <f t="shared" si="129"/>
        <v>3</v>
      </c>
      <c r="J1091" s="36">
        <f t="shared" si="130"/>
        <v>14</v>
      </c>
      <c r="K1091" s="36" t="str">
        <f t="shared" si="131"/>
        <v>23</v>
      </c>
      <c r="L1091" s="36" t="str">
        <f t="shared" si="132"/>
        <v>07</v>
      </c>
      <c r="M1091" s="36" t="str">
        <f t="shared" si="133"/>
        <v>92</v>
      </c>
      <c r="N1091" s="34">
        <f t="shared" si="134"/>
        <v>32000</v>
      </c>
      <c r="O1091" s="37">
        <v>32000</v>
      </c>
      <c r="P1091" s="37">
        <v>0</v>
      </c>
      <c r="Q1091" s="32" t="s">
        <v>3872</v>
      </c>
      <c r="R1091" s="37" t="s">
        <v>7877</v>
      </c>
      <c r="S1091" s="38">
        <v>44620</v>
      </c>
      <c r="T1091" s="39">
        <f t="shared" si="135"/>
        <v>28</v>
      </c>
      <c r="U1091" s="72"/>
    </row>
    <row r="1092" spans="1:21" s="39" customFormat="1" ht="54" outlineLevel="1">
      <c r="A1092" s="32">
        <f t="shared" si="136"/>
        <v>1084</v>
      </c>
      <c r="B1092" s="32" t="s">
        <v>3868</v>
      </c>
      <c r="C1092" s="32" t="s">
        <v>3869</v>
      </c>
      <c r="D1092" s="53" t="s">
        <v>7878</v>
      </c>
      <c r="E1092" s="34">
        <v>520497964</v>
      </c>
      <c r="F1092" s="43" t="s">
        <v>7879</v>
      </c>
      <c r="G1092" s="34" t="s">
        <v>13111</v>
      </c>
      <c r="H1092" s="35" t="s">
        <v>7880</v>
      </c>
      <c r="I1092" s="36" t="str">
        <f t="shared" si="129"/>
        <v>3</v>
      </c>
      <c r="J1092" s="36">
        <f t="shared" si="130"/>
        <v>14</v>
      </c>
      <c r="K1092" s="36" t="str">
        <f t="shared" si="131"/>
        <v>19</v>
      </c>
      <c r="L1092" s="36" t="str">
        <f t="shared" si="132"/>
        <v>12</v>
      </c>
      <c r="M1092" s="36" t="str">
        <f t="shared" si="133"/>
        <v>92</v>
      </c>
      <c r="N1092" s="34">
        <f t="shared" si="134"/>
        <v>32000</v>
      </c>
      <c r="O1092" s="37">
        <v>32000</v>
      </c>
      <c r="P1092" s="37">
        <v>0</v>
      </c>
      <c r="Q1092" s="32" t="s">
        <v>3872</v>
      </c>
      <c r="R1092" s="37" t="s">
        <v>7881</v>
      </c>
      <c r="S1092" s="38">
        <v>44620</v>
      </c>
      <c r="T1092" s="39">
        <f t="shared" si="135"/>
        <v>28</v>
      </c>
      <c r="U1092" s="72"/>
    </row>
    <row r="1093" spans="1:21" s="39" customFormat="1" ht="54" outlineLevel="1">
      <c r="A1093" s="32">
        <f t="shared" si="136"/>
        <v>1085</v>
      </c>
      <c r="B1093" s="32" t="s">
        <v>3868</v>
      </c>
      <c r="C1093" s="32" t="s">
        <v>3869</v>
      </c>
      <c r="D1093" s="53" t="s">
        <v>7882</v>
      </c>
      <c r="E1093" s="35">
        <v>528047512</v>
      </c>
      <c r="F1093" s="43" t="s">
        <v>7883</v>
      </c>
      <c r="G1093" s="34" t="s">
        <v>13112</v>
      </c>
      <c r="H1093" s="35" t="s">
        <v>7884</v>
      </c>
      <c r="I1093" s="36" t="str">
        <f t="shared" si="129"/>
        <v>3</v>
      </c>
      <c r="J1093" s="36">
        <f t="shared" si="130"/>
        <v>14</v>
      </c>
      <c r="K1093" s="36" t="str">
        <f t="shared" si="131"/>
        <v>24</v>
      </c>
      <c r="L1093" s="36" t="str">
        <f t="shared" si="132"/>
        <v>07</v>
      </c>
      <c r="M1093" s="36" t="str">
        <f t="shared" si="133"/>
        <v>84</v>
      </c>
      <c r="N1093" s="34">
        <f t="shared" si="134"/>
        <v>32000</v>
      </c>
      <c r="O1093" s="37">
        <v>32000</v>
      </c>
      <c r="P1093" s="37">
        <v>0</v>
      </c>
      <c r="Q1093" s="32" t="s">
        <v>3872</v>
      </c>
      <c r="R1093" s="37" t="s">
        <v>7885</v>
      </c>
      <c r="S1093" s="38">
        <v>44620</v>
      </c>
      <c r="T1093" s="39">
        <f t="shared" si="135"/>
        <v>28</v>
      </c>
      <c r="U1093" s="72"/>
    </row>
    <row r="1094" spans="1:21" s="39" customFormat="1" ht="54" hidden="1" outlineLevel="1">
      <c r="A1094" s="32">
        <f t="shared" si="136"/>
        <v>1086</v>
      </c>
      <c r="B1094" s="32" t="s">
        <v>3868</v>
      </c>
      <c r="C1094" s="32" t="s">
        <v>3869</v>
      </c>
      <c r="D1094" s="53" t="s">
        <v>7886</v>
      </c>
      <c r="E1094" s="34">
        <v>531750612</v>
      </c>
      <c r="F1094" s="43" t="s">
        <v>7887</v>
      </c>
      <c r="G1094" s="34" t="s">
        <v>13113</v>
      </c>
      <c r="H1094" s="35" t="s">
        <v>7888</v>
      </c>
      <c r="I1094" s="36" t="str">
        <f t="shared" si="129"/>
        <v>4</v>
      </c>
      <c r="J1094" s="36">
        <f t="shared" si="130"/>
        <v>14</v>
      </c>
      <c r="K1094" s="36" t="str">
        <f t="shared" si="131"/>
        <v>25</v>
      </c>
      <c r="L1094" s="36" t="str">
        <f t="shared" si="132"/>
        <v>03</v>
      </c>
      <c r="M1094" s="36" t="str">
        <f t="shared" si="133"/>
        <v>95</v>
      </c>
      <c r="N1094" s="34">
        <f t="shared" si="134"/>
        <v>35000</v>
      </c>
      <c r="O1094" s="37">
        <v>35000</v>
      </c>
      <c r="P1094" s="37">
        <v>0</v>
      </c>
      <c r="Q1094" s="32" t="s">
        <v>3872</v>
      </c>
      <c r="R1094" s="37" t="s">
        <v>7889</v>
      </c>
      <c r="S1094" s="38">
        <v>44614</v>
      </c>
      <c r="T1094" s="39">
        <f t="shared" si="135"/>
        <v>28</v>
      </c>
      <c r="U1094" s="72"/>
    </row>
    <row r="1095" spans="1:21" s="39" customFormat="1" ht="54" hidden="1" outlineLevel="1">
      <c r="A1095" s="32">
        <f t="shared" si="136"/>
        <v>1087</v>
      </c>
      <c r="B1095" s="32" t="s">
        <v>3868</v>
      </c>
      <c r="C1095" s="32" t="s">
        <v>3869</v>
      </c>
      <c r="D1095" s="53" t="s">
        <v>7890</v>
      </c>
      <c r="E1095" s="35">
        <v>571890403</v>
      </c>
      <c r="F1095" s="43" t="s">
        <v>7891</v>
      </c>
      <c r="G1095" s="34" t="s">
        <v>13114</v>
      </c>
      <c r="H1095" s="35" t="s">
        <v>7892</v>
      </c>
      <c r="I1095" s="36" t="str">
        <f t="shared" si="129"/>
        <v>4</v>
      </c>
      <c r="J1095" s="36">
        <f t="shared" si="130"/>
        <v>14</v>
      </c>
      <c r="K1095" s="36" t="str">
        <f t="shared" si="131"/>
        <v>05</v>
      </c>
      <c r="L1095" s="36" t="str">
        <f t="shared" si="132"/>
        <v>06</v>
      </c>
      <c r="M1095" s="36" t="str">
        <f t="shared" si="133"/>
        <v>95</v>
      </c>
      <c r="N1095" s="34">
        <f t="shared" si="134"/>
        <v>35000</v>
      </c>
      <c r="O1095" s="37">
        <v>35000</v>
      </c>
      <c r="P1095" s="37">
        <v>0</v>
      </c>
      <c r="Q1095" s="32" t="s">
        <v>3872</v>
      </c>
      <c r="R1095" s="37" t="s">
        <v>7893</v>
      </c>
      <c r="S1095" s="38">
        <v>44614</v>
      </c>
      <c r="T1095" s="39">
        <f t="shared" si="135"/>
        <v>28</v>
      </c>
      <c r="U1095" s="72"/>
    </row>
    <row r="1096" spans="1:21" s="39" customFormat="1" ht="54" hidden="1" outlineLevel="1">
      <c r="A1096" s="32">
        <f t="shared" si="136"/>
        <v>1088</v>
      </c>
      <c r="B1096" s="32" t="s">
        <v>3868</v>
      </c>
      <c r="C1096" s="32" t="s">
        <v>3869</v>
      </c>
      <c r="D1096" s="53" t="s">
        <v>7894</v>
      </c>
      <c r="E1096" s="34">
        <v>556758136</v>
      </c>
      <c r="F1096" s="43" t="s">
        <v>7895</v>
      </c>
      <c r="G1096" s="34" t="s">
        <v>13115</v>
      </c>
      <c r="H1096" s="35">
        <v>32407965940012</v>
      </c>
      <c r="I1096" s="36" t="str">
        <f t="shared" si="129"/>
        <v>3</v>
      </c>
      <c r="J1096" s="36">
        <f t="shared" si="130"/>
        <v>14</v>
      </c>
      <c r="K1096" s="36" t="str">
        <f t="shared" si="131"/>
        <v>24</v>
      </c>
      <c r="L1096" s="36" t="str">
        <f t="shared" si="132"/>
        <v>07</v>
      </c>
      <c r="M1096" s="36" t="str">
        <f t="shared" si="133"/>
        <v>96</v>
      </c>
      <c r="N1096" s="34">
        <f t="shared" si="134"/>
        <v>41354.104999999996</v>
      </c>
      <c r="O1096" s="37">
        <v>36000</v>
      </c>
      <c r="P1096" s="37">
        <v>5354.1049999999996</v>
      </c>
      <c r="Q1096" s="32" t="s">
        <v>3872</v>
      </c>
      <c r="R1096" s="37" t="s">
        <v>7896</v>
      </c>
      <c r="S1096" s="38">
        <v>44610</v>
      </c>
      <c r="T1096" s="39">
        <f t="shared" si="135"/>
        <v>28</v>
      </c>
      <c r="U1096" s="72"/>
    </row>
    <row r="1097" spans="1:21" s="39" customFormat="1" ht="54" outlineLevel="1">
      <c r="A1097" s="32">
        <f t="shared" si="136"/>
        <v>1089</v>
      </c>
      <c r="B1097" s="32" t="s">
        <v>3868</v>
      </c>
      <c r="C1097" s="32" t="s">
        <v>3869</v>
      </c>
      <c r="D1097" s="53" t="s">
        <v>7897</v>
      </c>
      <c r="E1097" s="34">
        <v>409416856</v>
      </c>
      <c r="F1097" s="43" t="s">
        <v>7898</v>
      </c>
      <c r="G1097" s="34" t="s">
        <v>13116</v>
      </c>
      <c r="H1097" s="35" t="s">
        <v>7899</v>
      </c>
      <c r="I1097" s="36" t="str">
        <f t="shared" ref="I1097:I1160" si="137">+MID(H1097,1,1)</f>
        <v>4</v>
      </c>
      <c r="J1097" s="36">
        <f t="shared" ref="J1097:J1160" si="138">+LEN(H1097)</f>
        <v>14</v>
      </c>
      <c r="K1097" s="36" t="str">
        <f t="shared" ref="K1097:K1160" si="139">+MID(H1097,2,2)</f>
        <v>13</v>
      </c>
      <c r="L1097" s="36" t="str">
        <f t="shared" ref="L1097:L1160" si="140">+MID(H1097,4,2)</f>
        <v>03</v>
      </c>
      <c r="M1097" s="36" t="str">
        <f t="shared" ref="M1097:M1160" si="141">+MID(H1097,6,2)</f>
        <v>76</v>
      </c>
      <c r="N1097" s="34">
        <f t="shared" si="134"/>
        <v>32000</v>
      </c>
      <c r="O1097" s="37">
        <v>32000</v>
      </c>
      <c r="P1097" s="37">
        <v>0</v>
      </c>
      <c r="Q1097" s="32" t="s">
        <v>3872</v>
      </c>
      <c r="R1097" s="37" t="s">
        <v>7900</v>
      </c>
      <c r="S1097" s="38">
        <v>44620</v>
      </c>
      <c r="T1097" s="39">
        <f t="shared" si="135"/>
        <v>28</v>
      </c>
      <c r="U1097" s="72"/>
    </row>
    <row r="1098" spans="1:21" s="39" customFormat="1" ht="54" outlineLevel="1">
      <c r="A1098" s="32">
        <f t="shared" si="136"/>
        <v>1090</v>
      </c>
      <c r="B1098" s="32" t="s">
        <v>3868</v>
      </c>
      <c r="C1098" s="32" t="s">
        <v>3869</v>
      </c>
      <c r="D1098" s="53" t="s">
        <v>7901</v>
      </c>
      <c r="E1098" s="34">
        <v>550329396</v>
      </c>
      <c r="F1098" s="43" t="s">
        <v>1205</v>
      </c>
      <c r="G1098" s="34" t="s">
        <v>13117</v>
      </c>
      <c r="H1098" s="35" t="s">
        <v>7902</v>
      </c>
      <c r="I1098" s="36" t="str">
        <f t="shared" si="137"/>
        <v>4</v>
      </c>
      <c r="J1098" s="36">
        <f t="shared" si="138"/>
        <v>14</v>
      </c>
      <c r="K1098" s="36" t="str">
        <f t="shared" si="139"/>
        <v>10</v>
      </c>
      <c r="L1098" s="36" t="str">
        <f t="shared" si="140"/>
        <v>09</v>
      </c>
      <c r="M1098" s="36" t="str">
        <f t="shared" si="141"/>
        <v>97</v>
      </c>
      <c r="N1098" s="34">
        <f t="shared" ref="N1098:N1161" si="142">O1098+P1098</f>
        <v>32000</v>
      </c>
      <c r="O1098" s="37">
        <v>32000</v>
      </c>
      <c r="P1098" s="37">
        <v>0</v>
      </c>
      <c r="Q1098" s="32" t="s">
        <v>3872</v>
      </c>
      <c r="R1098" s="37" t="s">
        <v>7903</v>
      </c>
      <c r="S1098" s="38">
        <v>44617</v>
      </c>
      <c r="T1098" s="39">
        <f t="shared" ref="T1098:T1161" si="143">+LEN(R1098)</f>
        <v>28</v>
      </c>
      <c r="U1098" s="72"/>
    </row>
    <row r="1099" spans="1:21" s="39" customFormat="1" ht="54" hidden="1" outlineLevel="1">
      <c r="A1099" s="32">
        <f t="shared" ref="A1099:A1162" si="144">+A1098+1</f>
        <v>1091</v>
      </c>
      <c r="B1099" s="32" t="s">
        <v>3868</v>
      </c>
      <c r="C1099" s="32" t="s">
        <v>3869</v>
      </c>
      <c r="D1099" s="53" t="s">
        <v>7904</v>
      </c>
      <c r="E1099" s="34">
        <v>497333204</v>
      </c>
      <c r="F1099" s="43" t="s">
        <v>7905</v>
      </c>
      <c r="G1099" s="34" t="s">
        <v>13118</v>
      </c>
      <c r="H1099" s="35" t="s">
        <v>7906</v>
      </c>
      <c r="I1099" s="36" t="str">
        <f t="shared" si="137"/>
        <v>4</v>
      </c>
      <c r="J1099" s="36">
        <f t="shared" si="138"/>
        <v>14</v>
      </c>
      <c r="K1099" s="36" t="str">
        <f t="shared" si="139"/>
        <v>05</v>
      </c>
      <c r="L1099" s="36" t="str">
        <f t="shared" si="140"/>
        <v>05</v>
      </c>
      <c r="M1099" s="36" t="str">
        <f t="shared" si="141"/>
        <v>87</v>
      </c>
      <c r="N1099" s="34">
        <f t="shared" si="142"/>
        <v>31329.599999999999</v>
      </c>
      <c r="O1099" s="37">
        <v>31329.599999999999</v>
      </c>
      <c r="P1099" s="37">
        <v>0</v>
      </c>
      <c r="Q1099" s="32" t="s">
        <v>3872</v>
      </c>
      <c r="R1099" s="37" t="s">
        <v>7907</v>
      </c>
      <c r="S1099" s="38">
        <v>44622</v>
      </c>
      <c r="T1099" s="39">
        <f t="shared" si="143"/>
        <v>28</v>
      </c>
      <c r="U1099" s="72"/>
    </row>
    <row r="1100" spans="1:21" s="39" customFormat="1" ht="54" outlineLevel="1">
      <c r="A1100" s="32">
        <f t="shared" si="144"/>
        <v>1092</v>
      </c>
      <c r="B1100" s="32" t="s">
        <v>3868</v>
      </c>
      <c r="C1100" s="32" t="s">
        <v>3869</v>
      </c>
      <c r="D1100" s="53" t="s">
        <v>7908</v>
      </c>
      <c r="E1100" s="34">
        <v>525401730</v>
      </c>
      <c r="F1100" s="43" t="s">
        <v>7909</v>
      </c>
      <c r="G1100" s="34" t="s">
        <v>13119</v>
      </c>
      <c r="H1100" s="35" t="s">
        <v>7910</v>
      </c>
      <c r="I1100" s="36" t="str">
        <f t="shared" si="137"/>
        <v>4</v>
      </c>
      <c r="J1100" s="36">
        <f t="shared" si="138"/>
        <v>14</v>
      </c>
      <c r="K1100" s="36" t="str">
        <f t="shared" si="139"/>
        <v>11</v>
      </c>
      <c r="L1100" s="36" t="str">
        <f t="shared" si="140"/>
        <v>04</v>
      </c>
      <c r="M1100" s="36" t="str">
        <f t="shared" si="141"/>
        <v>87</v>
      </c>
      <c r="N1100" s="34">
        <f t="shared" si="142"/>
        <v>36568.012170000002</v>
      </c>
      <c r="O1100" s="37">
        <v>32000</v>
      </c>
      <c r="P1100" s="37">
        <v>4568.01217</v>
      </c>
      <c r="Q1100" s="32" t="s">
        <v>3872</v>
      </c>
      <c r="R1100" s="37" t="s">
        <v>7911</v>
      </c>
      <c r="S1100" s="38">
        <v>44620</v>
      </c>
      <c r="T1100" s="39">
        <f t="shared" si="143"/>
        <v>28</v>
      </c>
      <c r="U1100" s="72"/>
    </row>
    <row r="1101" spans="1:21" s="39" customFormat="1" ht="54" hidden="1" outlineLevel="1">
      <c r="A1101" s="32">
        <f t="shared" si="144"/>
        <v>1093</v>
      </c>
      <c r="B1101" s="32" t="s">
        <v>3868</v>
      </c>
      <c r="C1101" s="32" t="s">
        <v>3869</v>
      </c>
      <c r="D1101" s="53" t="s">
        <v>7912</v>
      </c>
      <c r="E1101" s="34">
        <v>509772848</v>
      </c>
      <c r="F1101" s="43" t="s">
        <v>7913</v>
      </c>
      <c r="G1101" s="34" t="s">
        <v>13120</v>
      </c>
      <c r="H1101" s="35" t="s">
        <v>7914</v>
      </c>
      <c r="I1101" s="36" t="str">
        <f t="shared" si="137"/>
        <v>3</v>
      </c>
      <c r="J1101" s="36">
        <f t="shared" si="138"/>
        <v>14</v>
      </c>
      <c r="K1101" s="36" t="str">
        <f t="shared" si="139"/>
        <v>16</v>
      </c>
      <c r="L1101" s="36" t="str">
        <f t="shared" si="140"/>
        <v>11</v>
      </c>
      <c r="M1101" s="36" t="str">
        <f t="shared" si="141"/>
        <v>85</v>
      </c>
      <c r="N1101" s="34">
        <f t="shared" si="142"/>
        <v>31064.799999999999</v>
      </c>
      <c r="O1101" s="37">
        <v>31064.799999999999</v>
      </c>
      <c r="P1101" s="37">
        <v>0</v>
      </c>
      <c r="Q1101" s="32" t="s">
        <v>3872</v>
      </c>
      <c r="R1101" s="37" t="s">
        <v>7915</v>
      </c>
      <c r="S1101" s="38">
        <v>44622</v>
      </c>
      <c r="T1101" s="39">
        <f t="shared" si="143"/>
        <v>28</v>
      </c>
      <c r="U1101" s="72"/>
    </row>
    <row r="1102" spans="1:21" s="39" customFormat="1" ht="54" hidden="1" outlineLevel="1">
      <c r="A1102" s="32">
        <f t="shared" si="144"/>
        <v>1094</v>
      </c>
      <c r="B1102" s="32" t="s">
        <v>3868</v>
      </c>
      <c r="C1102" s="32" t="s">
        <v>3869</v>
      </c>
      <c r="D1102" s="53" t="s">
        <v>7916</v>
      </c>
      <c r="E1102" s="34">
        <v>602592171</v>
      </c>
      <c r="F1102" s="43" t="s">
        <v>7917</v>
      </c>
      <c r="G1102" s="34" t="s">
        <v>13121</v>
      </c>
      <c r="H1102" s="35" t="s">
        <v>7918</v>
      </c>
      <c r="I1102" s="36" t="str">
        <f t="shared" si="137"/>
        <v>3</v>
      </c>
      <c r="J1102" s="36">
        <f t="shared" si="138"/>
        <v>14</v>
      </c>
      <c r="K1102" s="36" t="str">
        <f t="shared" si="139"/>
        <v>27</v>
      </c>
      <c r="L1102" s="36" t="str">
        <f t="shared" si="140"/>
        <v>03</v>
      </c>
      <c r="M1102" s="36" t="str">
        <f t="shared" si="141"/>
        <v>90</v>
      </c>
      <c r="N1102" s="34">
        <f t="shared" si="142"/>
        <v>31049.200000000001</v>
      </c>
      <c r="O1102" s="37">
        <v>31049.200000000001</v>
      </c>
      <c r="P1102" s="37">
        <v>0</v>
      </c>
      <c r="Q1102" s="32" t="s">
        <v>3872</v>
      </c>
      <c r="R1102" s="37" t="s">
        <v>7919</v>
      </c>
      <c r="S1102" s="38">
        <v>44617</v>
      </c>
      <c r="T1102" s="39">
        <f t="shared" si="143"/>
        <v>28</v>
      </c>
      <c r="U1102" s="72"/>
    </row>
    <row r="1103" spans="1:21" s="39" customFormat="1" ht="54" hidden="1" outlineLevel="1">
      <c r="A1103" s="32">
        <f t="shared" si="144"/>
        <v>1095</v>
      </c>
      <c r="B1103" s="32" t="s">
        <v>3868</v>
      </c>
      <c r="C1103" s="32" t="s">
        <v>3869</v>
      </c>
      <c r="D1103" s="53" t="s">
        <v>7920</v>
      </c>
      <c r="E1103" s="34">
        <v>524779934</v>
      </c>
      <c r="F1103" s="43" t="s">
        <v>7921</v>
      </c>
      <c r="G1103" s="34" t="s">
        <v>13122</v>
      </c>
      <c r="H1103" s="35" t="s">
        <v>7922</v>
      </c>
      <c r="I1103" s="36" t="str">
        <f t="shared" si="137"/>
        <v>3</v>
      </c>
      <c r="J1103" s="36">
        <f t="shared" si="138"/>
        <v>14</v>
      </c>
      <c r="K1103" s="36" t="str">
        <f t="shared" si="139"/>
        <v>17</v>
      </c>
      <c r="L1103" s="36" t="str">
        <f t="shared" si="140"/>
        <v>01</v>
      </c>
      <c r="M1103" s="36" t="str">
        <f t="shared" si="141"/>
        <v>94</v>
      </c>
      <c r="N1103" s="34">
        <f t="shared" si="142"/>
        <v>31049.200000000001</v>
      </c>
      <c r="O1103" s="37">
        <v>31049.200000000001</v>
      </c>
      <c r="P1103" s="37">
        <v>0</v>
      </c>
      <c r="Q1103" s="32" t="s">
        <v>3872</v>
      </c>
      <c r="R1103" s="37" t="s">
        <v>7923</v>
      </c>
      <c r="S1103" s="38">
        <v>44616</v>
      </c>
      <c r="T1103" s="39">
        <f t="shared" si="143"/>
        <v>28</v>
      </c>
      <c r="U1103" s="72"/>
    </row>
    <row r="1104" spans="1:21" s="39" customFormat="1" ht="54" hidden="1" outlineLevel="1">
      <c r="A1104" s="32">
        <f t="shared" si="144"/>
        <v>1096</v>
      </c>
      <c r="B1104" s="32" t="s">
        <v>3868</v>
      </c>
      <c r="C1104" s="32" t="s">
        <v>3869</v>
      </c>
      <c r="D1104" s="53" t="s">
        <v>7924</v>
      </c>
      <c r="E1104" s="34">
        <v>594184287</v>
      </c>
      <c r="F1104" s="43" t="s">
        <v>7925</v>
      </c>
      <c r="G1104" s="34" t="s">
        <v>13123</v>
      </c>
      <c r="H1104" s="35" t="s">
        <v>7926</v>
      </c>
      <c r="I1104" s="36" t="str">
        <f t="shared" si="137"/>
        <v>3</v>
      </c>
      <c r="J1104" s="36">
        <f t="shared" si="138"/>
        <v>14</v>
      </c>
      <c r="K1104" s="36" t="str">
        <f t="shared" si="139"/>
        <v>31</v>
      </c>
      <c r="L1104" s="36" t="str">
        <f t="shared" si="140"/>
        <v>07</v>
      </c>
      <c r="M1104" s="36" t="str">
        <f t="shared" si="141"/>
        <v>99</v>
      </c>
      <c r="N1104" s="34">
        <f t="shared" si="142"/>
        <v>27591.200000000001</v>
      </c>
      <c r="O1104" s="37">
        <v>27591.200000000001</v>
      </c>
      <c r="P1104" s="37">
        <v>0</v>
      </c>
      <c r="Q1104" s="32" t="s">
        <v>3872</v>
      </c>
      <c r="R1104" s="37" t="s">
        <v>7927</v>
      </c>
      <c r="S1104" s="38">
        <v>44617</v>
      </c>
      <c r="T1104" s="39">
        <f t="shared" si="143"/>
        <v>28</v>
      </c>
      <c r="U1104" s="72"/>
    </row>
    <row r="1105" spans="1:21" s="39" customFormat="1" ht="54" hidden="1" outlineLevel="1">
      <c r="A1105" s="32">
        <f t="shared" si="144"/>
        <v>1097</v>
      </c>
      <c r="B1105" s="32" t="s">
        <v>3868</v>
      </c>
      <c r="C1105" s="32" t="s">
        <v>3869</v>
      </c>
      <c r="D1105" s="53" t="s">
        <v>7928</v>
      </c>
      <c r="E1105" s="34">
        <v>635745524</v>
      </c>
      <c r="F1105" s="43" t="s">
        <v>7929</v>
      </c>
      <c r="G1105" s="34" t="s">
        <v>13124</v>
      </c>
      <c r="H1105" s="35" t="s">
        <v>7930</v>
      </c>
      <c r="I1105" s="36" t="str">
        <f t="shared" si="137"/>
        <v>3</v>
      </c>
      <c r="J1105" s="36">
        <f t="shared" si="138"/>
        <v>14</v>
      </c>
      <c r="K1105" s="36" t="str">
        <f t="shared" si="139"/>
        <v>15</v>
      </c>
      <c r="L1105" s="36" t="str">
        <f t="shared" si="140"/>
        <v>01</v>
      </c>
      <c r="M1105" s="36" t="str">
        <f t="shared" si="141"/>
        <v>94</v>
      </c>
      <c r="N1105" s="34">
        <f t="shared" si="142"/>
        <v>27544.400000000001</v>
      </c>
      <c r="O1105" s="37">
        <v>27544.400000000001</v>
      </c>
      <c r="P1105" s="37">
        <v>0</v>
      </c>
      <c r="Q1105" s="32" t="s">
        <v>3872</v>
      </c>
      <c r="R1105" s="37" t="s">
        <v>7931</v>
      </c>
      <c r="S1105" s="38">
        <v>44616</v>
      </c>
      <c r="T1105" s="39">
        <f t="shared" si="143"/>
        <v>28</v>
      </c>
      <c r="U1105" s="72"/>
    </row>
    <row r="1106" spans="1:21" s="39" customFormat="1" ht="54" hidden="1" outlineLevel="1">
      <c r="A1106" s="32">
        <f t="shared" si="144"/>
        <v>1098</v>
      </c>
      <c r="B1106" s="32" t="s">
        <v>3868</v>
      </c>
      <c r="C1106" s="32" t="s">
        <v>3869</v>
      </c>
      <c r="D1106" s="53" t="s">
        <v>7932</v>
      </c>
      <c r="E1106" s="34">
        <v>594597460</v>
      </c>
      <c r="F1106" s="43" t="s">
        <v>7933</v>
      </c>
      <c r="G1106" s="34" t="s">
        <v>13125</v>
      </c>
      <c r="H1106" s="35" t="s">
        <v>7934</v>
      </c>
      <c r="I1106" s="36" t="str">
        <f t="shared" si="137"/>
        <v>3</v>
      </c>
      <c r="J1106" s="36">
        <f t="shared" si="138"/>
        <v>14</v>
      </c>
      <c r="K1106" s="36" t="str">
        <f t="shared" si="139"/>
        <v>06</v>
      </c>
      <c r="L1106" s="36" t="str">
        <f t="shared" si="140"/>
        <v>05</v>
      </c>
      <c r="M1106" s="36" t="str">
        <f t="shared" si="141"/>
        <v>94</v>
      </c>
      <c r="N1106" s="34">
        <f t="shared" si="142"/>
        <v>36400</v>
      </c>
      <c r="O1106" s="37">
        <v>36400</v>
      </c>
      <c r="P1106" s="37">
        <v>0</v>
      </c>
      <c r="Q1106" s="32" t="s">
        <v>3872</v>
      </c>
      <c r="R1106" s="37" t="s">
        <v>7935</v>
      </c>
      <c r="S1106" s="38">
        <v>44617</v>
      </c>
      <c r="T1106" s="39">
        <f t="shared" si="143"/>
        <v>28</v>
      </c>
      <c r="U1106" s="72"/>
    </row>
    <row r="1107" spans="1:21" s="39" customFormat="1" ht="54" hidden="1" outlineLevel="1">
      <c r="A1107" s="32">
        <f t="shared" si="144"/>
        <v>1099</v>
      </c>
      <c r="B1107" s="32" t="s">
        <v>3868</v>
      </c>
      <c r="C1107" s="32" t="s">
        <v>3869</v>
      </c>
      <c r="D1107" s="53" t="s">
        <v>7936</v>
      </c>
      <c r="E1107" s="35">
        <v>606808404</v>
      </c>
      <c r="F1107" s="43" t="s">
        <v>7937</v>
      </c>
      <c r="G1107" s="34" t="s">
        <v>13126</v>
      </c>
      <c r="H1107" s="35">
        <v>30308932090014</v>
      </c>
      <c r="I1107" s="36" t="str">
        <f t="shared" si="137"/>
        <v>3</v>
      </c>
      <c r="J1107" s="36">
        <f t="shared" si="138"/>
        <v>14</v>
      </c>
      <c r="K1107" s="36" t="str">
        <f t="shared" si="139"/>
        <v>03</v>
      </c>
      <c r="L1107" s="36" t="str">
        <f t="shared" si="140"/>
        <v>08</v>
      </c>
      <c r="M1107" s="36" t="str">
        <f t="shared" si="141"/>
        <v>93</v>
      </c>
      <c r="N1107" s="34">
        <f t="shared" si="142"/>
        <v>36400</v>
      </c>
      <c r="O1107" s="37">
        <v>36400</v>
      </c>
      <c r="P1107" s="37">
        <v>0</v>
      </c>
      <c r="Q1107" s="32" t="s">
        <v>3872</v>
      </c>
      <c r="R1107" s="37" t="s">
        <v>7938</v>
      </c>
      <c r="S1107" s="38">
        <v>44616</v>
      </c>
      <c r="T1107" s="39">
        <f t="shared" si="143"/>
        <v>28</v>
      </c>
      <c r="U1107" s="72"/>
    </row>
    <row r="1108" spans="1:21" s="39" customFormat="1" ht="54" outlineLevel="1">
      <c r="A1108" s="32">
        <f t="shared" si="144"/>
        <v>1100</v>
      </c>
      <c r="B1108" s="32" t="s">
        <v>3868</v>
      </c>
      <c r="C1108" s="32" t="s">
        <v>3869</v>
      </c>
      <c r="D1108" s="53" t="s">
        <v>7939</v>
      </c>
      <c r="E1108" s="34">
        <v>607563195</v>
      </c>
      <c r="F1108" s="43" t="s">
        <v>1044</v>
      </c>
      <c r="G1108" s="34" t="s">
        <v>13127</v>
      </c>
      <c r="H1108" s="35">
        <v>60307005960033</v>
      </c>
      <c r="I1108" s="36" t="str">
        <f t="shared" si="137"/>
        <v>6</v>
      </c>
      <c r="J1108" s="36">
        <f t="shared" si="138"/>
        <v>14</v>
      </c>
      <c r="K1108" s="36" t="str">
        <f t="shared" si="139"/>
        <v>03</v>
      </c>
      <c r="L1108" s="36" t="str">
        <f t="shared" si="140"/>
        <v>07</v>
      </c>
      <c r="M1108" s="36" t="str">
        <f t="shared" si="141"/>
        <v>00</v>
      </c>
      <c r="N1108" s="34">
        <f t="shared" si="142"/>
        <v>32000</v>
      </c>
      <c r="O1108" s="37">
        <v>32000</v>
      </c>
      <c r="P1108" s="37">
        <v>0</v>
      </c>
      <c r="Q1108" s="32" t="s">
        <v>3872</v>
      </c>
      <c r="R1108" s="37" t="s">
        <v>7940</v>
      </c>
      <c r="S1108" s="38">
        <v>44613</v>
      </c>
      <c r="T1108" s="39">
        <f t="shared" si="143"/>
        <v>28</v>
      </c>
      <c r="U1108" s="72"/>
    </row>
    <row r="1109" spans="1:21" s="39" customFormat="1" ht="54" hidden="1" outlineLevel="1">
      <c r="A1109" s="32">
        <f t="shared" si="144"/>
        <v>1101</v>
      </c>
      <c r="B1109" s="32" t="s">
        <v>3868</v>
      </c>
      <c r="C1109" s="32" t="s">
        <v>3869</v>
      </c>
      <c r="D1109" s="53" t="s">
        <v>7941</v>
      </c>
      <c r="E1109" s="34">
        <v>547339376</v>
      </c>
      <c r="F1109" s="43" t="s">
        <v>134</v>
      </c>
      <c r="G1109" s="34" t="s">
        <v>13128</v>
      </c>
      <c r="H1109" s="35" t="s">
        <v>7942</v>
      </c>
      <c r="I1109" s="36" t="str">
        <f t="shared" si="137"/>
        <v>4</v>
      </c>
      <c r="J1109" s="36">
        <f t="shared" si="138"/>
        <v>14</v>
      </c>
      <c r="K1109" s="36" t="str">
        <f t="shared" si="139"/>
        <v>18</v>
      </c>
      <c r="L1109" s="36" t="str">
        <f t="shared" si="140"/>
        <v>02</v>
      </c>
      <c r="M1109" s="36" t="str">
        <f t="shared" si="141"/>
        <v>91</v>
      </c>
      <c r="N1109" s="34">
        <f t="shared" si="142"/>
        <v>36400</v>
      </c>
      <c r="O1109" s="37">
        <v>36400</v>
      </c>
      <c r="P1109" s="37">
        <v>0</v>
      </c>
      <c r="Q1109" s="32" t="s">
        <v>3872</v>
      </c>
      <c r="R1109" s="37" t="s">
        <v>7943</v>
      </c>
      <c r="S1109" s="38">
        <v>44617</v>
      </c>
      <c r="T1109" s="39">
        <f t="shared" si="143"/>
        <v>28</v>
      </c>
      <c r="U1109" s="72"/>
    </row>
    <row r="1110" spans="1:21" s="39" customFormat="1" ht="54" hidden="1" outlineLevel="1">
      <c r="A1110" s="32">
        <f t="shared" si="144"/>
        <v>1102</v>
      </c>
      <c r="B1110" s="32" t="s">
        <v>3868</v>
      </c>
      <c r="C1110" s="32" t="s">
        <v>3869</v>
      </c>
      <c r="D1110" s="53" t="s">
        <v>7944</v>
      </c>
      <c r="E1110" s="35">
        <v>520595185</v>
      </c>
      <c r="F1110" s="43" t="s">
        <v>7945</v>
      </c>
      <c r="G1110" s="34" t="s">
        <v>13129</v>
      </c>
      <c r="H1110" s="35" t="s">
        <v>7946</v>
      </c>
      <c r="I1110" s="36" t="str">
        <f t="shared" si="137"/>
        <v>3</v>
      </c>
      <c r="J1110" s="36">
        <f t="shared" si="138"/>
        <v>14</v>
      </c>
      <c r="K1110" s="36" t="str">
        <f t="shared" si="139"/>
        <v>11</v>
      </c>
      <c r="L1110" s="36" t="str">
        <f t="shared" si="140"/>
        <v>09</v>
      </c>
      <c r="M1110" s="36" t="str">
        <f t="shared" si="141"/>
        <v>94</v>
      </c>
      <c r="N1110" s="34">
        <f t="shared" si="142"/>
        <v>36400</v>
      </c>
      <c r="O1110" s="37">
        <v>36400</v>
      </c>
      <c r="P1110" s="37">
        <v>0</v>
      </c>
      <c r="Q1110" s="32" t="s">
        <v>3872</v>
      </c>
      <c r="R1110" s="37" t="s">
        <v>7947</v>
      </c>
      <c r="S1110" s="38">
        <v>44614</v>
      </c>
      <c r="T1110" s="39">
        <f t="shared" si="143"/>
        <v>28</v>
      </c>
      <c r="U1110" s="72"/>
    </row>
    <row r="1111" spans="1:21" s="39" customFormat="1" ht="54" hidden="1" outlineLevel="1">
      <c r="A1111" s="32">
        <f t="shared" si="144"/>
        <v>1103</v>
      </c>
      <c r="B1111" s="32" t="s">
        <v>3868</v>
      </c>
      <c r="C1111" s="32" t="s">
        <v>3869</v>
      </c>
      <c r="D1111" s="53" t="s">
        <v>7948</v>
      </c>
      <c r="E1111" s="34">
        <v>620967794</v>
      </c>
      <c r="F1111" s="43" t="s">
        <v>419</v>
      </c>
      <c r="G1111" s="34" t="s">
        <v>13130</v>
      </c>
      <c r="H1111" s="35" t="s">
        <v>7949</v>
      </c>
      <c r="I1111" s="36" t="str">
        <f t="shared" si="137"/>
        <v>3</v>
      </c>
      <c r="J1111" s="36">
        <f t="shared" si="138"/>
        <v>14</v>
      </c>
      <c r="K1111" s="36" t="str">
        <f t="shared" si="139"/>
        <v>31</v>
      </c>
      <c r="L1111" s="36" t="str">
        <f t="shared" si="140"/>
        <v>12</v>
      </c>
      <c r="M1111" s="36" t="str">
        <f t="shared" si="141"/>
        <v>92</v>
      </c>
      <c r="N1111" s="34">
        <f t="shared" si="142"/>
        <v>36374</v>
      </c>
      <c r="O1111" s="37">
        <v>36374</v>
      </c>
      <c r="P1111" s="37">
        <v>0</v>
      </c>
      <c r="Q1111" s="32" t="s">
        <v>3872</v>
      </c>
      <c r="R1111" s="37" t="s">
        <v>7950</v>
      </c>
      <c r="S1111" s="38">
        <v>44617</v>
      </c>
      <c r="T1111" s="39">
        <f t="shared" si="143"/>
        <v>28</v>
      </c>
      <c r="U1111" s="72"/>
    </row>
    <row r="1112" spans="1:21" s="39" customFormat="1" ht="54" hidden="1" outlineLevel="1">
      <c r="A1112" s="32">
        <f t="shared" si="144"/>
        <v>1104</v>
      </c>
      <c r="B1112" s="32" t="s">
        <v>3868</v>
      </c>
      <c r="C1112" s="32" t="s">
        <v>3869</v>
      </c>
      <c r="D1112" s="53" t="s">
        <v>7951</v>
      </c>
      <c r="E1112" s="34">
        <v>575968087</v>
      </c>
      <c r="F1112" s="43" t="s">
        <v>262</v>
      </c>
      <c r="G1112" s="34" t="s">
        <v>13131</v>
      </c>
      <c r="H1112" s="35" t="s">
        <v>7952</v>
      </c>
      <c r="I1112" s="36" t="str">
        <f t="shared" si="137"/>
        <v>3</v>
      </c>
      <c r="J1112" s="36">
        <f t="shared" si="138"/>
        <v>14</v>
      </c>
      <c r="K1112" s="36" t="str">
        <f t="shared" si="139"/>
        <v>09</v>
      </c>
      <c r="L1112" s="36" t="str">
        <f t="shared" si="140"/>
        <v>05</v>
      </c>
      <c r="M1112" s="36" t="str">
        <f t="shared" si="141"/>
        <v>96</v>
      </c>
      <c r="N1112" s="34">
        <f t="shared" si="142"/>
        <v>35000</v>
      </c>
      <c r="O1112" s="37">
        <v>35000</v>
      </c>
      <c r="P1112" s="37">
        <v>0</v>
      </c>
      <c r="Q1112" s="32" t="s">
        <v>3872</v>
      </c>
      <c r="R1112" s="37" t="s">
        <v>7953</v>
      </c>
      <c r="S1112" s="38">
        <v>44604</v>
      </c>
      <c r="T1112" s="39">
        <f t="shared" si="143"/>
        <v>28</v>
      </c>
      <c r="U1112" s="72"/>
    </row>
    <row r="1113" spans="1:21" s="39" customFormat="1" ht="54" hidden="1" outlineLevel="1">
      <c r="A1113" s="32">
        <f t="shared" si="144"/>
        <v>1105</v>
      </c>
      <c r="B1113" s="32" t="s">
        <v>3868</v>
      </c>
      <c r="C1113" s="32" t="s">
        <v>3869</v>
      </c>
      <c r="D1113" s="53" t="s">
        <v>7954</v>
      </c>
      <c r="E1113" s="34">
        <v>623912118</v>
      </c>
      <c r="F1113" s="43" t="s">
        <v>1949</v>
      </c>
      <c r="G1113" s="34" t="s">
        <v>13132</v>
      </c>
      <c r="H1113" s="35">
        <v>52305015960103</v>
      </c>
      <c r="I1113" s="36" t="str">
        <f t="shared" si="137"/>
        <v>5</v>
      </c>
      <c r="J1113" s="36">
        <f t="shared" si="138"/>
        <v>14</v>
      </c>
      <c r="K1113" s="36" t="str">
        <f t="shared" si="139"/>
        <v>23</v>
      </c>
      <c r="L1113" s="36" t="str">
        <f t="shared" si="140"/>
        <v>05</v>
      </c>
      <c r="M1113" s="36" t="str">
        <f t="shared" si="141"/>
        <v>01</v>
      </c>
      <c r="N1113" s="34">
        <f t="shared" si="142"/>
        <v>36400</v>
      </c>
      <c r="O1113" s="37">
        <v>36400</v>
      </c>
      <c r="P1113" s="37">
        <v>0</v>
      </c>
      <c r="Q1113" s="32" t="s">
        <v>3872</v>
      </c>
      <c r="R1113" s="37" t="s">
        <v>7955</v>
      </c>
      <c r="S1113" s="38">
        <v>44613</v>
      </c>
      <c r="T1113" s="39">
        <f t="shared" si="143"/>
        <v>28</v>
      </c>
      <c r="U1113" s="72"/>
    </row>
    <row r="1114" spans="1:21" s="39" customFormat="1" ht="54" hidden="1" outlineLevel="1">
      <c r="A1114" s="32">
        <f t="shared" si="144"/>
        <v>1106</v>
      </c>
      <c r="B1114" s="32" t="s">
        <v>3868</v>
      </c>
      <c r="C1114" s="32" t="s">
        <v>3869</v>
      </c>
      <c r="D1114" s="53" t="s">
        <v>7956</v>
      </c>
      <c r="E1114" s="34">
        <v>516576770</v>
      </c>
      <c r="F1114" s="43" t="s">
        <v>162</v>
      </c>
      <c r="G1114" s="34" t="s">
        <v>13133</v>
      </c>
      <c r="H1114" s="35" t="s">
        <v>7957</v>
      </c>
      <c r="I1114" s="36" t="str">
        <f t="shared" si="137"/>
        <v>3</v>
      </c>
      <c r="J1114" s="36">
        <f t="shared" si="138"/>
        <v>14</v>
      </c>
      <c r="K1114" s="36" t="str">
        <f t="shared" si="139"/>
        <v>06</v>
      </c>
      <c r="L1114" s="36" t="str">
        <f t="shared" si="140"/>
        <v>01</v>
      </c>
      <c r="M1114" s="36" t="str">
        <f t="shared" si="141"/>
        <v>94</v>
      </c>
      <c r="N1114" s="34">
        <f t="shared" si="142"/>
        <v>36400</v>
      </c>
      <c r="O1114" s="37">
        <v>36400</v>
      </c>
      <c r="P1114" s="37">
        <v>0</v>
      </c>
      <c r="Q1114" s="32" t="s">
        <v>3872</v>
      </c>
      <c r="R1114" s="37" t="s">
        <v>7958</v>
      </c>
      <c r="S1114" s="38">
        <v>44616</v>
      </c>
      <c r="T1114" s="39">
        <f t="shared" si="143"/>
        <v>28</v>
      </c>
      <c r="U1114" s="72"/>
    </row>
    <row r="1115" spans="1:21" s="39" customFormat="1" ht="54" hidden="1" outlineLevel="1">
      <c r="A1115" s="32">
        <f t="shared" si="144"/>
        <v>1107</v>
      </c>
      <c r="B1115" s="32" t="s">
        <v>3868</v>
      </c>
      <c r="C1115" s="32" t="s">
        <v>3869</v>
      </c>
      <c r="D1115" s="53" t="s">
        <v>7959</v>
      </c>
      <c r="E1115" s="34">
        <v>526586556</v>
      </c>
      <c r="F1115" s="43" t="s">
        <v>7960</v>
      </c>
      <c r="G1115" s="34" t="s">
        <v>13134</v>
      </c>
      <c r="H1115" s="35" t="s">
        <v>7961</v>
      </c>
      <c r="I1115" s="36" t="str">
        <f t="shared" si="137"/>
        <v>3</v>
      </c>
      <c r="J1115" s="36">
        <f t="shared" si="138"/>
        <v>14</v>
      </c>
      <c r="K1115" s="36" t="str">
        <f t="shared" si="139"/>
        <v>10</v>
      </c>
      <c r="L1115" s="36" t="str">
        <f t="shared" si="140"/>
        <v>12</v>
      </c>
      <c r="M1115" s="36" t="str">
        <f t="shared" si="141"/>
        <v>87</v>
      </c>
      <c r="N1115" s="34">
        <f t="shared" si="142"/>
        <v>34698.655129999999</v>
      </c>
      <c r="O1115" s="37">
        <v>30785.1</v>
      </c>
      <c r="P1115" s="37">
        <v>3913.5551299999997</v>
      </c>
      <c r="Q1115" s="32" t="s">
        <v>3872</v>
      </c>
      <c r="R1115" s="37" t="s">
        <v>7962</v>
      </c>
      <c r="S1115" s="38">
        <v>44629</v>
      </c>
      <c r="T1115" s="39">
        <f t="shared" si="143"/>
        <v>28</v>
      </c>
      <c r="U1115" s="72"/>
    </row>
    <row r="1116" spans="1:21" s="39" customFormat="1" ht="54" hidden="1" outlineLevel="1">
      <c r="A1116" s="32">
        <f t="shared" si="144"/>
        <v>1108</v>
      </c>
      <c r="B1116" s="32" t="s">
        <v>3868</v>
      </c>
      <c r="C1116" s="32" t="s">
        <v>3869</v>
      </c>
      <c r="D1116" s="53" t="s">
        <v>7963</v>
      </c>
      <c r="E1116" s="34">
        <v>450300706</v>
      </c>
      <c r="F1116" s="43" t="s">
        <v>7964</v>
      </c>
      <c r="G1116" s="34" t="s">
        <v>13135</v>
      </c>
      <c r="H1116" s="35" t="s">
        <v>7965</v>
      </c>
      <c r="I1116" s="36" t="str">
        <f t="shared" si="137"/>
        <v>3</v>
      </c>
      <c r="J1116" s="36">
        <f t="shared" si="138"/>
        <v>14</v>
      </c>
      <c r="K1116" s="36" t="str">
        <f t="shared" si="139"/>
        <v>13</v>
      </c>
      <c r="L1116" s="36" t="str">
        <f t="shared" si="140"/>
        <v>08</v>
      </c>
      <c r="M1116" s="36" t="str">
        <f t="shared" si="141"/>
        <v>85</v>
      </c>
      <c r="N1116" s="34">
        <f t="shared" si="142"/>
        <v>39278.19659</v>
      </c>
      <c r="O1116" s="37">
        <v>35000</v>
      </c>
      <c r="P1116" s="37">
        <v>4278.1965899999996</v>
      </c>
      <c r="Q1116" s="32" t="s">
        <v>3872</v>
      </c>
      <c r="R1116" s="37" t="s">
        <v>7966</v>
      </c>
      <c r="S1116" s="38">
        <v>44617</v>
      </c>
      <c r="T1116" s="39">
        <f t="shared" si="143"/>
        <v>28</v>
      </c>
      <c r="U1116" s="72"/>
    </row>
    <row r="1117" spans="1:21" s="39" customFormat="1" ht="54" outlineLevel="1">
      <c r="A1117" s="32">
        <f t="shared" si="144"/>
        <v>1109</v>
      </c>
      <c r="B1117" s="32" t="s">
        <v>3868</v>
      </c>
      <c r="C1117" s="32" t="s">
        <v>3869</v>
      </c>
      <c r="D1117" s="53" t="s">
        <v>7967</v>
      </c>
      <c r="E1117" s="34">
        <v>600857292</v>
      </c>
      <c r="F1117" s="43" t="s">
        <v>7968</v>
      </c>
      <c r="G1117" s="34" t="s">
        <v>13136</v>
      </c>
      <c r="H1117" s="35" t="s">
        <v>7969</v>
      </c>
      <c r="I1117" s="36" t="str">
        <f t="shared" si="137"/>
        <v>3</v>
      </c>
      <c r="J1117" s="36">
        <f t="shared" si="138"/>
        <v>14</v>
      </c>
      <c r="K1117" s="36" t="str">
        <f t="shared" si="139"/>
        <v>30</v>
      </c>
      <c r="L1117" s="36" t="str">
        <f t="shared" si="140"/>
        <v>06</v>
      </c>
      <c r="M1117" s="36" t="str">
        <f t="shared" si="141"/>
        <v>89</v>
      </c>
      <c r="N1117" s="34">
        <f t="shared" si="142"/>
        <v>35408.744079999997</v>
      </c>
      <c r="O1117" s="37">
        <v>32000</v>
      </c>
      <c r="P1117" s="37">
        <v>3408.7440799999999</v>
      </c>
      <c r="Q1117" s="32" t="s">
        <v>3872</v>
      </c>
      <c r="R1117" s="37" t="s">
        <v>7970</v>
      </c>
      <c r="S1117" s="38">
        <v>44627</v>
      </c>
      <c r="T1117" s="39">
        <f t="shared" si="143"/>
        <v>28</v>
      </c>
      <c r="U1117" s="72"/>
    </row>
    <row r="1118" spans="1:21" s="39" customFormat="1" ht="54" hidden="1" outlineLevel="1">
      <c r="A1118" s="32">
        <f t="shared" si="144"/>
        <v>1110</v>
      </c>
      <c r="B1118" s="32" t="s">
        <v>3868</v>
      </c>
      <c r="C1118" s="32" t="s">
        <v>3869</v>
      </c>
      <c r="D1118" s="53" t="s">
        <v>7971</v>
      </c>
      <c r="E1118" s="34">
        <v>530993445</v>
      </c>
      <c r="F1118" s="43" t="s">
        <v>7972</v>
      </c>
      <c r="G1118" s="34" t="s">
        <v>13137</v>
      </c>
      <c r="H1118" s="35" t="s">
        <v>7973</v>
      </c>
      <c r="I1118" s="36" t="str">
        <f t="shared" si="137"/>
        <v>3</v>
      </c>
      <c r="J1118" s="36">
        <f t="shared" si="138"/>
        <v>14</v>
      </c>
      <c r="K1118" s="36" t="str">
        <f t="shared" si="139"/>
        <v>26</v>
      </c>
      <c r="L1118" s="36" t="str">
        <f t="shared" si="140"/>
        <v>10</v>
      </c>
      <c r="M1118" s="36" t="str">
        <f t="shared" si="141"/>
        <v>95</v>
      </c>
      <c r="N1118" s="34">
        <f t="shared" si="142"/>
        <v>33432.529549999999</v>
      </c>
      <c r="O1118" s="37">
        <v>29619</v>
      </c>
      <c r="P1118" s="37">
        <v>3813.5295499999997</v>
      </c>
      <c r="Q1118" s="32" t="s">
        <v>3872</v>
      </c>
      <c r="R1118" s="37" t="s">
        <v>7974</v>
      </c>
      <c r="S1118" s="38">
        <v>44627</v>
      </c>
      <c r="T1118" s="39">
        <f t="shared" si="143"/>
        <v>28</v>
      </c>
      <c r="U1118" s="72"/>
    </row>
    <row r="1119" spans="1:21" s="39" customFormat="1" ht="54" outlineLevel="1">
      <c r="A1119" s="32">
        <f t="shared" si="144"/>
        <v>1111</v>
      </c>
      <c r="B1119" s="32" t="s">
        <v>3868</v>
      </c>
      <c r="C1119" s="32" t="s">
        <v>3869</v>
      </c>
      <c r="D1119" s="53" t="s">
        <v>7975</v>
      </c>
      <c r="E1119" s="34">
        <v>528325070</v>
      </c>
      <c r="F1119" s="43" t="s">
        <v>7976</v>
      </c>
      <c r="G1119" s="34" t="s">
        <v>13138</v>
      </c>
      <c r="H1119" s="35">
        <v>41204892160113</v>
      </c>
      <c r="I1119" s="36" t="str">
        <f t="shared" si="137"/>
        <v>4</v>
      </c>
      <c r="J1119" s="36">
        <f t="shared" si="138"/>
        <v>14</v>
      </c>
      <c r="K1119" s="36" t="str">
        <f t="shared" si="139"/>
        <v>12</v>
      </c>
      <c r="L1119" s="36" t="str">
        <f t="shared" si="140"/>
        <v>04</v>
      </c>
      <c r="M1119" s="36" t="str">
        <f t="shared" si="141"/>
        <v>89</v>
      </c>
      <c r="N1119" s="34">
        <f t="shared" si="142"/>
        <v>36067.999280000004</v>
      </c>
      <c r="O1119" s="37">
        <v>32000</v>
      </c>
      <c r="P1119" s="37">
        <v>4067.99928</v>
      </c>
      <c r="Q1119" s="32" t="s">
        <v>3872</v>
      </c>
      <c r="R1119" s="37" t="s">
        <v>7977</v>
      </c>
      <c r="S1119" s="38">
        <v>44627</v>
      </c>
      <c r="T1119" s="39">
        <f t="shared" si="143"/>
        <v>28</v>
      </c>
      <c r="U1119" s="72"/>
    </row>
    <row r="1120" spans="1:21" s="39" customFormat="1" ht="54" hidden="1" outlineLevel="1">
      <c r="A1120" s="32">
        <f t="shared" si="144"/>
        <v>1112</v>
      </c>
      <c r="B1120" s="32" t="s">
        <v>3868</v>
      </c>
      <c r="C1120" s="32" t="s">
        <v>3869</v>
      </c>
      <c r="D1120" s="53" t="s">
        <v>7978</v>
      </c>
      <c r="E1120" s="43">
        <v>532941254</v>
      </c>
      <c r="F1120" s="43" t="s">
        <v>7979</v>
      </c>
      <c r="G1120" s="34" t="s">
        <v>13139</v>
      </c>
      <c r="H1120" s="35">
        <v>31503952200048</v>
      </c>
      <c r="I1120" s="36" t="str">
        <f t="shared" si="137"/>
        <v>3</v>
      </c>
      <c r="J1120" s="36">
        <f t="shared" si="138"/>
        <v>14</v>
      </c>
      <c r="K1120" s="36" t="str">
        <f t="shared" si="139"/>
        <v>15</v>
      </c>
      <c r="L1120" s="36" t="str">
        <f t="shared" si="140"/>
        <v>03</v>
      </c>
      <c r="M1120" s="36" t="str">
        <f t="shared" si="141"/>
        <v>95</v>
      </c>
      <c r="N1120" s="34">
        <f t="shared" si="142"/>
        <v>33862.653409999999</v>
      </c>
      <c r="O1120" s="37">
        <v>30000</v>
      </c>
      <c r="P1120" s="37">
        <v>3862.6534100000003</v>
      </c>
      <c r="Q1120" s="32" t="s">
        <v>3872</v>
      </c>
      <c r="R1120" s="37" t="s">
        <v>7980</v>
      </c>
      <c r="S1120" s="38">
        <v>44629</v>
      </c>
      <c r="T1120" s="39">
        <f t="shared" si="143"/>
        <v>28</v>
      </c>
      <c r="U1120" s="72"/>
    </row>
    <row r="1121" spans="1:21" s="39" customFormat="1" ht="54" hidden="1" outlineLevel="1">
      <c r="A1121" s="32">
        <f t="shared" si="144"/>
        <v>1113</v>
      </c>
      <c r="B1121" s="32" t="s">
        <v>3868</v>
      </c>
      <c r="C1121" s="32" t="s">
        <v>3869</v>
      </c>
      <c r="D1121" s="53" t="s">
        <v>7981</v>
      </c>
      <c r="E1121" s="35">
        <v>521988454</v>
      </c>
      <c r="F1121" s="43" t="s">
        <v>3036</v>
      </c>
      <c r="G1121" s="34" t="s">
        <v>13140</v>
      </c>
      <c r="H1121" s="35">
        <v>40202882140098</v>
      </c>
      <c r="I1121" s="36" t="str">
        <f t="shared" si="137"/>
        <v>4</v>
      </c>
      <c r="J1121" s="36">
        <f t="shared" si="138"/>
        <v>14</v>
      </c>
      <c r="K1121" s="36" t="str">
        <f t="shared" si="139"/>
        <v>02</v>
      </c>
      <c r="L1121" s="36" t="str">
        <f t="shared" si="140"/>
        <v>02</v>
      </c>
      <c r="M1121" s="36" t="str">
        <f t="shared" si="141"/>
        <v>88</v>
      </c>
      <c r="N1121" s="34">
        <f t="shared" si="142"/>
        <v>34691.159659999998</v>
      </c>
      <c r="O1121" s="37">
        <v>30734</v>
      </c>
      <c r="P1121" s="37">
        <v>3957.1596600000003</v>
      </c>
      <c r="Q1121" s="32" t="s">
        <v>3872</v>
      </c>
      <c r="R1121" s="37" t="s">
        <v>7982</v>
      </c>
      <c r="S1121" s="38">
        <v>44629</v>
      </c>
      <c r="T1121" s="39">
        <f t="shared" si="143"/>
        <v>28</v>
      </c>
      <c r="U1121" s="72"/>
    </row>
    <row r="1122" spans="1:21" s="39" customFormat="1" ht="54" hidden="1" outlineLevel="1">
      <c r="A1122" s="32">
        <f t="shared" si="144"/>
        <v>1114</v>
      </c>
      <c r="B1122" s="32" t="s">
        <v>3868</v>
      </c>
      <c r="C1122" s="32" t="s">
        <v>3869</v>
      </c>
      <c r="D1122" s="53" t="s">
        <v>7983</v>
      </c>
      <c r="E1122" s="43">
        <v>558224467</v>
      </c>
      <c r="F1122" s="43" t="s">
        <v>7984</v>
      </c>
      <c r="G1122" s="34" t="s">
        <v>13141</v>
      </c>
      <c r="H1122" s="35">
        <v>40304942100090</v>
      </c>
      <c r="I1122" s="36" t="str">
        <f t="shared" si="137"/>
        <v>4</v>
      </c>
      <c r="J1122" s="36">
        <f t="shared" si="138"/>
        <v>14</v>
      </c>
      <c r="K1122" s="36" t="str">
        <f t="shared" si="139"/>
        <v>03</v>
      </c>
      <c r="L1122" s="36" t="str">
        <f t="shared" si="140"/>
        <v>04</v>
      </c>
      <c r="M1122" s="36" t="str">
        <f t="shared" si="141"/>
        <v>94</v>
      </c>
      <c r="N1122" s="34">
        <f t="shared" si="142"/>
        <v>29500</v>
      </c>
      <c r="O1122" s="37">
        <v>29500</v>
      </c>
      <c r="P1122" s="37">
        <v>0</v>
      </c>
      <c r="Q1122" s="32" t="s">
        <v>3872</v>
      </c>
      <c r="R1122" s="37" t="s">
        <v>7985</v>
      </c>
      <c r="S1122" s="38">
        <v>44627</v>
      </c>
      <c r="T1122" s="39">
        <f t="shared" si="143"/>
        <v>28</v>
      </c>
      <c r="U1122" s="72"/>
    </row>
    <row r="1123" spans="1:21" s="39" customFormat="1" ht="54" outlineLevel="1">
      <c r="A1123" s="32">
        <f t="shared" si="144"/>
        <v>1115</v>
      </c>
      <c r="B1123" s="32" t="s">
        <v>3868</v>
      </c>
      <c r="C1123" s="32" t="s">
        <v>3869</v>
      </c>
      <c r="D1123" s="53" t="s">
        <v>7986</v>
      </c>
      <c r="E1123" s="43">
        <v>558239867</v>
      </c>
      <c r="F1123" s="43" t="s">
        <v>7987</v>
      </c>
      <c r="G1123" s="34" t="s">
        <v>13142</v>
      </c>
      <c r="H1123" s="35">
        <v>30404845870012</v>
      </c>
      <c r="I1123" s="36" t="str">
        <f t="shared" si="137"/>
        <v>3</v>
      </c>
      <c r="J1123" s="36">
        <f t="shared" si="138"/>
        <v>14</v>
      </c>
      <c r="K1123" s="36" t="str">
        <f t="shared" si="139"/>
        <v>04</v>
      </c>
      <c r="L1123" s="36" t="str">
        <f t="shared" si="140"/>
        <v>04</v>
      </c>
      <c r="M1123" s="36" t="str">
        <f t="shared" si="141"/>
        <v>84</v>
      </c>
      <c r="N1123" s="34">
        <f t="shared" si="142"/>
        <v>32000</v>
      </c>
      <c r="O1123" s="37">
        <v>32000</v>
      </c>
      <c r="P1123" s="37">
        <v>0</v>
      </c>
      <c r="Q1123" s="32" t="s">
        <v>3872</v>
      </c>
      <c r="R1123" s="37" t="s">
        <v>7988</v>
      </c>
      <c r="S1123" s="38">
        <v>44625</v>
      </c>
      <c r="T1123" s="39">
        <f t="shared" si="143"/>
        <v>28</v>
      </c>
      <c r="U1123" s="72"/>
    </row>
    <row r="1124" spans="1:21" s="39" customFormat="1" ht="54" hidden="1" outlineLevel="1">
      <c r="A1124" s="32">
        <f t="shared" si="144"/>
        <v>1116</v>
      </c>
      <c r="B1124" s="32" t="s">
        <v>3868</v>
      </c>
      <c r="C1124" s="32" t="s">
        <v>3869</v>
      </c>
      <c r="D1124" s="53" t="s">
        <v>7989</v>
      </c>
      <c r="E1124" s="35">
        <v>543442933</v>
      </c>
      <c r="F1124" s="43" t="s">
        <v>109</v>
      </c>
      <c r="G1124" s="34" t="s">
        <v>13143</v>
      </c>
      <c r="H1124" s="35">
        <v>40102862160105</v>
      </c>
      <c r="I1124" s="36" t="str">
        <f t="shared" si="137"/>
        <v>4</v>
      </c>
      <c r="J1124" s="36">
        <f t="shared" si="138"/>
        <v>14</v>
      </c>
      <c r="K1124" s="36" t="str">
        <f t="shared" si="139"/>
        <v>01</v>
      </c>
      <c r="L1124" s="36" t="str">
        <f t="shared" si="140"/>
        <v>02</v>
      </c>
      <c r="M1124" s="36" t="str">
        <f t="shared" si="141"/>
        <v>86</v>
      </c>
      <c r="N1124" s="34">
        <f t="shared" si="142"/>
        <v>29183</v>
      </c>
      <c r="O1124" s="37">
        <v>29183</v>
      </c>
      <c r="P1124" s="37">
        <v>0</v>
      </c>
      <c r="Q1124" s="32" t="s">
        <v>3872</v>
      </c>
      <c r="R1124" s="37" t="s">
        <v>7990</v>
      </c>
      <c r="S1124" s="38">
        <v>44632</v>
      </c>
      <c r="T1124" s="39">
        <f t="shared" si="143"/>
        <v>28</v>
      </c>
      <c r="U1124" s="72"/>
    </row>
    <row r="1125" spans="1:21" s="39" customFormat="1" ht="54" outlineLevel="1">
      <c r="A1125" s="32">
        <f t="shared" si="144"/>
        <v>1117</v>
      </c>
      <c r="B1125" s="32" t="s">
        <v>3868</v>
      </c>
      <c r="C1125" s="32" t="s">
        <v>3869</v>
      </c>
      <c r="D1125" s="53" t="s">
        <v>7991</v>
      </c>
      <c r="E1125" s="35">
        <v>550828994</v>
      </c>
      <c r="F1125" s="43" t="s">
        <v>604</v>
      </c>
      <c r="G1125" s="34" t="s">
        <v>13144</v>
      </c>
      <c r="H1125" s="35">
        <v>42104955960090</v>
      </c>
      <c r="I1125" s="36" t="str">
        <f t="shared" si="137"/>
        <v>4</v>
      </c>
      <c r="J1125" s="36">
        <f t="shared" si="138"/>
        <v>14</v>
      </c>
      <c r="K1125" s="36" t="str">
        <f t="shared" si="139"/>
        <v>21</v>
      </c>
      <c r="L1125" s="36" t="str">
        <f t="shared" si="140"/>
        <v>04</v>
      </c>
      <c r="M1125" s="36" t="str">
        <f t="shared" si="141"/>
        <v>95</v>
      </c>
      <c r="N1125" s="34">
        <f t="shared" si="142"/>
        <v>32000</v>
      </c>
      <c r="O1125" s="37">
        <v>32000</v>
      </c>
      <c r="P1125" s="37">
        <v>0</v>
      </c>
      <c r="Q1125" s="32" t="s">
        <v>3872</v>
      </c>
      <c r="R1125" s="37" t="s">
        <v>7992</v>
      </c>
      <c r="S1125" s="38">
        <v>44631</v>
      </c>
      <c r="T1125" s="39">
        <f t="shared" si="143"/>
        <v>28</v>
      </c>
      <c r="U1125" s="72"/>
    </row>
    <row r="1126" spans="1:21" s="39" customFormat="1" ht="54" hidden="1" outlineLevel="1">
      <c r="A1126" s="32">
        <f t="shared" si="144"/>
        <v>1118</v>
      </c>
      <c r="B1126" s="32" t="s">
        <v>3868</v>
      </c>
      <c r="C1126" s="32" t="s">
        <v>3869</v>
      </c>
      <c r="D1126" s="53" t="s">
        <v>7993</v>
      </c>
      <c r="E1126" s="55" t="s">
        <v>7994</v>
      </c>
      <c r="F1126" s="43" t="s">
        <v>7995</v>
      </c>
      <c r="G1126" s="34" t="s">
        <v>13145</v>
      </c>
      <c r="H1126" s="35">
        <v>31403935880013</v>
      </c>
      <c r="I1126" s="36" t="str">
        <f t="shared" si="137"/>
        <v>3</v>
      </c>
      <c r="J1126" s="36">
        <f t="shared" si="138"/>
        <v>14</v>
      </c>
      <c r="K1126" s="36" t="str">
        <f t="shared" si="139"/>
        <v>14</v>
      </c>
      <c r="L1126" s="36" t="str">
        <f t="shared" si="140"/>
        <v>03</v>
      </c>
      <c r="M1126" s="36" t="str">
        <f t="shared" si="141"/>
        <v>93</v>
      </c>
      <c r="N1126" s="34">
        <f t="shared" si="142"/>
        <v>30635</v>
      </c>
      <c r="O1126" s="37">
        <v>30635</v>
      </c>
      <c r="P1126" s="37">
        <v>0</v>
      </c>
      <c r="Q1126" s="32" t="s">
        <v>3872</v>
      </c>
      <c r="R1126" s="37" t="s">
        <v>7996</v>
      </c>
      <c r="S1126" s="38">
        <v>44629</v>
      </c>
      <c r="T1126" s="39">
        <f t="shared" si="143"/>
        <v>28</v>
      </c>
      <c r="U1126" s="72"/>
    </row>
    <row r="1127" spans="1:21" s="39" customFormat="1" ht="54" outlineLevel="1">
      <c r="A1127" s="32">
        <f t="shared" si="144"/>
        <v>1119</v>
      </c>
      <c r="B1127" s="32" t="s">
        <v>3868</v>
      </c>
      <c r="C1127" s="32" t="s">
        <v>3869</v>
      </c>
      <c r="D1127" s="53" t="s">
        <v>7997</v>
      </c>
      <c r="E1127" s="34">
        <v>511711757</v>
      </c>
      <c r="F1127" s="43" t="s">
        <v>7998</v>
      </c>
      <c r="G1127" s="34" t="s">
        <v>13146</v>
      </c>
      <c r="H1127" s="35" t="s">
        <v>7942</v>
      </c>
      <c r="I1127" s="36" t="str">
        <f t="shared" si="137"/>
        <v>4</v>
      </c>
      <c r="J1127" s="36">
        <f t="shared" si="138"/>
        <v>14</v>
      </c>
      <c r="K1127" s="36" t="str">
        <f t="shared" si="139"/>
        <v>18</v>
      </c>
      <c r="L1127" s="36" t="str">
        <f t="shared" si="140"/>
        <v>02</v>
      </c>
      <c r="M1127" s="36" t="str">
        <f t="shared" si="141"/>
        <v>91</v>
      </c>
      <c r="N1127" s="34">
        <f t="shared" si="142"/>
        <v>32000</v>
      </c>
      <c r="O1127" s="37">
        <v>32000</v>
      </c>
      <c r="P1127" s="37">
        <v>0</v>
      </c>
      <c r="Q1127" s="32" t="s">
        <v>3872</v>
      </c>
      <c r="R1127" s="37" t="s">
        <v>7999</v>
      </c>
      <c r="S1127" s="38">
        <v>44630</v>
      </c>
      <c r="T1127" s="39">
        <f t="shared" si="143"/>
        <v>28</v>
      </c>
      <c r="U1127" s="72"/>
    </row>
    <row r="1128" spans="1:21" s="39" customFormat="1" ht="54" outlineLevel="1">
      <c r="A1128" s="32">
        <f t="shared" si="144"/>
        <v>1120</v>
      </c>
      <c r="B1128" s="32" t="s">
        <v>3868</v>
      </c>
      <c r="C1128" s="32" t="s">
        <v>3869</v>
      </c>
      <c r="D1128" s="53" t="s">
        <v>8000</v>
      </c>
      <c r="E1128" s="35">
        <v>524237491</v>
      </c>
      <c r="F1128" s="43" t="s">
        <v>899</v>
      </c>
      <c r="G1128" s="34" t="s">
        <v>13147</v>
      </c>
      <c r="H1128" s="35">
        <v>42603685890014</v>
      </c>
      <c r="I1128" s="36" t="str">
        <f t="shared" si="137"/>
        <v>4</v>
      </c>
      <c r="J1128" s="36">
        <f t="shared" si="138"/>
        <v>14</v>
      </c>
      <c r="K1128" s="36" t="str">
        <f t="shared" si="139"/>
        <v>26</v>
      </c>
      <c r="L1128" s="36" t="str">
        <f t="shared" si="140"/>
        <v>03</v>
      </c>
      <c r="M1128" s="36" t="str">
        <f t="shared" si="141"/>
        <v>68</v>
      </c>
      <c r="N1128" s="34">
        <f t="shared" si="142"/>
        <v>32000</v>
      </c>
      <c r="O1128" s="37">
        <v>32000</v>
      </c>
      <c r="P1128" s="37">
        <v>0</v>
      </c>
      <c r="Q1128" s="32" t="s">
        <v>3872</v>
      </c>
      <c r="R1128" s="37" t="s">
        <v>8001</v>
      </c>
      <c r="S1128" s="38">
        <v>44630</v>
      </c>
      <c r="T1128" s="39">
        <f t="shared" si="143"/>
        <v>28</v>
      </c>
      <c r="U1128" s="72"/>
    </row>
    <row r="1129" spans="1:21" s="39" customFormat="1" ht="54" hidden="1" outlineLevel="1">
      <c r="A1129" s="32">
        <f t="shared" si="144"/>
        <v>1121</v>
      </c>
      <c r="B1129" s="32" t="s">
        <v>3868</v>
      </c>
      <c r="C1129" s="32" t="s">
        <v>3869</v>
      </c>
      <c r="D1129" s="53" t="s">
        <v>8002</v>
      </c>
      <c r="E1129" s="35">
        <v>528057491</v>
      </c>
      <c r="F1129" s="43" t="s">
        <v>2792</v>
      </c>
      <c r="G1129" s="34" t="s">
        <v>13148</v>
      </c>
      <c r="H1129" s="35">
        <v>40504862160028</v>
      </c>
      <c r="I1129" s="36" t="str">
        <f t="shared" si="137"/>
        <v>4</v>
      </c>
      <c r="J1129" s="36">
        <f t="shared" si="138"/>
        <v>14</v>
      </c>
      <c r="K1129" s="36" t="str">
        <f t="shared" si="139"/>
        <v>05</v>
      </c>
      <c r="L1129" s="36" t="str">
        <f t="shared" si="140"/>
        <v>04</v>
      </c>
      <c r="M1129" s="36" t="str">
        <f t="shared" si="141"/>
        <v>86</v>
      </c>
      <c r="N1129" s="34">
        <f t="shared" si="142"/>
        <v>35000</v>
      </c>
      <c r="O1129" s="37">
        <v>35000</v>
      </c>
      <c r="P1129" s="37">
        <v>0</v>
      </c>
      <c r="Q1129" s="32" t="s">
        <v>3872</v>
      </c>
      <c r="R1129" s="37" t="s">
        <v>8003</v>
      </c>
      <c r="S1129" s="38">
        <v>44630</v>
      </c>
      <c r="T1129" s="39">
        <f t="shared" si="143"/>
        <v>28</v>
      </c>
      <c r="U1129" s="72"/>
    </row>
    <row r="1130" spans="1:21" s="39" customFormat="1" ht="54" outlineLevel="1">
      <c r="A1130" s="32">
        <f t="shared" si="144"/>
        <v>1122</v>
      </c>
      <c r="B1130" s="32" t="s">
        <v>3868</v>
      </c>
      <c r="C1130" s="32" t="s">
        <v>3869</v>
      </c>
      <c r="D1130" s="53" t="s">
        <v>8004</v>
      </c>
      <c r="E1130" s="34">
        <v>557297844</v>
      </c>
      <c r="F1130" s="43" t="s">
        <v>2040</v>
      </c>
      <c r="G1130" s="34" t="s">
        <v>13149</v>
      </c>
      <c r="H1130" s="35">
        <v>32202965880012</v>
      </c>
      <c r="I1130" s="36" t="str">
        <f t="shared" si="137"/>
        <v>3</v>
      </c>
      <c r="J1130" s="36">
        <f t="shared" si="138"/>
        <v>14</v>
      </c>
      <c r="K1130" s="36" t="str">
        <f t="shared" si="139"/>
        <v>22</v>
      </c>
      <c r="L1130" s="36" t="str">
        <f t="shared" si="140"/>
        <v>02</v>
      </c>
      <c r="M1130" s="36" t="str">
        <f t="shared" si="141"/>
        <v>96</v>
      </c>
      <c r="N1130" s="34">
        <f t="shared" si="142"/>
        <v>32000</v>
      </c>
      <c r="O1130" s="37">
        <v>32000</v>
      </c>
      <c r="P1130" s="37">
        <v>0</v>
      </c>
      <c r="Q1130" s="32" t="s">
        <v>3872</v>
      </c>
      <c r="R1130" s="37" t="s">
        <v>8005</v>
      </c>
      <c r="S1130" s="38">
        <v>44630</v>
      </c>
      <c r="T1130" s="39">
        <f t="shared" si="143"/>
        <v>28</v>
      </c>
      <c r="U1130" s="72"/>
    </row>
    <row r="1131" spans="1:21" s="39" customFormat="1" ht="54" outlineLevel="1">
      <c r="A1131" s="32">
        <f t="shared" si="144"/>
        <v>1123</v>
      </c>
      <c r="B1131" s="32" t="s">
        <v>3868</v>
      </c>
      <c r="C1131" s="32" t="s">
        <v>3869</v>
      </c>
      <c r="D1131" s="53" t="s">
        <v>8006</v>
      </c>
      <c r="E1131" s="34">
        <v>590173596</v>
      </c>
      <c r="F1131" s="43" t="s">
        <v>8007</v>
      </c>
      <c r="G1131" s="34" t="s">
        <v>13150</v>
      </c>
      <c r="H1131" s="35" t="s">
        <v>8008</v>
      </c>
      <c r="I1131" s="36" t="str">
        <f t="shared" si="137"/>
        <v>3</v>
      </c>
      <c r="J1131" s="36">
        <f t="shared" si="138"/>
        <v>14</v>
      </c>
      <c r="K1131" s="36" t="str">
        <f t="shared" si="139"/>
        <v>18</v>
      </c>
      <c r="L1131" s="36" t="str">
        <f t="shared" si="140"/>
        <v>06</v>
      </c>
      <c r="M1131" s="36" t="str">
        <f t="shared" si="141"/>
        <v>94</v>
      </c>
      <c r="N1131" s="34">
        <f t="shared" si="142"/>
        <v>32000</v>
      </c>
      <c r="O1131" s="37">
        <v>32000</v>
      </c>
      <c r="P1131" s="37">
        <v>0</v>
      </c>
      <c r="Q1131" s="32" t="s">
        <v>3872</v>
      </c>
      <c r="R1131" s="37" t="s">
        <v>8009</v>
      </c>
      <c r="S1131" s="38">
        <v>44631</v>
      </c>
      <c r="T1131" s="39">
        <f t="shared" si="143"/>
        <v>28</v>
      </c>
      <c r="U1131" s="72"/>
    </row>
    <row r="1132" spans="1:21" s="39" customFormat="1" ht="54" outlineLevel="1">
      <c r="A1132" s="32">
        <f t="shared" si="144"/>
        <v>1124</v>
      </c>
      <c r="B1132" s="32" t="s">
        <v>3868</v>
      </c>
      <c r="C1132" s="32" t="s">
        <v>3869</v>
      </c>
      <c r="D1132" s="53" t="s">
        <v>8010</v>
      </c>
      <c r="E1132" s="35">
        <v>548352495</v>
      </c>
      <c r="F1132" s="43" t="s">
        <v>778</v>
      </c>
      <c r="G1132" s="34" t="s">
        <v>13151</v>
      </c>
      <c r="H1132" s="35">
        <v>42812955890012</v>
      </c>
      <c r="I1132" s="36" t="str">
        <f t="shared" si="137"/>
        <v>4</v>
      </c>
      <c r="J1132" s="36">
        <f t="shared" si="138"/>
        <v>14</v>
      </c>
      <c r="K1132" s="36" t="str">
        <f t="shared" si="139"/>
        <v>28</v>
      </c>
      <c r="L1132" s="36" t="str">
        <f t="shared" si="140"/>
        <v>12</v>
      </c>
      <c r="M1132" s="36" t="str">
        <f t="shared" si="141"/>
        <v>95</v>
      </c>
      <c r="N1132" s="34">
        <f t="shared" si="142"/>
        <v>32000</v>
      </c>
      <c r="O1132" s="37">
        <v>32000</v>
      </c>
      <c r="P1132" s="37">
        <v>0</v>
      </c>
      <c r="Q1132" s="32" t="s">
        <v>3872</v>
      </c>
      <c r="R1132" s="37" t="s">
        <v>8011</v>
      </c>
      <c r="S1132" s="38">
        <v>44617</v>
      </c>
      <c r="T1132" s="39">
        <f t="shared" si="143"/>
        <v>28</v>
      </c>
      <c r="U1132" s="72"/>
    </row>
    <row r="1133" spans="1:21" s="39" customFormat="1" ht="54" hidden="1" outlineLevel="1">
      <c r="A1133" s="32">
        <f t="shared" si="144"/>
        <v>1125</v>
      </c>
      <c r="B1133" s="32" t="s">
        <v>3868</v>
      </c>
      <c r="C1133" s="32" t="s">
        <v>3869</v>
      </c>
      <c r="D1133" s="53" t="s">
        <v>8012</v>
      </c>
      <c r="E1133" s="35">
        <v>520633010</v>
      </c>
      <c r="F1133" s="43" t="s">
        <v>148</v>
      </c>
      <c r="G1133" s="34" t="s">
        <v>13152</v>
      </c>
      <c r="H1133" s="35">
        <v>30206812090029</v>
      </c>
      <c r="I1133" s="36" t="str">
        <f t="shared" si="137"/>
        <v>3</v>
      </c>
      <c r="J1133" s="36">
        <f t="shared" si="138"/>
        <v>14</v>
      </c>
      <c r="K1133" s="36" t="str">
        <f t="shared" si="139"/>
        <v>02</v>
      </c>
      <c r="L1133" s="36" t="str">
        <f t="shared" si="140"/>
        <v>06</v>
      </c>
      <c r="M1133" s="36" t="str">
        <f t="shared" si="141"/>
        <v>81</v>
      </c>
      <c r="N1133" s="34">
        <f t="shared" si="142"/>
        <v>29183</v>
      </c>
      <c r="O1133" s="37">
        <v>29183</v>
      </c>
      <c r="P1133" s="37">
        <v>0</v>
      </c>
      <c r="Q1133" s="32" t="s">
        <v>3872</v>
      </c>
      <c r="R1133" s="37" t="s">
        <v>8013</v>
      </c>
      <c r="S1133" s="38">
        <v>44630</v>
      </c>
      <c r="T1133" s="39">
        <f t="shared" si="143"/>
        <v>28</v>
      </c>
      <c r="U1133" s="72"/>
    </row>
    <row r="1134" spans="1:21" s="39" customFormat="1" ht="54" hidden="1" outlineLevel="1">
      <c r="A1134" s="32">
        <f t="shared" si="144"/>
        <v>1126</v>
      </c>
      <c r="B1134" s="32" t="s">
        <v>3868</v>
      </c>
      <c r="C1134" s="32" t="s">
        <v>3869</v>
      </c>
      <c r="D1134" s="53" t="s">
        <v>8014</v>
      </c>
      <c r="E1134" s="34">
        <v>562149962</v>
      </c>
      <c r="F1134" s="43" t="s">
        <v>8015</v>
      </c>
      <c r="G1134" s="34" t="s">
        <v>13153</v>
      </c>
      <c r="H1134" s="35" t="s">
        <v>8016</v>
      </c>
      <c r="I1134" s="36" t="str">
        <f t="shared" si="137"/>
        <v>4</v>
      </c>
      <c r="J1134" s="36">
        <f t="shared" si="138"/>
        <v>14</v>
      </c>
      <c r="K1134" s="36" t="str">
        <f t="shared" si="139"/>
        <v>19</v>
      </c>
      <c r="L1134" s="36" t="str">
        <f t="shared" si="140"/>
        <v>11</v>
      </c>
      <c r="M1134" s="36" t="str">
        <f t="shared" si="141"/>
        <v>91</v>
      </c>
      <c r="N1134" s="34">
        <f t="shared" si="142"/>
        <v>32857</v>
      </c>
      <c r="O1134" s="37">
        <v>32857</v>
      </c>
      <c r="P1134" s="37">
        <v>0</v>
      </c>
      <c r="Q1134" s="32" t="s">
        <v>3872</v>
      </c>
      <c r="R1134" s="37" t="s">
        <v>8017</v>
      </c>
      <c r="S1134" s="38">
        <v>44630</v>
      </c>
      <c r="T1134" s="39">
        <f t="shared" si="143"/>
        <v>28</v>
      </c>
      <c r="U1134" s="72"/>
    </row>
    <row r="1135" spans="1:21" s="39" customFormat="1" ht="54" outlineLevel="1">
      <c r="A1135" s="32">
        <f t="shared" si="144"/>
        <v>1127</v>
      </c>
      <c r="B1135" s="32" t="s">
        <v>3868</v>
      </c>
      <c r="C1135" s="32" t="s">
        <v>3869</v>
      </c>
      <c r="D1135" s="53" t="s">
        <v>8018</v>
      </c>
      <c r="E1135" s="35">
        <v>536612114</v>
      </c>
      <c r="F1135" s="43" t="s">
        <v>1097</v>
      </c>
      <c r="G1135" s="34" t="s">
        <v>13154</v>
      </c>
      <c r="H1135" s="35">
        <v>31505942170083</v>
      </c>
      <c r="I1135" s="36" t="str">
        <f t="shared" si="137"/>
        <v>3</v>
      </c>
      <c r="J1135" s="36">
        <f t="shared" si="138"/>
        <v>14</v>
      </c>
      <c r="K1135" s="36" t="str">
        <f t="shared" si="139"/>
        <v>15</v>
      </c>
      <c r="L1135" s="36" t="str">
        <f t="shared" si="140"/>
        <v>05</v>
      </c>
      <c r="M1135" s="36" t="str">
        <f t="shared" si="141"/>
        <v>94</v>
      </c>
      <c r="N1135" s="34">
        <f t="shared" si="142"/>
        <v>32000</v>
      </c>
      <c r="O1135" s="37">
        <v>32000</v>
      </c>
      <c r="P1135" s="37">
        <v>0</v>
      </c>
      <c r="Q1135" s="32" t="s">
        <v>3872</v>
      </c>
      <c r="R1135" s="37" t="s">
        <v>8019</v>
      </c>
      <c r="S1135" s="38">
        <v>44631</v>
      </c>
      <c r="T1135" s="39">
        <f t="shared" si="143"/>
        <v>28</v>
      </c>
      <c r="U1135" s="72"/>
    </row>
    <row r="1136" spans="1:21" s="39" customFormat="1" ht="54" outlineLevel="1">
      <c r="A1136" s="32">
        <f t="shared" si="144"/>
        <v>1128</v>
      </c>
      <c r="B1136" s="32" t="s">
        <v>3868</v>
      </c>
      <c r="C1136" s="32" t="s">
        <v>3869</v>
      </c>
      <c r="D1136" s="53" t="s">
        <v>8020</v>
      </c>
      <c r="E1136" s="35">
        <v>547459195</v>
      </c>
      <c r="F1136" s="43" t="s">
        <v>623</v>
      </c>
      <c r="G1136" s="34" t="s">
        <v>13155</v>
      </c>
      <c r="H1136" s="35">
        <v>31301942170027</v>
      </c>
      <c r="I1136" s="36" t="str">
        <f t="shared" si="137"/>
        <v>3</v>
      </c>
      <c r="J1136" s="36">
        <f t="shared" si="138"/>
        <v>14</v>
      </c>
      <c r="K1136" s="36" t="str">
        <f t="shared" si="139"/>
        <v>13</v>
      </c>
      <c r="L1136" s="36" t="str">
        <f t="shared" si="140"/>
        <v>01</v>
      </c>
      <c r="M1136" s="36" t="str">
        <f t="shared" si="141"/>
        <v>94</v>
      </c>
      <c r="N1136" s="34">
        <f t="shared" si="142"/>
        <v>32000</v>
      </c>
      <c r="O1136" s="37">
        <v>32000</v>
      </c>
      <c r="P1136" s="37">
        <v>0</v>
      </c>
      <c r="Q1136" s="32" t="s">
        <v>3872</v>
      </c>
      <c r="R1136" s="37" t="s">
        <v>8021</v>
      </c>
      <c r="S1136" s="38">
        <v>44608</v>
      </c>
      <c r="T1136" s="39">
        <f t="shared" si="143"/>
        <v>28</v>
      </c>
      <c r="U1136" s="72"/>
    </row>
    <row r="1137" spans="1:21" s="39" customFormat="1" ht="54" outlineLevel="1">
      <c r="A1137" s="32">
        <f t="shared" si="144"/>
        <v>1129</v>
      </c>
      <c r="B1137" s="32" t="s">
        <v>3868</v>
      </c>
      <c r="C1137" s="32" t="s">
        <v>3869</v>
      </c>
      <c r="D1137" s="53" t="s">
        <v>8022</v>
      </c>
      <c r="E1137" s="35">
        <v>492297522</v>
      </c>
      <c r="F1137" s="43" t="s">
        <v>3234</v>
      </c>
      <c r="G1137" s="34" t="s">
        <v>13156</v>
      </c>
      <c r="H1137" s="35">
        <v>41209852140077</v>
      </c>
      <c r="I1137" s="36" t="str">
        <f t="shared" si="137"/>
        <v>4</v>
      </c>
      <c r="J1137" s="36">
        <f t="shared" si="138"/>
        <v>14</v>
      </c>
      <c r="K1137" s="36" t="str">
        <f t="shared" si="139"/>
        <v>12</v>
      </c>
      <c r="L1137" s="36" t="str">
        <f t="shared" si="140"/>
        <v>09</v>
      </c>
      <c r="M1137" s="36" t="str">
        <f t="shared" si="141"/>
        <v>85</v>
      </c>
      <c r="N1137" s="34">
        <f t="shared" si="142"/>
        <v>32000</v>
      </c>
      <c r="O1137" s="37">
        <v>32000</v>
      </c>
      <c r="P1137" s="37">
        <v>0</v>
      </c>
      <c r="Q1137" s="32" t="s">
        <v>3872</v>
      </c>
      <c r="R1137" s="37" t="s">
        <v>8023</v>
      </c>
      <c r="S1137" s="38">
        <v>44630</v>
      </c>
      <c r="T1137" s="39">
        <f t="shared" si="143"/>
        <v>28</v>
      </c>
      <c r="U1137" s="72"/>
    </row>
    <row r="1138" spans="1:21" s="39" customFormat="1" ht="54" outlineLevel="1">
      <c r="A1138" s="32">
        <f t="shared" si="144"/>
        <v>1130</v>
      </c>
      <c r="B1138" s="32" t="s">
        <v>3868</v>
      </c>
      <c r="C1138" s="32" t="s">
        <v>3869</v>
      </c>
      <c r="D1138" s="53" t="s">
        <v>8024</v>
      </c>
      <c r="E1138" s="35">
        <v>504792178</v>
      </c>
      <c r="F1138" s="43" t="s">
        <v>1150</v>
      </c>
      <c r="G1138" s="34" t="s">
        <v>13157</v>
      </c>
      <c r="H1138" s="35">
        <v>41808852170103</v>
      </c>
      <c r="I1138" s="36" t="str">
        <f t="shared" si="137"/>
        <v>4</v>
      </c>
      <c r="J1138" s="36">
        <f t="shared" si="138"/>
        <v>14</v>
      </c>
      <c r="K1138" s="36" t="str">
        <f t="shared" si="139"/>
        <v>18</v>
      </c>
      <c r="L1138" s="36" t="str">
        <f t="shared" si="140"/>
        <v>08</v>
      </c>
      <c r="M1138" s="36" t="str">
        <f t="shared" si="141"/>
        <v>85</v>
      </c>
      <c r="N1138" s="34">
        <f t="shared" si="142"/>
        <v>32000</v>
      </c>
      <c r="O1138" s="37">
        <v>32000</v>
      </c>
      <c r="P1138" s="37">
        <v>0</v>
      </c>
      <c r="Q1138" s="32" t="s">
        <v>3872</v>
      </c>
      <c r="R1138" s="37" t="s">
        <v>8025</v>
      </c>
      <c r="S1138" s="38">
        <v>44610</v>
      </c>
      <c r="T1138" s="39">
        <f t="shared" si="143"/>
        <v>28</v>
      </c>
      <c r="U1138" s="72"/>
    </row>
    <row r="1139" spans="1:21" s="39" customFormat="1" ht="54" hidden="1" outlineLevel="1">
      <c r="A1139" s="32">
        <f t="shared" si="144"/>
        <v>1131</v>
      </c>
      <c r="B1139" s="32" t="s">
        <v>3868</v>
      </c>
      <c r="C1139" s="32" t="s">
        <v>3869</v>
      </c>
      <c r="D1139" s="53" t="s">
        <v>8026</v>
      </c>
      <c r="E1139" s="34">
        <v>561021467</v>
      </c>
      <c r="F1139" s="43" t="s">
        <v>8027</v>
      </c>
      <c r="G1139" s="34" t="s">
        <v>13158</v>
      </c>
      <c r="H1139" s="35" t="s">
        <v>8028</v>
      </c>
      <c r="I1139" s="36" t="str">
        <f t="shared" si="137"/>
        <v>3</v>
      </c>
      <c r="J1139" s="36">
        <f t="shared" si="138"/>
        <v>14</v>
      </c>
      <c r="K1139" s="36" t="str">
        <f t="shared" si="139"/>
        <v>05</v>
      </c>
      <c r="L1139" s="36" t="str">
        <f t="shared" si="140"/>
        <v>01</v>
      </c>
      <c r="M1139" s="36" t="str">
        <f t="shared" si="141"/>
        <v>98</v>
      </c>
      <c r="N1139" s="34">
        <f t="shared" si="142"/>
        <v>29133.5</v>
      </c>
      <c r="O1139" s="37">
        <v>29133.5</v>
      </c>
      <c r="P1139" s="37">
        <v>0</v>
      </c>
      <c r="Q1139" s="32" t="s">
        <v>3872</v>
      </c>
      <c r="R1139" s="37" t="s">
        <v>8029</v>
      </c>
      <c r="S1139" s="38">
        <v>44630</v>
      </c>
      <c r="T1139" s="39">
        <f t="shared" si="143"/>
        <v>28</v>
      </c>
      <c r="U1139" s="72"/>
    </row>
    <row r="1140" spans="1:21" s="39" customFormat="1" ht="54" hidden="1" outlineLevel="1">
      <c r="A1140" s="32">
        <f t="shared" si="144"/>
        <v>1132</v>
      </c>
      <c r="B1140" s="32" t="s">
        <v>3868</v>
      </c>
      <c r="C1140" s="32" t="s">
        <v>3869</v>
      </c>
      <c r="D1140" s="53" t="s">
        <v>8030</v>
      </c>
      <c r="E1140" s="34">
        <v>532381690</v>
      </c>
      <c r="F1140" s="43" t="s">
        <v>1943</v>
      </c>
      <c r="G1140" s="34" t="s">
        <v>13159</v>
      </c>
      <c r="H1140" s="35">
        <v>42510892090051</v>
      </c>
      <c r="I1140" s="36" t="str">
        <f t="shared" si="137"/>
        <v>4</v>
      </c>
      <c r="J1140" s="36">
        <f t="shared" si="138"/>
        <v>14</v>
      </c>
      <c r="K1140" s="36" t="str">
        <f t="shared" si="139"/>
        <v>25</v>
      </c>
      <c r="L1140" s="36" t="str">
        <f t="shared" si="140"/>
        <v>10</v>
      </c>
      <c r="M1140" s="36" t="str">
        <f t="shared" si="141"/>
        <v>89</v>
      </c>
      <c r="N1140" s="34">
        <f t="shared" si="142"/>
        <v>30996</v>
      </c>
      <c r="O1140" s="37">
        <v>30996</v>
      </c>
      <c r="P1140" s="37">
        <v>0</v>
      </c>
      <c r="Q1140" s="32" t="s">
        <v>3872</v>
      </c>
      <c r="R1140" s="37" t="s">
        <v>8031</v>
      </c>
      <c r="S1140" s="38">
        <v>44630</v>
      </c>
      <c r="T1140" s="39">
        <f t="shared" si="143"/>
        <v>28</v>
      </c>
      <c r="U1140" s="72"/>
    </row>
    <row r="1141" spans="1:21" s="39" customFormat="1" ht="54" outlineLevel="1">
      <c r="A1141" s="32">
        <f t="shared" si="144"/>
        <v>1133</v>
      </c>
      <c r="B1141" s="32" t="s">
        <v>3868</v>
      </c>
      <c r="C1141" s="32" t="s">
        <v>3869</v>
      </c>
      <c r="D1141" s="53" t="s">
        <v>8032</v>
      </c>
      <c r="E1141" s="34">
        <v>599156111</v>
      </c>
      <c r="F1141" s="43" t="s">
        <v>8033</v>
      </c>
      <c r="G1141" s="34" t="s">
        <v>13160</v>
      </c>
      <c r="H1141" s="35" t="s">
        <v>8034</v>
      </c>
      <c r="I1141" s="36" t="str">
        <f t="shared" si="137"/>
        <v>4</v>
      </c>
      <c r="J1141" s="36">
        <f t="shared" si="138"/>
        <v>14</v>
      </c>
      <c r="K1141" s="36" t="str">
        <f t="shared" si="139"/>
        <v>22</v>
      </c>
      <c r="L1141" s="36" t="str">
        <f t="shared" si="140"/>
        <v>10</v>
      </c>
      <c r="M1141" s="36" t="str">
        <f t="shared" si="141"/>
        <v>93</v>
      </c>
      <c r="N1141" s="34">
        <f t="shared" si="142"/>
        <v>32000</v>
      </c>
      <c r="O1141" s="37">
        <v>32000</v>
      </c>
      <c r="P1141" s="37">
        <v>0</v>
      </c>
      <c r="Q1141" s="32" t="s">
        <v>3872</v>
      </c>
      <c r="R1141" s="37" t="s">
        <v>8035</v>
      </c>
      <c r="S1141" s="38">
        <v>44630</v>
      </c>
      <c r="T1141" s="39">
        <f t="shared" si="143"/>
        <v>28</v>
      </c>
      <c r="U1141" s="72"/>
    </row>
    <row r="1142" spans="1:21" s="39" customFormat="1" ht="54" outlineLevel="1">
      <c r="A1142" s="32">
        <f t="shared" si="144"/>
        <v>1134</v>
      </c>
      <c r="B1142" s="32" t="s">
        <v>3868</v>
      </c>
      <c r="C1142" s="32" t="s">
        <v>3869</v>
      </c>
      <c r="D1142" s="53" t="s">
        <v>8036</v>
      </c>
      <c r="E1142" s="35">
        <v>514700934</v>
      </c>
      <c r="F1142" s="43" t="s">
        <v>8037</v>
      </c>
      <c r="G1142" s="34" t="s">
        <v>13161</v>
      </c>
      <c r="H1142" s="35">
        <v>42609852150026</v>
      </c>
      <c r="I1142" s="36" t="str">
        <f t="shared" si="137"/>
        <v>4</v>
      </c>
      <c r="J1142" s="36">
        <f t="shared" si="138"/>
        <v>14</v>
      </c>
      <c r="K1142" s="36" t="str">
        <f t="shared" si="139"/>
        <v>26</v>
      </c>
      <c r="L1142" s="36" t="str">
        <f t="shared" si="140"/>
        <v>09</v>
      </c>
      <c r="M1142" s="36" t="str">
        <f t="shared" si="141"/>
        <v>85</v>
      </c>
      <c r="N1142" s="34">
        <f t="shared" si="142"/>
        <v>32000</v>
      </c>
      <c r="O1142" s="37">
        <v>32000</v>
      </c>
      <c r="P1142" s="37">
        <v>0</v>
      </c>
      <c r="Q1142" s="32" t="s">
        <v>3872</v>
      </c>
      <c r="R1142" s="37" t="s">
        <v>8038</v>
      </c>
      <c r="S1142" s="38">
        <v>44631</v>
      </c>
      <c r="T1142" s="39">
        <f t="shared" si="143"/>
        <v>28</v>
      </c>
      <c r="U1142" s="72"/>
    </row>
    <row r="1143" spans="1:21" s="39" customFormat="1" ht="54" outlineLevel="1">
      <c r="A1143" s="32">
        <f t="shared" si="144"/>
        <v>1135</v>
      </c>
      <c r="B1143" s="32" t="s">
        <v>3868</v>
      </c>
      <c r="C1143" s="32" t="s">
        <v>3869</v>
      </c>
      <c r="D1143" s="53" t="s">
        <v>8039</v>
      </c>
      <c r="E1143" s="35">
        <v>499472102</v>
      </c>
      <c r="F1143" s="43" t="s">
        <v>1358</v>
      </c>
      <c r="G1143" s="34" t="s">
        <v>13162</v>
      </c>
      <c r="H1143" s="35">
        <v>41709902180090</v>
      </c>
      <c r="I1143" s="36" t="str">
        <f t="shared" si="137"/>
        <v>4</v>
      </c>
      <c r="J1143" s="36">
        <f t="shared" si="138"/>
        <v>14</v>
      </c>
      <c r="K1143" s="36" t="str">
        <f t="shared" si="139"/>
        <v>17</v>
      </c>
      <c r="L1143" s="36" t="str">
        <f t="shared" si="140"/>
        <v>09</v>
      </c>
      <c r="M1143" s="36" t="str">
        <f t="shared" si="141"/>
        <v>90</v>
      </c>
      <c r="N1143" s="34">
        <f t="shared" si="142"/>
        <v>32000</v>
      </c>
      <c r="O1143" s="37">
        <v>32000</v>
      </c>
      <c r="P1143" s="37">
        <v>0</v>
      </c>
      <c r="Q1143" s="32" t="s">
        <v>3872</v>
      </c>
      <c r="R1143" s="37" t="s">
        <v>8040</v>
      </c>
      <c r="S1143" s="38">
        <v>44630</v>
      </c>
      <c r="T1143" s="39">
        <f t="shared" si="143"/>
        <v>28</v>
      </c>
      <c r="U1143" s="72"/>
    </row>
    <row r="1144" spans="1:21" s="39" customFormat="1" ht="54" hidden="1" outlineLevel="1">
      <c r="A1144" s="32">
        <f t="shared" si="144"/>
        <v>1136</v>
      </c>
      <c r="B1144" s="32" t="s">
        <v>3868</v>
      </c>
      <c r="C1144" s="32" t="s">
        <v>3869</v>
      </c>
      <c r="D1144" s="53" t="s">
        <v>8041</v>
      </c>
      <c r="E1144" s="34">
        <v>628196444</v>
      </c>
      <c r="F1144" s="43" t="s">
        <v>8042</v>
      </c>
      <c r="G1144" s="34" t="s">
        <v>13163</v>
      </c>
      <c r="H1144" s="35" t="s">
        <v>8043</v>
      </c>
      <c r="I1144" s="36" t="str">
        <f t="shared" si="137"/>
        <v>5</v>
      </c>
      <c r="J1144" s="36">
        <f t="shared" si="138"/>
        <v>14</v>
      </c>
      <c r="K1144" s="36" t="str">
        <f t="shared" si="139"/>
        <v>30</v>
      </c>
      <c r="L1144" s="36" t="str">
        <f t="shared" si="140"/>
        <v>08</v>
      </c>
      <c r="M1144" s="36" t="str">
        <f t="shared" si="141"/>
        <v>02</v>
      </c>
      <c r="N1144" s="34">
        <f t="shared" si="142"/>
        <v>31064.799999999999</v>
      </c>
      <c r="O1144" s="37">
        <v>31064.799999999999</v>
      </c>
      <c r="P1144" s="37">
        <v>0</v>
      </c>
      <c r="Q1144" s="32" t="s">
        <v>3872</v>
      </c>
      <c r="R1144" s="37" t="s">
        <v>8044</v>
      </c>
      <c r="S1144" s="38">
        <v>44607</v>
      </c>
      <c r="T1144" s="39">
        <f t="shared" si="143"/>
        <v>28</v>
      </c>
      <c r="U1144" s="72"/>
    </row>
    <row r="1145" spans="1:21" s="39" customFormat="1" ht="54" outlineLevel="1">
      <c r="A1145" s="32">
        <f t="shared" si="144"/>
        <v>1137</v>
      </c>
      <c r="B1145" s="32" t="s">
        <v>3868</v>
      </c>
      <c r="C1145" s="32" t="s">
        <v>3869</v>
      </c>
      <c r="D1145" s="53" t="s">
        <v>8045</v>
      </c>
      <c r="E1145" s="35">
        <v>578320615</v>
      </c>
      <c r="F1145" s="43" t="s">
        <v>851</v>
      </c>
      <c r="G1145" s="34" t="s">
        <v>13164</v>
      </c>
      <c r="H1145" s="35">
        <v>30402985960033</v>
      </c>
      <c r="I1145" s="36" t="str">
        <f t="shared" si="137"/>
        <v>3</v>
      </c>
      <c r="J1145" s="36">
        <f t="shared" si="138"/>
        <v>14</v>
      </c>
      <c r="K1145" s="36" t="str">
        <f t="shared" si="139"/>
        <v>04</v>
      </c>
      <c r="L1145" s="36" t="str">
        <f t="shared" si="140"/>
        <v>02</v>
      </c>
      <c r="M1145" s="36" t="str">
        <f t="shared" si="141"/>
        <v>98</v>
      </c>
      <c r="N1145" s="34">
        <f t="shared" si="142"/>
        <v>32000</v>
      </c>
      <c r="O1145" s="37">
        <v>32000</v>
      </c>
      <c r="P1145" s="37">
        <v>0</v>
      </c>
      <c r="Q1145" s="32" t="s">
        <v>3872</v>
      </c>
      <c r="R1145" s="37" t="s">
        <v>8046</v>
      </c>
      <c r="S1145" s="38">
        <v>44614</v>
      </c>
      <c r="T1145" s="39">
        <f t="shared" si="143"/>
        <v>28</v>
      </c>
      <c r="U1145" s="72"/>
    </row>
    <row r="1146" spans="1:21" s="39" customFormat="1" ht="54" hidden="1" outlineLevel="1">
      <c r="A1146" s="32">
        <f t="shared" si="144"/>
        <v>1138</v>
      </c>
      <c r="B1146" s="32" t="s">
        <v>3868</v>
      </c>
      <c r="C1146" s="32" t="s">
        <v>3869</v>
      </c>
      <c r="D1146" s="53" t="s">
        <v>8047</v>
      </c>
      <c r="E1146" s="35">
        <v>556447254</v>
      </c>
      <c r="F1146" s="43" t="s">
        <v>350</v>
      </c>
      <c r="G1146" s="34" t="s">
        <v>13165</v>
      </c>
      <c r="H1146" s="35">
        <v>40704782110080</v>
      </c>
      <c r="I1146" s="36" t="str">
        <f t="shared" si="137"/>
        <v>4</v>
      </c>
      <c r="J1146" s="36">
        <f t="shared" si="138"/>
        <v>14</v>
      </c>
      <c r="K1146" s="36" t="str">
        <f t="shared" si="139"/>
        <v>07</v>
      </c>
      <c r="L1146" s="36" t="str">
        <f t="shared" si="140"/>
        <v>04</v>
      </c>
      <c r="M1146" s="36" t="str">
        <f t="shared" si="141"/>
        <v>78</v>
      </c>
      <c r="N1146" s="34">
        <f t="shared" si="142"/>
        <v>30940</v>
      </c>
      <c r="O1146" s="37">
        <v>30940</v>
      </c>
      <c r="P1146" s="37">
        <v>0</v>
      </c>
      <c r="Q1146" s="32" t="s">
        <v>3872</v>
      </c>
      <c r="R1146" s="37" t="s">
        <v>8048</v>
      </c>
      <c r="S1146" s="38">
        <v>44614</v>
      </c>
      <c r="T1146" s="39">
        <f t="shared" si="143"/>
        <v>28</v>
      </c>
      <c r="U1146" s="72"/>
    </row>
    <row r="1147" spans="1:21" s="39" customFormat="1" ht="54" hidden="1" outlineLevel="1">
      <c r="A1147" s="32">
        <f t="shared" si="144"/>
        <v>1139</v>
      </c>
      <c r="B1147" s="32" t="s">
        <v>3868</v>
      </c>
      <c r="C1147" s="32" t="s">
        <v>3869</v>
      </c>
      <c r="D1147" s="53" t="s">
        <v>8049</v>
      </c>
      <c r="E1147" s="35">
        <v>590508612</v>
      </c>
      <c r="F1147" s="43" t="s">
        <v>8050</v>
      </c>
      <c r="G1147" s="34" t="s">
        <v>13166</v>
      </c>
      <c r="H1147" s="35" t="s">
        <v>8051</v>
      </c>
      <c r="I1147" s="36" t="str">
        <f t="shared" si="137"/>
        <v>4</v>
      </c>
      <c r="J1147" s="36">
        <f t="shared" si="138"/>
        <v>14</v>
      </c>
      <c r="K1147" s="36" t="str">
        <f t="shared" si="139"/>
        <v>29</v>
      </c>
      <c r="L1147" s="36" t="str">
        <f t="shared" si="140"/>
        <v>02</v>
      </c>
      <c r="M1147" s="36" t="str">
        <f t="shared" si="141"/>
        <v>88</v>
      </c>
      <c r="N1147" s="34">
        <f t="shared" si="142"/>
        <v>36400</v>
      </c>
      <c r="O1147" s="37">
        <v>36400</v>
      </c>
      <c r="P1147" s="37">
        <v>0</v>
      </c>
      <c r="Q1147" s="32" t="s">
        <v>3872</v>
      </c>
      <c r="R1147" s="37" t="s">
        <v>8052</v>
      </c>
      <c r="S1147" s="38">
        <v>44631</v>
      </c>
      <c r="T1147" s="39">
        <f t="shared" si="143"/>
        <v>28</v>
      </c>
      <c r="U1147" s="72"/>
    </row>
    <row r="1148" spans="1:21" s="39" customFormat="1" ht="54" hidden="1" outlineLevel="1">
      <c r="A1148" s="32">
        <f t="shared" si="144"/>
        <v>1140</v>
      </c>
      <c r="B1148" s="32" t="s">
        <v>3868</v>
      </c>
      <c r="C1148" s="32" t="s">
        <v>3869</v>
      </c>
      <c r="D1148" s="53" t="s">
        <v>8053</v>
      </c>
      <c r="E1148" s="35">
        <v>573690380</v>
      </c>
      <c r="F1148" s="43" t="s">
        <v>8054</v>
      </c>
      <c r="G1148" s="34" t="s">
        <v>13167</v>
      </c>
      <c r="H1148" s="35" t="s">
        <v>8055</v>
      </c>
      <c r="I1148" s="36" t="str">
        <f t="shared" si="137"/>
        <v>3</v>
      </c>
      <c r="J1148" s="36">
        <f t="shared" si="138"/>
        <v>14</v>
      </c>
      <c r="K1148" s="36" t="str">
        <f t="shared" si="139"/>
        <v>12</v>
      </c>
      <c r="L1148" s="36" t="str">
        <f t="shared" si="140"/>
        <v>06</v>
      </c>
      <c r="M1148" s="36" t="str">
        <f t="shared" si="141"/>
        <v>91</v>
      </c>
      <c r="N1148" s="34">
        <f t="shared" si="142"/>
        <v>36400</v>
      </c>
      <c r="O1148" s="37">
        <v>36400</v>
      </c>
      <c r="P1148" s="37">
        <v>0</v>
      </c>
      <c r="Q1148" s="32" t="s">
        <v>3872</v>
      </c>
      <c r="R1148" s="37" t="s">
        <v>8056</v>
      </c>
      <c r="S1148" s="38">
        <v>44632</v>
      </c>
      <c r="T1148" s="39">
        <f t="shared" si="143"/>
        <v>28</v>
      </c>
      <c r="U1148" s="72"/>
    </row>
    <row r="1149" spans="1:21" s="39" customFormat="1" ht="54" hidden="1" outlineLevel="1">
      <c r="A1149" s="32">
        <f t="shared" si="144"/>
        <v>1141</v>
      </c>
      <c r="B1149" s="32" t="s">
        <v>3868</v>
      </c>
      <c r="C1149" s="32" t="s">
        <v>3869</v>
      </c>
      <c r="D1149" s="53" t="s">
        <v>8057</v>
      </c>
      <c r="E1149" s="55" t="s">
        <v>8058</v>
      </c>
      <c r="F1149" s="43" t="s">
        <v>8059</v>
      </c>
      <c r="G1149" s="34" t="s">
        <v>13168</v>
      </c>
      <c r="H1149" s="35">
        <v>41411905960062</v>
      </c>
      <c r="I1149" s="36" t="str">
        <f t="shared" si="137"/>
        <v>4</v>
      </c>
      <c r="J1149" s="36">
        <f t="shared" si="138"/>
        <v>14</v>
      </c>
      <c r="K1149" s="36" t="str">
        <f t="shared" si="139"/>
        <v>14</v>
      </c>
      <c r="L1149" s="36" t="str">
        <f t="shared" si="140"/>
        <v>11</v>
      </c>
      <c r="M1149" s="36" t="str">
        <f t="shared" si="141"/>
        <v>90</v>
      </c>
      <c r="N1149" s="34">
        <f t="shared" si="142"/>
        <v>31064.799999999999</v>
      </c>
      <c r="O1149" s="37">
        <v>31064.799999999999</v>
      </c>
      <c r="P1149" s="37">
        <v>0</v>
      </c>
      <c r="Q1149" s="32" t="s">
        <v>3872</v>
      </c>
      <c r="R1149" s="37" t="s">
        <v>8060</v>
      </c>
      <c r="S1149" s="38">
        <v>44610</v>
      </c>
      <c r="T1149" s="39">
        <f t="shared" si="143"/>
        <v>28</v>
      </c>
      <c r="U1149" s="72"/>
    </row>
    <row r="1150" spans="1:21" s="39" customFormat="1" ht="54" outlineLevel="1">
      <c r="A1150" s="32">
        <f t="shared" si="144"/>
        <v>1142</v>
      </c>
      <c r="B1150" s="32" t="s">
        <v>3868</v>
      </c>
      <c r="C1150" s="32" t="s">
        <v>3869</v>
      </c>
      <c r="D1150" s="53" t="s">
        <v>8061</v>
      </c>
      <c r="E1150" s="35">
        <v>596404936</v>
      </c>
      <c r="F1150" s="43" t="s">
        <v>1988</v>
      </c>
      <c r="G1150" s="34" t="s">
        <v>13169</v>
      </c>
      <c r="H1150" s="35">
        <v>42208912090074</v>
      </c>
      <c r="I1150" s="36" t="str">
        <f t="shared" si="137"/>
        <v>4</v>
      </c>
      <c r="J1150" s="36">
        <f t="shared" si="138"/>
        <v>14</v>
      </c>
      <c r="K1150" s="36" t="str">
        <f t="shared" si="139"/>
        <v>22</v>
      </c>
      <c r="L1150" s="36" t="str">
        <f t="shared" si="140"/>
        <v>08</v>
      </c>
      <c r="M1150" s="36" t="str">
        <f t="shared" si="141"/>
        <v>91</v>
      </c>
      <c r="N1150" s="34">
        <f t="shared" si="142"/>
        <v>32000</v>
      </c>
      <c r="O1150" s="37">
        <v>32000</v>
      </c>
      <c r="P1150" s="37">
        <v>0</v>
      </c>
      <c r="Q1150" s="32" t="s">
        <v>3872</v>
      </c>
      <c r="R1150" s="37" t="s">
        <v>8062</v>
      </c>
      <c r="S1150" s="38">
        <v>44629</v>
      </c>
      <c r="T1150" s="39">
        <f t="shared" si="143"/>
        <v>28</v>
      </c>
      <c r="U1150" s="72"/>
    </row>
    <row r="1151" spans="1:21" s="39" customFormat="1" ht="54" outlineLevel="1">
      <c r="A1151" s="32">
        <f t="shared" si="144"/>
        <v>1143</v>
      </c>
      <c r="B1151" s="32" t="s">
        <v>3868</v>
      </c>
      <c r="C1151" s="32" t="s">
        <v>3869</v>
      </c>
      <c r="D1151" s="53" t="s">
        <v>8063</v>
      </c>
      <c r="E1151" s="34">
        <v>462816278</v>
      </c>
      <c r="F1151" s="43" t="s">
        <v>8064</v>
      </c>
      <c r="G1151" s="34" t="s">
        <v>13170</v>
      </c>
      <c r="H1151" s="35" t="s">
        <v>8065</v>
      </c>
      <c r="I1151" s="36" t="str">
        <f t="shared" si="137"/>
        <v>3</v>
      </c>
      <c r="J1151" s="36">
        <f t="shared" si="138"/>
        <v>14</v>
      </c>
      <c r="K1151" s="36" t="str">
        <f t="shared" si="139"/>
        <v>10</v>
      </c>
      <c r="L1151" s="36" t="str">
        <f t="shared" si="140"/>
        <v>07</v>
      </c>
      <c r="M1151" s="36" t="str">
        <f t="shared" si="141"/>
        <v>74</v>
      </c>
      <c r="N1151" s="34">
        <f t="shared" si="142"/>
        <v>32000</v>
      </c>
      <c r="O1151" s="37">
        <v>32000</v>
      </c>
      <c r="P1151" s="37">
        <v>0</v>
      </c>
      <c r="Q1151" s="32" t="s">
        <v>3872</v>
      </c>
      <c r="R1151" s="37" t="s">
        <v>8066</v>
      </c>
      <c r="S1151" s="38">
        <v>44635</v>
      </c>
      <c r="T1151" s="39">
        <f t="shared" si="143"/>
        <v>28</v>
      </c>
      <c r="U1151" s="72"/>
    </row>
    <row r="1152" spans="1:21" s="39" customFormat="1" ht="54" outlineLevel="1">
      <c r="A1152" s="32">
        <f t="shared" si="144"/>
        <v>1144</v>
      </c>
      <c r="B1152" s="32" t="s">
        <v>3868</v>
      </c>
      <c r="C1152" s="32" t="s">
        <v>3869</v>
      </c>
      <c r="D1152" s="53" t="s">
        <v>8067</v>
      </c>
      <c r="E1152" s="34">
        <v>526363897</v>
      </c>
      <c r="F1152" s="43" t="s">
        <v>8068</v>
      </c>
      <c r="G1152" s="34" t="s">
        <v>13171</v>
      </c>
      <c r="H1152" s="35" t="s">
        <v>8069</v>
      </c>
      <c r="I1152" s="36" t="str">
        <f t="shared" si="137"/>
        <v>3</v>
      </c>
      <c r="J1152" s="36">
        <f t="shared" si="138"/>
        <v>14</v>
      </c>
      <c r="K1152" s="36" t="str">
        <f t="shared" si="139"/>
        <v>20</v>
      </c>
      <c r="L1152" s="36" t="str">
        <f t="shared" si="140"/>
        <v>08</v>
      </c>
      <c r="M1152" s="36" t="str">
        <f t="shared" si="141"/>
        <v>89</v>
      </c>
      <c r="N1152" s="34">
        <f t="shared" si="142"/>
        <v>32000</v>
      </c>
      <c r="O1152" s="37">
        <v>32000</v>
      </c>
      <c r="P1152" s="37">
        <v>0</v>
      </c>
      <c r="Q1152" s="32" t="s">
        <v>3872</v>
      </c>
      <c r="R1152" s="37" t="s">
        <v>8070</v>
      </c>
      <c r="S1152" s="38">
        <v>44631</v>
      </c>
      <c r="T1152" s="39">
        <f t="shared" si="143"/>
        <v>28</v>
      </c>
      <c r="U1152" s="72"/>
    </row>
    <row r="1153" spans="1:21" s="39" customFormat="1" ht="54" outlineLevel="1">
      <c r="A1153" s="32">
        <f t="shared" si="144"/>
        <v>1145</v>
      </c>
      <c r="B1153" s="32" t="s">
        <v>3868</v>
      </c>
      <c r="C1153" s="32" t="s">
        <v>3869</v>
      </c>
      <c r="D1153" s="53" t="s">
        <v>8071</v>
      </c>
      <c r="E1153" s="35">
        <v>531060134</v>
      </c>
      <c r="F1153" s="43" t="s">
        <v>1709</v>
      </c>
      <c r="G1153" s="34" t="s">
        <v>13172</v>
      </c>
      <c r="H1153" s="35">
        <v>31307965990020</v>
      </c>
      <c r="I1153" s="36" t="str">
        <f t="shared" si="137"/>
        <v>3</v>
      </c>
      <c r="J1153" s="36">
        <f t="shared" si="138"/>
        <v>14</v>
      </c>
      <c r="K1153" s="36" t="str">
        <f t="shared" si="139"/>
        <v>13</v>
      </c>
      <c r="L1153" s="36" t="str">
        <f t="shared" si="140"/>
        <v>07</v>
      </c>
      <c r="M1153" s="36" t="str">
        <f t="shared" si="141"/>
        <v>96</v>
      </c>
      <c r="N1153" s="34">
        <f t="shared" si="142"/>
        <v>32000</v>
      </c>
      <c r="O1153" s="37">
        <v>32000</v>
      </c>
      <c r="P1153" s="37">
        <v>0</v>
      </c>
      <c r="Q1153" s="32" t="s">
        <v>3872</v>
      </c>
      <c r="R1153" s="37" t="s">
        <v>8072</v>
      </c>
      <c r="S1153" s="38">
        <v>44631</v>
      </c>
      <c r="T1153" s="39">
        <f t="shared" si="143"/>
        <v>28</v>
      </c>
      <c r="U1153" s="72"/>
    </row>
    <row r="1154" spans="1:21" s="39" customFormat="1" ht="54" hidden="1" outlineLevel="1">
      <c r="A1154" s="32">
        <f t="shared" si="144"/>
        <v>1146</v>
      </c>
      <c r="B1154" s="32" t="s">
        <v>3868</v>
      </c>
      <c r="C1154" s="32" t="s">
        <v>3869</v>
      </c>
      <c r="D1154" s="53" t="s">
        <v>8073</v>
      </c>
      <c r="E1154" s="34">
        <v>640033641</v>
      </c>
      <c r="F1154" s="43" t="s">
        <v>8074</v>
      </c>
      <c r="G1154" s="34" t="s">
        <v>13173</v>
      </c>
      <c r="H1154" s="35" t="s">
        <v>8075</v>
      </c>
      <c r="I1154" s="36" t="str">
        <f t="shared" si="137"/>
        <v>3</v>
      </c>
      <c r="J1154" s="36">
        <f t="shared" si="138"/>
        <v>14</v>
      </c>
      <c r="K1154" s="36" t="str">
        <f t="shared" si="139"/>
        <v>11</v>
      </c>
      <c r="L1154" s="36" t="str">
        <f t="shared" si="140"/>
        <v>07</v>
      </c>
      <c r="M1154" s="36" t="str">
        <f t="shared" si="141"/>
        <v>95</v>
      </c>
      <c r="N1154" s="34">
        <f t="shared" si="142"/>
        <v>24395.35</v>
      </c>
      <c r="O1154" s="37">
        <v>24395.35</v>
      </c>
      <c r="P1154" s="37">
        <v>0</v>
      </c>
      <c r="Q1154" s="32" t="s">
        <v>3872</v>
      </c>
      <c r="R1154" s="37" t="s">
        <v>8076</v>
      </c>
      <c r="S1154" s="38">
        <v>44623</v>
      </c>
      <c r="T1154" s="39">
        <f t="shared" si="143"/>
        <v>28</v>
      </c>
      <c r="U1154" s="72"/>
    </row>
    <row r="1155" spans="1:21" s="39" customFormat="1" ht="54" hidden="1" outlineLevel="1">
      <c r="A1155" s="32">
        <f t="shared" si="144"/>
        <v>1147</v>
      </c>
      <c r="B1155" s="32" t="s">
        <v>3868</v>
      </c>
      <c r="C1155" s="32" t="s">
        <v>3869</v>
      </c>
      <c r="D1155" s="53" t="s">
        <v>8077</v>
      </c>
      <c r="E1155" s="34">
        <v>502200542</v>
      </c>
      <c r="F1155" s="43" t="s">
        <v>244</v>
      </c>
      <c r="G1155" s="34" t="s">
        <v>13174</v>
      </c>
      <c r="H1155" s="35">
        <v>41506682180047</v>
      </c>
      <c r="I1155" s="36" t="str">
        <f t="shared" si="137"/>
        <v>4</v>
      </c>
      <c r="J1155" s="36">
        <f t="shared" si="138"/>
        <v>14</v>
      </c>
      <c r="K1155" s="36" t="str">
        <f t="shared" si="139"/>
        <v>15</v>
      </c>
      <c r="L1155" s="36" t="str">
        <f t="shared" si="140"/>
        <v>06</v>
      </c>
      <c r="M1155" s="36" t="str">
        <f t="shared" si="141"/>
        <v>68</v>
      </c>
      <c r="N1155" s="34">
        <f t="shared" si="142"/>
        <v>24398.85</v>
      </c>
      <c r="O1155" s="37">
        <v>24398.85</v>
      </c>
      <c r="P1155" s="37">
        <v>0</v>
      </c>
      <c r="Q1155" s="32" t="s">
        <v>3872</v>
      </c>
      <c r="R1155" s="37" t="s">
        <v>8078</v>
      </c>
      <c r="S1155" s="38">
        <v>44623</v>
      </c>
      <c r="T1155" s="39">
        <f t="shared" si="143"/>
        <v>28</v>
      </c>
      <c r="U1155" s="72"/>
    </row>
    <row r="1156" spans="1:21" s="39" customFormat="1" ht="54" outlineLevel="1">
      <c r="A1156" s="32">
        <f t="shared" si="144"/>
        <v>1148</v>
      </c>
      <c r="B1156" s="32" t="s">
        <v>3868</v>
      </c>
      <c r="C1156" s="32" t="s">
        <v>3869</v>
      </c>
      <c r="D1156" s="53" t="s">
        <v>8079</v>
      </c>
      <c r="E1156" s="35">
        <v>515700292</v>
      </c>
      <c r="F1156" s="43" t="s">
        <v>1020</v>
      </c>
      <c r="G1156" s="34" t="s">
        <v>13175</v>
      </c>
      <c r="H1156" s="35">
        <v>32610862170075</v>
      </c>
      <c r="I1156" s="36" t="str">
        <f t="shared" si="137"/>
        <v>3</v>
      </c>
      <c r="J1156" s="36">
        <f t="shared" si="138"/>
        <v>14</v>
      </c>
      <c r="K1156" s="36" t="str">
        <f t="shared" si="139"/>
        <v>26</v>
      </c>
      <c r="L1156" s="36" t="str">
        <f t="shared" si="140"/>
        <v>10</v>
      </c>
      <c r="M1156" s="36" t="str">
        <f t="shared" si="141"/>
        <v>86</v>
      </c>
      <c r="N1156" s="34">
        <f t="shared" si="142"/>
        <v>32000</v>
      </c>
      <c r="O1156" s="37">
        <v>32000</v>
      </c>
      <c r="P1156" s="37">
        <v>0</v>
      </c>
      <c r="Q1156" s="32" t="s">
        <v>3872</v>
      </c>
      <c r="R1156" s="37" t="s">
        <v>8080</v>
      </c>
      <c r="S1156" s="38">
        <v>44629</v>
      </c>
      <c r="T1156" s="39">
        <f t="shared" si="143"/>
        <v>28</v>
      </c>
      <c r="U1156" s="72"/>
    </row>
    <row r="1157" spans="1:21" s="39" customFormat="1" ht="54" outlineLevel="1">
      <c r="A1157" s="32">
        <f t="shared" si="144"/>
        <v>1149</v>
      </c>
      <c r="B1157" s="32" t="s">
        <v>3868</v>
      </c>
      <c r="C1157" s="32" t="s">
        <v>3869</v>
      </c>
      <c r="D1157" s="53" t="s">
        <v>8081</v>
      </c>
      <c r="E1157" s="34">
        <v>496806304</v>
      </c>
      <c r="F1157" s="43" t="s">
        <v>8082</v>
      </c>
      <c r="G1157" s="34" t="s">
        <v>13176</v>
      </c>
      <c r="H1157" s="35" t="s">
        <v>8083</v>
      </c>
      <c r="I1157" s="36" t="str">
        <f t="shared" si="137"/>
        <v>4</v>
      </c>
      <c r="J1157" s="36">
        <f t="shared" si="138"/>
        <v>14</v>
      </c>
      <c r="K1157" s="36" t="str">
        <f t="shared" si="139"/>
        <v>02</v>
      </c>
      <c r="L1157" s="36" t="str">
        <f t="shared" si="140"/>
        <v>05</v>
      </c>
      <c r="M1157" s="36" t="str">
        <f t="shared" si="141"/>
        <v>79</v>
      </c>
      <c r="N1157" s="34">
        <f t="shared" si="142"/>
        <v>36768.805379999998</v>
      </c>
      <c r="O1157" s="37">
        <v>32000</v>
      </c>
      <c r="P1157" s="37">
        <v>4768.8053799999998</v>
      </c>
      <c r="Q1157" s="32" t="s">
        <v>3872</v>
      </c>
      <c r="R1157" s="37" t="s">
        <v>8084</v>
      </c>
      <c r="S1157" s="38">
        <v>44630</v>
      </c>
      <c r="T1157" s="39">
        <f t="shared" si="143"/>
        <v>28</v>
      </c>
      <c r="U1157" s="72"/>
    </row>
    <row r="1158" spans="1:21" s="39" customFormat="1" ht="54" hidden="1" outlineLevel="1">
      <c r="A1158" s="32">
        <f t="shared" si="144"/>
        <v>1150</v>
      </c>
      <c r="B1158" s="32" t="s">
        <v>3868</v>
      </c>
      <c r="C1158" s="32" t="s">
        <v>3869</v>
      </c>
      <c r="D1158" s="53" t="s">
        <v>8085</v>
      </c>
      <c r="E1158" s="34">
        <v>520441234</v>
      </c>
      <c r="F1158" s="43" t="s">
        <v>2433</v>
      </c>
      <c r="G1158" s="34" t="s">
        <v>13177</v>
      </c>
      <c r="H1158" s="35">
        <v>31907932160027</v>
      </c>
      <c r="I1158" s="36" t="str">
        <f t="shared" si="137"/>
        <v>3</v>
      </c>
      <c r="J1158" s="36">
        <f t="shared" si="138"/>
        <v>14</v>
      </c>
      <c r="K1158" s="36" t="str">
        <f t="shared" si="139"/>
        <v>19</v>
      </c>
      <c r="L1158" s="36" t="str">
        <f t="shared" si="140"/>
        <v>07</v>
      </c>
      <c r="M1158" s="36" t="str">
        <f t="shared" si="141"/>
        <v>93</v>
      </c>
      <c r="N1158" s="34">
        <f t="shared" si="142"/>
        <v>30500</v>
      </c>
      <c r="O1158" s="37">
        <v>30500</v>
      </c>
      <c r="P1158" s="37">
        <v>0</v>
      </c>
      <c r="Q1158" s="32" t="s">
        <v>3872</v>
      </c>
      <c r="R1158" s="37" t="s">
        <v>8086</v>
      </c>
      <c r="S1158" s="38">
        <v>44632</v>
      </c>
      <c r="T1158" s="39">
        <f t="shared" si="143"/>
        <v>28</v>
      </c>
      <c r="U1158" s="72"/>
    </row>
    <row r="1159" spans="1:21" s="39" customFormat="1" ht="54" outlineLevel="1">
      <c r="A1159" s="32">
        <f t="shared" si="144"/>
        <v>1151</v>
      </c>
      <c r="B1159" s="32" t="s">
        <v>3868</v>
      </c>
      <c r="C1159" s="32" t="s">
        <v>3869</v>
      </c>
      <c r="D1159" s="53" t="s">
        <v>8087</v>
      </c>
      <c r="E1159" s="35">
        <v>492653768</v>
      </c>
      <c r="F1159" s="43" t="s">
        <v>1491</v>
      </c>
      <c r="G1159" s="34" t="s">
        <v>13178</v>
      </c>
      <c r="H1159" s="35">
        <v>31608862070016</v>
      </c>
      <c r="I1159" s="36" t="str">
        <f t="shared" si="137"/>
        <v>3</v>
      </c>
      <c r="J1159" s="36">
        <f t="shared" si="138"/>
        <v>14</v>
      </c>
      <c r="K1159" s="36" t="str">
        <f t="shared" si="139"/>
        <v>16</v>
      </c>
      <c r="L1159" s="36" t="str">
        <f t="shared" si="140"/>
        <v>08</v>
      </c>
      <c r="M1159" s="36" t="str">
        <f t="shared" si="141"/>
        <v>86</v>
      </c>
      <c r="N1159" s="34">
        <f t="shared" si="142"/>
        <v>32000</v>
      </c>
      <c r="O1159" s="37">
        <v>32000</v>
      </c>
      <c r="P1159" s="37">
        <v>0</v>
      </c>
      <c r="Q1159" s="32" t="s">
        <v>3872</v>
      </c>
      <c r="R1159" s="37" t="s">
        <v>8088</v>
      </c>
      <c r="S1159" s="38">
        <v>44631</v>
      </c>
      <c r="T1159" s="39">
        <f t="shared" si="143"/>
        <v>28</v>
      </c>
      <c r="U1159" s="72"/>
    </row>
    <row r="1160" spans="1:21" s="39" customFormat="1" ht="54" outlineLevel="1">
      <c r="A1160" s="32">
        <f t="shared" si="144"/>
        <v>1152</v>
      </c>
      <c r="B1160" s="32" t="s">
        <v>3868</v>
      </c>
      <c r="C1160" s="32" t="s">
        <v>3869</v>
      </c>
      <c r="D1160" s="53" t="s">
        <v>8089</v>
      </c>
      <c r="E1160" s="34">
        <v>515322669</v>
      </c>
      <c r="F1160" s="43" t="s">
        <v>8090</v>
      </c>
      <c r="G1160" s="34" t="s">
        <v>13179</v>
      </c>
      <c r="H1160" s="35" t="s">
        <v>8091</v>
      </c>
      <c r="I1160" s="36" t="str">
        <f t="shared" si="137"/>
        <v>4</v>
      </c>
      <c r="J1160" s="36">
        <f t="shared" si="138"/>
        <v>14</v>
      </c>
      <c r="K1160" s="36" t="str">
        <f t="shared" si="139"/>
        <v>27</v>
      </c>
      <c r="L1160" s="36" t="str">
        <f t="shared" si="140"/>
        <v>09</v>
      </c>
      <c r="M1160" s="36" t="str">
        <f t="shared" si="141"/>
        <v>87</v>
      </c>
      <c r="N1160" s="34">
        <f t="shared" si="142"/>
        <v>32000</v>
      </c>
      <c r="O1160" s="37">
        <v>32000</v>
      </c>
      <c r="P1160" s="37">
        <v>0</v>
      </c>
      <c r="Q1160" s="32" t="s">
        <v>3872</v>
      </c>
      <c r="R1160" s="37" t="s">
        <v>8092</v>
      </c>
      <c r="S1160" s="38">
        <v>44631</v>
      </c>
      <c r="T1160" s="39">
        <f t="shared" si="143"/>
        <v>28</v>
      </c>
      <c r="U1160" s="72"/>
    </row>
    <row r="1161" spans="1:21" s="39" customFormat="1" ht="54" outlineLevel="1">
      <c r="A1161" s="32">
        <f t="shared" si="144"/>
        <v>1153</v>
      </c>
      <c r="B1161" s="32" t="s">
        <v>3868</v>
      </c>
      <c r="C1161" s="32" t="s">
        <v>3869</v>
      </c>
      <c r="D1161" s="53" t="s">
        <v>8093</v>
      </c>
      <c r="E1161" s="34">
        <v>546168488</v>
      </c>
      <c r="F1161" s="43" t="s">
        <v>8094</v>
      </c>
      <c r="G1161" s="34" t="s">
        <v>13180</v>
      </c>
      <c r="H1161" s="35" t="s">
        <v>8095</v>
      </c>
      <c r="I1161" s="36" t="str">
        <f t="shared" ref="I1161:I1224" si="145">+MID(H1161,1,1)</f>
        <v>4</v>
      </c>
      <c r="J1161" s="36">
        <f t="shared" ref="J1161:J1224" si="146">+LEN(H1161)</f>
        <v>14</v>
      </c>
      <c r="K1161" s="36" t="str">
        <f t="shared" ref="K1161:K1224" si="147">+MID(H1161,2,2)</f>
        <v>01</v>
      </c>
      <c r="L1161" s="36" t="str">
        <f t="shared" ref="L1161:L1224" si="148">+MID(H1161,4,2)</f>
        <v>01</v>
      </c>
      <c r="M1161" s="36" t="str">
        <f t="shared" ref="M1161:M1224" si="149">+MID(H1161,6,2)</f>
        <v>74</v>
      </c>
      <c r="N1161" s="34">
        <f t="shared" si="142"/>
        <v>32000</v>
      </c>
      <c r="O1161" s="37">
        <v>32000</v>
      </c>
      <c r="P1161" s="37">
        <v>0</v>
      </c>
      <c r="Q1161" s="32" t="s">
        <v>3872</v>
      </c>
      <c r="R1161" s="37" t="s">
        <v>8096</v>
      </c>
      <c r="S1161" s="38">
        <v>44631</v>
      </c>
      <c r="T1161" s="39">
        <f t="shared" si="143"/>
        <v>28</v>
      </c>
      <c r="U1161" s="72"/>
    </row>
    <row r="1162" spans="1:21" s="39" customFormat="1" ht="54" hidden="1" outlineLevel="1">
      <c r="A1162" s="32">
        <f t="shared" si="144"/>
        <v>1154</v>
      </c>
      <c r="B1162" s="32" t="s">
        <v>3868</v>
      </c>
      <c r="C1162" s="32" t="s">
        <v>3869</v>
      </c>
      <c r="D1162" s="53" t="s">
        <v>8097</v>
      </c>
      <c r="E1162" s="35">
        <v>568905674</v>
      </c>
      <c r="F1162" s="43" t="s">
        <v>79</v>
      </c>
      <c r="G1162" s="34" t="s">
        <v>13181</v>
      </c>
      <c r="H1162" s="35">
        <v>33105955960037</v>
      </c>
      <c r="I1162" s="36" t="str">
        <f t="shared" si="145"/>
        <v>3</v>
      </c>
      <c r="J1162" s="36">
        <f t="shared" si="146"/>
        <v>14</v>
      </c>
      <c r="K1162" s="36" t="str">
        <f t="shared" si="147"/>
        <v>31</v>
      </c>
      <c r="L1162" s="36" t="str">
        <f t="shared" si="148"/>
        <v>05</v>
      </c>
      <c r="M1162" s="36" t="str">
        <f t="shared" si="149"/>
        <v>95</v>
      </c>
      <c r="N1162" s="34">
        <f t="shared" ref="N1162:N1225" si="150">O1162+P1162</f>
        <v>39547.55919</v>
      </c>
      <c r="O1162" s="37">
        <v>35240</v>
      </c>
      <c r="P1162" s="37">
        <v>4307.5591900000009</v>
      </c>
      <c r="Q1162" s="32" t="s">
        <v>3872</v>
      </c>
      <c r="R1162" s="37" t="s">
        <v>8098</v>
      </c>
      <c r="S1162" s="38">
        <v>44635</v>
      </c>
      <c r="T1162" s="39">
        <f t="shared" ref="T1162:T1225" si="151">+LEN(R1162)</f>
        <v>28</v>
      </c>
      <c r="U1162" s="72"/>
    </row>
    <row r="1163" spans="1:21" s="39" customFormat="1" ht="54" outlineLevel="1">
      <c r="A1163" s="32">
        <f t="shared" ref="A1163:A1226" si="152">+A1162+1</f>
        <v>1155</v>
      </c>
      <c r="B1163" s="32" t="s">
        <v>3868</v>
      </c>
      <c r="C1163" s="32" t="s">
        <v>3869</v>
      </c>
      <c r="D1163" s="53" t="s">
        <v>8099</v>
      </c>
      <c r="E1163" s="34">
        <v>511317225</v>
      </c>
      <c r="F1163" s="43" t="s">
        <v>8100</v>
      </c>
      <c r="G1163" s="34" t="s">
        <v>13182</v>
      </c>
      <c r="H1163" s="35" t="s">
        <v>8101</v>
      </c>
      <c r="I1163" s="36" t="str">
        <f t="shared" si="145"/>
        <v>4</v>
      </c>
      <c r="J1163" s="36">
        <f t="shared" si="146"/>
        <v>14</v>
      </c>
      <c r="K1163" s="36" t="str">
        <f t="shared" si="147"/>
        <v>20</v>
      </c>
      <c r="L1163" s="36" t="str">
        <f t="shared" si="148"/>
        <v>08</v>
      </c>
      <c r="M1163" s="36" t="str">
        <f t="shared" si="149"/>
        <v>93</v>
      </c>
      <c r="N1163" s="34">
        <f t="shared" si="150"/>
        <v>32000</v>
      </c>
      <c r="O1163" s="37">
        <v>32000</v>
      </c>
      <c r="P1163" s="37">
        <v>0</v>
      </c>
      <c r="Q1163" s="32" t="s">
        <v>3872</v>
      </c>
      <c r="R1163" s="37" t="s">
        <v>8102</v>
      </c>
      <c r="S1163" s="38">
        <v>44630</v>
      </c>
      <c r="T1163" s="39">
        <f t="shared" si="151"/>
        <v>28</v>
      </c>
      <c r="U1163" s="72"/>
    </row>
    <row r="1164" spans="1:21" s="39" customFormat="1" ht="54" outlineLevel="1">
      <c r="A1164" s="32">
        <f t="shared" si="152"/>
        <v>1156</v>
      </c>
      <c r="B1164" s="32" t="s">
        <v>3868</v>
      </c>
      <c r="C1164" s="32" t="s">
        <v>3869</v>
      </c>
      <c r="D1164" s="53" t="s">
        <v>8103</v>
      </c>
      <c r="E1164" s="34">
        <v>548265026</v>
      </c>
      <c r="F1164" s="43" t="s">
        <v>8104</v>
      </c>
      <c r="G1164" s="34" t="s">
        <v>13183</v>
      </c>
      <c r="H1164" s="35" t="s">
        <v>8105</v>
      </c>
      <c r="I1164" s="36" t="str">
        <f t="shared" si="145"/>
        <v>4</v>
      </c>
      <c r="J1164" s="36">
        <f t="shared" si="146"/>
        <v>14</v>
      </c>
      <c r="K1164" s="36" t="str">
        <f t="shared" si="147"/>
        <v>28</v>
      </c>
      <c r="L1164" s="36" t="str">
        <f t="shared" si="148"/>
        <v>12</v>
      </c>
      <c r="M1164" s="36" t="str">
        <f t="shared" si="149"/>
        <v>92</v>
      </c>
      <c r="N1164" s="34">
        <f t="shared" si="150"/>
        <v>35911.51801</v>
      </c>
      <c r="O1164" s="37">
        <v>32000</v>
      </c>
      <c r="P1164" s="37">
        <v>3911.5180099999998</v>
      </c>
      <c r="Q1164" s="32" t="s">
        <v>3872</v>
      </c>
      <c r="R1164" s="37" t="s">
        <v>8106</v>
      </c>
      <c r="S1164" s="38">
        <v>44631</v>
      </c>
      <c r="T1164" s="39">
        <f t="shared" si="151"/>
        <v>28</v>
      </c>
      <c r="U1164" s="72"/>
    </row>
    <row r="1165" spans="1:21" s="39" customFormat="1" ht="54" outlineLevel="1">
      <c r="A1165" s="32">
        <f t="shared" si="152"/>
        <v>1157</v>
      </c>
      <c r="B1165" s="32" t="s">
        <v>3868</v>
      </c>
      <c r="C1165" s="32" t="s">
        <v>3869</v>
      </c>
      <c r="D1165" s="53" t="s">
        <v>8107</v>
      </c>
      <c r="E1165" s="35">
        <v>452997201</v>
      </c>
      <c r="F1165" s="43" t="s">
        <v>638</v>
      </c>
      <c r="G1165" s="34" t="s">
        <v>13184</v>
      </c>
      <c r="H1165" s="35">
        <v>30301805880011</v>
      </c>
      <c r="I1165" s="36" t="str">
        <f t="shared" si="145"/>
        <v>3</v>
      </c>
      <c r="J1165" s="36">
        <f t="shared" si="146"/>
        <v>14</v>
      </c>
      <c r="K1165" s="36" t="str">
        <f t="shared" si="147"/>
        <v>03</v>
      </c>
      <c r="L1165" s="36" t="str">
        <f t="shared" si="148"/>
        <v>01</v>
      </c>
      <c r="M1165" s="36" t="str">
        <f t="shared" si="149"/>
        <v>80</v>
      </c>
      <c r="N1165" s="34">
        <f t="shared" si="150"/>
        <v>32000</v>
      </c>
      <c r="O1165" s="37">
        <v>32000</v>
      </c>
      <c r="P1165" s="37">
        <v>0</v>
      </c>
      <c r="Q1165" s="32" t="s">
        <v>3872</v>
      </c>
      <c r="R1165" s="37" t="s">
        <v>8108</v>
      </c>
      <c r="S1165" s="38">
        <v>44630</v>
      </c>
      <c r="T1165" s="39">
        <f t="shared" si="151"/>
        <v>28</v>
      </c>
      <c r="U1165" s="72"/>
    </row>
    <row r="1166" spans="1:21" s="39" customFormat="1" ht="54" outlineLevel="1">
      <c r="A1166" s="32">
        <f t="shared" si="152"/>
        <v>1158</v>
      </c>
      <c r="B1166" s="32" t="s">
        <v>3868</v>
      </c>
      <c r="C1166" s="32" t="s">
        <v>3869</v>
      </c>
      <c r="D1166" s="53" t="s">
        <v>8109</v>
      </c>
      <c r="E1166" s="34">
        <v>525870609</v>
      </c>
      <c r="F1166" s="43" t="s">
        <v>1091</v>
      </c>
      <c r="G1166" s="34" t="s">
        <v>13185</v>
      </c>
      <c r="H1166" s="35">
        <v>32611882170058</v>
      </c>
      <c r="I1166" s="36" t="str">
        <f t="shared" si="145"/>
        <v>3</v>
      </c>
      <c r="J1166" s="36">
        <f t="shared" si="146"/>
        <v>14</v>
      </c>
      <c r="K1166" s="36" t="str">
        <f t="shared" si="147"/>
        <v>26</v>
      </c>
      <c r="L1166" s="36" t="str">
        <f t="shared" si="148"/>
        <v>11</v>
      </c>
      <c r="M1166" s="36" t="str">
        <f t="shared" si="149"/>
        <v>88</v>
      </c>
      <c r="N1166" s="34">
        <f t="shared" si="150"/>
        <v>32000</v>
      </c>
      <c r="O1166" s="37">
        <v>32000</v>
      </c>
      <c r="P1166" s="37">
        <v>0</v>
      </c>
      <c r="Q1166" s="32" t="s">
        <v>3872</v>
      </c>
      <c r="R1166" s="37" t="s">
        <v>8110</v>
      </c>
      <c r="S1166" s="38">
        <v>44634</v>
      </c>
      <c r="T1166" s="39">
        <f t="shared" si="151"/>
        <v>28</v>
      </c>
      <c r="U1166" s="72"/>
    </row>
    <row r="1167" spans="1:21" s="39" customFormat="1" ht="54" outlineLevel="1">
      <c r="A1167" s="32">
        <f t="shared" si="152"/>
        <v>1159</v>
      </c>
      <c r="B1167" s="32" t="s">
        <v>3868</v>
      </c>
      <c r="C1167" s="32" t="s">
        <v>3869</v>
      </c>
      <c r="D1167" s="53" t="s">
        <v>8111</v>
      </c>
      <c r="E1167" s="34" t="s">
        <v>8112</v>
      </c>
      <c r="F1167" s="43" t="s">
        <v>8113</v>
      </c>
      <c r="G1167" s="34" t="s">
        <v>13186</v>
      </c>
      <c r="H1167" s="35" t="s">
        <v>8114</v>
      </c>
      <c r="I1167" s="36" t="str">
        <f t="shared" si="145"/>
        <v>3</v>
      </c>
      <c r="J1167" s="36">
        <f t="shared" si="146"/>
        <v>14</v>
      </c>
      <c r="K1167" s="36" t="str">
        <f t="shared" si="147"/>
        <v>07</v>
      </c>
      <c r="L1167" s="36" t="str">
        <f t="shared" si="148"/>
        <v>08</v>
      </c>
      <c r="M1167" s="36" t="str">
        <f t="shared" si="149"/>
        <v>92</v>
      </c>
      <c r="N1167" s="34">
        <f t="shared" si="150"/>
        <v>32000</v>
      </c>
      <c r="O1167" s="37">
        <v>32000</v>
      </c>
      <c r="P1167" s="37">
        <v>0</v>
      </c>
      <c r="Q1167" s="32" t="s">
        <v>3872</v>
      </c>
      <c r="R1167" s="37" t="s">
        <v>8115</v>
      </c>
      <c r="S1167" s="38">
        <v>44631</v>
      </c>
      <c r="T1167" s="39">
        <f t="shared" si="151"/>
        <v>28</v>
      </c>
      <c r="U1167" s="72"/>
    </row>
    <row r="1168" spans="1:21" s="39" customFormat="1" ht="54" outlineLevel="1">
      <c r="A1168" s="32">
        <f t="shared" si="152"/>
        <v>1160</v>
      </c>
      <c r="B1168" s="32" t="s">
        <v>3868</v>
      </c>
      <c r="C1168" s="32" t="s">
        <v>3869</v>
      </c>
      <c r="D1168" s="53" t="s">
        <v>8116</v>
      </c>
      <c r="E1168" s="35">
        <v>484655214</v>
      </c>
      <c r="F1168" s="43" t="s">
        <v>712</v>
      </c>
      <c r="G1168" s="34" t="s">
        <v>13187</v>
      </c>
      <c r="H1168" s="35">
        <v>30605872170036</v>
      </c>
      <c r="I1168" s="36" t="str">
        <f t="shared" si="145"/>
        <v>3</v>
      </c>
      <c r="J1168" s="36">
        <f t="shared" si="146"/>
        <v>14</v>
      </c>
      <c r="K1168" s="36" t="str">
        <f t="shared" si="147"/>
        <v>06</v>
      </c>
      <c r="L1168" s="36" t="str">
        <f t="shared" si="148"/>
        <v>05</v>
      </c>
      <c r="M1168" s="36" t="str">
        <f t="shared" si="149"/>
        <v>87</v>
      </c>
      <c r="N1168" s="34">
        <f t="shared" si="150"/>
        <v>35119.430139999997</v>
      </c>
      <c r="O1168" s="37">
        <v>32000</v>
      </c>
      <c r="P1168" s="37">
        <v>3119.4301399999999</v>
      </c>
      <c r="Q1168" s="32" t="s">
        <v>3872</v>
      </c>
      <c r="R1168" s="37" t="s">
        <v>8117</v>
      </c>
      <c r="S1168" s="38">
        <v>44608</v>
      </c>
      <c r="T1168" s="39">
        <f t="shared" si="151"/>
        <v>28</v>
      </c>
      <c r="U1168" s="72"/>
    </row>
    <row r="1169" spans="1:21" s="39" customFormat="1" ht="54" hidden="1" outlineLevel="1">
      <c r="A1169" s="32">
        <f t="shared" si="152"/>
        <v>1161</v>
      </c>
      <c r="B1169" s="32" t="s">
        <v>3868</v>
      </c>
      <c r="C1169" s="32" t="s">
        <v>3869</v>
      </c>
      <c r="D1169" s="53" t="s">
        <v>8118</v>
      </c>
      <c r="E1169" s="35">
        <v>532420602</v>
      </c>
      <c r="F1169" s="43" t="s">
        <v>3766</v>
      </c>
      <c r="G1169" s="34" t="s">
        <v>13188</v>
      </c>
      <c r="H1169" s="35">
        <v>41608932150010</v>
      </c>
      <c r="I1169" s="36" t="str">
        <f t="shared" si="145"/>
        <v>4</v>
      </c>
      <c r="J1169" s="36">
        <f t="shared" si="146"/>
        <v>14</v>
      </c>
      <c r="K1169" s="36" t="str">
        <f t="shared" si="147"/>
        <v>16</v>
      </c>
      <c r="L1169" s="36" t="str">
        <f t="shared" si="148"/>
        <v>08</v>
      </c>
      <c r="M1169" s="36" t="str">
        <f t="shared" si="149"/>
        <v>93</v>
      </c>
      <c r="N1169" s="34">
        <f t="shared" si="150"/>
        <v>36400</v>
      </c>
      <c r="O1169" s="37">
        <v>36400</v>
      </c>
      <c r="P1169" s="37">
        <v>0</v>
      </c>
      <c r="Q1169" s="32" t="s">
        <v>3872</v>
      </c>
      <c r="R1169" s="37" t="s">
        <v>8119</v>
      </c>
      <c r="S1169" s="38">
        <v>44630</v>
      </c>
      <c r="T1169" s="39">
        <f t="shared" si="151"/>
        <v>28</v>
      </c>
      <c r="U1169" s="72"/>
    </row>
    <row r="1170" spans="1:21" s="39" customFormat="1" ht="54" outlineLevel="1">
      <c r="A1170" s="32">
        <f t="shared" si="152"/>
        <v>1162</v>
      </c>
      <c r="B1170" s="32" t="s">
        <v>3868</v>
      </c>
      <c r="C1170" s="32" t="s">
        <v>3869</v>
      </c>
      <c r="D1170" s="53" t="s">
        <v>8120</v>
      </c>
      <c r="E1170" s="35">
        <v>571710830</v>
      </c>
      <c r="F1170" s="43" t="s">
        <v>8121</v>
      </c>
      <c r="G1170" s="34" t="s">
        <v>13189</v>
      </c>
      <c r="H1170" s="35">
        <v>41801822110022</v>
      </c>
      <c r="I1170" s="36" t="str">
        <f t="shared" si="145"/>
        <v>4</v>
      </c>
      <c r="J1170" s="36">
        <f t="shared" si="146"/>
        <v>14</v>
      </c>
      <c r="K1170" s="36" t="str">
        <f t="shared" si="147"/>
        <v>18</v>
      </c>
      <c r="L1170" s="36" t="str">
        <f t="shared" si="148"/>
        <v>01</v>
      </c>
      <c r="M1170" s="36" t="str">
        <f t="shared" si="149"/>
        <v>82</v>
      </c>
      <c r="N1170" s="34">
        <f t="shared" si="150"/>
        <v>32000</v>
      </c>
      <c r="O1170" s="37">
        <v>32000</v>
      </c>
      <c r="P1170" s="37">
        <v>0</v>
      </c>
      <c r="Q1170" s="32" t="s">
        <v>3872</v>
      </c>
      <c r="R1170" s="37" t="s">
        <v>8122</v>
      </c>
      <c r="S1170" s="38">
        <v>44635</v>
      </c>
      <c r="T1170" s="39">
        <f t="shared" si="151"/>
        <v>28</v>
      </c>
      <c r="U1170" s="72"/>
    </row>
    <row r="1171" spans="1:21" s="39" customFormat="1" ht="54" outlineLevel="1">
      <c r="A1171" s="32">
        <f t="shared" si="152"/>
        <v>1163</v>
      </c>
      <c r="B1171" s="32" t="s">
        <v>3868</v>
      </c>
      <c r="C1171" s="32" t="s">
        <v>3869</v>
      </c>
      <c r="D1171" s="53" t="s">
        <v>8123</v>
      </c>
      <c r="E1171" s="35">
        <v>520485536</v>
      </c>
      <c r="F1171" s="43" t="s">
        <v>833</v>
      </c>
      <c r="G1171" s="34" t="s">
        <v>13190</v>
      </c>
      <c r="H1171" s="35">
        <v>42911892120029</v>
      </c>
      <c r="I1171" s="36" t="str">
        <f t="shared" si="145"/>
        <v>4</v>
      </c>
      <c r="J1171" s="36">
        <f t="shared" si="146"/>
        <v>14</v>
      </c>
      <c r="K1171" s="36" t="str">
        <f t="shared" si="147"/>
        <v>29</v>
      </c>
      <c r="L1171" s="36" t="str">
        <f t="shared" si="148"/>
        <v>11</v>
      </c>
      <c r="M1171" s="36" t="str">
        <f t="shared" si="149"/>
        <v>89</v>
      </c>
      <c r="N1171" s="34">
        <f t="shared" si="150"/>
        <v>32000</v>
      </c>
      <c r="O1171" s="37">
        <v>32000</v>
      </c>
      <c r="P1171" s="37">
        <v>0</v>
      </c>
      <c r="Q1171" s="32" t="s">
        <v>3872</v>
      </c>
      <c r="R1171" s="37" t="s">
        <v>8124</v>
      </c>
      <c r="S1171" s="38">
        <v>44634</v>
      </c>
      <c r="T1171" s="39">
        <f t="shared" si="151"/>
        <v>28</v>
      </c>
      <c r="U1171" s="72"/>
    </row>
    <row r="1172" spans="1:21" s="39" customFormat="1" ht="54" hidden="1" outlineLevel="1">
      <c r="A1172" s="32">
        <f t="shared" si="152"/>
        <v>1164</v>
      </c>
      <c r="B1172" s="32" t="s">
        <v>3868</v>
      </c>
      <c r="C1172" s="32" t="s">
        <v>3869</v>
      </c>
      <c r="D1172" s="53" t="s">
        <v>8125</v>
      </c>
      <c r="E1172" s="34">
        <v>504705290</v>
      </c>
      <c r="F1172" s="43" t="s">
        <v>8126</v>
      </c>
      <c r="G1172" s="34" t="s">
        <v>13191</v>
      </c>
      <c r="H1172" s="35" t="s">
        <v>8127</v>
      </c>
      <c r="I1172" s="36" t="str">
        <f t="shared" si="145"/>
        <v>3</v>
      </c>
      <c r="J1172" s="36">
        <f t="shared" si="146"/>
        <v>14</v>
      </c>
      <c r="K1172" s="36" t="str">
        <f t="shared" si="147"/>
        <v>02</v>
      </c>
      <c r="L1172" s="36" t="str">
        <f t="shared" si="148"/>
        <v>09</v>
      </c>
      <c r="M1172" s="36" t="str">
        <f t="shared" si="149"/>
        <v>86</v>
      </c>
      <c r="N1172" s="34">
        <f t="shared" si="150"/>
        <v>27591.200000000001</v>
      </c>
      <c r="O1172" s="37">
        <v>27591.200000000001</v>
      </c>
      <c r="P1172" s="37">
        <v>0</v>
      </c>
      <c r="Q1172" s="32" t="s">
        <v>3872</v>
      </c>
      <c r="R1172" s="37" t="s">
        <v>8128</v>
      </c>
      <c r="S1172" s="38">
        <v>44635</v>
      </c>
      <c r="T1172" s="39">
        <f t="shared" si="151"/>
        <v>28</v>
      </c>
      <c r="U1172" s="72"/>
    </row>
    <row r="1173" spans="1:21" s="39" customFormat="1" ht="54" hidden="1" outlineLevel="1">
      <c r="A1173" s="32">
        <f t="shared" si="152"/>
        <v>1165</v>
      </c>
      <c r="B1173" s="32" t="s">
        <v>3868</v>
      </c>
      <c r="C1173" s="32" t="s">
        <v>3869</v>
      </c>
      <c r="D1173" s="53" t="s">
        <v>8129</v>
      </c>
      <c r="E1173" s="43">
        <v>548279973</v>
      </c>
      <c r="F1173" s="43" t="s">
        <v>8130</v>
      </c>
      <c r="G1173" s="34" t="s">
        <v>13192</v>
      </c>
      <c r="H1173" s="35">
        <v>31902945940015</v>
      </c>
      <c r="I1173" s="36" t="str">
        <f t="shared" si="145"/>
        <v>3</v>
      </c>
      <c r="J1173" s="36">
        <f t="shared" si="146"/>
        <v>14</v>
      </c>
      <c r="K1173" s="36" t="str">
        <f t="shared" si="147"/>
        <v>19</v>
      </c>
      <c r="L1173" s="36" t="str">
        <f t="shared" si="148"/>
        <v>02</v>
      </c>
      <c r="M1173" s="36" t="str">
        <f t="shared" si="149"/>
        <v>94</v>
      </c>
      <c r="N1173" s="34">
        <f t="shared" si="150"/>
        <v>34920</v>
      </c>
      <c r="O1173" s="37">
        <v>34920</v>
      </c>
      <c r="P1173" s="37">
        <v>0</v>
      </c>
      <c r="Q1173" s="32" t="s">
        <v>3872</v>
      </c>
      <c r="R1173" s="37" t="s">
        <v>8131</v>
      </c>
      <c r="S1173" s="38">
        <v>44635</v>
      </c>
      <c r="T1173" s="39">
        <f t="shared" si="151"/>
        <v>28</v>
      </c>
      <c r="U1173" s="72"/>
    </row>
    <row r="1174" spans="1:21" s="39" customFormat="1" ht="54" hidden="1" outlineLevel="1">
      <c r="A1174" s="32">
        <f t="shared" si="152"/>
        <v>1166</v>
      </c>
      <c r="B1174" s="32" t="s">
        <v>3868</v>
      </c>
      <c r="C1174" s="32" t="s">
        <v>3869</v>
      </c>
      <c r="D1174" s="53" t="s">
        <v>8132</v>
      </c>
      <c r="E1174" s="34">
        <v>514420365</v>
      </c>
      <c r="F1174" s="43" t="s">
        <v>273</v>
      </c>
      <c r="G1174" s="34" t="s">
        <v>13193</v>
      </c>
      <c r="H1174" s="35">
        <v>30502932170053</v>
      </c>
      <c r="I1174" s="36" t="str">
        <f t="shared" si="145"/>
        <v>3</v>
      </c>
      <c r="J1174" s="36">
        <f t="shared" si="146"/>
        <v>14</v>
      </c>
      <c r="K1174" s="36" t="str">
        <f t="shared" si="147"/>
        <v>05</v>
      </c>
      <c r="L1174" s="36" t="str">
        <f t="shared" si="148"/>
        <v>02</v>
      </c>
      <c r="M1174" s="36" t="str">
        <f t="shared" si="149"/>
        <v>93</v>
      </c>
      <c r="N1174" s="34">
        <f t="shared" si="150"/>
        <v>29254.5</v>
      </c>
      <c r="O1174" s="37">
        <v>29254.5</v>
      </c>
      <c r="P1174" s="37">
        <v>0</v>
      </c>
      <c r="Q1174" s="32" t="s">
        <v>3872</v>
      </c>
      <c r="R1174" s="37" t="s">
        <v>8133</v>
      </c>
      <c r="S1174" s="38">
        <v>44636</v>
      </c>
      <c r="T1174" s="39">
        <f t="shared" si="151"/>
        <v>28</v>
      </c>
      <c r="U1174" s="72"/>
    </row>
    <row r="1175" spans="1:21" s="39" customFormat="1" ht="54" outlineLevel="1">
      <c r="A1175" s="32">
        <f t="shared" si="152"/>
        <v>1167</v>
      </c>
      <c r="B1175" s="32" t="s">
        <v>3868</v>
      </c>
      <c r="C1175" s="32" t="s">
        <v>3869</v>
      </c>
      <c r="D1175" s="53" t="s">
        <v>8134</v>
      </c>
      <c r="E1175" s="43">
        <v>488151475</v>
      </c>
      <c r="F1175" s="43" t="s">
        <v>8135</v>
      </c>
      <c r="G1175" s="34" t="s">
        <v>13194</v>
      </c>
      <c r="H1175" s="35">
        <v>32403752140069</v>
      </c>
      <c r="I1175" s="36" t="str">
        <f t="shared" si="145"/>
        <v>3</v>
      </c>
      <c r="J1175" s="36">
        <f t="shared" si="146"/>
        <v>14</v>
      </c>
      <c r="K1175" s="36" t="str">
        <f t="shared" si="147"/>
        <v>24</v>
      </c>
      <c r="L1175" s="36" t="str">
        <f t="shared" si="148"/>
        <v>03</v>
      </c>
      <c r="M1175" s="36" t="str">
        <f t="shared" si="149"/>
        <v>75</v>
      </c>
      <c r="N1175" s="34">
        <f t="shared" si="150"/>
        <v>35295.633350000004</v>
      </c>
      <c r="O1175" s="37">
        <v>32000</v>
      </c>
      <c r="P1175" s="37">
        <v>3295.6333500000001</v>
      </c>
      <c r="Q1175" s="32" t="s">
        <v>3872</v>
      </c>
      <c r="R1175" s="37" t="s">
        <v>8136</v>
      </c>
      <c r="S1175" s="38">
        <v>44632</v>
      </c>
      <c r="T1175" s="39">
        <f t="shared" si="151"/>
        <v>28</v>
      </c>
      <c r="U1175" s="72"/>
    </row>
    <row r="1176" spans="1:21" s="39" customFormat="1" ht="54" outlineLevel="1">
      <c r="A1176" s="32">
        <f t="shared" si="152"/>
        <v>1168</v>
      </c>
      <c r="B1176" s="32" t="s">
        <v>3868</v>
      </c>
      <c r="C1176" s="32" t="s">
        <v>3869</v>
      </c>
      <c r="D1176" s="53" t="s">
        <v>8137</v>
      </c>
      <c r="E1176" s="43">
        <v>569221892</v>
      </c>
      <c r="F1176" s="43" t="s">
        <v>8138</v>
      </c>
      <c r="G1176" s="34" t="s">
        <v>13195</v>
      </c>
      <c r="H1176" s="35">
        <v>40102847340027</v>
      </c>
      <c r="I1176" s="36" t="str">
        <f t="shared" si="145"/>
        <v>4</v>
      </c>
      <c r="J1176" s="36">
        <f t="shared" si="146"/>
        <v>14</v>
      </c>
      <c r="K1176" s="36" t="str">
        <f t="shared" si="147"/>
        <v>01</v>
      </c>
      <c r="L1176" s="36" t="str">
        <f t="shared" si="148"/>
        <v>02</v>
      </c>
      <c r="M1176" s="36" t="str">
        <f t="shared" si="149"/>
        <v>84</v>
      </c>
      <c r="N1176" s="34">
        <f t="shared" si="150"/>
        <v>36357.029320000001</v>
      </c>
      <c r="O1176" s="37">
        <v>32000</v>
      </c>
      <c r="P1176" s="37">
        <v>4357.0293200000006</v>
      </c>
      <c r="Q1176" s="32" t="s">
        <v>3872</v>
      </c>
      <c r="R1176" s="37" t="s">
        <v>8139</v>
      </c>
      <c r="S1176" s="38">
        <v>44634</v>
      </c>
      <c r="T1176" s="39">
        <f t="shared" si="151"/>
        <v>28</v>
      </c>
      <c r="U1176" s="72"/>
    </row>
    <row r="1177" spans="1:21" s="39" customFormat="1" ht="54" outlineLevel="1">
      <c r="A1177" s="32">
        <f t="shared" si="152"/>
        <v>1169</v>
      </c>
      <c r="B1177" s="32" t="s">
        <v>3868</v>
      </c>
      <c r="C1177" s="32" t="s">
        <v>3869</v>
      </c>
      <c r="D1177" s="53" t="s">
        <v>8140</v>
      </c>
      <c r="E1177" s="35">
        <v>504213460</v>
      </c>
      <c r="F1177" s="43" t="s">
        <v>672</v>
      </c>
      <c r="G1177" s="34" t="s">
        <v>13196</v>
      </c>
      <c r="H1177" s="35">
        <v>32812852090086</v>
      </c>
      <c r="I1177" s="36" t="str">
        <f t="shared" si="145"/>
        <v>3</v>
      </c>
      <c r="J1177" s="36">
        <f t="shared" si="146"/>
        <v>14</v>
      </c>
      <c r="K1177" s="36" t="str">
        <f t="shared" si="147"/>
        <v>28</v>
      </c>
      <c r="L1177" s="36" t="str">
        <f t="shared" si="148"/>
        <v>12</v>
      </c>
      <c r="M1177" s="36" t="str">
        <f t="shared" si="149"/>
        <v>85</v>
      </c>
      <c r="N1177" s="34">
        <f t="shared" si="150"/>
        <v>32000</v>
      </c>
      <c r="O1177" s="37">
        <v>32000</v>
      </c>
      <c r="P1177" s="37">
        <v>0</v>
      </c>
      <c r="Q1177" s="32" t="s">
        <v>3872</v>
      </c>
      <c r="R1177" s="37" t="s">
        <v>8141</v>
      </c>
      <c r="S1177" s="38">
        <v>44634</v>
      </c>
      <c r="T1177" s="39">
        <f t="shared" si="151"/>
        <v>28</v>
      </c>
      <c r="U1177" s="72"/>
    </row>
    <row r="1178" spans="1:21" s="39" customFormat="1" ht="54" hidden="1" outlineLevel="1">
      <c r="A1178" s="32">
        <f t="shared" si="152"/>
        <v>1170</v>
      </c>
      <c r="B1178" s="32" t="s">
        <v>3868</v>
      </c>
      <c r="C1178" s="32" t="s">
        <v>3869</v>
      </c>
      <c r="D1178" s="53" t="s">
        <v>8142</v>
      </c>
      <c r="E1178" s="35">
        <v>571304393</v>
      </c>
      <c r="F1178" s="43" t="s">
        <v>3765</v>
      </c>
      <c r="G1178" s="34" t="s">
        <v>13197</v>
      </c>
      <c r="H1178" s="35">
        <v>32705782150028</v>
      </c>
      <c r="I1178" s="36" t="str">
        <f t="shared" si="145"/>
        <v>3</v>
      </c>
      <c r="J1178" s="36">
        <f t="shared" si="146"/>
        <v>14</v>
      </c>
      <c r="K1178" s="36" t="str">
        <f t="shared" si="147"/>
        <v>27</v>
      </c>
      <c r="L1178" s="36" t="str">
        <f t="shared" si="148"/>
        <v>05</v>
      </c>
      <c r="M1178" s="36" t="str">
        <f t="shared" si="149"/>
        <v>78</v>
      </c>
      <c r="N1178" s="34">
        <f t="shared" si="150"/>
        <v>36400</v>
      </c>
      <c r="O1178" s="37">
        <v>36400</v>
      </c>
      <c r="P1178" s="37">
        <v>0</v>
      </c>
      <c r="Q1178" s="32" t="s">
        <v>3872</v>
      </c>
      <c r="R1178" s="37" t="s">
        <v>8143</v>
      </c>
      <c r="S1178" s="38">
        <v>44630</v>
      </c>
      <c r="T1178" s="39">
        <f t="shared" si="151"/>
        <v>28</v>
      </c>
      <c r="U1178" s="72"/>
    </row>
    <row r="1179" spans="1:21" s="39" customFormat="1" ht="54" hidden="1" outlineLevel="1">
      <c r="A1179" s="32">
        <f t="shared" si="152"/>
        <v>1171</v>
      </c>
      <c r="B1179" s="32" t="s">
        <v>3868</v>
      </c>
      <c r="C1179" s="32" t="s">
        <v>3869</v>
      </c>
      <c r="D1179" s="53" t="s">
        <v>8144</v>
      </c>
      <c r="E1179" s="34">
        <v>599830247</v>
      </c>
      <c r="F1179" s="43" t="s">
        <v>249</v>
      </c>
      <c r="G1179" s="34" t="s">
        <v>13198</v>
      </c>
      <c r="H1179" s="35" t="s">
        <v>8145</v>
      </c>
      <c r="I1179" s="36" t="str">
        <f t="shared" si="145"/>
        <v>4</v>
      </c>
      <c r="J1179" s="36">
        <f t="shared" si="146"/>
        <v>14</v>
      </c>
      <c r="K1179" s="36" t="str">
        <f t="shared" si="147"/>
        <v>30</v>
      </c>
      <c r="L1179" s="36" t="str">
        <f t="shared" si="148"/>
        <v>07</v>
      </c>
      <c r="M1179" s="36" t="str">
        <f t="shared" si="149"/>
        <v>91</v>
      </c>
      <c r="N1179" s="34">
        <f t="shared" si="150"/>
        <v>24077.35</v>
      </c>
      <c r="O1179" s="37">
        <v>24077.35</v>
      </c>
      <c r="P1179" s="37">
        <v>0</v>
      </c>
      <c r="Q1179" s="32" t="s">
        <v>3872</v>
      </c>
      <c r="R1179" s="37" t="s">
        <v>8146</v>
      </c>
      <c r="S1179" s="38">
        <v>44636</v>
      </c>
      <c r="T1179" s="39">
        <f t="shared" si="151"/>
        <v>28</v>
      </c>
      <c r="U1179" s="72"/>
    </row>
    <row r="1180" spans="1:21" s="39" customFormat="1" ht="54" outlineLevel="1">
      <c r="A1180" s="32">
        <f t="shared" si="152"/>
        <v>1172</v>
      </c>
      <c r="B1180" s="32" t="s">
        <v>3868</v>
      </c>
      <c r="C1180" s="32" t="s">
        <v>3869</v>
      </c>
      <c r="D1180" s="53" t="s">
        <v>8147</v>
      </c>
      <c r="E1180" s="34">
        <v>543537204</v>
      </c>
      <c r="F1180" s="43" t="s">
        <v>1444</v>
      </c>
      <c r="G1180" s="34" t="s">
        <v>13199</v>
      </c>
      <c r="H1180" s="35" t="s">
        <v>8148</v>
      </c>
      <c r="I1180" s="36" t="str">
        <f t="shared" si="145"/>
        <v>3</v>
      </c>
      <c r="J1180" s="36">
        <f t="shared" si="146"/>
        <v>14</v>
      </c>
      <c r="K1180" s="36" t="str">
        <f t="shared" si="147"/>
        <v>27</v>
      </c>
      <c r="L1180" s="36" t="str">
        <f t="shared" si="148"/>
        <v>07</v>
      </c>
      <c r="M1180" s="36" t="str">
        <f t="shared" si="149"/>
        <v>97</v>
      </c>
      <c r="N1180" s="34">
        <f t="shared" si="150"/>
        <v>32000</v>
      </c>
      <c r="O1180" s="37">
        <v>32000</v>
      </c>
      <c r="P1180" s="37">
        <v>0</v>
      </c>
      <c r="Q1180" s="32" t="s">
        <v>3872</v>
      </c>
      <c r="R1180" s="37" t="s">
        <v>8149</v>
      </c>
      <c r="S1180" s="38">
        <v>44635</v>
      </c>
      <c r="T1180" s="39">
        <f t="shared" si="151"/>
        <v>28</v>
      </c>
      <c r="U1180" s="72"/>
    </row>
    <row r="1181" spans="1:21" s="39" customFormat="1" ht="54" outlineLevel="1">
      <c r="A1181" s="32">
        <f t="shared" si="152"/>
        <v>1173</v>
      </c>
      <c r="B1181" s="32" t="s">
        <v>3868</v>
      </c>
      <c r="C1181" s="32" t="s">
        <v>3869</v>
      </c>
      <c r="D1181" s="53" t="s">
        <v>8150</v>
      </c>
      <c r="E1181" s="34">
        <v>588346062</v>
      </c>
      <c r="F1181" s="43" t="s">
        <v>8151</v>
      </c>
      <c r="G1181" s="34" t="s">
        <v>13200</v>
      </c>
      <c r="H1181" s="35" t="s">
        <v>8152</v>
      </c>
      <c r="I1181" s="36" t="str">
        <f t="shared" si="145"/>
        <v>3</v>
      </c>
      <c r="J1181" s="36">
        <f t="shared" si="146"/>
        <v>14</v>
      </c>
      <c r="K1181" s="36" t="str">
        <f t="shared" si="147"/>
        <v>20</v>
      </c>
      <c r="L1181" s="36" t="str">
        <f t="shared" si="148"/>
        <v>05</v>
      </c>
      <c r="M1181" s="36" t="str">
        <f t="shared" si="149"/>
        <v>95</v>
      </c>
      <c r="N1181" s="34">
        <f t="shared" si="150"/>
        <v>32000</v>
      </c>
      <c r="O1181" s="37">
        <v>32000</v>
      </c>
      <c r="P1181" s="37">
        <v>0</v>
      </c>
      <c r="Q1181" s="32" t="s">
        <v>3872</v>
      </c>
      <c r="R1181" s="37" t="s">
        <v>8153</v>
      </c>
      <c r="S1181" s="38">
        <v>44636</v>
      </c>
      <c r="T1181" s="39">
        <f t="shared" si="151"/>
        <v>28</v>
      </c>
      <c r="U1181" s="72"/>
    </row>
    <row r="1182" spans="1:21" s="39" customFormat="1" ht="54" outlineLevel="1">
      <c r="A1182" s="32">
        <f t="shared" si="152"/>
        <v>1174</v>
      </c>
      <c r="B1182" s="32" t="s">
        <v>3868</v>
      </c>
      <c r="C1182" s="32" t="s">
        <v>3869</v>
      </c>
      <c r="D1182" s="53" t="s">
        <v>8154</v>
      </c>
      <c r="E1182" s="34" t="s">
        <v>8155</v>
      </c>
      <c r="F1182" s="43" t="s">
        <v>1369</v>
      </c>
      <c r="G1182" s="34" t="s">
        <v>13201</v>
      </c>
      <c r="H1182" s="35" t="s">
        <v>8156</v>
      </c>
      <c r="I1182" s="36" t="str">
        <f t="shared" si="145"/>
        <v>4</v>
      </c>
      <c r="J1182" s="36">
        <f t="shared" si="146"/>
        <v>14</v>
      </c>
      <c r="K1182" s="36" t="str">
        <f t="shared" si="147"/>
        <v>27</v>
      </c>
      <c r="L1182" s="36" t="str">
        <f t="shared" si="148"/>
        <v>04</v>
      </c>
      <c r="M1182" s="36" t="str">
        <f t="shared" si="149"/>
        <v>78</v>
      </c>
      <c r="N1182" s="34">
        <f t="shared" si="150"/>
        <v>32000</v>
      </c>
      <c r="O1182" s="37">
        <v>32000</v>
      </c>
      <c r="P1182" s="37">
        <v>0</v>
      </c>
      <c r="Q1182" s="32" t="s">
        <v>3872</v>
      </c>
      <c r="R1182" s="37" t="s">
        <v>8157</v>
      </c>
      <c r="S1182" s="38">
        <v>44637</v>
      </c>
      <c r="T1182" s="39">
        <f t="shared" si="151"/>
        <v>28</v>
      </c>
      <c r="U1182" s="72"/>
    </row>
    <row r="1183" spans="1:21" s="39" customFormat="1" ht="54" outlineLevel="1">
      <c r="A1183" s="32">
        <f t="shared" si="152"/>
        <v>1175</v>
      </c>
      <c r="B1183" s="32" t="s">
        <v>3868</v>
      </c>
      <c r="C1183" s="32" t="s">
        <v>3869</v>
      </c>
      <c r="D1183" s="53" t="s">
        <v>8158</v>
      </c>
      <c r="E1183" s="34">
        <v>437164381</v>
      </c>
      <c r="F1183" s="43" t="s">
        <v>1610</v>
      </c>
      <c r="G1183" s="34" t="s">
        <v>13202</v>
      </c>
      <c r="H1183" s="35" t="s">
        <v>8159</v>
      </c>
      <c r="I1183" s="36" t="str">
        <f t="shared" si="145"/>
        <v>4</v>
      </c>
      <c r="J1183" s="36">
        <f t="shared" si="146"/>
        <v>14</v>
      </c>
      <c r="K1183" s="36" t="str">
        <f t="shared" si="147"/>
        <v>06</v>
      </c>
      <c r="L1183" s="36" t="str">
        <f t="shared" si="148"/>
        <v>08</v>
      </c>
      <c r="M1183" s="36" t="str">
        <f t="shared" si="149"/>
        <v>77</v>
      </c>
      <c r="N1183" s="34">
        <f t="shared" si="150"/>
        <v>32000</v>
      </c>
      <c r="O1183" s="37">
        <v>32000</v>
      </c>
      <c r="P1183" s="37">
        <v>0</v>
      </c>
      <c r="Q1183" s="32" t="s">
        <v>3872</v>
      </c>
      <c r="R1183" s="37" t="s">
        <v>8160</v>
      </c>
      <c r="S1183" s="38">
        <v>44630</v>
      </c>
      <c r="T1183" s="39">
        <f t="shared" si="151"/>
        <v>28</v>
      </c>
      <c r="U1183" s="72"/>
    </row>
    <row r="1184" spans="1:21" s="39" customFormat="1" ht="54" hidden="1" outlineLevel="1">
      <c r="A1184" s="32">
        <f t="shared" si="152"/>
        <v>1176</v>
      </c>
      <c r="B1184" s="32" t="s">
        <v>3868</v>
      </c>
      <c r="C1184" s="32" t="s">
        <v>3869</v>
      </c>
      <c r="D1184" s="53" t="s">
        <v>8161</v>
      </c>
      <c r="E1184" s="34" t="s">
        <v>8162</v>
      </c>
      <c r="F1184" s="43" t="s">
        <v>3802</v>
      </c>
      <c r="G1184" s="34" t="s">
        <v>13203</v>
      </c>
      <c r="H1184" s="35" t="s">
        <v>8163</v>
      </c>
      <c r="I1184" s="36" t="str">
        <f t="shared" si="145"/>
        <v>4</v>
      </c>
      <c r="J1184" s="36">
        <f t="shared" si="146"/>
        <v>14</v>
      </c>
      <c r="K1184" s="36" t="str">
        <f t="shared" si="147"/>
        <v>21</v>
      </c>
      <c r="L1184" s="36" t="str">
        <f t="shared" si="148"/>
        <v>03</v>
      </c>
      <c r="M1184" s="36" t="str">
        <f t="shared" si="149"/>
        <v>92</v>
      </c>
      <c r="N1184" s="34">
        <f t="shared" si="150"/>
        <v>40524.44</v>
      </c>
      <c r="O1184" s="37">
        <v>36400</v>
      </c>
      <c r="P1184" s="37">
        <v>4124.4399999999996</v>
      </c>
      <c r="Q1184" s="32" t="s">
        <v>3872</v>
      </c>
      <c r="R1184" s="37" t="s">
        <v>8164</v>
      </c>
      <c r="S1184" s="38">
        <v>44637</v>
      </c>
      <c r="T1184" s="39">
        <f t="shared" si="151"/>
        <v>28</v>
      </c>
      <c r="U1184" s="72"/>
    </row>
    <row r="1185" spans="1:21" s="39" customFormat="1" ht="54" hidden="1" outlineLevel="1">
      <c r="A1185" s="32">
        <f t="shared" si="152"/>
        <v>1177</v>
      </c>
      <c r="B1185" s="32" t="s">
        <v>3868</v>
      </c>
      <c r="C1185" s="32" t="s">
        <v>3869</v>
      </c>
      <c r="D1185" s="53" t="s">
        <v>8165</v>
      </c>
      <c r="E1185" s="34" t="s">
        <v>8166</v>
      </c>
      <c r="F1185" s="43" t="s">
        <v>3038</v>
      </c>
      <c r="G1185" s="34" t="s">
        <v>13204</v>
      </c>
      <c r="H1185" s="35" t="s">
        <v>8167</v>
      </c>
      <c r="I1185" s="36" t="str">
        <f t="shared" si="145"/>
        <v>3</v>
      </c>
      <c r="J1185" s="36">
        <f t="shared" si="146"/>
        <v>14</v>
      </c>
      <c r="K1185" s="36" t="str">
        <f t="shared" si="147"/>
        <v>10</v>
      </c>
      <c r="L1185" s="36" t="str">
        <f t="shared" si="148"/>
        <v>06</v>
      </c>
      <c r="M1185" s="36" t="str">
        <f t="shared" si="149"/>
        <v>76</v>
      </c>
      <c r="N1185" s="34">
        <f t="shared" si="150"/>
        <v>36400</v>
      </c>
      <c r="O1185" s="37">
        <v>36400</v>
      </c>
      <c r="P1185" s="37">
        <v>0</v>
      </c>
      <c r="Q1185" s="32" t="s">
        <v>3872</v>
      </c>
      <c r="R1185" s="37" t="s">
        <v>8168</v>
      </c>
      <c r="S1185" s="38">
        <v>44635</v>
      </c>
      <c r="T1185" s="39">
        <f t="shared" si="151"/>
        <v>28</v>
      </c>
      <c r="U1185" s="72"/>
    </row>
    <row r="1186" spans="1:21" s="39" customFormat="1" ht="54" hidden="1" outlineLevel="1">
      <c r="A1186" s="32">
        <f t="shared" si="152"/>
        <v>1178</v>
      </c>
      <c r="B1186" s="32" t="s">
        <v>3868</v>
      </c>
      <c r="C1186" s="32" t="s">
        <v>3869</v>
      </c>
      <c r="D1186" s="53" t="s">
        <v>8169</v>
      </c>
      <c r="E1186" s="35">
        <v>564317253</v>
      </c>
      <c r="F1186" s="43" t="s">
        <v>8170</v>
      </c>
      <c r="G1186" s="34" t="s">
        <v>13205</v>
      </c>
      <c r="H1186" s="35" t="s">
        <v>8171</v>
      </c>
      <c r="I1186" s="36" t="str">
        <f t="shared" si="145"/>
        <v>3</v>
      </c>
      <c r="J1186" s="36">
        <f t="shared" si="146"/>
        <v>14</v>
      </c>
      <c r="K1186" s="36" t="str">
        <f t="shared" si="147"/>
        <v>28</v>
      </c>
      <c r="L1186" s="36" t="str">
        <f t="shared" si="148"/>
        <v>02</v>
      </c>
      <c r="M1186" s="36" t="str">
        <f t="shared" si="149"/>
        <v>91</v>
      </c>
      <c r="N1186" s="34">
        <f t="shared" si="150"/>
        <v>29636.85</v>
      </c>
      <c r="O1186" s="37">
        <v>29636.85</v>
      </c>
      <c r="P1186" s="37">
        <v>0</v>
      </c>
      <c r="Q1186" s="32" t="s">
        <v>3872</v>
      </c>
      <c r="R1186" s="37" t="s">
        <v>8172</v>
      </c>
      <c r="S1186" s="38">
        <v>44634</v>
      </c>
      <c r="T1186" s="39">
        <f t="shared" si="151"/>
        <v>28</v>
      </c>
      <c r="U1186" s="72"/>
    </row>
    <row r="1187" spans="1:21" s="39" customFormat="1" ht="54" hidden="1" outlineLevel="1">
      <c r="A1187" s="32">
        <f t="shared" si="152"/>
        <v>1179</v>
      </c>
      <c r="B1187" s="32" t="s">
        <v>3868</v>
      </c>
      <c r="C1187" s="32" t="s">
        <v>3869</v>
      </c>
      <c r="D1187" s="53" t="s">
        <v>8173</v>
      </c>
      <c r="E1187" s="34">
        <v>505137222</v>
      </c>
      <c r="F1187" s="43" t="s">
        <v>8174</v>
      </c>
      <c r="G1187" s="34" t="s">
        <v>13206</v>
      </c>
      <c r="H1187" s="35">
        <v>40603732170045</v>
      </c>
      <c r="I1187" s="36" t="str">
        <f t="shared" si="145"/>
        <v>4</v>
      </c>
      <c r="J1187" s="36">
        <f t="shared" si="146"/>
        <v>14</v>
      </c>
      <c r="K1187" s="36" t="str">
        <f t="shared" si="147"/>
        <v>06</v>
      </c>
      <c r="L1187" s="36" t="str">
        <f t="shared" si="148"/>
        <v>03</v>
      </c>
      <c r="M1187" s="36" t="str">
        <f t="shared" si="149"/>
        <v>73</v>
      </c>
      <c r="N1187" s="34">
        <f t="shared" si="150"/>
        <v>21725</v>
      </c>
      <c r="O1187" s="37">
        <v>21725</v>
      </c>
      <c r="P1187" s="37">
        <v>0</v>
      </c>
      <c r="Q1187" s="32" t="s">
        <v>3872</v>
      </c>
      <c r="R1187" s="37" t="s">
        <v>8175</v>
      </c>
      <c r="S1187" s="38">
        <v>44637</v>
      </c>
      <c r="T1187" s="39">
        <f t="shared" si="151"/>
        <v>28</v>
      </c>
      <c r="U1187" s="72"/>
    </row>
    <row r="1188" spans="1:21" s="39" customFormat="1" ht="54" hidden="1" outlineLevel="1">
      <c r="A1188" s="32">
        <f t="shared" si="152"/>
        <v>1180</v>
      </c>
      <c r="B1188" s="32" t="s">
        <v>3868</v>
      </c>
      <c r="C1188" s="32" t="s">
        <v>3869</v>
      </c>
      <c r="D1188" s="53" t="s">
        <v>8176</v>
      </c>
      <c r="E1188" s="34">
        <v>603445638</v>
      </c>
      <c r="F1188" s="43" t="s">
        <v>226</v>
      </c>
      <c r="G1188" s="34" t="s">
        <v>13207</v>
      </c>
      <c r="H1188" s="35" t="s">
        <v>8177</v>
      </c>
      <c r="I1188" s="36" t="str">
        <f t="shared" si="145"/>
        <v>4</v>
      </c>
      <c r="J1188" s="36">
        <f t="shared" si="146"/>
        <v>14</v>
      </c>
      <c r="K1188" s="36" t="str">
        <f t="shared" si="147"/>
        <v>24</v>
      </c>
      <c r="L1188" s="36" t="str">
        <f t="shared" si="148"/>
        <v>09</v>
      </c>
      <c r="M1188" s="36" t="str">
        <f t="shared" si="149"/>
        <v>95</v>
      </c>
      <c r="N1188" s="34">
        <f t="shared" si="150"/>
        <v>24996.565999999999</v>
      </c>
      <c r="O1188" s="37">
        <v>24996.565999999999</v>
      </c>
      <c r="P1188" s="37">
        <v>0</v>
      </c>
      <c r="Q1188" s="32" t="s">
        <v>3872</v>
      </c>
      <c r="R1188" s="37" t="s">
        <v>8178</v>
      </c>
      <c r="S1188" s="38">
        <v>44636</v>
      </c>
      <c r="T1188" s="39">
        <f t="shared" si="151"/>
        <v>28</v>
      </c>
      <c r="U1188" s="72"/>
    </row>
    <row r="1189" spans="1:21" s="39" customFormat="1" ht="54" hidden="1" outlineLevel="1">
      <c r="A1189" s="32">
        <f t="shared" si="152"/>
        <v>1181</v>
      </c>
      <c r="B1189" s="32" t="s">
        <v>3868</v>
      </c>
      <c r="C1189" s="32" t="s">
        <v>3869</v>
      </c>
      <c r="D1189" s="53" t="s">
        <v>8179</v>
      </c>
      <c r="E1189" s="34">
        <v>557146557</v>
      </c>
      <c r="F1189" s="43" t="s">
        <v>211</v>
      </c>
      <c r="G1189" s="34" t="s">
        <v>13208</v>
      </c>
      <c r="H1189" s="35" t="s">
        <v>8180</v>
      </c>
      <c r="I1189" s="36" t="str">
        <f t="shared" si="145"/>
        <v>4</v>
      </c>
      <c r="J1189" s="36">
        <f t="shared" si="146"/>
        <v>14</v>
      </c>
      <c r="K1189" s="36" t="str">
        <f t="shared" si="147"/>
        <v>28</v>
      </c>
      <c r="L1189" s="36" t="str">
        <f t="shared" si="148"/>
        <v>05</v>
      </c>
      <c r="M1189" s="36" t="str">
        <f t="shared" si="149"/>
        <v>96</v>
      </c>
      <c r="N1189" s="34">
        <f t="shared" si="150"/>
        <v>31064.799999999999</v>
      </c>
      <c r="O1189" s="37">
        <v>31064.799999999999</v>
      </c>
      <c r="P1189" s="37">
        <v>0</v>
      </c>
      <c r="Q1189" s="32" t="s">
        <v>3872</v>
      </c>
      <c r="R1189" s="37" t="s">
        <v>8181</v>
      </c>
      <c r="S1189" s="38">
        <v>44637</v>
      </c>
      <c r="T1189" s="39">
        <f t="shared" si="151"/>
        <v>28</v>
      </c>
      <c r="U1189" s="72"/>
    </row>
    <row r="1190" spans="1:21" s="39" customFormat="1" ht="54" outlineLevel="1">
      <c r="A1190" s="32">
        <f t="shared" si="152"/>
        <v>1182</v>
      </c>
      <c r="B1190" s="32" t="s">
        <v>3868</v>
      </c>
      <c r="C1190" s="32" t="s">
        <v>3869</v>
      </c>
      <c r="D1190" s="53" t="s">
        <v>8182</v>
      </c>
      <c r="E1190" s="34">
        <v>518675876</v>
      </c>
      <c r="F1190" s="43" t="s">
        <v>513</v>
      </c>
      <c r="G1190" s="34" t="s">
        <v>13209</v>
      </c>
      <c r="H1190" s="35" t="s">
        <v>8183</v>
      </c>
      <c r="I1190" s="36" t="str">
        <f t="shared" si="145"/>
        <v>4</v>
      </c>
      <c r="J1190" s="36">
        <f t="shared" si="146"/>
        <v>14</v>
      </c>
      <c r="K1190" s="36" t="str">
        <f t="shared" si="147"/>
        <v>02</v>
      </c>
      <c r="L1190" s="36" t="str">
        <f t="shared" si="148"/>
        <v>11</v>
      </c>
      <c r="M1190" s="36" t="str">
        <f t="shared" si="149"/>
        <v>88</v>
      </c>
      <c r="N1190" s="34">
        <f t="shared" si="150"/>
        <v>32000</v>
      </c>
      <c r="O1190" s="37">
        <v>32000</v>
      </c>
      <c r="P1190" s="37">
        <v>0</v>
      </c>
      <c r="Q1190" s="32" t="s">
        <v>3872</v>
      </c>
      <c r="R1190" s="37" t="s">
        <v>8184</v>
      </c>
      <c r="S1190" s="38">
        <v>44636</v>
      </c>
      <c r="T1190" s="39">
        <f t="shared" si="151"/>
        <v>28</v>
      </c>
      <c r="U1190" s="72"/>
    </row>
    <row r="1191" spans="1:21" s="39" customFormat="1" ht="54" outlineLevel="1">
      <c r="A1191" s="32">
        <f t="shared" si="152"/>
        <v>1183</v>
      </c>
      <c r="B1191" s="32" t="s">
        <v>3868</v>
      </c>
      <c r="C1191" s="32" t="s">
        <v>3869</v>
      </c>
      <c r="D1191" s="53" t="s">
        <v>8185</v>
      </c>
      <c r="E1191" s="34">
        <v>528066814</v>
      </c>
      <c r="F1191" s="43" t="s">
        <v>1422</v>
      </c>
      <c r="G1191" s="34" t="s">
        <v>13210</v>
      </c>
      <c r="H1191" s="35" t="s">
        <v>8186</v>
      </c>
      <c r="I1191" s="36" t="str">
        <f t="shared" si="145"/>
        <v>3</v>
      </c>
      <c r="J1191" s="36">
        <f t="shared" si="146"/>
        <v>14</v>
      </c>
      <c r="K1191" s="36" t="str">
        <f t="shared" si="147"/>
        <v>19</v>
      </c>
      <c r="L1191" s="36" t="str">
        <f t="shared" si="148"/>
        <v>06</v>
      </c>
      <c r="M1191" s="36" t="str">
        <f t="shared" si="149"/>
        <v>95</v>
      </c>
      <c r="N1191" s="34">
        <f t="shared" si="150"/>
        <v>32000</v>
      </c>
      <c r="O1191" s="37">
        <v>32000</v>
      </c>
      <c r="P1191" s="37">
        <v>0</v>
      </c>
      <c r="Q1191" s="32" t="s">
        <v>3872</v>
      </c>
      <c r="R1191" s="37" t="s">
        <v>8187</v>
      </c>
      <c r="S1191" s="38">
        <v>44643</v>
      </c>
      <c r="T1191" s="39">
        <f t="shared" si="151"/>
        <v>28</v>
      </c>
      <c r="U1191" s="72"/>
    </row>
    <row r="1192" spans="1:21" s="39" customFormat="1" ht="54" outlineLevel="1">
      <c r="A1192" s="32">
        <f t="shared" si="152"/>
        <v>1184</v>
      </c>
      <c r="B1192" s="32" t="s">
        <v>3868</v>
      </c>
      <c r="C1192" s="32" t="s">
        <v>3869</v>
      </c>
      <c r="D1192" s="53" t="s">
        <v>8188</v>
      </c>
      <c r="E1192" s="34">
        <v>581683346</v>
      </c>
      <c r="F1192" s="43" t="s">
        <v>1013</v>
      </c>
      <c r="G1192" s="34" t="s">
        <v>13211</v>
      </c>
      <c r="H1192" s="35" t="s">
        <v>8189</v>
      </c>
      <c r="I1192" s="36" t="str">
        <f t="shared" si="145"/>
        <v>4</v>
      </c>
      <c r="J1192" s="36">
        <f t="shared" si="146"/>
        <v>14</v>
      </c>
      <c r="K1192" s="36" t="str">
        <f t="shared" si="147"/>
        <v>20</v>
      </c>
      <c r="L1192" s="36" t="str">
        <f t="shared" si="148"/>
        <v>10</v>
      </c>
      <c r="M1192" s="36" t="str">
        <f t="shared" si="149"/>
        <v>90</v>
      </c>
      <c r="N1192" s="34">
        <f t="shared" si="150"/>
        <v>32000</v>
      </c>
      <c r="O1192" s="37">
        <v>32000</v>
      </c>
      <c r="P1192" s="37">
        <v>0</v>
      </c>
      <c r="Q1192" s="32" t="s">
        <v>3872</v>
      </c>
      <c r="R1192" s="37" t="s">
        <v>8190</v>
      </c>
      <c r="S1192" s="38">
        <v>44644</v>
      </c>
      <c r="T1192" s="39">
        <f t="shared" si="151"/>
        <v>28</v>
      </c>
      <c r="U1192" s="72"/>
    </row>
    <row r="1193" spans="1:21" s="39" customFormat="1" ht="54" hidden="1" outlineLevel="1">
      <c r="A1193" s="32">
        <f t="shared" si="152"/>
        <v>1185</v>
      </c>
      <c r="B1193" s="32" t="s">
        <v>3868</v>
      </c>
      <c r="C1193" s="32" t="s">
        <v>3869</v>
      </c>
      <c r="D1193" s="53" t="s">
        <v>8191</v>
      </c>
      <c r="E1193" s="34">
        <v>558172969</v>
      </c>
      <c r="F1193" s="43" t="s">
        <v>261</v>
      </c>
      <c r="G1193" s="34" t="s">
        <v>13212</v>
      </c>
      <c r="H1193" s="35" t="s">
        <v>8192</v>
      </c>
      <c r="I1193" s="36" t="str">
        <f t="shared" si="145"/>
        <v>3</v>
      </c>
      <c r="J1193" s="36">
        <f t="shared" si="146"/>
        <v>14</v>
      </c>
      <c r="K1193" s="36" t="str">
        <f t="shared" si="147"/>
        <v>16</v>
      </c>
      <c r="L1193" s="36" t="str">
        <f t="shared" si="148"/>
        <v>01</v>
      </c>
      <c r="M1193" s="36" t="str">
        <f t="shared" si="149"/>
        <v>95</v>
      </c>
      <c r="N1193" s="34">
        <f t="shared" si="150"/>
        <v>31049.200000000001</v>
      </c>
      <c r="O1193" s="37">
        <v>31049.200000000001</v>
      </c>
      <c r="P1193" s="37">
        <v>0</v>
      </c>
      <c r="Q1193" s="32" t="s">
        <v>3872</v>
      </c>
      <c r="R1193" s="37" t="s">
        <v>8193</v>
      </c>
      <c r="S1193" s="38">
        <v>44637</v>
      </c>
      <c r="T1193" s="39">
        <f t="shared" si="151"/>
        <v>28</v>
      </c>
      <c r="U1193" s="72"/>
    </row>
    <row r="1194" spans="1:21" s="39" customFormat="1" ht="54" hidden="1" outlineLevel="1">
      <c r="A1194" s="32">
        <f t="shared" si="152"/>
        <v>1186</v>
      </c>
      <c r="B1194" s="32" t="s">
        <v>3868</v>
      </c>
      <c r="C1194" s="32" t="s">
        <v>3869</v>
      </c>
      <c r="D1194" s="53" t="s">
        <v>8194</v>
      </c>
      <c r="E1194" s="34">
        <v>552057244</v>
      </c>
      <c r="F1194" s="43" t="s">
        <v>8195</v>
      </c>
      <c r="G1194" s="34" t="s">
        <v>13213</v>
      </c>
      <c r="H1194" s="35" t="s">
        <v>8196</v>
      </c>
      <c r="I1194" s="36" t="str">
        <f t="shared" si="145"/>
        <v>3</v>
      </c>
      <c r="J1194" s="36">
        <f t="shared" si="146"/>
        <v>14</v>
      </c>
      <c r="K1194" s="36" t="str">
        <f t="shared" si="147"/>
        <v>24</v>
      </c>
      <c r="L1194" s="36" t="str">
        <f t="shared" si="148"/>
        <v>06</v>
      </c>
      <c r="M1194" s="36" t="str">
        <f t="shared" si="149"/>
        <v>88</v>
      </c>
      <c r="N1194" s="34">
        <f t="shared" si="150"/>
        <v>28996</v>
      </c>
      <c r="O1194" s="37">
        <v>28996</v>
      </c>
      <c r="P1194" s="37">
        <v>0</v>
      </c>
      <c r="Q1194" s="32" t="s">
        <v>3872</v>
      </c>
      <c r="R1194" s="37" t="s">
        <v>8197</v>
      </c>
      <c r="S1194" s="38">
        <v>44643</v>
      </c>
      <c r="T1194" s="39">
        <f t="shared" si="151"/>
        <v>28</v>
      </c>
      <c r="U1194" s="72"/>
    </row>
    <row r="1195" spans="1:21" s="39" customFormat="1" ht="54" outlineLevel="1">
      <c r="A1195" s="32">
        <f t="shared" si="152"/>
        <v>1187</v>
      </c>
      <c r="B1195" s="32" t="s">
        <v>3868</v>
      </c>
      <c r="C1195" s="32" t="s">
        <v>3869</v>
      </c>
      <c r="D1195" s="53" t="s">
        <v>8198</v>
      </c>
      <c r="E1195" s="34">
        <v>555976530</v>
      </c>
      <c r="F1195" s="43" t="s">
        <v>1825</v>
      </c>
      <c r="G1195" s="34" t="s">
        <v>13214</v>
      </c>
      <c r="H1195" s="35" t="s">
        <v>8199</v>
      </c>
      <c r="I1195" s="36" t="str">
        <f t="shared" si="145"/>
        <v>3</v>
      </c>
      <c r="J1195" s="36">
        <f t="shared" si="146"/>
        <v>14</v>
      </c>
      <c r="K1195" s="36" t="str">
        <f t="shared" si="147"/>
        <v>06</v>
      </c>
      <c r="L1195" s="36" t="str">
        <f t="shared" si="148"/>
        <v>11</v>
      </c>
      <c r="M1195" s="36" t="str">
        <f t="shared" si="149"/>
        <v>82</v>
      </c>
      <c r="N1195" s="34">
        <f t="shared" si="150"/>
        <v>32000</v>
      </c>
      <c r="O1195" s="37">
        <v>32000</v>
      </c>
      <c r="P1195" s="37">
        <v>0</v>
      </c>
      <c r="Q1195" s="32" t="s">
        <v>3872</v>
      </c>
      <c r="R1195" s="37" t="s">
        <v>7538</v>
      </c>
      <c r="S1195" s="38">
        <v>44637</v>
      </c>
      <c r="T1195" s="39">
        <f t="shared" si="151"/>
        <v>28</v>
      </c>
      <c r="U1195" s="72"/>
    </row>
    <row r="1196" spans="1:21" s="39" customFormat="1" ht="54" outlineLevel="1">
      <c r="A1196" s="32">
        <f t="shared" si="152"/>
        <v>1188</v>
      </c>
      <c r="B1196" s="32" t="s">
        <v>3868</v>
      </c>
      <c r="C1196" s="32" t="s">
        <v>3869</v>
      </c>
      <c r="D1196" s="53" t="s">
        <v>8200</v>
      </c>
      <c r="E1196" s="34">
        <v>641516538</v>
      </c>
      <c r="F1196" s="43" t="s">
        <v>1317</v>
      </c>
      <c r="G1196" s="34" t="s">
        <v>13215</v>
      </c>
      <c r="H1196" s="35" t="s">
        <v>8201</v>
      </c>
      <c r="I1196" s="36" t="str">
        <f t="shared" si="145"/>
        <v>5</v>
      </c>
      <c r="J1196" s="36">
        <f t="shared" si="146"/>
        <v>14</v>
      </c>
      <c r="K1196" s="36" t="str">
        <f t="shared" si="147"/>
        <v>15</v>
      </c>
      <c r="L1196" s="36" t="str">
        <f t="shared" si="148"/>
        <v>09</v>
      </c>
      <c r="M1196" s="36" t="str">
        <f t="shared" si="149"/>
        <v>00</v>
      </c>
      <c r="N1196" s="34">
        <f t="shared" si="150"/>
        <v>32000</v>
      </c>
      <c r="O1196" s="37">
        <v>32000</v>
      </c>
      <c r="P1196" s="37">
        <v>0</v>
      </c>
      <c r="Q1196" s="32" t="s">
        <v>3872</v>
      </c>
      <c r="R1196" s="37" t="s">
        <v>8202</v>
      </c>
      <c r="S1196" s="38">
        <v>44637</v>
      </c>
      <c r="T1196" s="39">
        <f t="shared" si="151"/>
        <v>28</v>
      </c>
      <c r="U1196" s="72"/>
    </row>
    <row r="1197" spans="1:21" s="39" customFormat="1" ht="54" hidden="1" outlineLevel="1">
      <c r="A1197" s="32">
        <f t="shared" si="152"/>
        <v>1189</v>
      </c>
      <c r="B1197" s="32" t="s">
        <v>3868</v>
      </c>
      <c r="C1197" s="32" t="s">
        <v>3869</v>
      </c>
      <c r="D1197" s="53" t="s">
        <v>8203</v>
      </c>
      <c r="E1197" s="34">
        <v>503513302</v>
      </c>
      <c r="F1197" s="43" t="s">
        <v>334</v>
      </c>
      <c r="G1197" s="34" t="s">
        <v>13216</v>
      </c>
      <c r="H1197" s="35" t="s">
        <v>8204</v>
      </c>
      <c r="I1197" s="36" t="str">
        <f t="shared" si="145"/>
        <v>4</v>
      </c>
      <c r="J1197" s="36">
        <f t="shared" si="146"/>
        <v>14</v>
      </c>
      <c r="K1197" s="36" t="str">
        <f t="shared" si="147"/>
        <v>11</v>
      </c>
      <c r="L1197" s="36" t="str">
        <f t="shared" si="148"/>
        <v>07</v>
      </c>
      <c r="M1197" s="36" t="str">
        <f t="shared" si="149"/>
        <v>79</v>
      </c>
      <c r="N1197" s="34">
        <f t="shared" si="150"/>
        <v>27544.400000000001</v>
      </c>
      <c r="O1197" s="37">
        <v>27544.400000000001</v>
      </c>
      <c r="P1197" s="37">
        <v>0</v>
      </c>
      <c r="Q1197" s="32" t="s">
        <v>3872</v>
      </c>
      <c r="R1197" s="37" t="s">
        <v>8205</v>
      </c>
      <c r="S1197" s="38">
        <v>44636</v>
      </c>
      <c r="T1197" s="39">
        <f t="shared" si="151"/>
        <v>28</v>
      </c>
      <c r="U1197" s="72"/>
    </row>
    <row r="1198" spans="1:21" s="39" customFormat="1" ht="54" outlineLevel="1">
      <c r="A1198" s="32">
        <f t="shared" si="152"/>
        <v>1190</v>
      </c>
      <c r="B1198" s="32" t="s">
        <v>3868</v>
      </c>
      <c r="C1198" s="32" t="s">
        <v>3869</v>
      </c>
      <c r="D1198" s="53" t="s">
        <v>8206</v>
      </c>
      <c r="E1198" s="34">
        <v>606929704</v>
      </c>
      <c r="F1198" s="43" t="s">
        <v>1231</v>
      </c>
      <c r="G1198" s="34" t="s">
        <v>13217</v>
      </c>
      <c r="H1198" s="35" t="s">
        <v>8207</v>
      </c>
      <c r="I1198" s="36" t="str">
        <f t="shared" si="145"/>
        <v>4</v>
      </c>
      <c r="J1198" s="36">
        <f t="shared" si="146"/>
        <v>14</v>
      </c>
      <c r="K1198" s="36" t="str">
        <f t="shared" si="147"/>
        <v>19</v>
      </c>
      <c r="L1198" s="36" t="str">
        <f t="shared" si="148"/>
        <v>04</v>
      </c>
      <c r="M1198" s="36" t="str">
        <f t="shared" si="149"/>
        <v>89</v>
      </c>
      <c r="N1198" s="34">
        <f t="shared" si="150"/>
        <v>32000</v>
      </c>
      <c r="O1198" s="37">
        <v>32000</v>
      </c>
      <c r="P1198" s="37">
        <v>0</v>
      </c>
      <c r="Q1198" s="32" t="s">
        <v>3872</v>
      </c>
      <c r="R1198" s="37" t="s">
        <v>8208</v>
      </c>
      <c r="S1198" s="38">
        <v>44644</v>
      </c>
      <c r="T1198" s="39">
        <f t="shared" si="151"/>
        <v>28</v>
      </c>
      <c r="U1198" s="72"/>
    </row>
    <row r="1199" spans="1:21" s="39" customFormat="1" ht="54" hidden="1" outlineLevel="1">
      <c r="A1199" s="32">
        <f t="shared" si="152"/>
        <v>1191</v>
      </c>
      <c r="B1199" s="32" t="s">
        <v>3868</v>
      </c>
      <c r="C1199" s="32" t="s">
        <v>3869</v>
      </c>
      <c r="D1199" s="53" t="s">
        <v>8209</v>
      </c>
      <c r="E1199" s="34">
        <v>548286980</v>
      </c>
      <c r="F1199" s="43" t="s">
        <v>1968</v>
      </c>
      <c r="G1199" s="34" t="s">
        <v>13218</v>
      </c>
      <c r="H1199" s="35" t="s">
        <v>8210</v>
      </c>
      <c r="I1199" s="36" t="str">
        <f t="shared" si="145"/>
        <v>4</v>
      </c>
      <c r="J1199" s="36">
        <f t="shared" si="146"/>
        <v>14</v>
      </c>
      <c r="K1199" s="36" t="str">
        <f t="shared" si="147"/>
        <v>08</v>
      </c>
      <c r="L1199" s="36" t="str">
        <f t="shared" si="148"/>
        <v>07</v>
      </c>
      <c r="M1199" s="36" t="str">
        <f t="shared" si="149"/>
        <v>97</v>
      </c>
      <c r="N1199" s="34">
        <f t="shared" si="150"/>
        <v>36400</v>
      </c>
      <c r="O1199" s="37">
        <v>36400</v>
      </c>
      <c r="P1199" s="37">
        <v>0</v>
      </c>
      <c r="Q1199" s="32" t="s">
        <v>3872</v>
      </c>
      <c r="R1199" s="37" t="s">
        <v>8211</v>
      </c>
      <c r="S1199" s="38">
        <v>44630</v>
      </c>
      <c r="T1199" s="39">
        <f t="shared" si="151"/>
        <v>28</v>
      </c>
      <c r="U1199" s="72"/>
    </row>
    <row r="1200" spans="1:21" s="39" customFormat="1" ht="54" hidden="1" outlineLevel="1">
      <c r="A1200" s="32">
        <f t="shared" si="152"/>
        <v>1192</v>
      </c>
      <c r="B1200" s="32" t="s">
        <v>3868</v>
      </c>
      <c r="C1200" s="32" t="s">
        <v>3869</v>
      </c>
      <c r="D1200" s="53" t="s">
        <v>8212</v>
      </c>
      <c r="E1200" s="34">
        <v>533567798</v>
      </c>
      <c r="F1200" s="43" t="s">
        <v>8213</v>
      </c>
      <c r="G1200" s="34" t="s">
        <v>13219</v>
      </c>
      <c r="H1200" s="35" t="s">
        <v>8214</v>
      </c>
      <c r="I1200" s="36" t="str">
        <f t="shared" si="145"/>
        <v>3</v>
      </c>
      <c r="J1200" s="36">
        <f t="shared" si="146"/>
        <v>14</v>
      </c>
      <c r="K1200" s="36" t="str">
        <f t="shared" si="147"/>
        <v>14</v>
      </c>
      <c r="L1200" s="36" t="str">
        <f t="shared" si="148"/>
        <v>06</v>
      </c>
      <c r="M1200" s="36" t="str">
        <f t="shared" si="149"/>
        <v>94</v>
      </c>
      <c r="N1200" s="34">
        <f t="shared" si="150"/>
        <v>35000</v>
      </c>
      <c r="O1200" s="37">
        <v>35000</v>
      </c>
      <c r="P1200" s="37">
        <v>0</v>
      </c>
      <c r="Q1200" s="32" t="s">
        <v>3872</v>
      </c>
      <c r="R1200" s="37" t="s">
        <v>8215</v>
      </c>
      <c r="S1200" s="38">
        <v>44634</v>
      </c>
      <c r="T1200" s="39">
        <f t="shared" si="151"/>
        <v>28</v>
      </c>
      <c r="U1200" s="72"/>
    </row>
    <row r="1201" spans="1:21" s="39" customFormat="1" ht="54" hidden="1" outlineLevel="1">
      <c r="A1201" s="32">
        <f t="shared" si="152"/>
        <v>1193</v>
      </c>
      <c r="B1201" s="32" t="s">
        <v>3868</v>
      </c>
      <c r="C1201" s="32" t="s">
        <v>3869</v>
      </c>
      <c r="D1201" s="53" t="s">
        <v>8216</v>
      </c>
      <c r="E1201" s="34">
        <v>556385174</v>
      </c>
      <c r="F1201" s="43" t="s">
        <v>170</v>
      </c>
      <c r="G1201" s="34" t="s">
        <v>13220</v>
      </c>
      <c r="H1201" s="35" t="s">
        <v>8217</v>
      </c>
      <c r="I1201" s="36" t="str">
        <f t="shared" si="145"/>
        <v>3</v>
      </c>
      <c r="J1201" s="36">
        <f t="shared" si="146"/>
        <v>14</v>
      </c>
      <c r="K1201" s="36" t="str">
        <f t="shared" si="147"/>
        <v>16</v>
      </c>
      <c r="L1201" s="36" t="str">
        <f t="shared" si="148"/>
        <v>07</v>
      </c>
      <c r="M1201" s="36" t="str">
        <f t="shared" si="149"/>
        <v>96</v>
      </c>
      <c r="N1201" s="34">
        <f t="shared" si="150"/>
        <v>30354.5</v>
      </c>
      <c r="O1201" s="37">
        <v>30354.5</v>
      </c>
      <c r="P1201" s="37">
        <v>0</v>
      </c>
      <c r="Q1201" s="32" t="s">
        <v>3872</v>
      </c>
      <c r="R1201" s="37" t="s">
        <v>8218</v>
      </c>
      <c r="S1201" s="38">
        <v>44635</v>
      </c>
      <c r="T1201" s="39">
        <f t="shared" si="151"/>
        <v>28</v>
      </c>
      <c r="U1201" s="72"/>
    </row>
    <row r="1202" spans="1:21" s="39" customFormat="1" ht="54" outlineLevel="1">
      <c r="A1202" s="32">
        <f t="shared" si="152"/>
        <v>1194</v>
      </c>
      <c r="B1202" s="32" t="s">
        <v>3868</v>
      </c>
      <c r="C1202" s="32" t="s">
        <v>3869</v>
      </c>
      <c r="D1202" s="53" t="s">
        <v>8219</v>
      </c>
      <c r="E1202" s="34">
        <v>584860353</v>
      </c>
      <c r="F1202" s="43" t="s">
        <v>1036</v>
      </c>
      <c r="G1202" s="34" t="s">
        <v>13221</v>
      </c>
      <c r="H1202" s="35" t="s">
        <v>8220</v>
      </c>
      <c r="I1202" s="36" t="str">
        <f t="shared" si="145"/>
        <v>3</v>
      </c>
      <c r="J1202" s="36">
        <f t="shared" si="146"/>
        <v>14</v>
      </c>
      <c r="K1202" s="36" t="str">
        <f t="shared" si="147"/>
        <v>27</v>
      </c>
      <c r="L1202" s="36" t="str">
        <f t="shared" si="148"/>
        <v>09</v>
      </c>
      <c r="M1202" s="36" t="str">
        <f t="shared" si="149"/>
        <v>92</v>
      </c>
      <c r="N1202" s="34">
        <f t="shared" si="150"/>
        <v>32000</v>
      </c>
      <c r="O1202" s="37">
        <v>32000</v>
      </c>
      <c r="P1202" s="37">
        <v>0</v>
      </c>
      <c r="Q1202" s="32" t="s">
        <v>3872</v>
      </c>
      <c r="R1202" s="37" t="s">
        <v>8221</v>
      </c>
      <c r="S1202" s="38">
        <v>44643</v>
      </c>
      <c r="T1202" s="39">
        <f t="shared" si="151"/>
        <v>28</v>
      </c>
      <c r="U1202" s="72"/>
    </row>
    <row r="1203" spans="1:21" s="39" customFormat="1" ht="54" outlineLevel="1">
      <c r="A1203" s="32">
        <f t="shared" si="152"/>
        <v>1195</v>
      </c>
      <c r="B1203" s="32" t="s">
        <v>3868</v>
      </c>
      <c r="C1203" s="32" t="s">
        <v>3869</v>
      </c>
      <c r="D1203" s="53" t="s">
        <v>8222</v>
      </c>
      <c r="E1203" s="34">
        <v>548211813</v>
      </c>
      <c r="F1203" s="43" t="s">
        <v>1580</v>
      </c>
      <c r="G1203" s="34" t="s">
        <v>13222</v>
      </c>
      <c r="H1203" s="35" t="s">
        <v>8223</v>
      </c>
      <c r="I1203" s="36" t="str">
        <f t="shared" si="145"/>
        <v>3</v>
      </c>
      <c r="J1203" s="36">
        <f t="shared" si="146"/>
        <v>14</v>
      </c>
      <c r="K1203" s="36" t="str">
        <f t="shared" si="147"/>
        <v>08</v>
      </c>
      <c r="L1203" s="36" t="str">
        <f t="shared" si="148"/>
        <v>05</v>
      </c>
      <c r="M1203" s="36" t="str">
        <f t="shared" si="149"/>
        <v>93</v>
      </c>
      <c r="N1203" s="34">
        <f t="shared" si="150"/>
        <v>32000</v>
      </c>
      <c r="O1203" s="37">
        <v>32000</v>
      </c>
      <c r="P1203" s="37">
        <v>0</v>
      </c>
      <c r="Q1203" s="32" t="s">
        <v>3872</v>
      </c>
      <c r="R1203" s="37" t="s">
        <v>8224</v>
      </c>
      <c r="S1203" s="38">
        <v>44643</v>
      </c>
      <c r="T1203" s="39">
        <f t="shared" si="151"/>
        <v>28</v>
      </c>
      <c r="U1203" s="72"/>
    </row>
    <row r="1204" spans="1:21" s="39" customFormat="1" ht="54" outlineLevel="1">
      <c r="A1204" s="32">
        <f t="shared" si="152"/>
        <v>1196</v>
      </c>
      <c r="B1204" s="32" t="s">
        <v>3868</v>
      </c>
      <c r="C1204" s="32" t="s">
        <v>3869</v>
      </c>
      <c r="D1204" s="53" t="s">
        <v>8225</v>
      </c>
      <c r="E1204" s="34">
        <v>540465391</v>
      </c>
      <c r="F1204" s="43" t="s">
        <v>1386</v>
      </c>
      <c r="G1204" s="34" t="s">
        <v>13223</v>
      </c>
      <c r="H1204" s="35" t="s">
        <v>8226</v>
      </c>
      <c r="I1204" s="36" t="str">
        <f t="shared" si="145"/>
        <v>3</v>
      </c>
      <c r="J1204" s="36">
        <f t="shared" si="146"/>
        <v>14</v>
      </c>
      <c r="K1204" s="36" t="str">
        <f t="shared" si="147"/>
        <v>05</v>
      </c>
      <c r="L1204" s="36" t="str">
        <f t="shared" si="148"/>
        <v>01</v>
      </c>
      <c r="M1204" s="36" t="str">
        <f t="shared" si="149"/>
        <v>97</v>
      </c>
      <c r="N1204" s="34">
        <f t="shared" si="150"/>
        <v>32000</v>
      </c>
      <c r="O1204" s="37">
        <v>32000</v>
      </c>
      <c r="P1204" s="37">
        <v>0</v>
      </c>
      <c r="Q1204" s="32" t="s">
        <v>3872</v>
      </c>
      <c r="R1204" s="37" t="s">
        <v>8227</v>
      </c>
      <c r="S1204" s="38">
        <v>44634</v>
      </c>
      <c r="T1204" s="39">
        <f t="shared" si="151"/>
        <v>28</v>
      </c>
      <c r="U1204" s="72"/>
    </row>
    <row r="1205" spans="1:21" s="39" customFormat="1" ht="54" outlineLevel="1">
      <c r="A1205" s="32">
        <f t="shared" si="152"/>
        <v>1197</v>
      </c>
      <c r="B1205" s="32" t="s">
        <v>3868</v>
      </c>
      <c r="C1205" s="32" t="s">
        <v>3869</v>
      </c>
      <c r="D1205" s="53" t="s">
        <v>8228</v>
      </c>
      <c r="E1205" s="35">
        <v>583126030</v>
      </c>
      <c r="F1205" s="43" t="s">
        <v>1889</v>
      </c>
      <c r="G1205" s="34" t="s">
        <v>13224</v>
      </c>
      <c r="H1205" s="35" t="s">
        <v>8229</v>
      </c>
      <c r="I1205" s="36" t="str">
        <f t="shared" si="145"/>
        <v>3</v>
      </c>
      <c r="J1205" s="36">
        <f t="shared" si="146"/>
        <v>14</v>
      </c>
      <c r="K1205" s="36" t="str">
        <f t="shared" si="147"/>
        <v>30</v>
      </c>
      <c r="L1205" s="36" t="str">
        <f t="shared" si="148"/>
        <v>05</v>
      </c>
      <c r="M1205" s="36" t="str">
        <f t="shared" si="149"/>
        <v>94</v>
      </c>
      <c r="N1205" s="34">
        <f t="shared" si="150"/>
        <v>32000</v>
      </c>
      <c r="O1205" s="37">
        <v>32000</v>
      </c>
      <c r="P1205" s="37">
        <v>0</v>
      </c>
      <c r="Q1205" s="32" t="s">
        <v>3872</v>
      </c>
      <c r="R1205" s="37" t="s">
        <v>8230</v>
      </c>
      <c r="S1205" s="38">
        <v>44636</v>
      </c>
      <c r="T1205" s="39">
        <f t="shared" si="151"/>
        <v>28</v>
      </c>
      <c r="U1205" s="72"/>
    </row>
    <row r="1206" spans="1:21" s="39" customFormat="1" ht="54" outlineLevel="1">
      <c r="A1206" s="32">
        <f t="shared" si="152"/>
        <v>1198</v>
      </c>
      <c r="B1206" s="32" t="s">
        <v>3868</v>
      </c>
      <c r="C1206" s="32" t="s">
        <v>3869</v>
      </c>
      <c r="D1206" s="53" t="s">
        <v>8231</v>
      </c>
      <c r="E1206" s="34">
        <v>542886104</v>
      </c>
      <c r="F1206" s="43" t="s">
        <v>1252</v>
      </c>
      <c r="G1206" s="34" t="s">
        <v>13225</v>
      </c>
      <c r="H1206" s="35" t="s">
        <v>8232</v>
      </c>
      <c r="I1206" s="36" t="str">
        <f t="shared" si="145"/>
        <v>4</v>
      </c>
      <c r="J1206" s="36">
        <f t="shared" si="146"/>
        <v>14</v>
      </c>
      <c r="K1206" s="36" t="str">
        <f t="shared" si="147"/>
        <v>20</v>
      </c>
      <c r="L1206" s="36" t="str">
        <f t="shared" si="148"/>
        <v>11</v>
      </c>
      <c r="M1206" s="36" t="str">
        <f t="shared" si="149"/>
        <v>96</v>
      </c>
      <c r="N1206" s="34">
        <f t="shared" si="150"/>
        <v>32000</v>
      </c>
      <c r="O1206" s="37">
        <v>32000</v>
      </c>
      <c r="P1206" s="37">
        <v>0</v>
      </c>
      <c r="Q1206" s="32" t="s">
        <v>3872</v>
      </c>
      <c r="R1206" s="37" t="s">
        <v>8233</v>
      </c>
      <c r="S1206" s="38">
        <v>44637</v>
      </c>
      <c r="T1206" s="39">
        <f t="shared" si="151"/>
        <v>28</v>
      </c>
      <c r="U1206" s="72"/>
    </row>
    <row r="1207" spans="1:21" s="39" customFormat="1" ht="54" hidden="1" outlineLevel="1">
      <c r="A1207" s="32">
        <f t="shared" si="152"/>
        <v>1199</v>
      </c>
      <c r="B1207" s="32" t="s">
        <v>3868</v>
      </c>
      <c r="C1207" s="32" t="s">
        <v>3869</v>
      </c>
      <c r="D1207" s="53" t="s">
        <v>8234</v>
      </c>
      <c r="E1207" s="34">
        <v>516369410</v>
      </c>
      <c r="F1207" s="43" t="s">
        <v>305</v>
      </c>
      <c r="G1207" s="34" t="s">
        <v>13226</v>
      </c>
      <c r="H1207" s="35" t="s">
        <v>8235</v>
      </c>
      <c r="I1207" s="36" t="str">
        <f t="shared" si="145"/>
        <v>4</v>
      </c>
      <c r="J1207" s="36">
        <f t="shared" si="146"/>
        <v>14</v>
      </c>
      <c r="K1207" s="36" t="str">
        <f t="shared" si="147"/>
        <v>04</v>
      </c>
      <c r="L1207" s="36" t="str">
        <f t="shared" si="148"/>
        <v>07</v>
      </c>
      <c r="M1207" s="36" t="str">
        <f t="shared" si="149"/>
        <v>81</v>
      </c>
      <c r="N1207" s="34">
        <f t="shared" si="150"/>
        <v>29448.3</v>
      </c>
      <c r="O1207" s="37">
        <v>29448.3</v>
      </c>
      <c r="P1207" s="37">
        <v>0</v>
      </c>
      <c r="Q1207" s="32" t="s">
        <v>3872</v>
      </c>
      <c r="R1207" s="37" t="s">
        <v>8236</v>
      </c>
      <c r="S1207" s="38">
        <v>44643</v>
      </c>
      <c r="T1207" s="39">
        <f t="shared" si="151"/>
        <v>28</v>
      </c>
      <c r="U1207" s="72"/>
    </row>
    <row r="1208" spans="1:21" s="39" customFormat="1" ht="54" hidden="1" outlineLevel="1">
      <c r="A1208" s="32">
        <f t="shared" si="152"/>
        <v>1200</v>
      </c>
      <c r="B1208" s="32" t="s">
        <v>3868</v>
      </c>
      <c r="C1208" s="32" t="s">
        <v>3869</v>
      </c>
      <c r="D1208" s="53" t="s">
        <v>8237</v>
      </c>
      <c r="E1208" s="34">
        <v>539467862</v>
      </c>
      <c r="F1208" s="43" t="s">
        <v>371</v>
      </c>
      <c r="G1208" s="34" t="s">
        <v>13227</v>
      </c>
      <c r="H1208" s="35" t="s">
        <v>8238</v>
      </c>
      <c r="I1208" s="36" t="str">
        <f t="shared" si="145"/>
        <v>4</v>
      </c>
      <c r="J1208" s="36">
        <f t="shared" si="146"/>
        <v>14</v>
      </c>
      <c r="K1208" s="36" t="str">
        <f t="shared" si="147"/>
        <v>05</v>
      </c>
      <c r="L1208" s="36" t="str">
        <f t="shared" si="148"/>
        <v>03</v>
      </c>
      <c r="M1208" s="36" t="str">
        <f t="shared" si="149"/>
        <v>91</v>
      </c>
      <c r="N1208" s="34">
        <f t="shared" si="150"/>
        <v>31049.200000000001</v>
      </c>
      <c r="O1208" s="37">
        <v>31049.200000000001</v>
      </c>
      <c r="P1208" s="37">
        <v>0</v>
      </c>
      <c r="Q1208" s="32" t="s">
        <v>3872</v>
      </c>
      <c r="R1208" s="37" t="s">
        <v>8239</v>
      </c>
      <c r="S1208" s="38">
        <v>44636</v>
      </c>
      <c r="T1208" s="39">
        <f t="shared" si="151"/>
        <v>28</v>
      </c>
      <c r="U1208" s="72"/>
    </row>
    <row r="1209" spans="1:21" s="39" customFormat="1" ht="54" outlineLevel="1">
      <c r="A1209" s="32">
        <f t="shared" si="152"/>
        <v>1201</v>
      </c>
      <c r="B1209" s="32" t="s">
        <v>3868</v>
      </c>
      <c r="C1209" s="32" t="s">
        <v>3869</v>
      </c>
      <c r="D1209" s="53" t="s">
        <v>8240</v>
      </c>
      <c r="E1209" s="34">
        <v>490566347</v>
      </c>
      <c r="F1209" s="43" t="s">
        <v>602</v>
      </c>
      <c r="G1209" s="34" t="s">
        <v>13228</v>
      </c>
      <c r="H1209" s="35" t="s">
        <v>8241</v>
      </c>
      <c r="I1209" s="36" t="str">
        <f t="shared" si="145"/>
        <v>3</v>
      </c>
      <c r="J1209" s="36">
        <f t="shared" si="146"/>
        <v>14</v>
      </c>
      <c r="K1209" s="36" t="str">
        <f t="shared" si="147"/>
        <v>12</v>
      </c>
      <c r="L1209" s="36" t="str">
        <f t="shared" si="148"/>
        <v>04</v>
      </c>
      <c r="M1209" s="36" t="str">
        <f t="shared" si="149"/>
        <v>72</v>
      </c>
      <c r="N1209" s="34">
        <f t="shared" si="150"/>
        <v>32000</v>
      </c>
      <c r="O1209" s="37">
        <v>32000</v>
      </c>
      <c r="P1209" s="37">
        <v>0</v>
      </c>
      <c r="Q1209" s="32" t="s">
        <v>3872</v>
      </c>
      <c r="R1209" s="37" t="s">
        <v>8242</v>
      </c>
      <c r="S1209" s="38">
        <v>44634</v>
      </c>
      <c r="T1209" s="39">
        <f t="shared" si="151"/>
        <v>28</v>
      </c>
      <c r="U1209" s="72"/>
    </row>
    <row r="1210" spans="1:21" s="39" customFormat="1" ht="54" outlineLevel="1">
      <c r="A1210" s="32">
        <f t="shared" si="152"/>
        <v>1202</v>
      </c>
      <c r="B1210" s="32" t="s">
        <v>3868</v>
      </c>
      <c r="C1210" s="32" t="s">
        <v>3869</v>
      </c>
      <c r="D1210" s="53" t="s">
        <v>8243</v>
      </c>
      <c r="E1210" s="34">
        <v>560633157</v>
      </c>
      <c r="F1210" s="43" t="s">
        <v>1001</v>
      </c>
      <c r="G1210" s="34" t="s">
        <v>13229</v>
      </c>
      <c r="H1210" s="35" t="s">
        <v>8244</v>
      </c>
      <c r="I1210" s="36" t="str">
        <f t="shared" si="145"/>
        <v>4</v>
      </c>
      <c r="J1210" s="36">
        <f t="shared" si="146"/>
        <v>14</v>
      </c>
      <c r="K1210" s="36" t="str">
        <f t="shared" si="147"/>
        <v>20</v>
      </c>
      <c r="L1210" s="36" t="str">
        <f t="shared" si="148"/>
        <v>01</v>
      </c>
      <c r="M1210" s="36" t="str">
        <f t="shared" si="149"/>
        <v>92</v>
      </c>
      <c r="N1210" s="34">
        <f t="shared" si="150"/>
        <v>32000</v>
      </c>
      <c r="O1210" s="37">
        <v>32000</v>
      </c>
      <c r="P1210" s="37">
        <v>0</v>
      </c>
      <c r="Q1210" s="32" t="s">
        <v>3872</v>
      </c>
      <c r="R1210" s="37" t="s">
        <v>8245</v>
      </c>
      <c r="S1210" s="38">
        <v>44634</v>
      </c>
      <c r="T1210" s="39">
        <f t="shared" si="151"/>
        <v>28</v>
      </c>
      <c r="U1210" s="72"/>
    </row>
    <row r="1211" spans="1:21" s="39" customFormat="1" ht="54" outlineLevel="1">
      <c r="A1211" s="32">
        <f t="shared" si="152"/>
        <v>1203</v>
      </c>
      <c r="B1211" s="32" t="s">
        <v>3868</v>
      </c>
      <c r="C1211" s="32" t="s">
        <v>3869</v>
      </c>
      <c r="D1211" s="53" t="s">
        <v>8246</v>
      </c>
      <c r="E1211" s="35">
        <v>491094515</v>
      </c>
      <c r="F1211" s="43" t="s">
        <v>2724</v>
      </c>
      <c r="G1211" s="34" t="s">
        <v>13230</v>
      </c>
      <c r="H1211" s="35" t="s">
        <v>8247</v>
      </c>
      <c r="I1211" s="36" t="str">
        <f t="shared" si="145"/>
        <v>3</v>
      </c>
      <c r="J1211" s="36">
        <f t="shared" si="146"/>
        <v>14</v>
      </c>
      <c r="K1211" s="36" t="str">
        <f t="shared" si="147"/>
        <v>13</v>
      </c>
      <c r="L1211" s="36" t="str">
        <f t="shared" si="148"/>
        <v>06</v>
      </c>
      <c r="M1211" s="36" t="str">
        <f t="shared" si="149"/>
        <v>86</v>
      </c>
      <c r="N1211" s="34">
        <f t="shared" si="150"/>
        <v>32000</v>
      </c>
      <c r="O1211" s="37">
        <v>32000</v>
      </c>
      <c r="P1211" s="37">
        <v>0</v>
      </c>
      <c r="Q1211" s="32" t="s">
        <v>3872</v>
      </c>
      <c r="R1211" s="37" t="s">
        <v>8248</v>
      </c>
      <c r="S1211" s="38">
        <v>44635</v>
      </c>
      <c r="T1211" s="39">
        <f t="shared" si="151"/>
        <v>28</v>
      </c>
      <c r="U1211" s="72"/>
    </row>
    <row r="1212" spans="1:21" s="39" customFormat="1" ht="54" outlineLevel="1">
      <c r="A1212" s="32">
        <f t="shared" si="152"/>
        <v>1204</v>
      </c>
      <c r="B1212" s="32" t="s">
        <v>3868</v>
      </c>
      <c r="C1212" s="32" t="s">
        <v>3869</v>
      </c>
      <c r="D1212" s="53" t="s">
        <v>8249</v>
      </c>
      <c r="E1212" s="34">
        <v>501081369</v>
      </c>
      <c r="F1212" s="43" t="s">
        <v>8250</v>
      </c>
      <c r="G1212" s="34" t="s">
        <v>13231</v>
      </c>
      <c r="H1212" s="35" t="s">
        <v>8251</v>
      </c>
      <c r="I1212" s="36" t="str">
        <f t="shared" si="145"/>
        <v>4</v>
      </c>
      <c r="J1212" s="36">
        <f t="shared" si="146"/>
        <v>14</v>
      </c>
      <c r="K1212" s="36" t="str">
        <f t="shared" si="147"/>
        <v>11</v>
      </c>
      <c r="L1212" s="36" t="str">
        <f t="shared" si="148"/>
        <v>12</v>
      </c>
      <c r="M1212" s="36" t="str">
        <f t="shared" si="149"/>
        <v>84</v>
      </c>
      <c r="N1212" s="34">
        <f t="shared" si="150"/>
        <v>32000</v>
      </c>
      <c r="O1212" s="37">
        <v>32000</v>
      </c>
      <c r="P1212" s="37">
        <v>0</v>
      </c>
      <c r="Q1212" s="32" t="s">
        <v>3872</v>
      </c>
      <c r="R1212" s="37" t="s">
        <v>8252</v>
      </c>
      <c r="S1212" s="38">
        <v>44643</v>
      </c>
      <c r="T1212" s="39">
        <f t="shared" si="151"/>
        <v>28</v>
      </c>
      <c r="U1212" s="72"/>
    </row>
    <row r="1213" spans="1:21" s="39" customFormat="1" ht="54" outlineLevel="1">
      <c r="A1213" s="32">
        <f t="shared" si="152"/>
        <v>1205</v>
      </c>
      <c r="B1213" s="32" t="s">
        <v>3868</v>
      </c>
      <c r="C1213" s="32" t="s">
        <v>3869</v>
      </c>
      <c r="D1213" s="53" t="s">
        <v>8253</v>
      </c>
      <c r="E1213" s="35">
        <v>512911903</v>
      </c>
      <c r="F1213" s="43" t="s">
        <v>1542</v>
      </c>
      <c r="G1213" s="34" t="s">
        <v>13232</v>
      </c>
      <c r="H1213" s="35">
        <v>30502932170015</v>
      </c>
      <c r="I1213" s="36" t="str">
        <f t="shared" si="145"/>
        <v>3</v>
      </c>
      <c r="J1213" s="36">
        <f t="shared" si="146"/>
        <v>14</v>
      </c>
      <c r="K1213" s="36" t="str">
        <f t="shared" si="147"/>
        <v>05</v>
      </c>
      <c r="L1213" s="36" t="str">
        <f t="shared" si="148"/>
        <v>02</v>
      </c>
      <c r="M1213" s="36" t="str">
        <f t="shared" si="149"/>
        <v>93</v>
      </c>
      <c r="N1213" s="34">
        <f t="shared" si="150"/>
        <v>35494.319450000003</v>
      </c>
      <c r="O1213" s="37">
        <v>32000</v>
      </c>
      <c r="P1213" s="37">
        <v>3494.31945</v>
      </c>
      <c r="Q1213" s="32" t="s">
        <v>3872</v>
      </c>
      <c r="R1213" s="37" t="s">
        <v>8254</v>
      </c>
      <c r="S1213" s="38">
        <v>44637</v>
      </c>
      <c r="T1213" s="39">
        <f t="shared" si="151"/>
        <v>28</v>
      </c>
      <c r="U1213" s="72"/>
    </row>
    <row r="1214" spans="1:21" s="39" customFormat="1" ht="54" outlineLevel="1">
      <c r="A1214" s="32">
        <f t="shared" si="152"/>
        <v>1206</v>
      </c>
      <c r="B1214" s="32" t="s">
        <v>3868</v>
      </c>
      <c r="C1214" s="32" t="s">
        <v>3869</v>
      </c>
      <c r="D1214" s="53" t="s">
        <v>8255</v>
      </c>
      <c r="E1214" s="35">
        <v>566365146</v>
      </c>
      <c r="F1214" s="43" t="s">
        <v>463</v>
      </c>
      <c r="G1214" s="34" t="s">
        <v>13233</v>
      </c>
      <c r="H1214" s="35">
        <v>32212942090053</v>
      </c>
      <c r="I1214" s="36" t="str">
        <f t="shared" si="145"/>
        <v>3</v>
      </c>
      <c r="J1214" s="36">
        <f t="shared" si="146"/>
        <v>14</v>
      </c>
      <c r="K1214" s="36" t="str">
        <f t="shared" si="147"/>
        <v>22</v>
      </c>
      <c r="L1214" s="36" t="str">
        <f t="shared" si="148"/>
        <v>12</v>
      </c>
      <c r="M1214" s="36" t="str">
        <f t="shared" si="149"/>
        <v>94</v>
      </c>
      <c r="N1214" s="34">
        <f t="shared" si="150"/>
        <v>32000</v>
      </c>
      <c r="O1214" s="37">
        <v>32000</v>
      </c>
      <c r="P1214" s="37">
        <v>0</v>
      </c>
      <c r="Q1214" s="32" t="s">
        <v>3872</v>
      </c>
      <c r="R1214" s="37" t="s">
        <v>8256</v>
      </c>
      <c r="S1214" s="38">
        <v>44638</v>
      </c>
      <c r="T1214" s="39">
        <f t="shared" si="151"/>
        <v>28</v>
      </c>
      <c r="U1214" s="72"/>
    </row>
    <row r="1215" spans="1:21" s="39" customFormat="1" ht="54" outlineLevel="1">
      <c r="A1215" s="32">
        <f t="shared" si="152"/>
        <v>1207</v>
      </c>
      <c r="B1215" s="32" t="s">
        <v>3868</v>
      </c>
      <c r="C1215" s="32" t="s">
        <v>3869</v>
      </c>
      <c r="D1215" s="53" t="s">
        <v>8257</v>
      </c>
      <c r="E1215" s="35">
        <v>525543199</v>
      </c>
      <c r="F1215" s="43" t="s">
        <v>1499</v>
      </c>
      <c r="G1215" s="34" t="s">
        <v>13234</v>
      </c>
      <c r="H1215" s="35">
        <v>40102862090167</v>
      </c>
      <c r="I1215" s="36" t="str">
        <f t="shared" si="145"/>
        <v>4</v>
      </c>
      <c r="J1215" s="36">
        <f t="shared" si="146"/>
        <v>14</v>
      </c>
      <c r="K1215" s="36" t="str">
        <f t="shared" si="147"/>
        <v>01</v>
      </c>
      <c r="L1215" s="36" t="str">
        <f t="shared" si="148"/>
        <v>02</v>
      </c>
      <c r="M1215" s="36" t="str">
        <f t="shared" si="149"/>
        <v>86</v>
      </c>
      <c r="N1215" s="34">
        <f t="shared" si="150"/>
        <v>32000</v>
      </c>
      <c r="O1215" s="37">
        <v>32000</v>
      </c>
      <c r="P1215" s="37">
        <v>0</v>
      </c>
      <c r="Q1215" s="32" t="s">
        <v>3872</v>
      </c>
      <c r="R1215" s="37" t="s">
        <v>8258</v>
      </c>
      <c r="S1215" s="38">
        <v>44638</v>
      </c>
      <c r="T1215" s="39">
        <f t="shared" si="151"/>
        <v>28</v>
      </c>
      <c r="U1215" s="72"/>
    </row>
    <row r="1216" spans="1:21" s="39" customFormat="1" ht="54" outlineLevel="1">
      <c r="A1216" s="32">
        <f t="shared" si="152"/>
        <v>1208</v>
      </c>
      <c r="B1216" s="32" t="s">
        <v>3868</v>
      </c>
      <c r="C1216" s="32" t="s">
        <v>3869</v>
      </c>
      <c r="D1216" s="53" t="s">
        <v>8259</v>
      </c>
      <c r="E1216" s="35" t="s">
        <v>8260</v>
      </c>
      <c r="F1216" s="43" t="s">
        <v>477</v>
      </c>
      <c r="G1216" s="34" t="s">
        <v>13235</v>
      </c>
      <c r="H1216" s="35">
        <v>32110902170031</v>
      </c>
      <c r="I1216" s="36" t="str">
        <f t="shared" si="145"/>
        <v>3</v>
      </c>
      <c r="J1216" s="36">
        <f t="shared" si="146"/>
        <v>14</v>
      </c>
      <c r="K1216" s="36" t="str">
        <f t="shared" si="147"/>
        <v>21</v>
      </c>
      <c r="L1216" s="36" t="str">
        <f t="shared" si="148"/>
        <v>10</v>
      </c>
      <c r="M1216" s="36" t="str">
        <f t="shared" si="149"/>
        <v>90</v>
      </c>
      <c r="N1216" s="34">
        <f t="shared" si="150"/>
        <v>32000</v>
      </c>
      <c r="O1216" s="37">
        <v>32000</v>
      </c>
      <c r="P1216" s="37">
        <v>0</v>
      </c>
      <c r="Q1216" s="32" t="s">
        <v>3872</v>
      </c>
      <c r="R1216" s="37" t="s">
        <v>8261</v>
      </c>
      <c r="S1216" s="38">
        <v>44638</v>
      </c>
      <c r="T1216" s="39">
        <f t="shared" si="151"/>
        <v>28</v>
      </c>
      <c r="U1216" s="72"/>
    </row>
    <row r="1217" spans="1:21" s="39" customFormat="1" ht="54" hidden="1" outlineLevel="1">
      <c r="A1217" s="32">
        <f t="shared" si="152"/>
        <v>1209</v>
      </c>
      <c r="B1217" s="32" t="s">
        <v>3868</v>
      </c>
      <c r="C1217" s="32" t="s">
        <v>3869</v>
      </c>
      <c r="D1217" s="53" t="s">
        <v>8262</v>
      </c>
      <c r="E1217" s="34" t="s">
        <v>8263</v>
      </c>
      <c r="F1217" s="43" t="s">
        <v>378</v>
      </c>
      <c r="G1217" s="34" t="s">
        <v>13236</v>
      </c>
      <c r="H1217" s="35" t="s">
        <v>8264</v>
      </c>
      <c r="I1217" s="36" t="str">
        <f t="shared" si="145"/>
        <v>3</v>
      </c>
      <c r="J1217" s="36">
        <f t="shared" si="146"/>
        <v>14</v>
      </c>
      <c r="K1217" s="36" t="str">
        <f t="shared" si="147"/>
        <v>14</v>
      </c>
      <c r="L1217" s="36" t="str">
        <f t="shared" si="148"/>
        <v>02</v>
      </c>
      <c r="M1217" s="36" t="str">
        <f t="shared" si="149"/>
        <v>90</v>
      </c>
      <c r="N1217" s="34">
        <f t="shared" si="150"/>
        <v>35000</v>
      </c>
      <c r="O1217" s="37">
        <v>35000</v>
      </c>
      <c r="P1217" s="37">
        <v>0</v>
      </c>
      <c r="Q1217" s="32" t="s">
        <v>3872</v>
      </c>
      <c r="R1217" s="37" t="s">
        <v>8265</v>
      </c>
      <c r="S1217" s="38">
        <v>44644</v>
      </c>
      <c r="T1217" s="39">
        <f t="shared" si="151"/>
        <v>28</v>
      </c>
      <c r="U1217" s="72"/>
    </row>
    <row r="1218" spans="1:21" s="39" customFormat="1" ht="54" outlineLevel="1">
      <c r="A1218" s="32">
        <f t="shared" si="152"/>
        <v>1210</v>
      </c>
      <c r="B1218" s="32" t="s">
        <v>3868</v>
      </c>
      <c r="C1218" s="32" t="s">
        <v>3869</v>
      </c>
      <c r="D1218" s="53" t="s">
        <v>8266</v>
      </c>
      <c r="E1218" s="34" t="s">
        <v>8267</v>
      </c>
      <c r="F1218" s="43" t="s">
        <v>1374</v>
      </c>
      <c r="G1218" s="34" t="s">
        <v>13237</v>
      </c>
      <c r="H1218" s="35" t="s">
        <v>8268</v>
      </c>
      <c r="I1218" s="36" t="str">
        <f t="shared" si="145"/>
        <v>3</v>
      </c>
      <c r="J1218" s="36">
        <f t="shared" si="146"/>
        <v>14</v>
      </c>
      <c r="K1218" s="36" t="str">
        <f t="shared" si="147"/>
        <v>24</v>
      </c>
      <c r="L1218" s="36" t="str">
        <f t="shared" si="148"/>
        <v>11</v>
      </c>
      <c r="M1218" s="36" t="str">
        <f t="shared" si="149"/>
        <v>86</v>
      </c>
      <c r="N1218" s="34">
        <f t="shared" si="150"/>
        <v>32000</v>
      </c>
      <c r="O1218" s="37">
        <v>32000</v>
      </c>
      <c r="P1218" s="37">
        <v>0</v>
      </c>
      <c r="Q1218" s="32" t="s">
        <v>3872</v>
      </c>
      <c r="R1218" s="37" t="s">
        <v>8269</v>
      </c>
      <c r="S1218" s="38">
        <v>44644</v>
      </c>
      <c r="T1218" s="39">
        <f t="shared" si="151"/>
        <v>28</v>
      </c>
      <c r="U1218" s="72"/>
    </row>
    <row r="1219" spans="1:21" s="39" customFormat="1" ht="54" outlineLevel="1">
      <c r="A1219" s="32">
        <f t="shared" si="152"/>
        <v>1211</v>
      </c>
      <c r="B1219" s="32" t="s">
        <v>3868</v>
      </c>
      <c r="C1219" s="32" t="s">
        <v>3869</v>
      </c>
      <c r="D1219" s="53" t="s">
        <v>8270</v>
      </c>
      <c r="E1219" s="34" t="s">
        <v>8271</v>
      </c>
      <c r="F1219" s="43" t="s">
        <v>1197</v>
      </c>
      <c r="G1219" s="34" t="s">
        <v>13238</v>
      </c>
      <c r="H1219" s="35" t="s">
        <v>8272</v>
      </c>
      <c r="I1219" s="36" t="str">
        <f t="shared" si="145"/>
        <v>4</v>
      </c>
      <c r="J1219" s="36">
        <f t="shared" si="146"/>
        <v>14</v>
      </c>
      <c r="K1219" s="36" t="str">
        <f t="shared" si="147"/>
        <v>24</v>
      </c>
      <c r="L1219" s="36" t="str">
        <f t="shared" si="148"/>
        <v>01</v>
      </c>
      <c r="M1219" s="36" t="str">
        <f t="shared" si="149"/>
        <v>80</v>
      </c>
      <c r="N1219" s="34">
        <f t="shared" si="150"/>
        <v>32000</v>
      </c>
      <c r="O1219" s="37">
        <v>32000</v>
      </c>
      <c r="P1219" s="37">
        <v>0</v>
      </c>
      <c r="Q1219" s="32" t="s">
        <v>3872</v>
      </c>
      <c r="R1219" s="37" t="s">
        <v>8273</v>
      </c>
      <c r="S1219" s="38">
        <v>44643</v>
      </c>
      <c r="T1219" s="39">
        <f t="shared" si="151"/>
        <v>28</v>
      </c>
      <c r="U1219" s="72"/>
    </row>
    <row r="1220" spans="1:21" s="39" customFormat="1" ht="54" outlineLevel="1">
      <c r="A1220" s="32">
        <f t="shared" si="152"/>
        <v>1212</v>
      </c>
      <c r="B1220" s="32" t="s">
        <v>3868</v>
      </c>
      <c r="C1220" s="32" t="s">
        <v>3869</v>
      </c>
      <c r="D1220" s="53" t="s">
        <v>8274</v>
      </c>
      <c r="E1220" s="34" t="s">
        <v>8275</v>
      </c>
      <c r="F1220" s="43" t="s">
        <v>1376</v>
      </c>
      <c r="G1220" s="34" t="s">
        <v>13239</v>
      </c>
      <c r="H1220" s="35" t="s">
        <v>8276</v>
      </c>
      <c r="I1220" s="36" t="str">
        <f t="shared" si="145"/>
        <v>3</v>
      </c>
      <c r="J1220" s="36">
        <f t="shared" si="146"/>
        <v>14</v>
      </c>
      <c r="K1220" s="36" t="str">
        <f t="shared" si="147"/>
        <v>11</v>
      </c>
      <c r="L1220" s="36" t="str">
        <f t="shared" si="148"/>
        <v>04</v>
      </c>
      <c r="M1220" s="36" t="str">
        <f t="shared" si="149"/>
        <v>90</v>
      </c>
      <c r="N1220" s="34">
        <f t="shared" si="150"/>
        <v>32000</v>
      </c>
      <c r="O1220" s="37">
        <v>32000</v>
      </c>
      <c r="P1220" s="37">
        <v>0</v>
      </c>
      <c r="Q1220" s="32" t="s">
        <v>3872</v>
      </c>
      <c r="R1220" s="37" t="s">
        <v>8277</v>
      </c>
      <c r="S1220" s="38">
        <v>44644</v>
      </c>
      <c r="T1220" s="39">
        <f t="shared" si="151"/>
        <v>28</v>
      </c>
      <c r="U1220" s="72"/>
    </row>
    <row r="1221" spans="1:21" s="39" customFormat="1" ht="54" outlineLevel="1">
      <c r="A1221" s="32">
        <f t="shared" si="152"/>
        <v>1213</v>
      </c>
      <c r="B1221" s="32" t="s">
        <v>3868</v>
      </c>
      <c r="C1221" s="32" t="s">
        <v>3869</v>
      </c>
      <c r="D1221" s="53" t="s">
        <v>8278</v>
      </c>
      <c r="E1221" s="34" t="s">
        <v>8279</v>
      </c>
      <c r="F1221" s="43" t="s">
        <v>1333</v>
      </c>
      <c r="G1221" s="34" t="s">
        <v>13240</v>
      </c>
      <c r="H1221" s="35" t="s">
        <v>8280</v>
      </c>
      <c r="I1221" s="36" t="str">
        <f t="shared" si="145"/>
        <v>4</v>
      </c>
      <c r="J1221" s="36">
        <f t="shared" si="146"/>
        <v>14</v>
      </c>
      <c r="K1221" s="36" t="str">
        <f t="shared" si="147"/>
        <v>18</v>
      </c>
      <c r="L1221" s="36" t="str">
        <f t="shared" si="148"/>
        <v>08</v>
      </c>
      <c r="M1221" s="36" t="str">
        <f t="shared" si="149"/>
        <v>92</v>
      </c>
      <c r="N1221" s="34">
        <f t="shared" si="150"/>
        <v>32000</v>
      </c>
      <c r="O1221" s="37">
        <v>32000</v>
      </c>
      <c r="P1221" s="37">
        <v>0</v>
      </c>
      <c r="Q1221" s="32" t="s">
        <v>3872</v>
      </c>
      <c r="R1221" s="37" t="s">
        <v>8281</v>
      </c>
      <c r="S1221" s="38">
        <v>44644</v>
      </c>
      <c r="T1221" s="39">
        <f t="shared" si="151"/>
        <v>28</v>
      </c>
      <c r="U1221" s="72"/>
    </row>
    <row r="1222" spans="1:21" s="39" customFormat="1" ht="54" outlineLevel="1">
      <c r="A1222" s="32">
        <f t="shared" si="152"/>
        <v>1214</v>
      </c>
      <c r="B1222" s="32" t="s">
        <v>3868</v>
      </c>
      <c r="C1222" s="32" t="s">
        <v>3869</v>
      </c>
      <c r="D1222" s="53" t="s">
        <v>8282</v>
      </c>
      <c r="E1222" s="34" t="s">
        <v>8283</v>
      </c>
      <c r="F1222" s="43" t="s">
        <v>1587</v>
      </c>
      <c r="G1222" s="34" t="s">
        <v>13241</v>
      </c>
      <c r="H1222" s="35" t="s">
        <v>8284</v>
      </c>
      <c r="I1222" s="36" t="str">
        <f t="shared" si="145"/>
        <v>3</v>
      </c>
      <c r="J1222" s="36">
        <f t="shared" si="146"/>
        <v>14</v>
      </c>
      <c r="K1222" s="36" t="str">
        <f t="shared" si="147"/>
        <v>06</v>
      </c>
      <c r="L1222" s="36" t="str">
        <f t="shared" si="148"/>
        <v>03</v>
      </c>
      <c r="M1222" s="36" t="str">
        <f t="shared" si="149"/>
        <v>97</v>
      </c>
      <c r="N1222" s="34">
        <f t="shared" si="150"/>
        <v>32000</v>
      </c>
      <c r="O1222" s="37">
        <v>32000</v>
      </c>
      <c r="P1222" s="37">
        <v>0</v>
      </c>
      <c r="Q1222" s="32" t="s">
        <v>3872</v>
      </c>
      <c r="R1222" s="37" t="s">
        <v>8285</v>
      </c>
      <c r="S1222" s="38">
        <v>44643</v>
      </c>
      <c r="T1222" s="39">
        <f t="shared" si="151"/>
        <v>28</v>
      </c>
      <c r="U1222" s="72"/>
    </row>
    <row r="1223" spans="1:21" s="39" customFormat="1" ht="54" hidden="1" outlineLevel="1">
      <c r="A1223" s="32">
        <f t="shared" si="152"/>
        <v>1215</v>
      </c>
      <c r="B1223" s="32" t="s">
        <v>3868</v>
      </c>
      <c r="C1223" s="32" t="s">
        <v>3869</v>
      </c>
      <c r="D1223" s="53" t="s">
        <v>8286</v>
      </c>
      <c r="E1223" s="34" t="s">
        <v>8287</v>
      </c>
      <c r="F1223" s="43" t="s">
        <v>96</v>
      </c>
      <c r="G1223" s="34" t="s">
        <v>13242</v>
      </c>
      <c r="H1223" s="35" t="s">
        <v>8288</v>
      </c>
      <c r="I1223" s="36" t="str">
        <f t="shared" si="145"/>
        <v>3</v>
      </c>
      <c r="J1223" s="36">
        <f t="shared" si="146"/>
        <v>14</v>
      </c>
      <c r="K1223" s="36" t="str">
        <f t="shared" si="147"/>
        <v>26</v>
      </c>
      <c r="L1223" s="36" t="str">
        <f t="shared" si="148"/>
        <v>09</v>
      </c>
      <c r="M1223" s="36" t="str">
        <f t="shared" si="149"/>
        <v>99</v>
      </c>
      <c r="N1223" s="34">
        <f t="shared" si="150"/>
        <v>36400</v>
      </c>
      <c r="O1223" s="37">
        <v>36400</v>
      </c>
      <c r="P1223" s="37">
        <v>0</v>
      </c>
      <c r="Q1223" s="32" t="s">
        <v>3872</v>
      </c>
      <c r="R1223" s="37" t="s">
        <v>8289</v>
      </c>
      <c r="S1223" s="38">
        <v>44637</v>
      </c>
      <c r="T1223" s="39">
        <f t="shared" si="151"/>
        <v>28</v>
      </c>
      <c r="U1223" s="72"/>
    </row>
    <row r="1224" spans="1:21" s="39" customFormat="1" ht="54" outlineLevel="1">
      <c r="A1224" s="32">
        <f t="shared" si="152"/>
        <v>1216</v>
      </c>
      <c r="B1224" s="32" t="s">
        <v>3868</v>
      </c>
      <c r="C1224" s="32" t="s">
        <v>3869</v>
      </c>
      <c r="D1224" s="53" t="s">
        <v>8290</v>
      </c>
      <c r="E1224" s="34" t="s">
        <v>8291</v>
      </c>
      <c r="F1224" s="43" t="s">
        <v>3086</v>
      </c>
      <c r="G1224" s="34" t="s">
        <v>13243</v>
      </c>
      <c r="H1224" s="35" t="s">
        <v>8292</v>
      </c>
      <c r="I1224" s="36" t="str">
        <f t="shared" si="145"/>
        <v>3</v>
      </c>
      <c r="J1224" s="36">
        <f t="shared" si="146"/>
        <v>14</v>
      </c>
      <c r="K1224" s="36" t="str">
        <f t="shared" si="147"/>
        <v>27</v>
      </c>
      <c r="L1224" s="36" t="str">
        <f t="shared" si="148"/>
        <v>09</v>
      </c>
      <c r="M1224" s="36" t="str">
        <f t="shared" si="149"/>
        <v>82</v>
      </c>
      <c r="N1224" s="34">
        <f t="shared" si="150"/>
        <v>32000</v>
      </c>
      <c r="O1224" s="37">
        <v>32000</v>
      </c>
      <c r="P1224" s="37">
        <v>0</v>
      </c>
      <c r="Q1224" s="32" t="s">
        <v>3872</v>
      </c>
      <c r="R1224" s="37" t="s">
        <v>8293</v>
      </c>
      <c r="S1224" s="38">
        <v>44644</v>
      </c>
      <c r="T1224" s="39">
        <f t="shared" si="151"/>
        <v>28</v>
      </c>
      <c r="U1224" s="72"/>
    </row>
    <row r="1225" spans="1:21" s="39" customFormat="1" ht="54" hidden="1" outlineLevel="1">
      <c r="A1225" s="32">
        <f t="shared" si="152"/>
        <v>1217</v>
      </c>
      <c r="B1225" s="32" t="s">
        <v>3868</v>
      </c>
      <c r="C1225" s="32" t="s">
        <v>3869</v>
      </c>
      <c r="D1225" s="53" t="s">
        <v>8294</v>
      </c>
      <c r="E1225" s="34" t="s">
        <v>8295</v>
      </c>
      <c r="F1225" s="43" t="s">
        <v>97</v>
      </c>
      <c r="G1225" s="34" t="s">
        <v>13244</v>
      </c>
      <c r="H1225" s="35" t="s">
        <v>8296</v>
      </c>
      <c r="I1225" s="36" t="str">
        <f t="shared" ref="I1225:I1288" si="153">+MID(H1225,1,1)</f>
        <v>4</v>
      </c>
      <c r="J1225" s="36">
        <f t="shared" ref="J1225:J1288" si="154">+LEN(H1225)</f>
        <v>14</v>
      </c>
      <c r="K1225" s="36" t="str">
        <f t="shared" ref="K1225:K1288" si="155">+MID(H1225,2,2)</f>
        <v>24</v>
      </c>
      <c r="L1225" s="36" t="str">
        <f t="shared" ref="L1225:L1288" si="156">+MID(H1225,4,2)</f>
        <v>01</v>
      </c>
      <c r="M1225" s="36" t="str">
        <f t="shared" ref="M1225:M1288" si="157">+MID(H1225,6,2)</f>
        <v>73</v>
      </c>
      <c r="N1225" s="34">
        <f t="shared" si="150"/>
        <v>36400</v>
      </c>
      <c r="O1225" s="37">
        <v>36400</v>
      </c>
      <c r="P1225" s="37">
        <v>0</v>
      </c>
      <c r="Q1225" s="32" t="s">
        <v>3872</v>
      </c>
      <c r="R1225" s="37" t="s">
        <v>8297</v>
      </c>
      <c r="S1225" s="38">
        <v>44637</v>
      </c>
      <c r="T1225" s="39">
        <f t="shared" si="151"/>
        <v>28</v>
      </c>
      <c r="U1225" s="72"/>
    </row>
    <row r="1226" spans="1:21" s="39" customFormat="1" ht="54" hidden="1" outlineLevel="1">
      <c r="A1226" s="32">
        <f t="shared" si="152"/>
        <v>1218</v>
      </c>
      <c r="B1226" s="32" t="s">
        <v>3868</v>
      </c>
      <c r="C1226" s="32" t="s">
        <v>3869</v>
      </c>
      <c r="D1226" s="53" t="s">
        <v>8298</v>
      </c>
      <c r="E1226" s="34" t="s">
        <v>8299</v>
      </c>
      <c r="F1226" s="43" t="s">
        <v>90</v>
      </c>
      <c r="G1226" s="34" t="s">
        <v>13245</v>
      </c>
      <c r="H1226" s="35" t="s">
        <v>8300</v>
      </c>
      <c r="I1226" s="36" t="str">
        <f t="shared" si="153"/>
        <v>3</v>
      </c>
      <c r="J1226" s="36">
        <f t="shared" si="154"/>
        <v>14</v>
      </c>
      <c r="K1226" s="36" t="str">
        <f t="shared" si="155"/>
        <v>09</v>
      </c>
      <c r="L1226" s="36" t="str">
        <f t="shared" si="156"/>
        <v>07</v>
      </c>
      <c r="M1226" s="36" t="str">
        <f t="shared" si="157"/>
        <v>96</v>
      </c>
      <c r="N1226" s="34">
        <f t="shared" ref="N1226:N1289" si="158">O1226+P1226</f>
        <v>36400</v>
      </c>
      <c r="O1226" s="37">
        <v>36400</v>
      </c>
      <c r="P1226" s="37">
        <v>0</v>
      </c>
      <c r="Q1226" s="32" t="s">
        <v>3872</v>
      </c>
      <c r="R1226" s="37" t="s">
        <v>8301</v>
      </c>
      <c r="S1226" s="38">
        <v>44637</v>
      </c>
      <c r="T1226" s="39">
        <f t="shared" ref="T1226:T1289" si="159">+LEN(R1226)</f>
        <v>28</v>
      </c>
      <c r="U1226" s="72"/>
    </row>
    <row r="1227" spans="1:21" s="39" customFormat="1" ht="54" outlineLevel="1">
      <c r="A1227" s="32">
        <f t="shared" ref="A1227:A1290" si="160">+A1226+1</f>
        <v>1219</v>
      </c>
      <c r="B1227" s="32" t="s">
        <v>3868</v>
      </c>
      <c r="C1227" s="32" t="s">
        <v>3869</v>
      </c>
      <c r="D1227" s="53" t="s">
        <v>8302</v>
      </c>
      <c r="E1227" s="34" t="s">
        <v>8303</v>
      </c>
      <c r="F1227" s="43" t="s">
        <v>632</v>
      </c>
      <c r="G1227" s="34" t="s">
        <v>13246</v>
      </c>
      <c r="H1227" s="35" t="s">
        <v>8304</v>
      </c>
      <c r="I1227" s="36" t="str">
        <f t="shared" si="153"/>
        <v>3</v>
      </c>
      <c r="J1227" s="36">
        <f t="shared" si="154"/>
        <v>14</v>
      </c>
      <c r="K1227" s="36" t="str">
        <f t="shared" si="155"/>
        <v>20</v>
      </c>
      <c r="L1227" s="36" t="str">
        <f t="shared" si="156"/>
        <v>08</v>
      </c>
      <c r="M1227" s="36" t="str">
        <f t="shared" si="157"/>
        <v>93</v>
      </c>
      <c r="N1227" s="34">
        <f t="shared" si="158"/>
        <v>32000</v>
      </c>
      <c r="O1227" s="37">
        <v>32000</v>
      </c>
      <c r="P1227" s="37">
        <v>0</v>
      </c>
      <c r="Q1227" s="32" t="s">
        <v>3872</v>
      </c>
      <c r="R1227" s="37" t="s">
        <v>8305</v>
      </c>
      <c r="S1227" s="38">
        <v>44645</v>
      </c>
      <c r="T1227" s="39">
        <f t="shared" si="159"/>
        <v>28</v>
      </c>
      <c r="U1227" s="72"/>
    </row>
    <row r="1228" spans="1:21" s="39" customFormat="1" ht="54" outlineLevel="1">
      <c r="A1228" s="32">
        <f t="shared" si="160"/>
        <v>1220</v>
      </c>
      <c r="B1228" s="32" t="s">
        <v>3868</v>
      </c>
      <c r="C1228" s="32" t="s">
        <v>3869</v>
      </c>
      <c r="D1228" s="53" t="s">
        <v>8306</v>
      </c>
      <c r="E1228" s="34" t="s">
        <v>8307</v>
      </c>
      <c r="F1228" s="43" t="s">
        <v>8308</v>
      </c>
      <c r="G1228" s="34" t="s">
        <v>13247</v>
      </c>
      <c r="H1228" s="35" t="s">
        <v>8309</v>
      </c>
      <c r="I1228" s="36" t="str">
        <f t="shared" si="153"/>
        <v>4</v>
      </c>
      <c r="J1228" s="36">
        <f t="shared" si="154"/>
        <v>14</v>
      </c>
      <c r="K1228" s="36" t="str">
        <f t="shared" si="155"/>
        <v>20</v>
      </c>
      <c r="L1228" s="36" t="str">
        <f t="shared" si="156"/>
        <v>05</v>
      </c>
      <c r="M1228" s="36" t="str">
        <f t="shared" si="157"/>
        <v>85</v>
      </c>
      <c r="N1228" s="34">
        <f t="shared" si="158"/>
        <v>32000</v>
      </c>
      <c r="O1228" s="37">
        <v>32000</v>
      </c>
      <c r="P1228" s="37">
        <v>0</v>
      </c>
      <c r="Q1228" s="32" t="s">
        <v>3872</v>
      </c>
      <c r="R1228" s="37" t="s">
        <v>8310</v>
      </c>
      <c r="S1228" s="38">
        <v>44644</v>
      </c>
      <c r="T1228" s="39">
        <f t="shared" si="159"/>
        <v>28</v>
      </c>
      <c r="U1228" s="72"/>
    </row>
    <row r="1229" spans="1:21" s="39" customFormat="1" ht="54" hidden="1" outlineLevel="1">
      <c r="A1229" s="32">
        <f t="shared" si="160"/>
        <v>1221</v>
      </c>
      <c r="B1229" s="32" t="s">
        <v>3868</v>
      </c>
      <c r="C1229" s="32" t="s">
        <v>3869</v>
      </c>
      <c r="D1229" s="53" t="s">
        <v>8311</v>
      </c>
      <c r="E1229" s="34" t="s">
        <v>8312</v>
      </c>
      <c r="F1229" s="43" t="s">
        <v>94</v>
      </c>
      <c r="G1229" s="34" t="s">
        <v>13248</v>
      </c>
      <c r="H1229" s="35" t="s">
        <v>8313</v>
      </c>
      <c r="I1229" s="36" t="str">
        <f t="shared" si="153"/>
        <v>4</v>
      </c>
      <c r="J1229" s="36">
        <f t="shared" si="154"/>
        <v>14</v>
      </c>
      <c r="K1229" s="36" t="str">
        <f t="shared" si="155"/>
        <v>23</v>
      </c>
      <c r="L1229" s="36" t="str">
        <f t="shared" si="156"/>
        <v>06</v>
      </c>
      <c r="M1229" s="36" t="str">
        <f t="shared" si="157"/>
        <v>92</v>
      </c>
      <c r="N1229" s="34">
        <f t="shared" si="158"/>
        <v>36400</v>
      </c>
      <c r="O1229" s="37">
        <v>36400</v>
      </c>
      <c r="P1229" s="37">
        <v>0</v>
      </c>
      <c r="Q1229" s="32" t="s">
        <v>3872</v>
      </c>
      <c r="R1229" s="37" t="s">
        <v>8314</v>
      </c>
      <c r="S1229" s="38">
        <v>44637</v>
      </c>
      <c r="T1229" s="39">
        <f t="shared" si="159"/>
        <v>28</v>
      </c>
      <c r="U1229" s="72"/>
    </row>
    <row r="1230" spans="1:21" s="39" customFormat="1" ht="54" hidden="1" outlineLevel="1">
      <c r="A1230" s="32">
        <f t="shared" si="160"/>
        <v>1222</v>
      </c>
      <c r="B1230" s="32" t="s">
        <v>3868</v>
      </c>
      <c r="C1230" s="32" t="s">
        <v>3869</v>
      </c>
      <c r="D1230" s="53" t="s">
        <v>8315</v>
      </c>
      <c r="E1230" s="34" t="s">
        <v>8316</v>
      </c>
      <c r="F1230" s="43" t="s">
        <v>99</v>
      </c>
      <c r="G1230" s="34" t="s">
        <v>13249</v>
      </c>
      <c r="H1230" s="35" t="s">
        <v>8317</v>
      </c>
      <c r="I1230" s="36" t="str">
        <f t="shared" si="153"/>
        <v>4</v>
      </c>
      <c r="J1230" s="36">
        <f t="shared" si="154"/>
        <v>14</v>
      </c>
      <c r="K1230" s="36" t="str">
        <f t="shared" si="155"/>
        <v>28</v>
      </c>
      <c r="L1230" s="36" t="str">
        <f t="shared" si="156"/>
        <v>08</v>
      </c>
      <c r="M1230" s="36" t="str">
        <f t="shared" si="157"/>
        <v>92</v>
      </c>
      <c r="N1230" s="34">
        <f t="shared" si="158"/>
        <v>36400</v>
      </c>
      <c r="O1230" s="37">
        <v>36400</v>
      </c>
      <c r="P1230" s="37">
        <v>0</v>
      </c>
      <c r="Q1230" s="32" t="s">
        <v>3872</v>
      </c>
      <c r="R1230" s="37" t="s">
        <v>8318</v>
      </c>
      <c r="S1230" s="38">
        <v>44637</v>
      </c>
      <c r="T1230" s="39">
        <f t="shared" si="159"/>
        <v>28</v>
      </c>
      <c r="U1230" s="72"/>
    </row>
    <row r="1231" spans="1:21" s="39" customFormat="1" ht="54" hidden="1" outlineLevel="1">
      <c r="A1231" s="32">
        <f t="shared" si="160"/>
        <v>1223</v>
      </c>
      <c r="B1231" s="32" t="s">
        <v>3868</v>
      </c>
      <c r="C1231" s="32" t="s">
        <v>3869</v>
      </c>
      <c r="D1231" s="53" t="s">
        <v>8319</v>
      </c>
      <c r="E1231" s="34" t="s">
        <v>8320</v>
      </c>
      <c r="F1231" s="43" t="s">
        <v>101</v>
      </c>
      <c r="G1231" s="34" t="s">
        <v>13250</v>
      </c>
      <c r="H1231" s="35" t="s">
        <v>8321</v>
      </c>
      <c r="I1231" s="36" t="str">
        <f t="shared" si="153"/>
        <v>4</v>
      </c>
      <c r="J1231" s="36">
        <f t="shared" si="154"/>
        <v>14</v>
      </c>
      <c r="K1231" s="36" t="str">
        <f t="shared" si="155"/>
        <v>20</v>
      </c>
      <c r="L1231" s="36" t="str">
        <f t="shared" si="156"/>
        <v>06</v>
      </c>
      <c r="M1231" s="36" t="str">
        <f t="shared" si="157"/>
        <v>94</v>
      </c>
      <c r="N1231" s="34">
        <f t="shared" si="158"/>
        <v>36400</v>
      </c>
      <c r="O1231" s="37">
        <v>36400</v>
      </c>
      <c r="P1231" s="37">
        <v>0</v>
      </c>
      <c r="Q1231" s="32" t="s">
        <v>3872</v>
      </c>
      <c r="R1231" s="37" t="s">
        <v>8322</v>
      </c>
      <c r="S1231" s="38">
        <v>44637</v>
      </c>
      <c r="T1231" s="39">
        <f t="shared" si="159"/>
        <v>28</v>
      </c>
      <c r="U1231" s="72"/>
    </row>
    <row r="1232" spans="1:21" s="39" customFormat="1" ht="54" hidden="1" outlineLevel="1">
      <c r="A1232" s="32">
        <f t="shared" si="160"/>
        <v>1224</v>
      </c>
      <c r="B1232" s="32" t="s">
        <v>3868</v>
      </c>
      <c r="C1232" s="32" t="s">
        <v>3869</v>
      </c>
      <c r="D1232" s="53" t="s">
        <v>8323</v>
      </c>
      <c r="E1232" s="35">
        <v>575333047</v>
      </c>
      <c r="F1232" s="43" t="s">
        <v>8324</v>
      </c>
      <c r="G1232" s="34" t="s">
        <v>13251</v>
      </c>
      <c r="H1232" s="35">
        <v>42304882160026</v>
      </c>
      <c r="I1232" s="36" t="str">
        <f t="shared" si="153"/>
        <v>4</v>
      </c>
      <c r="J1232" s="36">
        <f t="shared" si="154"/>
        <v>14</v>
      </c>
      <c r="K1232" s="36" t="str">
        <f t="shared" si="155"/>
        <v>23</v>
      </c>
      <c r="L1232" s="36" t="str">
        <f t="shared" si="156"/>
        <v>04</v>
      </c>
      <c r="M1232" s="36" t="str">
        <f t="shared" si="157"/>
        <v>88</v>
      </c>
      <c r="N1232" s="34">
        <f t="shared" si="158"/>
        <v>29805</v>
      </c>
      <c r="O1232" s="37">
        <v>29805</v>
      </c>
      <c r="P1232" s="37">
        <v>0</v>
      </c>
      <c r="Q1232" s="32" t="s">
        <v>3872</v>
      </c>
      <c r="R1232" s="37" t="s">
        <v>8325</v>
      </c>
      <c r="S1232" s="38">
        <v>44699</v>
      </c>
      <c r="T1232" s="39">
        <f t="shared" si="159"/>
        <v>28</v>
      </c>
      <c r="U1232" s="72"/>
    </row>
    <row r="1233" spans="1:21" s="39" customFormat="1" ht="54" hidden="1" outlineLevel="1">
      <c r="A1233" s="32">
        <f t="shared" si="160"/>
        <v>1225</v>
      </c>
      <c r="B1233" s="32" t="s">
        <v>3868</v>
      </c>
      <c r="C1233" s="32" t="s">
        <v>3869</v>
      </c>
      <c r="D1233" s="53" t="s">
        <v>8326</v>
      </c>
      <c r="E1233" s="34" t="s">
        <v>8327</v>
      </c>
      <c r="F1233" s="43" t="s">
        <v>89</v>
      </c>
      <c r="G1233" s="34" t="s">
        <v>13252</v>
      </c>
      <c r="H1233" s="35" t="s">
        <v>8328</v>
      </c>
      <c r="I1233" s="36" t="str">
        <f t="shared" si="153"/>
        <v>4</v>
      </c>
      <c r="J1233" s="36">
        <f t="shared" si="154"/>
        <v>14</v>
      </c>
      <c r="K1233" s="36" t="str">
        <f t="shared" si="155"/>
        <v>28</v>
      </c>
      <c r="L1233" s="36" t="str">
        <f t="shared" si="156"/>
        <v>01</v>
      </c>
      <c r="M1233" s="36" t="str">
        <f t="shared" si="157"/>
        <v>63</v>
      </c>
      <c r="N1233" s="34">
        <f t="shared" si="158"/>
        <v>31482</v>
      </c>
      <c r="O1233" s="37">
        <v>31482</v>
      </c>
      <c r="P1233" s="37">
        <v>0</v>
      </c>
      <c r="Q1233" s="32" t="s">
        <v>3872</v>
      </c>
      <c r="R1233" s="37" t="s">
        <v>8329</v>
      </c>
      <c r="S1233" s="38">
        <v>44647</v>
      </c>
      <c r="T1233" s="39">
        <f t="shared" si="159"/>
        <v>28</v>
      </c>
      <c r="U1233" s="72"/>
    </row>
    <row r="1234" spans="1:21" s="39" customFormat="1" ht="54" outlineLevel="1">
      <c r="A1234" s="32">
        <f t="shared" si="160"/>
        <v>1226</v>
      </c>
      <c r="B1234" s="32" t="s">
        <v>3868</v>
      </c>
      <c r="C1234" s="32" t="s">
        <v>3869</v>
      </c>
      <c r="D1234" s="53" t="s">
        <v>8330</v>
      </c>
      <c r="E1234" s="34" t="s">
        <v>8331</v>
      </c>
      <c r="F1234" s="43" t="s">
        <v>727</v>
      </c>
      <c r="G1234" s="34" t="s">
        <v>13253</v>
      </c>
      <c r="H1234" s="35" t="s">
        <v>8332</v>
      </c>
      <c r="I1234" s="36" t="str">
        <f t="shared" si="153"/>
        <v>4</v>
      </c>
      <c r="J1234" s="36">
        <f t="shared" si="154"/>
        <v>14</v>
      </c>
      <c r="K1234" s="36" t="str">
        <f t="shared" si="155"/>
        <v>23</v>
      </c>
      <c r="L1234" s="36" t="str">
        <f t="shared" si="156"/>
        <v>01</v>
      </c>
      <c r="M1234" s="36" t="str">
        <f t="shared" si="157"/>
        <v>82</v>
      </c>
      <c r="N1234" s="34">
        <f t="shared" si="158"/>
        <v>32000</v>
      </c>
      <c r="O1234" s="37">
        <v>32000</v>
      </c>
      <c r="P1234" s="37">
        <v>0</v>
      </c>
      <c r="Q1234" s="32" t="s">
        <v>3872</v>
      </c>
      <c r="R1234" s="37" t="s">
        <v>8333</v>
      </c>
      <c r="S1234" s="38">
        <v>44647</v>
      </c>
      <c r="T1234" s="39">
        <f t="shared" si="159"/>
        <v>28</v>
      </c>
      <c r="U1234" s="72"/>
    </row>
    <row r="1235" spans="1:21" s="39" customFormat="1" ht="54" hidden="1" outlineLevel="1">
      <c r="A1235" s="32">
        <f t="shared" si="160"/>
        <v>1227</v>
      </c>
      <c r="B1235" s="32" t="s">
        <v>3868</v>
      </c>
      <c r="C1235" s="32" t="s">
        <v>3869</v>
      </c>
      <c r="D1235" s="53" t="s">
        <v>8334</v>
      </c>
      <c r="E1235" s="34" t="s">
        <v>8335</v>
      </c>
      <c r="F1235" s="43" t="s">
        <v>177</v>
      </c>
      <c r="G1235" s="34" t="s">
        <v>13254</v>
      </c>
      <c r="H1235" s="35" t="s">
        <v>8336</v>
      </c>
      <c r="I1235" s="36" t="str">
        <f t="shared" si="153"/>
        <v>4</v>
      </c>
      <c r="J1235" s="36">
        <f t="shared" si="154"/>
        <v>14</v>
      </c>
      <c r="K1235" s="36" t="str">
        <f t="shared" si="155"/>
        <v>04</v>
      </c>
      <c r="L1235" s="36" t="str">
        <f t="shared" si="156"/>
        <v>03</v>
      </c>
      <c r="M1235" s="36" t="str">
        <f t="shared" si="157"/>
        <v>81</v>
      </c>
      <c r="N1235" s="34">
        <f t="shared" si="158"/>
        <v>29133.5</v>
      </c>
      <c r="O1235" s="37">
        <v>29133.5</v>
      </c>
      <c r="P1235" s="37">
        <v>0</v>
      </c>
      <c r="Q1235" s="32" t="s">
        <v>3872</v>
      </c>
      <c r="R1235" s="37" t="s">
        <v>8337</v>
      </c>
      <c r="S1235" s="38">
        <v>44647</v>
      </c>
      <c r="T1235" s="39">
        <f t="shared" si="159"/>
        <v>28</v>
      </c>
      <c r="U1235" s="72"/>
    </row>
    <row r="1236" spans="1:21" s="39" customFormat="1" ht="54" hidden="1" outlineLevel="1">
      <c r="A1236" s="32">
        <f t="shared" si="160"/>
        <v>1228</v>
      </c>
      <c r="B1236" s="32" t="s">
        <v>3868</v>
      </c>
      <c r="C1236" s="32" t="s">
        <v>3869</v>
      </c>
      <c r="D1236" s="53" t="s">
        <v>8338</v>
      </c>
      <c r="E1236" s="34" t="s">
        <v>8339</v>
      </c>
      <c r="F1236" s="43" t="s">
        <v>390</v>
      </c>
      <c r="G1236" s="34" t="s">
        <v>13255</v>
      </c>
      <c r="H1236" s="35" t="s">
        <v>8340</v>
      </c>
      <c r="I1236" s="36" t="str">
        <f t="shared" si="153"/>
        <v>3</v>
      </c>
      <c r="J1236" s="36">
        <f t="shared" si="154"/>
        <v>14</v>
      </c>
      <c r="K1236" s="36" t="str">
        <f t="shared" si="155"/>
        <v>05</v>
      </c>
      <c r="L1236" s="36" t="str">
        <f t="shared" si="156"/>
        <v>03</v>
      </c>
      <c r="M1236" s="36" t="str">
        <f t="shared" si="157"/>
        <v>83</v>
      </c>
      <c r="N1236" s="34">
        <f t="shared" si="158"/>
        <v>32857</v>
      </c>
      <c r="O1236" s="37">
        <v>32857</v>
      </c>
      <c r="P1236" s="37">
        <v>0</v>
      </c>
      <c r="Q1236" s="32" t="s">
        <v>3872</v>
      </c>
      <c r="R1236" s="37" t="s">
        <v>8341</v>
      </c>
      <c r="S1236" s="38">
        <v>44647</v>
      </c>
      <c r="T1236" s="39">
        <f t="shared" si="159"/>
        <v>28</v>
      </c>
      <c r="U1236" s="72"/>
    </row>
    <row r="1237" spans="1:21" s="39" customFormat="1" ht="54" hidden="1" outlineLevel="1">
      <c r="A1237" s="32">
        <f t="shared" si="160"/>
        <v>1229</v>
      </c>
      <c r="B1237" s="32" t="s">
        <v>3868</v>
      </c>
      <c r="C1237" s="32" t="s">
        <v>3869</v>
      </c>
      <c r="D1237" s="53" t="s">
        <v>8342</v>
      </c>
      <c r="E1237" s="34">
        <v>508813653</v>
      </c>
      <c r="F1237" s="43" t="s">
        <v>300</v>
      </c>
      <c r="G1237" s="34" t="s">
        <v>13256</v>
      </c>
      <c r="H1237" s="35">
        <v>42010912170104</v>
      </c>
      <c r="I1237" s="36" t="str">
        <f t="shared" si="153"/>
        <v>4</v>
      </c>
      <c r="J1237" s="36">
        <f t="shared" si="154"/>
        <v>14</v>
      </c>
      <c r="K1237" s="36" t="str">
        <f t="shared" si="155"/>
        <v>20</v>
      </c>
      <c r="L1237" s="36" t="str">
        <f t="shared" si="156"/>
        <v>10</v>
      </c>
      <c r="M1237" s="36" t="str">
        <f t="shared" si="157"/>
        <v>91</v>
      </c>
      <c r="N1237" s="34">
        <f t="shared" si="158"/>
        <v>32631.5</v>
      </c>
      <c r="O1237" s="37">
        <v>32631.5</v>
      </c>
      <c r="P1237" s="37">
        <v>0</v>
      </c>
      <c r="Q1237" s="32" t="s">
        <v>3872</v>
      </c>
      <c r="R1237" s="37" t="s">
        <v>8343</v>
      </c>
      <c r="S1237" s="38">
        <v>44648</v>
      </c>
      <c r="T1237" s="39">
        <f t="shared" si="159"/>
        <v>28</v>
      </c>
      <c r="U1237" s="72"/>
    </row>
    <row r="1238" spans="1:21" s="39" customFormat="1" ht="54" outlineLevel="1">
      <c r="A1238" s="32">
        <f t="shared" si="160"/>
        <v>1230</v>
      </c>
      <c r="B1238" s="32" t="s">
        <v>3868</v>
      </c>
      <c r="C1238" s="32" t="s">
        <v>3869</v>
      </c>
      <c r="D1238" s="53" t="s">
        <v>8344</v>
      </c>
      <c r="E1238" s="34" t="s">
        <v>8345</v>
      </c>
      <c r="F1238" s="43" t="s">
        <v>8346</v>
      </c>
      <c r="G1238" s="34" t="s">
        <v>13257</v>
      </c>
      <c r="H1238" s="35" t="s">
        <v>8347</v>
      </c>
      <c r="I1238" s="36" t="str">
        <f t="shared" si="153"/>
        <v>4</v>
      </c>
      <c r="J1238" s="36">
        <f t="shared" si="154"/>
        <v>14</v>
      </c>
      <c r="K1238" s="36" t="str">
        <f t="shared" si="155"/>
        <v>29</v>
      </c>
      <c r="L1238" s="36" t="str">
        <f t="shared" si="156"/>
        <v>10</v>
      </c>
      <c r="M1238" s="36" t="str">
        <f t="shared" si="157"/>
        <v>79</v>
      </c>
      <c r="N1238" s="34">
        <f t="shared" si="158"/>
        <v>32000</v>
      </c>
      <c r="O1238" s="37">
        <v>32000</v>
      </c>
      <c r="P1238" s="37">
        <v>0</v>
      </c>
      <c r="Q1238" s="32" t="s">
        <v>3872</v>
      </c>
      <c r="R1238" s="37" t="s">
        <v>8348</v>
      </c>
      <c r="S1238" s="38">
        <v>44647</v>
      </c>
      <c r="T1238" s="39">
        <f t="shared" si="159"/>
        <v>28</v>
      </c>
      <c r="U1238" s="72"/>
    </row>
    <row r="1239" spans="1:21" s="39" customFormat="1" ht="54" outlineLevel="1">
      <c r="A1239" s="32">
        <f t="shared" si="160"/>
        <v>1231</v>
      </c>
      <c r="B1239" s="32" t="s">
        <v>3868</v>
      </c>
      <c r="C1239" s="32" t="s">
        <v>3869</v>
      </c>
      <c r="D1239" s="53" t="s">
        <v>8349</v>
      </c>
      <c r="E1239" s="35">
        <v>558157305</v>
      </c>
      <c r="F1239" s="43" t="s">
        <v>2488</v>
      </c>
      <c r="G1239" s="34" t="s">
        <v>13258</v>
      </c>
      <c r="H1239" s="35">
        <v>40305932160081</v>
      </c>
      <c r="I1239" s="36" t="str">
        <f t="shared" si="153"/>
        <v>4</v>
      </c>
      <c r="J1239" s="36">
        <f t="shared" si="154"/>
        <v>14</v>
      </c>
      <c r="K1239" s="36" t="str">
        <f t="shared" si="155"/>
        <v>03</v>
      </c>
      <c r="L1239" s="36" t="str">
        <f t="shared" si="156"/>
        <v>05</v>
      </c>
      <c r="M1239" s="36" t="str">
        <f t="shared" si="157"/>
        <v>93</v>
      </c>
      <c r="N1239" s="34">
        <f t="shared" si="158"/>
        <v>32000</v>
      </c>
      <c r="O1239" s="37">
        <v>32000</v>
      </c>
      <c r="P1239" s="37">
        <v>0</v>
      </c>
      <c r="Q1239" s="32" t="s">
        <v>3872</v>
      </c>
      <c r="R1239" s="37" t="s">
        <v>8350</v>
      </c>
      <c r="S1239" s="38">
        <v>44648</v>
      </c>
      <c r="T1239" s="39">
        <f t="shared" si="159"/>
        <v>28</v>
      </c>
      <c r="U1239" s="72"/>
    </row>
    <row r="1240" spans="1:21" s="39" customFormat="1" ht="54" hidden="1" outlineLevel="1">
      <c r="A1240" s="32">
        <f t="shared" si="160"/>
        <v>1232</v>
      </c>
      <c r="B1240" s="32" t="s">
        <v>3868</v>
      </c>
      <c r="C1240" s="32" t="s">
        <v>3869</v>
      </c>
      <c r="D1240" s="53" t="s">
        <v>8351</v>
      </c>
      <c r="E1240" s="35">
        <v>519463048</v>
      </c>
      <c r="F1240" s="43" t="s">
        <v>401</v>
      </c>
      <c r="G1240" s="34" t="s">
        <v>13259</v>
      </c>
      <c r="H1240" s="35">
        <v>31707865880018</v>
      </c>
      <c r="I1240" s="36" t="str">
        <f t="shared" si="153"/>
        <v>3</v>
      </c>
      <c r="J1240" s="36">
        <f t="shared" si="154"/>
        <v>14</v>
      </c>
      <c r="K1240" s="36" t="str">
        <f t="shared" si="155"/>
        <v>17</v>
      </c>
      <c r="L1240" s="36" t="str">
        <f t="shared" si="156"/>
        <v>07</v>
      </c>
      <c r="M1240" s="36" t="str">
        <f t="shared" si="157"/>
        <v>86</v>
      </c>
      <c r="N1240" s="34">
        <f t="shared" si="158"/>
        <v>35000</v>
      </c>
      <c r="O1240" s="37">
        <v>35000</v>
      </c>
      <c r="P1240" s="37">
        <v>0</v>
      </c>
      <c r="Q1240" s="32" t="s">
        <v>3872</v>
      </c>
      <c r="R1240" s="37" t="s">
        <v>8352</v>
      </c>
      <c r="S1240" s="38">
        <v>44647</v>
      </c>
      <c r="T1240" s="39">
        <f t="shared" si="159"/>
        <v>28</v>
      </c>
      <c r="U1240" s="72"/>
    </row>
    <row r="1241" spans="1:21" s="39" customFormat="1" ht="54" outlineLevel="1">
      <c r="A1241" s="32">
        <f t="shared" si="160"/>
        <v>1233</v>
      </c>
      <c r="B1241" s="32" t="s">
        <v>3868</v>
      </c>
      <c r="C1241" s="32" t="s">
        <v>3869</v>
      </c>
      <c r="D1241" s="53" t="s">
        <v>8353</v>
      </c>
      <c r="E1241" s="34" t="s">
        <v>8354</v>
      </c>
      <c r="F1241" s="43" t="s">
        <v>8355</v>
      </c>
      <c r="G1241" s="34" t="s">
        <v>13260</v>
      </c>
      <c r="H1241" s="35" t="s">
        <v>8356</v>
      </c>
      <c r="I1241" s="36" t="str">
        <f t="shared" si="153"/>
        <v>3</v>
      </c>
      <c r="J1241" s="36">
        <f t="shared" si="154"/>
        <v>14</v>
      </c>
      <c r="K1241" s="36" t="str">
        <f t="shared" si="155"/>
        <v>12</v>
      </c>
      <c r="L1241" s="36" t="str">
        <f t="shared" si="156"/>
        <v>02</v>
      </c>
      <c r="M1241" s="36" t="str">
        <f t="shared" si="157"/>
        <v>87</v>
      </c>
      <c r="N1241" s="34">
        <f t="shared" si="158"/>
        <v>32000</v>
      </c>
      <c r="O1241" s="37">
        <v>32000</v>
      </c>
      <c r="P1241" s="37">
        <v>0</v>
      </c>
      <c r="Q1241" s="32" t="s">
        <v>3872</v>
      </c>
      <c r="R1241" s="37" t="s">
        <v>8357</v>
      </c>
      <c r="S1241" s="38">
        <v>44647</v>
      </c>
      <c r="T1241" s="39">
        <f t="shared" si="159"/>
        <v>28</v>
      </c>
      <c r="U1241" s="72"/>
    </row>
    <row r="1242" spans="1:21" s="39" customFormat="1" ht="54" outlineLevel="1">
      <c r="A1242" s="32">
        <f t="shared" si="160"/>
        <v>1234</v>
      </c>
      <c r="B1242" s="32" t="s">
        <v>3868</v>
      </c>
      <c r="C1242" s="32" t="s">
        <v>3869</v>
      </c>
      <c r="D1242" s="53" t="s">
        <v>8358</v>
      </c>
      <c r="E1242" s="34" t="s">
        <v>8359</v>
      </c>
      <c r="F1242" s="43" t="s">
        <v>8360</v>
      </c>
      <c r="G1242" s="34" t="s">
        <v>13261</v>
      </c>
      <c r="H1242" s="35" t="s">
        <v>8361</v>
      </c>
      <c r="I1242" s="36" t="str">
        <f t="shared" si="153"/>
        <v>3</v>
      </c>
      <c r="J1242" s="36">
        <f t="shared" si="154"/>
        <v>14</v>
      </c>
      <c r="K1242" s="36" t="str">
        <f t="shared" si="155"/>
        <v>22</v>
      </c>
      <c r="L1242" s="36" t="str">
        <f t="shared" si="156"/>
        <v>08</v>
      </c>
      <c r="M1242" s="36" t="str">
        <f t="shared" si="157"/>
        <v>95</v>
      </c>
      <c r="N1242" s="34">
        <f t="shared" si="158"/>
        <v>32000</v>
      </c>
      <c r="O1242" s="37">
        <v>32000</v>
      </c>
      <c r="P1242" s="37">
        <v>0</v>
      </c>
      <c r="Q1242" s="32" t="s">
        <v>3872</v>
      </c>
      <c r="R1242" s="37" t="s">
        <v>8362</v>
      </c>
      <c r="S1242" s="38">
        <v>44647</v>
      </c>
      <c r="T1242" s="39">
        <f t="shared" si="159"/>
        <v>28</v>
      </c>
      <c r="U1242" s="72"/>
    </row>
    <row r="1243" spans="1:21" s="39" customFormat="1" ht="54" hidden="1" outlineLevel="1">
      <c r="A1243" s="32">
        <f t="shared" si="160"/>
        <v>1235</v>
      </c>
      <c r="B1243" s="32" t="s">
        <v>3868</v>
      </c>
      <c r="C1243" s="32" t="s">
        <v>3869</v>
      </c>
      <c r="D1243" s="53" t="s">
        <v>8363</v>
      </c>
      <c r="E1243" s="35">
        <v>479868884</v>
      </c>
      <c r="F1243" s="43" t="s">
        <v>154</v>
      </c>
      <c r="G1243" s="34" t="s">
        <v>13262</v>
      </c>
      <c r="H1243" s="35">
        <v>30708842170066</v>
      </c>
      <c r="I1243" s="36" t="str">
        <f t="shared" si="153"/>
        <v>3</v>
      </c>
      <c r="J1243" s="36">
        <f t="shared" si="154"/>
        <v>14</v>
      </c>
      <c r="K1243" s="36" t="str">
        <f t="shared" si="155"/>
        <v>07</v>
      </c>
      <c r="L1243" s="36" t="str">
        <f t="shared" si="156"/>
        <v>08</v>
      </c>
      <c r="M1243" s="36" t="str">
        <f t="shared" si="157"/>
        <v>84</v>
      </c>
      <c r="N1243" s="34">
        <f t="shared" si="158"/>
        <v>33327</v>
      </c>
      <c r="O1243" s="37">
        <v>33327</v>
      </c>
      <c r="P1243" s="37">
        <v>0</v>
      </c>
      <c r="Q1243" s="32" t="s">
        <v>3872</v>
      </c>
      <c r="R1243" s="37" t="s">
        <v>8364</v>
      </c>
      <c r="S1243" s="38">
        <v>44644</v>
      </c>
      <c r="T1243" s="39">
        <f t="shared" si="159"/>
        <v>28</v>
      </c>
      <c r="U1243" s="72"/>
    </row>
    <row r="1244" spans="1:21" s="39" customFormat="1" ht="54" outlineLevel="1">
      <c r="A1244" s="32">
        <f t="shared" si="160"/>
        <v>1236</v>
      </c>
      <c r="B1244" s="32" t="s">
        <v>3868</v>
      </c>
      <c r="C1244" s="32" t="s">
        <v>3869</v>
      </c>
      <c r="D1244" s="53" t="s">
        <v>8365</v>
      </c>
      <c r="E1244" s="34" t="s">
        <v>8366</v>
      </c>
      <c r="F1244" s="43" t="s">
        <v>8367</v>
      </c>
      <c r="G1244" s="34" t="s">
        <v>13263</v>
      </c>
      <c r="H1244" s="35" t="s">
        <v>8368</v>
      </c>
      <c r="I1244" s="36" t="str">
        <f t="shared" si="153"/>
        <v>3</v>
      </c>
      <c r="J1244" s="36">
        <f t="shared" si="154"/>
        <v>14</v>
      </c>
      <c r="K1244" s="36" t="str">
        <f t="shared" si="155"/>
        <v>25</v>
      </c>
      <c r="L1244" s="36" t="str">
        <f t="shared" si="156"/>
        <v>05</v>
      </c>
      <c r="M1244" s="36" t="str">
        <f t="shared" si="157"/>
        <v>82</v>
      </c>
      <c r="N1244" s="34">
        <f t="shared" si="158"/>
        <v>32000</v>
      </c>
      <c r="O1244" s="37">
        <v>32000</v>
      </c>
      <c r="P1244" s="37">
        <v>0</v>
      </c>
      <c r="Q1244" s="32" t="s">
        <v>3872</v>
      </c>
      <c r="R1244" s="37" t="s">
        <v>8369</v>
      </c>
      <c r="S1244" s="38">
        <v>44648</v>
      </c>
      <c r="T1244" s="39">
        <f t="shared" si="159"/>
        <v>28</v>
      </c>
      <c r="U1244" s="72"/>
    </row>
    <row r="1245" spans="1:21" s="39" customFormat="1" ht="54" outlineLevel="1">
      <c r="A1245" s="32">
        <f t="shared" si="160"/>
        <v>1237</v>
      </c>
      <c r="B1245" s="32" t="s">
        <v>3868</v>
      </c>
      <c r="C1245" s="32" t="s">
        <v>3869</v>
      </c>
      <c r="D1245" s="53" t="s">
        <v>8370</v>
      </c>
      <c r="E1245" s="35">
        <v>572067253</v>
      </c>
      <c r="F1245" s="43" t="s">
        <v>1653</v>
      </c>
      <c r="G1245" s="34" t="s">
        <v>13264</v>
      </c>
      <c r="H1245" s="35">
        <v>40404885980015</v>
      </c>
      <c r="I1245" s="36" t="str">
        <f t="shared" si="153"/>
        <v>4</v>
      </c>
      <c r="J1245" s="36">
        <f t="shared" si="154"/>
        <v>14</v>
      </c>
      <c r="K1245" s="36" t="str">
        <f t="shared" si="155"/>
        <v>04</v>
      </c>
      <c r="L1245" s="36" t="str">
        <f t="shared" si="156"/>
        <v>04</v>
      </c>
      <c r="M1245" s="36" t="str">
        <f t="shared" si="157"/>
        <v>88</v>
      </c>
      <c r="N1245" s="34">
        <f t="shared" si="158"/>
        <v>32000</v>
      </c>
      <c r="O1245" s="37">
        <v>32000</v>
      </c>
      <c r="P1245" s="37">
        <v>0</v>
      </c>
      <c r="Q1245" s="32" t="s">
        <v>3872</v>
      </c>
      <c r="R1245" s="37" t="s">
        <v>8371</v>
      </c>
      <c r="S1245" s="38">
        <v>44647</v>
      </c>
      <c r="T1245" s="39">
        <f t="shared" si="159"/>
        <v>28</v>
      </c>
      <c r="U1245" s="72"/>
    </row>
    <row r="1246" spans="1:21" s="39" customFormat="1" ht="54" outlineLevel="1">
      <c r="A1246" s="32">
        <f t="shared" si="160"/>
        <v>1238</v>
      </c>
      <c r="B1246" s="32" t="s">
        <v>3868</v>
      </c>
      <c r="C1246" s="32" t="s">
        <v>3869</v>
      </c>
      <c r="D1246" s="53" t="s">
        <v>8372</v>
      </c>
      <c r="E1246" s="34" t="s">
        <v>8373</v>
      </c>
      <c r="F1246" s="43" t="s">
        <v>8374</v>
      </c>
      <c r="G1246" s="34" t="s">
        <v>13265</v>
      </c>
      <c r="H1246" s="35" t="s">
        <v>8375</v>
      </c>
      <c r="I1246" s="36" t="str">
        <f t="shared" si="153"/>
        <v>3</v>
      </c>
      <c r="J1246" s="36">
        <f t="shared" si="154"/>
        <v>14</v>
      </c>
      <c r="K1246" s="36" t="str">
        <f t="shared" si="155"/>
        <v>05</v>
      </c>
      <c r="L1246" s="36" t="str">
        <f t="shared" si="156"/>
        <v>08</v>
      </c>
      <c r="M1246" s="36" t="str">
        <f t="shared" si="157"/>
        <v>93</v>
      </c>
      <c r="N1246" s="34">
        <f t="shared" si="158"/>
        <v>32000</v>
      </c>
      <c r="O1246" s="37">
        <v>32000</v>
      </c>
      <c r="P1246" s="37">
        <v>0</v>
      </c>
      <c r="Q1246" s="32" t="s">
        <v>3872</v>
      </c>
      <c r="R1246" s="37" t="s">
        <v>8376</v>
      </c>
      <c r="S1246" s="38">
        <v>44648</v>
      </c>
      <c r="T1246" s="39">
        <f t="shared" si="159"/>
        <v>28</v>
      </c>
      <c r="U1246" s="72"/>
    </row>
    <row r="1247" spans="1:21" s="39" customFormat="1" ht="54" hidden="1" outlineLevel="1">
      <c r="A1247" s="32">
        <f t="shared" si="160"/>
        <v>1239</v>
      </c>
      <c r="B1247" s="32" t="s">
        <v>3868</v>
      </c>
      <c r="C1247" s="32" t="s">
        <v>3869</v>
      </c>
      <c r="D1247" s="53" t="s">
        <v>8377</v>
      </c>
      <c r="E1247" s="34">
        <v>555594248</v>
      </c>
      <c r="F1247" s="43" t="s">
        <v>386</v>
      </c>
      <c r="G1247" s="34" t="s">
        <v>13266</v>
      </c>
      <c r="H1247" s="35">
        <v>30605932140050</v>
      </c>
      <c r="I1247" s="36" t="str">
        <f t="shared" si="153"/>
        <v>3</v>
      </c>
      <c r="J1247" s="36">
        <f t="shared" si="154"/>
        <v>14</v>
      </c>
      <c r="K1247" s="36" t="str">
        <f t="shared" si="155"/>
        <v>06</v>
      </c>
      <c r="L1247" s="36" t="str">
        <f t="shared" si="156"/>
        <v>05</v>
      </c>
      <c r="M1247" s="36" t="str">
        <f t="shared" si="157"/>
        <v>93</v>
      </c>
      <c r="N1247" s="34">
        <f t="shared" si="158"/>
        <v>37720.26225</v>
      </c>
      <c r="O1247" s="37">
        <v>35000</v>
      </c>
      <c r="P1247" s="37">
        <v>2720.2622500000002</v>
      </c>
      <c r="Q1247" s="32" t="s">
        <v>3872</v>
      </c>
      <c r="R1247" s="37" t="s">
        <v>8378</v>
      </c>
      <c r="S1247" s="38">
        <v>44646</v>
      </c>
      <c r="T1247" s="39">
        <f t="shared" si="159"/>
        <v>28</v>
      </c>
      <c r="U1247" s="72"/>
    </row>
    <row r="1248" spans="1:21" s="39" customFormat="1" ht="54" hidden="1" outlineLevel="1">
      <c r="A1248" s="32">
        <f t="shared" si="160"/>
        <v>1240</v>
      </c>
      <c r="B1248" s="32" t="s">
        <v>3868</v>
      </c>
      <c r="C1248" s="32" t="s">
        <v>3869</v>
      </c>
      <c r="D1248" s="53" t="s">
        <v>8379</v>
      </c>
      <c r="E1248" s="35">
        <v>538107899</v>
      </c>
      <c r="F1248" s="43" t="s">
        <v>128</v>
      </c>
      <c r="G1248" s="34" t="s">
        <v>13267</v>
      </c>
      <c r="H1248" s="35">
        <v>30908965960018</v>
      </c>
      <c r="I1248" s="36" t="str">
        <f t="shared" si="153"/>
        <v>3</v>
      </c>
      <c r="J1248" s="36">
        <f t="shared" si="154"/>
        <v>14</v>
      </c>
      <c r="K1248" s="36" t="str">
        <f t="shared" si="155"/>
        <v>09</v>
      </c>
      <c r="L1248" s="36" t="str">
        <f t="shared" si="156"/>
        <v>08</v>
      </c>
      <c r="M1248" s="36" t="str">
        <f t="shared" si="157"/>
        <v>96</v>
      </c>
      <c r="N1248" s="34">
        <f t="shared" si="158"/>
        <v>36400</v>
      </c>
      <c r="O1248" s="37">
        <v>36400</v>
      </c>
      <c r="P1248" s="37">
        <v>0</v>
      </c>
      <c r="Q1248" s="32" t="s">
        <v>3872</v>
      </c>
      <c r="R1248" s="37" t="s">
        <v>8380</v>
      </c>
      <c r="S1248" s="38">
        <v>44637</v>
      </c>
      <c r="T1248" s="39">
        <f t="shared" si="159"/>
        <v>28</v>
      </c>
      <c r="U1248" s="72"/>
    </row>
    <row r="1249" spans="1:21" s="39" customFormat="1" ht="54" outlineLevel="1">
      <c r="A1249" s="32">
        <f t="shared" si="160"/>
        <v>1241</v>
      </c>
      <c r="B1249" s="32" t="s">
        <v>3868</v>
      </c>
      <c r="C1249" s="32" t="s">
        <v>3869</v>
      </c>
      <c r="D1249" s="53" t="s">
        <v>8381</v>
      </c>
      <c r="E1249" s="35">
        <v>500151700</v>
      </c>
      <c r="F1249" s="43" t="s">
        <v>1364</v>
      </c>
      <c r="G1249" s="34" t="s">
        <v>13268</v>
      </c>
      <c r="H1249" s="35">
        <v>31801902170048</v>
      </c>
      <c r="I1249" s="36" t="str">
        <f t="shared" si="153"/>
        <v>3</v>
      </c>
      <c r="J1249" s="36">
        <f t="shared" si="154"/>
        <v>14</v>
      </c>
      <c r="K1249" s="36" t="str">
        <f t="shared" si="155"/>
        <v>18</v>
      </c>
      <c r="L1249" s="36" t="str">
        <f t="shared" si="156"/>
        <v>01</v>
      </c>
      <c r="M1249" s="36" t="str">
        <f t="shared" si="157"/>
        <v>90</v>
      </c>
      <c r="N1249" s="34">
        <f t="shared" si="158"/>
        <v>35827.401259999999</v>
      </c>
      <c r="O1249" s="37">
        <v>32000</v>
      </c>
      <c r="P1249" s="37">
        <v>3827.4012599999996</v>
      </c>
      <c r="Q1249" s="32" t="s">
        <v>3872</v>
      </c>
      <c r="R1249" s="37" t="s">
        <v>8382</v>
      </c>
      <c r="S1249" s="38">
        <v>44644</v>
      </c>
      <c r="T1249" s="39">
        <f t="shared" si="159"/>
        <v>28</v>
      </c>
      <c r="U1249" s="72"/>
    </row>
    <row r="1250" spans="1:21" s="39" customFormat="1" ht="54" hidden="1" outlineLevel="1">
      <c r="A1250" s="32">
        <f t="shared" si="160"/>
        <v>1242</v>
      </c>
      <c r="B1250" s="32" t="s">
        <v>3868</v>
      </c>
      <c r="C1250" s="32" t="s">
        <v>3869</v>
      </c>
      <c r="D1250" s="53" t="s">
        <v>8383</v>
      </c>
      <c r="E1250" s="34">
        <v>549500025</v>
      </c>
      <c r="F1250" s="43" t="s">
        <v>1937</v>
      </c>
      <c r="G1250" s="34" t="s">
        <v>13269</v>
      </c>
      <c r="H1250" s="35">
        <v>31408932090018</v>
      </c>
      <c r="I1250" s="36" t="str">
        <f t="shared" si="153"/>
        <v>3</v>
      </c>
      <c r="J1250" s="36">
        <f t="shared" si="154"/>
        <v>14</v>
      </c>
      <c r="K1250" s="36" t="str">
        <f t="shared" si="155"/>
        <v>14</v>
      </c>
      <c r="L1250" s="36" t="str">
        <f t="shared" si="156"/>
        <v>08</v>
      </c>
      <c r="M1250" s="36" t="str">
        <f t="shared" si="157"/>
        <v>93</v>
      </c>
      <c r="N1250" s="34">
        <f t="shared" si="158"/>
        <v>30109.932100000002</v>
      </c>
      <c r="O1250" s="37">
        <v>27591.200000000001</v>
      </c>
      <c r="P1250" s="37">
        <v>2518.7321000000002</v>
      </c>
      <c r="Q1250" s="32" t="s">
        <v>3872</v>
      </c>
      <c r="R1250" s="37" t="s">
        <v>8384</v>
      </c>
      <c r="S1250" s="38">
        <v>44645</v>
      </c>
      <c r="T1250" s="39">
        <f t="shared" si="159"/>
        <v>28</v>
      </c>
      <c r="U1250" s="72"/>
    </row>
    <row r="1251" spans="1:21" s="39" customFormat="1" ht="54" outlineLevel="1">
      <c r="A1251" s="32">
        <f t="shared" si="160"/>
        <v>1243</v>
      </c>
      <c r="B1251" s="32" t="s">
        <v>3868</v>
      </c>
      <c r="C1251" s="32" t="s">
        <v>3869</v>
      </c>
      <c r="D1251" s="53" t="s">
        <v>8385</v>
      </c>
      <c r="E1251" s="35">
        <v>535184009</v>
      </c>
      <c r="F1251" s="43" t="s">
        <v>1161</v>
      </c>
      <c r="G1251" s="34" t="s">
        <v>13270</v>
      </c>
      <c r="H1251" s="35">
        <v>32903872110037</v>
      </c>
      <c r="I1251" s="36" t="str">
        <f t="shared" si="153"/>
        <v>3</v>
      </c>
      <c r="J1251" s="36">
        <f t="shared" si="154"/>
        <v>14</v>
      </c>
      <c r="K1251" s="36" t="str">
        <f t="shared" si="155"/>
        <v>29</v>
      </c>
      <c r="L1251" s="36" t="str">
        <f t="shared" si="156"/>
        <v>03</v>
      </c>
      <c r="M1251" s="36" t="str">
        <f t="shared" si="157"/>
        <v>87</v>
      </c>
      <c r="N1251" s="34">
        <f t="shared" si="158"/>
        <v>34614.715179999999</v>
      </c>
      <c r="O1251" s="37">
        <v>32000</v>
      </c>
      <c r="P1251" s="37">
        <v>2614.7151800000001</v>
      </c>
      <c r="Q1251" s="32" t="s">
        <v>3872</v>
      </c>
      <c r="R1251" s="37" t="s">
        <v>8386</v>
      </c>
      <c r="S1251" s="38">
        <v>44647</v>
      </c>
      <c r="T1251" s="39">
        <f t="shared" si="159"/>
        <v>28</v>
      </c>
      <c r="U1251" s="72"/>
    </row>
    <row r="1252" spans="1:21" s="39" customFormat="1" ht="54" outlineLevel="1">
      <c r="A1252" s="32">
        <f t="shared" si="160"/>
        <v>1244</v>
      </c>
      <c r="B1252" s="32" t="s">
        <v>3868</v>
      </c>
      <c r="C1252" s="32" t="s">
        <v>3869</v>
      </c>
      <c r="D1252" s="53" t="s">
        <v>8387</v>
      </c>
      <c r="E1252" s="34">
        <v>411488451</v>
      </c>
      <c r="F1252" s="43" t="s">
        <v>8388</v>
      </c>
      <c r="G1252" s="34" t="s">
        <v>13271</v>
      </c>
      <c r="H1252" s="35" t="s">
        <v>8389</v>
      </c>
      <c r="I1252" s="36" t="str">
        <f t="shared" si="153"/>
        <v>4</v>
      </c>
      <c r="J1252" s="36">
        <f t="shared" si="154"/>
        <v>14</v>
      </c>
      <c r="K1252" s="36" t="str">
        <f t="shared" si="155"/>
        <v>20</v>
      </c>
      <c r="L1252" s="36" t="str">
        <f t="shared" si="156"/>
        <v>09</v>
      </c>
      <c r="M1252" s="36" t="str">
        <f t="shared" si="157"/>
        <v>86</v>
      </c>
      <c r="N1252" s="34">
        <f t="shared" si="158"/>
        <v>32000</v>
      </c>
      <c r="O1252" s="37">
        <v>32000</v>
      </c>
      <c r="P1252" s="37">
        <v>0</v>
      </c>
      <c r="Q1252" s="32" t="s">
        <v>3872</v>
      </c>
      <c r="R1252" s="37" t="s">
        <v>8390</v>
      </c>
      <c r="S1252" s="38">
        <v>44646</v>
      </c>
      <c r="T1252" s="39">
        <f t="shared" si="159"/>
        <v>28</v>
      </c>
      <c r="U1252" s="72"/>
    </row>
    <row r="1253" spans="1:21" s="39" customFormat="1" ht="54" hidden="1" outlineLevel="1">
      <c r="A1253" s="32">
        <f t="shared" si="160"/>
        <v>1245</v>
      </c>
      <c r="B1253" s="32" t="s">
        <v>3868</v>
      </c>
      <c r="C1253" s="32" t="s">
        <v>3869</v>
      </c>
      <c r="D1253" s="53" t="s">
        <v>8391</v>
      </c>
      <c r="E1253" s="35">
        <v>555938348</v>
      </c>
      <c r="F1253" s="43" t="s">
        <v>3423</v>
      </c>
      <c r="G1253" s="34" t="s">
        <v>13272</v>
      </c>
      <c r="H1253" s="35">
        <v>32506975970063</v>
      </c>
      <c r="I1253" s="36" t="str">
        <f t="shared" si="153"/>
        <v>3</v>
      </c>
      <c r="J1253" s="36">
        <f t="shared" si="154"/>
        <v>14</v>
      </c>
      <c r="K1253" s="36" t="str">
        <f t="shared" si="155"/>
        <v>25</v>
      </c>
      <c r="L1253" s="36" t="str">
        <f t="shared" si="156"/>
        <v>06</v>
      </c>
      <c r="M1253" s="36" t="str">
        <f t="shared" si="157"/>
        <v>97</v>
      </c>
      <c r="N1253" s="34">
        <f t="shared" si="158"/>
        <v>35974.553070000002</v>
      </c>
      <c r="O1253" s="37">
        <v>32721.599999999999</v>
      </c>
      <c r="P1253" s="37">
        <v>3252.95307</v>
      </c>
      <c r="Q1253" s="32" t="s">
        <v>3872</v>
      </c>
      <c r="R1253" s="37" t="s">
        <v>8392</v>
      </c>
      <c r="S1253" s="38">
        <v>44645</v>
      </c>
      <c r="T1253" s="39">
        <f t="shared" si="159"/>
        <v>28</v>
      </c>
      <c r="U1253" s="72"/>
    </row>
    <row r="1254" spans="1:21" s="39" customFormat="1" ht="54" outlineLevel="1">
      <c r="A1254" s="32">
        <f t="shared" si="160"/>
        <v>1246</v>
      </c>
      <c r="B1254" s="32" t="s">
        <v>3868</v>
      </c>
      <c r="C1254" s="32" t="s">
        <v>3869</v>
      </c>
      <c r="D1254" s="53" t="s">
        <v>8393</v>
      </c>
      <c r="E1254" s="34">
        <v>534635091</v>
      </c>
      <c r="F1254" s="43" t="s">
        <v>1451</v>
      </c>
      <c r="G1254" s="34" t="s">
        <v>13273</v>
      </c>
      <c r="H1254" s="35">
        <v>42303932170040</v>
      </c>
      <c r="I1254" s="36" t="str">
        <f t="shared" si="153"/>
        <v>4</v>
      </c>
      <c r="J1254" s="36">
        <f t="shared" si="154"/>
        <v>14</v>
      </c>
      <c r="K1254" s="36" t="str">
        <f t="shared" si="155"/>
        <v>23</v>
      </c>
      <c r="L1254" s="36" t="str">
        <f t="shared" si="156"/>
        <v>03</v>
      </c>
      <c r="M1254" s="36" t="str">
        <f t="shared" si="157"/>
        <v>93</v>
      </c>
      <c r="N1254" s="34">
        <f t="shared" si="158"/>
        <v>35479.455699999999</v>
      </c>
      <c r="O1254" s="37">
        <v>32000</v>
      </c>
      <c r="P1254" s="37">
        <v>3479.4557</v>
      </c>
      <c r="Q1254" s="32" t="s">
        <v>3872</v>
      </c>
      <c r="R1254" s="37" t="s">
        <v>8394</v>
      </c>
      <c r="S1254" s="38">
        <v>44638</v>
      </c>
      <c r="T1254" s="39">
        <f t="shared" si="159"/>
        <v>28</v>
      </c>
      <c r="U1254" s="72"/>
    </row>
    <row r="1255" spans="1:21" s="39" customFormat="1" ht="54" outlineLevel="1">
      <c r="A1255" s="32">
        <f t="shared" si="160"/>
        <v>1247</v>
      </c>
      <c r="B1255" s="32" t="s">
        <v>3868</v>
      </c>
      <c r="C1255" s="32" t="s">
        <v>3869</v>
      </c>
      <c r="D1255" s="53" t="s">
        <v>8395</v>
      </c>
      <c r="E1255" s="35">
        <v>547358851</v>
      </c>
      <c r="F1255" s="43" t="s">
        <v>2062</v>
      </c>
      <c r="G1255" s="34" t="s">
        <v>13274</v>
      </c>
      <c r="H1255" s="35">
        <v>30109852090063</v>
      </c>
      <c r="I1255" s="36" t="str">
        <f t="shared" si="153"/>
        <v>3</v>
      </c>
      <c r="J1255" s="36">
        <f t="shared" si="154"/>
        <v>14</v>
      </c>
      <c r="K1255" s="36" t="str">
        <f t="shared" si="155"/>
        <v>01</v>
      </c>
      <c r="L1255" s="36" t="str">
        <f t="shared" si="156"/>
        <v>09</v>
      </c>
      <c r="M1255" s="36" t="str">
        <f t="shared" si="157"/>
        <v>85</v>
      </c>
      <c r="N1255" s="34">
        <f t="shared" si="158"/>
        <v>34978.853649999997</v>
      </c>
      <c r="O1255" s="37">
        <v>32000</v>
      </c>
      <c r="P1255" s="37">
        <v>2978.85365</v>
      </c>
      <c r="Q1255" s="32" t="s">
        <v>3872</v>
      </c>
      <c r="R1255" s="37" t="s">
        <v>8396</v>
      </c>
      <c r="S1255" s="38">
        <v>44637</v>
      </c>
      <c r="T1255" s="39">
        <f t="shared" si="159"/>
        <v>28</v>
      </c>
      <c r="U1255" s="72"/>
    </row>
    <row r="1256" spans="1:21" s="39" customFormat="1" ht="54" outlineLevel="1">
      <c r="A1256" s="32">
        <f t="shared" si="160"/>
        <v>1248</v>
      </c>
      <c r="B1256" s="32" t="s">
        <v>3868</v>
      </c>
      <c r="C1256" s="32" t="s">
        <v>3869</v>
      </c>
      <c r="D1256" s="53" t="s">
        <v>8397</v>
      </c>
      <c r="E1256" s="35">
        <v>557252537</v>
      </c>
      <c r="F1256" s="43" t="s">
        <v>732</v>
      </c>
      <c r="G1256" s="34" t="s">
        <v>13275</v>
      </c>
      <c r="H1256" s="35">
        <v>31711912090068</v>
      </c>
      <c r="I1256" s="36" t="str">
        <f t="shared" si="153"/>
        <v>3</v>
      </c>
      <c r="J1256" s="36">
        <f t="shared" si="154"/>
        <v>14</v>
      </c>
      <c r="K1256" s="36" t="str">
        <f t="shared" si="155"/>
        <v>17</v>
      </c>
      <c r="L1256" s="36" t="str">
        <f t="shared" si="156"/>
        <v>11</v>
      </c>
      <c r="M1256" s="36" t="str">
        <f t="shared" si="157"/>
        <v>91</v>
      </c>
      <c r="N1256" s="34">
        <f t="shared" si="158"/>
        <v>32000</v>
      </c>
      <c r="O1256" s="37">
        <v>32000</v>
      </c>
      <c r="P1256" s="37">
        <v>0</v>
      </c>
      <c r="Q1256" s="32" t="s">
        <v>3872</v>
      </c>
      <c r="R1256" s="37" t="s">
        <v>8398</v>
      </c>
      <c r="S1256" s="38">
        <v>44645</v>
      </c>
      <c r="T1256" s="39">
        <f t="shared" si="159"/>
        <v>28</v>
      </c>
      <c r="U1256" s="72"/>
    </row>
    <row r="1257" spans="1:21" s="39" customFormat="1" ht="54" outlineLevel="1">
      <c r="A1257" s="32">
        <f t="shared" si="160"/>
        <v>1249</v>
      </c>
      <c r="B1257" s="32" t="s">
        <v>3868</v>
      </c>
      <c r="C1257" s="32" t="s">
        <v>3869</v>
      </c>
      <c r="D1257" s="53" t="s">
        <v>8399</v>
      </c>
      <c r="E1257" s="35">
        <v>572323813</v>
      </c>
      <c r="F1257" s="43" t="s">
        <v>2540</v>
      </c>
      <c r="G1257" s="34" t="s">
        <v>13276</v>
      </c>
      <c r="H1257" s="35">
        <v>30206952160035</v>
      </c>
      <c r="I1257" s="36" t="str">
        <f t="shared" si="153"/>
        <v>3</v>
      </c>
      <c r="J1257" s="36">
        <f t="shared" si="154"/>
        <v>14</v>
      </c>
      <c r="K1257" s="36" t="str">
        <f t="shared" si="155"/>
        <v>02</v>
      </c>
      <c r="L1257" s="36" t="str">
        <f t="shared" si="156"/>
        <v>06</v>
      </c>
      <c r="M1257" s="36" t="str">
        <f t="shared" si="157"/>
        <v>95</v>
      </c>
      <c r="N1257" s="34">
        <f t="shared" si="158"/>
        <v>32000</v>
      </c>
      <c r="O1257" s="37">
        <v>32000</v>
      </c>
      <c r="P1257" s="37">
        <v>0</v>
      </c>
      <c r="Q1257" s="32" t="s">
        <v>3872</v>
      </c>
      <c r="R1257" s="37" t="s">
        <v>8400</v>
      </c>
      <c r="S1257" s="38">
        <v>44644</v>
      </c>
      <c r="T1257" s="39">
        <f t="shared" si="159"/>
        <v>28</v>
      </c>
      <c r="U1257" s="72"/>
    </row>
    <row r="1258" spans="1:21" s="39" customFormat="1" ht="54" outlineLevel="1">
      <c r="A1258" s="32">
        <f t="shared" si="160"/>
        <v>1250</v>
      </c>
      <c r="B1258" s="32" t="s">
        <v>3868</v>
      </c>
      <c r="C1258" s="32" t="s">
        <v>3869</v>
      </c>
      <c r="D1258" s="53" t="s">
        <v>8401</v>
      </c>
      <c r="E1258" s="35" t="s">
        <v>8402</v>
      </c>
      <c r="F1258" s="43" t="s">
        <v>453</v>
      </c>
      <c r="G1258" s="34" t="s">
        <v>13277</v>
      </c>
      <c r="H1258" s="35">
        <v>31904915870027</v>
      </c>
      <c r="I1258" s="36" t="str">
        <f t="shared" si="153"/>
        <v>3</v>
      </c>
      <c r="J1258" s="36">
        <f t="shared" si="154"/>
        <v>14</v>
      </c>
      <c r="K1258" s="36" t="str">
        <f t="shared" si="155"/>
        <v>19</v>
      </c>
      <c r="L1258" s="36" t="str">
        <f t="shared" si="156"/>
        <v>04</v>
      </c>
      <c r="M1258" s="36" t="str">
        <f t="shared" si="157"/>
        <v>91</v>
      </c>
      <c r="N1258" s="34">
        <f t="shared" si="158"/>
        <v>32000</v>
      </c>
      <c r="O1258" s="37">
        <v>32000</v>
      </c>
      <c r="P1258" s="37">
        <v>0</v>
      </c>
      <c r="Q1258" s="32" t="s">
        <v>3872</v>
      </c>
      <c r="R1258" s="37" t="s">
        <v>8403</v>
      </c>
      <c r="S1258" s="38">
        <v>44645</v>
      </c>
      <c r="T1258" s="39">
        <f t="shared" si="159"/>
        <v>28</v>
      </c>
      <c r="U1258" s="72"/>
    </row>
    <row r="1259" spans="1:21" s="39" customFormat="1" ht="54" hidden="1" outlineLevel="1">
      <c r="A1259" s="32">
        <f t="shared" si="160"/>
        <v>1251</v>
      </c>
      <c r="B1259" s="32" t="s">
        <v>3868</v>
      </c>
      <c r="C1259" s="32" t="s">
        <v>3869</v>
      </c>
      <c r="D1259" s="53" t="s">
        <v>8404</v>
      </c>
      <c r="E1259" s="34">
        <v>546592452</v>
      </c>
      <c r="F1259" s="43" t="s">
        <v>222</v>
      </c>
      <c r="G1259" s="34" t="s">
        <v>13278</v>
      </c>
      <c r="H1259" s="35" t="s">
        <v>8405</v>
      </c>
      <c r="I1259" s="36" t="str">
        <f t="shared" si="153"/>
        <v>4</v>
      </c>
      <c r="J1259" s="36">
        <f t="shared" si="154"/>
        <v>14</v>
      </c>
      <c r="K1259" s="36" t="str">
        <f t="shared" si="155"/>
        <v>24</v>
      </c>
      <c r="L1259" s="36" t="str">
        <f t="shared" si="156"/>
        <v>01</v>
      </c>
      <c r="M1259" s="36" t="str">
        <f t="shared" si="157"/>
        <v>81</v>
      </c>
      <c r="N1259" s="34">
        <f t="shared" si="158"/>
        <v>26943.417020000001</v>
      </c>
      <c r="O1259" s="37">
        <v>24726.5</v>
      </c>
      <c r="P1259" s="37">
        <v>2216.9170199999999</v>
      </c>
      <c r="Q1259" s="32" t="s">
        <v>3872</v>
      </c>
      <c r="R1259" s="37" t="s">
        <v>8406</v>
      </c>
      <c r="S1259" s="38">
        <v>44650</v>
      </c>
      <c r="T1259" s="39">
        <f t="shared" si="159"/>
        <v>28</v>
      </c>
      <c r="U1259" s="72"/>
    </row>
    <row r="1260" spans="1:21" s="39" customFormat="1" ht="54" hidden="1" outlineLevel="1">
      <c r="A1260" s="32">
        <f t="shared" si="160"/>
        <v>1252</v>
      </c>
      <c r="B1260" s="32" t="s">
        <v>3868</v>
      </c>
      <c r="C1260" s="32" t="s">
        <v>3869</v>
      </c>
      <c r="D1260" s="53" t="s">
        <v>8407</v>
      </c>
      <c r="E1260" s="34">
        <v>512131670</v>
      </c>
      <c r="F1260" s="43" t="s">
        <v>2093</v>
      </c>
      <c r="G1260" s="34" t="s">
        <v>13279</v>
      </c>
      <c r="H1260" s="35" t="s">
        <v>8408</v>
      </c>
      <c r="I1260" s="36" t="str">
        <f t="shared" si="153"/>
        <v>3</v>
      </c>
      <c r="J1260" s="36">
        <f t="shared" si="154"/>
        <v>14</v>
      </c>
      <c r="K1260" s="36" t="str">
        <f t="shared" si="155"/>
        <v>19</v>
      </c>
      <c r="L1260" s="36" t="str">
        <f t="shared" si="156"/>
        <v>01</v>
      </c>
      <c r="M1260" s="36" t="str">
        <f t="shared" si="157"/>
        <v>88</v>
      </c>
      <c r="N1260" s="34">
        <f t="shared" si="158"/>
        <v>25160</v>
      </c>
      <c r="O1260" s="37">
        <v>25160</v>
      </c>
      <c r="P1260" s="37">
        <v>0</v>
      </c>
      <c r="Q1260" s="32" t="s">
        <v>3872</v>
      </c>
      <c r="R1260" s="37" t="s">
        <v>8409</v>
      </c>
      <c r="S1260" s="38">
        <v>44651</v>
      </c>
      <c r="T1260" s="39">
        <f t="shared" si="159"/>
        <v>28</v>
      </c>
      <c r="U1260" s="72"/>
    </row>
    <row r="1261" spans="1:21" s="39" customFormat="1" ht="54" outlineLevel="1">
      <c r="A1261" s="32">
        <f t="shared" si="160"/>
        <v>1253</v>
      </c>
      <c r="B1261" s="32" t="s">
        <v>3868</v>
      </c>
      <c r="C1261" s="32" t="s">
        <v>3869</v>
      </c>
      <c r="D1261" s="53" t="s">
        <v>8410</v>
      </c>
      <c r="E1261" s="34">
        <v>539467395</v>
      </c>
      <c r="F1261" s="43" t="s">
        <v>175</v>
      </c>
      <c r="G1261" s="34" t="s">
        <v>13280</v>
      </c>
      <c r="H1261" s="35" t="s">
        <v>8411</v>
      </c>
      <c r="I1261" s="36" t="str">
        <f t="shared" si="153"/>
        <v>4</v>
      </c>
      <c r="J1261" s="36">
        <f t="shared" si="154"/>
        <v>14</v>
      </c>
      <c r="K1261" s="36" t="str">
        <f t="shared" si="155"/>
        <v>31</v>
      </c>
      <c r="L1261" s="36" t="str">
        <f t="shared" si="156"/>
        <v>05</v>
      </c>
      <c r="M1261" s="36" t="str">
        <f t="shared" si="157"/>
        <v>84</v>
      </c>
      <c r="N1261" s="34">
        <f t="shared" si="158"/>
        <v>32000</v>
      </c>
      <c r="O1261" s="37">
        <v>32000</v>
      </c>
      <c r="P1261" s="37">
        <v>0</v>
      </c>
      <c r="Q1261" s="32" t="s">
        <v>3872</v>
      </c>
      <c r="R1261" s="37" t="s">
        <v>8412</v>
      </c>
      <c r="S1261" s="38">
        <v>44646</v>
      </c>
      <c r="T1261" s="39">
        <f t="shared" si="159"/>
        <v>28</v>
      </c>
      <c r="U1261" s="72"/>
    </row>
    <row r="1262" spans="1:21" s="39" customFormat="1" ht="54" outlineLevel="1">
      <c r="A1262" s="32">
        <f t="shared" si="160"/>
        <v>1254</v>
      </c>
      <c r="B1262" s="32" t="s">
        <v>3868</v>
      </c>
      <c r="C1262" s="32" t="s">
        <v>3869</v>
      </c>
      <c r="D1262" s="53" t="s">
        <v>8413</v>
      </c>
      <c r="E1262" s="34">
        <v>527646449</v>
      </c>
      <c r="F1262" s="43" t="s">
        <v>3027</v>
      </c>
      <c r="G1262" s="34" t="s">
        <v>13281</v>
      </c>
      <c r="H1262" s="35" t="s">
        <v>8414</v>
      </c>
      <c r="I1262" s="36" t="str">
        <f t="shared" si="153"/>
        <v>3</v>
      </c>
      <c r="J1262" s="36">
        <f t="shared" si="154"/>
        <v>14</v>
      </c>
      <c r="K1262" s="36" t="str">
        <f t="shared" si="155"/>
        <v>02</v>
      </c>
      <c r="L1262" s="36" t="str">
        <f t="shared" si="156"/>
        <v>02</v>
      </c>
      <c r="M1262" s="36" t="str">
        <f t="shared" si="157"/>
        <v>85</v>
      </c>
      <c r="N1262" s="34">
        <f t="shared" si="158"/>
        <v>32000</v>
      </c>
      <c r="O1262" s="37">
        <v>32000</v>
      </c>
      <c r="P1262" s="37">
        <v>0</v>
      </c>
      <c r="Q1262" s="32" t="s">
        <v>3872</v>
      </c>
      <c r="R1262" s="37" t="s">
        <v>8415</v>
      </c>
      <c r="S1262" s="38">
        <v>44650</v>
      </c>
      <c r="T1262" s="39">
        <f t="shared" si="159"/>
        <v>28</v>
      </c>
      <c r="U1262" s="72"/>
    </row>
    <row r="1263" spans="1:21" s="39" customFormat="1" ht="54" outlineLevel="1">
      <c r="A1263" s="32">
        <f t="shared" si="160"/>
        <v>1255</v>
      </c>
      <c r="B1263" s="32" t="s">
        <v>3868</v>
      </c>
      <c r="C1263" s="32" t="s">
        <v>3869</v>
      </c>
      <c r="D1263" s="53" t="s">
        <v>8416</v>
      </c>
      <c r="E1263" s="34">
        <v>492226349</v>
      </c>
      <c r="F1263" s="43" t="s">
        <v>215</v>
      </c>
      <c r="G1263" s="34" t="s">
        <v>13282</v>
      </c>
      <c r="H1263" s="35" t="s">
        <v>8417</v>
      </c>
      <c r="I1263" s="36" t="str">
        <f t="shared" si="153"/>
        <v>4</v>
      </c>
      <c r="J1263" s="36">
        <f t="shared" si="154"/>
        <v>14</v>
      </c>
      <c r="K1263" s="36" t="str">
        <f t="shared" si="155"/>
        <v>17</v>
      </c>
      <c r="L1263" s="36" t="str">
        <f t="shared" si="156"/>
        <v>11</v>
      </c>
      <c r="M1263" s="36" t="str">
        <f t="shared" si="157"/>
        <v>81</v>
      </c>
      <c r="N1263" s="34">
        <f t="shared" si="158"/>
        <v>34816.876709999997</v>
      </c>
      <c r="O1263" s="37">
        <v>32000</v>
      </c>
      <c r="P1263" s="37">
        <v>2816.87671</v>
      </c>
      <c r="Q1263" s="32" t="s">
        <v>3872</v>
      </c>
      <c r="R1263" s="37" t="s">
        <v>8418</v>
      </c>
      <c r="S1263" s="38">
        <v>44652</v>
      </c>
      <c r="T1263" s="39">
        <f t="shared" si="159"/>
        <v>28</v>
      </c>
      <c r="U1263" s="72"/>
    </row>
    <row r="1264" spans="1:21" s="39" customFormat="1" ht="54" hidden="1" outlineLevel="1">
      <c r="A1264" s="32">
        <f t="shared" si="160"/>
        <v>1256</v>
      </c>
      <c r="B1264" s="32" t="s">
        <v>3868</v>
      </c>
      <c r="C1264" s="32" t="s">
        <v>3869</v>
      </c>
      <c r="D1264" s="53" t="s">
        <v>8419</v>
      </c>
      <c r="E1264" s="34" t="s">
        <v>8420</v>
      </c>
      <c r="F1264" s="43" t="s">
        <v>404</v>
      </c>
      <c r="G1264" s="34" t="s">
        <v>13283</v>
      </c>
      <c r="H1264" s="35" t="s">
        <v>8421</v>
      </c>
      <c r="I1264" s="36" t="str">
        <f t="shared" si="153"/>
        <v>4</v>
      </c>
      <c r="J1264" s="36">
        <f t="shared" si="154"/>
        <v>14</v>
      </c>
      <c r="K1264" s="36" t="str">
        <f t="shared" si="155"/>
        <v>28</v>
      </c>
      <c r="L1264" s="36" t="str">
        <f t="shared" si="156"/>
        <v>05</v>
      </c>
      <c r="M1264" s="36" t="str">
        <f t="shared" si="157"/>
        <v>87</v>
      </c>
      <c r="N1264" s="34">
        <f t="shared" si="158"/>
        <v>30000</v>
      </c>
      <c r="O1264" s="37">
        <v>30000</v>
      </c>
      <c r="P1264" s="37">
        <v>0</v>
      </c>
      <c r="Q1264" s="32" t="s">
        <v>3872</v>
      </c>
      <c r="R1264" s="37" t="s">
        <v>8422</v>
      </c>
      <c r="S1264" s="38">
        <v>44653</v>
      </c>
      <c r="T1264" s="39">
        <f t="shared" si="159"/>
        <v>28</v>
      </c>
      <c r="U1264" s="72"/>
    </row>
    <row r="1265" spans="1:21" s="39" customFormat="1" ht="54" outlineLevel="1">
      <c r="A1265" s="32">
        <f t="shared" si="160"/>
        <v>1257</v>
      </c>
      <c r="B1265" s="32" t="s">
        <v>3868</v>
      </c>
      <c r="C1265" s="32" t="s">
        <v>3869</v>
      </c>
      <c r="D1265" s="53" t="s">
        <v>8423</v>
      </c>
      <c r="E1265" s="34" t="s">
        <v>8424</v>
      </c>
      <c r="F1265" s="43" t="s">
        <v>1176</v>
      </c>
      <c r="G1265" s="34" t="s">
        <v>13284</v>
      </c>
      <c r="H1265" s="35">
        <v>40511892100056</v>
      </c>
      <c r="I1265" s="36" t="str">
        <f t="shared" si="153"/>
        <v>4</v>
      </c>
      <c r="J1265" s="36">
        <f t="shared" si="154"/>
        <v>14</v>
      </c>
      <c r="K1265" s="36" t="str">
        <f t="shared" si="155"/>
        <v>05</v>
      </c>
      <c r="L1265" s="36" t="str">
        <f t="shared" si="156"/>
        <v>11</v>
      </c>
      <c r="M1265" s="36" t="str">
        <f t="shared" si="157"/>
        <v>89</v>
      </c>
      <c r="N1265" s="34">
        <f t="shared" si="158"/>
        <v>32000</v>
      </c>
      <c r="O1265" s="37">
        <v>32000</v>
      </c>
      <c r="P1265" s="37">
        <v>0</v>
      </c>
      <c r="Q1265" s="32" t="s">
        <v>3872</v>
      </c>
      <c r="R1265" s="37" t="s">
        <v>8425</v>
      </c>
      <c r="S1265" s="38">
        <v>44653</v>
      </c>
      <c r="T1265" s="39">
        <f t="shared" si="159"/>
        <v>28</v>
      </c>
      <c r="U1265" s="72"/>
    </row>
    <row r="1266" spans="1:21" s="39" customFormat="1" ht="54" outlineLevel="1">
      <c r="A1266" s="32">
        <f t="shared" si="160"/>
        <v>1258</v>
      </c>
      <c r="B1266" s="32" t="s">
        <v>3868</v>
      </c>
      <c r="C1266" s="32" t="s">
        <v>3869</v>
      </c>
      <c r="D1266" s="53" t="s">
        <v>8426</v>
      </c>
      <c r="E1266" s="34" t="s">
        <v>8427</v>
      </c>
      <c r="F1266" s="43" t="s">
        <v>3226</v>
      </c>
      <c r="G1266" s="34">
        <v>4993778</v>
      </c>
      <c r="H1266" s="35" t="s">
        <v>8428</v>
      </c>
      <c r="I1266" s="36" t="str">
        <f t="shared" si="153"/>
        <v>3</v>
      </c>
      <c r="J1266" s="36">
        <f t="shared" si="154"/>
        <v>14</v>
      </c>
      <c r="K1266" s="36" t="str">
        <f t="shared" si="155"/>
        <v>05</v>
      </c>
      <c r="L1266" s="36" t="str">
        <f t="shared" si="156"/>
        <v>03</v>
      </c>
      <c r="M1266" s="36" t="str">
        <f t="shared" si="157"/>
        <v>91</v>
      </c>
      <c r="N1266" s="34">
        <f t="shared" si="158"/>
        <v>32000</v>
      </c>
      <c r="O1266" s="37">
        <v>32000</v>
      </c>
      <c r="P1266" s="37">
        <v>0</v>
      </c>
      <c r="Q1266" s="32" t="s">
        <v>3872</v>
      </c>
      <c r="R1266" s="37" t="s">
        <v>8429</v>
      </c>
      <c r="S1266" s="38">
        <v>44653</v>
      </c>
      <c r="T1266" s="39">
        <f t="shared" si="159"/>
        <v>28</v>
      </c>
      <c r="U1266" s="72"/>
    </row>
    <row r="1267" spans="1:21" s="39" customFormat="1" ht="54" outlineLevel="1">
      <c r="A1267" s="32">
        <f t="shared" si="160"/>
        <v>1259</v>
      </c>
      <c r="B1267" s="32" t="s">
        <v>3868</v>
      </c>
      <c r="C1267" s="32" t="s">
        <v>3869</v>
      </c>
      <c r="D1267" s="53" t="s">
        <v>8430</v>
      </c>
      <c r="E1267" s="34">
        <v>502744744</v>
      </c>
      <c r="F1267" s="43" t="s">
        <v>8431</v>
      </c>
      <c r="G1267" s="34" t="s">
        <v>13285</v>
      </c>
      <c r="H1267" s="35">
        <v>30912842190047</v>
      </c>
      <c r="I1267" s="36" t="str">
        <f t="shared" si="153"/>
        <v>3</v>
      </c>
      <c r="J1267" s="36">
        <f t="shared" si="154"/>
        <v>14</v>
      </c>
      <c r="K1267" s="36" t="str">
        <f t="shared" si="155"/>
        <v>09</v>
      </c>
      <c r="L1267" s="36" t="str">
        <f t="shared" si="156"/>
        <v>12</v>
      </c>
      <c r="M1267" s="36" t="str">
        <f t="shared" si="157"/>
        <v>84</v>
      </c>
      <c r="N1267" s="34">
        <f t="shared" si="158"/>
        <v>32000</v>
      </c>
      <c r="O1267" s="37">
        <v>32000</v>
      </c>
      <c r="P1267" s="37">
        <v>0</v>
      </c>
      <c r="Q1267" s="32" t="s">
        <v>3872</v>
      </c>
      <c r="R1267" s="37" t="s">
        <v>8432</v>
      </c>
      <c r="S1267" s="38">
        <v>44656</v>
      </c>
      <c r="T1267" s="39">
        <f t="shared" si="159"/>
        <v>28</v>
      </c>
      <c r="U1267" s="72"/>
    </row>
    <row r="1268" spans="1:21" s="39" customFormat="1" ht="54" outlineLevel="1">
      <c r="A1268" s="32">
        <f t="shared" si="160"/>
        <v>1260</v>
      </c>
      <c r="B1268" s="32" t="s">
        <v>3868</v>
      </c>
      <c r="C1268" s="32" t="s">
        <v>3869</v>
      </c>
      <c r="D1268" s="53" t="s">
        <v>8433</v>
      </c>
      <c r="E1268" s="35">
        <v>600605036</v>
      </c>
      <c r="F1268" s="43" t="s">
        <v>219</v>
      </c>
      <c r="G1268" s="34" t="s">
        <v>13286</v>
      </c>
      <c r="H1268" s="35">
        <v>40204902160101</v>
      </c>
      <c r="I1268" s="36" t="str">
        <f t="shared" si="153"/>
        <v>4</v>
      </c>
      <c r="J1268" s="36">
        <f t="shared" si="154"/>
        <v>14</v>
      </c>
      <c r="K1268" s="36" t="str">
        <f t="shared" si="155"/>
        <v>02</v>
      </c>
      <c r="L1268" s="36" t="str">
        <f t="shared" si="156"/>
        <v>04</v>
      </c>
      <c r="M1268" s="36" t="str">
        <f t="shared" si="157"/>
        <v>90</v>
      </c>
      <c r="N1268" s="34">
        <f t="shared" si="158"/>
        <v>32000</v>
      </c>
      <c r="O1268" s="37">
        <v>32000</v>
      </c>
      <c r="P1268" s="37">
        <v>0</v>
      </c>
      <c r="Q1268" s="32" t="s">
        <v>3872</v>
      </c>
      <c r="R1268" s="37" t="s">
        <v>8434</v>
      </c>
      <c r="S1268" s="38">
        <v>44655</v>
      </c>
      <c r="T1268" s="39">
        <f t="shared" si="159"/>
        <v>28</v>
      </c>
      <c r="U1268" s="72"/>
    </row>
    <row r="1269" spans="1:21" s="39" customFormat="1" ht="54" outlineLevel="1">
      <c r="A1269" s="32">
        <f t="shared" si="160"/>
        <v>1261</v>
      </c>
      <c r="B1269" s="32" t="s">
        <v>3868</v>
      </c>
      <c r="C1269" s="32" t="s">
        <v>3869</v>
      </c>
      <c r="D1269" s="53" t="s">
        <v>8435</v>
      </c>
      <c r="E1269" s="35">
        <v>527239416</v>
      </c>
      <c r="F1269" s="43" t="s">
        <v>1158</v>
      </c>
      <c r="G1269" s="34" t="s">
        <v>13287</v>
      </c>
      <c r="H1269" s="35">
        <v>30511952170020</v>
      </c>
      <c r="I1269" s="36" t="str">
        <f t="shared" si="153"/>
        <v>3</v>
      </c>
      <c r="J1269" s="36">
        <f t="shared" si="154"/>
        <v>14</v>
      </c>
      <c r="K1269" s="36" t="str">
        <f t="shared" si="155"/>
        <v>05</v>
      </c>
      <c r="L1269" s="36" t="str">
        <f t="shared" si="156"/>
        <v>11</v>
      </c>
      <c r="M1269" s="36" t="str">
        <f t="shared" si="157"/>
        <v>95</v>
      </c>
      <c r="N1269" s="34">
        <f t="shared" si="158"/>
        <v>32000</v>
      </c>
      <c r="O1269" s="37">
        <v>32000</v>
      </c>
      <c r="P1269" s="37">
        <v>0</v>
      </c>
      <c r="Q1269" s="32" t="s">
        <v>3872</v>
      </c>
      <c r="R1269" s="37" t="s">
        <v>8436</v>
      </c>
      <c r="S1269" s="38">
        <v>44649</v>
      </c>
      <c r="T1269" s="39">
        <f t="shared" si="159"/>
        <v>28</v>
      </c>
      <c r="U1269" s="72"/>
    </row>
    <row r="1270" spans="1:21" s="39" customFormat="1" ht="54" outlineLevel="1">
      <c r="A1270" s="32">
        <f t="shared" si="160"/>
        <v>1262</v>
      </c>
      <c r="B1270" s="32" t="s">
        <v>3868</v>
      </c>
      <c r="C1270" s="32" t="s">
        <v>3869</v>
      </c>
      <c r="D1270" s="53" t="s">
        <v>8437</v>
      </c>
      <c r="E1270" s="47" t="s">
        <v>8438</v>
      </c>
      <c r="F1270" s="43" t="s">
        <v>8439</v>
      </c>
      <c r="G1270" s="34" t="s">
        <v>13288</v>
      </c>
      <c r="H1270" s="35">
        <v>30309882150052</v>
      </c>
      <c r="I1270" s="36" t="str">
        <f t="shared" si="153"/>
        <v>3</v>
      </c>
      <c r="J1270" s="36">
        <f t="shared" si="154"/>
        <v>14</v>
      </c>
      <c r="K1270" s="36" t="str">
        <f t="shared" si="155"/>
        <v>03</v>
      </c>
      <c r="L1270" s="36" t="str">
        <f t="shared" si="156"/>
        <v>09</v>
      </c>
      <c r="M1270" s="36" t="str">
        <f t="shared" si="157"/>
        <v>88</v>
      </c>
      <c r="N1270" s="34">
        <f t="shared" si="158"/>
        <v>32000</v>
      </c>
      <c r="O1270" s="37">
        <v>32000</v>
      </c>
      <c r="P1270" s="37">
        <v>0</v>
      </c>
      <c r="Q1270" s="32" t="s">
        <v>3872</v>
      </c>
      <c r="R1270" s="37" t="s">
        <v>8440</v>
      </c>
      <c r="S1270" s="38">
        <v>44624</v>
      </c>
      <c r="T1270" s="39">
        <f t="shared" si="159"/>
        <v>28</v>
      </c>
      <c r="U1270" s="72"/>
    </row>
    <row r="1271" spans="1:21" s="39" customFormat="1" ht="54" outlineLevel="1">
      <c r="A1271" s="32">
        <f t="shared" si="160"/>
        <v>1263</v>
      </c>
      <c r="B1271" s="32" t="s">
        <v>3868</v>
      </c>
      <c r="C1271" s="32" t="s">
        <v>3869</v>
      </c>
      <c r="D1271" s="53" t="s">
        <v>8441</v>
      </c>
      <c r="E1271" s="34" t="s">
        <v>8442</v>
      </c>
      <c r="F1271" s="43" t="s">
        <v>1394</v>
      </c>
      <c r="G1271" s="34" t="s">
        <v>13289</v>
      </c>
      <c r="H1271" s="35" t="s">
        <v>8443</v>
      </c>
      <c r="I1271" s="36" t="str">
        <f t="shared" si="153"/>
        <v>3</v>
      </c>
      <c r="J1271" s="36">
        <f t="shared" si="154"/>
        <v>14</v>
      </c>
      <c r="K1271" s="36" t="str">
        <f t="shared" si="155"/>
        <v>03</v>
      </c>
      <c r="L1271" s="36" t="str">
        <f t="shared" si="156"/>
        <v>05</v>
      </c>
      <c r="M1271" s="36" t="str">
        <f t="shared" si="157"/>
        <v>96</v>
      </c>
      <c r="N1271" s="34">
        <f t="shared" si="158"/>
        <v>32000</v>
      </c>
      <c r="O1271" s="37">
        <v>32000</v>
      </c>
      <c r="P1271" s="37">
        <v>0</v>
      </c>
      <c r="Q1271" s="32" t="s">
        <v>3872</v>
      </c>
      <c r="R1271" s="37" t="s">
        <v>8444</v>
      </c>
      <c r="S1271" s="38">
        <v>44650</v>
      </c>
      <c r="T1271" s="39">
        <f t="shared" si="159"/>
        <v>28</v>
      </c>
      <c r="U1271" s="72"/>
    </row>
    <row r="1272" spans="1:21" s="39" customFormat="1" ht="54" outlineLevel="1">
      <c r="A1272" s="32">
        <f t="shared" si="160"/>
        <v>1264</v>
      </c>
      <c r="B1272" s="32" t="s">
        <v>3868</v>
      </c>
      <c r="C1272" s="32" t="s">
        <v>3869</v>
      </c>
      <c r="D1272" s="53" t="s">
        <v>8445</v>
      </c>
      <c r="E1272" s="34">
        <v>527293683</v>
      </c>
      <c r="F1272" s="43" t="s">
        <v>1517</v>
      </c>
      <c r="G1272" s="34" t="s">
        <v>13290</v>
      </c>
      <c r="H1272" s="35" t="s">
        <v>8446</v>
      </c>
      <c r="I1272" s="36" t="str">
        <f t="shared" si="153"/>
        <v>4</v>
      </c>
      <c r="J1272" s="36">
        <f t="shared" si="154"/>
        <v>14</v>
      </c>
      <c r="K1272" s="36" t="str">
        <f t="shared" si="155"/>
        <v>06</v>
      </c>
      <c r="L1272" s="36" t="str">
        <f t="shared" si="156"/>
        <v>04</v>
      </c>
      <c r="M1272" s="36" t="str">
        <f t="shared" si="157"/>
        <v>88</v>
      </c>
      <c r="N1272" s="34">
        <f t="shared" si="158"/>
        <v>32000</v>
      </c>
      <c r="O1272" s="37">
        <v>32000</v>
      </c>
      <c r="P1272" s="37">
        <v>0</v>
      </c>
      <c r="Q1272" s="32" t="s">
        <v>3872</v>
      </c>
      <c r="R1272" s="37" t="s">
        <v>8447</v>
      </c>
      <c r="S1272" s="38">
        <v>44656</v>
      </c>
      <c r="T1272" s="39">
        <f t="shared" si="159"/>
        <v>28</v>
      </c>
      <c r="U1272" s="72"/>
    </row>
    <row r="1273" spans="1:21" s="39" customFormat="1" ht="54" hidden="1" outlineLevel="1">
      <c r="A1273" s="32">
        <f t="shared" si="160"/>
        <v>1265</v>
      </c>
      <c r="B1273" s="32" t="s">
        <v>3868</v>
      </c>
      <c r="C1273" s="32" t="s">
        <v>3869</v>
      </c>
      <c r="D1273" s="53" t="s">
        <v>8448</v>
      </c>
      <c r="E1273" s="34">
        <v>556906781</v>
      </c>
      <c r="F1273" s="43" t="s">
        <v>3784</v>
      </c>
      <c r="G1273" s="34" t="s">
        <v>13291</v>
      </c>
      <c r="H1273" s="35" t="s">
        <v>8449</v>
      </c>
      <c r="I1273" s="36" t="str">
        <f t="shared" si="153"/>
        <v>3</v>
      </c>
      <c r="J1273" s="36">
        <f t="shared" si="154"/>
        <v>14</v>
      </c>
      <c r="K1273" s="36" t="str">
        <f t="shared" si="155"/>
        <v>25</v>
      </c>
      <c r="L1273" s="36" t="str">
        <f t="shared" si="156"/>
        <v>12</v>
      </c>
      <c r="M1273" s="36" t="str">
        <f t="shared" si="157"/>
        <v>86</v>
      </c>
      <c r="N1273" s="34">
        <f t="shared" si="158"/>
        <v>35000</v>
      </c>
      <c r="O1273" s="37">
        <v>35000</v>
      </c>
      <c r="P1273" s="37">
        <v>0</v>
      </c>
      <c r="Q1273" s="32" t="s">
        <v>3872</v>
      </c>
      <c r="R1273" s="37" t="s">
        <v>8450</v>
      </c>
      <c r="S1273" s="38">
        <v>44655</v>
      </c>
      <c r="T1273" s="39">
        <f t="shared" si="159"/>
        <v>28</v>
      </c>
      <c r="U1273" s="72"/>
    </row>
    <row r="1274" spans="1:21" s="39" customFormat="1" ht="54" outlineLevel="1">
      <c r="A1274" s="32">
        <f t="shared" si="160"/>
        <v>1266</v>
      </c>
      <c r="B1274" s="32" t="s">
        <v>3868</v>
      </c>
      <c r="C1274" s="32" t="s">
        <v>3869</v>
      </c>
      <c r="D1274" s="53" t="s">
        <v>8451</v>
      </c>
      <c r="E1274" s="34">
        <v>558519408</v>
      </c>
      <c r="F1274" s="43" t="s">
        <v>1361</v>
      </c>
      <c r="G1274" s="34" t="s">
        <v>13292</v>
      </c>
      <c r="H1274" s="35" t="s">
        <v>8452</v>
      </c>
      <c r="I1274" s="36" t="str">
        <f t="shared" si="153"/>
        <v>4</v>
      </c>
      <c r="J1274" s="36">
        <f t="shared" si="154"/>
        <v>14</v>
      </c>
      <c r="K1274" s="36" t="str">
        <f t="shared" si="155"/>
        <v>03</v>
      </c>
      <c r="L1274" s="36" t="str">
        <f t="shared" si="156"/>
        <v>05</v>
      </c>
      <c r="M1274" s="36" t="str">
        <f t="shared" si="157"/>
        <v>95</v>
      </c>
      <c r="N1274" s="34">
        <f t="shared" si="158"/>
        <v>32000</v>
      </c>
      <c r="O1274" s="37">
        <v>32000</v>
      </c>
      <c r="P1274" s="37">
        <v>0</v>
      </c>
      <c r="Q1274" s="32" t="s">
        <v>3872</v>
      </c>
      <c r="R1274" s="37" t="s">
        <v>8453</v>
      </c>
      <c r="S1274" s="38">
        <v>44655</v>
      </c>
      <c r="T1274" s="39">
        <f t="shared" si="159"/>
        <v>28</v>
      </c>
      <c r="U1274" s="72"/>
    </row>
    <row r="1275" spans="1:21" s="39" customFormat="1" ht="54" outlineLevel="1">
      <c r="A1275" s="32">
        <f t="shared" si="160"/>
        <v>1267</v>
      </c>
      <c r="B1275" s="32" t="s">
        <v>3868</v>
      </c>
      <c r="C1275" s="32" t="s">
        <v>3869</v>
      </c>
      <c r="D1275" s="53" t="s">
        <v>8454</v>
      </c>
      <c r="E1275" s="34">
        <v>490907238</v>
      </c>
      <c r="F1275" s="43" t="s">
        <v>998</v>
      </c>
      <c r="G1275" s="34" t="s">
        <v>13293</v>
      </c>
      <c r="H1275" s="35" t="s">
        <v>8455</v>
      </c>
      <c r="I1275" s="36" t="str">
        <f t="shared" si="153"/>
        <v>3</v>
      </c>
      <c r="J1275" s="36">
        <f t="shared" si="154"/>
        <v>14</v>
      </c>
      <c r="K1275" s="36" t="str">
        <f t="shared" si="155"/>
        <v>11</v>
      </c>
      <c r="L1275" s="36" t="str">
        <f t="shared" si="156"/>
        <v>03</v>
      </c>
      <c r="M1275" s="36" t="str">
        <f t="shared" si="157"/>
        <v>85</v>
      </c>
      <c r="N1275" s="34">
        <f t="shared" si="158"/>
        <v>32000</v>
      </c>
      <c r="O1275" s="37">
        <v>32000</v>
      </c>
      <c r="P1275" s="37">
        <v>0</v>
      </c>
      <c r="Q1275" s="32" t="s">
        <v>3872</v>
      </c>
      <c r="R1275" s="37" t="s">
        <v>8456</v>
      </c>
      <c r="S1275" s="38">
        <v>44656</v>
      </c>
      <c r="T1275" s="39">
        <f t="shared" si="159"/>
        <v>28</v>
      </c>
      <c r="U1275" s="72"/>
    </row>
    <row r="1276" spans="1:21" s="39" customFormat="1" ht="54" hidden="1" outlineLevel="1">
      <c r="A1276" s="32">
        <f t="shared" si="160"/>
        <v>1268</v>
      </c>
      <c r="B1276" s="32" t="s">
        <v>3868</v>
      </c>
      <c r="C1276" s="32" t="s">
        <v>3869</v>
      </c>
      <c r="D1276" s="53" t="s">
        <v>8457</v>
      </c>
      <c r="E1276" s="34" t="s">
        <v>8458</v>
      </c>
      <c r="F1276" s="43" t="s">
        <v>110</v>
      </c>
      <c r="G1276" s="34" t="s">
        <v>13294</v>
      </c>
      <c r="H1276" s="35" t="s">
        <v>8459</v>
      </c>
      <c r="I1276" s="36" t="str">
        <f t="shared" si="153"/>
        <v>3</v>
      </c>
      <c r="J1276" s="36">
        <f t="shared" si="154"/>
        <v>14</v>
      </c>
      <c r="K1276" s="36" t="str">
        <f t="shared" si="155"/>
        <v>03</v>
      </c>
      <c r="L1276" s="36" t="str">
        <f t="shared" si="156"/>
        <v>09</v>
      </c>
      <c r="M1276" s="36" t="str">
        <f t="shared" si="157"/>
        <v>87</v>
      </c>
      <c r="N1276" s="34">
        <f t="shared" si="158"/>
        <v>33240</v>
      </c>
      <c r="O1276" s="37">
        <v>33240</v>
      </c>
      <c r="P1276" s="37">
        <v>0</v>
      </c>
      <c r="Q1276" s="32" t="s">
        <v>3872</v>
      </c>
      <c r="R1276" s="37" t="s">
        <v>8460</v>
      </c>
      <c r="S1276" s="38">
        <v>44647</v>
      </c>
      <c r="T1276" s="39">
        <f t="shared" si="159"/>
        <v>28</v>
      </c>
      <c r="U1276" s="72"/>
    </row>
    <row r="1277" spans="1:21" s="39" customFormat="1" ht="54" outlineLevel="1">
      <c r="A1277" s="32">
        <f t="shared" si="160"/>
        <v>1269</v>
      </c>
      <c r="B1277" s="32" t="s">
        <v>3868</v>
      </c>
      <c r="C1277" s="32" t="s">
        <v>3869</v>
      </c>
      <c r="D1277" s="53" t="s">
        <v>8461</v>
      </c>
      <c r="E1277" s="34" t="s">
        <v>8462</v>
      </c>
      <c r="F1277" s="43" t="s">
        <v>2064</v>
      </c>
      <c r="G1277" s="34" t="s">
        <v>13295</v>
      </c>
      <c r="H1277" s="35" t="s">
        <v>8463</v>
      </c>
      <c r="I1277" s="36" t="str">
        <f t="shared" si="153"/>
        <v>4</v>
      </c>
      <c r="J1277" s="36">
        <f t="shared" si="154"/>
        <v>14</v>
      </c>
      <c r="K1277" s="36" t="str">
        <f t="shared" si="155"/>
        <v>14</v>
      </c>
      <c r="L1277" s="36" t="str">
        <f t="shared" si="156"/>
        <v>08</v>
      </c>
      <c r="M1277" s="36" t="str">
        <f t="shared" si="157"/>
        <v>93</v>
      </c>
      <c r="N1277" s="34">
        <f t="shared" si="158"/>
        <v>32000</v>
      </c>
      <c r="O1277" s="37">
        <v>32000</v>
      </c>
      <c r="P1277" s="37">
        <v>0</v>
      </c>
      <c r="Q1277" s="32" t="s">
        <v>3872</v>
      </c>
      <c r="R1277" s="37" t="s">
        <v>8464</v>
      </c>
      <c r="S1277" s="38">
        <v>44657</v>
      </c>
      <c r="T1277" s="39">
        <f t="shared" si="159"/>
        <v>28</v>
      </c>
      <c r="U1277" s="72"/>
    </row>
    <row r="1278" spans="1:21" s="39" customFormat="1" ht="54" outlineLevel="1">
      <c r="A1278" s="32">
        <f t="shared" si="160"/>
        <v>1270</v>
      </c>
      <c r="B1278" s="32" t="s">
        <v>3868</v>
      </c>
      <c r="C1278" s="32" t="s">
        <v>3869</v>
      </c>
      <c r="D1278" s="53" t="s">
        <v>8465</v>
      </c>
      <c r="E1278" s="34" t="s">
        <v>8466</v>
      </c>
      <c r="F1278" s="43" t="s">
        <v>1582</v>
      </c>
      <c r="G1278" s="34" t="s">
        <v>13296</v>
      </c>
      <c r="H1278" s="35" t="s">
        <v>8467</v>
      </c>
      <c r="I1278" s="36" t="str">
        <f t="shared" si="153"/>
        <v>4</v>
      </c>
      <c r="J1278" s="36">
        <f t="shared" si="154"/>
        <v>14</v>
      </c>
      <c r="K1278" s="36" t="str">
        <f t="shared" si="155"/>
        <v>19</v>
      </c>
      <c r="L1278" s="36" t="str">
        <f t="shared" si="156"/>
        <v>02</v>
      </c>
      <c r="M1278" s="36" t="str">
        <f t="shared" si="157"/>
        <v>91</v>
      </c>
      <c r="N1278" s="34">
        <f t="shared" si="158"/>
        <v>32000</v>
      </c>
      <c r="O1278" s="37">
        <v>32000</v>
      </c>
      <c r="P1278" s="37">
        <v>0</v>
      </c>
      <c r="Q1278" s="32" t="s">
        <v>3872</v>
      </c>
      <c r="R1278" s="37" t="s">
        <v>8468</v>
      </c>
      <c r="S1278" s="38">
        <v>44647</v>
      </c>
      <c r="T1278" s="39">
        <f t="shared" si="159"/>
        <v>28</v>
      </c>
      <c r="U1278" s="72"/>
    </row>
    <row r="1279" spans="1:21" s="39" customFormat="1" ht="54" outlineLevel="1">
      <c r="A1279" s="32">
        <f t="shared" si="160"/>
        <v>1271</v>
      </c>
      <c r="B1279" s="32" t="s">
        <v>3868</v>
      </c>
      <c r="C1279" s="32" t="s">
        <v>3869</v>
      </c>
      <c r="D1279" s="53" t="s">
        <v>8469</v>
      </c>
      <c r="E1279" s="34" t="s">
        <v>8470</v>
      </c>
      <c r="F1279" s="43" t="s">
        <v>1239</v>
      </c>
      <c r="G1279" s="34" t="s">
        <v>13297</v>
      </c>
      <c r="H1279" s="35" t="s">
        <v>8471</v>
      </c>
      <c r="I1279" s="36" t="str">
        <f t="shared" si="153"/>
        <v>4</v>
      </c>
      <c r="J1279" s="36">
        <f t="shared" si="154"/>
        <v>14</v>
      </c>
      <c r="K1279" s="36" t="str">
        <f t="shared" si="155"/>
        <v>09</v>
      </c>
      <c r="L1279" s="36" t="str">
        <f t="shared" si="156"/>
        <v>10</v>
      </c>
      <c r="M1279" s="36" t="str">
        <f t="shared" si="157"/>
        <v>86</v>
      </c>
      <c r="N1279" s="34">
        <f t="shared" si="158"/>
        <v>32000</v>
      </c>
      <c r="O1279" s="37">
        <v>32000</v>
      </c>
      <c r="P1279" s="37">
        <v>0</v>
      </c>
      <c r="Q1279" s="32" t="s">
        <v>3872</v>
      </c>
      <c r="R1279" s="37" t="s">
        <v>8472</v>
      </c>
      <c r="S1279" s="38">
        <v>44647</v>
      </c>
      <c r="T1279" s="39">
        <f t="shared" si="159"/>
        <v>28</v>
      </c>
      <c r="U1279" s="72"/>
    </row>
    <row r="1280" spans="1:21" s="39" customFormat="1" ht="54" outlineLevel="1">
      <c r="A1280" s="32">
        <f t="shared" si="160"/>
        <v>1272</v>
      </c>
      <c r="B1280" s="32" t="s">
        <v>3868</v>
      </c>
      <c r="C1280" s="32" t="s">
        <v>3869</v>
      </c>
      <c r="D1280" s="53" t="s">
        <v>8473</v>
      </c>
      <c r="E1280" s="34" t="s">
        <v>8474</v>
      </c>
      <c r="F1280" s="43" t="s">
        <v>972</v>
      </c>
      <c r="G1280" s="34" t="s">
        <v>13298</v>
      </c>
      <c r="H1280" s="35" t="s">
        <v>8475</v>
      </c>
      <c r="I1280" s="36" t="str">
        <f t="shared" si="153"/>
        <v>4</v>
      </c>
      <c r="J1280" s="36">
        <f t="shared" si="154"/>
        <v>14</v>
      </c>
      <c r="K1280" s="36" t="str">
        <f t="shared" si="155"/>
        <v>21</v>
      </c>
      <c r="L1280" s="36" t="str">
        <f t="shared" si="156"/>
        <v>01</v>
      </c>
      <c r="M1280" s="36" t="str">
        <f t="shared" si="157"/>
        <v>83</v>
      </c>
      <c r="N1280" s="34">
        <f t="shared" si="158"/>
        <v>32000</v>
      </c>
      <c r="O1280" s="37">
        <v>32000</v>
      </c>
      <c r="P1280" s="37">
        <v>0</v>
      </c>
      <c r="Q1280" s="32" t="s">
        <v>3872</v>
      </c>
      <c r="R1280" s="37" t="s">
        <v>8476</v>
      </c>
      <c r="S1280" s="38">
        <v>44647</v>
      </c>
      <c r="T1280" s="39">
        <f t="shared" si="159"/>
        <v>28</v>
      </c>
      <c r="U1280" s="72"/>
    </row>
    <row r="1281" spans="1:21" s="39" customFormat="1" ht="54" outlineLevel="1">
      <c r="A1281" s="32">
        <f t="shared" si="160"/>
        <v>1273</v>
      </c>
      <c r="B1281" s="32" t="s">
        <v>3868</v>
      </c>
      <c r="C1281" s="32" t="s">
        <v>3869</v>
      </c>
      <c r="D1281" s="53" t="s">
        <v>8477</v>
      </c>
      <c r="E1281" s="34" t="s">
        <v>8478</v>
      </c>
      <c r="F1281" s="43" t="s">
        <v>2514</v>
      </c>
      <c r="G1281" s="34" t="s">
        <v>13299</v>
      </c>
      <c r="H1281" s="35" t="s">
        <v>8479</v>
      </c>
      <c r="I1281" s="36" t="str">
        <f t="shared" si="153"/>
        <v>4</v>
      </c>
      <c r="J1281" s="36">
        <f t="shared" si="154"/>
        <v>14</v>
      </c>
      <c r="K1281" s="36" t="str">
        <f t="shared" si="155"/>
        <v>05</v>
      </c>
      <c r="L1281" s="36" t="str">
        <f t="shared" si="156"/>
        <v>12</v>
      </c>
      <c r="M1281" s="36" t="str">
        <f t="shared" si="157"/>
        <v>92</v>
      </c>
      <c r="N1281" s="34">
        <f t="shared" si="158"/>
        <v>32000</v>
      </c>
      <c r="O1281" s="37">
        <v>32000</v>
      </c>
      <c r="P1281" s="37">
        <v>0</v>
      </c>
      <c r="Q1281" s="32" t="s">
        <v>3872</v>
      </c>
      <c r="R1281" s="37" t="s">
        <v>8480</v>
      </c>
      <c r="S1281" s="38">
        <v>44647</v>
      </c>
      <c r="T1281" s="39">
        <f t="shared" si="159"/>
        <v>28</v>
      </c>
      <c r="U1281" s="72"/>
    </row>
    <row r="1282" spans="1:21" s="39" customFormat="1" ht="54" outlineLevel="1">
      <c r="A1282" s="32">
        <f t="shared" si="160"/>
        <v>1274</v>
      </c>
      <c r="B1282" s="32" t="s">
        <v>3868</v>
      </c>
      <c r="C1282" s="32" t="s">
        <v>3869</v>
      </c>
      <c r="D1282" s="53" t="s">
        <v>8481</v>
      </c>
      <c r="E1282" s="34" t="s">
        <v>8482</v>
      </c>
      <c r="F1282" s="43" t="s">
        <v>3342</v>
      </c>
      <c r="G1282" s="34" t="s">
        <v>13300</v>
      </c>
      <c r="H1282" s="35" t="s">
        <v>8483</v>
      </c>
      <c r="I1282" s="36" t="str">
        <f t="shared" si="153"/>
        <v>4</v>
      </c>
      <c r="J1282" s="36">
        <f t="shared" si="154"/>
        <v>14</v>
      </c>
      <c r="K1282" s="36" t="str">
        <f t="shared" si="155"/>
        <v>11</v>
      </c>
      <c r="L1282" s="36" t="str">
        <f t="shared" si="156"/>
        <v>11</v>
      </c>
      <c r="M1282" s="36" t="str">
        <f t="shared" si="157"/>
        <v>84</v>
      </c>
      <c r="N1282" s="34">
        <f t="shared" si="158"/>
        <v>32000</v>
      </c>
      <c r="O1282" s="37">
        <v>32000</v>
      </c>
      <c r="P1282" s="37">
        <v>0</v>
      </c>
      <c r="Q1282" s="32" t="s">
        <v>3872</v>
      </c>
      <c r="R1282" s="37" t="s">
        <v>8484</v>
      </c>
      <c r="S1282" s="38">
        <v>44657</v>
      </c>
      <c r="T1282" s="39">
        <f t="shared" si="159"/>
        <v>28</v>
      </c>
      <c r="U1282" s="72"/>
    </row>
    <row r="1283" spans="1:21" s="39" customFormat="1" ht="54" outlineLevel="1">
      <c r="A1283" s="32">
        <f t="shared" si="160"/>
        <v>1275</v>
      </c>
      <c r="B1283" s="32" t="s">
        <v>3868</v>
      </c>
      <c r="C1283" s="32" t="s">
        <v>3869</v>
      </c>
      <c r="D1283" s="53" t="s">
        <v>8485</v>
      </c>
      <c r="E1283" s="34" t="s">
        <v>8486</v>
      </c>
      <c r="F1283" s="43" t="s">
        <v>1716</v>
      </c>
      <c r="G1283" s="34" t="s">
        <v>13301</v>
      </c>
      <c r="H1283" s="35" t="s">
        <v>8487</v>
      </c>
      <c r="I1283" s="36" t="str">
        <f t="shared" si="153"/>
        <v>3</v>
      </c>
      <c r="J1283" s="36">
        <f t="shared" si="154"/>
        <v>14</v>
      </c>
      <c r="K1283" s="36" t="str">
        <f t="shared" si="155"/>
        <v>03</v>
      </c>
      <c r="L1283" s="36" t="str">
        <f t="shared" si="156"/>
        <v>12</v>
      </c>
      <c r="M1283" s="36" t="str">
        <f t="shared" si="157"/>
        <v>90</v>
      </c>
      <c r="N1283" s="34">
        <f t="shared" si="158"/>
        <v>32000</v>
      </c>
      <c r="O1283" s="37">
        <v>32000</v>
      </c>
      <c r="P1283" s="37">
        <v>0</v>
      </c>
      <c r="Q1283" s="32" t="s">
        <v>3872</v>
      </c>
      <c r="R1283" s="37" t="s">
        <v>8488</v>
      </c>
      <c r="S1283" s="38">
        <v>44657</v>
      </c>
      <c r="T1283" s="39">
        <f t="shared" si="159"/>
        <v>28</v>
      </c>
      <c r="U1283" s="72"/>
    </row>
    <row r="1284" spans="1:21" s="39" customFormat="1" ht="54" hidden="1" outlineLevel="1">
      <c r="A1284" s="32">
        <f t="shared" si="160"/>
        <v>1276</v>
      </c>
      <c r="B1284" s="32" t="s">
        <v>3868</v>
      </c>
      <c r="C1284" s="32" t="s">
        <v>3869</v>
      </c>
      <c r="D1284" s="53" t="s">
        <v>8489</v>
      </c>
      <c r="E1284" s="35">
        <v>517051704</v>
      </c>
      <c r="F1284" s="43" t="s">
        <v>384</v>
      </c>
      <c r="G1284" s="34" t="s">
        <v>13302</v>
      </c>
      <c r="H1284" s="35">
        <v>31811922140055</v>
      </c>
      <c r="I1284" s="36" t="str">
        <f t="shared" si="153"/>
        <v>3</v>
      </c>
      <c r="J1284" s="36">
        <f t="shared" si="154"/>
        <v>14</v>
      </c>
      <c r="K1284" s="36" t="str">
        <f t="shared" si="155"/>
        <v>18</v>
      </c>
      <c r="L1284" s="36" t="str">
        <f t="shared" si="156"/>
        <v>11</v>
      </c>
      <c r="M1284" s="36" t="str">
        <f t="shared" si="157"/>
        <v>92</v>
      </c>
      <c r="N1284" s="34">
        <f t="shared" si="158"/>
        <v>35000</v>
      </c>
      <c r="O1284" s="37">
        <v>35000</v>
      </c>
      <c r="P1284" s="37">
        <v>0</v>
      </c>
      <c r="Q1284" s="32" t="s">
        <v>3872</v>
      </c>
      <c r="R1284" s="37" t="s">
        <v>8490</v>
      </c>
      <c r="S1284" s="38">
        <v>44699</v>
      </c>
      <c r="T1284" s="39">
        <f t="shared" si="159"/>
        <v>28</v>
      </c>
      <c r="U1284" s="72"/>
    </row>
    <row r="1285" spans="1:21" s="39" customFormat="1" ht="54" hidden="1" outlineLevel="1">
      <c r="A1285" s="32">
        <f t="shared" si="160"/>
        <v>1277</v>
      </c>
      <c r="B1285" s="32" t="s">
        <v>3868</v>
      </c>
      <c r="C1285" s="32" t="s">
        <v>3869</v>
      </c>
      <c r="D1285" s="53" t="s">
        <v>8491</v>
      </c>
      <c r="E1285" s="35">
        <v>550045284</v>
      </c>
      <c r="F1285" s="43" t="s">
        <v>338</v>
      </c>
      <c r="G1285" s="34" t="s">
        <v>13303</v>
      </c>
      <c r="H1285" s="35">
        <v>31208922140039</v>
      </c>
      <c r="I1285" s="36" t="str">
        <f t="shared" si="153"/>
        <v>3</v>
      </c>
      <c r="J1285" s="36">
        <f t="shared" si="154"/>
        <v>14</v>
      </c>
      <c r="K1285" s="36" t="str">
        <f t="shared" si="155"/>
        <v>12</v>
      </c>
      <c r="L1285" s="36" t="str">
        <f t="shared" si="156"/>
        <v>08</v>
      </c>
      <c r="M1285" s="36" t="str">
        <f t="shared" si="157"/>
        <v>92</v>
      </c>
      <c r="N1285" s="34">
        <f t="shared" si="158"/>
        <v>37021.369859999999</v>
      </c>
      <c r="O1285" s="37">
        <v>35000</v>
      </c>
      <c r="P1285" s="37">
        <v>2021.36986</v>
      </c>
      <c r="Q1285" s="32" t="s">
        <v>3872</v>
      </c>
      <c r="R1285" s="37" t="s">
        <v>8492</v>
      </c>
      <c r="S1285" s="38">
        <v>44658</v>
      </c>
      <c r="T1285" s="39">
        <f t="shared" si="159"/>
        <v>28</v>
      </c>
      <c r="U1285" s="72"/>
    </row>
    <row r="1286" spans="1:21" s="39" customFormat="1" ht="54" hidden="1" outlineLevel="1">
      <c r="A1286" s="32">
        <f t="shared" si="160"/>
        <v>1278</v>
      </c>
      <c r="B1286" s="32" t="s">
        <v>3868</v>
      </c>
      <c r="C1286" s="32" t="s">
        <v>3869</v>
      </c>
      <c r="D1286" s="53" t="s">
        <v>8493</v>
      </c>
      <c r="E1286" s="34">
        <v>518414733</v>
      </c>
      <c r="F1286" s="43" t="s">
        <v>3835</v>
      </c>
      <c r="G1286" s="34" t="s">
        <v>13304</v>
      </c>
      <c r="H1286" s="35">
        <v>42008902150030</v>
      </c>
      <c r="I1286" s="36" t="str">
        <f t="shared" si="153"/>
        <v>4</v>
      </c>
      <c r="J1286" s="36">
        <f t="shared" si="154"/>
        <v>14</v>
      </c>
      <c r="K1286" s="36" t="str">
        <f t="shared" si="155"/>
        <v>20</v>
      </c>
      <c r="L1286" s="36" t="str">
        <f t="shared" si="156"/>
        <v>08</v>
      </c>
      <c r="M1286" s="36" t="str">
        <f t="shared" si="157"/>
        <v>90</v>
      </c>
      <c r="N1286" s="34">
        <f t="shared" si="158"/>
        <v>31500</v>
      </c>
      <c r="O1286" s="37">
        <v>31500</v>
      </c>
      <c r="P1286" s="37">
        <v>0</v>
      </c>
      <c r="Q1286" s="32" t="s">
        <v>3872</v>
      </c>
      <c r="R1286" s="37" t="s">
        <v>8494</v>
      </c>
      <c r="S1286" s="38">
        <v>44658</v>
      </c>
      <c r="T1286" s="39">
        <f t="shared" si="159"/>
        <v>28</v>
      </c>
      <c r="U1286" s="72"/>
    </row>
    <row r="1287" spans="1:21" s="39" customFormat="1" ht="54" outlineLevel="1">
      <c r="A1287" s="32">
        <f t="shared" si="160"/>
        <v>1279</v>
      </c>
      <c r="B1287" s="32" t="s">
        <v>3868</v>
      </c>
      <c r="C1287" s="32" t="s">
        <v>3869</v>
      </c>
      <c r="D1287" s="53" t="s">
        <v>8495</v>
      </c>
      <c r="E1287" s="34">
        <v>548306550</v>
      </c>
      <c r="F1287" s="43" t="s">
        <v>8496</v>
      </c>
      <c r="G1287" s="34" t="s">
        <v>12382</v>
      </c>
      <c r="H1287" s="35">
        <v>40601952150010</v>
      </c>
      <c r="I1287" s="36" t="str">
        <f t="shared" si="153"/>
        <v>4</v>
      </c>
      <c r="J1287" s="36">
        <f t="shared" si="154"/>
        <v>14</v>
      </c>
      <c r="K1287" s="36" t="str">
        <f t="shared" si="155"/>
        <v>06</v>
      </c>
      <c r="L1287" s="36" t="str">
        <f t="shared" si="156"/>
        <v>01</v>
      </c>
      <c r="M1287" s="36" t="str">
        <f t="shared" si="157"/>
        <v>95</v>
      </c>
      <c r="N1287" s="34">
        <f t="shared" si="158"/>
        <v>32000</v>
      </c>
      <c r="O1287" s="37">
        <v>32000</v>
      </c>
      <c r="P1287" s="37">
        <v>0</v>
      </c>
      <c r="Q1287" s="32" t="s">
        <v>3872</v>
      </c>
      <c r="R1287" s="37" t="s">
        <v>8497</v>
      </c>
      <c r="S1287" s="38">
        <v>44659</v>
      </c>
      <c r="T1287" s="39">
        <f t="shared" si="159"/>
        <v>28</v>
      </c>
      <c r="U1287" s="72"/>
    </row>
    <row r="1288" spans="1:21" s="39" customFormat="1" ht="54" outlineLevel="1">
      <c r="A1288" s="32">
        <f t="shared" si="160"/>
        <v>1280</v>
      </c>
      <c r="B1288" s="32" t="s">
        <v>3868</v>
      </c>
      <c r="C1288" s="32" t="s">
        <v>3869</v>
      </c>
      <c r="D1288" s="53" t="s">
        <v>8498</v>
      </c>
      <c r="E1288" s="34">
        <v>602554598</v>
      </c>
      <c r="F1288" s="43" t="s">
        <v>1153</v>
      </c>
      <c r="G1288" s="34" t="s">
        <v>13305</v>
      </c>
      <c r="H1288" s="35" t="s">
        <v>8499</v>
      </c>
      <c r="I1288" s="36" t="str">
        <f t="shared" si="153"/>
        <v>3</v>
      </c>
      <c r="J1288" s="36">
        <f t="shared" si="154"/>
        <v>14</v>
      </c>
      <c r="K1288" s="36" t="str">
        <f t="shared" si="155"/>
        <v>27</v>
      </c>
      <c r="L1288" s="36" t="str">
        <f t="shared" si="156"/>
        <v>04</v>
      </c>
      <c r="M1288" s="36" t="str">
        <f t="shared" si="157"/>
        <v>90</v>
      </c>
      <c r="N1288" s="34">
        <f t="shared" si="158"/>
        <v>32000</v>
      </c>
      <c r="O1288" s="37">
        <v>32000</v>
      </c>
      <c r="P1288" s="37">
        <v>0</v>
      </c>
      <c r="Q1288" s="32" t="s">
        <v>3872</v>
      </c>
      <c r="R1288" s="37" t="s">
        <v>8500</v>
      </c>
      <c r="S1288" s="38">
        <v>44660</v>
      </c>
      <c r="T1288" s="39">
        <f t="shared" si="159"/>
        <v>28</v>
      </c>
      <c r="U1288" s="72"/>
    </row>
    <row r="1289" spans="1:21" s="39" customFormat="1" ht="54" hidden="1" outlineLevel="1">
      <c r="A1289" s="32">
        <f t="shared" si="160"/>
        <v>1281</v>
      </c>
      <c r="B1289" s="32" t="s">
        <v>3868</v>
      </c>
      <c r="C1289" s="32" t="s">
        <v>3869</v>
      </c>
      <c r="D1289" s="53" t="s">
        <v>8501</v>
      </c>
      <c r="E1289" s="34">
        <v>598410951</v>
      </c>
      <c r="F1289" s="43" t="s">
        <v>91</v>
      </c>
      <c r="G1289" s="34" t="s">
        <v>13306</v>
      </c>
      <c r="H1289" s="35" t="s">
        <v>8502</v>
      </c>
      <c r="I1289" s="36" t="str">
        <f t="shared" ref="I1289:I1352" si="161">+MID(H1289,1,1)</f>
        <v>3</v>
      </c>
      <c r="J1289" s="36">
        <f t="shared" ref="J1289:J1352" si="162">+LEN(H1289)</f>
        <v>14</v>
      </c>
      <c r="K1289" s="36" t="str">
        <f t="shared" ref="K1289:K1352" si="163">+MID(H1289,2,2)</f>
        <v>27</v>
      </c>
      <c r="L1289" s="36" t="str">
        <f t="shared" ref="L1289:L1352" si="164">+MID(H1289,4,2)</f>
        <v>11</v>
      </c>
      <c r="M1289" s="36" t="str">
        <f t="shared" ref="M1289:M1352" si="165">+MID(H1289,6,2)</f>
        <v>98</v>
      </c>
      <c r="N1289" s="34">
        <f t="shared" si="158"/>
        <v>36400</v>
      </c>
      <c r="O1289" s="37">
        <v>36400</v>
      </c>
      <c r="P1289" s="37">
        <v>0</v>
      </c>
      <c r="Q1289" s="32" t="s">
        <v>3872</v>
      </c>
      <c r="R1289" s="37" t="s">
        <v>8503</v>
      </c>
      <c r="S1289" s="38">
        <v>44658</v>
      </c>
      <c r="T1289" s="39">
        <f t="shared" si="159"/>
        <v>28</v>
      </c>
      <c r="U1289" s="72"/>
    </row>
    <row r="1290" spans="1:21" s="39" customFormat="1" ht="54" hidden="1" outlineLevel="1">
      <c r="A1290" s="32">
        <f t="shared" si="160"/>
        <v>1282</v>
      </c>
      <c r="B1290" s="32" t="s">
        <v>3868</v>
      </c>
      <c r="C1290" s="32" t="s">
        <v>3869</v>
      </c>
      <c r="D1290" s="53" t="s">
        <v>8504</v>
      </c>
      <c r="E1290" s="34">
        <v>632589468</v>
      </c>
      <c r="F1290" s="43" t="s">
        <v>276</v>
      </c>
      <c r="G1290" s="34" t="s">
        <v>13307</v>
      </c>
      <c r="H1290" s="35" t="s">
        <v>8505</v>
      </c>
      <c r="I1290" s="36" t="str">
        <f t="shared" si="161"/>
        <v>4</v>
      </c>
      <c r="J1290" s="36">
        <f t="shared" si="162"/>
        <v>14</v>
      </c>
      <c r="K1290" s="36" t="str">
        <f t="shared" si="163"/>
        <v>01</v>
      </c>
      <c r="L1290" s="36" t="str">
        <f t="shared" si="164"/>
        <v>08</v>
      </c>
      <c r="M1290" s="36" t="str">
        <f t="shared" si="165"/>
        <v>94</v>
      </c>
      <c r="N1290" s="34">
        <f t="shared" ref="N1290:N1353" si="166">O1290+P1290</f>
        <v>27414.400000000001</v>
      </c>
      <c r="O1290" s="37">
        <v>27414.400000000001</v>
      </c>
      <c r="P1290" s="37">
        <v>0</v>
      </c>
      <c r="Q1290" s="32" t="s">
        <v>3872</v>
      </c>
      <c r="R1290" s="37" t="s">
        <v>8506</v>
      </c>
      <c r="S1290" s="38">
        <v>44660</v>
      </c>
      <c r="T1290" s="39">
        <f t="shared" ref="T1290:T1353" si="167">+LEN(R1290)</f>
        <v>28</v>
      </c>
      <c r="U1290" s="72"/>
    </row>
    <row r="1291" spans="1:21" s="39" customFormat="1" ht="54" outlineLevel="1">
      <c r="A1291" s="32">
        <f t="shared" ref="A1291:A1354" si="168">+A1290+1</f>
        <v>1283</v>
      </c>
      <c r="B1291" s="32" t="s">
        <v>3868</v>
      </c>
      <c r="C1291" s="32" t="s">
        <v>3869</v>
      </c>
      <c r="D1291" s="53" t="s">
        <v>8507</v>
      </c>
      <c r="E1291" s="34">
        <v>586446897</v>
      </c>
      <c r="F1291" s="43" t="s">
        <v>8508</v>
      </c>
      <c r="G1291" s="34" t="s">
        <v>13308</v>
      </c>
      <c r="H1291" s="35" t="s">
        <v>8509</v>
      </c>
      <c r="I1291" s="36" t="str">
        <f t="shared" si="161"/>
        <v>3</v>
      </c>
      <c r="J1291" s="36">
        <f t="shared" si="162"/>
        <v>14</v>
      </c>
      <c r="K1291" s="36" t="str">
        <f t="shared" si="163"/>
        <v>10</v>
      </c>
      <c r="L1291" s="36" t="str">
        <f t="shared" si="164"/>
        <v>08</v>
      </c>
      <c r="M1291" s="36" t="str">
        <f t="shared" si="165"/>
        <v>93</v>
      </c>
      <c r="N1291" s="34">
        <f t="shared" si="166"/>
        <v>32000</v>
      </c>
      <c r="O1291" s="37">
        <v>32000</v>
      </c>
      <c r="P1291" s="37">
        <v>0</v>
      </c>
      <c r="Q1291" s="32" t="s">
        <v>3872</v>
      </c>
      <c r="R1291" s="37" t="s">
        <v>8510</v>
      </c>
      <c r="S1291" s="38">
        <v>44658</v>
      </c>
      <c r="T1291" s="39">
        <f t="shared" si="167"/>
        <v>28</v>
      </c>
      <c r="U1291" s="72"/>
    </row>
    <row r="1292" spans="1:21" s="39" customFormat="1" ht="54" outlineLevel="1">
      <c r="A1292" s="32">
        <f t="shared" si="168"/>
        <v>1284</v>
      </c>
      <c r="B1292" s="32" t="s">
        <v>3868</v>
      </c>
      <c r="C1292" s="32" t="s">
        <v>3869</v>
      </c>
      <c r="D1292" s="53" t="s">
        <v>8511</v>
      </c>
      <c r="E1292" s="34">
        <v>496245837</v>
      </c>
      <c r="F1292" s="43" t="s">
        <v>1347</v>
      </c>
      <c r="G1292" s="34" t="s">
        <v>13309</v>
      </c>
      <c r="H1292" s="35" t="s">
        <v>8512</v>
      </c>
      <c r="I1292" s="36" t="str">
        <f t="shared" si="161"/>
        <v>4</v>
      </c>
      <c r="J1292" s="36">
        <f t="shared" si="162"/>
        <v>14</v>
      </c>
      <c r="K1292" s="36" t="str">
        <f t="shared" si="163"/>
        <v>08</v>
      </c>
      <c r="L1292" s="36" t="str">
        <f t="shared" si="164"/>
        <v>01</v>
      </c>
      <c r="M1292" s="36" t="str">
        <f t="shared" si="165"/>
        <v>84</v>
      </c>
      <c r="N1292" s="34">
        <f t="shared" si="166"/>
        <v>32000</v>
      </c>
      <c r="O1292" s="37">
        <v>32000</v>
      </c>
      <c r="P1292" s="37">
        <v>0</v>
      </c>
      <c r="Q1292" s="32" t="s">
        <v>3872</v>
      </c>
      <c r="R1292" s="37" t="s">
        <v>8513</v>
      </c>
      <c r="S1292" s="38">
        <v>44659</v>
      </c>
      <c r="T1292" s="39">
        <f t="shared" si="167"/>
        <v>28</v>
      </c>
      <c r="U1292" s="72"/>
    </row>
    <row r="1293" spans="1:21" s="39" customFormat="1" ht="54" hidden="1" outlineLevel="1">
      <c r="A1293" s="32">
        <f t="shared" si="168"/>
        <v>1285</v>
      </c>
      <c r="B1293" s="32" t="s">
        <v>3868</v>
      </c>
      <c r="C1293" s="32" t="s">
        <v>3869</v>
      </c>
      <c r="D1293" s="53" t="s">
        <v>8514</v>
      </c>
      <c r="E1293" s="34">
        <v>499303453</v>
      </c>
      <c r="F1293" s="43" t="s">
        <v>71</v>
      </c>
      <c r="G1293" s="34" t="s">
        <v>13310</v>
      </c>
      <c r="H1293" s="35" t="s">
        <v>8515</v>
      </c>
      <c r="I1293" s="36" t="str">
        <f t="shared" si="161"/>
        <v>4</v>
      </c>
      <c r="J1293" s="36">
        <f t="shared" si="162"/>
        <v>14</v>
      </c>
      <c r="K1293" s="36" t="str">
        <f t="shared" si="163"/>
        <v>07</v>
      </c>
      <c r="L1293" s="36" t="str">
        <f t="shared" si="164"/>
        <v>05</v>
      </c>
      <c r="M1293" s="36" t="str">
        <f t="shared" si="165"/>
        <v>85</v>
      </c>
      <c r="N1293" s="34">
        <f t="shared" si="166"/>
        <v>34246.6</v>
      </c>
      <c r="O1293" s="37">
        <v>34246.6</v>
      </c>
      <c r="P1293" s="37">
        <v>0</v>
      </c>
      <c r="Q1293" s="32" t="s">
        <v>3872</v>
      </c>
      <c r="R1293" s="37" t="s">
        <v>8516</v>
      </c>
      <c r="S1293" s="38">
        <v>44656</v>
      </c>
      <c r="T1293" s="39">
        <f t="shared" si="167"/>
        <v>28</v>
      </c>
      <c r="U1293" s="72"/>
    </row>
    <row r="1294" spans="1:21" s="39" customFormat="1" ht="54" outlineLevel="1">
      <c r="A1294" s="32">
        <f t="shared" si="168"/>
        <v>1286</v>
      </c>
      <c r="B1294" s="32" t="s">
        <v>3868</v>
      </c>
      <c r="C1294" s="32" t="s">
        <v>3869</v>
      </c>
      <c r="D1294" s="53" t="s">
        <v>8517</v>
      </c>
      <c r="E1294" s="34">
        <v>477294010</v>
      </c>
      <c r="F1294" s="43" t="s">
        <v>76</v>
      </c>
      <c r="G1294" s="34" t="s">
        <v>13311</v>
      </c>
      <c r="H1294" s="35" t="s">
        <v>8518</v>
      </c>
      <c r="I1294" s="36" t="str">
        <f t="shared" si="161"/>
        <v>3</v>
      </c>
      <c r="J1294" s="36">
        <f t="shared" si="162"/>
        <v>14</v>
      </c>
      <c r="K1294" s="36" t="str">
        <f t="shared" si="163"/>
        <v>08</v>
      </c>
      <c r="L1294" s="36" t="str">
        <f t="shared" si="164"/>
        <v>02</v>
      </c>
      <c r="M1294" s="36" t="str">
        <f t="shared" si="165"/>
        <v>78</v>
      </c>
      <c r="N1294" s="34">
        <f t="shared" si="166"/>
        <v>32000</v>
      </c>
      <c r="O1294" s="37">
        <v>32000</v>
      </c>
      <c r="P1294" s="37">
        <v>0</v>
      </c>
      <c r="Q1294" s="32" t="s">
        <v>3872</v>
      </c>
      <c r="R1294" s="37" t="s">
        <v>8519</v>
      </c>
      <c r="S1294" s="38">
        <v>44631</v>
      </c>
      <c r="T1294" s="39">
        <f t="shared" si="167"/>
        <v>28</v>
      </c>
      <c r="U1294" s="72"/>
    </row>
    <row r="1295" spans="1:21" s="39" customFormat="1" ht="54" hidden="1" outlineLevel="1">
      <c r="A1295" s="32">
        <f t="shared" si="168"/>
        <v>1287</v>
      </c>
      <c r="B1295" s="32" t="s">
        <v>3868</v>
      </c>
      <c r="C1295" s="32" t="s">
        <v>3869</v>
      </c>
      <c r="D1295" s="53" t="s">
        <v>8520</v>
      </c>
      <c r="E1295" s="34">
        <v>504855564</v>
      </c>
      <c r="F1295" s="43" t="s">
        <v>63</v>
      </c>
      <c r="G1295" s="34" t="s">
        <v>13312</v>
      </c>
      <c r="H1295" s="35" t="s">
        <v>8521</v>
      </c>
      <c r="I1295" s="36" t="str">
        <f t="shared" si="161"/>
        <v>4</v>
      </c>
      <c r="J1295" s="36">
        <f t="shared" si="162"/>
        <v>14</v>
      </c>
      <c r="K1295" s="36" t="str">
        <f t="shared" si="163"/>
        <v>01</v>
      </c>
      <c r="L1295" s="36" t="str">
        <f t="shared" si="164"/>
        <v>03</v>
      </c>
      <c r="M1295" s="36" t="str">
        <f t="shared" si="165"/>
        <v>80</v>
      </c>
      <c r="N1295" s="34">
        <f t="shared" si="166"/>
        <v>32840.5</v>
      </c>
      <c r="O1295" s="37">
        <v>32840.5</v>
      </c>
      <c r="P1295" s="37">
        <v>0</v>
      </c>
      <c r="Q1295" s="32" t="s">
        <v>3872</v>
      </c>
      <c r="R1295" s="37" t="s">
        <v>8522</v>
      </c>
      <c r="S1295" s="38">
        <v>44631</v>
      </c>
      <c r="T1295" s="39">
        <f t="shared" si="167"/>
        <v>28</v>
      </c>
      <c r="U1295" s="72"/>
    </row>
    <row r="1296" spans="1:21" s="39" customFormat="1" ht="54" outlineLevel="1">
      <c r="A1296" s="32">
        <f t="shared" si="168"/>
        <v>1288</v>
      </c>
      <c r="B1296" s="32" t="s">
        <v>3868</v>
      </c>
      <c r="C1296" s="32" t="s">
        <v>3869</v>
      </c>
      <c r="D1296" s="53" t="s">
        <v>8523</v>
      </c>
      <c r="E1296" s="34">
        <v>548416723</v>
      </c>
      <c r="F1296" s="43" t="s">
        <v>2932</v>
      </c>
      <c r="G1296" s="34" t="s">
        <v>13313</v>
      </c>
      <c r="H1296" s="35" t="s">
        <v>8524</v>
      </c>
      <c r="I1296" s="36" t="str">
        <f t="shared" si="161"/>
        <v>4</v>
      </c>
      <c r="J1296" s="36">
        <f t="shared" si="162"/>
        <v>14</v>
      </c>
      <c r="K1296" s="36" t="str">
        <f t="shared" si="163"/>
        <v>08</v>
      </c>
      <c r="L1296" s="36" t="str">
        <f t="shared" si="164"/>
        <v>01</v>
      </c>
      <c r="M1296" s="36" t="str">
        <f t="shared" si="165"/>
        <v>76</v>
      </c>
      <c r="N1296" s="34">
        <f t="shared" si="166"/>
        <v>32000</v>
      </c>
      <c r="O1296" s="37">
        <v>32000</v>
      </c>
      <c r="P1296" s="37">
        <v>0</v>
      </c>
      <c r="Q1296" s="32" t="s">
        <v>3872</v>
      </c>
      <c r="R1296" s="37" t="s">
        <v>8525</v>
      </c>
      <c r="S1296" s="38">
        <v>44603</v>
      </c>
      <c r="T1296" s="39">
        <f t="shared" si="167"/>
        <v>28</v>
      </c>
      <c r="U1296" s="72"/>
    </row>
    <row r="1297" spans="1:21" s="39" customFormat="1" ht="54" hidden="1" outlineLevel="1">
      <c r="A1297" s="32">
        <f t="shared" si="168"/>
        <v>1289</v>
      </c>
      <c r="B1297" s="32" t="s">
        <v>3868</v>
      </c>
      <c r="C1297" s="32" t="s">
        <v>3869</v>
      </c>
      <c r="D1297" s="53" t="s">
        <v>8526</v>
      </c>
      <c r="E1297" s="34">
        <v>625470138</v>
      </c>
      <c r="F1297" s="43" t="s">
        <v>166</v>
      </c>
      <c r="G1297" s="34" t="s">
        <v>13314</v>
      </c>
      <c r="H1297" s="35" t="s">
        <v>8527</v>
      </c>
      <c r="I1297" s="36" t="str">
        <f t="shared" si="161"/>
        <v>3</v>
      </c>
      <c r="J1297" s="36">
        <f t="shared" si="162"/>
        <v>14</v>
      </c>
      <c r="K1297" s="36" t="str">
        <f t="shared" si="163"/>
        <v>30</v>
      </c>
      <c r="L1297" s="36" t="str">
        <f t="shared" si="164"/>
        <v>12</v>
      </c>
      <c r="M1297" s="36" t="str">
        <f t="shared" si="165"/>
        <v>84</v>
      </c>
      <c r="N1297" s="34">
        <f t="shared" si="166"/>
        <v>32975</v>
      </c>
      <c r="O1297" s="37">
        <v>32975</v>
      </c>
      <c r="P1297" s="37">
        <v>0</v>
      </c>
      <c r="Q1297" s="32" t="s">
        <v>3872</v>
      </c>
      <c r="R1297" s="37" t="s">
        <v>8528</v>
      </c>
      <c r="S1297" s="38">
        <v>44660</v>
      </c>
      <c r="T1297" s="39">
        <f t="shared" si="167"/>
        <v>28</v>
      </c>
      <c r="U1297" s="72"/>
    </row>
    <row r="1298" spans="1:21" s="39" customFormat="1" ht="54" outlineLevel="1">
      <c r="A1298" s="32">
        <f t="shared" si="168"/>
        <v>1290</v>
      </c>
      <c r="B1298" s="32" t="s">
        <v>3868</v>
      </c>
      <c r="C1298" s="32" t="s">
        <v>3869</v>
      </c>
      <c r="D1298" s="53" t="s">
        <v>8529</v>
      </c>
      <c r="E1298" s="34">
        <v>560395564</v>
      </c>
      <c r="F1298" s="43" t="s">
        <v>1234</v>
      </c>
      <c r="G1298" s="34" t="s">
        <v>13315</v>
      </c>
      <c r="H1298" s="35" t="s">
        <v>8530</v>
      </c>
      <c r="I1298" s="36" t="str">
        <f t="shared" si="161"/>
        <v>4</v>
      </c>
      <c r="J1298" s="36">
        <f t="shared" si="162"/>
        <v>14</v>
      </c>
      <c r="K1298" s="36" t="str">
        <f t="shared" si="163"/>
        <v>07</v>
      </c>
      <c r="L1298" s="36" t="str">
        <f t="shared" si="164"/>
        <v>03</v>
      </c>
      <c r="M1298" s="36" t="str">
        <f t="shared" si="165"/>
        <v>95</v>
      </c>
      <c r="N1298" s="34">
        <f t="shared" si="166"/>
        <v>32000</v>
      </c>
      <c r="O1298" s="37">
        <v>32000</v>
      </c>
      <c r="P1298" s="37">
        <v>0</v>
      </c>
      <c r="Q1298" s="32" t="s">
        <v>3872</v>
      </c>
      <c r="R1298" s="37" t="s">
        <v>8531</v>
      </c>
      <c r="S1298" s="38">
        <v>44604</v>
      </c>
      <c r="T1298" s="39">
        <f t="shared" si="167"/>
        <v>28</v>
      </c>
      <c r="U1298" s="72"/>
    </row>
    <row r="1299" spans="1:21" s="39" customFormat="1" ht="54" outlineLevel="1">
      <c r="A1299" s="32">
        <f t="shared" si="168"/>
        <v>1291</v>
      </c>
      <c r="B1299" s="32" t="s">
        <v>3868</v>
      </c>
      <c r="C1299" s="32" t="s">
        <v>3869</v>
      </c>
      <c r="D1299" s="53" t="s">
        <v>8532</v>
      </c>
      <c r="E1299" s="34">
        <v>545547254</v>
      </c>
      <c r="F1299" s="43" t="s">
        <v>3436</v>
      </c>
      <c r="G1299" s="34" t="s">
        <v>13316</v>
      </c>
      <c r="H1299" s="35" t="s">
        <v>8533</v>
      </c>
      <c r="I1299" s="36" t="str">
        <f t="shared" si="161"/>
        <v>3</v>
      </c>
      <c r="J1299" s="36">
        <f t="shared" si="162"/>
        <v>14</v>
      </c>
      <c r="K1299" s="36" t="str">
        <f t="shared" si="163"/>
        <v>20</v>
      </c>
      <c r="L1299" s="36" t="str">
        <f t="shared" si="164"/>
        <v>04</v>
      </c>
      <c r="M1299" s="36" t="str">
        <f t="shared" si="165"/>
        <v>97</v>
      </c>
      <c r="N1299" s="34">
        <f t="shared" si="166"/>
        <v>32000</v>
      </c>
      <c r="O1299" s="37">
        <v>32000</v>
      </c>
      <c r="P1299" s="37">
        <v>0</v>
      </c>
      <c r="Q1299" s="32" t="s">
        <v>3872</v>
      </c>
      <c r="R1299" s="37" t="s">
        <v>8534</v>
      </c>
      <c r="S1299" s="38">
        <v>44663</v>
      </c>
      <c r="T1299" s="39">
        <f t="shared" si="167"/>
        <v>28</v>
      </c>
      <c r="U1299" s="72"/>
    </row>
    <row r="1300" spans="1:21" s="39" customFormat="1" ht="54" outlineLevel="1">
      <c r="A1300" s="32">
        <f t="shared" si="168"/>
        <v>1292</v>
      </c>
      <c r="B1300" s="32" t="s">
        <v>3868</v>
      </c>
      <c r="C1300" s="32" t="s">
        <v>3869</v>
      </c>
      <c r="D1300" s="53" t="s">
        <v>8535</v>
      </c>
      <c r="E1300" s="34">
        <v>553693704</v>
      </c>
      <c r="F1300" s="43" t="s">
        <v>3614</v>
      </c>
      <c r="G1300" s="34" t="s">
        <v>13317</v>
      </c>
      <c r="H1300" s="35" t="s">
        <v>8536</v>
      </c>
      <c r="I1300" s="36" t="str">
        <f t="shared" si="161"/>
        <v>4</v>
      </c>
      <c r="J1300" s="36">
        <f t="shared" si="162"/>
        <v>14</v>
      </c>
      <c r="K1300" s="36" t="str">
        <f t="shared" si="163"/>
        <v>08</v>
      </c>
      <c r="L1300" s="36" t="str">
        <f t="shared" si="164"/>
        <v>07</v>
      </c>
      <c r="M1300" s="36" t="str">
        <f t="shared" si="165"/>
        <v>92</v>
      </c>
      <c r="N1300" s="34">
        <f t="shared" si="166"/>
        <v>32000</v>
      </c>
      <c r="O1300" s="37">
        <v>32000</v>
      </c>
      <c r="P1300" s="37">
        <v>0</v>
      </c>
      <c r="Q1300" s="32" t="s">
        <v>3872</v>
      </c>
      <c r="R1300" s="37" t="s">
        <v>8537</v>
      </c>
      <c r="S1300" s="38">
        <v>44663</v>
      </c>
      <c r="T1300" s="39">
        <f t="shared" si="167"/>
        <v>28</v>
      </c>
      <c r="U1300" s="72"/>
    </row>
    <row r="1301" spans="1:21" s="39" customFormat="1" ht="54" hidden="1" outlineLevel="1">
      <c r="A1301" s="32">
        <f t="shared" si="168"/>
        <v>1293</v>
      </c>
      <c r="B1301" s="32" t="s">
        <v>3868</v>
      </c>
      <c r="C1301" s="32" t="s">
        <v>3869</v>
      </c>
      <c r="D1301" s="53" t="s">
        <v>8538</v>
      </c>
      <c r="E1301" s="34">
        <v>512536657</v>
      </c>
      <c r="F1301" s="43" t="s">
        <v>81</v>
      </c>
      <c r="G1301" s="34" t="s">
        <v>13318</v>
      </c>
      <c r="H1301" s="35">
        <v>42110892090040</v>
      </c>
      <c r="I1301" s="36" t="str">
        <f t="shared" si="161"/>
        <v>4</v>
      </c>
      <c r="J1301" s="36">
        <f t="shared" si="162"/>
        <v>14</v>
      </c>
      <c r="K1301" s="36" t="str">
        <f t="shared" si="163"/>
        <v>21</v>
      </c>
      <c r="L1301" s="36" t="str">
        <f t="shared" si="164"/>
        <v>10</v>
      </c>
      <c r="M1301" s="36" t="str">
        <f t="shared" si="165"/>
        <v>89</v>
      </c>
      <c r="N1301" s="34">
        <f t="shared" si="166"/>
        <v>36400</v>
      </c>
      <c r="O1301" s="37">
        <v>36400</v>
      </c>
      <c r="P1301" s="37">
        <v>0</v>
      </c>
      <c r="Q1301" s="32" t="s">
        <v>3872</v>
      </c>
      <c r="R1301" s="37" t="s">
        <v>8539</v>
      </c>
      <c r="S1301" s="38">
        <v>44667</v>
      </c>
      <c r="T1301" s="39">
        <f t="shared" si="167"/>
        <v>28</v>
      </c>
      <c r="U1301" s="72"/>
    </row>
    <row r="1302" spans="1:21" s="39" customFormat="1" ht="54" outlineLevel="1">
      <c r="A1302" s="32">
        <f t="shared" si="168"/>
        <v>1294</v>
      </c>
      <c r="B1302" s="32" t="s">
        <v>3868</v>
      </c>
      <c r="C1302" s="32" t="s">
        <v>3869</v>
      </c>
      <c r="D1302" s="53" t="s">
        <v>8540</v>
      </c>
      <c r="E1302" s="34">
        <v>543175506</v>
      </c>
      <c r="F1302" s="43" t="s">
        <v>8541</v>
      </c>
      <c r="G1302" s="34" t="s">
        <v>13319</v>
      </c>
      <c r="H1302" s="35">
        <v>41310965940011</v>
      </c>
      <c r="I1302" s="36" t="str">
        <f t="shared" si="161"/>
        <v>4</v>
      </c>
      <c r="J1302" s="36">
        <f t="shared" si="162"/>
        <v>14</v>
      </c>
      <c r="K1302" s="36" t="str">
        <f t="shared" si="163"/>
        <v>13</v>
      </c>
      <c r="L1302" s="36" t="str">
        <f t="shared" si="164"/>
        <v>10</v>
      </c>
      <c r="M1302" s="36" t="str">
        <f t="shared" si="165"/>
        <v>96</v>
      </c>
      <c r="N1302" s="34">
        <f t="shared" si="166"/>
        <v>32000</v>
      </c>
      <c r="O1302" s="37">
        <v>32000</v>
      </c>
      <c r="P1302" s="37">
        <v>0</v>
      </c>
      <c r="Q1302" s="32" t="s">
        <v>3872</v>
      </c>
      <c r="R1302" s="37" t="s">
        <v>8542</v>
      </c>
      <c r="S1302" s="38">
        <v>44667</v>
      </c>
      <c r="T1302" s="39">
        <f t="shared" si="167"/>
        <v>28</v>
      </c>
      <c r="U1302" s="72"/>
    </row>
    <row r="1303" spans="1:21" s="39" customFormat="1" ht="54" hidden="1" outlineLevel="1">
      <c r="A1303" s="32">
        <f t="shared" si="168"/>
        <v>1295</v>
      </c>
      <c r="B1303" s="32" t="s">
        <v>3868</v>
      </c>
      <c r="C1303" s="32" t="s">
        <v>3869</v>
      </c>
      <c r="D1303" s="53" t="s">
        <v>8543</v>
      </c>
      <c r="E1303" s="34">
        <v>552275456</v>
      </c>
      <c r="F1303" s="43" t="s">
        <v>8544</v>
      </c>
      <c r="G1303" s="34" t="s">
        <v>13320</v>
      </c>
      <c r="H1303" s="35" t="s">
        <v>8545</v>
      </c>
      <c r="I1303" s="36" t="str">
        <f t="shared" si="161"/>
        <v>4</v>
      </c>
      <c r="J1303" s="36">
        <f t="shared" si="162"/>
        <v>14</v>
      </c>
      <c r="K1303" s="36" t="str">
        <f t="shared" si="163"/>
        <v>30</v>
      </c>
      <c r="L1303" s="36" t="str">
        <f t="shared" si="164"/>
        <v>11</v>
      </c>
      <c r="M1303" s="36" t="str">
        <f t="shared" si="165"/>
        <v>97</v>
      </c>
      <c r="N1303" s="34">
        <f t="shared" si="166"/>
        <v>36400</v>
      </c>
      <c r="O1303" s="37">
        <v>36400</v>
      </c>
      <c r="P1303" s="37">
        <v>0</v>
      </c>
      <c r="Q1303" s="32" t="s">
        <v>3872</v>
      </c>
      <c r="R1303" s="37" t="s">
        <v>8546</v>
      </c>
      <c r="S1303" s="38">
        <v>44667</v>
      </c>
      <c r="T1303" s="39">
        <f t="shared" si="167"/>
        <v>28</v>
      </c>
      <c r="U1303" s="72"/>
    </row>
    <row r="1304" spans="1:21" s="39" customFormat="1" ht="54" outlineLevel="1">
      <c r="A1304" s="32">
        <f t="shared" si="168"/>
        <v>1296</v>
      </c>
      <c r="B1304" s="32" t="s">
        <v>3868</v>
      </c>
      <c r="C1304" s="32" t="s">
        <v>3869</v>
      </c>
      <c r="D1304" s="53" t="s">
        <v>8547</v>
      </c>
      <c r="E1304" s="34">
        <v>522313368</v>
      </c>
      <c r="F1304" s="43" t="s">
        <v>8548</v>
      </c>
      <c r="G1304" s="34" t="s">
        <v>13321</v>
      </c>
      <c r="H1304" s="35">
        <v>32508882200053</v>
      </c>
      <c r="I1304" s="36" t="str">
        <f t="shared" si="161"/>
        <v>3</v>
      </c>
      <c r="J1304" s="36">
        <f t="shared" si="162"/>
        <v>14</v>
      </c>
      <c r="K1304" s="36" t="str">
        <f t="shared" si="163"/>
        <v>25</v>
      </c>
      <c r="L1304" s="36" t="str">
        <f t="shared" si="164"/>
        <v>08</v>
      </c>
      <c r="M1304" s="36" t="str">
        <f t="shared" si="165"/>
        <v>88</v>
      </c>
      <c r="N1304" s="34">
        <f t="shared" si="166"/>
        <v>32000</v>
      </c>
      <c r="O1304" s="37">
        <v>32000</v>
      </c>
      <c r="P1304" s="37">
        <v>0</v>
      </c>
      <c r="Q1304" s="32" t="s">
        <v>3872</v>
      </c>
      <c r="R1304" s="37" t="s">
        <v>8549</v>
      </c>
      <c r="S1304" s="38">
        <v>44666</v>
      </c>
      <c r="T1304" s="39">
        <f t="shared" si="167"/>
        <v>28</v>
      </c>
      <c r="U1304" s="72"/>
    </row>
    <row r="1305" spans="1:21" s="39" customFormat="1" ht="54" hidden="1" outlineLevel="1">
      <c r="A1305" s="32">
        <f t="shared" si="168"/>
        <v>1297</v>
      </c>
      <c r="B1305" s="32" t="s">
        <v>3868</v>
      </c>
      <c r="C1305" s="32" t="s">
        <v>3869</v>
      </c>
      <c r="D1305" s="53" t="s">
        <v>8550</v>
      </c>
      <c r="E1305" s="34">
        <v>557363937</v>
      </c>
      <c r="F1305" s="43" t="s">
        <v>8551</v>
      </c>
      <c r="G1305" s="34" t="s">
        <v>13322</v>
      </c>
      <c r="H1305" s="35" t="s">
        <v>8552</v>
      </c>
      <c r="I1305" s="36" t="str">
        <f t="shared" si="161"/>
        <v>3</v>
      </c>
      <c r="J1305" s="36">
        <f t="shared" si="162"/>
        <v>14</v>
      </c>
      <c r="K1305" s="36" t="str">
        <f t="shared" si="163"/>
        <v>09</v>
      </c>
      <c r="L1305" s="36" t="str">
        <f t="shared" si="164"/>
        <v>10</v>
      </c>
      <c r="M1305" s="36" t="str">
        <f t="shared" si="165"/>
        <v>93</v>
      </c>
      <c r="N1305" s="34">
        <f t="shared" si="166"/>
        <v>25461</v>
      </c>
      <c r="O1305" s="37">
        <v>25461</v>
      </c>
      <c r="P1305" s="37">
        <v>0</v>
      </c>
      <c r="Q1305" s="32" t="s">
        <v>3872</v>
      </c>
      <c r="R1305" s="37" t="s">
        <v>8553</v>
      </c>
      <c r="S1305" s="38">
        <v>44659</v>
      </c>
      <c r="T1305" s="39">
        <f t="shared" si="167"/>
        <v>28</v>
      </c>
      <c r="U1305" s="72"/>
    </row>
    <row r="1306" spans="1:21" s="39" customFormat="1" ht="54" hidden="1" outlineLevel="1">
      <c r="A1306" s="32">
        <f t="shared" si="168"/>
        <v>1298</v>
      </c>
      <c r="B1306" s="32" t="s">
        <v>3868</v>
      </c>
      <c r="C1306" s="32" t="s">
        <v>3869</v>
      </c>
      <c r="D1306" s="53" t="s">
        <v>8554</v>
      </c>
      <c r="E1306" s="34" t="s">
        <v>8555</v>
      </c>
      <c r="F1306" s="43" t="s">
        <v>8556</v>
      </c>
      <c r="G1306" s="34" t="s">
        <v>13323</v>
      </c>
      <c r="H1306" s="35">
        <v>62904035960107</v>
      </c>
      <c r="I1306" s="36" t="str">
        <f t="shared" si="161"/>
        <v>6</v>
      </c>
      <c r="J1306" s="36">
        <f t="shared" si="162"/>
        <v>14</v>
      </c>
      <c r="K1306" s="36" t="str">
        <f t="shared" si="163"/>
        <v>29</v>
      </c>
      <c r="L1306" s="36" t="str">
        <f t="shared" si="164"/>
        <v>04</v>
      </c>
      <c r="M1306" s="36" t="str">
        <f t="shared" si="165"/>
        <v>03</v>
      </c>
      <c r="N1306" s="34">
        <f t="shared" si="166"/>
        <v>36400</v>
      </c>
      <c r="O1306" s="37">
        <v>36400</v>
      </c>
      <c r="P1306" s="37">
        <v>0</v>
      </c>
      <c r="Q1306" s="32" t="s">
        <v>3872</v>
      </c>
      <c r="R1306" s="37" t="s">
        <v>8557</v>
      </c>
      <c r="S1306" s="38">
        <v>44664</v>
      </c>
      <c r="T1306" s="39">
        <f t="shared" si="167"/>
        <v>28</v>
      </c>
      <c r="U1306" s="72"/>
    </row>
    <row r="1307" spans="1:21" s="39" customFormat="1" ht="54" outlineLevel="1">
      <c r="A1307" s="32">
        <f t="shared" si="168"/>
        <v>1299</v>
      </c>
      <c r="B1307" s="32" t="s">
        <v>3868</v>
      </c>
      <c r="C1307" s="32" t="s">
        <v>3869</v>
      </c>
      <c r="D1307" s="53" t="s">
        <v>8558</v>
      </c>
      <c r="E1307" s="34">
        <v>610620994</v>
      </c>
      <c r="F1307" s="43" t="s">
        <v>8559</v>
      </c>
      <c r="G1307" s="34" t="s">
        <v>13324</v>
      </c>
      <c r="H1307" s="35" t="s">
        <v>8560</v>
      </c>
      <c r="I1307" s="36" t="str">
        <f t="shared" si="161"/>
        <v>4</v>
      </c>
      <c r="J1307" s="36">
        <f t="shared" si="162"/>
        <v>14</v>
      </c>
      <c r="K1307" s="36" t="str">
        <f t="shared" si="163"/>
        <v>22</v>
      </c>
      <c r="L1307" s="36" t="str">
        <f t="shared" si="164"/>
        <v>07</v>
      </c>
      <c r="M1307" s="36" t="str">
        <f t="shared" si="165"/>
        <v>85</v>
      </c>
      <c r="N1307" s="34">
        <f t="shared" si="166"/>
        <v>32000</v>
      </c>
      <c r="O1307" s="37">
        <v>32000</v>
      </c>
      <c r="P1307" s="37">
        <v>0</v>
      </c>
      <c r="Q1307" s="32" t="s">
        <v>3872</v>
      </c>
      <c r="R1307" s="37" t="s">
        <v>8561</v>
      </c>
      <c r="S1307" s="38">
        <v>44663</v>
      </c>
      <c r="T1307" s="39">
        <f t="shared" si="167"/>
        <v>28</v>
      </c>
      <c r="U1307" s="72"/>
    </row>
    <row r="1308" spans="1:21" s="39" customFormat="1" ht="54" outlineLevel="1">
      <c r="A1308" s="32">
        <f t="shared" si="168"/>
        <v>1300</v>
      </c>
      <c r="B1308" s="32" t="s">
        <v>3868</v>
      </c>
      <c r="C1308" s="32" t="s">
        <v>3869</v>
      </c>
      <c r="D1308" s="53" t="s">
        <v>8562</v>
      </c>
      <c r="E1308" s="34">
        <v>598379508</v>
      </c>
      <c r="F1308" s="43" t="s">
        <v>8563</v>
      </c>
      <c r="G1308" s="34" t="s">
        <v>13325</v>
      </c>
      <c r="H1308" s="35" t="s">
        <v>8564</v>
      </c>
      <c r="I1308" s="36" t="str">
        <f t="shared" si="161"/>
        <v>4</v>
      </c>
      <c r="J1308" s="36">
        <f t="shared" si="162"/>
        <v>14</v>
      </c>
      <c r="K1308" s="36" t="str">
        <f t="shared" si="163"/>
        <v>26</v>
      </c>
      <c r="L1308" s="36" t="str">
        <f t="shared" si="164"/>
        <v>11</v>
      </c>
      <c r="M1308" s="36" t="str">
        <f t="shared" si="165"/>
        <v>87</v>
      </c>
      <c r="N1308" s="34">
        <f t="shared" si="166"/>
        <v>32000</v>
      </c>
      <c r="O1308" s="37">
        <v>32000</v>
      </c>
      <c r="P1308" s="37">
        <v>0</v>
      </c>
      <c r="Q1308" s="32" t="s">
        <v>3872</v>
      </c>
      <c r="R1308" s="37" t="s">
        <v>8565</v>
      </c>
      <c r="S1308" s="38">
        <v>44664</v>
      </c>
      <c r="T1308" s="39">
        <f t="shared" si="167"/>
        <v>28</v>
      </c>
      <c r="U1308" s="72"/>
    </row>
    <row r="1309" spans="1:21" s="39" customFormat="1" ht="54" hidden="1" outlineLevel="1">
      <c r="A1309" s="32">
        <f t="shared" si="168"/>
        <v>1301</v>
      </c>
      <c r="B1309" s="32" t="s">
        <v>3868</v>
      </c>
      <c r="C1309" s="32" t="s">
        <v>3869</v>
      </c>
      <c r="D1309" s="53" t="s">
        <v>8566</v>
      </c>
      <c r="E1309" s="34">
        <v>532577920</v>
      </c>
      <c r="F1309" s="43" t="s">
        <v>8567</v>
      </c>
      <c r="G1309" s="34" t="s">
        <v>13326</v>
      </c>
      <c r="H1309" s="35" t="s">
        <v>8560</v>
      </c>
      <c r="I1309" s="36" t="str">
        <f t="shared" si="161"/>
        <v>4</v>
      </c>
      <c r="J1309" s="36">
        <f t="shared" si="162"/>
        <v>14</v>
      </c>
      <c r="K1309" s="36" t="str">
        <f t="shared" si="163"/>
        <v>22</v>
      </c>
      <c r="L1309" s="36" t="str">
        <f t="shared" si="164"/>
        <v>07</v>
      </c>
      <c r="M1309" s="36" t="str">
        <f t="shared" si="165"/>
        <v>85</v>
      </c>
      <c r="N1309" s="34">
        <f t="shared" si="166"/>
        <v>27414.400000000001</v>
      </c>
      <c r="O1309" s="37">
        <v>27414.400000000001</v>
      </c>
      <c r="P1309" s="37">
        <v>0</v>
      </c>
      <c r="Q1309" s="32" t="s">
        <v>3872</v>
      </c>
      <c r="R1309" s="37" t="s">
        <v>8568</v>
      </c>
      <c r="S1309" s="38">
        <v>44665</v>
      </c>
      <c r="T1309" s="39">
        <f t="shared" si="167"/>
        <v>28</v>
      </c>
      <c r="U1309" s="72"/>
    </row>
    <row r="1310" spans="1:21" s="39" customFormat="1" ht="54" hidden="1" outlineLevel="1">
      <c r="A1310" s="32">
        <f t="shared" si="168"/>
        <v>1302</v>
      </c>
      <c r="B1310" s="32" t="s">
        <v>3868</v>
      </c>
      <c r="C1310" s="32" t="s">
        <v>3869</v>
      </c>
      <c r="D1310" s="53" t="s">
        <v>8569</v>
      </c>
      <c r="E1310" s="34">
        <v>505412577</v>
      </c>
      <c r="F1310" s="43" t="s">
        <v>8570</v>
      </c>
      <c r="G1310" s="34" t="s">
        <v>13327</v>
      </c>
      <c r="H1310" s="35" t="s">
        <v>8571</v>
      </c>
      <c r="I1310" s="36" t="str">
        <f t="shared" si="161"/>
        <v>3</v>
      </c>
      <c r="J1310" s="36">
        <f t="shared" si="162"/>
        <v>14</v>
      </c>
      <c r="K1310" s="36" t="str">
        <f t="shared" si="163"/>
        <v>10</v>
      </c>
      <c r="L1310" s="36" t="str">
        <f t="shared" si="164"/>
        <v>06</v>
      </c>
      <c r="M1310" s="36" t="str">
        <f t="shared" si="165"/>
        <v>88</v>
      </c>
      <c r="N1310" s="34">
        <f t="shared" si="166"/>
        <v>29183</v>
      </c>
      <c r="O1310" s="37">
        <v>29183</v>
      </c>
      <c r="P1310" s="37">
        <v>0</v>
      </c>
      <c r="Q1310" s="32" t="s">
        <v>3872</v>
      </c>
      <c r="R1310" s="37" t="s">
        <v>8572</v>
      </c>
      <c r="S1310" s="38">
        <v>44664</v>
      </c>
      <c r="T1310" s="39">
        <f t="shared" si="167"/>
        <v>28</v>
      </c>
      <c r="U1310" s="72"/>
    </row>
    <row r="1311" spans="1:21" s="39" customFormat="1" ht="54" hidden="1" outlineLevel="1">
      <c r="A1311" s="32">
        <f t="shared" si="168"/>
        <v>1303</v>
      </c>
      <c r="B1311" s="32" t="s">
        <v>3868</v>
      </c>
      <c r="C1311" s="32" t="s">
        <v>3869</v>
      </c>
      <c r="D1311" s="53" t="s">
        <v>8573</v>
      </c>
      <c r="E1311" s="34">
        <v>555335465</v>
      </c>
      <c r="F1311" s="43" t="s">
        <v>8574</v>
      </c>
      <c r="G1311" s="34" t="s">
        <v>13328</v>
      </c>
      <c r="H1311" s="35">
        <v>42903902150010</v>
      </c>
      <c r="I1311" s="36" t="str">
        <f t="shared" si="161"/>
        <v>4</v>
      </c>
      <c r="J1311" s="36">
        <f t="shared" si="162"/>
        <v>14</v>
      </c>
      <c r="K1311" s="36" t="str">
        <f t="shared" si="163"/>
        <v>29</v>
      </c>
      <c r="L1311" s="36" t="str">
        <f t="shared" si="164"/>
        <v>03</v>
      </c>
      <c r="M1311" s="36" t="str">
        <f t="shared" si="165"/>
        <v>90</v>
      </c>
      <c r="N1311" s="34">
        <f t="shared" si="166"/>
        <v>33128</v>
      </c>
      <c r="O1311" s="37">
        <v>33128</v>
      </c>
      <c r="P1311" s="37">
        <v>0</v>
      </c>
      <c r="Q1311" s="32" t="s">
        <v>3872</v>
      </c>
      <c r="R1311" s="37" t="s">
        <v>8575</v>
      </c>
      <c r="S1311" s="38">
        <v>44665</v>
      </c>
      <c r="T1311" s="39">
        <f t="shared" si="167"/>
        <v>28</v>
      </c>
      <c r="U1311" s="72"/>
    </row>
    <row r="1312" spans="1:21" s="39" customFormat="1" ht="54" outlineLevel="1">
      <c r="A1312" s="32">
        <f t="shared" si="168"/>
        <v>1304</v>
      </c>
      <c r="B1312" s="32" t="s">
        <v>3868</v>
      </c>
      <c r="C1312" s="32" t="s">
        <v>3869</v>
      </c>
      <c r="D1312" s="53" t="s">
        <v>8576</v>
      </c>
      <c r="E1312" s="34">
        <v>590417346</v>
      </c>
      <c r="F1312" s="43" t="s">
        <v>8577</v>
      </c>
      <c r="G1312" s="34" t="s">
        <v>13329</v>
      </c>
      <c r="H1312" s="35" t="s">
        <v>8578</v>
      </c>
      <c r="I1312" s="36" t="str">
        <f t="shared" si="161"/>
        <v>3</v>
      </c>
      <c r="J1312" s="36">
        <f t="shared" si="162"/>
        <v>14</v>
      </c>
      <c r="K1312" s="36" t="str">
        <f t="shared" si="163"/>
        <v>24</v>
      </c>
      <c r="L1312" s="36" t="str">
        <f t="shared" si="164"/>
        <v>04</v>
      </c>
      <c r="M1312" s="36" t="str">
        <f t="shared" si="165"/>
        <v>94</v>
      </c>
      <c r="N1312" s="34">
        <f t="shared" si="166"/>
        <v>32000</v>
      </c>
      <c r="O1312" s="37">
        <v>32000</v>
      </c>
      <c r="P1312" s="37">
        <v>0</v>
      </c>
      <c r="Q1312" s="32" t="s">
        <v>3872</v>
      </c>
      <c r="R1312" s="37" t="s">
        <v>8579</v>
      </c>
      <c r="S1312" s="38">
        <v>44665</v>
      </c>
      <c r="T1312" s="39">
        <f t="shared" si="167"/>
        <v>28</v>
      </c>
      <c r="U1312" s="72"/>
    </row>
    <row r="1313" spans="1:21" s="39" customFormat="1" ht="54" outlineLevel="1">
      <c r="A1313" s="32">
        <f t="shared" si="168"/>
        <v>1305</v>
      </c>
      <c r="B1313" s="32" t="s">
        <v>3868</v>
      </c>
      <c r="C1313" s="32" t="s">
        <v>3869</v>
      </c>
      <c r="D1313" s="53" t="s">
        <v>8580</v>
      </c>
      <c r="E1313" s="34">
        <v>563801752</v>
      </c>
      <c r="F1313" s="43" t="s">
        <v>8581</v>
      </c>
      <c r="G1313" s="34" t="s">
        <v>13330</v>
      </c>
      <c r="H1313" s="35" t="s">
        <v>8582</v>
      </c>
      <c r="I1313" s="36" t="str">
        <f t="shared" si="161"/>
        <v>3</v>
      </c>
      <c r="J1313" s="36">
        <f t="shared" si="162"/>
        <v>14</v>
      </c>
      <c r="K1313" s="36" t="str">
        <f t="shared" si="163"/>
        <v>22</v>
      </c>
      <c r="L1313" s="36" t="str">
        <f t="shared" si="164"/>
        <v>07</v>
      </c>
      <c r="M1313" s="36" t="str">
        <f t="shared" si="165"/>
        <v>94</v>
      </c>
      <c r="N1313" s="34">
        <f t="shared" si="166"/>
        <v>32000</v>
      </c>
      <c r="O1313" s="37">
        <v>32000</v>
      </c>
      <c r="P1313" s="37">
        <v>0</v>
      </c>
      <c r="Q1313" s="32" t="s">
        <v>3872</v>
      </c>
      <c r="R1313" s="37" t="s">
        <v>8583</v>
      </c>
      <c r="S1313" s="38">
        <v>44665</v>
      </c>
      <c r="T1313" s="39">
        <f t="shared" si="167"/>
        <v>28</v>
      </c>
      <c r="U1313" s="72"/>
    </row>
    <row r="1314" spans="1:21" s="39" customFormat="1" ht="54" outlineLevel="1">
      <c r="A1314" s="32">
        <f t="shared" si="168"/>
        <v>1306</v>
      </c>
      <c r="B1314" s="32" t="s">
        <v>3868</v>
      </c>
      <c r="C1314" s="32" t="s">
        <v>3869</v>
      </c>
      <c r="D1314" s="53" t="s">
        <v>8584</v>
      </c>
      <c r="E1314" s="34">
        <v>546105201</v>
      </c>
      <c r="F1314" s="43" t="s">
        <v>8585</v>
      </c>
      <c r="G1314" s="34" t="s">
        <v>13331</v>
      </c>
      <c r="H1314" s="35" t="s">
        <v>8586</v>
      </c>
      <c r="I1314" s="36" t="str">
        <f t="shared" si="161"/>
        <v>3</v>
      </c>
      <c r="J1314" s="36">
        <f t="shared" si="162"/>
        <v>14</v>
      </c>
      <c r="K1314" s="36" t="str">
        <f t="shared" si="163"/>
        <v>19</v>
      </c>
      <c r="L1314" s="36" t="str">
        <f t="shared" si="164"/>
        <v>04</v>
      </c>
      <c r="M1314" s="36" t="str">
        <f t="shared" si="165"/>
        <v>96</v>
      </c>
      <c r="N1314" s="34">
        <f t="shared" si="166"/>
        <v>32000</v>
      </c>
      <c r="O1314" s="37">
        <v>32000</v>
      </c>
      <c r="P1314" s="37">
        <v>0</v>
      </c>
      <c r="Q1314" s="32" t="s">
        <v>3872</v>
      </c>
      <c r="R1314" s="37" t="s">
        <v>8587</v>
      </c>
      <c r="S1314" s="38">
        <v>44663</v>
      </c>
      <c r="T1314" s="39">
        <f t="shared" si="167"/>
        <v>28</v>
      </c>
      <c r="U1314" s="72"/>
    </row>
    <row r="1315" spans="1:21" s="39" customFormat="1" ht="54" hidden="1" outlineLevel="1">
      <c r="A1315" s="32">
        <f t="shared" si="168"/>
        <v>1307</v>
      </c>
      <c r="B1315" s="32" t="s">
        <v>3868</v>
      </c>
      <c r="C1315" s="32" t="s">
        <v>3869</v>
      </c>
      <c r="D1315" s="53" t="s">
        <v>8588</v>
      </c>
      <c r="E1315" s="34" t="s">
        <v>8589</v>
      </c>
      <c r="F1315" s="43" t="s">
        <v>8590</v>
      </c>
      <c r="G1315" s="34" t="s">
        <v>13332</v>
      </c>
      <c r="H1315" s="35">
        <v>61606015960127</v>
      </c>
      <c r="I1315" s="36" t="str">
        <f t="shared" si="161"/>
        <v>6</v>
      </c>
      <c r="J1315" s="36">
        <f t="shared" si="162"/>
        <v>14</v>
      </c>
      <c r="K1315" s="36" t="str">
        <f t="shared" si="163"/>
        <v>16</v>
      </c>
      <c r="L1315" s="36" t="str">
        <f t="shared" si="164"/>
        <v>06</v>
      </c>
      <c r="M1315" s="36" t="str">
        <f t="shared" si="165"/>
        <v>01</v>
      </c>
      <c r="N1315" s="34">
        <f t="shared" si="166"/>
        <v>36400</v>
      </c>
      <c r="O1315" s="37">
        <v>36400</v>
      </c>
      <c r="P1315" s="37">
        <v>0</v>
      </c>
      <c r="Q1315" s="32" t="s">
        <v>3872</v>
      </c>
      <c r="R1315" s="37" t="s">
        <v>8591</v>
      </c>
      <c r="S1315" s="38">
        <v>44665</v>
      </c>
      <c r="T1315" s="39">
        <f t="shared" si="167"/>
        <v>28</v>
      </c>
      <c r="U1315" s="72"/>
    </row>
    <row r="1316" spans="1:21" s="39" customFormat="1" ht="54" outlineLevel="1">
      <c r="A1316" s="32">
        <f t="shared" si="168"/>
        <v>1308</v>
      </c>
      <c r="B1316" s="32" t="s">
        <v>3868</v>
      </c>
      <c r="C1316" s="32" t="s">
        <v>3869</v>
      </c>
      <c r="D1316" s="53" t="s">
        <v>8592</v>
      </c>
      <c r="E1316" s="34" t="s">
        <v>8593</v>
      </c>
      <c r="F1316" s="43" t="s">
        <v>8594</v>
      </c>
      <c r="G1316" s="34" t="s">
        <v>13333</v>
      </c>
      <c r="H1316" s="35" t="s">
        <v>8595</v>
      </c>
      <c r="I1316" s="36" t="str">
        <f t="shared" si="161"/>
        <v>3</v>
      </c>
      <c r="J1316" s="36">
        <f t="shared" si="162"/>
        <v>14</v>
      </c>
      <c r="K1316" s="36" t="str">
        <f t="shared" si="163"/>
        <v>13</v>
      </c>
      <c r="L1316" s="36" t="str">
        <f t="shared" si="164"/>
        <v>05</v>
      </c>
      <c r="M1316" s="36" t="str">
        <f t="shared" si="165"/>
        <v>91</v>
      </c>
      <c r="N1316" s="34">
        <f t="shared" si="166"/>
        <v>32000</v>
      </c>
      <c r="O1316" s="37">
        <v>32000</v>
      </c>
      <c r="P1316" s="37">
        <v>0</v>
      </c>
      <c r="Q1316" s="32" t="s">
        <v>3872</v>
      </c>
      <c r="R1316" s="37" t="s">
        <v>8596</v>
      </c>
      <c r="S1316" s="38">
        <v>44665</v>
      </c>
      <c r="T1316" s="39">
        <f t="shared" si="167"/>
        <v>28</v>
      </c>
      <c r="U1316" s="72"/>
    </row>
    <row r="1317" spans="1:21" s="39" customFormat="1" ht="54" outlineLevel="1">
      <c r="A1317" s="32">
        <f t="shared" si="168"/>
        <v>1309</v>
      </c>
      <c r="B1317" s="32" t="s">
        <v>3868</v>
      </c>
      <c r="C1317" s="32" t="s">
        <v>3869</v>
      </c>
      <c r="D1317" s="53" t="s">
        <v>8597</v>
      </c>
      <c r="E1317" s="34" t="s">
        <v>8598</v>
      </c>
      <c r="F1317" s="43" t="s">
        <v>8599</v>
      </c>
      <c r="G1317" s="34" t="s">
        <v>13334</v>
      </c>
      <c r="H1317" s="35" t="s">
        <v>8600</v>
      </c>
      <c r="I1317" s="36" t="str">
        <f t="shared" si="161"/>
        <v>4</v>
      </c>
      <c r="J1317" s="36">
        <f t="shared" si="162"/>
        <v>14</v>
      </c>
      <c r="K1317" s="36" t="str">
        <f t="shared" si="163"/>
        <v>01</v>
      </c>
      <c r="L1317" s="36" t="str">
        <f t="shared" si="164"/>
        <v>01</v>
      </c>
      <c r="M1317" s="36" t="str">
        <f t="shared" si="165"/>
        <v>82</v>
      </c>
      <c r="N1317" s="34">
        <f t="shared" si="166"/>
        <v>32000</v>
      </c>
      <c r="O1317" s="37">
        <v>32000</v>
      </c>
      <c r="P1317" s="37">
        <v>0</v>
      </c>
      <c r="Q1317" s="32" t="s">
        <v>3872</v>
      </c>
      <c r="R1317" s="37" t="s">
        <v>8601</v>
      </c>
      <c r="S1317" s="38">
        <v>44665</v>
      </c>
      <c r="T1317" s="39">
        <f t="shared" si="167"/>
        <v>28</v>
      </c>
      <c r="U1317" s="72"/>
    </row>
    <row r="1318" spans="1:21" s="39" customFormat="1" ht="54" hidden="1" outlineLevel="1">
      <c r="A1318" s="32">
        <f t="shared" si="168"/>
        <v>1310</v>
      </c>
      <c r="B1318" s="32" t="s">
        <v>3868</v>
      </c>
      <c r="C1318" s="32" t="s">
        <v>3869</v>
      </c>
      <c r="D1318" s="53" t="s">
        <v>8602</v>
      </c>
      <c r="E1318" s="34" t="s">
        <v>8603</v>
      </c>
      <c r="F1318" s="43" t="s">
        <v>8604</v>
      </c>
      <c r="G1318" s="34" t="s">
        <v>13335</v>
      </c>
      <c r="H1318" s="35" t="s">
        <v>8605</v>
      </c>
      <c r="I1318" s="36" t="str">
        <f t="shared" si="161"/>
        <v>4</v>
      </c>
      <c r="J1318" s="36">
        <f t="shared" si="162"/>
        <v>14</v>
      </c>
      <c r="K1318" s="36" t="str">
        <f t="shared" si="163"/>
        <v>15</v>
      </c>
      <c r="L1318" s="36" t="str">
        <f t="shared" si="164"/>
        <v>10</v>
      </c>
      <c r="M1318" s="36" t="str">
        <f t="shared" si="165"/>
        <v>93</v>
      </c>
      <c r="N1318" s="34">
        <f t="shared" si="166"/>
        <v>27414.400000000001</v>
      </c>
      <c r="O1318" s="37">
        <v>27414.400000000001</v>
      </c>
      <c r="P1318" s="37">
        <v>0</v>
      </c>
      <c r="Q1318" s="32" t="s">
        <v>3872</v>
      </c>
      <c r="R1318" s="37" t="s">
        <v>8606</v>
      </c>
      <c r="S1318" s="38">
        <v>44665</v>
      </c>
      <c r="T1318" s="39">
        <f t="shared" si="167"/>
        <v>28</v>
      </c>
      <c r="U1318" s="72"/>
    </row>
    <row r="1319" spans="1:21" s="39" customFormat="1" ht="54" hidden="1" outlineLevel="1">
      <c r="A1319" s="32">
        <f t="shared" si="168"/>
        <v>1311</v>
      </c>
      <c r="B1319" s="32" t="s">
        <v>3868</v>
      </c>
      <c r="C1319" s="32" t="s">
        <v>3869</v>
      </c>
      <c r="D1319" s="53" t="s">
        <v>8607</v>
      </c>
      <c r="E1319" s="34" t="s">
        <v>8608</v>
      </c>
      <c r="F1319" s="43" t="s">
        <v>8609</v>
      </c>
      <c r="G1319" s="34" t="s">
        <v>13336</v>
      </c>
      <c r="H1319" s="35">
        <v>40505815870029</v>
      </c>
      <c r="I1319" s="36" t="str">
        <f t="shared" si="161"/>
        <v>4</v>
      </c>
      <c r="J1319" s="36">
        <f t="shared" si="162"/>
        <v>14</v>
      </c>
      <c r="K1319" s="36" t="str">
        <f t="shared" si="163"/>
        <v>05</v>
      </c>
      <c r="L1319" s="36" t="str">
        <f t="shared" si="164"/>
        <v>05</v>
      </c>
      <c r="M1319" s="36" t="str">
        <f t="shared" si="165"/>
        <v>81</v>
      </c>
      <c r="N1319" s="34">
        <f t="shared" si="166"/>
        <v>28996</v>
      </c>
      <c r="O1319" s="37">
        <v>28996</v>
      </c>
      <c r="P1319" s="37">
        <v>0</v>
      </c>
      <c r="Q1319" s="32" t="s">
        <v>3872</v>
      </c>
      <c r="R1319" s="37" t="s">
        <v>8610</v>
      </c>
      <c r="S1319" s="38">
        <v>44665</v>
      </c>
      <c r="T1319" s="39">
        <f t="shared" si="167"/>
        <v>28</v>
      </c>
      <c r="U1319" s="72"/>
    </row>
    <row r="1320" spans="1:21" s="39" customFormat="1" ht="54" outlineLevel="1">
      <c r="A1320" s="32">
        <f t="shared" si="168"/>
        <v>1312</v>
      </c>
      <c r="B1320" s="32" t="s">
        <v>3868</v>
      </c>
      <c r="C1320" s="32" t="s">
        <v>3869</v>
      </c>
      <c r="D1320" s="53" t="s">
        <v>8611</v>
      </c>
      <c r="E1320" s="34" t="s">
        <v>8612</v>
      </c>
      <c r="F1320" s="43" t="s">
        <v>8613</v>
      </c>
      <c r="G1320" s="34" t="s">
        <v>13337</v>
      </c>
      <c r="H1320" s="35">
        <v>51110005960019</v>
      </c>
      <c r="I1320" s="36" t="str">
        <f t="shared" si="161"/>
        <v>5</v>
      </c>
      <c r="J1320" s="36">
        <f t="shared" si="162"/>
        <v>14</v>
      </c>
      <c r="K1320" s="36" t="str">
        <f t="shared" si="163"/>
        <v>11</v>
      </c>
      <c r="L1320" s="36" t="str">
        <f t="shared" si="164"/>
        <v>10</v>
      </c>
      <c r="M1320" s="36" t="str">
        <f t="shared" si="165"/>
        <v>00</v>
      </c>
      <c r="N1320" s="34">
        <f t="shared" si="166"/>
        <v>32000</v>
      </c>
      <c r="O1320" s="37">
        <v>32000</v>
      </c>
      <c r="P1320" s="37">
        <v>0</v>
      </c>
      <c r="Q1320" s="32" t="s">
        <v>3872</v>
      </c>
      <c r="R1320" s="37" t="s">
        <v>8614</v>
      </c>
      <c r="S1320" s="38">
        <v>44665</v>
      </c>
      <c r="T1320" s="39">
        <f t="shared" si="167"/>
        <v>28</v>
      </c>
      <c r="U1320" s="72"/>
    </row>
    <row r="1321" spans="1:21" s="39" customFormat="1" ht="54" outlineLevel="1">
      <c r="A1321" s="32">
        <f t="shared" si="168"/>
        <v>1313</v>
      </c>
      <c r="B1321" s="32" t="s">
        <v>3868</v>
      </c>
      <c r="C1321" s="32" t="s">
        <v>3869</v>
      </c>
      <c r="D1321" s="53" t="s">
        <v>8615</v>
      </c>
      <c r="E1321" s="34" t="s">
        <v>8616</v>
      </c>
      <c r="F1321" s="43" t="s">
        <v>8617</v>
      </c>
      <c r="G1321" s="34" t="s">
        <v>13338</v>
      </c>
      <c r="H1321" s="35" t="s">
        <v>8618</v>
      </c>
      <c r="I1321" s="36" t="str">
        <f t="shared" si="161"/>
        <v>3</v>
      </c>
      <c r="J1321" s="36">
        <f t="shared" si="162"/>
        <v>14</v>
      </c>
      <c r="K1321" s="36" t="str">
        <f t="shared" si="163"/>
        <v>27</v>
      </c>
      <c r="L1321" s="36" t="str">
        <f t="shared" si="164"/>
        <v>06</v>
      </c>
      <c r="M1321" s="36" t="str">
        <f t="shared" si="165"/>
        <v>69</v>
      </c>
      <c r="N1321" s="34">
        <f t="shared" si="166"/>
        <v>32000</v>
      </c>
      <c r="O1321" s="37">
        <v>32000</v>
      </c>
      <c r="P1321" s="37">
        <v>0</v>
      </c>
      <c r="Q1321" s="32" t="s">
        <v>3872</v>
      </c>
      <c r="R1321" s="37" t="s">
        <v>8619</v>
      </c>
      <c r="S1321" s="38">
        <v>44667</v>
      </c>
      <c r="T1321" s="39">
        <f t="shared" si="167"/>
        <v>28</v>
      </c>
      <c r="U1321" s="72"/>
    </row>
    <row r="1322" spans="1:21" s="39" customFormat="1" ht="54" outlineLevel="1">
      <c r="A1322" s="32">
        <f t="shared" si="168"/>
        <v>1314</v>
      </c>
      <c r="B1322" s="32" t="s">
        <v>3868</v>
      </c>
      <c r="C1322" s="32" t="s">
        <v>3869</v>
      </c>
      <c r="D1322" s="53" t="s">
        <v>8620</v>
      </c>
      <c r="E1322" s="34" t="s">
        <v>8621</v>
      </c>
      <c r="F1322" s="43" t="s">
        <v>8622</v>
      </c>
      <c r="G1322" s="34" t="s">
        <v>13339</v>
      </c>
      <c r="H1322" s="35" t="s">
        <v>8623</v>
      </c>
      <c r="I1322" s="36" t="str">
        <f t="shared" si="161"/>
        <v>3</v>
      </c>
      <c r="J1322" s="36">
        <f t="shared" si="162"/>
        <v>14</v>
      </c>
      <c r="K1322" s="36" t="str">
        <f t="shared" si="163"/>
        <v>04</v>
      </c>
      <c r="L1322" s="36" t="str">
        <f t="shared" si="164"/>
        <v>06</v>
      </c>
      <c r="M1322" s="36" t="str">
        <f t="shared" si="165"/>
        <v>89</v>
      </c>
      <c r="N1322" s="34">
        <f t="shared" si="166"/>
        <v>32000</v>
      </c>
      <c r="O1322" s="37">
        <v>32000</v>
      </c>
      <c r="P1322" s="37">
        <v>0</v>
      </c>
      <c r="Q1322" s="32" t="s">
        <v>3872</v>
      </c>
      <c r="R1322" s="37" t="s">
        <v>8624</v>
      </c>
      <c r="S1322" s="38">
        <v>44667</v>
      </c>
      <c r="T1322" s="39">
        <f t="shared" si="167"/>
        <v>28</v>
      </c>
      <c r="U1322" s="72"/>
    </row>
    <row r="1323" spans="1:21" s="39" customFormat="1" ht="54" outlineLevel="1">
      <c r="A1323" s="32">
        <f t="shared" si="168"/>
        <v>1315</v>
      </c>
      <c r="B1323" s="32" t="s">
        <v>3868</v>
      </c>
      <c r="C1323" s="32" t="s">
        <v>3869</v>
      </c>
      <c r="D1323" s="53" t="s">
        <v>8625</v>
      </c>
      <c r="E1323" s="34" t="s">
        <v>8626</v>
      </c>
      <c r="F1323" s="43" t="s">
        <v>8627</v>
      </c>
      <c r="G1323" s="34" t="s">
        <v>13340</v>
      </c>
      <c r="H1323" s="35" t="s">
        <v>8628</v>
      </c>
      <c r="I1323" s="36" t="str">
        <f t="shared" si="161"/>
        <v>3</v>
      </c>
      <c r="J1323" s="36">
        <f t="shared" si="162"/>
        <v>14</v>
      </c>
      <c r="K1323" s="36" t="str">
        <f t="shared" si="163"/>
        <v>22</v>
      </c>
      <c r="L1323" s="36" t="str">
        <f t="shared" si="164"/>
        <v>03</v>
      </c>
      <c r="M1323" s="36" t="str">
        <f t="shared" si="165"/>
        <v>94</v>
      </c>
      <c r="N1323" s="34">
        <f t="shared" si="166"/>
        <v>32000</v>
      </c>
      <c r="O1323" s="37">
        <v>32000</v>
      </c>
      <c r="P1323" s="37">
        <v>0</v>
      </c>
      <c r="Q1323" s="32" t="s">
        <v>3872</v>
      </c>
      <c r="R1323" s="37" t="s">
        <v>8629</v>
      </c>
      <c r="S1323" s="38">
        <v>44667</v>
      </c>
      <c r="T1323" s="39">
        <f t="shared" si="167"/>
        <v>28</v>
      </c>
      <c r="U1323" s="72"/>
    </row>
    <row r="1324" spans="1:21" s="39" customFormat="1" ht="54" outlineLevel="1">
      <c r="A1324" s="32">
        <f t="shared" si="168"/>
        <v>1316</v>
      </c>
      <c r="B1324" s="32" t="s">
        <v>3868</v>
      </c>
      <c r="C1324" s="32" t="s">
        <v>3869</v>
      </c>
      <c r="D1324" s="53" t="s">
        <v>8630</v>
      </c>
      <c r="E1324" s="34" t="s">
        <v>8631</v>
      </c>
      <c r="F1324" s="43" t="s">
        <v>8632</v>
      </c>
      <c r="G1324" s="34" t="s">
        <v>13341</v>
      </c>
      <c r="H1324" s="35" t="s">
        <v>8633</v>
      </c>
      <c r="I1324" s="36" t="str">
        <f t="shared" si="161"/>
        <v>5</v>
      </c>
      <c r="J1324" s="36">
        <f t="shared" si="162"/>
        <v>14</v>
      </c>
      <c r="K1324" s="36" t="str">
        <f t="shared" si="163"/>
        <v>25</v>
      </c>
      <c r="L1324" s="36" t="str">
        <f t="shared" si="164"/>
        <v>10</v>
      </c>
      <c r="M1324" s="36" t="str">
        <f t="shared" si="165"/>
        <v>01</v>
      </c>
      <c r="N1324" s="34">
        <f t="shared" si="166"/>
        <v>32000</v>
      </c>
      <c r="O1324" s="37">
        <v>32000</v>
      </c>
      <c r="P1324" s="37">
        <v>0</v>
      </c>
      <c r="Q1324" s="32" t="s">
        <v>3872</v>
      </c>
      <c r="R1324" s="37" t="s">
        <v>8634</v>
      </c>
      <c r="S1324" s="38">
        <v>44667</v>
      </c>
      <c r="T1324" s="39">
        <f t="shared" si="167"/>
        <v>28</v>
      </c>
      <c r="U1324" s="72"/>
    </row>
    <row r="1325" spans="1:21" s="39" customFormat="1" ht="54" outlineLevel="1">
      <c r="A1325" s="32">
        <f t="shared" si="168"/>
        <v>1317</v>
      </c>
      <c r="B1325" s="32" t="s">
        <v>3868</v>
      </c>
      <c r="C1325" s="32" t="s">
        <v>3869</v>
      </c>
      <c r="D1325" s="53" t="s">
        <v>8635</v>
      </c>
      <c r="E1325" s="34" t="s">
        <v>8636</v>
      </c>
      <c r="F1325" s="43" t="s">
        <v>8637</v>
      </c>
      <c r="G1325" s="34" t="s">
        <v>13342</v>
      </c>
      <c r="H1325" s="35" t="s">
        <v>8638</v>
      </c>
      <c r="I1325" s="36" t="str">
        <f t="shared" si="161"/>
        <v>4</v>
      </c>
      <c r="J1325" s="36">
        <f t="shared" si="162"/>
        <v>14</v>
      </c>
      <c r="K1325" s="36" t="str">
        <f t="shared" si="163"/>
        <v>21</v>
      </c>
      <c r="L1325" s="36" t="str">
        <f t="shared" si="164"/>
        <v>07</v>
      </c>
      <c r="M1325" s="36" t="str">
        <f t="shared" si="165"/>
        <v>82</v>
      </c>
      <c r="N1325" s="34">
        <f t="shared" si="166"/>
        <v>32000</v>
      </c>
      <c r="O1325" s="37">
        <v>32000</v>
      </c>
      <c r="P1325" s="37">
        <v>0</v>
      </c>
      <c r="Q1325" s="32" t="s">
        <v>3872</v>
      </c>
      <c r="R1325" s="37" t="s">
        <v>8639</v>
      </c>
      <c r="S1325" s="38">
        <v>44667</v>
      </c>
      <c r="T1325" s="39">
        <f t="shared" si="167"/>
        <v>28</v>
      </c>
      <c r="U1325" s="72"/>
    </row>
    <row r="1326" spans="1:21" s="39" customFormat="1" ht="54" outlineLevel="1">
      <c r="A1326" s="32">
        <f t="shared" si="168"/>
        <v>1318</v>
      </c>
      <c r="B1326" s="32" t="s">
        <v>3868</v>
      </c>
      <c r="C1326" s="32" t="s">
        <v>3869</v>
      </c>
      <c r="D1326" s="53" t="s">
        <v>8640</v>
      </c>
      <c r="E1326" s="34" t="s">
        <v>8641</v>
      </c>
      <c r="F1326" s="43" t="s">
        <v>8642</v>
      </c>
      <c r="G1326" s="34" t="s">
        <v>13343</v>
      </c>
      <c r="H1326" s="35" t="s">
        <v>8643</v>
      </c>
      <c r="I1326" s="36" t="str">
        <f t="shared" si="161"/>
        <v>3</v>
      </c>
      <c r="J1326" s="36">
        <f t="shared" si="162"/>
        <v>14</v>
      </c>
      <c r="K1326" s="36" t="str">
        <f t="shared" si="163"/>
        <v>05</v>
      </c>
      <c r="L1326" s="36" t="str">
        <f t="shared" si="164"/>
        <v>06</v>
      </c>
      <c r="M1326" s="36" t="str">
        <f t="shared" si="165"/>
        <v>99</v>
      </c>
      <c r="N1326" s="34">
        <f t="shared" si="166"/>
        <v>32000</v>
      </c>
      <c r="O1326" s="37">
        <v>32000</v>
      </c>
      <c r="P1326" s="37">
        <v>0</v>
      </c>
      <c r="Q1326" s="32" t="s">
        <v>3872</v>
      </c>
      <c r="R1326" s="37" t="s">
        <v>8644</v>
      </c>
      <c r="S1326" s="38">
        <v>44667</v>
      </c>
      <c r="T1326" s="39">
        <f t="shared" si="167"/>
        <v>28</v>
      </c>
      <c r="U1326" s="72"/>
    </row>
    <row r="1327" spans="1:21" s="39" customFormat="1" ht="54" hidden="1" outlineLevel="1">
      <c r="A1327" s="32">
        <f t="shared" si="168"/>
        <v>1319</v>
      </c>
      <c r="B1327" s="32" t="s">
        <v>3868</v>
      </c>
      <c r="C1327" s="32" t="s">
        <v>3869</v>
      </c>
      <c r="D1327" s="53" t="s">
        <v>8645</v>
      </c>
      <c r="E1327" s="34" t="s">
        <v>8646</v>
      </c>
      <c r="F1327" s="43" t="s">
        <v>8647</v>
      </c>
      <c r="G1327" s="34" t="s">
        <v>13344</v>
      </c>
      <c r="H1327" s="35" t="s">
        <v>8648</v>
      </c>
      <c r="I1327" s="36" t="str">
        <f t="shared" si="161"/>
        <v>3</v>
      </c>
      <c r="J1327" s="36">
        <f t="shared" si="162"/>
        <v>14</v>
      </c>
      <c r="K1327" s="36" t="str">
        <f t="shared" si="163"/>
        <v>07</v>
      </c>
      <c r="L1327" s="36" t="str">
        <f t="shared" si="164"/>
        <v>02</v>
      </c>
      <c r="M1327" s="36" t="str">
        <f t="shared" si="165"/>
        <v>95</v>
      </c>
      <c r="N1327" s="34">
        <f t="shared" si="166"/>
        <v>36400</v>
      </c>
      <c r="O1327" s="37">
        <v>36400</v>
      </c>
      <c r="P1327" s="37">
        <v>0</v>
      </c>
      <c r="Q1327" s="32" t="s">
        <v>3872</v>
      </c>
      <c r="R1327" s="37" t="s">
        <v>8649</v>
      </c>
      <c r="S1327" s="38">
        <v>44667</v>
      </c>
      <c r="T1327" s="39">
        <f t="shared" si="167"/>
        <v>28</v>
      </c>
      <c r="U1327" s="72"/>
    </row>
    <row r="1328" spans="1:21" s="39" customFormat="1" ht="54" outlineLevel="1">
      <c r="A1328" s="32">
        <f t="shared" si="168"/>
        <v>1320</v>
      </c>
      <c r="B1328" s="32" t="s">
        <v>3868</v>
      </c>
      <c r="C1328" s="32" t="s">
        <v>3869</v>
      </c>
      <c r="D1328" s="53" t="s">
        <v>8650</v>
      </c>
      <c r="E1328" s="34">
        <v>526389800</v>
      </c>
      <c r="F1328" s="43" t="s">
        <v>8651</v>
      </c>
      <c r="G1328" s="34" t="s">
        <v>13345</v>
      </c>
      <c r="H1328" s="35" t="s">
        <v>8652</v>
      </c>
      <c r="I1328" s="36" t="str">
        <f t="shared" si="161"/>
        <v>4</v>
      </c>
      <c r="J1328" s="36">
        <f t="shared" si="162"/>
        <v>14</v>
      </c>
      <c r="K1328" s="36" t="str">
        <f t="shared" si="163"/>
        <v>25</v>
      </c>
      <c r="L1328" s="36" t="str">
        <f t="shared" si="164"/>
        <v>08</v>
      </c>
      <c r="M1328" s="36" t="str">
        <f t="shared" si="165"/>
        <v>95</v>
      </c>
      <c r="N1328" s="34">
        <f t="shared" si="166"/>
        <v>32000</v>
      </c>
      <c r="O1328" s="37">
        <v>32000</v>
      </c>
      <c r="P1328" s="37">
        <v>0</v>
      </c>
      <c r="Q1328" s="32" t="s">
        <v>3872</v>
      </c>
      <c r="R1328" s="37" t="s">
        <v>8653</v>
      </c>
      <c r="S1328" s="38">
        <v>44664</v>
      </c>
      <c r="T1328" s="39">
        <f t="shared" si="167"/>
        <v>28</v>
      </c>
      <c r="U1328" s="72"/>
    </row>
    <row r="1329" spans="1:21" s="39" customFormat="1" ht="54" outlineLevel="1">
      <c r="A1329" s="32">
        <f t="shared" si="168"/>
        <v>1321</v>
      </c>
      <c r="B1329" s="32" t="s">
        <v>3868</v>
      </c>
      <c r="C1329" s="32" t="s">
        <v>3869</v>
      </c>
      <c r="D1329" s="53" t="s">
        <v>8654</v>
      </c>
      <c r="E1329" s="34">
        <v>548369988</v>
      </c>
      <c r="F1329" s="43" t="s">
        <v>8655</v>
      </c>
      <c r="G1329" s="34" t="s">
        <v>13346</v>
      </c>
      <c r="H1329" s="35" t="s">
        <v>8656</v>
      </c>
      <c r="I1329" s="36" t="str">
        <f t="shared" si="161"/>
        <v>3</v>
      </c>
      <c r="J1329" s="36">
        <f t="shared" si="162"/>
        <v>14</v>
      </c>
      <c r="K1329" s="36" t="str">
        <f t="shared" si="163"/>
        <v>15</v>
      </c>
      <c r="L1329" s="36" t="str">
        <f t="shared" si="164"/>
        <v>08</v>
      </c>
      <c r="M1329" s="36" t="str">
        <f t="shared" si="165"/>
        <v>90</v>
      </c>
      <c r="N1329" s="34">
        <f t="shared" si="166"/>
        <v>32000</v>
      </c>
      <c r="O1329" s="37">
        <v>32000</v>
      </c>
      <c r="P1329" s="37">
        <v>0</v>
      </c>
      <c r="Q1329" s="32" t="s">
        <v>3872</v>
      </c>
      <c r="R1329" s="37" t="s">
        <v>8657</v>
      </c>
      <c r="S1329" s="38">
        <v>44662</v>
      </c>
      <c r="T1329" s="39">
        <f t="shared" si="167"/>
        <v>28</v>
      </c>
      <c r="U1329" s="72"/>
    </row>
    <row r="1330" spans="1:21" s="39" customFormat="1" ht="54" outlineLevel="1">
      <c r="A1330" s="32">
        <f t="shared" si="168"/>
        <v>1322</v>
      </c>
      <c r="B1330" s="32" t="s">
        <v>3868</v>
      </c>
      <c r="C1330" s="32" t="s">
        <v>3869</v>
      </c>
      <c r="D1330" s="53" t="s">
        <v>8658</v>
      </c>
      <c r="E1330" s="34">
        <v>547677265</v>
      </c>
      <c r="F1330" s="43" t="s">
        <v>8659</v>
      </c>
      <c r="G1330" s="34" t="s">
        <v>13347</v>
      </c>
      <c r="H1330" s="35" t="s">
        <v>8660</v>
      </c>
      <c r="I1330" s="36" t="str">
        <f t="shared" si="161"/>
        <v>4</v>
      </c>
      <c r="J1330" s="36">
        <f t="shared" si="162"/>
        <v>14</v>
      </c>
      <c r="K1330" s="36" t="str">
        <f t="shared" si="163"/>
        <v>13</v>
      </c>
      <c r="L1330" s="36" t="str">
        <f t="shared" si="164"/>
        <v>09</v>
      </c>
      <c r="M1330" s="36" t="str">
        <f t="shared" si="165"/>
        <v>85</v>
      </c>
      <c r="N1330" s="34">
        <f t="shared" si="166"/>
        <v>32000</v>
      </c>
      <c r="O1330" s="37">
        <v>32000</v>
      </c>
      <c r="P1330" s="37">
        <v>0</v>
      </c>
      <c r="Q1330" s="32" t="s">
        <v>3872</v>
      </c>
      <c r="R1330" s="37" t="s">
        <v>8661</v>
      </c>
      <c r="S1330" s="38">
        <v>44665</v>
      </c>
      <c r="T1330" s="39">
        <f t="shared" si="167"/>
        <v>28</v>
      </c>
      <c r="U1330" s="72"/>
    </row>
    <row r="1331" spans="1:21" s="39" customFormat="1" ht="54" outlineLevel="1">
      <c r="A1331" s="32">
        <f t="shared" si="168"/>
        <v>1323</v>
      </c>
      <c r="B1331" s="32" t="s">
        <v>3868</v>
      </c>
      <c r="C1331" s="32" t="s">
        <v>3869</v>
      </c>
      <c r="D1331" s="53" t="s">
        <v>8662</v>
      </c>
      <c r="E1331" s="34">
        <v>543623446</v>
      </c>
      <c r="F1331" s="43" t="s">
        <v>8663</v>
      </c>
      <c r="G1331" s="34" t="s">
        <v>13348</v>
      </c>
      <c r="H1331" s="35" t="s">
        <v>8664</v>
      </c>
      <c r="I1331" s="36" t="str">
        <f t="shared" si="161"/>
        <v>3</v>
      </c>
      <c r="J1331" s="36">
        <f t="shared" si="162"/>
        <v>14</v>
      </c>
      <c r="K1331" s="36" t="str">
        <f t="shared" si="163"/>
        <v>03</v>
      </c>
      <c r="L1331" s="36" t="str">
        <f t="shared" si="164"/>
        <v>10</v>
      </c>
      <c r="M1331" s="36" t="str">
        <f t="shared" si="165"/>
        <v>79</v>
      </c>
      <c r="N1331" s="34">
        <f t="shared" si="166"/>
        <v>32000</v>
      </c>
      <c r="O1331" s="37">
        <v>32000</v>
      </c>
      <c r="P1331" s="37">
        <v>0</v>
      </c>
      <c r="Q1331" s="32" t="s">
        <v>3872</v>
      </c>
      <c r="R1331" s="37" t="s">
        <v>8665</v>
      </c>
      <c r="S1331" s="38">
        <v>44665</v>
      </c>
      <c r="T1331" s="39">
        <f t="shared" si="167"/>
        <v>28</v>
      </c>
      <c r="U1331" s="72"/>
    </row>
    <row r="1332" spans="1:21" s="39" customFormat="1" ht="54" hidden="1" outlineLevel="1">
      <c r="A1332" s="32">
        <f t="shared" si="168"/>
        <v>1324</v>
      </c>
      <c r="B1332" s="32" t="s">
        <v>3868</v>
      </c>
      <c r="C1332" s="32" t="s">
        <v>3869</v>
      </c>
      <c r="D1332" s="53" t="s">
        <v>8666</v>
      </c>
      <c r="E1332" s="34">
        <v>516906145</v>
      </c>
      <c r="F1332" s="43" t="s">
        <v>8667</v>
      </c>
      <c r="G1332" s="34" t="s">
        <v>13349</v>
      </c>
      <c r="H1332" s="35" t="s">
        <v>8668</v>
      </c>
      <c r="I1332" s="36" t="str">
        <f t="shared" si="161"/>
        <v>4</v>
      </c>
      <c r="J1332" s="36">
        <f t="shared" si="162"/>
        <v>14</v>
      </c>
      <c r="K1332" s="36" t="str">
        <f t="shared" si="163"/>
        <v>24</v>
      </c>
      <c r="L1332" s="36" t="str">
        <f t="shared" si="164"/>
        <v>02</v>
      </c>
      <c r="M1332" s="36" t="str">
        <f t="shared" si="165"/>
        <v>84</v>
      </c>
      <c r="N1332" s="34">
        <f t="shared" si="166"/>
        <v>31006.856</v>
      </c>
      <c r="O1332" s="37">
        <v>31006.856</v>
      </c>
      <c r="P1332" s="37">
        <v>0</v>
      </c>
      <c r="Q1332" s="32" t="s">
        <v>3872</v>
      </c>
      <c r="R1332" s="37" t="s">
        <v>8669</v>
      </c>
      <c r="S1332" s="38">
        <v>44664</v>
      </c>
      <c r="T1332" s="39">
        <f t="shared" si="167"/>
        <v>28</v>
      </c>
      <c r="U1332" s="72"/>
    </row>
    <row r="1333" spans="1:21" s="39" customFormat="1" ht="54" outlineLevel="1">
      <c r="A1333" s="32">
        <f t="shared" si="168"/>
        <v>1325</v>
      </c>
      <c r="B1333" s="32" t="s">
        <v>3868</v>
      </c>
      <c r="C1333" s="32" t="s">
        <v>3869</v>
      </c>
      <c r="D1333" s="53" t="s">
        <v>8670</v>
      </c>
      <c r="E1333" s="34">
        <v>602770924</v>
      </c>
      <c r="F1333" s="43" t="s">
        <v>8671</v>
      </c>
      <c r="G1333" s="34" t="s">
        <v>13350</v>
      </c>
      <c r="H1333" s="35" t="s">
        <v>8672</v>
      </c>
      <c r="I1333" s="36" t="str">
        <f t="shared" si="161"/>
        <v>3</v>
      </c>
      <c r="J1333" s="36">
        <f t="shared" si="162"/>
        <v>14</v>
      </c>
      <c r="K1333" s="36" t="str">
        <f t="shared" si="163"/>
        <v>03</v>
      </c>
      <c r="L1333" s="36" t="str">
        <f t="shared" si="164"/>
        <v>09</v>
      </c>
      <c r="M1333" s="36" t="str">
        <f t="shared" si="165"/>
        <v>91</v>
      </c>
      <c r="N1333" s="34">
        <f t="shared" si="166"/>
        <v>32000</v>
      </c>
      <c r="O1333" s="37">
        <v>32000</v>
      </c>
      <c r="P1333" s="37">
        <v>0</v>
      </c>
      <c r="Q1333" s="32" t="s">
        <v>3872</v>
      </c>
      <c r="R1333" s="37" t="s">
        <v>8673</v>
      </c>
      <c r="S1333" s="38">
        <v>44663</v>
      </c>
      <c r="T1333" s="39">
        <f t="shared" si="167"/>
        <v>28</v>
      </c>
      <c r="U1333" s="72"/>
    </row>
    <row r="1334" spans="1:21" s="39" customFormat="1" ht="54" outlineLevel="1">
      <c r="A1334" s="32">
        <f t="shared" si="168"/>
        <v>1326</v>
      </c>
      <c r="B1334" s="32" t="s">
        <v>3868</v>
      </c>
      <c r="C1334" s="32" t="s">
        <v>3869</v>
      </c>
      <c r="D1334" s="53" t="s">
        <v>8674</v>
      </c>
      <c r="E1334" s="34">
        <v>522864925</v>
      </c>
      <c r="F1334" s="43" t="s">
        <v>8675</v>
      </c>
      <c r="G1334" s="34" t="s">
        <v>13351</v>
      </c>
      <c r="H1334" s="35" t="s">
        <v>8676</v>
      </c>
      <c r="I1334" s="36" t="str">
        <f t="shared" si="161"/>
        <v>3</v>
      </c>
      <c r="J1334" s="36">
        <f t="shared" si="162"/>
        <v>14</v>
      </c>
      <c r="K1334" s="36" t="str">
        <f t="shared" si="163"/>
        <v>15</v>
      </c>
      <c r="L1334" s="36" t="str">
        <f t="shared" si="164"/>
        <v>10</v>
      </c>
      <c r="M1334" s="36" t="str">
        <f t="shared" si="165"/>
        <v>93</v>
      </c>
      <c r="N1334" s="34">
        <f t="shared" si="166"/>
        <v>32000</v>
      </c>
      <c r="O1334" s="37">
        <v>32000</v>
      </c>
      <c r="P1334" s="37">
        <v>0</v>
      </c>
      <c r="Q1334" s="32" t="s">
        <v>3872</v>
      </c>
      <c r="R1334" s="37" t="s">
        <v>8677</v>
      </c>
      <c r="S1334" s="38">
        <v>44614</v>
      </c>
      <c r="T1334" s="39">
        <f t="shared" si="167"/>
        <v>28</v>
      </c>
      <c r="U1334" s="72"/>
    </row>
    <row r="1335" spans="1:21" s="39" customFormat="1" ht="54" hidden="1" outlineLevel="1">
      <c r="A1335" s="32">
        <f t="shared" si="168"/>
        <v>1327</v>
      </c>
      <c r="B1335" s="32" t="s">
        <v>3868</v>
      </c>
      <c r="C1335" s="32" t="s">
        <v>3869</v>
      </c>
      <c r="D1335" s="53" t="s">
        <v>8678</v>
      </c>
      <c r="E1335" s="35">
        <v>523495545</v>
      </c>
      <c r="F1335" s="43" t="s">
        <v>8679</v>
      </c>
      <c r="G1335" s="34" t="s">
        <v>13352</v>
      </c>
      <c r="H1335" s="35" t="s">
        <v>8680</v>
      </c>
      <c r="I1335" s="36" t="str">
        <f t="shared" si="161"/>
        <v>4</v>
      </c>
      <c r="J1335" s="36">
        <f t="shared" si="162"/>
        <v>14</v>
      </c>
      <c r="K1335" s="36" t="str">
        <f t="shared" si="163"/>
        <v>28</v>
      </c>
      <c r="L1335" s="36" t="str">
        <f t="shared" si="164"/>
        <v>09</v>
      </c>
      <c r="M1335" s="36" t="str">
        <f t="shared" si="165"/>
        <v>82</v>
      </c>
      <c r="N1335" s="34">
        <f t="shared" si="166"/>
        <v>20300</v>
      </c>
      <c r="O1335" s="37">
        <v>20300</v>
      </c>
      <c r="P1335" s="37">
        <v>0</v>
      </c>
      <c r="Q1335" s="32" t="s">
        <v>3872</v>
      </c>
      <c r="R1335" s="37" t="s">
        <v>8681</v>
      </c>
      <c r="S1335" s="38">
        <v>44664</v>
      </c>
      <c r="T1335" s="39">
        <f t="shared" si="167"/>
        <v>28</v>
      </c>
      <c r="U1335" s="72"/>
    </row>
    <row r="1336" spans="1:21" s="39" customFormat="1" ht="54" outlineLevel="1">
      <c r="A1336" s="32">
        <f t="shared" si="168"/>
        <v>1328</v>
      </c>
      <c r="B1336" s="32" t="s">
        <v>3868</v>
      </c>
      <c r="C1336" s="32" t="s">
        <v>3869</v>
      </c>
      <c r="D1336" s="53" t="s">
        <v>8682</v>
      </c>
      <c r="E1336" s="34">
        <v>577136796</v>
      </c>
      <c r="F1336" s="43" t="s">
        <v>8683</v>
      </c>
      <c r="G1336" s="34" t="s">
        <v>13353</v>
      </c>
      <c r="H1336" s="35" t="s">
        <v>8684</v>
      </c>
      <c r="I1336" s="36" t="str">
        <f t="shared" si="161"/>
        <v>4</v>
      </c>
      <c r="J1336" s="36">
        <f t="shared" si="162"/>
        <v>14</v>
      </c>
      <c r="K1336" s="36" t="str">
        <f t="shared" si="163"/>
        <v>15</v>
      </c>
      <c r="L1336" s="36" t="str">
        <f t="shared" si="164"/>
        <v>02</v>
      </c>
      <c r="M1336" s="36" t="str">
        <f t="shared" si="165"/>
        <v>98</v>
      </c>
      <c r="N1336" s="34">
        <f t="shared" si="166"/>
        <v>32000</v>
      </c>
      <c r="O1336" s="37">
        <v>32000</v>
      </c>
      <c r="P1336" s="37">
        <v>0</v>
      </c>
      <c r="Q1336" s="32" t="s">
        <v>3872</v>
      </c>
      <c r="R1336" s="37" t="s">
        <v>8685</v>
      </c>
      <c r="S1336" s="38">
        <v>44664</v>
      </c>
      <c r="T1336" s="39">
        <f t="shared" si="167"/>
        <v>28</v>
      </c>
      <c r="U1336" s="72"/>
    </row>
    <row r="1337" spans="1:21" s="39" customFormat="1" ht="54" outlineLevel="1">
      <c r="A1337" s="32">
        <f t="shared" si="168"/>
        <v>1329</v>
      </c>
      <c r="B1337" s="32" t="s">
        <v>3868</v>
      </c>
      <c r="C1337" s="32" t="s">
        <v>3869</v>
      </c>
      <c r="D1337" s="53" t="s">
        <v>8686</v>
      </c>
      <c r="E1337" s="34" t="s">
        <v>8687</v>
      </c>
      <c r="F1337" s="43" t="s">
        <v>8688</v>
      </c>
      <c r="G1337" s="34" t="s">
        <v>13354</v>
      </c>
      <c r="H1337" s="35" t="s">
        <v>8689</v>
      </c>
      <c r="I1337" s="36" t="str">
        <f t="shared" si="161"/>
        <v>3</v>
      </c>
      <c r="J1337" s="36">
        <f t="shared" si="162"/>
        <v>14</v>
      </c>
      <c r="K1337" s="36" t="str">
        <f t="shared" si="163"/>
        <v>10</v>
      </c>
      <c r="L1337" s="36" t="str">
        <f t="shared" si="164"/>
        <v>01</v>
      </c>
      <c r="M1337" s="36" t="str">
        <f t="shared" si="165"/>
        <v>88</v>
      </c>
      <c r="N1337" s="34">
        <f t="shared" si="166"/>
        <v>32000</v>
      </c>
      <c r="O1337" s="37">
        <v>32000</v>
      </c>
      <c r="P1337" s="37">
        <v>0</v>
      </c>
      <c r="Q1337" s="32" t="s">
        <v>3872</v>
      </c>
      <c r="R1337" s="37" t="s">
        <v>8690</v>
      </c>
      <c r="S1337" s="38">
        <v>44659</v>
      </c>
      <c r="T1337" s="39">
        <f t="shared" si="167"/>
        <v>28</v>
      </c>
      <c r="U1337" s="72"/>
    </row>
    <row r="1338" spans="1:21" s="39" customFormat="1" ht="54" outlineLevel="1">
      <c r="A1338" s="32">
        <f t="shared" si="168"/>
        <v>1330</v>
      </c>
      <c r="B1338" s="32" t="s">
        <v>3868</v>
      </c>
      <c r="C1338" s="32" t="s">
        <v>3869</v>
      </c>
      <c r="D1338" s="53" t="s">
        <v>8691</v>
      </c>
      <c r="E1338" s="34" t="s">
        <v>8692</v>
      </c>
      <c r="F1338" s="43" t="s">
        <v>8693</v>
      </c>
      <c r="G1338" s="34" t="s">
        <v>13355</v>
      </c>
      <c r="H1338" s="35" t="s">
        <v>8694</v>
      </c>
      <c r="I1338" s="36" t="str">
        <f t="shared" si="161"/>
        <v>4</v>
      </c>
      <c r="J1338" s="36">
        <f t="shared" si="162"/>
        <v>14</v>
      </c>
      <c r="K1338" s="36" t="str">
        <f t="shared" si="163"/>
        <v>15</v>
      </c>
      <c r="L1338" s="36" t="str">
        <f t="shared" si="164"/>
        <v>07</v>
      </c>
      <c r="M1338" s="36" t="str">
        <f t="shared" si="165"/>
        <v>87</v>
      </c>
      <c r="N1338" s="34">
        <f t="shared" si="166"/>
        <v>32000</v>
      </c>
      <c r="O1338" s="37">
        <v>32000</v>
      </c>
      <c r="P1338" s="37">
        <v>0</v>
      </c>
      <c r="Q1338" s="32" t="s">
        <v>3872</v>
      </c>
      <c r="R1338" s="37" t="s">
        <v>8695</v>
      </c>
      <c r="S1338" s="38">
        <v>44665</v>
      </c>
      <c r="T1338" s="39">
        <f t="shared" si="167"/>
        <v>28</v>
      </c>
      <c r="U1338" s="72"/>
    </row>
    <row r="1339" spans="1:21" s="39" customFormat="1" ht="54" outlineLevel="1">
      <c r="A1339" s="32">
        <f t="shared" si="168"/>
        <v>1331</v>
      </c>
      <c r="B1339" s="32" t="s">
        <v>3868</v>
      </c>
      <c r="C1339" s="32" t="s">
        <v>3869</v>
      </c>
      <c r="D1339" s="53" t="s">
        <v>8696</v>
      </c>
      <c r="E1339" s="34">
        <v>519520110</v>
      </c>
      <c r="F1339" s="43" t="s">
        <v>8697</v>
      </c>
      <c r="G1339" s="34" t="s">
        <v>13356</v>
      </c>
      <c r="H1339" s="35" t="s">
        <v>8698</v>
      </c>
      <c r="I1339" s="36" t="str">
        <f t="shared" si="161"/>
        <v>4</v>
      </c>
      <c r="J1339" s="36">
        <f t="shared" si="162"/>
        <v>14</v>
      </c>
      <c r="K1339" s="36" t="str">
        <f t="shared" si="163"/>
        <v>24</v>
      </c>
      <c r="L1339" s="36" t="str">
        <f t="shared" si="164"/>
        <v>11</v>
      </c>
      <c r="M1339" s="36" t="str">
        <f t="shared" si="165"/>
        <v>76</v>
      </c>
      <c r="N1339" s="34">
        <f t="shared" si="166"/>
        <v>32000</v>
      </c>
      <c r="O1339" s="37">
        <v>32000</v>
      </c>
      <c r="P1339" s="37">
        <v>0</v>
      </c>
      <c r="Q1339" s="32" t="s">
        <v>3872</v>
      </c>
      <c r="R1339" s="37" t="s">
        <v>8699</v>
      </c>
      <c r="S1339" s="38">
        <v>44670</v>
      </c>
      <c r="T1339" s="39">
        <f t="shared" si="167"/>
        <v>28</v>
      </c>
      <c r="U1339" s="72"/>
    </row>
    <row r="1340" spans="1:21" s="39" customFormat="1" ht="54" outlineLevel="1">
      <c r="A1340" s="32">
        <f t="shared" si="168"/>
        <v>1332</v>
      </c>
      <c r="B1340" s="32" t="s">
        <v>3868</v>
      </c>
      <c r="C1340" s="32" t="s">
        <v>3869</v>
      </c>
      <c r="D1340" s="53" t="s">
        <v>8700</v>
      </c>
      <c r="E1340" s="34">
        <v>544388191</v>
      </c>
      <c r="F1340" s="43" t="s">
        <v>8701</v>
      </c>
      <c r="G1340" s="34" t="s">
        <v>13357</v>
      </c>
      <c r="H1340" s="35" t="s">
        <v>8702</v>
      </c>
      <c r="I1340" s="36" t="str">
        <f t="shared" si="161"/>
        <v>3</v>
      </c>
      <c r="J1340" s="36">
        <f t="shared" si="162"/>
        <v>14</v>
      </c>
      <c r="K1340" s="36" t="str">
        <f t="shared" si="163"/>
        <v>12</v>
      </c>
      <c r="L1340" s="36" t="str">
        <f t="shared" si="164"/>
        <v>02</v>
      </c>
      <c r="M1340" s="36" t="str">
        <f t="shared" si="165"/>
        <v>96</v>
      </c>
      <c r="N1340" s="34">
        <f t="shared" si="166"/>
        <v>32000</v>
      </c>
      <c r="O1340" s="37">
        <v>32000</v>
      </c>
      <c r="P1340" s="37">
        <v>0</v>
      </c>
      <c r="Q1340" s="32" t="s">
        <v>3872</v>
      </c>
      <c r="R1340" s="37" t="s">
        <v>8703</v>
      </c>
      <c r="S1340" s="38">
        <v>44666</v>
      </c>
      <c r="T1340" s="39">
        <f t="shared" si="167"/>
        <v>28</v>
      </c>
      <c r="U1340" s="72"/>
    </row>
    <row r="1341" spans="1:21" s="39" customFormat="1" ht="54" outlineLevel="1">
      <c r="A1341" s="32">
        <f t="shared" si="168"/>
        <v>1333</v>
      </c>
      <c r="B1341" s="32" t="s">
        <v>3868</v>
      </c>
      <c r="C1341" s="32" t="s">
        <v>3869</v>
      </c>
      <c r="D1341" s="53" t="s">
        <v>8704</v>
      </c>
      <c r="E1341" s="34">
        <v>631353098</v>
      </c>
      <c r="F1341" s="43" t="s">
        <v>8705</v>
      </c>
      <c r="G1341" s="34" t="s">
        <v>13358</v>
      </c>
      <c r="H1341" s="35" t="s">
        <v>8706</v>
      </c>
      <c r="I1341" s="36" t="str">
        <f t="shared" si="161"/>
        <v>5</v>
      </c>
      <c r="J1341" s="36">
        <f t="shared" si="162"/>
        <v>14</v>
      </c>
      <c r="K1341" s="36" t="str">
        <f t="shared" si="163"/>
        <v>09</v>
      </c>
      <c r="L1341" s="36" t="str">
        <f t="shared" si="164"/>
        <v>02</v>
      </c>
      <c r="M1341" s="36" t="str">
        <f t="shared" si="165"/>
        <v>03</v>
      </c>
      <c r="N1341" s="34">
        <f t="shared" si="166"/>
        <v>32000</v>
      </c>
      <c r="O1341" s="37">
        <v>32000</v>
      </c>
      <c r="P1341" s="37">
        <v>0</v>
      </c>
      <c r="Q1341" s="32" t="s">
        <v>3872</v>
      </c>
      <c r="R1341" s="37" t="s">
        <v>8707</v>
      </c>
      <c r="S1341" s="38">
        <v>44638</v>
      </c>
      <c r="T1341" s="39">
        <f t="shared" si="167"/>
        <v>28</v>
      </c>
      <c r="U1341" s="72"/>
    </row>
    <row r="1342" spans="1:21" s="39" customFormat="1" ht="54" outlineLevel="1">
      <c r="A1342" s="32">
        <f t="shared" si="168"/>
        <v>1334</v>
      </c>
      <c r="B1342" s="32" t="s">
        <v>3868</v>
      </c>
      <c r="C1342" s="32" t="s">
        <v>3869</v>
      </c>
      <c r="D1342" s="53" t="s">
        <v>8708</v>
      </c>
      <c r="E1342" s="34">
        <v>564067580</v>
      </c>
      <c r="F1342" s="43" t="s">
        <v>8709</v>
      </c>
      <c r="G1342" s="34" t="s">
        <v>13359</v>
      </c>
      <c r="H1342" s="35" t="s">
        <v>8710</v>
      </c>
      <c r="I1342" s="36" t="str">
        <f t="shared" si="161"/>
        <v>3</v>
      </c>
      <c r="J1342" s="36">
        <f t="shared" si="162"/>
        <v>14</v>
      </c>
      <c r="K1342" s="36" t="str">
        <f t="shared" si="163"/>
        <v>25</v>
      </c>
      <c r="L1342" s="36" t="str">
        <f t="shared" si="164"/>
        <v>11</v>
      </c>
      <c r="M1342" s="36" t="str">
        <f t="shared" si="165"/>
        <v>87</v>
      </c>
      <c r="N1342" s="34">
        <f t="shared" si="166"/>
        <v>32000</v>
      </c>
      <c r="O1342" s="37">
        <v>32000</v>
      </c>
      <c r="P1342" s="37">
        <v>0</v>
      </c>
      <c r="Q1342" s="32" t="s">
        <v>3872</v>
      </c>
      <c r="R1342" s="37" t="s">
        <v>8711</v>
      </c>
      <c r="S1342" s="38">
        <v>44672</v>
      </c>
      <c r="T1342" s="39">
        <f t="shared" si="167"/>
        <v>28</v>
      </c>
      <c r="U1342" s="72"/>
    </row>
    <row r="1343" spans="1:21" s="39" customFormat="1" ht="54" outlineLevel="1">
      <c r="A1343" s="32">
        <f t="shared" si="168"/>
        <v>1335</v>
      </c>
      <c r="B1343" s="32" t="s">
        <v>3868</v>
      </c>
      <c r="C1343" s="32" t="s">
        <v>3869</v>
      </c>
      <c r="D1343" s="53" t="s">
        <v>8712</v>
      </c>
      <c r="E1343" s="34">
        <v>546196802</v>
      </c>
      <c r="F1343" s="43" t="s">
        <v>8713</v>
      </c>
      <c r="G1343" s="34" t="s">
        <v>13360</v>
      </c>
      <c r="H1343" s="35" t="s">
        <v>8714</v>
      </c>
      <c r="I1343" s="36" t="str">
        <f t="shared" si="161"/>
        <v>3</v>
      </c>
      <c r="J1343" s="36">
        <f t="shared" si="162"/>
        <v>14</v>
      </c>
      <c r="K1343" s="36" t="str">
        <f t="shared" si="163"/>
        <v>24</v>
      </c>
      <c r="L1343" s="36" t="str">
        <f t="shared" si="164"/>
        <v>04</v>
      </c>
      <c r="M1343" s="36" t="str">
        <f t="shared" si="165"/>
        <v>91</v>
      </c>
      <c r="N1343" s="34">
        <f t="shared" si="166"/>
        <v>32000</v>
      </c>
      <c r="O1343" s="37">
        <v>32000</v>
      </c>
      <c r="P1343" s="37">
        <v>0</v>
      </c>
      <c r="Q1343" s="32" t="s">
        <v>3872</v>
      </c>
      <c r="R1343" s="37" t="s">
        <v>8715</v>
      </c>
      <c r="S1343" s="38">
        <v>44672</v>
      </c>
      <c r="T1343" s="39">
        <f t="shared" si="167"/>
        <v>28</v>
      </c>
      <c r="U1343" s="72"/>
    </row>
    <row r="1344" spans="1:21" s="39" customFormat="1" ht="54" outlineLevel="1">
      <c r="A1344" s="32">
        <f t="shared" si="168"/>
        <v>1336</v>
      </c>
      <c r="B1344" s="32" t="s">
        <v>3868</v>
      </c>
      <c r="C1344" s="32" t="s">
        <v>3869</v>
      </c>
      <c r="D1344" s="53" t="s">
        <v>8716</v>
      </c>
      <c r="E1344" s="34">
        <v>546814435</v>
      </c>
      <c r="F1344" s="43" t="s">
        <v>1088</v>
      </c>
      <c r="G1344" s="34" t="s">
        <v>13361</v>
      </c>
      <c r="H1344" s="35" t="s">
        <v>8717</v>
      </c>
      <c r="I1344" s="36" t="str">
        <f t="shared" si="161"/>
        <v>4</v>
      </c>
      <c r="J1344" s="36">
        <f t="shared" si="162"/>
        <v>14</v>
      </c>
      <c r="K1344" s="36" t="str">
        <f t="shared" si="163"/>
        <v>15</v>
      </c>
      <c r="L1344" s="36" t="str">
        <f t="shared" si="164"/>
        <v>05</v>
      </c>
      <c r="M1344" s="36" t="str">
        <f t="shared" si="165"/>
        <v>96</v>
      </c>
      <c r="N1344" s="34">
        <f t="shared" si="166"/>
        <v>32000</v>
      </c>
      <c r="O1344" s="37">
        <v>32000</v>
      </c>
      <c r="P1344" s="37">
        <v>0</v>
      </c>
      <c r="Q1344" s="32" t="s">
        <v>3872</v>
      </c>
      <c r="R1344" s="37" t="s">
        <v>8718</v>
      </c>
      <c r="S1344" s="38">
        <v>44670</v>
      </c>
      <c r="T1344" s="39">
        <f t="shared" si="167"/>
        <v>28</v>
      </c>
      <c r="U1344" s="72"/>
    </row>
    <row r="1345" spans="1:21" s="39" customFormat="1" ht="54" outlineLevel="1">
      <c r="A1345" s="32">
        <f t="shared" si="168"/>
        <v>1337</v>
      </c>
      <c r="B1345" s="32" t="s">
        <v>3868</v>
      </c>
      <c r="C1345" s="32" t="s">
        <v>3869</v>
      </c>
      <c r="D1345" s="53" t="s">
        <v>8719</v>
      </c>
      <c r="E1345" s="34">
        <v>509528698</v>
      </c>
      <c r="F1345" s="43" t="s">
        <v>8720</v>
      </c>
      <c r="G1345" s="34" t="s">
        <v>13362</v>
      </c>
      <c r="H1345" s="35" t="s">
        <v>8721</v>
      </c>
      <c r="I1345" s="36" t="str">
        <f t="shared" si="161"/>
        <v>4</v>
      </c>
      <c r="J1345" s="36">
        <f t="shared" si="162"/>
        <v>14</v>
      </c>
      <c r="K1345" s="36" t="str">
        <f t="shared" si="163"/>
        <v>11</v>
      </c>
      <c r="L1345" s="36" t="str">
        <f t="shared" si="164"/>
        <v>09</v>
      </c>
      <c r="M1345" s="36" t="str">
        <f t="shared" si="165"/>
        <v>89</v>
      </c>
      <c r="N1345" s="34">
        <f t="shared" si="166"/>
        <v>32000</v>
      </c>
      <c r="O1345" s="37">
        <v>32000</v>
      </c>
      <c r="P1345" s="37">
        <v>0</v>
      </c>
      <c r="Q1345" s="32" t="s">
        <v>3872</v>
      </c>
      <c r="R1345" s="37" t="s">
        <v>8722</v>
      </c>
      <c r="S1345" s="38">
        <v>44672</v>
      </c>
      <c r="T1345" s="39">
        <f t="shared" si="167"/>
        <v>28</v>
      </c>
      <c r="U1345" s="72"/>
    </row>
    <row r="1346" spans="1:21" s="39" customFormat="1" ht="54" hidden="1" outlineLevel="1">
      <c r="A1346" s="32">
        <f t="shared" si="168"/>
        <v>1338</v>
      </c>
      <c r="B1346" s="32" t="s">
        <v>3868</v>
      </c>
      <c r="C1346" s="32" t="s">
        <v>3869</v>
      </c>
      <c r="D1346" s="53" t="s">
        <v>8723</v>
      </c>
      <c r="E1346" s="34">
        <v>523389114</v>
      </c>
      <c r="F1346" s="43" t="s">
        <v>8724</v>
      </c>
      <c r="G1346" s="34" t="s">
        <v>13363</v>
      </c>
      <c r="H1346" s="35" t="s">
        <v>8725</v>
      </c>
      <c r="I1346" s="36" t="str">
        <f t="shared" si="161"/>
        <v>4</v>
      </c>
      <c r="J1346" s="36">
        <f t="shared" si="162"/>
        <v>14</v>
      </c>
      <c r="K1346" s="36" t="str">
        <f t="shared" si="163"/>
        <v>09</v>
      </c>
      <c r="L1346" s="36" t="str">
        <f t="shared" si="164"/>
        <v>04</v>
      </c>
      <c r="M1346" s="36" t="str">
        <f t="shared" si="165"/>
        <v>89</v>
      </c>
      <c r="N1346" s="34">
        <f t="shared" si="166"/>
        <v>30000</v>
      </c>
      <c r="O1346" s="37">
        <v>30000</v>
      </c>
      <c r="P1346" s="37">
        <v>0</v>
      </c>
      <c r="Q1346" s="32" t="s">
        <v>3872</v>
      </c>
      <c r="R1346" s="37" t="s">
        <v>8726</v>
      </c>
      <c r="S1346" s="38">
        <v>44673</v>
      </c>
      <c r="T1346" s="39">
        <f t="shared" si="167"/>
        <v>28</v>
      </c>
      <c r="U1346" s="72"/>
    </row>
    <row r="1347" spans="1:21" s="39" customFormat="1" ht="54" outlineLevel="1">
      <c r="A1347" s="32">
        <f t="shared" si="168"/>
        <v>1339</v>
      </c>
      <c r="B1347" s="32" t="s">
        <v>3868</v>
      </c>
      <c r="C1347" s="32" t="s">
        <v>3869</v>
      </c>
      <c r="D1347" s="53" t="s">
        <v>8727</v>
      </c>
      <c r="E1347" s="34">
        <v>534378691</v>
      </c>
      <c r="F1347" s="43" t="s">
        <v>8728</v>
      </c>
      <c r="G1347" s="34" t="s">
        <v>13364</v>
      </c>
      <c r="H1347" s="35" t="s">
        <v>8729</v>
      </c>
      <c r="I1347" s="36" t="str">
        <f t="shared" si="161"/>
        <v>4</v>
      </c>
      <c r="J1347" s="36">
        <f t="shared" si="162"/>
        <v>14</v>
      </c>
      <c r="K1347" s="36" t="str">
        <f t="shared" si="163"/>
        <v>14</v>
      </c>
      <c r="L1347" s="36" t="str">
        <f t="shared" si="164"/>
        <v>06</v>
      </c>
      <c r="M1347" s="36" t="str">
        <f t="shared" si="165"/>
        <v>81</v>
      </c>
      <c r="N1347" s="34">
        <f t="shared" si="166"/>
        <v>32000</v>
      </c>
      <c r="O1347" s="37">
        <v>32000</v>
      </c>
      <c r="P1347" s="37">
        <v>0</v>
      </c>
      <c r="Q1347" s="32" t="s">
        <v>3872</v>
      </c>
      <c r="R1347" s="37" t="s">
        <v>8730</v>
      </c>
      <c r="S1347" s="38">
        <v>44671</v>
      </c>
      <c r="T1347" s="39">
        <f t="shared" si="167"/>
        <v>28</v>
      </c>
      <c r="U1347" s="72"/>
    </row>
    <row r="1348" spans="1:21" s="39" customFormat="1" ht="54" hidden="1" outlineLevel="1">
      <c r="A1348" s="32">
        <f t="shared" si="168"/>
        <v>1340</v>
      </c>
      <c r="B1348" s="32" t="s">
        <v>3868</v>
      </c>
      <c r="C1348" s="32" t="s">
        <v>3869</v>
      </c>
      <c r="D1348" s="53" t="s">
        <v>8731</v>
      </c>
      <c r="E1348" s="34">
        <v>600626310</v>
      </c>
      <c r="F1348" s="43" t="s">
        <v>8732</v>
      </c>
      <c r="G1348" s="34" t="s">
        <v>13365</v>
      </c>
      <c r="H1348" s="35" t="s">
        <v>8733</v>
      </c>
      <c r="I1348" s="36" t="str">
        <f t="shared" si="161"/>
        <v>3</v>
      </c>
      <c r="J1348" s="36">
        <f t="shared" si="162"/>
        <v>14</v>
      </c>
      <c r="K1348" s="36" t="str">
        <f t="shared" si="163"/>
        <v>01</v>
      </c>
      <c r="L1348" s="36" t="str">
        <f t="shared" si="164"/>
        <v>12</v>
      </c>
      <c r="M1348" s="36" t="str">
        <f t="shared" si="165"/>
        <v>85</v>
      </c>
      <c r="N1348" s="34">
        <f t="shared" si="166"/>
        <v>36400</v>
      </c>
      <c r="O1348" s="37">
        <v>36400</v>
      </c>
      <c r="P1348" s="37">
        <v>0</v>
      </c>
      <c r="Q1348" s="32" t="s">
        <v>3872</v>
      </c>
      <c r="R1348" s="37" t="s">
        <v>8734</v>
      </c>
      <c r="S1348" s="38">
        <v>44671</v>
      </c>
      <c r="T1348" s="39">
        <f t="shared" si="167"/>
        <v>28</v>
      </c>
      <c r="U1348" s="72"/>
    </row>
    <row r="1349" spans="1:21" s="39" customFormat="1" ht="54" outlineLevel="1">
      <c r="A1349" s="32">
        <f t="shared" si="168"/>
        <v>1341</v>
      </c>
      <c r="B1349" s="32" t="s">
        <v>3868</v>
      </c>
      <c r="C1349" s="32" t="s">
        <v>3869</v>
      </c>
      <c r="D1349" s="53" t="s">
        <v>8735</v>
      </c>
      <c r="E1349" s="34">
        <v>630194882</v>
      </c>
      <c r="F1349" s="43" t="s">
        <v>8736</v>
      </c>
      <c r="G1349" s="34" t="s">
        <v>13366</v>
      </c>
      <c r="H1349" s="35" t="s">
        <v>8737</v>
      </c>
      <c r="I1349" s="36" t="str">
        <f t="shared" si="161"/>
        <v>3</v>
      </c>
      <c r="J1349" s="36">
        <f t="shared" si="162"/>
        <v>14</v>
      </c>
      <c r="K1349" s="36" t="str">
        <f t="shared" si="163"/>
        <v>09</v>
      </c>
      <c r="L1349" s="36" t="str">
        <f t="shared" si="164"/>
        <v>08</v>
      </c>
      <c r="M1349" s="36" t="str">
        <f t="shared" si="165"/>
        <v>93</v>
      </c>
      <c r="N1349" s="34">
        <f t="shared" si="166"/>
        <v>32000</v>
      </c>
      <c r="O1349" s="37">
        <v>32000</v>
      </c>
      <c r="P1349" s="37">
        <v>0</v>
      </c>
      <c r="Q1349" s="32" t="s">
        <v>3872</v>
      </c>
      <c r="R1349" s="37" t="s">
        <v>8738</v>
      </c>
      <c r="S1349" s="38">
        <v>44671</v>
      </c>
      <c r="T1349" s="39">
        <f t="shared" si="167"/>
        <v>28</v>
      </c>
      <c r="U1349" s="72"/>
    </row>
    <row r="1350" spans="1:21" s="39" customFormat="1" ht="54" outlineLevel="1">
      <c r="A1350" s="32">
        <f t="shared" si="168"/>
        <v>1342</v>
      </c>
      <c r="B1350" s="32" t="s">
        <v>3868</v>
      </c>
      <c r="C1350" s="32" t="s">
        <v>3869</v>
      </c>
      <c r="D1350" s="53" t="s">
        <v>8739</v>
      </c>
      <c r="E1350" s="34">
        <v>557888544</v>
      </c>
      <c r="F1350" s="43" t="s">
        <v>8740</v>
      </c>
      <c r="G1350" s="34" t="s">
        <v>13367</v>
      </c>
      <c r="H1350" s="35">
        <v>32409785960014</v>
      </c>
      <c r="I1350" s="36" t="str">
        <f t="shared" si="161"/>
        <v>3</v>
      </c>
      <c r="J1350" s="36">
        <f t="shared" si="162"/>
        <v>14</v>
      </c>
      <c r="K1350" s="36" t="str">
        <f t="shared" si="163"/>
        <v>24</v>
      </c>
      <c r="L1350" s="36" t="str">
        <f t="shared" si="164"/>
        <v>09</v>
      </c>
      <c r="M1350" s="36" t="str">
        <f t="shared" si="165"/>
        <v>78</v>
      </c>
      <c r="N1350" s="34">
        <f t="shared" si="166"/>
        <v>32000</v>
      </c>
      <c r="O1350" s="37">
        <v>32000</v>
      </c>
      <c r="P1350" s="37">
        <v>0</v>
      </c>
      <c r="Q1350" s="32" t="s">
        <v>3872</v>
      </c>
      <c r="R1350" s="37" t="s">
        <v>8741</v>
      </c>
      <c r="S1350" s="38">
        <v>44674</v>
      </c>
      <c r="T1350" s="39">
        <f t="shared" si="167"/>
        <v>28</v>
      </c>
      <c r="U1350" s="72"/>
    </row>
    <row r="1351" spans="1:21" s="39" customFormat="1" ht="54" outlineLevel="1">
      <c r="A1351" s="32">
        <f t="shared" si="168"/>
        <v>1343</v>
      </c>
      <c r="B1351" s="32" t="s">
        <v>3868</v>
      </c>
      <c r="C1351" s="32" t="s">
        <v>3869</v>
      </c>
      <c r="D1351" s="53" t="s">
        <v>8742</v>
      </c>
      <c r="E1351" s="34">
        <v>522403406</v>
      </c>
      <c r="F1351" s="43" t="s">
        <v>8743</v>
      </c>
      <c r="G1351" s="34" t="s">
        <v>13368</v>
      </c>
      <c r="H1351" s="35" t="s">
        <v>8744</v>
      </c>
      <c r="I1351" s="36" t="str">
        <f t="shared" si="161"/>
        <v>4</v>
      </c>
      <c r="J1351" s="36">
        <f t="shared" si="162"/>
        <v>14</v>
      </c>
      <c r="K1351" s="36" t="str">
        <f t="shared" si="163"/>
        <v>27</v>
      </c>
      <c r="L1351" s="36" t="str">
        <f t="shared" si="164"/>
        <v>02</v>
      </c>
      <c r="M1351" s="36" t="str">
        <f t="shared" si="165"/>
        <v>81</v>
      </c>
      <c r="N1351" s="34">
        <f t="shared" si="166"/>
        <v>32000</v>
      </c>
      <c r="O1351" s="37">
        <v>32000</v>
      </c>
      <c r="P1351" s="37">
        <v>0</v>
      </c>
      <c r="Q1351" s="32" t="s">
        <v>3872</v>
      </c>
      <c r="R1351" s="37" t="s">
        <v>8745</v>
      </c>
      <c r="S1351" s="38">
        <v>44674</v>
      </c>
      <c r="T1351" s="39">
        <f t="shared" si="167"/>
        <v>28</v>
      </c>
      <c r="U1351" s="72"/>
    </row>
    <row r="1352" spans="1:21" s="39" customFormat="1" ht="54" hidden="1" outlineLevel="1">
      <c r="A1352" s="32">
        <f t="shared" si="168"/>
        <v>1344</v>
      </c>
      <c r="B1352" s="32" t="s">
        <v>3868</v>
      </c>
      <c r="C1352" s="32" t="s">
        <v>3869</v>
      </c>
      <c r="D1352" s="53" t="s">
        <v>8746</v>
      </c>
      <c r="E1352" s="34">
        <v>522686624</v>
      </c>
      <c r="F1352" s="43" t="s">
        <v>8747</v>
      </c>
      <c r="G1352" s="34" t="s">
        <v>13369</v>
      </c>
      <c r="H1352" s="35">
        <v>31508832090070</v>
      </c>
      <c r="I1352" s="36" t="str">
        <f t="shared" si="161"/>
        <v>3</v>
      </c>
      <c r="J1352" s="36">
        <f t="shared" si="162"/>
        <v>14</v>
      </c>
      <c r="K1352" s="36" t="str">
        <f t="shared" si="163"/>
        <v>15</v>
      </c>
      <c r="L1352" s="36" t="str">
        <f t="shared" si="164"/>
        <v>08</v>
      </c>
      <c r="M1352" s="36" t="str">
        <f t="shared" si="165"/>
        <v>83</v>
      </c>
      <c r="N1352" s="34">
        <f t="shared" si="166"/>
        <v>30851.599999999999</v>
      </c>
      <c r="O1352" s="37">
        <v>30851.599999999999</v>
      </c>
      <c r="P1352" s="37">
        <v>0</v>
      </c>
      <c r="Q1352" s="32" t="s">
        <v>3872</v>
      </c>
      <c r="R1352" s="37" t="s">
        <v>8748</v>
      </c>
      <c r="S1352" s="38">
        <v>44674</v>
      </c>
      <c r="T1352" s="39">
        <f t="shared" si="167"/>
        <v>28</v>
      </c>
      <c r="U1352" s="72"/>
    </row>
    <row r="1353" spans="1:21" s="39" customFormat="1" ht="54" outlineLevel="1">
      <c r="A1353" s="32">
        <f t="shared" si="168"/>
        <v>1345</v>
      </c>
      <c r="B1353" s="32" t="s">
        <v>3868</v>
      </c>
      <c r="C1353" s="32" t="s">
        <v>3869</v>
      </c>
      <c r="D1353" s="53" t="s">
        <v>8749</v>
      </c>
      <c r="E1353" s="34">
        <v>548411588</v>
      </c>
      <c r="F1353" s="43" t="s">
        <v>8750</v>
      </c>
      <c r="G1353" s="34" t="s">
        <v>13370</v>
      </c>
      <c r="H1353" s="35">
        <v>32312945880023</v>
      </c>
      <c r="I1353" s="36" t="str">
        <f t="shared" ref="I1353:I1416" si="169">+MID(H1353,1,1)</f>
        <v>3</v>
      </c>
      <c r="J1353" s="36">
        <f t="shared" ref="J1353:J1416" si="170">+LEN(H1353)</f>
        <v>14</v>
      </c>
      <c r="K1353" s="36" t="str">
        <f t="shared" ref="K1353:K1416" si="171">+MID(H1353,2,2)</f>
        <v>23</v>
      </c>
      <c r="L1353" s="36" t="str">
        <f t="shared" ref="L1353:L1416" si="172">+MID(H1353,4,2)</f>
        <v>12</v>
      </c>
      <c r="M1353" s="36" t="str">
        <f t="shared" ref="M1353:M1416" si="173">+MID(H1353,6,2)</f>
        <v>94</v>
      </c>
      <c r="N1353" s="34">
        <f t="shared" si="166"/>
        <v>32000</v>
      </c>
      <c r="O1353" s="37">
        <v>32000</v>
      </c>
      <c r="P1353" s="37">
        <v>0</v>
      </c>
      <c r="Q1353" s="32" t="s">
        <v>3872</v>
      </c>
      <c r="R1353" s="37" t="s">
        <v>8751</v>
      </c>
      <c r="S1353" s="38">
        <v>44674</v>
      </c>
      <c r="T1353" s="39">
        <f t="shared" si="167"/>
        <v>28</v>
      </c>
      <c r="U1353" s="72"/>
    </row>
    <row r="1354" spans="1:21" s="39" customFormat="1" ht="54" hidden="1" outlineLevel="1">
      <c r="A1354" s="32">
        <f t="shared" si="168"/>
        <v>1346</v>
      </c>
      <c r="B1354" s="32" t="s">
        <v>3868</v>
      </c>
      <c r="C1354" s="32" t="s">
        <v>3869</v>
      </c>
      <c r="D1354" s="53" t="s">
        <v>8752</v>
      </c>
      <c r="E1354" s="34">
        <v>411516147</v>
      </c>
      <c r="F1354" s="43" t="s">
        <v>8753</v>
      </c>
      <c r="G1354" s="34" t="s">
        <v>13371</v>
      </c>
      <c r="H1354" s="35" t="s">
        <v>8754</v>
      </c>
      <c r="I1354" s="36" t="str">
        <f t="shared" si="169"/>
        <v>3</v>
      </c>
      <c r="J1354" s="36">
        <f t="shared" si="170"/>
        <v>14</v>
      </c>
      <c r="K1354" s="36" t="str">
        <f t="shared" si="171"/>
        <v>07</v>
      </c>
      <c r="L1354" s="36" t="str">
        <f t="shared" si="172"/>
        <v>08</v>
      </c>
      <c r="M1354" s="36" t="str">
        <f t="shared" si="173"/>
        <v>84</v>
      </c>
      <c r="N1354" s="34">
        <f t="shared" ref="N1354:N1478" si="174">O1354+P1354</f>
        <v>31676.149710000002</v>
      </c>
      <c r="O1354" s="37">
        <v>30000</v>
      </c>
      <c r="P1354" s="37">
        <v>1676.1497099999999</v>
      </c>
      <c r="Q1354" s="32" t="s">
        <v>3872</v>
      </c>
      <c r="R1354" s="37" t="s">
        <v>8755</v>
      </c>
      <c r="S1354" s="38">
        <v>44673</v>
      </c>
      <c r="T1354" s="39">
        <f t="shared" ref="T1354:T1417" si="175">+LEN(R1354)</f>
        <v>28</v>
      </c>
      <c r="U1354" s="72"/>
    </row>
    <row r="1355" spans="1:21" s="39" customFormat="1" ht="54" outlineLevel="1">
      <c r="A1355" s="32">
        <f t="shared" ref="A1355:A1418" si="176">+A1354+1</f>
        <v>1347</v>
      </c>
      <c r="B1355" s="32" t="s">
        <v>3868</v>
      </c>
      <c r="C1355" s="32" t="s">
        <v>3869</v>
      </c>
      <c r="D1355" s="53" t="s">
        <v>8756</v>
      </c>
      <c r="E1355" s="34">
        <v>602250637</v>
      </c>
      <c r="F1355" s="43" t="s">
        <v>1127</v>
      </c>
      <c r="G1355" s="34" t="s">
        <v>13372</v>
      </c>
      <c r="H1355" s="35" t="s">
        <v>8757</v>
      </c>
      <c r="I1355" s="36" t="str">
        <f t="shared" si="169"/>
        <v>3</v>
      </c>
      <c r="J1355" s="36">
        <f t="shared" si="170"/>
        <v>14</v>
      </c>
      <c r="K1355" s="36" t="str">
        <f t="shared" si="171"/>
        <v>09</v>
      </c>
      <c r="L1355" s="36" t="str">
        <f t="shared" si="172"/>
        <v>01</v>
      </c>
      <c r="M1355" s="36" t="str">
        <f t="shared" si="173"/>
        <v>84</v>
      </c>
      <c r="N1355" s="34">
        <f t="shared" si="174"/>
        <v>32000</v>
      </c>
      <c r="O1355" s="37">
        <v>32000</v>
      </c>
      <c r="P1355" s="37">
        <v>0</v>
      </c>
      <c r="Q1355" s="32" t="s">
        <v>3872</v>
      </c>
      <c r="R1355" s="37" t="s">
        <v>8758</v>
      </c>
      <c r="S1355" s="38">
        <v>44676</v>
      </c>
      <c r="T1355" s="39">
        <f t="shared" si="175"/>
        <v>28</v>
      </c>
      <c r="U1355" s="72"/>
    </row>
    <row r="1356" spans="1:21" s="39" customFormat="1" ht="54" hidden="1" outlineLevel="1">
      <c r="A1356" s="32">
        <f t="shared" si="176"/>
        <v>1348</v>
      </c>
      <c r="B1356" s="32" t="s">
        <v>3868</v>
      </c>
      <c r="C1356" s="32" t="s">
        <v>3869</v>
      </c>
      <c r="D1356" s="53" t="s">
        <v>8759</v>
      </c>
      <c r="E1356" s="34">
        <v>519971603</v>
      </c>
      <c r="F1356" s="43" t="s">
        <v>8760</v>
      </c>
      <c r="G1356" s="34" t="s">
        <v>13373</v>
      </c>
      <c r="H1356" s="35" t="s">
        <v>8761</v>
      </c>
      <c r="I1356" s="36" t="str">
        <f t="shared" si="169"/>
        <v>3</v>
      </c>
      <c r="J1356" s="36">
        <f t="shared" si="170"/>
        <v>14</v>
      </c>
      <c r="K1356" s="36" t="str">
        <f t="shared" si="171"/>
        <v>04</v>
      </c>
      <c r="L1356" s="36" t="str">
        <f t="shared" si="172"/>
        <v>03</v>
      </c>
      <c r="M1356" s="36" t="str">
        <f t="shared" si="173"/>
        <v>90</v>
      </c>
      <c r="N1356" s="34">
        <f t="shared" si="174"/>
        <v>29125.200000000001</v>
      </c>
      <c r="O1356" s="37">
        <v>29125.200000000001</v>
      </c>
      <c r="P1356" s="37">
        <v>0</v>
      </c>
      <c r="Q1356" s="32" t="s">
        <v>3872</v>
      </c>
      <c r="R1356" s="37" t="s">
        <v>8762</v>
      </c>
      <c r="S1356" s="38">
        <v>44676</v>
      </c>
      <c r="T1356" s="39">
        <f t="shared" si="175"/>
        <v>28</v>
      </c>
      <c r="U1356" s="72"/>
    </row>
    <row r="1357" spans="1:21" s="39" customFormat="1" ht="54" hidden="1" outlineLevel="1">
      <c r="A1357" s="32">
        <f t="shared" si="176"/>
        <v>1349</v>
      </c>
      <c r="B1357" s="32" t="s">
        <v>3868</v>
      </c>
      <c r="C1357" s="32" t="s">
        <v>3869</v>
      </c>
      <c r="D1357" s="53" t="s">
        <v>8763</v>
      </c>
      <c r="E1357" s="34">
        <v>447238995</v>
      </c>
      <c r="F1357" s="43" t="s">
        <v>8764</v>
      </c>
      <c r="G1357" s="34" t="s">
        <v>13374</v>
      </c>
      <c r="H1357" s="35" t="s">
        <v>8765</v>
      </c>
      <c r="I1357" s="36" t="str">
        <f t="shared" si="169"/>
        <v>4</v>
      </c>
      <c r="J1357" s="36">
        <f t="shared" si="170"/>
        <v>14</v>
      </c>
      <c r="K1357" s="36" t="str">
        <f t="shared" si="171"/>
        <v>19</v>
      </c>
      <c r="L1357" s="36" t="str">
        <f t="shared" si="172"/>
        <v>05</v>
      </c>
      <c r="M1357" s="36" t="str">
        <f t="shared" si="173"/>
        <v>67</v>
      </c>
      <c r="N1357" s="34">
        <f t="shared" si="174"/>
        <v>36400</v>
      </c>
      <c r="O1357" s="37">
        <v>36400</v>
      </c>
      <c r="P1357" s="37">
        <v>0</v>
      </c>
      <c r="Q1357" s="32" t="s">
        <v>3872</v>
      </c>
      <c r="R1357" s="37" t="s">
        <v>8766</v>
      </c>
      <c r="S1357" s="38">
        <v>44672</v>
      </c>
      <c r="T1357" s="39">
        <f t="shared" si="175"/>
        <v>28</v>
      </c>
      <c r="U1357" s="72"/>
    </row>
    <row r="1358" spans="1:21" s="39" customFormat="1" ht="54" hidden="1" outlineLevel="1">
      <c r="A1358" s="32">
        <f t="shared" si="176"/>
        <v>1350</v>
      </c>
      <c r="B1358" s="32" t="s">
        <v>3868</v>
      </c>
      <c r="C1358" s="32" t="s">
        <v>3869</v>
      </c>
      <c r="D1358" s="53" t="s">
        <v>8767</v>
      </c>
      <c r="E1358" s="34" t="s">
        <v>8768</v>
      </c>
      <c r="F1358" s="43" t="s">
        <v>127</v>
      </c>
      <c r="G1358" s="34" t="s">
        <v>13375</v>
      </c>
      <c r="H1358" s="35" t="s">
        <v>8769</v>
      </c>
      <c r="I1358" s="36" t="str">
        <f t="shared" si="169"/>
        <v>4</v>
      </c>
      <c r="J1358" s="36">
        <f t="shared" si="170"/>
        <v>14</v>
      </c>
      <c r="K1358" s="36" t="str">
        <f t="shared" si="171"/>
        <v>10</v>
      </c>
      <c r="L1358" s="36" t="str">
        <f t="shared" si="172"/>
        <v>12</v>
      </c>
      <c r="M1358" s="36" t="str">
        <f t="shared" si="173"/>
        <v>92</v>
      </c>
      <c r="N1358" s="34">
        <f t="shared" si="174"/>
        <v>36400</v>
      </c>
      <c r="O1358" s="37">
        <v>36400</v>
      </c>
      <c r="P1358" s="37">
        <v>0</v>
      </c>
      <c r="Q1358" s="32" t="s">
        <v>3872</v>
      </c>
      <c r="R1358" s="37" t="s">
        <v>8770</v>
      </c>
      <c r="S1358" s="38">
        <v>44674</v>
      </c>
      <c r="T1358" s="39">
        <f t="shared" si="175"/>
        <v>28</v>
      </c>
      <c r="U1358" s="72"/>
    </row>
    <row r="1359" spans="1:21" s="39" customFormat="1" ht="54" hidden="1" outlineLevel="1">
      <c r="A1359" s="32">
        <f t="shared" si="176"/>
        <v>1351</v>
      </c>
      <c r="B1359" s="32" t="s">
        <v>3868</v>
      </c>
      <c r="C1359" s="32" t="s">
        <v>3869</v>
      </c>
      <c r="D1359" s="53" t="s">
        <v>5862</v>
      </c>
      <c r="E1359" s="34">
        <v>600677407</v>
      </c>
      <c r="F1359" s="43" t="s">
        <v>5863</v>
      </c>
      <c r="G1359" s="34" t="s">
        <v>12563</v>
      </c>
      <c r="H1359" s="35" t="s">
        <v>5864</v>
      </c>
      <c r="I1359" s="36" t="str">
        <f t="shared" si="169"/>
        <v>4</v>
      </c>
      <c r="J1359" s="36">
        <f t="shared" si="170"/>
        <v>14</v>
      </c>
      <c r="K1359" s="36" t="str">
        <f t="shared" si="171"/>
        <v>05</v>
      </c>
      <c r="L1359" s="36" t="str">
        <f t="shared" si="172"/>
        <v>10</v>
      </c>
      <c r="M1359" s="36" t="str">
        <f t="shared" si="173"/>
        <v>84</v>
      </c>
      <c r="N1359" s="34">
        <f t="shared" si="174"/>
        <v>30000</v>
      </c>
      <c r="O1359" s="37">
        <v>30000</v>
      </c>
      <c r="P1359" s="37">
        <v>0</v>
      </c>
      <c r="Q1359" s="32" t="s">
        <v>3872</v>
      </c>
      <c r="R1359" s="37" t="s">
        <v>5865</v>
      </c>
      <c r="S1359" s="38">
        <v>44674</v>
      </c>
      <c r="T1359" s="39">
        <f t="shared" si="175"/>
        <v>28</v>
      </c>
      <c r="U1359" s="72"/>
    </row>
    <row r="1360" spans="1:21" s="39" customFormat="1" ht="54" hidden="1" outlineLevel="1">
      <c r="A1360" s="32">
        <f t="shared" si="176"/>
        <v>1352</v>
      </c>
      <c r="B1360" s="32" t="s">
        <v>3868</v>
      </c>
      <c r="C1360" s="32" t="s">
        <v>3869</v>
      </c>
      <c r="D1360" s="53" t="s">
        <v>8771</v>
      </c>
      <c r="E1360" s="34" t="s">
        <v>8772</v>
      </c>
      <c r="F1360" s="43" t="s">
        <v>8773</v>
      </c>
      <c r="G1360" s="34" t="s">
        <v>13376</v>
      </c>
      <c r="H1360" s="35" t="s">
        <v>8774</v>
      </c>
      <c r="I1360" s="36" t="str">
        <f t="shared" si="169"/>
        <v>4</v>
      </c>
      <c r="J1360" s="36">
        <f t="shared" si="170"/>
        <v>14</v>
      </c>
      <c r="K1360" s="36" t="str">
        <f t="shared" si="171"/>
        <v>24</v>
      </c>
      <c r="L1360" s="36" t="str">
        <f t="shared" si="172"/>
        <v>04</v>
      </c>
      <c r="M1360" s="36" t="str">
        <f t="shared" si="173"/>
        <v>91</v>
      </c>
      <c r="N1360" s="34">
        <f t="shared" si="174"/>
        <v>27800</v>
      </c>
      <c r="O1360" s="37">
        <v>27800</v>
      </c>
      <c r="P1360" s="37">
        <v>0</v>
      </c>
      <c r="Q1360" s="32" t="s">
        <v>3872</v>
      </c>
      <c r="R1360" s="37" t="s">
        <v>8775</v>
      </c>
      <c r="S1360" s="38">
        <v>44678</v>
      </c>
      <c r="T1360" s="39">
        <f t="shared" si="175"/>
        <v>28</v>
      </c>
      <c r="U1360" s="72"/>
    </row>
    <row r="1361" spans="1:21" s="39" customFormat="1" ht="54" outlineLevel="1">
      <c r="A1361" s="32">
        <f t="shared" si="176"/>
        <v>1353</v>
      </c>
      <c r="B1361" s="32" t="s">
        <v>3868</v>
      </c>
      <c r="C1361" s="32" t="s">
        <v>3869</v>
      </c>
      <c r="D1361" s="53" t="s">
        <v>8776</v>
      </c>
      <c r="E1361" s="34">
        <v>518523179</v>
      </c>
      <c r="F1361" s="43" t="s">
        <v>8777</v>
      </c>
      <c r="G1361" s="34" t="s">
        <v>13377</v>
      </c>
      <c r="H1361" s="35" t="s">
        <v>8778</v>
      </c>
      <c r="I1361" s="36" t="str">
        <f t="shared" si="169"/>
        <v>4</v>
      </c>
      <c r="J1361" s="36">
        <f t="shared" si="170"/>
        <v>14</v>
      </c>
      <c r="K1361" s="36" t="str">
        <f t="shared" si="171"/>
        <v>04</v>
      </c>
      <c r="L1361" s="36" t="str">
        <f t="shared" si="172"/>
        <v>07</v>
      </c>
      <c r="M1361" s="36" t="str">
        <f t="shared" si="173"/>
        <v>71</v>
      </c>
      <c r="N1361" s="34">
        <f t="shared" si="174"/>
        <v>32000</v>
      </c>
      <c r="O1361" s="37">
        <v>32000</v>
      </c>
      <c r="P1361" s="37">
        <v>0</v>
      </c>
      <c r="Q1361" s="32" t="s">
        <v>3872</v>
      </c>
      <c r="R1361" s="37" t="s">
        <v>8779</v>
      </c>
      <c r="S1361" s="38">
        <v>44679</v>
      </c>
      <c r="T1361" s="39">
        <f t="shared" si="175"/>
        <v>28</v>
      </c>
      <c r="U1361" s="72"/>
    </row>
    <row r="1362" spans="1:21" s="39" customFormat="1" ht="54" outlineLevel="1">
      <c r="A1362" s="32">
        <f t="shared" si="176"/>
        <v>1354</v>
      </c>
      <c r="B1362" s="32" t="s">
        <v>3868</v>
      </c>
      <c r="C1362" s="32" t="s">
        <v>3869</v>
      </c>
      <c r="D1362" s="53" t="s">
        <v>8780</v>
      </c>
      <c r="E1362" s="34" t="s">
        <v>8781</v>
      </c>
      <c r="F1362" s="43" t="s">
        <v>8782</v>
      </c>
      <c r="G1362" s="34" t="s">
        <v>13378</v>
      </c>
      <c r="H1362" s="35" t="s">
        <v>8783</v>
      </c>
      <c r="I1362" s="36" t="str">
        <f t="shared" si="169"/>
        <v>3</v>
      </c>
      <c r="J1362" s="36">
        <f t="shared" si="170"/>
        <v>14</v>
      </c>
      <c r="K1362" s="36" t="str">
        <f t="shared" si="171"/>
        <v>31</v>
      </c>
      <c r="L1362" s="36" t="str">
        <f t="shared" si="172"/>
        <v>07</v>
      </c>
      <c r="M1362" s="36" t="str">
        <f t="shared" si="173"/>
        <v>77</v>
      </c>
      <c r="N1362" s="34">
        <f t="shared" si="174"/>
        <v>32000</v>
      </c>
      <c r="O1362" s="37">
        <v>32000</v>
      </c>
      <c r="P1362" s="37">
        <v>0</v>
      </c>
      <c r="Q1362" s="32" t="s">
        <v>3872</v>
      </c>
      <c r="R1362" s="37" t="s">
        <v>8784</v>
      </c>
      <c r="S1362" s="38">
        <v>44678</v>
      </c>
      <c r="T1362" s="39">
        <f t="shared" si="175"/>
        <v>28</v>
      </c>
      <c r="U1362" s="72"/>
    </row>
    <row r="1363" spans="1:21" s="39" customFormat="1" ht="54" outlineLevel="1">
      <c r="A1363" s="32">
        <f t="shared" si="176"/>
        <v>1355</v>
      </c>
      <c r="B1363" s="32" t="s">
        <v>3868</v>
      </c>
      <c r="C1363" s="32" t="s">
        <v>3869</v>
      </c>
      <c r="D1363" s="53" t="s">
        <v>8785</v>
      </c>
      <c r="E1363" s="34" t="s">
        <v>8786</v>
      </c>
      <c r="F1363" s="43" t="s">
        <v>8787</v>
      </c>
      <c r="G1363" s="34" t="s">
        <v>13379</v>
      </c>
      <c r="H1363" s="35" t="s">
        <v>8788</v>
      </c>
      <c r="I1363" s="36" t="str">
        <f t="shared" si="169"/>
        <v>3</v>
      </c>
      <c r="J1363" s="36">
        <f t="shared" si="170"/>
        <v>14</v>
      </c>
      <c r="K1363" s="36" t="str">
        <f t="shared" si="171"/>
        <v>25</v>
      </c>
      <c r="L1363" s="36" t="str">
        <f t="shared" si="172"/>
        <v>09</v>
      </c>
      <c r="M1363" s="36" t="str">
        <f t="shared" si="173"/>
        <v>78</v>
      </c>
      <c r="N1363" s="34">
        <f t="shared" si="174"/>
        <v>32000</v>
      </c>
      <c r="O1363" s="37">
        <v>32000</v>
      </c>
      <c r="P1363" s="37">
        <v>0</v>
      </c>
      <c r="Q1363" s="32" t="s">
        <v>3872</v>
      </c>
      <c r="R1363" s="37" t="s">
        <v>8789</v>
      </c>
      <c r="S1363" s="38">
        <v>44678</v>
      </c>
      <c r="T1363" s="39">
        <f t="shared" si="175"/>
        <v>28</v>
      </c>
      <c r="U1363" s="72"/>
    </row>
    <row r="1364" spans="1:21" s="39" customFormat="1" ht="54" hidden="1" outlineLevel="1">
      <c r="A1364" s="32">
        <f t="shared" si="176"/>
        <v>1356</v>
      </c>
      <c r="B1364" s="32" t="s">
        <v>3868</v>
      </c>
      <c r="C1364" s="32" t="s">
        <v>3869</v>
      </c>
      <c r="D1364" s="53" t="s">
        <v>8790</v>
      </c>
      <c r="E1364" s="34" t="s">
        <v>8791</v>
      </c>
      <c r="F1364" s="43" t="s">
        <v>8792</v>
      </c>
      <c r="G1364" s="34" t="s">
        <v>13380</v>
      </c>
      <c r="H1364" s="35" t="s">
        <v>8793</v>
      </c>
      <c r="I1364" s="36" t="str">
        <f t="shared" si="169"/>
        <v>3</v>
      </c>
      <c r="J1364" s="36">
        <f t="shared" si="170"/>
        <v>14</v>
      </c>
      <c r="K1364" s="36" t="str">
        <f t="shared" si="171"/>
        <v>08</v>
      </c>
      <c r="L1364" s="36" t="str">
        <f t="shared" si="172"/>
        <v>07</v>
      </c>
      <c r="M1364" s="36" t="str">
        <f t="shared" si="173"/>
        <v>97</v>
      </c>
      <c r="N1364" s="34">
        <f t="shared" si="174"/>
        <v>27000</v>
      </c>
      <c r="O1364" s="37">
        <v>27000</v>
      </c>
      <c r="P1364" s="37">
        <v>0</v>
      </c>
      <c r="Q1364" s="32" t="s">
        <v>3872</v>
      </c>
      <c r="R1364" s="37" t="s">
        <v>8794</v>
      </c>
      <c r="S1364" s="38">
        <v>44670</v>
      </c>
      <c r="T1364" s="39">
        <f t="shared" si="175"/>
        <v>28</v>
      </c>
      <c r="U1364" s="72"/>
    </row>
    <row r="1365" spans="1:21" s="39" customFormat="1" ht="54" hidden="1" outlineLevel="1">
      <c r="A1365" s="32">
        <f t="shared" si="176"/>
        <v>1357</v>
      </c>
      <c r="B1365" s="32" t="s">
        <v>3868</v>
      </c>
      <c r="C1365" s="32" t="s">
        <v>3869</v>
      </c>
      <c r="D1365" s="53" t="s">
        <v>8795</v>
      </c>
      <c r="E1365" s="34" t="s">
        <v>8796</v>
      </c>
      <c r="F1365" s="43" t="s">
        <v>8797</v>
      </c>
      <c r="G1365" s="34" t="s">
        <v>13381</v>
      </c>
      <c r="H1365" s="35" t="s">
        <v>8798</v>
      </c>
      <c r="I1365" s="36" t="str">
        <f t="shared" si="169"/>
        <v>3</v>
      </c>
      <c r="J1365" s="36">
        <f t="shared" si="170"/>
        <v>14</v>
      </c>
      <c r="K1365" s="36" t="str">
        <f t="shared" si="171"/>
        <v>22</v>
      </c>
      <c r="L1365" s="36" t="str">
        <f t="shared" si="172"/>
        <v>08</v>
      </c>
      <c r="M1365" s="36" t="str">
        <f t="shared" si="173"/>
        <v>93</v>
      </c>
      <c r="N1365" s="34">
        <f t="shared" si="174"/>
        <v>26000</v>
      </c>
      <c r="O1365" s="37">
        <v>26000</v>
      </c>
      <c r="P1365" s="37">
        <v>0</v>
      </c>
      <c r="Q1365" s="32" t="s">
        <v>3872</v>
      </c>
      <c r="R1365" s="37" t="s">
        <v>8799</v>
      </c>
      <c r="S1365" s="38">
        <v>44667</v>
      </c>
      <c r="T1365" s="39">
        <f t="shared" si="175"/>
        <v>28</v>
      </c>
      <c r="U1365" s="72"/>
    </row>
    <row r="1366" spans="1:21" s="39" customFormat="1" ht="54" hidden="1" outlineLevel="1">
      <c r="A1366" s="32">
        <f t="shared" si="176"/>
        <v>1358</v>
      </c>
      <c r="B1366" s="32" t="s">
        <v>3868</v>
      </c>
      <c r="C1366" s="32" t="s">
        <v>3869</v>
      </c>
      <c r="D1366" s="53" t="s">
        <v>8800</v>
      </c>
      <c r="E1366" s="34">
        <v>469680760</v>
      </c>
      <c r="F1366" s="43" t="s">
        <v>8801</v>
      </c>
      <c r="G1366" s="34" t="s">
        <v>13382</v>
      </c>
      <c r="H1366" s="35" t="s">
        <v>8802</v>
      </c>
      <c r="I1366" s="36" t="str">
        <f t="shared" si="169"/>
        <v>3</v>
      </c>
      <c r="J1366" s="36">
        <f t="shared" si="170"/>
        <v>14</v>
      </c>
      <c r="K1366" s="36" t="str">
        <f t="shared" si="171"/>
        <v>18</v>
      </c>
      <c r="L1366" s="36" t="str">
        <f t="shared" si="172"/>
        <v>03</v>
      </c>
      <c r="M1366" s="36" t="str">
        <f t="shared" si="173"/>
        <v>85</v>
      </c>
      <c r="N1366" s="34">
        <f t="shared" si="174"/>
        <v>30000</v>
      </c>
      <c r="O1366" s="37">
        <v>30000</v>
      </c>
      <c r="P1366" s="37">
        <v>0</v>
      </c>
      <c r="Q1366" s="32" t="s">
        <v>3872</v>
      </c>
      <c r="R1366" s="37" t="s">
        <v>8803</v>
      </c>
      <c r="S1366" s="38">
        <v>44678</v>
      </c>
      <c r="T1366" s="39">
        <f t="shared" si="175"/>
        <v>28</v>
      </c>
      <c r="U1366" s="72"/>
    </row>
    <row r="1367" spans="1:21" s="39" customFormat="1" ht="54" outlineLevel="1">
      <c r="A1367" s="32">
        <f t="shared" si="176"/>
        <v>1359</v>
      </c>
      <c r="B1367" s="32" t="s">
        <v>3868</v>
      </c>
      <c r="C1367" s="32" t="s">
        <v>3869</v>
      </c>
      <c r="D1367" s="53" t="s">
        <v>8804</v>
      </c>
      <c r="E1367" s="35">
        <v>526966992</v>
      </c>
      <c r="F1367" s="43" t="s">
        <v>1615</v>
      </c>
      <c r="G1367" s="34" t="s">
        <v>13383</v>
      </c>
      <c r="H1367" s="35" t="s">
        <v>8805</v>
      </c>
      <c r="I1367" s="36" t="str">
        <f t="shared" si="169"/>
        <v>4</v>
      </c>
      <c r="J1367" s="36">
        <f t="shared" si="170"/>
        <v>14</v>
      </c>
      <c r="K1367" s="36" t="str">
        <f t="shared" si="171"/>
        <v>15</v>
      </c>
      <c r="L1367" s="36" t="str">
        <f t="shared" si="172"/>
        <v>01</v>
      </c>
      <c r="M1367" s="36" t="str">
        <f t="shared" si="173"/>
        <v>94</v>
      </c>
      <c r="N1367" s="34">
        <f t="shared" si="174"/>
        <v>32000</v>
      </c>
      <c r="O1367" s="37">
        <v>32000</v>
      </c>
      <c r="P1367" s="37">
        <v>0</v>
      </c>
      <c r="Q1367" s="32" t="s">
        <v>3872</v>
      </c>
      <c r="R1367" s="37" t="s">
        <v>8806</v>
      </c>
      <c r="S1367" s="38">
        <v>44679</v>
      </c>
      <c r="T1367" s="39">
        <f t="shared" si="175"/>
        <v>28</v>
      </c>
      <c r="U1367" s="72"/>
    </row>
    <row r="1368" spans="1:21" s="39" customFormat="1" ht="54" hidden="1" outlineLevel="1">
      <c r="A1368" s="32">
        <f t="shared" si="176"/>
        <v>1360</v>
      </c>
      <c r="B1368" s="32" t="s">
        <v>3868</v>
      </c>
      <c r="C1368" s="32" t="s">
        <v>3869</v>
      </c>
      <c r="D1368" s="53" t="s">
        <v>8807</v>
      </c>
      <c r="E1368" s="35">
        <v>578211814</v>
      </c>
      <c r="F1368" s="43" t="s">
        <v>8808</v>
      </c>
      <c r="G1368" s="34" t="s">
        <v>13384</v>
      </c>
      <c r="H1368" s="35">
        <v>40206985960117</v>
      </c>
      <c r="I1368" s="36" t="str">
        <f t="shared" si="169"/>
        <v>4</v>
      </c>
      <c r="J1368" s="36">
        <f t="shared" si="170"/>
        <v>14</v>
      </c>
      <c r="K1368" s="36" t="str">
        <f t="shared" si="171"/>
        <v>02</v>
      </c>
      <c r="L1368" s="36" t="str">
        <f t="shared" si="172"/>
        <v>06</v>
      </c>
      <c r="M1368" s="36" t="str">
        <f t="shared" si="173"/>
        <v>98</v>
      </c>
      <c r="N1368" s="34">
        <f t="shared" si="174"/>
        <v>29949.599999999999</v>
      </c>
      <c r="O1368" s="37">
        <v>29949.599999999999</v>
      </c>
      <c r="P1368" s="37">
        <v>0</v>
      </c>
      <c r="Q1368" s="32" t="s">
        <v>3872</v>
      </c>
      <c r="R1368" s="37" t="s">
        <v>8809</v>
      </c>
      <c r="S1368" s="38">
        <v>44679</v>
      </c>
      <c r="T1368" s="39">
        <f t="shared" si="175"/>
        <v>28</v>
      </c>
      <c r="U1368" s="72"/>
    </row>
    <row r="1369" spans="1:21" s="39" customFormat="1" ht="54" hidden="1" outlineLevel="1">
      <c r="A1369" s="32">
        <f t="shared" si="176"/>
        <v>1361</v>
      </c>
      <c r="B1369" s="32" t="s">
        <v>3868</v>
      </c>
      <c r="C1369" s="32" t="s">
        <v>3869</v>
      </c>
      <c r="D1369" s="53" t="s">
        <v>8810</v>
      </c>
      <c r="E1369" s="34">
        <v>533431936</v>
      </c>
      <c r="F1369" s="43" t="s">
        <v>8811</v>
      </c>
      <c r="G1369" s="34" t="s">
        <v>13385</v>
      </c>
      <c r="H1369" s="35">
        <v>41302862100014</v>
      </c>
      <c r="I1369" s="36" t="str">
        <f t="shared" si="169"/>
        <v>4</v>
      </c>
      <c r="J1369" s="36">
        <f t="shared" si="170"/>
        <v>14</v>
      </c>
      <c r="K1369" s="36" t="str">
        <f t="shared" si="171"/>
        <v>13</v>
      </c>
      <c r="L1369" s="36" t="str">
        <f t="shared" si="172"/>
        <v>02</v>
      </c>
      <c r="M1369" s="36" t="str">
        <f t="shared" si="173"/>
        <v>86</v>
      </c>
      <c r="N1369" s="34">
        <f t="shared" si="174"/>
        <v>36400</v>
      </c>
      <c r="O1369" s="37">
        <v>36400</v>
      </c>
      <c r="P1369" s="37">
        <v>0</v>
      </c>
      <c r="Q1369" s="32" t="s">
        <v>3872</v>
      </c>
      <c r="R1369" s="37" t="s">
        <v>8812</v>
      </c>
      <c r="S1369" s="38">
        <v>44676</v>
      </c>
      <c r="T1369" s="39">
        <f t="shared" si="175"/>
        <v>28</v>
      </c>
      <c r="U1369" s="72"/>
    </row>
    <row r="1370" spans="1:21" s="39" customFormat="1" ht="54" outlineLevel="1">
      <c r="A1370" s="32">
        <f t="shared" si="176"/>
        <v>1362</v>
      </c>
      <c r="B1370" s="32" t="s">
        <v>3868</v>
      </c>
      <c r="C1370" s="32" t="s">
        <v>3869</v>
      </c>
      <c r="D1370" s="53" t="s">
        <v>8813</v>
      </c>
      <c r="E1370" s="34" t="s">
        <v>8814</v>
      </c>
      <c r="F1370" s="43" t="s">
        <v>8815</v>
      </c>
      <c r="G1370" s="34" t="s">
        <v>13386</v>
      </c>
      <c r="H1370" s="35" t="s">
        <v>8816</v>
      </c>
      <c r="I1370" s="36" t="str">
        <f t="shared" si="169"/>
        <v>4</v>
      </c>
      <c r="J1370" s="36">
        <f t="shared" si="170"/>
        <v>14</v>
      </c>
      <c r="K1370" s="36" t="str">
        <f t="shared" si="171"/>
        <v>14</v>
      </c>
      <c r="L1370" s="36" t="str">
        <f t="shared" si="172"/>
        <v>08</v>
      </c>
      <c r="M1370" s="36" t="str">
        <f t="shared" si="173"/>
        <v>74</v>
      </c>
      <c r="N1370" s="34">
        <f t="shared" si="174"/>
        <v>32000</v>
      </c>
      <c r="O1370" s="37">
        <v>32000</v>
      </c>
      <c r="P1370" s="37">
        <v>0</v>
      </c>
      <c r="Q1370" s="32" t="s">
        <v>3872</v>
      </c>
      <c r="R1370" s="37" t="s">
        <v>8817</v>
      </c>
      <c r="S1370" s="38">
        <v>44679</v>
      </c>
      <c r="T1370" s="39">
        <f t="shared" si="175"/>
        <v>28</v>
      </c>
      <c r="U1370" s="72"/>
    </row>
    <row r="1371" spans="1:21" s="39" customFormat="1" ht="54" outlineLevel="1">
      <c r="A1371" s="32">
        <f t="shared" si="176"/>
        <v>1363</v>
      </c>
      <c r="B1371" s="32" t="s">
        <v>3868</v>
      </c>
      <c r="C1371" s="32" t="s">
        <v>3869</v>
      </c>
      <c r="D1371" s="53" t="s">
        <v>8818</v>
      </c>
      <c r="E1371" s="35">
        <v>577336594</v>
      </c>
      <c r="F1371" s="43" t="s">
        <v>1758</v>
      </c>
      <c r="G1371" s="34" t="s">
        <v>13387</v>
      </c>
      <c r="H1371" s="35" t="s">
        <v>8819</v>
      </c>
      <c r="I1371" s="36" t="str">
        <f t="shared" si="169"/>
        <v>3</v>
      </c>
      <c r="J1371" s="36">
        <f t="shared" si="170"/>
        <v>14</v>
      </c>
      <c r="K1371" s="36" t="str">
        <f t="shared" si="171"/>
        <v>19</v>
      </c>
      <c r="L1371" s="36" t="str">
        <f t="shared" si="172"/>
        <v>12</v>
      </c>
      <c r="M1371" s="36" t="str">
        <f t="shared" si="173"/>
        <v>94</v>
      </c>
      <c r="N1371" s="34">
        <f t="shared" si="174"/>
        <v>32000</v>
      </c>
      <c r="O1371" s="37">
        <v>32000</v>
      </c>
      <c r="P1371" s="37">
        <v>0</v>
      </c>
      <c r="Q1371" s="32" t="s">
        <v>3872</v>
      </c>
      <c r="R1371" s="37" t="s">
        <v>8820</v>
      </c>
      <c r="S1371" s="38">
        <v>44679</v>
      </c>
      <c r="T1371" s="39">
        <f t="shared" si="175"/>
        <v>28</v>
      </c>
      <c r="U1371" s="72"/>
    </row>
    <row r="1372" spans="1:21" s="39" customFormat="1" ht="54" outlineLevel="1">
      <c r="A1372" s="32">
        <f t="shared" si="176"/>
        <v>1364</v>
      </c>
      <c r="B1372" s="32" t="s">
        <v>3868</v>
      </c>
      <c r="C1372" s="32" t="s">
        <v>3869</v>
      </c>
      <c r="D1372" s="53" t="s">
        <v>8821</v>
      </c>
      <c r="E1372" s="35">
        <v>624900851</v>
      </c>
      <c r="F1372" s="43" t="s">
        <v>8822</v>
      </c>
      <c r="G1372" s="34" t="s">
        <v>13388</v>
      </c>
      <c r="H1372" s="35">
        <v>30605932170053</v>
      </c>
      <c r="I1372" s="36" t="str">
        <f t="shared" si="169"/>
        <v>3</v>
      </c>
      <c r="J1372" s="36">
        <f t="shared" si="170"/>
        <v>14</v>
      </c>
      <c r="K1372" s="36" t="str">
        <f t="shared" si="171"/>
        <v>06</v>
      </c>
      <c r="L1372" s="36" t="str">
        <f t="shared" si="172"/>
        <v>05</v>
      </c>
      <c r="M1372" s="36" t="str">
        <f t="shared" si="173"/>
        <v>93</v>
      </c>
      <c r="N1372" s="34">
        <f t="shared" si="174"/>
        <v>32000</v>
      </c>
      <c r="O1372" s="37">
        <v>32000</v>
      </c>
      <c r="P1372" s="37">
        <v>0</v>
      </c>
      <c r="Q1372" s="32" t="s">
        <v>3872</v>
      </c>
      <c r="R1372" s="37" t="s">
        <v>8823</v>
      </c>
      <c r="S1372" s="38">
        <v>44679</v>
      </c>
      <c r="T1372" s="39">
        <f t="shared" si="175"/>
        <v>28</v>
      </c>
      <c r="U1372" s="72"/>
    </row>
    <row r="1373" spans="1:21" s="39" customFormat="1" ht="54" outlineLevel="1">
      <c r="A1373" s="32">
        <f t="shared" si="176"/>
        <v>1365</v>
      </c>
      <c r="B1373" s="32" t="s">
        <v>3868</v>
      </c>
      <c r="C1373" s="32" t="s">
        <v>3869</v>
      </c>
      <c r="D1373" s="52" t="s">
        <v>8824</v>
      </c>
      <c r="E1373" s="34" t="s">
        <v>8825</v>
      </c>
      <c r="F1373" s="43" t="s">
        <v>8826</v>
      </c>
      <c r="G1373" s="34" t="s">
        <v>13389</v>
      </c>
      <c r="H1373" s="35">
        <v>40203832100081</v>
      </c>
      <c r="I1373" s="36" t="str">
        <f t="shared" si="169"/>
        <v>4</v>
      </c>
      <c r="J1373" s="36">
        <f t="shared" si="170"/>
        <v>14</v>
      </c>
      <c r="K1373" s="36" t="str">
        <f t="shared" si="171"/>
        <v>02</v>
      </c>
      <c r="L1373" s="36" t="str">
        <f t="shared" si="172"/>
        <v>03</v>
      </c>
      <c r="M1373" s="36" t="str">
        <f t="shared" si="173"/>
        <v>83</v>
      </c>
      <c r="N1373" s="34">
        <f t="shared" si="174"/>
        <v>32000</v>
      </c>
      <c r="O1373" s="37">
        <v>32000</v>
      </c>
      <c r="P1373" s="37">
        <v>0</v>
      </c>
      <c r="Q1373" s="32" t="s">
        <v>3872</v>
      </c>
      <c r="R1373" s="37" t="s">
        <v>8827</v>
      </c>
      <c r="S1373" s="38">
        <v>44679</v>
      </c>
      <c r="T1373" s="39">
        <f t="shared" si="175"/>
        <v>28</v>
      </c>
      <c r="U1373" s="72"/>
    </row>
    <row r="1374" spans="1:21" s="39" customFormat="1" ht="54" outlineLevel="1">
      <c r="A1374" s="32">
        <f t="shared" si="176"/>
        <v>1366</v>
      </c>
      <c r="B1374" s="32" t="s">
        <v>3868</v>
      </c>
      <c r="C1374" s="32" t="s">
        <v>3869</v>
      </c>
      <c r="D1374" s="52" t="s">
        <v>8828</v>
      </c>
      <c r="E1374" s="35">
        <v>563713854</v>
      </c>
      <c r="F1374" s="43" t="s">
        <v>8829</v>
      </c>
      <c r="G1374" s="34" t="s">
        <v>13390</v>
      </c>
      <c r="H1374" s="35">
        <v>40801862170214</v>
      </c>
      <c r="I1374" s="36" t="str">
        <f t="shared" si="169"/>
        <v>4</v>
      </c>
      <c r="J1374" s="36">
        <f t="shared" si="170"/>
        <v>14</v>
      </c>
      <c r="K1374" s="36" t="str">
        <f t="shared" si="171"/>
        <v>08</v>
      </c>
      <c r="L1374" s="36" t="str">
        <f t="shared" si="172"/>
        <v>01</v>
      </c>
      <c r="M1374" s="36" t="str">
        <f t="shared" si="173"/>
        <v>86</v>
      </c>
      <c r="N1374" s="34">
        <f t="shared" si="174"/>
        <v>32000</v>
      </c>
      <c r="O1374" s="37">
        <v>32000</v>
      </c>
      <c r="P1374" s="37">
        <v>0</v>
      </c>
      <c r="Q1374" s="32" t="s">
        <v>3872</v>
      </c>
      <c r="R1374" s="37" t="s">
        <v>8830</v>
      </c>
      <c r="S1374" s="38">
        <v>44679</v>
      </c>
      <c r="T1374" s="39">
        <f t="shared" si="175"/>
        <v>28</v>
      </c>
      <c r="U1374" s="72"/>
    </row>
    <row r="1375" spans="1:21" s="39" customFormat="1" ht="54" outlineLevel="1">
      <c r="A1375" s="32">
        <f t="shared" si="176"/>
        <v>1367</v>
      </c>
      <c r="B1375" s="32" t="s">
        <v>3868</v>
      </c>
      <c r="C1375" s="32" t="s">
        <v>3869</v>
      </c>
      <c r="D1375" s="52" t="s">
        <v>8831</v>
      </c>
      <c r="E1375" s="34" t="s">
        <v>8832</v>
      </c>
      <c r="F1375" s="43" t="s">
        <v>8833</v>
      </c>
      <c r="G1375" s="34" t="s">
        <v>13391</v>
      </c>
      <c r="H1375" s="35" t="s">
        <v>8834</v>
      </c>
      <c r="I1375" s="36" t="str">
        <f t="shared" si="169"/>
        <v>3</v>
      </c>
      <c r="J1375" s="36">
        <f t="shared" si="170"/>
        <v>14</v>
      </c>
      <c r="K1375" s="36" t="str">
        <f t="shared" si="171"/>
        <v>09</v>
      </c>
      <c r="L1375" s="36" t="str">
        <f t="shared" si="172"/>
        <v>03</v>
      </c>
      <c r="M1375" s="36" t="str">
        <f t="shared" si="173"/>
        <v>94</v>
      </c>
      <c r="N1375" s="34">
        <f t="shared" si="174"/>
        <v>32000</v>
      </c>
      <c r="O1375" s="37">
        <v>32000</v>
      </c>
      <c r="P1375" s="37">
        <v>0</v>
      </c>
      <c r="Q1375" s="32" t="s">
        <v>3872</v>
      </c>
      <c r="R1375" s="37" t="s">
        <v>8835</v>
      </c>
      <c r="S1375" s="38">
        <v>44679</v>
      </c>
      <c r="T1375" s="39">
        <f t="shared" si="175"/>
        <v>28</v>
      </c>
      <c r="U1375" s="72"/>
    </row>
    <row r="1376" spans="1:21" s="39" customFormat="1" ht="54" hidden="1" outlineLevel="1">
      <c r="A1376" s="32">
        <f t="shared" si="176"/>
        <v>1368</v>
      </c>
      <c r="B1376" s="32" t="s">
        <v>3868</v>
      </c>
      <c r="C1376" s="32" t="s">
        <v>3869</v>
      </c>
      <c r="D1376" s="52" t="s">
        <v>8836</v>
      </c>
      <c r="E1376" s="34">
        <v>634047863</v>
      </c>
      <c r="F1376" s="43" t="s">
        <v>8837</v>
      </c>
      <c r="G1376" s="34" t="s">
        <v>13392</v>
      </c>
      <c r="H1376" s="35" t="s">
        <v>8838</v>
      </c>
      <c r="I1376" s="36" t="str">
        <f t="shared" si="169"/>
        <v>3</v>
      </c>
      <c r="J1376" s="36">
        <f t="shared" si="170"/>
        <v>14</v>
      </c>
      <c r="K1376" s="36" t="str">
        <f t="shared" si="171"/>
        <v>15</v>
      </c>
      <c r="L1376" s="36" t="str">
        <f t="shared" si="172"/>
        <v>06</v>
      </c>
      <c r="M1376" s="36" t="str">
        <f t="shared" si="173"/>
        <v>99</v>
      </c>
      <c r="N1376" s="34">
        <f t="shared" si="174"/>
        <v>35000</v>
      </c>
      <c r="O1376" s="37">
        <v>35000</v>
      </c>
      <c r="P1376" s="37">
        <v>0</v>
      </c>
      <c r="Q1376" s="32" t="s">
        <v>3872</v>
      </c>
      <c r="R1376" s="37" t="s">
        <v>8839</v>
      </c>
      <c r="S1376" s="38">
        <v>44687</v>
      </c>
      <c r="T1376" s="39">
        <f t="shared" si="175"/>
        <v>28</v>
      </c>
      <c r="U1376" s="72"/>
    </row>
    <row r="1377" spans="1:21" s="39" customFormat="1" ht="54" outlineLevel="1">
      <c r="A1377" s="32">
        <f t="shared" si="176"/>
        <v>1369</v>
      </c>
      <c r="B1377" s="32" t="s">
        <v>3868</v>
      </c>
      <c r="C1377" s="32" t="s">
        <v>3869</v>
      </c>
      <c r="D1377" s="52" t="s">
        <v>8840</v>
      </c>
      <c r="E1377" s="35">
        <v>569508447</v>
      </c>
      <c r="F1377" s="43" t="s">
        <v>1435</v>
      </c>
      <c r="G1377" s="34" t="s">
        <v>13393</v>
      </c>
      <c r="H1377" s="35">
        <v>40206975960071</v>
      </c>
      <c r="I1377" s="36" t="str">
        <f t="shared" si="169"/>
        <v>4</v>
      </c>
      <c r="J1377" s="36">
        <f t="shared" si="170"/>
        <v>14</v>
      </c>
      <c r="K1377" s="36" t="str">
        <f t="shared" si="171"/>
        <v>02</v>
      </c>
      <c r="L1377" s="36" t="str">
        <f t="shared" si="172"/>
        <v>06</v>
      </c>
      <c r="M1377" s="36" t="str">
        <f t="shared" si="173"/>
        <v>97</v>
      </c>
      <c r="N1377" s="34">
        <f t="shared" si="174"/>
        <v>32000</v>
      </c>
      <c r="O1377" s="37">
        <v>32000</v>
      </c>
      <c r="P1377" s="37">
        <v>0</v>
      </c>
      <c r="Q1377" s="32" t="s">
        <v>3872</v>
      </c>
      <c r="R1377" s="37" t="s">
        <v>8841</v>
      </c>
      <c r="S1377" s="38">
        <v>44685</v>
      </c>
      <c r="T1377" s="39">
        <f t="shared" si="175"/>
        <v>28</v>
      </c>
      <c r="U1377" s="72"/>
    </row>
    <row r="1378" spans="1:21" s="39" customFormat="1" ht="54" outlineLevel="1">
      <c r="A1378" s="32">
        <f t="shared" si="176"/>
        <v>1370</v>
      </c>
      <c r="B1378" s="32" t="s">
        <v>3868</v>
      </c>
      <c r="C1378" s="32" t="s">
        <v>3869</v>
      </c>
      <c r="D1378" s="52" t="s">
        <v>8842</v>
      </c>
      <c r="E1378" s="35">
        <v>600994044</v>
      </c>
      <c r="F1378" s="43" t="s">
        <v>8843</v>
      </c>
      <c r="G1378" s="34" t="s">
        <v>13394</v>
      </c>
      <c r="H1378" s="35">
        <v>30105885960038</v>
      </c>
      <c r="I1378" s="36" t="str">
        <f t="shared" si="169"/>
        <v>3</v>
      </c>
      <c r="J1378" s="36">
        <f t="shared" si="170"/>
        <v>14</v>
      </c>
      <c r="K1378" s="36" t="str">
        <f t="shared" si="171"/>
        <v>01</v>
      </c>
      <c r="L1378" s="36" t="str">
        <f t="shared" si="172"/>
        <v>05</v>
      </c>
      <c r="M1378" s="36" t="str">
        <f t="shared" si="173"/>
        <v>88</v>
      </c>
      <c r="N1378" s="34">
        <f t="shared" si="174"/>
        <v>32000</v>
      </c>
      <c r="O1378" s="37">
        <v>32000</v>
      </c>
      <c r="P1378" s="37">
        <v>0</v>
      </c>
      <c r="Q1378" s="32" t="s">
        <v>3872</v>
      </c>
      <c r="R1378" s="37" t="s">
        <v>8844</v>
      </c>
      <c r="S1378" s="38">
        <v>44685</v>
      </c>
      <c r="T1378" s="39">
        <f t="shared" si="175"/>
        <v>28</v>
      </c>
      <c r="U1378" s="72"/>
    </row>
    <row r="1379" spans="1:21" s="39" customFormat="1" ht="54" outlineLevel="1">
      <c r="A1379" s="32">
        <f t="shared" si="176"/>
        <v>1371</v>
      </c>
      <c r="B1379" s="32" t="s">
        <v>3868</v>
      </c>
      <c r="C1379" s="32" t="s">
        <v>3869</v>
      </c>
      <c r="D1379" s="52" t="s">
        <v>8845</v>
      </c>
      <c r="E1379" s="35">
        <v>565056673</v>
      </c>
      <c r="F1379" s="43" t="s">
        <v>499</v>
      </c>
      <c r="G1379" s="34" t="s">
        <v>13395</v>
      </c>
      <c r="H1379" s="35">
        <v>41708995930016</v>
      </c>
      <c r="I1379" s="36" t="str">
        <f t="shared" si="169"/>
        <v>4</v>
      </c>
      <c r="J1379" s="36">
        <f t="shared" si="170"/>
        <v>14</v>
      </c>
      <c r="K1379" s="36" t="str">
        <f t="shared" si="171"/>
        <v>17</v>
      </c>
      <c r="L1379" s="36" t="str">
        <f t="shared" si="172"/>
        <v>08</v>
      </c>
      <c r="M1379" s="36" t="str">
        <f t="shared" si="173"/>
        <v>99</v>
      </c>
      <c r="N1379" s="34">
        <f t="shared" si="174"/>
        <v>32000</v>
      </c>
      <c r="O1379" s="37">
        <v>32000</v>
      </c>
      <c r="P1379" s="37">
        <v>0</v>
      </c>
      <c r="Q1379" s="32" t="s">
        <v>3872</v>
      </c>
      <c r="R1379" s="37" t="s">
        <v>8846</v>
      </c>
      <c r="S1379" s="38">
        <v>44679</v>
      </c>
      <c r="T1379" s="39">
        <f t="shared" si="175"/>
        <v>28</v>
      </c>
      <c r="U1379" s="72"/>
    </row>
    <row r="1380" spans="1:21" s="39" customFormat="1" ht="54" hidden="1" outlineLevel="1">
      <c r="A1380" s="32">
        <f t="shared" si="176"/>
        <v>1372</v>
      </c>
      <c r="B1380" s="32" t="s">
        <v>3868</v>
      </c>
      <c r="C1380" s="32" t="s">
        <v>3869</v>
      </c>
      <c r="D1380" s="52" t="s">
        <v>8847</v>
      </c>
      <c r="E1380" s="34">
        <v>532106667</v>
      </c>
      <c r="F1380" s="43" t="s">
        <v>8848</v>
      </c>
      <c r="G1380" s="34" t="s">
        <v>13396</v>
      </c>
      <c r="H1380" s="35" t="s">
        <v>8849</v>
      </c>
      <c r="I1380" s="36" t="str">
        <f t="shared" si="169"/>
        <v>4</v>
      </c>
      <c r="J1380" s="36">
        <f t="shared" si="170"/>
        <v>14</v>
      </c>
      <c r="K1380" s="36" t="str">
        <f t="shared" si="171"/>
        <v>09</v>
      </c>
      <c r="L1380" s="36" t="str">
        <f t="shared" si="172"/>
        <v>09</v>
      </c>
      <c r="M1380" s="36" t="str">
        <f t="shared" si="173"/>
        <v>89</v>
      </c>
      <c r="N1380" s="34">
        <f t="shared" si="174"/>
        <v>30000</v>
      </c>
      <c r="O1380" s="37">
        <v>30000</v>
      </c>
      <c r="P1380" s="37">
        <v>0</v>
      </c>
      <c r="Q1380" s="32" t="s">
        <v>3872</v>
      </c>
      <c r="R1380" s="37" t="s">
        <v>8850</v>
      </c>
      <c r="S1380" s="38">
        <v>44687</v>
      </c>
      <c r="T1380" s="39">
        <f t="shared" si="175"/>
        <v>28</v>
      </c>
      <c r="U1380" s="72"/>
    </row>
    <row r="1381" spans="1:21" s="39" customFormat="1" ht="54" hidden="1" outlineLevel="1">
      <c r="A1381" s="32">
        <f t="shared" si="176"/>
        <v>1373</v>
      </c>
      <c r="B1381" s="32" t="s">
        <v>3868</v>
      </c>
      <c r="C1381" s="32" t="s">
        <v>3869</v>
      </c>
      <c r="D1381" s="52" t="s">
        <v>8851</v>
      </c>
      <c r="E1381" s="34">
        <v>519956106</v>
      </c>
      <c r="F1381" s="43" t="s">
        <v>8852</v>
      </c>
      <c r="G1381" s="34" t="s">
        <v>13397</v>
      </c>
      <c r="H1381" s="35" t="s">
        <v>8853</v>
      </c>
      <c r="I1381" s="36" t="str">
        <f t="shared" si="169"/>
        <v>4</v>
      </c>
      <c r="J1381" s="36">
        <f t="shared" si="170"/>
        <v>14</v>
      </c>
      <c r="K1381" s="36" t="str">
        <f t="shared" si="171"/>
        <v>08</v>
      </c>
      <c r="L1381" s="36" t="str">
        <f t="shared" si="172"/>
        <v>03</v>
      </c>
      <c r="M1381" s="36" t="str">
        <f t="shared" si="173"/>
        <v>81</v>
      </c>
      <c r="N1381" s="34">
        <f t="shared" si="174"/>
        <v>36400</v>
      </c>
      <c r="O1381" s="37">
        <v>36400</v>
      </c>
      <c r="P1381" s="37">
        <v>0</v>
      </c>
      <c r="Q1381" s="32" t="s">
        <v>3872</v>
      </c>
      <c r="R1381" s="37" t="s">
        <v>8854</v>
      </c>
      <c r="S1381" s="38">
        <v>44679</v>
      </c>
      <c r="T1381" s="39">
        <f t="shared" si="175"/>
        <v>28</v>
      </c>
      <c r="U1381" s="72"/>
    </row>
    <row r="1382" spans="1:21" s="39" customFormat="1" ht="54" outlineLevel="1">
      <c r="A1382" s="32">
        <f t="shared" si="176"/>
        <v>1374</v>
      </c>
      <c r="B1382" s="32" t="s">
        <v>3868</v>
      </c>
      <c r="C1382" s="32" t="s">
        <v>3869</v>
      </c>
      <c r="D1382" s="52" t="s">
        <v>8855</v>
      </c>
      <c r="E1382" s="35">
        <v>637488614</v>
      </c>
      <c r="F1382" s="43" t="s">
        <v>583</v>
      </c>
      <c r="G1382" s="34" t="s">
        <v>13398</v>
      </c>
      <c r="H1382" s="35">
        <v>50809035960052</v>
      </c>
      <c r="I1382" s="36" t="str">
        <f t="shared" si="169"/>
        <v>5</v>
      </c>
      <c r="J1382" s="36">
        <f t="shared" si="170"/>
        <v>14</v>
      </c>
      <c r="K1382" s="36" t="str">
        <f t="shared" si="171"/>
        <v>08</v>
      </c>
      <c r="L1382" s="36" t="str">
        <f t="shared" si="172"/>
        <v>09</v>
      </c>
      <c r="M1382" s="36" t="str">
        <f t="shared" si="173"/>
        <v>03</v>
      </c>
      <c r="N1382" s="34">
        <f t="shared" si="174"/>
        <v>32000</v>
      </c>
      <c r="O1382" s="37">
        <v>32000</v>
      </c>
      <c r="P1382" s="37">
        <v>0</v>
      </c>
      <c r="Q1382" s="32" t="s">
        <v>3872</v>
      </c>
      <c r="R1382" s="37" t="s">
        <v>8856</v>
      </c>
      <c r="S1382" s="38">
        <v>44679</v>
      </c>
      <c r="T1382" s="39">
        <f t="shared" si="175"/>
        <v>28</v>
      </c>
      <c r="U1382" s="72"/>
    </row>
    <row r="1383" spans="1:21" s="39" customFormat="1" ht="54" outlineLevel="1">
      <c r="A1383" s="32">
        <f t="shared" si="176"/>
        <v>1375</v>
      </c>
      <c r="B1383" s="32" t="s">
        <v>3868</v>
      </c>
      <c r="C1383" s="32" t="s">
        <v>3869</v>
      </c>
      <c r="D1383" s="50" t="s">
        <v>8857</v>
      </c>
      <c r="E1383" s="34">
        <v>537307452</v>
      </c>
      <c r="F1383" s="43" t="s">
        <v>8858</v>
      </c>
      <c r="G1383" s="34" t="s">
        <v>13399</v>
      </c>
      <c r="H1383" s="35" t="s">
        <v>8859</v>
      </c>
      <c r="I1383" s="36" t="str">
        <f t="shared" si="169"/>
        <v>4</v>
      </c>
      <c r="J1383" s="36">
        <f t="shared" si="170"/>
        <v>14</v>
      </c>
      <c r="K1383" s="36" t="str">
        <f t="shared" si="171"/>
        <v>25</v>
      </c>
      <c r="L1383" s="36" t="str">
        <f t="shared" si="172"/>
        <v>04</v>
      </c>
      <c r="M1383" s="36" t="str">
        <f t="shared" si="173"/>
        <v>85</v>
      </c>
      <c r="N1383" s="34">
        <f t="shared" si="174"/>
        <v>32000</v>
      </c>
      <c r="O1383" s="37">
        <v>32000</v>
      </c>
      <c r="P1383" s="37">
        <v>0</v>
      </c>
      <c r="Q1383" s="32" t="s">
        <v>3872</v>
      </c>
      <c r="R1383" s="37" t="s">
        <v>8860</v>
      </c>
      <c r="S1383" s="38">
        <v>44689</v>
      </c>
      <c r="T1383" s="39">
        <f t="shared" si="175"/>
        <v>28</v>
      </c>
      <c r="U1383" s="72"/>
    </row>
    <row r="1384" spans="1:21" s="39" customFormat="1" ht="54" hidden="1" outlineLevel="1">
      <c r="A1384" s="32">
        <f t="shared" si="176"/>
        <v>1376</v>
      </c>
      <c r="B1384" s="32" t="s">
        <v>3868</v>
      </c>
      <c r="C1384" s="32" t="s">
        <v>3869</v>
      </c>
      <c r="D1384" s="50" t="s">
        <v>8861</v>
      </c>
      <c r="E1384" s="34">
        <v>444151174</v>
      </c>
      <c r="F1384" s="43" t="s">
        <v>266</v>
      </c>
      <c r="G1384" s="34" t="s">
        <v>13400</v>
      </c>
      <c r="H1384" s="35" t="s">
        <v>8862</v>
      </c>
      <c r="I1384" s="36" t="str">
        <f t="shared" si="169"/>
        <v>3</v>
      </c>
      <c r="J1384" s="36">
        <f t="shared" si="170"/>
        <v>14</v>
      </c>
      <c r="K1384" s="36" t="str">
        <f t="shared" si="171"/>
        <v>25</v>
      </c>
      <c r="L1384" s="36" t="str">
        <f t="shared" si="172"/>
        <v>06</v>
      </c>
      <c r="M1384" s="36" t="str">
        <f t="shared" si="173"/>
        <v>74</v>
      </c>
      <c r="N1384" s="34">
        <f t="shared" si="174"/>
        <v>29600</v>
      </c>
      <c r="O1384" s="37">
        <v>29600</v>
      </c>
      <c r="P1384" s="37">
        <v>0</v>
      </c>
      <c r="Q1384" s="32" t="s">
        <v>3872</v>
      </c>
      <c r="R1384" s="37" t="s">
        <v>8863</v>
      </c>
      <c r="S1384" s="38">
        <v>44688</v>
      </c>
      <c r="T1384" s="39">
        <f t="shared" si="175"/>
        <v>28</v>
      </c>
      <c r="U1384" s="72"/>
    </row>
    <row r="1385" spans="1:21" s="39" customFormat="1" ht="54" hidden="1" outlineLevel="1">
      <c r="A1385" s="32">
        <f t="shared" si="176"/>
        <v>1377</v>
      </c>
      <c r="B1385" s="32" t="s">
        <v>3868</v>
      </c>
      <c r="C1385" s="32" t="s">
        <v>3869</v>
      </c>
      <c r="D1385" s="50" t="s">
        <v>8864</v>
      </c>
      <c r="E1385" s="34">
        <v>526781339</v>
      </c>
      <c r="F1385" s="43" t="s">
        <v>191</v>
      </c>
      <c r="G1385" s="34" t="s">
        <v>13401</v>
      </c>
      <c r="H1385" s="35" t="s">
        <v>8865</v>
      </c>
      <c r="I1385" s="36" t="str">
        <f t="shared" si="169"/>
        <v>4</v>
      </c>
      <c r="J1385" s="36">
        <f t="shared" si="170"/>
        <v>14</v>
      </c>
      <c r="K1385" s="36" t="str">
        <f t="shared" si="171"/>
        <v>22</v>
      </c>
      <c r="L1385" s="36" t="str">
        <f t="shared" si="172"/>
        <v>12</v>
      </c>
      <c r="M1385" s="36" t="str">
        <f t="shared" si="173"/>
        <v>91</v>
      </c>
      <c r="N1385" s="34">
        <f t="shared" si="174"/>
        <v>26998.809000000001</v>
      </c>
      <c r="O1385" s="37">
        <v>26998.809000000001</v>
      </c>
      <c r="P1385" s="37">
        <v>0</v>
      </c>
      <c r="Q1385" s="32" t="s">
        <v>3872</v>
      </c>
      <c r="R1385" s="37" t="s">
        <v>8866</v>
      </c>
      <c r="S1385" s="38">
        <v>44688</v>
      </c>
      <c r="T1385" s="39">
        <f t="shared" si="175"/>
        <v>28</v>
      </c>
      <c r="U1385" s="72"/>
    </row>
    <row r="1386" spans="1:21" s="39" customFormat="1" ht="54" hidden="1" outlineLevel="1">
      <c r="A1386" s="32">
        <f t="shared" si="176"/>
        <v>1378</v>
      </c>
      <c r="B1386" s="32" t="s">
        <v>3868</v>
      </c>
      <c r="C1386" s="32" t="s">
        <v>3869</v>
      </c>
      <c r="D1386" s="50" t="s">
        <v>8867</v>
      </c>
      <c r="E1386" s="34">
        <v>582242918</v>
      </c>
      <c r="F1386" s="43" t="s">
        <v>77</v>
      </c>
      <c r="G1386" s="34" t="s">
        <v>13402</v>
      </c>
      <c r="H1386" s="35" t="s">
        <v>8868</v>
      </c>
      <c r="I1386" s="36" t="str">
        <f t="shared" si="169"/>
        <v>3</v>
      </c>
      <c r="J1386" s="36">
        <f t="shared" si="170"/>
        <v>14</v>
      </c>
      <c r="K1386" s="36" t="str">
        <f t="shared" si="171"/>
        <v>08</v>
      </c>
      <c r="L1386" s="36" t="str">
        <f t="shared" si="172"/>
        <v>10</v>
      </c>
      <c r="M1386" s="36" t="str">
        <f t="shared" si="173"/>
        <v>97</v>
      </c>
      <c r="N1386" s="34">
        <f t="shared" si="174"/>
        <v>31000</v>
      </c>
      <c r="O1386" s="37">
        <v>31000</v>
      </c>
      <c r="P1386" s="37">
        <v>0</v>
      </c>
      <c r="Q1386" s="32" t="s">
        <v>3872</v>
      </c>
      <c r="R1386" s="37" t="s">
        <v>8869</v>
      </c>
      <c r="S1386" s="38">
        <v>44688</v>
      </c>
      <c r="T1386" s="39">
        <f t="shared" si="175"/>
        <v>28</v>
      </c>
      <c r="U1386" s="72"/>
    </row>
    <row r="1387" spans="1:21" s="39" customFormat="1" ht="54" outlineLevel="1">
      <c r="A1387" s="32">
        <f t="shared" si="176"/>
        <v>1379</v>
      </c>
      <c r="B1387" s="32" t="s">
        <v>3868</v>
      </c>
      <c r="C1387" s="32" t="s">
        <v>3869</v>
      </c>
      <c r="D1387" s="51" t="s">
        <v>8870</v>
      </c>
      <c r="E1387" s="34">
        <v>503191451</v>
      </c>
      <c r="F1387" s="43" t="s">
        <v>8871</v>
      </c>
      <c r="G1387" s="34" t="s">
        <v>13403</v>
      </c>
      <c r="H1387" s="35" t="s">
        <v>8872</v>
      </c>
      <c r="I1387" s="36" t="str">
        <f t="shared" si="169"/>
        <v>4</v>
      </c>
      <c r="J1387" s="36">
        <f t="shared" si="170"/>
        <v>14</v>
      </c>
      <c r="K1387" s="36" t="str">
        <f t="shared" si="171"/>
        <v>01</v>
      </c>
      <c r="L1387" s="36" t="str">
        <f t="shared" si="172"/>
        <v>12</v>
      </c>
      <c r="M1387" s="36" t="str">
        <f t="shared" si="173"/>
        <v>78</v>
      </c>
      <c r="N1387" s="34">
        <f t="shared" si="174"/>
        <v>32000</v>
      </c>
      <c r="O1387" s="37">
        <v>32000</v>
      </c>
      <c r="P1387" s="37">
        <v>0</v>
      </c>
      <c r="Q1387" s="32" t="s">
        <v>3872</v>
      </c>
      <c r="R1387" s="37" t="s">
        <v>8873</v>
      </c>
      <c r="S1387" s="38">
        <v>44688</v>
      </c>
      <c r="T1387" s="39">
        <f t="shared" si="175"/>
        <v>28</v>
      </c>
      <c r="U1387" s="72"/>
    </row>
    <row r="1388" spans="1:21" s="39" customFormat="1" ht="54" outlineLevel="1">
      <c r="A1388" s="32">
        <f t="shared" si="176"/>
        <v>1380</v>
      </c>
      <c r="B1388" s="32" t="s">
        <v>3868</v>
      </c>
      <c r="C1388" s="32" t="s">
        <v>3869</v>
      </c>
      <c r="D1388" s="51" t="s">
        <v>8874</v>
      </c>
      <c r="E1388" s="34">
        <v>533170122</v>
      </c>
      <c r="F1388" s="43" t="s">
        <v>1460</v>
      </c>
      <c r="G1388" s="34" t="s">
        <v>13404</v>
      </c>
      <c r="H1388" s="35" t="s">
        <v>8875</v>
      </c>
      <c r="I1388" s="36" t="str">
        <f t="shared" si="169"/>
        <v>3</v>
      </c>
      <c r="J1388" s="36">
        <f t="shared" si="170"/>
        <v>14</v>
      </c>
      <c r="K1388" s="36" t="str">
        <f t="shared" si="171"/>
        <v>12</v>
      </c>
      <c r="L1388" s="36" t="str">
        <f t="shared" si="172"/>
        <v>08</v>
      </c>
      <c r="M1388" s="36" t="str">
        <f t="shared" si="173"/>
        <v>90</v>
      </c>
      <c r="N1388" s="34">
        <f t="shared" si="174"/>
        <v>32000</v>
      </c>
      <c r="O1388" s="37">
        <v>32000</v>
      </c>
      <c r="P1388" s="37">
        <v>0</v>
      </c>
      <c r="Q1388" s="32" t="s">
        <v>3872</v>
      </c>
      <c r="R1388" s="37" t="s">
        <v>8876</v>
      </c>
      <c r="S1388" s="38">
        <v>44688</v>
      </c>
      <c r="T1388" s="39">
        <f t="shared" si="175"/>
        <v>28</v>
      </c>
      <c r="U1388" s="72"/>
    </row>
    <row r="1389" spans="1:21" s="39" customFormat="1" ht="54" outlineLevel="1">
      <c r="A1389" s="32">
        <f t="shared" si="176"/>
        <v>1381</v>
      </c>
      <c r="B1389" s="32" t="s">
        <v>3868</v>
      </c>
      <c r="C1389" s="32" t="s">
        <v>3869</v>
      </c>
      <c r="D1389" s="51" t="s">
        <v>8877</v>
      </c>
      <c r="E1389" s="34" t="s">
        <v>8878</v>
      </c>
      <c r="F1389" s="43" t="s">
        <v>1637</v>
      </c>
      <c r="G1389" s="34" t="s">
        <v>13405</v>
      </c>
      <c r="H1389" s="35">
        <v>52402015960181</v>
      </c>
      <c r="I1389" s="36" t="str">
        <f t="shared" si="169"/>
        <v>5</v>
      </c>
      <c r="J1389" s="36">
        <f t="shared" si="170"/>
        <v>14</v>
      </c>
      <c r="K1389" s="36" t="str">
        <f t="shared" si="171"/>
        <v>24</v>
      </c>
      <c r="L1389" s="36" t="str">
        <f t="shared" si="172"/>
        <v>02</v>
      </c>
      <c r="M1389" s="36" t="str">
        <f t="shared" si="173"/>
        <v>01</v>
      </c>
      <c r="N1389" s="34">
        <f t="shared" si="174"/>
        <v>32000</v>
      </c>
      <c r="O1389" s="37">
        <v>32000</v>
      </c>
      <c r="P1389" s="37">
        <v>0</v>
      </c>
      <c r="Q1389" s="32" t="s">
        <v>3872</v>
      </c>
      <c r="R1389" s="37" t="s">
        <v>8879</v>
      </c>
      <c r="S1389" s="38">
        <v>44688</v>
      </c>
      <c r="T1389" s="39">
        <f t="shared" si="175"/>
        <v>28</v>
      </c>
      <c r="U1389" s="72"/>
    </row>
    <row r="1390" spans="1:21" s="39" customFormat="1" ht="54" hidden="1" outlineLevel="1">
      <c r="A1390" s="32">
        <f t="shared" si="176"/>
        <v>1382</v>
      </c>
      <c r="B1390" s="32" t="s">
        <v>3868</v>
      </c>
      <c r="C1390" s="32" t="s">
        <v>3869</v>
      </c>
      <c r="D1390" s="51" t="s">
        <v>8880</v>
      </c>
      <c r="E1390" s="34">
        <v>605185200</v>
      </c>
      <c r="F1390" s="43" t="s">
        <v>328</v>
      </c>
      <c r="G1390" s="34" t="s">
        <v>13406</v>
      </c>
      <c r="H1390" s="35" t="s">
        <v>8881</v>
      </c>
      <c r="I1390" s="36" t="str">
        <f t="shared" si="169"/>
        <v>3</v>
      </c>
      <c r="J1390" s="36">
        <f t="shared" si="170"/>
        <v>14</v>
      </c>
      <c r="K1390" s="36" t="str">
        <f t="shared" si="171"/>
        <v>22</v>
      </c>
      <c r="L1390" s="36" t="str">
        <f t="shared" si="172"/>
        <v>02</v>
      </c>
      <c r="M1390" s="36" t="str">
        <f t="shared" si="173"/>
        <v>89</v>
      </c>
      <c r="N1390" s="34">
        <f t="shared" si="174"/>
        <v>31400</v>
      </c>
      <c r="O1390" s="37">
        <v>31400</v>
      </c>
      <c r="P1390" s="37">
        <v>0</v>
      </c>
      <c r="Q1390" s="32" t="s">
        <v>3872</v>
      </c>
      <c r="R1390" s="37" t="s">
        <v>8882</v>
      </c>
      <c r="S1390" s="38">
        <v>44688</v>
      </c>
      <c r="T1390" s="39">
        <f t="shared" si="175"/>
        <v>28</v>
      </c>
      <c r="U1390" s="72"/>
    </row>
    <row r="1391" spans="1:21" s="39" customFormat="1" ht="54" outlineLevel="1">
      <c r="A1391" s="32">
        <f t="shared" si="176"/>
        <v>1383</v>
      </c>
      <c r="B1391" s="32" t="s">
        <v>3868</v>
      </c>
      <c r="C1391" s="32" t="s">
        <v>3869</v>
      </c>
      <c r="D1391" s="50" t="s">
        <v>8883</v>
      </c>
      <c r="E1391" s="34">
        <v>502073947</v>
      </c>
      <c r="F1391" s="43" t="s">
        <v>8884</v>
      </c>
      <c r="G1391" s="34" t="s">
        <v>13407</v>
      </c>
      <c r="H1391" s="35" t="s">
        <v>8885</v>
      </c>
      <c r="I1391" s="36" t="str">
        <f t="shared" si="169"/>
        <v>4</v>
      </c>
      <c r="J1391" s="36">
        <f t="shared" si="170"/>
        <v>14</v>
      </c>
      <c r="K1391" s="36" t="str">
        <f t="shared" si="171"/>
        <v>15</v>
      </c>
      <c r="L1391" s="36" t="str">
        <f t="shared" si="172"/>
        <v>05</v>
      </c>
      <c r="M1391" s="36" t="str">
        <f t="shared" si="173"/>
        <v>75</v>
      </c>
      <c r="N1391" s="34">
        <f t="shared" si="174"/>
        <v>32000</v>
      </c>
      <c r="O1391" s="37">
        <v>32000</v>
      </c>
      <c r="P1391" s="37">
        <v>0</v>
      </c>
      <c r="Q1391" s="32" t="s">
        <v>3872</v>
      </c>
      <c r="R1391" s="37" t="s">
        <v>8886</v>
      </c>
      <c r="S1391" s="38">
        <v>44687</v>
      </c>
      <c r="T1391" s="39">
        <f t="shared" si="175"/>
        <v>28</v>
      </c>
      <c r="U1391" s="72"/>
    </row>
    <row r="1392" spans="1:21" s="39" customFormat="1" ht="54" hidden="1" outlineLevel="1">
      <c r="A1392" s="32">
        <f t="shared" si="176"/>
        <v>1384</v>
      </c>
      <c r="B1392" s="32" t="s">
        <v>3868</v>
      </c>
      <c r="C1392" s="32" t="s">
        <v>3869</v>
      </c>
      <c r="D1392" s="50" t="s">
        <v>8887</v>
      </c>
      <c r="E1392" s="34">
        <v>430986424</v>
      </c>
      <c r="F1392" s="43" t="s">
        <v>8888</v>
      </c>
      <c r="G1392" s="34" t="s">
        <v>13408</v>
      </c>
      <c r="H1392" s="35" t="s">
        <v>8889</v>
      </c>
      <c r="I1392" s="36" t="str">
        <f t="shared" si="169"/>
        <v>4</v>
      </c>
      <c r="J1392" s="36">
        <f t="shared" si="170"/>
        <v>14</v>
      </c>
      <c r="K1392" s="36" t="str">
        <f t="shared" si="171"/>
        <v>15</v>
      </c>
      <c r="L1392" s="36" t="str">
        <f t="shared" si="172"/>
        <v>06</v>
      </c>
      <c r="M1392" s="36" t="str">
        <f t="shared" si="173"/>
        <v>82</v>
      </c>
      <c r="N1392" s="34">
        <f t="shared" si="174"/>
        <v>33000</v>
      </c>
      <c r="O1392" s="37">
        <v>33000</v>
      </c>
      <c r="P1392" s="37">
        <v>0</v>
      </c>
      <c r="Q1392" s="32" t="s">
        <v>3872</v>
      </c>
      <c r="R1392" s="37" t="s">
        <v>8890</v>
      </c>
      <c r="S1392" s="38">
        <v>44686</v>
      </c>
      <c r="T1392" s="39">
        <f t="shared" si="175"/>
        <v>28</v>
      </c>
      <c r="U1392" s="72"/>
    </row>
    <row r="1393" spans="1:21" s="39" customFormat="1" ht="54" hidden="1" outlineLevel="1">
      <c r="A1393" s="32">
        <f t="shared" si="176"/>
        <v>1385</v>
      </c>
      <c r="B1393" s="32" t="s">
        <v>3868</v>
      </c>
      <c r="C1393" s="32" t="s">
        <v>3869</v>
      </c>
      <c r="D1393" s="50" t="s">
        <v>8891</v>
      </c>
      <c r="E1393" s="34">
        <v>511363676</v>
      </c>
      <c r="F1393" s="43" t="s">
        <v>8892</v>
      </c>
      <c r="G1393" s="34" t="s">
        <v>13409</v>
      </c>
      <c r="H1393" s="35" t="s">
        <v>8893</v>
      </c>
      <c r="I1393" s="36" t="str">
        <f t="shared" si="169"/>
        <v>4</v>
      </c>
      <c r="J1393" s="36">
        <f t="shared" si="170"/>
        <v>14</v>
      </c>
      <c r="K1393" s="36" t="str">
        <f t="shared" si="171"/>
        <v>23</v>
      </c>
      <c r="L1393" s="36" t="str">
        <f t="shared" si="172"/>
        <v>05</v>
      </c>
      <c r="M1393" s="36" t="str">
        <f t="shared" si="173"/>
        <v>75</v>
      </c>
      <c r="N1393" s="34">
        <f t="shared" si="174"/>
        <v>30240.95</v>
      </c>
      <c r="O1393" s="37">
        <v>30240.95</v>
      </c>
      <c r="P1393" s="37">
        <v>0</v>
      </c>
      <c r="Q1393" s="32" t="s">
        <v>3872</v>
      </c>
      <c r="R1393" s="37" t="s">
        <v>8894</v>
      </c>
      <c r="S1393" s="38">
        <v>44693</v>
      </c>
      <c r="T1393" s="39">
        <f t="shared" si="175"/>
        <v>28</v>
      </c>
      <c r="U1393" s="72"/>
    </row>
    <row r="1394" spans="1:21" s="39" customFormat="1" ht="54" hidden="1" outlineLevel="1">
      <c r="A1394" s="32">
        <f t="shared" si="176"/>
        <v>1386</v>
      </c>
      <c r="B1394" s="32" t="s">
        <v>3868</v>
      </c>
      <c r="C1394" s="32" t="s">
        <v>3869</v>
      </c>
      <c r="D1394" s="50" t="s">
        <v>8895</v>
      </c>
      <c r="E1394" s="34">
        <v>568761619</v>
      </c>
      <c r="F1394" s="43" t="s">
        <v>123</v>
      </c>
      <c r="G1394" s="34" t="s">
        <v>13410</v>
      </c>
      <c r="H1394" s="35" t="s">
        <v>8896</v>
      </c>
      <c r="I1394" s="36" t="str">
        <f t="shared" si="169"/>
        <v>3</v>
      </c>
      <c r="J1394" s="36">
        <f t="shared" si="170"/>
        <v>14</v>
      </c>
      <c r="K1394" s="36" t="str">
        <f t="shared" si="171"/>
        <v>21</v>
      </c>
      <c r="L1394" s="36" t="str">
        <f t="shared" si="172"/>
        <v>01</v>
      </c>
      <c r="M1394" s="36" t="str">
        <f t="shared" si="173"/>
        <v>93</v>
      </c>
      <c r="N1394" s="34">
        <f t="shared" si="174"/>
        <v>32500</v>
      </c>
      <c r="O1394" s="37">
        <v>32500</v>
      </c>
      <c r="P1394" s="37">
        <v>0</v>
      </c>
      <c r="Q1394" s="32" t="s">
        <v>3872</v>
      </c>
      <c r="R1394" s="37" t="s">
        <v>8897</v>
      </c>
      <c r="S1394" s="38">
        <v>44692</v>
      </c>
      <c r="T1394" s="39">
        <f t="shared" si="175"/>
        <v>28</v>
      </c>
      <c r="U1394" s="72"/>
    </row>
    <row r="1395" spans="1:21" s="39" customFormat="1" ht="54" hidden="1" outlineLevel="1">
      <c r="A1395" s="32">
        <f t="shared" si="176"/>
        <v>1387</v>
      </c>
      <c r="B1395" s="32" t="s">
        <v>3868</v>
      </c>
      <c r="C1395" s="32" t="s">
        <v>3869</v>
      </c>
      <c r="D1395" s="51" t="s">
        <v>8898</v>
      </c>
      <c r="E1395" s="34">
        <v>517377377</v>
      </c>
      <c r="F1395" s="43" t="s">
        <v>8899</v>
      </c>
      <c r="G1395" s="34" t="s">
        <v>13411</v>
      </c>
      <c r="H1395" s="35" t="s">
        <v>8900</v>
      </c>
      <c r="I1395" s="36" t="str">
        <f t="shared" si="169"/>
        <v>3</v>
      </c>
      <c r="J1395" s="36">
        <f t="shared" si="170"/>
        <v>14</v>
      </c>
      <c r="K1395" s="36" t="str">
        <f t="shared" si="171"/>
        <v>15</v>
      </c>
      <c r="L1395" s="36" t="str">
        <f t="shared" si="172"/>
        <v>02</v>
      </c>
      <c r="M1395" s="36" t="str">
        <f t="shared" si="173"/>
        <v>92</v>
      </c>
      <c r="N1395" s="34">
        <f t="shared" si="174"/>
        <v>30000</v>
      </c>
      <c r="O1395" s="37">
        <v>30000</v>
      </c>
      <c r="P1395" s="37">
        <v>0</v>
      </c>
      <c r="Q1395" s="32" t="s">
        <v>3872</v>
      </c>
      <c r="R1395" s="37" t="s">
        <v>8901</v>
      </c>
      <c r="S1395" s="38">
        <v>44688</v>
      </c>
      <c r="T1395" s="39">
        <f t="shared" si="175"/>
        <v>28</v>
      </c>
      <c r="U1395" s="72"/>
    </row>
    <row r="1396" spans="1:21" s="39" customFormat="1" ht="54" outlineLevel="1">
      <c r="A1396" s="32">
        <f t="shared" si="176"/>
        <v>1388</v>
      </c>
      <c r="B1396" s="32" t="s">
        <v>3868</v>
      </c>
      <c r="C1396" s="32" t="s">
        <v>3869</v>
      </c>
      <c r="D1396" s="51" t="s">
        <v>8902</v>
      </c>
      <c r="E1396" s="34">
        <v>628368964</v>
      </c>
      <c r="F1396" s="43" t="s">
        <v>1683</v>
      </c>
      <c r="G1396" s="34" t="s">
        <v>13412</v>
      </c>
      <c r="H1396" s="35" t="s">
        <v>8903</v>
      </c>
      <c r="I1396" s="36" t="str">
        <f t="shared" si="169"/>
        <v>3</v>
      </c>
      <c r="J1396" s="36">
        <f t="shared" si="170"/>
        <v>14</v>
      </c>
      <c r="K1396" s="36" t="str">
        <f t="shared" si="171"/>
        <v>27</v>
      </c>
      <c r="L1396" s="36" t="str">
        <f t="shared" si="172"/>
        <v>11</v>
      </c>
      <c r="M1396" s="36" t="str">
        <f t="shared" si="173"/>
        <v>97</v>
      </c>
      <c r="N1396" s="34">
        <f t="shared" si="174"/>
        <v>32000</v>
      </c>
      <c r="O1396" s="37">
        <v>32000</v>
      </c>
      <c r="P1396" s="37">
        <v>0</v>
      </c>
      <c r="Q1396" s="32" t="s">
        <v>3872</v>
      </c>
      <c r="R1396" s="37" t="s">
        <v>8904</v>
      </c>
      <c r="S1396" s="38">
        <v>44693</v>
      </c>
      <c r="T1396" s="39">
        <f t="shared" si="175"/>
        <v>28</v>
      </c>
      <c r="U1396" s="72"/>
    </row>
    <row r="1397" spans="1:21" s="39" customFormat="1" ht="54" outlineLevel="1">
      <c r="A1397" s="32">
        <f t="shared" si="176"/>
        <v>1389</v>
      </c>
      <c r="B1397" s="32" t="s">
        <v>3868</v>
      </c>
      <c r="C1397" s="32" t="s">
        <v>3869</v>
      </c>
      <c r="D1397" s="50" t="s">
        <v>8905</v>
      </c>
      <c r="E1397" s="34">
        <v>546057222</v>
      </c>
      <c r="F1397" s="43" t="s">
        <v>8906</v>
      </c>
      <c r="G1397" s="34" t="s">
        <v>13413</v>
      </c>
      <c r="H1397" s="35" t="s">
        <v>8907</v>
      </c>
      <c r="I1397" s="36" t="str">
        <f t="shared" si="169"/>
        <v>4</v>
      </c>
      <c r="J1397" s="36">
        <f t="shared" si="170"/>
        <v>14</v>
      </c>
      <c r="K1397" s="36" t="str">
        <f t="shared" si="171"/>
        <v>27</v>
      </c>
      <c r="L1397" s="36" t="str">
        <f t="shared" si="172"/>
        <v>10</v>
      </c>
      <c r="M1397" s="36" t="str">
        <f t="shared" si="173"/>
        <v>96</v>
      </c>
      <c r="N1397" s="34">
        <f t="shared" si="174"/>
        <v>32000</v>
      </c>
      <c r="O1397" s="37">
        <v>32000</v>
      </c>
      <c r="P1397" s="37">
        <v>0</v>
      </c>
      <c r="Q1397" s="32" t="s">
        <v>3872</v>
      </c>
      <c r="R1397" s="37" t="s">
        <v>8908</v>
      </c>
      <c r="S1397" s="38">
        <v>44698</v>
      </c>
      <c r="T1397" s="39">
        <f t="shared" si="175"/>
        <v>28</v>
      </c>
      <c r="U1397" s="72"/>
    </row>
    <row r="1398" spans="1:21" s="39" customFormat="1" ht="54" outlineLevel="1">
      <c r="A1398" s="32">
        <f t="shared" si="176"/>
        <v>1390</v>
      </c>
      <c r="B1398" s="32" t="s">
        <v>3868</v>
      </c>
      <c r="C1398" s="32" t="s">
        <v>3869</v>
      </c>
      <c r="D1398" s="50" t="s">
        <v>8909</v>
      </c>
      <c r="E1398" s="34">
        <v>528809608</v>
      </c>
      <c r="F1398" s="43" t="s">
        <v>8910</v>
      </c>
      <c r="G1398" s="34" t="s">
        <v>13414</v>
      </c>
      <c r="H1398" s="35" t="s">
        <v>8911</v>
      </c>
      <c r="I1398" s="36" t="str">
        <f t="shared" si="169"/>
        <v>4</v>
      </c>
      <c r="J1398" s="36">
        <f t="shared" si="170"/>
        <v>14</v>
      </c>
      <c r="K1398" s="36" t="str">
        <f t="shared" si="171"/>
        <v>13</v>
      </c>
      <c r="L1398" s="36" t="str">
        <f t="shared" si="172"/>
        <v>03</v>
      </c>
      <c r="M1398" s="36" t="str">
        <f t="shared" si="173"/>
        <v>82</v>
      </c>
      <c r="N1398" s="34">
        <f t="shared" si="174"/>
        <v>32000</v>
      </c>
      <c r="O1398" s="37">
        <v>32000</v>
      </c>
      <c r="P1398" s="37">
        <v>0</v>
      </c>
      <c r="Q1398" s="32" t="s">
        <v>3872</v>
      </c>
      <c r="R1398" s="37" t="s">
        <v>8912</v>
      </c>
      <c r="S1398" s="38">
        <v>44695</v>
      </c>
      <c r="T1398" s="39">
        <f t="shared" si="175"/>
        <v>28</v>
      </c>
      <c r="U1398" s="72"/>
    </row>
    <row r="1399" spans="1:21" s="39" customFormat="1" ht="54" hidden="1" outlineLevel="1">
      <c r="A1399" s="32">
        <f t="shared" si="176"/>
        <v>1391</v>
      </c>
      <c r="B1399" s="32" t="s">
        <v>3868</v>
      </c>
      <c r="C1399" s="32" t="s">
        <v>3869</v>
      </c>
      <c r="D1399" s="50" t="s">
        <v>8913</v>
      </c>
      <c r="E1399" s="34">
        <v>630309167</v>
      </c>
      <c r="F1399" s="43" t="s">
        <v>8914</v>
      </c>
      <c r="G1399" s="34" t="s">
        <v>13415</v>
      </c>
      <c r="H1399" s="35" t="s">
        <v>8915</v>
      </c>
      <c r="I1399" s="36" t="str">
        <f t="shared" si="169"/>
        <v>5</v>
      </c>
      <c r="J1399" s="36">
        <f t="shared" si="170"/>
        <v>14</v>
      </c>
      <c r="K1399" s="36" t="str">
        <f t="shared" si="171"/>
        <v>08</v>
      </c>
      <c r="L1399" s="36" t="str">
        <f t="shared" si="172"/>
        <v>08</v>
      </c>
      <c r="M1399" s="36" t="str">
        <f t="shared" si="173"/>
        <v>02</v>
      </c>
      <c r="N1399" s="34">
        <f t="shared" si="174"/>
        <v>36400</v>
      </c>
      <c r="O1399" s="37">
        <v>36400</v>
      </c>
      <c r="P1399" s="37">
        <v>0</v>
      </c>
      <c r="Q1399" s="32" t="s">
        <v>3872</v>
      </c>
      <c r="R1399" s="37" t="s">
        <v>8916</v>
      </c>
      <c r="S1399" s="38">
        <v>44695</v>
      </c>
      <c r="T1399" s="39">
        <f t="shared" si="175"/>
        <v>28</v>
      </c>
      <c r="U1399" s="72"/>
    </row>
    <row r="1400" spans="1:21" s="39" customFormat="1" ht="54" outlineLevel="1">
      <c r="A1400" s="32">
        <f t="shared" si="176"/>
        <v>1392</v>
      </c>
      <c r="B1400" s="32" t="s">
        <v>3868</v>
      </c>
      <c r="C1400" s="32" t="s">
        <v>3869</v>
      </c>
      <c r="D1400" s="51" t="s">
        <v>8917</v>
      </c>
      <c r="E1400" s="34">
        <v>507745249</v>
      </c>
      <c r="F1400" s="43" t="s">
        <v>8918</v>
      </c>
      <c r="G1400" s="34" t="s">
        <v>13416</v>
      </c>
      <c r="H1400" s="35" t="s">
        <v>8919</v>
      </c>
      <c r="I1400" s="36" t="str">
        <f t="shared" si="169"/>
        <v>4</v>
      </c>
      <c r="J1400" s="36">
        <f t="shared" si="170"/>
        <v>14</v>
      </c>
      <c r="K1400" s="36" t="str">
        <f t="shared" si="171"/>
        <v>04</v>
      </c>
      <c r="L1400" s="36" t="str">
        <f t="shared" si="172"/>
        <v>07</v>
      </c>
      <c r="M1400" s="36" t="str">
        <f t="shared" si="173"/>
        <v>71</v>
      </c>
      <c r="N1400" s="34">
        <f t="shared" si="174"/>
        <v>32000</v>
      </c>
      <c r="O1400" s="37">
        <v>32000</v>
      </c>
      <c r="P1400" s="37">
        <v>0</v>
      </c>
      <c r="Q1400" s="32" t="s">
        <v>3872</v>
      </c>
      <c r="R1400" s="37" t="s">
        <v>8920</v>
      </c>
      <c r="S1400" s="38">
        <v>44694</v>
      </c>
      <c r="T1400" s="39">
        <f t="shared" si="175"/>
        <v>28</v>
      </c>
      <c r="U1400" s="72"/>
    </row>
    <row r="1401" spans="1:21" s="39" customFormat="1" ht="54" hidden="1" outlineLevel="1">
      <c r="A1401" s="32">
        <f t="shared" si="176"/>
        <v>1393</v>
      </c>
      <c r="B1401" s="32" t="s">
        <v>3868</v>
      </c>
      <c r="C1401" s="32" t="s">
        <v>3869</v>
      </c>
      <c r="D1401" s="51" t="s">
        <v>8921</v>
      </c>
      <c r="E1401" s="34">
        <v>488003563</v>
      </c>
      <c r="F1401" s="43" t="s">
        <v>8922</v>
      </c>
      <c r="G1401" s="34" t="s">
        <v>13417</v>
      </c>
      <c r="H1401" s="35" t="s">
        <v>8923</v>
      </c>
      <c r="I1401" s="36" t="str">
        <f t="shared" si="169"/>
        <v>3</v>
      </c>
      <c r="J1401" s="36">
        <f t="shared" si="170"/>
        <v>14</v>
      </c>
      <c r="K1401" s="36" t="str">
        <f t="shared" si="171"/>
        <v>31</v>
      </c>
      <c r="L1401" s="36" t="str">
        <f t="shared" si="172"/>
        <v>07</v>
      </c>
      <c r="M1401" s="36" t="str">
        <f t="shared" si="173"/>
        <v>81</v>
      </c>
      <c r="N1401" s="34">
        <f t="shared" si="174"/>
        <v>33028.800000000003</v>
      </c>
      <c r="O1401" s="37">
        <v>33028.800000000003</v>
      </c>
      <c r="P1401" s="37">
        <v>0</v>
      </c>
      <c r="Q1401" s="32" t="s">
        <v>3872</v>
      </c>
      <c r="R1401" s="37" t="s">
        <v>8924</v>
      </c>
      <c r="S1401" s="38">
        <v>44697</v>
      </c>
      <c r="T1401" s="39">
        <f t="shared" si="175"/>
        <v>28</v>
      </c>
      <c r="U1401" s="72"/>
    </row>
    <row r="1402" spans="1:21" s="39" customFormat="1" ht="54" outlineLevel="1">
      <c r="A1402" s="32">
        <f t="shared" si="176"/>
        <v>1394</v>
      </c>
      <c r="B1402" s="32" t="s">
        <v>3868</v>
      </c>
      <c r="C1402" s="32" t="s">
        <v>3869</v>
      </c>
      <c r="D1402" s="50" t="s">
        <v>8925</v>
      </c>
      <c r="E1402" s="34">
        <v>596282361</v>
      </c>
      <c r="F1402" s="43" t="s">
        <v>2008</v>
      </c>
      <c r="G1402" s="34" t="s">
        <v>13418</v>
      </c>
      <c r="H1402" s="35" t="s">
        <v>8926</v>
      </c>
      <c r="I1402" s="36" t="str">
        <f t="shared" si="169"/>
        <v>3</v>
      </c>
      <c r="J1402" s="36">
        <f t="shared" si="170"/>
        <v>14</v>
      </c>
      <c r="K1402" s="36" t="str">
        <f t="shared" si="171"/>
        <v>06</v>
      </c>
      <c r="L1402" s="36" t="str">
        <f t="shared" si="172"/>
        <v>06</v>
      </c>
      <c r="M1402" s="36" t="str">
        <f t="shared" si="173"/>
        <v>94</v>
      </c>
      <c r="N1402" s="34">
        <f t="shared" si="174"/>
        <v>32000</v>
      </c>
      <c r="O1402" s="37">
        <v>32000</v>
      </c>
      <c r="P1402" s="37">
        <v>0</v>
      </c>
      <c r="Q1402" s="32" t="s">
        <v>3872</v>
      </c>
      <c r="R1402" s="37" t="s">
        <v>8927</v>
      </c>
      <c r="S1402" s="38">
        <v>44699</v>
      </c>
      <c r="T1402" s="39">
        <f t="shared" si="175"/>
        <v>28</v>
      </c>
      <c r="U1402" s="72"/>
    </row>
    <row r="1403" spans="1:21" s="39" customFormat="1" ht="54" outlineLevel="1">
      <c r="A1403" s="32">
        <f t="shared" si="176"/>
        <v>1395</v>
      </c>
      <c r="B1403" s="32" t="s">
        <v>3868</v>
      </c>
      <c r="C1403" s="32" t="s">
        <v>3869</v>
      </c>
      <c r="D1403" s="50" t="s">
        <v>8928</v>
      </c>
      <c r="E1403" s="34">
        <v>507788384</v>
      </c>
      <c r="F1403" s="43" t="s">
        <v>1059</v>
      </c>
      <c r="G1403" s="34" t="s">
        <v>13419</v>
      </c>
      <c r="H1403" s="35" t="s">
        <v>8929</v>
      </c>
      <c r="I1403" s="36" t="str">
        <f t="shared" si="169"/>
        <v>4</v>
      </c>
      <c r="J1403" s="36">
        <f t="shared" si="170"/>
        <v>14</v>
      </c>
      <c r="K1403" s="36" t="str">
        <f t="shared" si="171"/>
        <v>25</v>
      </c>
      <c r="L1403" s="36" t="str">
        <f t="shared" si="172"/>
        <v>02</v>
      </c>
      <c r="M1403" s="36" t="str">
        <f t="shared" si="173"/>
        <v>92</v>
      </c>
      <c r="N1403" s="34">
        <f t="shared" si="174"/>
        <v>32000</v>
      </c>
      <c r="O1403" s="37">
        <v>32000</v>
      </c>
      <c r="P1403" s="37">
        <v>0</v>
      </c>
      <c r="Q1403" s="32" t="s">
        <v>3872</v>
      </c>
      <c r="R1403" s="37" t="s">
        <v>8930</v>
      </c>
      <c r="S1403" s="38">
        <v>44701</v>
      </c>
      <c r="T1403" s="39">
        <f t="shared" si="175"/>
        <v>28</v>
      </c>
      <c r="U1403" s="72"/>
    </row>
    <row r="1404" spans="1:21" s="39" customFormat="1" ht="54" outlineLevel="1">
      <c r="A1404" s="32">
        <f t="shared" si="176"/>
        <v>1396</v>
      </c>
      <c r="B1404" s="32" t="s">
        <v>3868</v>
      </c>
      <c r="C1404" s="32" t="s">
        <v>3869</v>
      </c>
      <c r="D1404" s="50" t="s">
        <v>8931</v>
      </c>
      <c r="E1404" s="34">
        <v>531564123</v>
      </c>
      <c r="F1404" s="43" t="s">
        <v>1607</v>
      </c>
      <c r="G1404" s="34" t="s">
        <v>13420</v>
      </c>
      <c r="H1404" s="35" t="s">
        <v>8932</v>
      </c>
      <c r="I1404" s="36" t="str">
        <f t="shared" si="169"/>
        <v>3</v>
      </c>
      <c r="J1404" s="36">
        <f t="shared" si="170"/>
        <v>14</v>
      </c>
      <c r="K1404" s="36" t="str">
        <f t="shared" si="171"/>
        <v>05</v>
      </c>
      <c r="L1404" s="36" t="str">
        <f t="shared" si="172"/>
        <v>03</v>
      </c>
      <c r="M1404" s="36" t="str">
        <f t="shared" si="173"/>
        <v>95</v>
      </c>
      <c r="N1404" s="34">
        <f t="shared" si="174"/>
        <v>32000</v>
      </c>
      <c r="O1404" s="37">
        <v>32000</v>
      </c>
      <c r="P1404" s="37">
        <v>0</v>
      </c>
      <c r="Q1404" s="32" t="s">
        <v>3872</v>
      </c>
      <c r="R1404" s="37" t="s">
        <v>8933</v>
      </c>
      <c r="S1404" s="38">
        <v>44700</v>
      </c>
      <c r="T1404" s="39">
        <f t="shared" si="175"/>
        <v>28</v>
      </c>
      <c r="U1404" s="72"/>
    </row>
    <row r="1405" spans="1:21" s="39" customFormat="1" ht="54" outlineLevel="1">
      <c r="A1405" s="32">
        <f t="shared" si="176"/>
        <v>1397</v>
      </c>
      <c r="B1405" s="32" t="s">
        <v>3868</v>
      </c>
      <c r="C1405" s="32" t="s">
        <v>3869</v>
      </c>
      <c r="D1405" s="51" t="s">
        <v>8934</v>
      </c>
      <c r="E1405" s="34">
        <v>547267894</v>
      </c>
      <c r="F1405" s="43" t="s">
        <v>1041</v>
      </c>
      <c r="G1405" s="34" t="s">
        <v>13421</v>
      </c>
      <c r="H1405" s="35">
        <v>42305922170070</v>
      </c>
      <c r="I1405" s="36" t="str">
        <f t="shared" si="169"/>
        <v>4</v>
      </c>
      <c r="J1405" s="36">
        <f t="shared" si="170"/>
        <v>14</v>
      </c>
      <c r="K1405" s="36" t="str">
        <f t="shared" si="171"/>
        <v>23</v>
      </c>
      <c r="L1405" s="36" t="str">
        <f t="shared" si="172"/>
        <v>05</v>
      </c>
      <c r="M1405" s="36" t="str">
        <f t="shared" si="173"/>
        <v>92</v>
      </c>
      <c r="N1405" s="34">
        <f t="shared" si="174"/>
        <v>32000</v>
      </c>
      <c r="O1405" s="37">
        <v>32000</v>
      </c>
      <c r="P1405" s="37">
        <v>0</v>
      </c>
      <c r="Q1405" s="32" t="s">
        <v>3872</v>
      </c>
      <c r="R1405" s="37" t="s">
        <v>8935</v>
      </c>
      <c r="S1405" s="38">
        <v>44700</v>
      </c>
      <c r="T1405" s="39">
        <f t="shared" si="175"/>
        <v>28</v>
      </c>
      <c r="U1405" s="72"/>
    </row>
    <row r="1406" spans="1:21" s="39" customFormat="1" ht="54" outlineLevel="1">
      <c r="A1406" s="32">
        <f t="shared" si="176"/>
        <v>1398</v>
      </c>
      <c r="B1406" s="32" t="s">
        <v>3868</v>
      </c>
      <c r="C1406" s="32" t="s">
        <v>3869</v>
      </c>
      <c r="D1406" s="51" t="s">
        <v>8936</v>
      </c>
      <c r="E1406" s="34">
        <v>503631916</v>
      </c>
      <c r="F1406" s="43" t="s">
        <v>1397</v>
      </c>
      <c r="G1406" s="34" t="s">
        <v>13422</v>
      </c>
      <c r="H1406" s="35" t="s">
        <v>8937</v>
      </c>
      <c r="I1406" s="36" t="str">
        <f t="shared" si="169"/>
        <v>3</v>
      </c>
      <c r="J1406" s="36">
        <f t="shared" si="170"/>
        <v>14</v>
      </c>
      <c r="K1406" s="36" t="str">
        <f t="shared" si="171"/>
        <v>27</v>
      </c>
      <c r="L1406" s="36" t="str">
        <f t="shared" si="172"/>
        <v>10</v>
      </c>
      <c r="M1406" s="36" t="str">
        <f t="shared" si="173"/>
        <v>83</v>
      </c>
      <c r="N1406" s="34">
        <f t="shared" si="174"/>
        <v>32000</v>
      </c>
      <c r="O1406" s="37">
        <v>32000</v>
      </c>
      <c r="P1406" s="37">
        <v>0</v>
      </c>
      <c r="Q1406" s="32" t="s">
        <v>3872</v>
      </c>
      <c r="R1406" s="37" t="s">
        <v>8938</v>
      </c>
      <c r="S1406" s="38">
        <v>44699</v>
      </c>
      <c r="T1406" s="39">
        <f t="shared" si="175"/>
        <v>28</v>
      </c>
      <c r="U1406" s="72"/>
    </row>
    <row r="1407" spans="1:21" s="39" customFormat="1" ht="54" outlineLevel="1">
      <c r="A1407" s="32">
        <f t="shared" si="176"/>
        <v>1399</v>
      </c>
      <c r="B1407" s="32" t="s">
        <v>3868</v>
      </c>
      <c r="C1407" s="32" t="s">
        <v>3869</v>
      </c>
      <c r="D1407" s="50" t="s">
        <v>8939</v>
      </c>
      <c r="E1407" s="35">
        <v>631484988</v>
      </c>
      <c r="F1407" s="43" t="s">
        <v>8940</v>
      </c>
      <c r="G1407" s="34" t="s">
        <v>13423</v>
      </c>
      <c r="H1407" s="35">
        <v>50902025960132</v>
      </c>
      <c r="I1407" s="36" t="str">
        <f t="shared" si="169"/>
        <v>5</v>
      </c>
      <c r="J1407" s="36">
        <f t="shared" si="170"/>
        <v>14</v>
      </c>
      <c r="K1407" s="36" t="str">
        <f t="shared" si="171"/>
        <v>09</v>
      </c>
      <c r="L1407" s="36" t="str">
        <f t="shared" si="172"/>
        <v>02</v>
      </c>
      <c r="M1407" s="36" t="str">
        <f t="shared" si="173"/>
        <v>02</v>
      </c>
      <c r="N1407" s="34">
        <f t="shared" si="174"/>
        <v>32000</v>
      </c>
      <c r="O1407" s="37">
        <v>32000</v>
      </c>
      <c r="P1407" s="37">
        <v>0</v>
      </c>
      <c r="Q1407" s="32" t="s">
        <v>3872</v>
      </c>
      <c r="R1407" s="37" t="s">
        <v>8941</v>
      </c>
      <c r="S1407" s="38">
        <v>44701</v>
      </c>
      <c r="T1407" s="39">
        <f t="shared" si="175"/>
        <v>28</v>
      </c>
      <c r="U1407" s="72"/>
    </row>
    <row r="1408" spans="1:21" s="39" customFormat="1" ht="54" hidden="1" outlineLevel="1">
      <c r="A1408" s="32">
        <f t="shared" si="176"/>
        <v>1400</v>
      </c>
      <c r="B1408" s="32" t="s">
        <v>3868</v>
      </c>
      <c r="C1408" s="32" t="s">
        <v>3869</v>
      </c>
      <c r="D1408" s="50" t="s">
        <v>8942</v>
      </c>
      <c r="E1408" s="34" t="s">
        <v>8943</v>
      </c>
      <c r="F1408" s="43" t="s">
        <v>93</v>
      </c>
      <c r="G1408" s="34" t="s">
        <v>13424</v>
      </c>
      <c r="H1408" s="35" t="s">
        <v>8944</v>
      </c>
      <c r="I1408" s="36" t="str">
        <f t="shared" si="169"/>
        <v>3</v>
      </c>
      <c r="J1408" s="36">
        <f t="shared" si="170"/>
        <v>14</v>
      </c>
      <c r="K1408" s="36" t="str">
        <f t="shared" si="171"/>
        <v>10</v>
      </c>
      <c r="L1408" s="36" t="str">
        <f t="shared" si="172"/>
        <v>12</v>
      </c>
      <c r="M1408" s="36" t="str">
        <f t="shared" si="173"/>
        <v>82</v>
      </c>
      <c r="N1408" s="34">
        <f t="shared" si="174"/>
        <v>35650</v>
      </c>
      <c r="O1408" s="37">
        <v>35650</v>
      </c>
      <c r="P1408" s="37">
        <v>0</v>
      </c>
      <c r="Q1408" s="32" t="s">
        <v>3872</v>
      </c>
      <c r="R1408" s="37" t="s">
        <v>8945</v>
      </c>
      <c r="S1408" s="38">
        <v>44701</v>
      </c>
      <c r="T1408" s="39">
        <f t="shared" si="175"/>
        <v>28</v>
      </c>
      <c r="U1408" s="72"/>
    </row>
    <row r="1409" spans="1:21" s="39" customFormat="1" ht="54" outlineLevel="1">
      <c r="A1409" s="32">
        <f t="shared" si="176"/>
        <v>1401</v>
      </c>
      <c r="B1409" s="32" t="s">
        <v>3868</v>
      </c>
      <c r="C1409" s="32" t="s">
        <v>3869</v>
      </c>
      <c r="D1409" s="50" t="s">
        <v>8946</v>
      </c>
      <c r="E1409" s="34">
        <v>632725495</v>
      </c>
      <c r="F1409" s="43" t="s">
        <v>8947</v>
      </c>
      <c r="G1409" s="34" t="s">
        <v>13425</v>
      </c>
      <c r="H1409" s="35" t="s">
        <v>8948</v>
      </c>
      <c r="I1409" s="36" t="str">
        <f t="shared" si="169"/>
        <v>4</v>
      </c>
      <c r="J1409" s="36">
        <f t="shared" si="170"/>
        <v>14</v>
      </c>
      <c r="K1409" s="36" t="str">
        <f t="shared" si="171"/>
        <v>04</v>
      </c>
      <c r="L1409" s="36" t="str">
        <f t="shared" si="172"/>
        <v>11</v>
      </c>
      <c r="M1409" s="36" t="str">
        <f t="shared" si="173"/>
        <v>88</v>
      </c>
      <c r="N1409" s="34">
        <f t="shared" si="174"/>
        <v>32000</v>
      </c>
      <c r="O1409" s="37">
        <v>32000</v>
      </c>
      <c r="P1409" s="37">
        <v>0</v>
      </c>
      <c r="Q1409" s="32" t="s">
        <v>3872</v>
      </c>
      <c r="R1409" s="37" t="s">
        <v>8949</v>
      </c>
      <c r="S1409" s="38">
        <v>44701</v>
      </c>
      <c r="T1409" s="39">
        <f t="shared" si="175"/>
        <v>28</v>
      </c>
      <c r="U1409" s="72"/>
    </row>
    <row r="1410" spans="1:21" s="39" customFormat="1" ht="54" hidden="1" outlineLevel="1">
      <c r="A1410" s="32">
        <f t="shared" si="176"/>
        <v>1402</v>
      </c>
      <c r="B1410" s="32" t="s">
        <v>3868</v>
      </c>
      <c r="C1410" s="32" t="s">
        <v>3869</v>
      </c>
      <c r="D1410" s="51" t="s">
        <v>8950</v>
      </c>
      <c r="E1410" s="34">
        <v>562263728</v>
      </c>
      <c r="F1410" s="43" t="s">
        <v>352</v>
      </c>
      <c r="G1410" s="34" t="s">
        <v>13426</v>
      </c>
      <c r="H1410" s="35" t="s">
        <v>8951</v>
      </c>
      <c r="I1410" s="36" t="str">
        <f t="shared" si="169"/>
        <v>4</v>
      </c>
      <c r="J1410" s="36">
        <f t="shared" si="170"/>
        <v>14</v>
      </c>
      <c r="K1410" s="36" t="str">
        <f t="shared" si="171"/>
        <v>12</v>
      </c>
      <c r="L1410" s="36" t="str">
        <f t="shared" si="172"/>
        <v>10</v>
      </c>
      <c r="M1410" s="36" t="str">
        <f t="shared" si="173"/>
        <v>93</v>
      </c>
      <c r="N1410" s="34">
        <f t="shared" si="174"/>
        <v>27758.5</v>
      </c>
      <c r="O1410" s="37">
        <v>27758.5</v>
      </c>
      <c r="P1410" s="37">
        <v>0</v>
      </c>
      <c r="Q1410" s="32" t="s">
        <v>3872</v>
      </c>
      <c r="R1410" s="37" t="s">
        <v>8952</v>
      </c>
      <c r="S1410" s="38">
        <v>44701</v>
      </c>
      <c r="T1410" s="39">
        <f t="shared" si="175"/>
        <v>28</v>
      </c>
      <c r="U1410" s="72"/>
    </row>
    <row r="1411" spans="1:21" s="39" customFormat="1" ht="54" outlineLevel="1">
      <c r="A1411" s="32">
        <f t="shared" si="176"/>
        <v>1403</v>
      </c>
      <c r="B1411" s="32" t="s">
        <v>3868</v>
      </c>
      <c r="C1411" s="32" t="s">
        <v>3869</v>
      </c>
      <c r="D1411" s="51" t="s">
        <v>8953</v>
      </c>
      <c r="E1411" s="34">
        <v>603216351</v>
      </c>
      <c r="F1411" s="43" t="s">
        <v>8954</v>
      </c>
      <c r="G1411" s="34" t="s">
        <v>13427</v>
      </c>
      <c r="H1411" s="35" t="s">
        <v>8955</v>
      </c>
      <c r="I1411" s="36" t="str">
        <f t="shared" si="169"/>
        <v>3</v>
      </c>
      <c r="J1411" s="36">
        <f t="shared" si="170"/>
        <v>14</v>
      </c>
      <c r="K1411" s="36" t="str">
        <f t="shared" si="171"/>
        <v>18</v>
      </c>
      <c r="L1411" s="36" t="str">
        <f t="shared" si="172"/>
        <v>02</v>
      </c>
      <c r="M1411" s="36" t="str">
        <f t="shared" si="173"/>
        <v>97</v>
      </c>
      <c r="N1411" s="34">
        <f t="shared" si="174"/>
        <v>32000</v>
      </c>
      <c r="O1411" s="37">
        <v>32000</v>
      </c>
      <c r="P1411" s="37">
        <v>0</v>
      </c>
      <c r="Q1411" s="32" t="s">
        <v>3872</v>
      </c>
      <c r="R1411" s="37" t="s">
        <v>8956</v>
      </c>
      <c r="S1411" s="38">
        <v>44704</v>
      </c>
      <c r="T1411" s="39">
        <f t="shared" si="175"/>
        <v>28</v>
      </c>
      <c r="U1411" s="72"/>
    </row>
    <row r="1412" spans="1:21" s="39" customFormat="1" ht="54" outlineLevel="1">
      <c r="A1412" s="32">
        <f t="shared" si="176"/>
        <v>1404</v>
      </c>
      <c r="B1412" s="32" t="s">
        <v>3868</v>
      </c>
      <c r="C1412" s="32" t="s">
        <v>3869</v>
      </c>
      <c r="D1412" s="51" t="s">
        <v>8957</v>
      </c>
      <c r="E1412" s="34">
        <v>564833110</v>
      </c>
      <c r="F1412" s="43" t="s">
        <v>8958</v>
      </c>
      <c r="G1412" s="34" t="s">
        <v>13428</v>
      </c>
      <c r="H1412" s="35" t="s">
        <v>8959</v>
      </c>
      <c r="I1412" s="36" t="str">
        <f t="shared" si="169"/>
        <v>3</v>
      </c>
      <c r="J1412" s="36">
        <f t="shared" si="170"/>
        <v>14</v>
      </c>
      <c r="K1412" s="36" t="str">
        <f t="shared" si="171"/>
        <v>18</v>
      </c>
      <c r="L1412" s="36" t="str">
        <f t="shared" si="172"/>
        <v>07</v>
      </c>
      <c r="M1412" s="36" t="str">
        <f t="shared" si="173"/>
        <v>94</v>
      </c>
      <c r="N1412" s="34">
        <f t="shared" si="174"/>
        <v>32000</v>
      </c>
      <c r="O1412" s="37">
        <v>32000</v>
      </c>
      <c r="P1412" s="37">
        <v>0</v>
      </c>
      <c r="Q1412" s="32" t="s">
        <v>3872</v>
      </c>
      <c r="R1412" s="37" t="s">
        <v>8960</v>
      </c>
      <c r="S1412" s="38">
        <v>44702</v>
      </c>
      <c r="T1412" s="39">
        <f t="shared" si="175"/>
        <v>28</v>
      </c>
      <c r="U1412" s="72"/>
    </row>
    <row r="1413" spans="1:21" s="39" customFormat="1" ht="54" hidden="1" outlineLevel="1">
      <c r="A1413" s="32">
        <f t="shared" si="176"/>
        <v>1405</v>
      </c>
      <c r="B1413" s="32" t="s">
        <v>3868</v>
      </c>
      <c r="C1413" s="32" t="s">
        <v>3869</v>
      </c>
      <c r="D1413" s="51" t="s">
        <v>8961</v>
      </c>
      <c r="E1413" s="34">
        <v>515665463</v>
      </c>
      <c r="F1413" s="43" t="s">
        <v>2420</v>
      </c>
      <c r="G1413" s="34" t="s">
        <v>13429</v>
      </c>
      <c r="H1413" s="35" t="s">
        <v>8962</v>
      </c>
      <c r="I1413" s="36" t="str">
        <f t="shared" si="169"/>
        <v>4</v>
      </c>
      <c r="J1413" s="36">
        <f t="shared" si="170"/>
        <v>14</v>
      </c>
      <c r="K1413" s="36" t="str">
        <f t="shared" si="171"/>
        <v>11</v>
      </c>
      <c r="L1413" s="36" t="str">
        <f t="shared" si="172"/>
        <v>09</v>
      </c>
      <c r="M1413" s="36" t="str">
        <f t="shared" si="173"/>
        <v>85</v>
      </c>
      <c r="N1413" s="34">
        <f t="shared" si="174"/>
        <v>29600</v>
      </c>
      <c r="O1413" s="37">
        <v>29600</v>
      </c>
      <c r="P1413" s="37">
        <v>0</v>
      </c>
      <c r="Q1413" s="32" t="s">
        <v>3872</v>
      </c>
      <c r="R1413" s="37" t="s">
        <v>8963</v>
      </c>
      <c r="S1413" s="38">
        <v>44704</v>
      </c>
      <c r="T1413" s="39">
        <f t="shared" si="175"/>
        <v>28</v>
      </c>
      <c r="U1413" s="72"/>
    </row>
    <row r="1414" spans="1:21" s="39" customFormat="1" ht="54" hidden="1" outlineLevel="1">
      <c r="A1414" s="32">
        <f t="shared" si="176"/>
        <v>1406</v>
      </c>
      <c r="B1414" s="32" t="s">
        <v>3868</v>
      </c>
      <c r="C1414" s="32" t="s">
        <v>3869</v>
      </c>
      <c r="D1414" s="51" t="s">
        <v>8964</v>
      </c>
      <c r="E1414" s="34">
        <v>572593755</v>
      </c>
      <c r="F1414" s="43" t="s">
        <v>136</v>
      </c>
      <c r="G1414" s="34" t="s">
        <v>13430</v>
      </c>
      <c r="H1414" s="35" t="s">
        <v>8965</v>
      </c>
      <c r="I1414" s="36" t="str">
        <f t="shared" si="169"/>
        <v>3</v>
      </c>
      <c r="J1414" s="36">
        <f t="shared" si="170"/>
        <v>14</v>
      </c>
      <c r="K1414" s="36" t="str">
        <f t="shared" si="171"/>
        <v>10</v>
      </c>
      <c r="L1414" s="36" t="str">
        <f t="shared" si="172"/>
        <v>06</v>
      </c>
      <c r="M1414" s="36" t="str">
        <f t="shared" si="173"/>
        <v>90</v>
      </c>
      <c r="N1414" s="34">
        <f t="shared" si="174"/>
        <v>35750</v>
      </c>
      <c r="O1414" s="37">
        <v>35750</v>
      </c>
      <c r="P1414" s="37">
        <v>0</v>
      </c>
      <c r="Q1414" s="32" t="s">
        <v>3872</v>
      </c>
      <c r="R1414" s="37" t="s">
        <v>8966</v>
      </c>
      <c r="S1414" s="38">
        <v>44701</v>
      </c>
      <c r="T1414" s="39">
        <f t="shared" si="175"/>
        <v>28</v>
      </c>
      <c r="U1414" s="72"/>
    </row>
    <row r="1415" spans="1:21" s="39" customFormat="1" ht="54" hidden="1" outlineLevel="1">
      <c r="A1415" s="32">
        <f t="shared" si="176"/>
        <v>1407</v>
      </c>
      <c r="B1415" s="32" t="s">
        <v>3868</v>
      </c>
      <c r="C1415" s="32" t="s">
        <v>3869</v>
      </c>
      <c r="D1415" s="51" t="s">
        <v>8967</v>
      </c>
      <c r="E1415" s="34">
        <v>515761835</v>
      </c>
      <c r="F1415" s="43" t="s">
        <v>8968</v>
      </c>
      <c r="G1415" s="34" t="s">
        <v>13431</v>
      </c>
      <c r="H1415" s="35" t="s">
        <v>8969</v>
      </c>
      <c r="I1415" s="36" t="str">
        <f t="shared" si="169"/>
        <v>4</v>
      </c>
      <c r="J1415" s="36">
        <f t="shared" si="170"/>
        <v>14</v>
      </c>
      <c r="K1415" s="36" t="str">
        <f t="shared" si="171"/>
        <v>03</v>
      </c>
      <c r="L1415" s="36" t="str">
        <f t="shared" si="172"/>
        <v>10</v>
      </c>
      <c r="M1415" s="36" t="str">
        <f t="shared" si="173"/>
        <v>84</v>
      </c>
      <c r="N1415" s="34">
        <f t="shared" si="174"/>
        <v>31900</v>
      </c>
      <c r="O1415" s="37">
        <v>31900</v>
      </c>
      <c r="P1415" s="37">
        <v>0</v>
      </c>
      <c r="Q1415" s="32" t="s">
        <v>3872</v>
      </c>
      <c r="R1415" s="37" t="s">
        <v>8970</v>
      </c>
      <c r="S1415" s="38">
        <v>44701</v>
      </c>
      <c r="T1415" s="39">
        <f t="shared" si="175"/>
        <v>28</v>
      </c>
      <c r="U1415" s="72"/>
    </row>
    <row r="1416" spans="1:21" s="39" customFormat="1" ht="54" hidden="1" outlineLevel="1">
      <c r="A1416" s="32">
        <f t="shared" si="176"/>
        <v>1408</v>
      </c>
      <c r="B1416" s="32" t="s">
        <v>3868</v>
      </c>
      <c r="C1416" s="32" t="s">
        <v>3869</v>
      </c>
      <c r="D1416" s="51" t="s">
        <v>8971</v>
      </c>
      <c r="E1416" s="34">
        <v>619237499</v>
      </c>
      <c r="F1416" s="43" t="s">
        <v>8972</v>
      </c>
      <c r="G1416" s="34" t="s">
        <v>13432</v>
      </c>
      <c r="H1416" s="35" t="s">
        <v>8973</v>
      </c>
      <c r="I1416" s="36" t="str">
        <f t="shared" si="169"/>
        <v>4</v>
      </c>
      <c r="J1416" s="36">
        <f t="shared" si="170"/>
        <v>14</v>
      </c>
      <c r="K1416" s="36" t="str">
        <f t="shared" si="171"/>
        <v>15</v>
      </c>
      <c r="L1416" s="36" t="str">
        <f t="shared" si="172"/>
        <v>08</v>
      </c>
      <c r="M1416" s="36" t="str">
        <f t="shared" si="173"/>
        <v>82</v>
      </c>
      <c r="N1416" s="34">
        <f t="shared" si="174"/>
        <v>29600</v>
      </c>
      <c r="O1416" s="37">
        <v>29600</v>
      </c>
      <c r="P1416" s="37">
        <v>0</v>
      </c>
      <c r="Q1416" s="32" t="s">
        <v>3872</v>
      </c>
      <c r="R1416" s="37" t="s">
        <v>8974</v>
      </c>
      <c r="S1416" s="38">
        <v>44701</v>
      </c>
      <c r="T1416" s="39">
        <f t="shared" si="175"/>
        <v>28</v>
      </c>
      <c r="U1416" s="72"/>
    </row>
    <row r="1417" spans="1:21" s="39" customFormat="1" ht="54" hidden="1" outlineLevel="1">
      <c r="A1417" s="32">
        <f t="shared" si="176"/>
        <v>1409</v>
      </c>
      <c r="B1417" s="32" t="s">
        <v>3868</v>
      </c>
      <c r="C1417" s="32" t="s">
        <v>3869</v>
      </c>
      <c r="D1417" s="50" t="s">
        <v>7051</v>
      </c>
      <c r="E1417" s="34">
        <v>558184146</v>
      </c>
      <c r="F1417" s="34" t="s">
        <v>7052</v>
      </c>
      <c r="G1417" s="34" t="s">
        <v>12868</v>
      </c>
      <c r="H1417" s="35" t="s">
        <v>7053</v>
      </c>
      <c r="I1417" s="36" t="str">
        <f t="shared" ref="I1417:I1431" si="177">+MID(H1417,1,1)</f>
        <v>4</v>
      </c>
      <c r="J1417" s="36">
        <f t="shared" ref="J1417:J1431" si="178">+LEN(H1417)</f>
        <v>14</v>
      </c>
      <c r="K1417" s="36" t="str">
        <f t="shared" ref="K1417:K1431" si="179">+MID(H1417,2,2)</f>
        <v>12</v>
      </c>
      <c r="L1417" s="36" t="str">
        <f t="shared" ref="L1417:L1431" si="180">+MID(H1417,4,2)</f>
        <v>10</v>
      </c>
      <c r="M1417" s="36" t="str">
        <f t="shared" ref="M1417:M1431" si="181">+MID(H1417,6,2)</f>
        <v>93</v>
      </c>
      <c r="N1417" s="34">
        <f t="shared" si="174"/>
        <v>5203.6289999999999</v>
      </c>
      <c r="O1417" s="37">
        <v>0</v>
      </c>
      <c r="P1417" s="37">
        <v>5203.6289999999999</v>
      </c>
      <c r="Q1417" s="32" t="s">
        <v>3872</v>
      </c>
      <c r="R1417" s="37" t="s">
        <v>7054</v>
      </c>
      <c r="S1417" s="38">
        <v>44545</v>
      </c>
      <c r="T1417" s="39">
        <f t="shared" si="175"/>
        <v>28</v>
      </c>
    </row>
    <row r="1418" spans="1:21" s="39" customFormat="1" ht="54" hidden="1" outlineLevel="1">
      <c r="A1418" s="32">
        <f t="shared" si="176"/>
        <v>1410</v>
      </c>
      <c r="B1418" s="32" t="s">
        <v>3868</v>
      </c>
      <c r="C1418" s="32" t="s">
        <v>3869</v>
      </c>
      <c r="D1418" s="51" t="s">
        <v>4356</v>
      </c>
      <c r="E1418" s="34">
        <v>577606187</v>
      </c>
      <c r="F1418" s="34" t="s">
        <v>4357</v>
      </c>
      <c r="G1418" s="34" t="s">
        <v>12166</v>
      </c>
      <c r="H1418" s="35" t="s">
        <v>8975</v>
      </c>
      <c r="I1418" s="36" t="str">
        <f t="shared" si="177"/>
        <v>3</v>
      </c>
      <c r="J1418" s="36">
        <f t="shared" si="178"/>
        <v>14</v>
      </c>
      <c r="K1418" s="36" t="str">
        <f t="shared" si="179"/>
        <v>08</v>
      </c>
      <c r="L1418" s="36" t="str">
        <f t="shared" si="180"/>
        <v>12</v>
      </c>
      <c r="M1418" s="36" t="str">
        <f t="shared" si="181"/>
        <v>94</v>
      </c>
      <c r="N1418" s="34">
        <f t="shared" si="174"/>
        <v>6331.72</v>
      </c>
      <c r="O1418" s="37">
        <v>0</v>
      </c>
      <c r="P1418" s="37">
        <v>6331.72</v>
      </c>
      <c r="Q1418" s="32" t="s">
        <v>3872</v>
      </c>
      <c r="R1418" s="37" t="s">
        <v>8976</v>
      </c>
      <c r="S1418" s="38">
        <v>44509</v>
      </c>
      <c r="T1418" s="39">
        <f t="shared" ref="T1418:T1493" si="182">+LEN(R1418)</f>
        <v>28</v>
      </c>
    </row>
    <row r="1419" spans="1:21" s="39" customFormat="1" ht="18.75" hidden="1" outlineLevel="1">
      <c r="A1419" s="32">
        <f t="shared" ref="A1419:A1431" si="183">+A1418+1</f>
        <v>1411</v>
      </c>
      <c r="B1419" s="32" t="s">
        <v>3868</v>
      </c>
      <c r="C1419" s="32" t="s">
        <v>3869</v>
      </c>
      <c r="D1419" s="51" t="s">
        <v>8977</v>
      </c>
      <c r="E1419" s="34"/>
      <c r="F1419" s="34"/>
      <c r="G1419" s="34" t="s">
        <v>13433</v>
      </c>
      <c r="H1419" s="35"/>
      <c r="I1419" s="36" t="str">
        <f t="shared" si="177"/>
        <v/>
      </c>
      <c r="J1419" s="36">
        <f t="shared" si="178"/>
        <v>0</v>
      </c>
      <c r="K1419" s="36" t="str">
        <f t="shared" si="179"/>
        <v/>
      </c>
      <c r="L1419" s="36" t="str">
        <f t="shared" si="180"/>
        <v/>
      </c>
      <c r="M1419" s="36" t="str">
        <f t="shared" si="181"/>
        <v/>
      </c>
      <c r="N1419" s="34">
        <f t="shared" si="174"/>
        <v>3309.4580000000001</v>
      </c>
      <c r="O1419" s="37">
        <v>0</v>
      </c>
      <c r="P1419" s="37">
        <v>3309.4580000000001</v>
      </c>
      <c r="Q1419" s="32" t="s">
        <v>3872</v>
      </c>
      <c r="R1419" s="44"/>
      <c r="S1419" s="38"/>
      <c r="T1419" s="39">
        <f t="shared" si="182"/>
        <v>0</v>
      </c>
    </row>
    <row r="1420" spans="1:21" s="39" customFormat="1" ht="54" hidden="1" outlineLevel="1">
      <c r="A1420" s="32">
        <f t="shared" si="183"/>
        <v>1412</v>
      </c>
      <c r="B1420" s="32" t="s">
        <v>3868</v>
      </c>
      <c r="C1420" s="32" t="s">
        <v>3869</v>
      </c>
      <c r="D1420" s="51" t="s">
        <v>8978</v>
      </c>
      <c r="E1420" s="34">
        <v>533826815</v>
      </c>
      <c r="F1420" s="43" t="s">
        <v>205</v>
      </c>
      <c r="G1420" s="34" t="s">
        <v>13434</v>
      </c>
      <c r="H1420" s="35">
        <v>30911922110076</v>
      </c>
      <c r="I1420" s="36" t="str">
        <f t="shared" si="177"/>
        <v>3</v>
      </c>
      <c r="J1420" s="36">
        <f t="shared" si="178"/>
        <v>14</v>
      </c>
      <c r="K1420" s="36" t="str">
        <f t="shared" si="179"/>
        <v>09</v>
      </c>
      <c r="L1420" s="36" t="str">
        <f t="shared" si="180"/>
        <v>11</v>
      </c>
      <c r="M1420" s="36" t="str">
        <f t="shared" si="181"/>
        <v>92</v>
      </c>
      <c r="N1420" s="34">
        <f t="shared" si="174"/>
        <v>26280</v>
      </c>
      <c r="O1420" s="37">
        <v>26280</v>
      </c>
      <c r="P1420" s="37"/>
      <c r="Q1420" s="32" t="s">
        <v>3872</v>
      </c>
      <c r="R1420" s="37" t="s">
        <v>8979</v>
      </c>
      <c r="S1420" s="38">
        <v>44706</v>
      </c>
      <c r="T1420" s="39">
        <f t="shared" si="182"/>
        <v>28</v>
      </c>
      <c r="U1420" s="72"/>
    </row>
    <row r="1421" spans="1:21" s="39" customFormat="1" ht="54" outlineLevel="1">
      <c r="A1421" s="32">
        <f t="shared" si="183"/>
        <v>1413</v>
      </c>
      <c r="B1421" s="32" t="s">
        <v>3868</v>
      </c>
      <c r="C1421" s="32" t="s">
        <v>3869</v>
      </c>
      <c r="D1421" s="51" t="s">
        <v>8980</v>
      </c>
      <c r="E1421" s="34">
        <v>502376624</v>
      </c>
      <c r="F1421" s="43" t="s">
        <v>1640</v>
      </c>
      <c r="G1421" s="34" t="s">
        <v>13435</v>
      </c>
      <c r="H1421" s="35">
        <v>30606905960079</v>
      </c>
      <c r="I1421" s="36" t="str">
        <f t="shared" si="177"/>
        <v>3</v>
      </c>
      <c r="J1421" s="36">
        <f t="shared" si="178"/>
        <v>14</v>
      </c>
      <c r="K1421" s="36" t="str">
        <f t="shared" si="179"/>
        <v>06</v>
      </c>
      <c r="L1421" s="36" t="str">
        <f t="shared" si="180"/>
        <v>06</v>
      </c>
      <c r="M1421" s="36" t="str">
        <f t="shared" si="181"/>
        <v>90</v>
      </c>
      <c r="N1421" s="34">
        <f t="shared" si="174"/>
        <v>32000</v>
      </c>
      <c r="O1421" s="37">
        <v>32000</v>
      </c>
      <c r="P1421" s="37"/>
      <c r="Q1421" s="32" t="s">
        <v>3872</v>
      </c>
      <c r="R1421" s="37" t="s">
        <v>8981</v>
      </c>
      <c r="S1421" s="38">
        <v>44701</v>
      </c>
      <c r="T1421" s="39">
        <f t="shared" si="182"/>
        <v>28</v>
      </c>
      <c r="U1421" s="72"/>
    </row>
    <row r="1422" spans="1:21" s="39" customFormat="1" ht="54" hidden="1" outlineLevel="1">
      <c r="A1422" s="32">
        <f t="shared" si="183"/>
        <v>1414</v>
      </c>
      <c r="B1422" s="32" t="s">
        <v>3868</v>
      </c>
      <c r="C1422" s="32" t="s">
        <v>3869</v>
      </c>
      <c r="D1422" s="51" t="s">
        <v>8982</v>
      </c>
      <c r="E1422" s="34">
        <v>506685633</v>
      </c>
      <c r="F1422" s="43" t="s">
        <v>114</v>
      </c>
      <c r="G1422" s="34" t="s">
        <v>13436</v>
      </c>
      <c r="H1422" s="35">
        <v>43105912090077</v>
      </c>
      <c r="I1422" s="36" t="str">
        <f t="shared" si="177"/>
        <v>4</v>
      </c>
      <c r="J1422" s="36">
        <f t="shared" si="178"/>
        <v>14</v>
      </c>
      <c r="K1422" s="36" t="str">
        <f t="shared" si="179"/>
        <v>31</v>
      </c>
      <c r="L1422" s="36" t="str">
        <f t="shared" si="180"/>
        <v>05</v>
      </c>
      <c r="M1422" s="36" t="str">
        <f t="shared" si="181"/>
        <v>91</v>
      </c>
      <c r="N1422" s="34">
        <f t="shared" si="174"/>
        <v>24396.35</v>
      </c>
      <c r="O1422" s="37">
        <v>24396.35</v>
      </c>
      <c r="P1422" s="37"/>
      <c r="Q1422" s="32" t="s">
        <v>3872</v>
      </c>
      <c r="R1422" s="37" t="s">
        <v>8983</v>
      </c>
      <c r="S1422" s="38">
        <v>44704</v>
      </c>
      <c r="T1422" s="39">
        <f t="shared" si="182"/>
        <v>28</v>
      </c>
      <c r="U1422" s="72"/>
    </row>
    <row r="1423" spans="1:21" s="39" customFormat="1" ht="54" hidden="1" outlineLevel="1">
      <c r="A1423" s="32">
        <f t="shared" si="183"/>
        <v>1415</v>
      </c>
      <c r="B1423" s="32" t="s">
        <v>3868</v>
      </c>
      <c r="C1423" s="32" t="s">
        <v>3869</v>
      </c>
      <c r="D1423" s="51" t="s">
        <v>8984</v>
      </c>
      <c r="E1423" s="34">
        <v>581651117</v>
      </c>
      <c r="F1423" s="43" t="s">
        <v>8985</v>
      </c>
      <c r="G1423" s="34" t="s">
        <v>13437</v>
      </c>
      <c r="H1423" s="35">
        <v>43112832170075</v>
      </c>
      <c r="I1423" s="36" t="str">
        <f t="shared" si="177"/>
        <v>4</v>
      </c>
      <c r="J1423" s="36">
        <f t="shared" si="178"/>
        <v>14</v>
      </c>
      <c r="K1423" s="36" t="str">
        <f t="shared" si="179"/>
        <v>31</v>
      </c>
      <c r="L1423" s="36" t="str">
        <f t="shared" si="180"/>
        <v>12</v>
      </c>
      <c r="M1423" s="36" t="str">
        <f t="shared" si="181"/>
        <v>83</v>
      </c>
      <c r="N1423" s="34">
        <f t="shared" si="174"/>
        <v>36400</v>
      </c>
      <c r="O1423" s="37">
        <v>36400</v>
      </c>
      <c r="P1423" s="37"/>
      <c r="Q1423" s="32" t="s">
        <v>3872</v>
      </c>
      <c r="R1423" s="37" t="s">
        <v>8986</v>
      </c>
      <c r="S1423" s="38">
        <v>44704</v>
      </c>
      <c r="T1423" s="39">
        <f t="shared" si="182"/>
        <v>28</v>
      </c>
      <c r="U1423" s="72"/>
    </row>
    <row r="1424" spans="1:21" s="39" customFormat="1" ht="54" outlineLevel="1">
      <c r="A1424" s="32">
        <f t="shared" si="183"/>
        <v>1416</v>
      </c>
      <c r="B1424" s="32" t="s">
        <v>3868</v>
      </c>
      <c r="C1424" s="32" t="s">
        <v>3869</v>
      </c>
      <c r="D1424" s="51" t="s">
        <v>8987</v>
      </c>
      <c r="E1424" s="34">
        <v>542420992</v>
      </c>
      <c r="F1424" s="43" t="s">
        <v>767</v>
      </c>
      <c r="G1424" s="34" t="s">
        <v>13438</v>
      </c>
      <c r="H1424" s="35">
        <v>30505955960049</v>
      </c>
      <c r="I1424" s="36" t="str">
        <f t="shared" si="177"/>
        <v>3</v>
      </c>
      <c r="J1424" s="36">
        <f t="shared" si="178"/>
        <v>14</v>
      </c>
      <c r="K1424" s="36" t="str">
        <f t="shared" si="179"/>
        <v>05</v>
      </c>
      <c r="L1424" s="36" t="str">
        <f t="shared" si="180"/>
        <v>05</v>
      </c>
      <c r="M1424" s="36" t="str">
        <f t="shared" si="181"/>
        <v>95</v>
      </c>
      <c r="N1424" s="34">
        <f t="shared" si="174"/>
        <v>32000</v>
      </c>
      <c r="O1424" s="37">
        <v>32000</v>
      </c>
      <c r="P1424" s="37"/>
      <c r="Q1424" s="32" t="s">
        <v>3872</v>
      </c>
      <c r="R1424" s="37" t="s">
        <v>8988</v>
      </c>
      <c r="S1424" s="38">
        <v>44704</v>
      </c>
      <c r="T1424" s="39">
        <f t="shared" si="182"/>
        <v>28</v>
      </c>
      <c r="U1424" s="72"/>
    </row>
    <row r="1425" spans="1:21" s="39" customFormat="1" ht="54" outlineLevel="1">
      <c r="A1425" s="32">
        <f t="shared" si="183"/>
        <v>1417</v>
      </c>
      <c r="B1425" s="32" t="s">
        <v>3868</v>
      </c>
      <c r="C1425" s="32" t="s">
        <v>3869</v>
      </c>
      <c r="D1425" s="51" t="s">
        <v>8989</v>
      </c>
      <c r="E1425" s="34">
        <v>535490450</v>
      </c>
      <c r="F1425" s="43" t="s">
        <v>3412</v>
      </c>
      <c r="G1425" s="34" t="s">
        <v>13439</v>
      </c>
      <c r="H1425" s="35">
        <v>41812942150032</v>
      </c>
      <c r="I1425" s="36" t="str">
        <f t="shared" si="177"/>
        <v>4</v>
      </c>
      <c r="J1425" s="36">
        <f t="shared" si="178"/>
        <v>14</v>
      </c>
      <c r="K1425" s="36" t="str">
        <f t="shared" si="179"/>
        <v>18</v>
      </c>
      <c r="L1425" s="36" t="str">
        <f t="shared" si="180"/>
        <v>12</v>
      </c>
      <c r="M1425" s="36" t="str">
        <f t="shared" si="181"/>
        <v>94</v>
      </c>
      <c r="N1425" s="34">
        <f t="shared" si="174"/>
        <v>32000</v>
      </c>
      <c r="O1425" s="37">
        <v>32000</v>
      </c>
      <c r="P1425" s="37"/>
      <c r="Q1425" s="32" t="s">
        <v>3872</v>
      </c>
      <c r="R1425" s="37" t="s">
        <v>8990</v>
      </c>
      <c r="S1425" s="38">
        <v>44699</v>
      </c>
      <c r="T1425" s="39">
        <f t="shared" si="182"/>
        <v>28</v>
      </c>
      <c r="U1425" s="72"/>
    </row>
    <row r="1426" spans="1:21" s="39" customFormat="1" ht="54" outlineLevel="1">
      <c r="A1426" s="32">
        <f t="shared" si="183"/>
        <v>1418</v>
      </c>
      <c r="B1426" s="32" t="s">
        <v>3868</v>
      </c>
      <c r="C1426" s="32" t="s">
        <v>3869</v>
      </c>
      <c r="D1426" s="51" t="s">
        <v>8991</v>
      </c>
      <c r="E1426" s="34">
        <v>503978784</v>
      </c>
      <c r="F1426" s="43" t="s">
        <v>8992</v>
      </c>
      <c r="G1426" s="34" t="s">
        <v>13440</v>
      </c>
      <c r="H1426" s="35">
        <v>32208852170019</v>
      </c>
      <c r="I1426" s="36" t="str">
        <f t="shared" si="177"/>
        <v>3</v>
      </c>
      <c r="J1426" s="36">
        <f t="shared" si="178"/>
        <v>14</v>
      </c>
      <c r="K1426" s="36" t="str">
        <f t="shared" si="179"/>
        <v>22</v>
      </c>
      <c r="L1426" s="36" t="str">
        <f t="shared" si="180"/>
        <v>08</v>
      </c>
      <c r="M1426" s="36" t="str">
        <f t="shared" si="181"/>
        <v>85</v>
      </c>
      <c r="N1426" s="34">
        <f t="shared" si="174"/>
        <v>32000</v>
      </c>
      <c r="O1426" s="37">
        <v>32000</v>
      </c>
      <c r="P1426" s="37"/>
      <c r="Q1426" s="32" t="s">
        <v>3872</v>
      </c>
      <c r="R1426" s="37" t="s">
        <v>8993</v>
      </c>
      <c r="S1426" s="38">
        <v>44708</v>
      </c>
      <c r="T1426" s="39">
        <f t="shared" si="182"/>
        <v>28</v>
      </c>
      <c r="U1426" s="72"/>
    </row>
    <row r="1427" spans="1:21" s="39" customFormat="1" ht="54" outlineLevel="1">
      <c r="A1427" s="32">
        <f t="shared" si="183"/>
        <v>1419</v>
      </c>
      <c r="B1427" s="32" t="s">
        <v>3868</v>
      </c>
      <c r="C1427" s="32" t="s">
        <v>3869</v>
      </c>
      <c r="D1427" s="51" t="s">
        <v>8994</v>
      </c>
      <c r="E1427" s="34">
        <v>523342158</v>
      </c>
      <c r="F1427" s="43" t="s">
        <v>8995</v>
      </c>
      <c r="G1427" s="34" t="s">
        <v>13441</v>
      </c>
      <c r="H1427" s="35">
        <v>41012815940032</v>
      </c>
      <c r="I1427" s="36" t="str">
        <f t="shared" si="177"/>
        <v>4</v>
      </c>
      <c r="J1427" s="36">
        <f t="shared" si="178"/>
        <v>14</v>
      </c>
      <c r="K1427" s="36" t="str">
        <f t="shared" si="179"/>
        <v>10</v>
      </c>
      <c r="L1427" s="36" t="str">
        <f t="shared" si="180"/>
        <v>12</v>
      </c>
      <c r="M1427" s="36" t="str">
        <f t="shared" si="181"/>
        <v>81</v>
      </c>
      <c r="N1427" s="34">
        <f t="shared" si="174"/>
        <v>32000</v>
      </c>
      <c r="O1427" s="37">
        <v>32000</v>
      </c>
      <c r="P1427" s="37"/>
      <c r="Q1427" s="32" t="s">
        <v>3872</v>
      </c>
      <c r="R1427" s="37" t="s">
        <v>8996</v>
      </c>
      <c r="S1427" s="38">
        <v>44707</v>
      </c>
      <c r="T1427" s="39">
        <f t="shared" si="182"/>
        <v>28</v>
      </c>
      <c r="U1427" s="72"/>
    </row>
    <row r="1428" spans="1:21" s="39" customFormat="1" ht="54" outlineLevel="1">
      <c r="A1428" s="32">
        <f t="shared" si="183"/>
        <v>1420</v>
      </c>
      <c r="B1428" s="32" t="s">
        <v>3868</v>
      </c>
      <c r="C1428" s="32" t="s">
        <v>3869</v>
      </c>
      <c r="D1428" s="51" t="s">
        <v>8997</v>
      </c>
      <c r="E1428" s="34">
        <v>576368556</v>
      </c>
      <c r="F1428" s="43" t="s">
        <v>2842</v>
      </c>
      <c r="G1428" s="34" t="s">
        <v>13442</v>
      </c>
      <c r="H1428" s="35">
        <v>32508905900016</v>
      </c>
      <c r="I1428" s="36" t="str">
        <f t="shared" si="177"/>
        <v>3</v>
      </c>
      <c r="J1428" s="36">
        <f t="shared" si="178"/>
        <v>14</v>
      </c>
      <c r="K1428" s="36" t="str">
        <f t="shared" si="179"/>
        <v>25</v>
      </c>
      <c r="L1428" s="36" t="str">
        <f t="shared" si="180"/>
        <v>08</v>
      </c>
      <c r="M1428" s="36" t="str">
        <f t="shared" si="181"/>
        <v>90</v>
      </c>
      <c r="N1428" s="34">
        <f t="shared" si="174"/>
        <v>32000</v>
      </c>
      <c r="O1428" s="37">
        <v>32000</v>
      </c>
      <c r="P1428" s="37"/>
      <c r="Q1428" s="32" t="s">
        <v>3872</v>
      </c>
      <c r="R1428" s="37" t="s">
        <v>8998</v>
      </c>
      <c r="S1428" s="38">
        <v>44707</v>
      </c>
      <c r="T1428" s="39">
        <f t="shared" si="182"/>
        <v>28</v>
      </c>
      <c r="U1428" s="72"/>
    </row>
    <row r="1429" spans="1:21" s="39" customFormat="1" ht="54" outlineLevel="1">
      <c r="A1429" s="32">
        <f t="shared" si="183"/>
        <v>1421</v>
      </c>
      <c r="B1429" s="32" t="s">
        <v>3868</v>
      </c>
      <c r="C1429" s="32" t="s">
        <v>3869</v>
      </c>
      <c r="D1429" s="51" t="s">
        <v>8999</v>
      </c>
      <c r="E1429" s="34">
        <v>547464619</v>
      </c>
      <c r="F1429" s="43" t="s">
        <v>959</v>
      </c>
      <c r="G1429" s="34" t="s">
        <v>13443</v>
      </c>
      <c r="H1429" s="35">
        <v>42903902180028</v>
      </c>
      <c r="I1429" s="36" t="str">
        <f t="shared" si="177"/>
        <v>4</v>
      </c>
      <c r="J1429" s="36">
        <f t="shared" si="178"/>
        <v>14</v>
      </c>
      <c r="K1429" s="36" t="str">
        <f t="shared" si="179"/>
        <v>29</v>
      </c>
      <c r="L1429" s="36" t="str">
        <f t="shared" si="180"/>
        <v>03</v>
      </c>
      <c r="M1429" s="36" t="str">
        <f t="shared" si="181"/>
        <v>90</v>
      </c>
      <c r="N1429" s="34">
        <f t="shared" si="174"/>
        <v>32000</v>
      </c>
      <c r="O1429" s="37">
        <v>32000</v>
      </c>
      <c r="P1429" s="37"/>
      <c r="Q1429" s="32" t="s">
        <v>3872</v>
      </c>
      <c r="R1429" s="37" t="s">
        <v>9000</v>
      </c>
      <c r="S1429" s="38">
        <v>44708</v>
      </c>
      <c r="T1429" s="39">
        <f t="shared" si="182"/>
        <v>28</v>
      </c>
      <c r="U1429" s="72"/>
    </row>
    <row r="1430" spans="1:21" s="39" customFormat="1" ht="54" hidden="1" outlineLevel="1">
      <c r="A1430" s="32">
        <f t="shared" si="183"/>
        <v>1422</v>
      </c>
      <c r="B1430" s="32" t="s">
        <v>3868</v>
      </c>
      <c r="C1430" s="32" t="s">
        <v>3869</v>
      </c>
      <c r="D1430" s="51" t="s">
        <v>9001</v>
      </c>
      <c r="E1430" s="34">
        <v>555544751</v>
      </c>
      <c r="F1430" s="43" t="s">
        <v>117</v>
      </c>
      <c r="G1430" s="34" t="s">
        <v>13444</v>
      </c>
      <c r="H1430" s="35">
        <v>32808965960145</v>
      </c>
      <c r="I1430" s="36" t="str">
        <f t="shared" si="177"/>
        <v>3</v>
      </c>
      <c r="J1430" s="36">
        <f t="shared" si="178"/>
        <v>14</v>
      </c>
      <c r="K1430" s="36" t="str">
        <f t="shared" si="179"/>
        <v>28</v>
      </c>
      <c r="L1430" s="36" t="str">
        <f t="shared" si="180"/>
        <v>08</v>
      </c>
      <c r="M1430" s="36" t="str">
        <f t="shared" si="181"/>
        <v>96</v>
      </c>
      <c r="N1430" s="34">
        <f t="shared" si="174"/>
        <v>32100</v>
      </c>
      <c r="O1430" s="37">
        <v>32100</v>
      </c>
      <c r="P1430" s="37"/>
      <c r="Q1430" s="32" t="s">
        <v>3872</v>
      </c>
      <c r="R1430" s="37" t="s">
        <v>9002</v>
      </c>
      <c r="S1430" s="38">
        <v>44704</v>
      </c>
      <c r="T1430" s="39">
        <f t="shared" si="182"/>
        <v>28</v>
      </c>
      <c r="U1430" s="72"/>
    </row>
    <row r="1431" spans="1:21" s="39" customFormat="1" ht="54" hidden="1" outlineLevel="1">
      <c r="A1431" s="32">
        <f t="shared" si="183"/>
        <v>1423</v>
      </c>
      <c r="B1431" s="32" t="s">
        <v>3868</v>
      </c>
      <c r="C1431" s="32" t="s">
        <v>3869</v>
      </c>
      <c r="D1431" s="51" t="s">
        <v>9003</v>
      </c>
      <c r="E1431" s="34">
        <v>502041052</v>
      </c>
      <c r="F1431" s="43" t="s">
        <v>9004</v>
      </c>
      <c r="G1431" s="34" t="s">
        <v>13445</v>
      </c>
      <c r="H1431" s="35">
        <v>42204785930013</v>
      </c>
      <c r="I1431" s="36" t="str">
        <f t="shared" si="177"/>
        <v>4</v>
      </c>
      <c r="J1431" s="36">
        <f t="shared" si="178"/>
        <v>14</v>
      </c>
      <c r="K1431" s="36" t="str">
        <f t="shared" si="179"/>
        <v>22</v>
      </c>
      <c r="L1431" s="36" t="str">
        <f t="shared" si="180"/>
        <v>04</v>
      </c>
      <c r="M1431" s="36" t="str">
        <f t="shared" si="181"/>
        <v>78</v>
      </c>
      <c r="N1431" s="34">
        <f t="shared" si="174"/>
        <v>30700</v>
      </c>
      <c r="O1431" s="37">
        <v>30700</v>
      </c>
      <c r="P1431" s="37"/>
      <c r="Q1431" s="32" t="s">
        <v>3872</v>
      </c>
      <c r="R1431" s="37" t="s">
        <v>9005</v>
      </c>
      <c r="S1431" s="38">
        <v>44702</v>
      </c>
      <c r="T1431" s="39">
        <f t="shared" si="182"/>
        <v>28</v>
      </c>
      <c r="U1431" s="72"/>
    </row>
    <row r="1432" spans="1:21" s="39" customFormat="1" ht="18.75" hidden="1">
      <c r="A1432" s="217" t="s">
        <v>9006</v>
      </c>
      <c r="B1432" s="217"/>
      <c r="C1432" s="56"/>
      <c r="D1432" s="57"/>
      <c r="E1432" s="57"/>
      <c r="F1432" s="57"/>
      <c r="G1432" s="34" t="s">
        <v>13433</v>
      </c>
      <c r="H1432" s="58"/>
      <c r="I1432" s="59"/>
      <c r="J1432" s="59"/>
      <c r="K1432" s="59"/>
      <c r="L1432" s="59"/>
      <c r="M1432" s="59"/>
      <c r="N1432" s="60">
        <f>SUM(N1433:N1457)</f>
        <v>403487.38600000006</v>
      </c>
      <c r="O1432" s="60">
        <f t="shared" ref="O1432:P1432" si="184">SUM(O1433:O1457)</f>
        <v>190348</v>
      </c>
      <c r="P1432" s="60">
        <f t="shared" si="184"/>
        <v>213139.386</v>
      </c>
      <c r="Q1432" s="56"/>
      <c r="R1432" s="37"/>
      <c r="S1432" s="38"/>
      <c r="T1432" s="39">
        <f t="shared" si="182"/>
        <v>0</v>
      </c>
    </row>
    <row r="1433" spans="1:21" s="61" customFormat="1" ht="54" hidden="1" outlineLevel="1">
      <c r="A1433" s="32">
        <v>1505</v>
      </c>
      <c r="B1433" s="32" t="s">
        <v>3868</v>
      </c>
      <c r="C1433" s="32" t="s">
        <v>10</v>
      </c>
      <c r="D1433" s="32" t="s">
        <v>9007</v>
      </c>
      <c r="E1433" s="34">
        <v>537674702</v>
      </c>
      <c r="F1433" s="34" t="s">
        <v>9008</v>
      </c>
      <c r="G1433" s="34" t="s">
        <v>13446</v>
      </c>
      <c r="H1433" s="35">
        <v>30305862200052</v>
      </c>
      <c r="I1433" s="36" t="str">
        <f t="shared" ref="I1433:I1457" si="185">+MID(H1433,1,1)</f>
        <v>3</v>
      </c>
      <c r="J1433" s="36">
        <f t="shared" ref="J1433:J1457" si="186">+LEN(H1433)</f>
        <v>14</v>
      </c>
      <c r="K1433" s="36" t="str">
        <f t="shared" ref="K1433:K1457" si="187">+MID(H1433,2,2)</f>
        <v>03</v>
      </c>
      <c r="L1433" s="36" t="str">
        <f t="shared" ref="L1433:L1457" si="188">+MID(H1433,4,2)</f>
        <v>05</v>
      </c>
      <c r="M1433" s="36" t="str">
        <f t="shared" ref="M1433:M1457" si="189">+MID(H1433,6,2)</f>
        <v>86</v>
      </c>
      <c r="N1433" s="34">
        <f t="shared" si="174"/>
        <v>10489.678</v>
      </c>
      <c r="O1433" s="37">
        <v>0</v>
      </c>
      <c r="P1433" s="37">
        <v>10489.678</v>
      </c>
      <c r="Q1433" s="32" t="s">
        <v>3872</v>
      </c>
      <c r="R1433" s="37" t="s">
        <v>9009</v>
      </c>
      <c r="S1433" s="38">
        <v>44195</v>
      </c>
      <c r="T1433" s="39">
        <f t="shared" si="182"/>
        <v>28</v>
      </c>
    </row>
    <row r="1434" spans="1:21" s="61" customFormat="1" ht="54" hidden="1" outlineLevel="1">
      <c r="A1434" s="32">
        <f>+A1433+1</f>
        <v>1506</v>
      </c>
      <c r="B1434" s="32" t="s">
        <v>3868</v>
      </c>
      <c r="C1434" s="32" t="s">
        <v>10</v>
      </c>
      <c r="D1434" s="32" t="s">
        <v>9010</v>
      </c>
      <c r="E1434" s="34">
        <v>528062598</v>
      </c>
      <c r="F1434" s="34" t="s">
        <v>9011</v>
      </c>
      <c r="G1434" s="34" t="s">
        <v>13447</v>
      </c>
      <c r="H1434" s="35">
        <v>40802942200076</v>
      </c>
      <c r="I1434" s="36" t="str">
        <f t="shared" si="185"/>
        <v>4</v>
      </c>
      <c r="J1434" s="36">
        <f t="shared" si="186"/>
        <v>14</v>
      </c>
      <c r="K1434" s="36" t="str">
        <f t="shared" si="187"/>
        <v>08</v>
      </c>
      <c r="L1434" s="36" t="str">
        <f t="shared" si="188"/>
        <v>02</v>
      </c>
      <c r="M1434" s="36" t="str">
        <f t="shared" si="189"/>
        <v>94</v>
      </c>
      <c r="N1434" s="34">
        <f t="shared" si="174"/>
        <v>13667.839</v>
      </c>
      <c r="O1434" s="37">
        <v>0</v>
      </c>
      <c r="P1434" s="37">
        <v>13667.839</v>
      </c>
      <c r="Q1434" s="32" t="s">
        <v>3872</v>
      </c>
      <c r="R1434" s="37" t="s">
        <v>9012</v>
      </c>
      <c r="S1434" s="38">
        <v>44195</v>
      </c>
      <c r="T1434" s="39">
        <f t="shared" si="182"/>
        <v>28</v>
      </c>
    </row>
    <row r="1435" spans="1:21" s="61" customFormat="1" ht="54" hidden="1" outlineLevel="1">
      <c r="A1435" s="32">
        <f t="shared" ref="A1435:A1498" si="190">+A1434+1</f>
        <v>1507</v>
      </c>
      <c r="B1435" s="32" t="s">
        <v>3868</v>
      </c>
      <c r="C1435" s="32" t="s">
        <v>10</v>
      </c>
      <c r="D1435" s="32" t="s">
        <v>9013</v>
      </c>
      <c r="E1435" s="34">
        <v>503418507</v>
      </c>
      <c r="F1435" s="34" t="s">
        <v>9014</v>
      </c>
      <c r="G1435" s="34" t="s">
        <v>13448</v>
      </c>
      <c r="H1435" s="35">
        <v>31803862130047</v>
      </c>
      <c r="I1435" s="36" t="str">
        <f t="shared" si="185"/>
        <v>3</v>
      </c>
      <c r="J1435" s="36">
        <f t="shared" si="186"/>
        <v>14</v>
      </c>
      <c r="K1435" s="36" t="str">
        <f t="shared" si="187"/>
        <v>18</v>
      </c>
      <c r="L1435" s="36" t="str">
        <f t="shared" si="188"/>
        <v>03</v>
      </c>
      <c r="M1435" s="36" t="str">
        <f t="shared" si="189"/>
        <v>86</v>
      </c>
      <c r="N1435" s="34">
        <f t="shared" si="174"/>
        <v>13924.555</v>
      </c>
      <c r="O1435" s="37">
        <v>0</v>
      </c>
      <c r="P1435" s="37">
        <v>13924.555</v>
      </c>
      <c r="Q1435" s="32" t="s">
        <v>3872</v>
      </c>
      <c r="R1435" s="37" t="s">
        <v>9015</v>
      </c>
      <c r="S1435" s="38">
        <v>44194</v>
      </c>
      <c r="T1435" s="39">
        <f t="shared" si="182"/>
        <v>28</v>
      </c>
    </row>
    <row r="1436" spans="1:21" s="61" customFormat="1" ht="54" hidden="1" outlineLevel="1">
      <c r="A1436" s="32">
        <f t="shared" si="190"/>
        <v>1508</v>
      </c>
      <c r="B1436" s="32" t="s">
        <v>3868</v>
      </c>
      <c r="C1436" s="32" t="s">
        <v>10</v>
      </c>
      <c r="D1436" s="32" t="s">
        <v>9016</v>
      </c>
      <c r="E1436" s="34">
        <v>528032659</v>
      </c>
      <c r="F1436" s="34" t="s">
        <v>9017</v>
      </c>
      <c r="G1436" s="34" t="s">
        <v>13449</v>
      </c>
      <c r="H1436" s="35">
        <v>30407892200012</v>
      </c>
      <c r="I1436" s="36" t="str">
        <f t="shared" si="185"/>
        <v>3</v>
      </c>
      <c r="J1436" s="36">
        <f t="shared" si="186"/>
        <v>14</v>
      </c>
      <c r="K1436" s="36" t="str">
        <f t="shared" si="187"/>
        <v>04</v>
      </c>
      <c r="L1436" s="36" t="str">
        <f t="shared" si="188"/>
        <v>07</v>
      </c>
      <c r="M1436" s="36" t="str">
        <f t="shared" si="189"/>
        <v>89</v>
      </c>
      <c r="N1436" s="34">
        <f t="shared" si="174"/>
        <v>13534.876</v>
      </c>
      <c r="O1436" s="37">
        <v>0</v>
      </c>
      <c r="P1436" s="37">
        <v>13534.876</v>
      </c>
      <c r="Q1436" s="32" t="s">
        <v>3872</v>
      </c>
      <c r="R1436" s="37" t="s">
        <v>9018</v>
      </c>
      <c r="S1436" s="38">
        <v>44194</v>
      </c>
      <c r="T1436" s="39">
        <f t="shared" si="182"/>
        <v>28</v>
      </c>
    </row>
    <row r="1437" spans="1:21" s="61" customFormat="1" ht="54" hidden="1" outlineLevel="1">
      <c r="A1437" s="32">
        <f t="shared" si="190"/>
        <v>1509</v>
      </c>
      <c r="B1437" s="32" t="s">
        <v>3868</v>
      </c>
      <c r="C1437" s="32" t="s">
        <v>10</v>
      </c>
      <c r="D1437" s="32" t="s">
        <v>9019</v>
      </c>
      <c r="E1437" s="34">
        <v>492378326</v>
      </c>
      <c r="F1437" s="34" t="s">
        <v>9020</v>
      </c>
      <c r="G1437" s="34" t="s">
        <v>13450</v>
      </c>
      <c r="H1437" s="35">
        <v>30806872200026</v>
      </c>
      <c r="I1437" s="36" t="str">
        <f t="shared" si="185"/>
        <v>3</v>
      </c>
      <c r="J1437" s="36">
        <f t="shared" si="186"/>
        <v>14</v>
      </c>
      <c r="K1437" s="36" t="str">
        <f t="shared" si="187"/>
        <v>08</v>
      </c>
      <c r="L1437" s="36" t="str">
        <f t="shared" si="188"/>
        <v>06</v>
      </c>
      <c r="M1437" s="36" t="str">
        <f t="shared" si="189"/>
        <v>87</v>
      </c>
      <c r="N1437" s="34">
        <f t="shared" si="174"/>
        <v>13455.51</v>
      </c>
      <c r="O1437" s="37">
        <v>0</v>
      </c>
      <c r="P1437" s="37">
        <v>13455.51</v>
      </c>
      <c r="Q1437" s="32" t="s">
        <v>3872</v>
      </c>
      <c r="R1437" s="37" t="s">
        <v>9021</v>
      </c>
      <c r="S1437" s="38">
        <v>44208</v>
      </c>
      <c r="T1437" s="39">
        <f t="shared" si="182"/>
        <v>28</v>
      </c>
    </row>
    <row r="1438" spans="1:21" s="61" customFormat="1" ht="54" hidden="1" outlineLevel="1">
      <c r="A1438" s="32">
        <f t="shared" si="190"/>
        <v>1510</v>
      </c>
      <c r="B1438" s="32" t="s">
        <v>3868</v>
      </c>
      <c r="C1438" s="32" t="s">
        <v>10</v>
      </c>
      <c r="D1438" s="32" t="s">
        <v>9022</v>
      </c>
      <c r="E1438" s="34">
        <v>503274244</v>
      </c>
      <c r="F1438" s="34" t="s">
        <v>9023</v>
      </c>
      <c r="G1438" s="34" t="s">
        <v>13451</v>
      </c>
      <c r="H1438" s="35">
        <v>42805795990011</v>
      </c>
      <c r="I1438" s="36" t="str">
        <f t="shared" si="185"/>
        <v>4</v>
      </c>
      <c r="J1438" s="36">
        <f t="shared" si="186"/>
        <v>14</v>
      </c>
      <c r="K1438" s="36" t="str">
        <f t="shared" si="187"/>
        <v>28</v>
      </c>
      <c r="L1438" s="36" t="str">
        <f t="shared" si="188"/>
        <v>05</v>
      </c>
      <c r="M1438" s="36" t="str">
        <f t="shared" si="189"/>
        <v>79</v>
      </c>
      <c r="N1438" s="34">
        <f t="shared" si="174"/>
        <v>13066.315999999999</v>
      </c>
      <c r="O1438" s="37">
        <v>0</v>
      </c>
      <c r="P1438" s="37">
        <v>13066.315999999999</v>
      </c>
      <c r="Q1438" s="32" t="s">
        <v>3872</v>
      </c>
      <c r="R1438" s="37" t="s">
        <v>9024</v>
      </c>
      <c r="S1438" s="38">
        <v>44217</v>
      </c>
      <c r="T1438" s="39">
        <f t="shared" si="182"/>
        <v>28</v>
      </c>
    </row>
    <row r="1439" spans="1:21" s="61" customFormat="1" ht="54" hidden="1" outlineLevel="1">
      <c r="A1439" s="32">
        <f t="shared" si="190"/>
        <v>1511</v>
      </c>
      <c r="B1439" s="32" t="s">
        <v>3868</v>
      </c>
      <c r="C1439" s="32" t="s">
        <v>10</v>
      </c>
      <c r="D1439" s="32" t="s">
        <v>9025</v>
      </c>
      <c r="E1439" s="34">
        <v>511763795</v>
      </c>
      <c r="F1439" s="34" t="s">
        <v>9026</v>
      </c>
      <c r="G1439" s="34" t="s">
        <v>13452</v>
      </c>
      <c r="H1439" s="35">
        <v>40204712200011</v>
      </c>
      <c r="I1439" s="36" t="str">
        <f t="shared" si="185"/>
        <v>4</v>
      </c>
      <c r="J1439" s="36">
        <f t="shared" si="186"/>
        <v>14</v>
      </c>
      <c r="K1439" s="36" t="str">
        <f t="shared" si="187"/>
        <v>02</v>
      </c>
      <c r="L1439" s="36" t="str">
        <f t="shared" si="188"/>
        <v>04</v>
      </c>
      <c r="M1439" s="36" t="str">
        <f t="shared" si="189"/>
        <v>71</v>
      </c>
      <c r="N1439" s="34">
        <f t="shared" si="174"/>
        <v>13130.705</v>
      </c>
      <c r="O1439" s="37">
        <v>0</v>
      </c>
      <c r="P1439" s="37">
        <v>13130.705</v>
      </c>
      <c r="Q1439" s="32" t="s">
        <v>3872</v>
      </c>
      <c r="R1439" s="37" t="s">
        <v>9027</v>
      </c>
      <c r="S1439" s="38">
        <v>44217</v>
      </c>
      <c r="T1439" s="39">
        <f t="shared" si="182"/>
        <v>28</v>
      </c>
    </row>
    <row r="1440" spans="1:21" s="61" customFormat="1" ht="54" hidden="1" outlineLevel="1">
      <c r="A1440" s="32">
        <f t="shared" si="190"/>
        <v>1512</v>
      </c>
      <c r="B1440" s="32" t="s">
        <v>3868</v>
      </c>
      <c r="C1440" s="32" t="s">
        <v>10</v>
      </c>
      <c r="D1440" s="32" t="s">
        <v>9028</v>
      </c>
      <c r="E1440" s="34">
        <v>501203285</v>
      </c>
      <c r="F1440" s="34" t="s">
        <v>9029</v>
      </c>
      <c r="G1440" s="34" t="s">
        <v>13453</v>
      </c>
      <c r="H1440" s="35" t="s">
        <v>9030</v>
      </c>
      <c r="I1440" s="36" t="str">
        <f t="shared" si="185"/>
        <v>4</v>
      </c>
      <c r="J1440" s="36">
        <f t="shared" si="186"/>
        <v>14</v>
      </c>
      <c r="K1440" s="36" t="str">
        <f t="shared" si="187"/>
        <v>01</v>
      </c>
      <c r="L1440" s="36" t="str">
        <f t="shared" si="188"/>
        <v>03</v>
      </c>
      <c r="M1440" s="36" t="str">
        <f t="shared" si="189"/>
        <v>84</v>
      </c>
      <c r="N1440" s="34">
        <f t="shared" si="174"/>
        <v>11502.485000000001</v>
      </c>
      <c r="O1440" s="37">
        <v>0</v>
      </c>
      <c r="P1440" s="37">
        <v>11502.485000000001</v>
      </c>
      <c r="Q1440" s="32" t="s">
        <v>3872</v>
      </c>
      <c r="R1440" s="37" t="s">
        <v>9031</v>
      </c>
      <c r="S1440" s="38">
        <v>44236</v>
      </c>
      <c r="T1440" s="39">
        <f t="shared" si="182"/>
        <v>28</v>
      </c>
    </row>
    <row r="1441" spans="1:21" s="61" customFormat="1" ht="54" hidden="1" outlineLevel="1">
      <c r="A1441" s="32">
        <f t="shared" si="190"/>
        <v>1513</v>
      </c>
      <c r="B1441" s="32" t="s">
        <v>3868</v>
      </c>
      <c r="C1441" s="32" t="s">
        <v>10</v>
      </c>
      <c r="D1441" s="32" t="s">
        <v>9032</v>
      </c>
      <c r="E1441" s="34">
        <v>576124607</v>
      </c>
      <c r="F1441" s="34" t="s">
        <v>9033</v>
      </c>
      <c r="G1441" s="34" t="s">
        <v>13454</v>
      </c>
      <c r="H1441" s="35" t="s">
        <v>9034</v>
      </c>
      <c r="I1441" s="36" t="str">
        <f t="shared" si="185"/>
        <v>4</v>
      </c>
      <c r="J1441" s="36">
        <f t="shared" si="186"/>
        <v>14</v>
      </c>
      <c r="K1441" s="36" t="str">
        <f t="shared" si="187"/>
        <v>27</v>
      </c>
      <c r="L1441" s="36" t="str">
        <f t="shared" si="188"/>
        <v>06</v>
      </c>
      <c r="M1441" s="36" t="str">
        <f t="shared" si="189"/>
        <v>93</v>
      </c>
      <c r="N1441" s="34">
        <f t="shared" si="174"/>
        <v>9744.6049999999996</v>
      </c>
      <c r="O1441" s="37">
        <v>0</v>
      </c>
      <c r="P1441" s="37">
        <v>9744.6049999999996</v>
      </c>
      <c r="Q1441" s="32" t="s">
        <v>3872</v>
      </c>
      <c r="R1441" s="37" t="s">
        <v>9035</v>
      </c>
      <c r="S1441" s="38">
        <v>44195</v>
      </c>
      <c r="T1441" s="39">
        <f t="shared" si="182"/>
        <v>28</v>
      </c>
    </row>
    <row r="1442" spans="1:21" s="61" customFormat="1" ht="54" hidden="1" outlineLevel="1">
      <c r="A1442" s="32">
        <f t="shared" si="190"/>
        <v>1514</v>
      </c>
      <c r="B1442" s="32" t="s">
        <v>3868</v>
      </c>
      <c r="C1442" s="32" t="s">
        <v>10</v>
      </c>
      <c r="D1442" s="32" t="s">
        <v>9036</v>
      </c>
      <c r="E1442" s="34">
        <v>533963678</v>
      </c>
      <c r="F1442" s="34" t="s">
        <v>9037</v>
      </c>
      <c r="G1442" s="34" t="s">
        <v>13455</v>
      </c>
      <c r="H1442" s="35" t="s">
        <v>9038</v>
      </c>
      <c r="I1442" s="36" t="str">
        <f t="shared" si="185"/>
        <v>4</v>
      </c>
      <c r="J1442" s="36">
        <f t="shared" si="186"/>
        <v>14</v>
      </c>
      <c r="K1442" s="36" t="str">
        <f t="shared" si="187"/>
        <v>14</v>
      </c>
      <c r="L1442" s="36" t="str">
        <f t="shared" si="188"/>
        <v>03</v>
      </c>
      <c r="M1442" s="36" t="str">
        <f t="shared" si="189"/>
        <v>89</v>
      </c>
      <c r="N1442" s="34">
        <f t="shared" si="174"/>
        <v>11500.723</v>
      </c>
      <c r="O1442" s="37">
        <v>0</v>
      </c>
      <c r="P1442" s="37">
        <v>11500.723</v>
      </c>
      <c r="Q1442" s="32" t="s">
        <v>3872</v>
      </c>
      <c r="R1442" s="37" t="s">
        <v>9039</v>
      </c>
      <c r="S1442" s="38">
        <v>44254</v>
      </c>
      <c r="T1442" s="39">
        <f t="shared" si="182"/>
        <v>28</v>
      </c>
    </row>
    <row r="1443" spans="1:21" s="61" customFormat="1" ht="54" hidden="1" outlineLevel="1">
      <c r="A1443" s="32">
        <f t="shared" si="190"/>
        <v>1515</v>
      </c>
      <c r="B1443" s="32" t="s">
        <v>3868</v>
      </c>
      <c r="C1443" s="32" t="s">
        <v>10</v>
      </c>
      <c r="D1443" s="32" t="s">
        <v>9040</v>
      </c>
      <c r="E1443" s="34">
        <v>549306075</v>
      </c>
      <c r="F1443" s="34" t="s">
        <v>9041</v>
      </c>
      <c r="G1443" s="34" t="s">
        <v>13456</v>
      </c>
      <c r="H1443" s="35" t="s">
        <v>9042</v>
      </c>
      <c r="I1443" s="36" t="str">
        <f t="shared" si="185"/>
        <v>4</v>
      </c>
      <c r="J1443" s="36">
        <f t="shared" si="186"/>
        <v>14</v>
      </c>
      <c r="K1443" s="36" t="str">
        <f t="shared" si="187"/>
        <v>27</v>
      </c>
      <c r="L1443" s="36" t="str">
        <f t="shared" si="188"/>
        <v>07</v>
      </c>
      <c r="M1443" s="36" t="str">
        <f t="shared" si="189"/>
        <v>89</v>
      </c>
      <c r="N1443" s="34">
        <f t="shared" si="174"/>
        <v>8570.3310000000001</v>
      </c>
      <c r="O1443" s="37">
        <v>0</v>
      </c>
      <c r="P1443" s="37">
        <v>8570.3310000000001</v>
      </c>
      <c r="Q1443" s="32" t="s">
        <v>3872</v>
      </c>
      <c r="R1443" s="37" t="s">
        <v>9043</v>
      </c>
      <c r="S1443" s="38">
        <v>44279</v>
      </c>
      <c r="T1443" s="39">
        <f t="shared" si="182"/>
        <v>28</v>
      </c>
    </row>
    <row r="1444" spans="1:21" s="61" customFormat="1" ht="54" hidden="1" outlineLevel="1">
      <c r="A1444" s="32">
        <f t="shared" si="190"/>
        <v>1516</v>
      </c>
      <c r="B1444" s="32" t="s">
        <v>3868</v>
      </c>
      <c r="C1444" s="32" t="s">
        <v>10</v>
      </c>
      <c r="D1444" s="32" t="s">
        <v>9044</v>
      </c>
      <c r="E1444" s="34">
        <v>528129117</v>
      </c>
      <c r="F1444" s="34" t="s">
        <v>9045</v>
      </c>
      <c r="G1444" s="34" t="s">
        <v>13457</v>
      </c>
      <c r="H1444" s="35" t="s">
        <v>9046</v>
      </c>
      <c r="I1444" s="36" t="str">
        <f t="shared" si="185"/>
        <v>4</v>
      </c>
      <c r="J1444" s="36">
        <f t="shared" si="186"/>
        <v>14</v>
      </c>
      <c r="K1444" s="36" t="str">
        <f t="shared" si="187"/>
        <v>30</v>
      </c>
      <c r="L1444" s="36" t="str">
        <f t="shared" si="188"/>
        <v>03</v>
      </c>
      <c r="M1444" s="36" t="str">
        <f t="shared" si="189"/>
        <v>94</v>
      </c>
      <c r="N1444" s="34">
        <f t="shared" si="174"/>
        <v>10613.306</v>
      </c>
      <c r="O1444" s="37">
        <v>0</v>
      </c>
      <c r="P1444" s="37">
        <v>10613.306</v>
      </c>
      <c r="Q1444" s="32" t="s">
        <v>3872</v>
      </c>
      <c r="R1444" s="37" t="s">
        <v>9047</v>
      </c>
      <c r="S1444" s="38">
        <v>44295</v>
      </c>
      <c r="T1444" s="39">
        <f t="shared" si="182"/>
        <v>28</v>
      </c>
    </row>
    <row r="1445" spans="1:21" s="61" customFormat="1" ht="54" hidden="1" outlineLevel="1">
      <c r="A1445" s="32">
        <f t="shared" si="190"/>
        <v>1517</v>
      </c>
      <c r="B1445" s="32" t="s">
        <v>3868</v>
      </c>
      <c r="C1445" s="32" t="s">
        <v>10</v>
      </c>
      <c r="D1445" s="32" t="s">
        <v>9048</v>
      </c>
      <c r="E1445" s="34">
        <v>504082634</v>
      </c>
      <c r="F1445" s="34" t="s">
        <v>9049</v>
      </c>
      <c r="G1445" s="34" t="s">
        <v>13458</v>
      </c>
      <c r="H1445" s="35" t="s">
        <v>9050</v>
      </c>
      <c r="I1445" s="36" t="str">
        <f t="shared" si="185"/>
        <v>4</v>
      </c>
      <c r="J1445" s="36">
        <f t="shared" si="186"/>
        <v>14</v>
      </c>
      <c r="K1445" s="36" t="str">
        <f t="shared" si="187"/>
        <v>22</v>
      </c>
      <c r="L1445" s="36" t="str">
        <f t="shared" si="188"/>
        <v>01</v>
      </c>
      <c r="M1445" s="36" t="str">
        <f t="shared" si="189"/>
        <v>82</v>
      </c>
      <c r="N1445" s="34">
        <f t="shared" si="174"/>
        <v>8439.61</v>
      </c>
      <c r="O1445" s="37">
        <v>0</v>
      </c>
      <c r="P1445" s="37">
        <v>8439.61</v>
      </c>
      <c r="Q1445" s="32" t="s">
        <v>3872</v>
      </c>
      <c r="R1445" s="37" t="s">
        <v>9051</v>
      </c>
      <c r="S1445" s="38">
        <v>44217</v>
      </c>
      <c r="T1445" s="39">
        <f t="shared" si="182"/>
        <v>28</v>
      </c>
    </row>
    <row r="1446" spans="1:21" s="61" customFormat="1" ht="54" hidden="1" outlineLevel="1">
      <c r="A1446" s="32">
        <f t="shared" si="190"/>
        <v>1518</v>
      </c>
      <c r="B1446" s="32" t="s">
        <v>3868</v>
      </c>
      <c r="C1446" s="32" t="s">
        <v>10</v>
      </c>
      <c r="D1446" s="32" t="s">
        <v>9052</v>
      </c>
      <c r="E1446" s="34">
        <v>532792117</v>
      </c>
      <c r="F1446" s="34" t="s">
        <v>9053</v>
      </c>
      <c r="G1446" s="34" t="s">
        <v>13459</v>
      </c>
      <c r="H1446" s="35" t="s">
        <v>9054</v>
      </c>
      <c r="I1446" s="36" t="str">
        <f t="shared" si="185"/>
        <v>4</v>
      </c>
      <c r="J1446" s="36">
        <f t="shared" si="186"/>
        <v>14</v>
      </c>
      <c r="K1446" s="36" t="str">
        <f t="shared" si="187"/>
        <v>08</v>
      </c>
      <c r="L1446" s="36" t="str">
        <f t="shared" si="188"/>
        <v>08</v>
      </c>
      <c r="M1446" s="36" t="str">
        <f t="shared" si="189"/>
        <v>87</v>
      </c>
      <c r="N1446" s="34">
        <f t="shared" si="174"/>
        <v>7243.0940000000001</v>
      </c>
      <c r="O1446" s="37">
        <v>0</v>
      </c>
      <c r="P1446" s="37">
        <v>7243.0940000000001</v>
      </c>
      <c r="Q1446" s="32" t="s">
        <v>3872</v>
      </c>
      <c r="R1446" s="37" t="s">
        <v>9055</v>
      </c>
      <c r="S1446" s="38">
        <v>44356</v>
      </c>
      <c r="T1446" s="39">
        <f t="shared" si="182"/>
        <v>28</v>
      </c>
    </row>
    <row r="1447" spans="1:21" s="61" customFormat="1" ht="54" hidden="1" outlineLevel="1">
      <c r="A1447" s="32">
        <f t="shared" si="190"/>
        <v>1519</v>
      </c>
      <c r="B1447" s="32" t="s">
        <v>3868</v>
      </c>
      <c r="C1447" s="32" t="s">
        <v>10</v>
      </c>
      <c r="D1447" s="32" t="s">
        <v>9056</v>
      </c>
      <c r="E1447" s="34">
        <v>629306011</v>
      </c>
      <c r="F1447" s="34" t="s">
        <v>9057</v>
      </c>
      <c r="G1447" s="34" t="s">
        <v>13460</v>
      </c>
      <c r="H1447" s="35" t="s">
        <v>9058</v>
      </c>
      <c r="I1447" s="36" t="str">
        <f t="shared" si="185"/>
        <v>4</v>
      </c>
      <c r="J1447" s="36">
        <f t="shared" si="186"/>
        <v>14</v>
      </c>
      <c r="K1447" s="36" t="str">
        <f t="shared" si="187"/>
        <v>14</v>
      </c>
      <c r="L1447" s="36" t="str">
        <f t="shared" si="188"/>
        <v>02</v>
      </c>
      <c r="M1447" s="36" t="str">
        <f t="shared" si="189"/>
        <v>93</v>
      </c>
      <c r="N1447" s="34">
        <f t="shared" si="174"/>
        <v>6854.3099999999995</v>
      </c>
      <c r="O1447" s="37">
        <v>0</v>
      </c>
      <c r="P1447" s="37">
        <v>6854.3099999999995</v>
      </c>
      <c r="Q1447" s="32" t="s">
        <v>3872</v>
      </c>
      <c r="R1447" s="37" t="s">
        <v>9059</v>
      </c>
      <c r="S1447" s="38">
        <v>44350</v>
      </c>
      <c r="T1447" s="39">
        <f t="shared" si="182"/>
        <v>28</v>
      </c>
    </row>
    <row r="1448" spans="1:21" s="61" customFormat="1" ht="54" hidden="1" outlineLevel="1">
      <c r="A1448" s="32">
        <f t="shared" si="190"/>
        <v>1520</v>
      </c>
      <c r="B1448" s="32" t="s">
        <v>3868</v>
      </c>
      <c r="C1448" s="32" t="s">
        <v>10</v>
      </c>
      <c r="D1448" s="32" t="s">
        <v>9060</v>
      </c>
      <c r="E1448" s="34">
        <v>535363853</v>
      </c>
      <c r="F1448" s="34" t="s">
        <v>9061</v>
      </c>
      <c r="G1448" s="34" t="s">
        <v>13461</v>
      </c>
      <c r="H1448" s="35" t="s">
        <v>9062</v>
      </c>
      <c r="I1448" s="36" t="str">
        <f t="shared" si="185"/>
        <v>4</v>
      </c>
      <c r="J1448" s="36">
        <f t="shared" si="186"/>
        <v>14</v>
      </c>
      <c r="K1448" s="36" t="str">
        <f t="shared" si="187"/>
        <v>25</v>
      </c>
      <c r="L1448" s="36" t="str">
        <f t="shared" si="188"/>
        <v>09</v>
      </c>
      <c r="M1448" s="36" t="str">
        <f t="shared" si="189"/>
        <v>88</v>
      </c>
      <c r="N1448" s="34">
        <f t="shared" si="174"/>
        <v>27617.080999999998</v>
      </c>
      <c r="O1448" s="37">
        <v>22000</v>
      </c>
      <c r="P1448" s="37">
        <v>5617.0810000000001</v>
      </c>
      <c r="Q1448" s="32" t="s">
        <v>3872</v>
      </c>
      <c r="R1448" s="37" t="s">
        <v>9063</v>
      </c>
      <c r="S1448" s="38">
        <v>44525</v>
      </c>
      <c r="T1448" s="39">
        <f t="shared" si="182"/>
        <v>28</v>
      </c>
    </row>
    <row r="1449" spans="1:21" s="61" customFormat="1" ht="54" hidden="1" outlineLevel="1">
      <c r="A1449" s="32">
        <f t="shared" si="190"/>
        <v>1521</v>
      </c>
      <c r="B1449" s="32" t="s">
        <v>3868</v>
      </c>
      <c r="C1449" s="32" t="s">
        <v>10</v>
      </c>
      <c r="D1449" s="32" t="s">
        <v>9064</v>
      </c>
      <c r="E1449" s="34">
        <v>546837027</v>
      </c>
      <c r="F1449" s="43" t="s">
        <v>9065</v>
      </c>
      <c r="G1449" s="34" t="s">
        <v>13462</v>
      </c>
      <c r="H1449" s="35" t="s">
        <v>9066</v>
      </c>
      <c r="I1449" s="36" t="str">
        <f t="shared" si="185"/>
        <v>4</v>
      </c>
      <c r="J1449" s="36">
        <f t="shared" si="186"/>
        <v>14</v>
      </c>
      <c r="K1449" s="36" t="str">
        <f t="shared" si="187"/>
        <v>14</v>
      </c>
      <c r="L1449" s="36" t="str">
        <f t="shared" si="188"/>
        <v>08</v>
      </c>
      <c r="M1449" s="36" t="str">
        <f t="shared" si="189"/>
        <v>93</v>
      </c>
      <c r="N1449" s="34">
        <f t="shared" si="174"/>
        <v>28759.036</v>
      </c>
      <c r="O1449" s="37">
        <v>22320</v>
      </c>
      <c r="P1449" s="37">
        <v>6439.0360000000001</v>
      </c>
      <c r="Q1449" s="32" t="s">
        <v>3872</v>
      </c>
      <c r="R1449" s="37" t="s">
        <v>9067</v>
      </c>
      <c r="S1449" s="38">
        <v>44583</v>
      </c>
      <c r="T1449" s="39">
        <f t="shared" si="182"/>
        <v>28</v>
      </c>
      <c r="U1449" s="72"/>
    </row>
    <row r="1450" spans="1:21" s="61" customFormat="1" ht="54" hidden="1" outlineLevel="1">
      <c r="A1450" s="32">
        <f t="shared" si="190"/>
        <v>1522</v>
      </c>
      <c r="B1450" s="32" t="s">
        <v>3868</v>
      </c>
      <c r="C1450" s="32" t="s">
        <v>10</v>
      </c>
      <c r="D1450" s="32" t="s">
        <v>9068</v>
      </c>
      <c r="E1450" s="34">
        <v>528374289</v>
      </c>
      <c r="F1450" s="34" t="s">
        <v>9069</v>
      </c>
      <c r="G1450" s="34" t="s">
        <v>13463</v>
      </c>
      <c r="H1450" s="35" t="s">
        <v>9070</v>
      </c>
      <c r="I1450" s="36" t="str">
        <f t="shared" si="185"/>
        <v>4</v>
      </c>
      <c r="J1450" s="36">
        <f t="shared" si="186"/>
        <v>14</v>
      </c>
      <c r="K1450" s="36" t="str">
        <f t="shared" si="187"/>
        <v>06</v>
      </c>
      <c r="L1450" s="36" t="str">
        <f t="shared" si="188"/>
        <v>12</v>
      </c>
      <c r="M1450" s="36" t="str">
        <f t="shared" si="189"/>
        <v>86</v>
      </c>
      <c r="N1450" s="34">
        <f t="shared" si="174"/>
        <v>23640.078999999998</v>
      </c>
      <c r="O1450" s="37">
        <v>18000</v>
      </c>
      <c r="P1450" s="37">
        <v>5640.0789999999997</v>
      </c>
      <c r="Q1450" s="32" t="s">
        <v>3872</v>
      </c>
      <c r="R1450" s="37" t="s">
        <v>9071</v>
      </c>
      <c r="S1450" s="38">
        <v>44504</v>
      </c>
      <c r="T1450" s="39">
        <f t="shared" si="182"/>
        <v>28</v>
      </c>
    </row>
    <row r="1451" spans="1:21" s="61" customFormat="1" ht="54" hidden="1" outlineLevel="1">
      <c r="A1451" s="32">
        <f t="shared" si="190"/>
        <v>1523</v>
      </c>
      <c r="B1451" s="32" t="s">
        <v>3868</v>
      </c>
      <c r="C1451" s="32" t="s">
        <v>10</v>
      </c>
      <c r="D1451" s="32" t="s">
        <v>9072</v>
      </c>
      <c r="E1451" s="34">
        <v>526079553</v>
      </c>
      <c r="F1451" s="34" t="s">
        <v>9073</v>
      </c>
      <c r="G1451" s="34" t="s">
        <v>13464</v>
      </c>
      <c r="H1451" s="35" t="s">
        <v>9074</v>
      </c>
      <c r="I1451" s="36" t="str">
        <f t="shared" si="185"/>
        <v>4</v>
      </c>
      <c r="J1451" s="36">
        <f t="shared" si="186"/>
        <v>14</v>
      </c>
      <c r="K1451" s="36" t="str">
        <f t="shared" si="187"/>
        <v>05</v>
      </c>
      <c r="L1451" s="36" t="str">
        <f t="shared" si="188"/>
        <v>01</v>
      </c>
      <c r="M1451" s="36" t="str">
        <f t="shared" si="189"/>
        <v>92</v>
      </c>
      <c r="N1451" s="34">
        <f t="shared" si="174"/>
        <v>23955.212</v>
      </c>
      <c r="O1451" s="37">
        <v>18468</v>
      </c>
      <c r="P1451" s="37">
        <v>5487.2119999999995</v>
      </c>
      <c r="Q1451" s="32" t="s">
        <v>3872</v>
      </c>
      <c r="R1451" s="37" t="s">
        <v>9075</v>
      </c>
      <c r="S1451" s="38">
        <v>44485</v>
      </c>
      <c r="T1451" s="39">
        <f t="shared" si="182"/>
        <v>28</v>
      </c>
    </row>
    <row r="1452" spans="1:21" s="61" customFormat="1" ht="54" hidden="1" outlineLevel="1">
      <c r="A1452" s="32">
        <f t="shared" si="190"/>
        <v>1524</v>
      </c>
      <c r="B1452" s="32" t="s">
        <v>3868</v>
      </c>
      <c r="C1452" s="32" t="s">
        <v>10</v>
      </c>
      <c r="D1452" s="32" t="s">
        <v>9076</v>
      </c>
      <c r="E1452" s="34">
        <v>528373203</v>
      </c>
      <c r="F1452" s="34" t="s">
        <v>9077</v>
      </c>
      <c r="G1452" s="34" t="s">
        <v>13465</v>
      </c>
      <c r="H1452" s="35" t="s">
        <v>9078</v>
      </c>
      <c r="I1452" s="36" t="str">
        <f t="shared" si="185"/>
        <v>4</v>
      </c>
      <c r="J1452" s="36">
        <f t="shared" si="186"/>
        <v>14</v>
      </c>
      <c r="K1452" s="36" t="str">
        <f t="shared" si="187"/>
        <v>02</v>
      </c>
      <c r="L1452" s="36" t="str">
        <f t="shared" si="188"/>
        <v>08</v>
      </c>
      <c r="M1452" s="36" t="str">
        <f t="shared" si="189"/>
        <v>90</v>
      </c>
      <c r="N1452" s="34">
        <f t="shared" si="174"/>
        <v>22753.758000000002</v>
      </c>
      <c r="O1452" s="37">
        <v>18000</v>
      </c>
      <c r="P1452" s="37">
        <v>4753.7579999999998</v>
      </c>
      <c r="Q1452" s="32" t="s">
        <v>3872</v>
      </c>
      <c r="R1452" s="37" t="s">
        <v>9079</v>
      </c>
      <c r="S1452" s="38">
        <v>44498</v>
      </c>
      <c r="T1452" s="39">
        <f t="shared" si="182"/>
        <v>28</v>
      </c>
    </row>
    <row r="1453" spans="1:21" s="61" customFormat="1" ht="54" hidden="1" outlineLevel="1">
      <c r="A1453" s="32">
        <f t="shared" si="190"/>
        <v>1525</v>
      </c>
      <c r="B1453" s="32" t="s">
        <v>3868</v>
      </c>
      <c r="C1453" s="32" t="s">
        <v>10</v>
      </c>
      <c r="D1453" s="32" t="s">
        <v>9080</v>
      </c>
      <c r="E1453" s="34">
        <v>500862916</v>
      </c>
      <c r="F1453" s="34" t="s">
        <v>9081</v>
      </c>
      <c r="G1453" s="34" t="s">
        <v>13466</v>
      </c>
      <c r="H1453" s="35" t="s">
        <v>9082</v>
      </c>
      <c r="I1453" s="36" t="str">
        <f t="shared" si="185"/>
        <v>3</v>
      </c>
      <c r="J1453" s="36">
        <f t="shared" si="186"/>
        <v>14</v>
      </c>
      <c r="K1453" s="36" t="str">
        <f t="shared" si="187"/>
        <v>25</v>
      </c>
      <c r="L1453" s="36" t="str">
        <f t="shared" si="188"/>
        <v>12</v>
      </c>
      <c r="M1453" s="36" t="str">
        <f t="shared" si="189"/>
        <v>88</v>
      </c>
      <c r="N1453" s="34">
        <f t="shared" si="174"/>
        <v>29294.164000000001</v>
      </c>
      <c r="O1453" s="37">
        <v>22320</v>
      </c>
      <c r="P1453" s="37">
        <v>6974.1639999999998</v>
      </c>
      <c r="Q1453" s="32" t="s">
        <v>3872</v>
      </c>
      <c r="R1453" s="37" t="s">
        <v>9083</v>
      </c>
      <c r="S1453" s="38">
        <v>44517</v>
      </c>
      <c r="T1453" s="39">
        <f t="shared" si="182"/>
        <v>28</v>
      </c>
    </row>
    <row r="1454" spans="1:21" s="61" customFormat="1" ht="54" hidden="1" outlineLevel="1">
      <c r="A1454" s="32">
        <f t="shared" si="190"/>
        <v>1526</v>
      </c>
      <c r="B1454" s="32" t="s">
        <v>3868</v>
      </c>
      <c r="C1454" s="32" t="s">
        <v>10</v>
      </c>
      <c r="D1454" s="32" t="s">
        <v>9084</v>
      </c>
      <c r="E1454" s="34">
        <v>598220928</v>
      </c>
      <c r="F1454" s="34" t="s">
        <v>9085</v>
      </c>
      <c r="G1454" s="34" t="s">
        <v>13467</v>
      </c>
      <c r="H1454" s="35" t="s">
        <v>9086</v>
      </c>
      <c r="I1454" s="36" t="str">
        <f t="shared" si="185"/>
        <v>3</v>
      </c>
      <c r="J1454" s="36">
        <f t="shared" si="186"/>
        <v>14</v>
      </c>
      <c r="K1454" s="36" t="str">
        <f t="shared" si="187"/>
        <v>15</v>
      </c>
      <c r="L1454" s="36" t="str">
        <f t="shared" si="188"/>
        <v>06</v>
      </c>
      <c r="M1454" s="36" t="str">
        <f t="shared" si="189"/>
        <v>93</v>
      </c>
      <c r="N1454" s="34">
        <f t="shared" si="174"/>
        <v>20271.891</v>
      </c>
      <c r="O1454" s="37">
        <v>15600</v>
      </c>
      <c r="P1454" s="37">
        <v>4671.8909999999996</v>
      </c>
      <c r="Q1454" s="32" t="s">
        <v>3872</v>
      </c>
      <c r="R1454" s="37" t="s">
        <v>9087</v>
      </c>
      <c r="S1454" s="38">
        <v>44502</v>
      </c>
      <c r="T1454" s="39">
        <f t="shared" si="182"/>
        <v>28</v>
      </c>
    </row>
    <row r="1455" spans="1:21" s="61" customFormat="1" ht="54" hidden="1" outlineLevel="1">
      <c r="A1455" s="32">
        <f t="shared" si="190"/>
        <v>1527</v>
      </c>
      <c r="B1455" s="32" t="s">
        <v>3868</v>
      </c>
      <c r="C1455" s="32" t="s">
        <v>10</v>
      </c>
      <c r="D1455" s="32" t="s">
        <v>9088</v>
      </c>
      <c r="E1455" s="34">
        <v>501488232</v>
      </c>
      <c r="F1455" s="34" t="s">
        <v>9089</v>
      </c>
      <c r="G1455" s="34" t="s">
        <v>13468</v>
      </c>
      <c r="H1455" s="35" t="s">
        <v>9090</v>
      </c>
      <c r="I1455" s="36" t="str">
        <f t="shared" si="185"/>
        <v>4</v>
      </c>
      <c r="J1455" s="36">
        <f t="shared" si="186"/>
        <v>14</v>
      </c>
      <c r="K1455" s="36" t="str">
        <f t="shared" si="187"/>
        <v>29</v>
      </c>
      <c r="L1455" s="36" t="str">
        <f t="shared" si="188"/>
        <v>08</v>
      </c>
      <c r="M1455" s="36" t="str">
        <f t="shared" si="189"/>
        <v>84</v>
      </c>
      <c r="N1455" s="34">
        <f t="shared" si="174"/>
        <v>15820.132</v>
      </c>
      <c r="O1455" s="37">
        <v>12600</v>
      </c>
      <c r="P1455" s="37">
        <v>3220.1320000000001</v>
      </c>
      <c r="Q1455" s="32" t="s">
        <v>3872</v>
      </c>
      <c r="R1455" s="37" t="s">
        <v>9091</v>
      </c>
      <c r="S1455" s="38">
        <v>44545</v>
      </c>
      <c r="T1455" s="39">
        <f t="shared" si="182"/>
        <v>28</v>
      </c>
    </row>
    <row r="1456" spans="1:21" s="61" customFormat="1" ht="54" hidden="1" outlineLevel="1">
      <c r="A1456" s="32">
        <f t="shared" si="190"/>
        <v>1528</v>
      </c>
      <c r="B1456" s="32" t="s">
        <v>3868</v>
      </c>
      <c r="C1456" s="32" t="s">
        <v>10</v>
      </c>
      <c r="D1456" s="32" t="s">
        <v>9092</v>
      </c>
      <c r="E1456" s="34">
        <v>510603733</v>
      </c>
      <c r="F1456" s="43" t="s">
        <v>9093</v>
      </c>
      <c r="G1456" s="34" t="s">
        <v>13469</v>
      </c>
      <c r="H1456" s="35" t="s">
        <v>9094</v>
      </c>
      <c r="I1456" s="36" t="str">
        <f t="shared" si="185"/>
        <v>3</v>
      </c>
      <c r="J1456" s="36">
        <f t="shared" si="186"/>
        <v>14</v>
      </c>
      <c r="K1456" s="36" t="str">
        <f t="shared" si="187"/>
        <v>05</v>
      </c>
      <c r="L1456" s="36" t="str">
        <f t="shared" si="188"/>
        <v>05</v>
      </c>
      <c r="M1456" s="36" t="str">
        <f t="shared" si="189"/>
        <v>88</v>
      </c>
      <c r="N1456" s="34">
        <f t="shared" si="174"/>
        <v>23846.516</v>
      </c>
      <c r="O1456" s="37">
        <v>22320</v>
      </c>
      <c r="P1456" s="37">
        <v>1526.5160000000001</v>
      </c>
      <c r="Q1456" s="32" t="s">
        <v>3872</v>
      </c>
      <c r="R1456" s="37" t="s">
        <v>9095</v>
      </c>
      <c r="S1456" s="38">
        <v>44596</v>
      </c>
      <c r="T1456" s="39">
        <f t="shared" si="182"/>
        <v>28</v>
      </c>
      <c r="U1456" s="72"/>
    </row>
    <row r="1457" spans="1:20" s="61" customFormat="1" ht="54" hidden="1" outlineLevel="1">
      <c r="A1457" s="32">
        <f t="shared" si="190"/>
        <v>1529</v>
      </c>
      <c r="B1457" s="32" t="s">
        <v>3868</v>
      </c>
      <c r="C1457" s="32" t="s">
        <v>10</v>
      </c>
      <c r="D1457" s="32" t="s">
        <v>9096</v>
      </c>
      <c r="E1457" s="34">
        <v>504082412</v>
      </c>
      <c r="F1457" s="34" t="s">
        <v>9097</v>
      </c>
      <c r="G1457" s="34" t="s">
        <v>13470</v>
      </c>
      <c r="H1457" s="35" t="s">
        <v>9098</v>
      </c>
      <c r="I1457" s="36" t="str">
        <f t="shared" si="185"/>
        <v>4</v>
      </c>
      <c r="J1457" s="36">
        <f t="shared" si="186"/>
        <v>14</v>
      </c>
      <c r="K1457" s="36" t="str">
        <f t="shared" si="187"/>
        <v>28</v>
      </c>
      <c r="L1457" s="36" t="str">
        <f t="shared" si="188"/>
        <v>11</v>
      </c>
      <c r="M1457" s="36" t="str">
        <f t="shared" si="189"/>
        <v>67</v>
      </c>
      <c r="N1457" s="34">
        <f t="shared" si="174"/>
        <v>21791.574000000001</v>
      </c>
      <c r="O1457" s="37">
        <v>18720</v>
      </c>
      <c r="P1457" s="37">
        <v>3071.5740000000001</v>
      </c>
      <c r="Q1457" s="32" t="s">
        <v>3872</v>
      </c>
      <c r="R1457" s="37" t="s">
        <v>9099</v>
      </c>
      <c r="S1457" s="38">
        <v>44552</v>
      </c>
      <c r="T1457" s="39">
        <f t="shared" si="182"/>
        <v>28</v>
      </c>
    </row>
    <row r="1458" spans="1:20" s="61" customFormat="1" ht="18.75" hidden="1" collapsed="1">
      <c r="A1458" s="217" t="s">
        <v>9100</v>
      </c>
      <c r="B1458" s="217"/>
      <c r="C1458" s="32"/>
      <c r="D1458" s="32"/>
      <c r="E1458" s="34"/>
      <c r="F1458" s="34"/>
      <c r="G1458" s="34" t="s">
        <v>13433</v>
      </c>
      <c r="H1458" s="35"/>
      <c r="I1458" s="36"/>
      <c r="J1458" s="36"/>
      <c r="K1458" s="36"/>
      <c r="L1458" s="36"/>
      <c r="M1458" s="36"/>
      <c r="N1458" s="60">
        <f>SUM(N1459:N1522)</f>
        <v>1463054.4394099999</v>
      </c>
      <c r="O1458" s="60">
        <f t="shared" ref="O1458:P1458" si="191">SUM(O1459:O1522)</f>
        <v>801448</v>
      </c>
      <c r="P1458" s="60">
        <f t="shared" si="191"/>
        <v>661606.43940999999</v>
      </c>
      <c r="Q1458" s="32"/>
      <c r="R1458" s="37"/>
      <c r="S1458" s="38"/>
      <c r="T1458" s="39">
        <f t="shared" si="182"/>
        <v>0</v>
      </c>
    </row>
    <row r="1459" spans="1:20" s="62" customFormat="1" ht="54" hidden="1" outlineLevel="1">
      <c r="A1459" s="32">
        <f>+A1457+1</f>
        <v>1530</v>
      </c>
      <c r="B1459" s="32" t="s">
        <v>3868</v>
      </c>
      <c r="C1459" s="32" t="s">
        <v>11</v>
      </c>
      <c r="D1459" s="32" t="s">
        <v>9101</v>
      </c>
      <c r="E1459" s="34">
        <v>535434234</v>
      </c>
      <c r="F1459" s="34" t="s">
        <v>9102</v>
      </c>
      <c r="G1459" s="34" t="s">
        <v>13471</v>
      </c>
      <c r="H1459" s="35" t="s">
        <v>9103</v>
      </c>
      <c r="I1459" s="36" t="str">
        <f t="shared" ref="I1459:I1522" si="192">+MID(H1459,1,1)</f>
        <v>3</v>
      </c>
      <c r="J1459" s="36">
        <f t="shared" ref="J1459:J1522" si="193">+LEN(H1459)</f>
        <v>14</v>
      </c>
      <c r="K1459" s="36" t="str">
        <f t="shared" ref="K1459:K1522" si="194">+MID(H1459,2,2)</f>
        <v>24</v>
      </c>
      <c r="L1459" s="36" t="str">
        <f t="shared" ref="L1459:L1522" si="195">+MID(H1459,4,2)</f>
        <v>05</v>
      </c>
      <c r="M1459" s="36" t="str">
        <f t="shared" ref="M1459:M1522" si="196">+MID(H1459,6,2)</f>
        <v>92</v>
      </c>
      <c r="N1459" s="34">
        <f t="shared" si="174"/>
        <v>15107.11528</v>
      </c>
      <c r="O1459" s="37">
        <v>0</v>
      </c>
      <c r="P1459" s="37">
        <v>15107.11528</v>
      </c>
      <c r="Q1459" s="32" t="s">
        <v>3872</v>
      </c>
      <c r="R1459" s="37" t="s">
        <v>9104</v>
      </c>
      <c r="S1459" s="38">
        <v>44106</v>
      </c>
      <c r="T1459" s="39">
        <f t="shared" si="182"/>
        <v>28</v>
      </c>
    </row>
    <row r="1460" spans="1:20" s="62" customFormat="1" ht="54" hidden="1" outlineLevel="1">
      <c r="A1460" s="32">
        <f t="shared" si="190"/>
        <v>1531</v>
      </c>
      <c r="B1460" s="32" t="s">
        <v>3868</v>
      </c>
      <c r="C1460" s="32" t="s">
        <v>11</v>
      </c>
      <c r="D1460" s="32" t="s">
        <v>9105</v>
      </c>
      <c r="E1460" s="34">
        <v>601773951</v>
      </c>
      <c r="F1460" s="34" t="s">
        <v>9106</v>
      </c>
      <c r="G1460" s="34" t="s">
        <v>13472</v>
      </c>
      <c r="H1460" s="35" t="s">
        <v>9107</v>
      </c>
      <c r="I1460" s="36" t="str">
        <f t="shared" si="192"/>
        <v>3</v>
      </c>
      <c r="J1460" s="36">
        <f t="shared" si="193"/>
        <v>14</v>
      </c>
      <c r="K1460" s="36" t="str">
        <f t="shared" si="194"/>
        <v>28</v>
      </c>
      <c r="L1460" s="36" t="str">
        <f t="shared" si="195"/>
        <v>10</v>
      </c>
      <c r="M1460" s="36" t="str">
        <f t="shared" si="196"/>
        <v>82</v>
      </c>
      <c r="N1460" s="34">
        <f t="shared" si="174"/>
        <v>13587.193880000001</v>
      </c>
      <c r="O1460" s="37">
        <v>0</v>
      </c>
      <c r="P1460" s="37">
        <v>13587.193880000001</v>
      </c>
      <c r="Q1460" s="32" t="s">
        <v>3872</v>
      </c>
      <c r="R1460" s="37" t="s">
        <v>9108</v>
      </c>
      <c r="S1460" s="38">
        <v>44148</v>
      </c>
      <c r="T1460" s="39">
        <f t="shared" si="182"/>
        <v>28</v>
      </c>
    </row>
    <row r="1461" spans="1:20" s="62" customFormat="1" ht="54" hidden="1" outlineLevel="1">
      <c r="A1461" s="32">
        <f t="shared" si="190"/>
        <v>1532</v>
      </c>
      <c r="B1461" s="32" t="s">
        <v>3868</v>
      </c>
      <c r="C1461" s="32" t="s">
        <v>11</v>
      </c>
      <c r="D1461" s="32" t="s">
        <v>9109</v>
      </c>
      <c r="E1461" s="34">
        <v>602512508</v>
      </c>
      <c r="F1461" s="34" t="s">
        <v>9110</v>
      </c>
      <c r="G1461" s="34" t="s">
        <v>13473</v>
      </c>
      <c r="H1461" s="35" t="s">
        <v>9111</v>
      </c>
      <c r="I1461" s="36" t="str">
        <f t="shared" si="192"/>
        <v>4</v>
      </c>
      <c r="J1461" s="36">
        <f t="shared" si="193"/>
        <v>14</v>
      </c>
      <c r="K1461" s="36" t="str">
        <f t="shared" si="194"/>
        <v>18</v>
      </c>
      <c r="L1461" s="36" t="str">
        <f t="shared" si="195"/>
        <v>04</v>
      </c>
      <c r="M1461" s="36" t="str">
        <f t="shared" si="196"/>
        <v>90</v>
      </c>
      <c r="N1461" s="34">
        <f t="shared" si="174"/>
        <v>16356.891039999999</v>
      </c>
      <c r="O1461" s="37">
        <v>0</v>
      </c>
      <c r="P1461" s="37">
        <v>16356.891039999999</v>
      </c>
      <c r="Q1461" s="32" t="s">
        <v>3872</v>
      </c>
      <c r="R1461" s="37" t="s">
        <v>9112</v>
      </c>
      <c r="S1461" s="38">
        <v>44152</v>
      </c>
      <c r="T1461" s="39">
        <f t="shared" si="182"/>
        <v>28</v>
      </c>
    </row>
    <row r="1462" spans="1:20" s="62" customFormat="1" ht="54" hidden="1" outlineLevel="1">
      <c r="A1462" s="32">
        <f t="shared" si="190"/>
        <v>1533</v>
      </c>
      <c r="B1462" s="32" t="s">
        <v>3868</v>
      </c>
      <c r="C1462" s="32" t="s">
        <v>11</v>
      </c>
      <c r="D1462" s="32" t="s">
        <v>9113</v>
      </c>
      <c r="E1462" s="34">
        <v>521678548</v>
      </c>
      <c r="F1462" s="34" t="s">
        <v>9114</v>
      </c>
      <c r="G1462" s="34" t="s">
        <v>13474</v>
      </c>
      <c r="H1462" s="35" t="s">
        <v>9115</v>
      </c>
      <c r="I1462" s="36" t="str">
        <f t="shared" si="192"/>
        <v>4</v>
      </c>
      <c r="J1462" s="36">
        <f t="shared" si="193"/>
        <v>14</v>
      </c>
      <c r="K1462" s="36" t="str">
        <f t="shared" si="194"/>
        <v>24</v>
      </c>
      <c r="L1462" s="36" t="str">
        <f t="shared" si="195"/>
        <v>09</v>
      </c>
      <c r="M1462" s="36" t="str">
        <f t="shared" si="196"/>
        <v>85</v>
      </c>
      <c r="N1462" s="34">
        <f t="shared" si="174"/>
        <v>17113.992389999999</v>
      </c>
      <c r="O1462" s="37">
        <v>0</v>
      </c>
      <c r="P1462" s="37">
        <v>17113.992389999999</v>
      </c>
      <c r="Q1462" s="32" t="s">
        <v>3872</v>
      </c>
      <c r="R1462" s="37" t="s">
        <v>9116</v>
      </c>
      <c r="S1462" s="38">
        <v>44167</v>
      </c>
      <c r="T1462" s="39">
        <f t="shared" si="182"/>
        <v>28</v>
      </c>
    </row>
    <row r="1463" spans="1:20" s="62" customFormat="1" ht="54" hidden="1" outlineLevel="1">
      <c r="A1463" s="32">
        <f t="shared" si="190"/>
        <v>1534</v>
      </c>
      <c r="B1463" s="32" t="s">
        <v>3868</v>
      </c>
      <c r="C1463" s="32" t="s">
        <v>11</v>
      </c>
      <c r="D1463" s="32" t="s">
        <v>9117</v>
      </c>
      <c r="E1463" s="34">
        <v>520018119</v>
      </c>
      <c r="F1463" s="34" t="s">
        <v>9118</v>
      </c>
      <c r="G1463" s="34" t="s">
        <v>13475</v>
      </c>
      <c r="H1463" s="35" t="s">
        <v>9119</v>
      </c>
      <c r="I1463" s="36" t="str">
        <f t="shared" si="192"/>
        <v>4</v>
      </c>
      <c r="J1463" s="36">
        <f t="shared" si="193"/>
        <v>14</v>
      </c>
      <c r="K1463" s="36" t="str">
        <f t="shared" si="194"/>
        <v>04</v>
      </c>
      <c r="L1463" s="36" t="str">
        <f t="shared" si="195"/>
        <v>11</v>
      </c>
      <c r="M1463" s="36" t="str">
        <f t="shared" si="196"/>
        <v>91</v>
      </c>
      <c r="N1463" s="34">
        <f t="shared" si="174"/>
        <v>15492.53692</v>
      </c>
      <c r="O1463" s="37">
        <v>0</v>
      </c>
      <c r="P1463" s="37">
        <v>15492.53692</v>
      </c>
      <c r="Q1463" s="32" t="s">
        <v>3872</v>
      </c>
      <c r="R1463" s="37" t="s">
        <v>9120</v>
      </c>
      <c r="S1463" s="38">
        <v>44147</v>
      </c>
      <c r="T1463" s="39">
        <f t="shared" si="182"/>
        <v>28</v>
      </c>
    </row>
    <row r="1464" spans="1:20" s="62" customFormat="1" ht="54" hidden="1" outlineLevel="1">
      <c r="A1464" s="32">
        <f t="shared" si="190"/>
        <v>1535</v>
      </c>
      <c r="B1464" s="32" t="s">
        <v>3868</v>
      </c>
      <c r="C1464" s="32" t="s">
        <v>11</v>
      </c>
      <c r="D1464" s="32" t="s">
        <v>9121</v>
      </c>
      <c r="E1464" s="34">
        <v>518406251</v>
      </c>
      <c r="F1464" s="34" t="s">
        <v>9122</v>
      </c>
      <c r="G1464" s="34" t="s">
        <v>13476</v>
      </c>
      <c r="H1464" s="35" t="s">
        <v>9123</v>
      </c>
      <c r="I1464" s="36" t="str">
        <f t="shared" si="192"/>
        <v>4</v>
      </c>
      <c r="J1464" s="36">
        <f t="shared" si="193"/>
        <v>14</v>
      </c>
      <c r="K1464" s="36" t="str">
        <f t="shared" si="194"/>
        <v>01</v>
      </c>
      <c r="L1464" s="36" t="str">
        <f t="shared" si="195"/>
        <v>05</v>
      </c>
      <c r="M1464" s="36" t="str">
        <f t="shared" si="196"/>
        <v>91</v>
      </c>
      <c r="N1464" s="34">
        <f t="shared" si="174"/>
        <v>15486.78356</v>
      </c>
      <c r="O1464" s="37">
        <v>0</v>
      </c>
      <c r="P1464" s="37">
        <v>15486.78356</v>
      </c>
      <c r="Q1464" s="32" t="s">
        <v>3872</v>
      </c>
      <c r="R1464" s="37" t="s">
        <v>9124</v>
      </c>
      <c r="S1464" s="38">
        <v>44144</v>
      </c>
      <c r="T1464" s="39">
        <f t="shared" si="182"/>
        <v>28</v>
      </c>
    </row>
    <row r="1465" spans="1:20" s="62" customFormat="1" ht="54" hidden="1" outlineLevel="1">
      <c r="A1465" s="32">
        <f t="shared" si="190"/>
        <v>1536</v>
      </c>
      <c r="B1465" s="32" t="s">
        <v>3868</v>
      </c>
      <c r="C1465" s="32" t="s">
        <v>11</v>
      </c>
      <c r="D1465" s="32" t="s">
        <v>9125</v>
      </c>
      <c r="E1465" s="34">
        <v>612672201</v>
      </c>
      <c r="F1465" s="34" t="s">
        <v>9126</v>
      </c>
      <c r="G1465" s="34" t="s">
        <v>13477</v>
      </c>
      <c r="H1465" s="35" t="s">
        <v>9127</v>
      </c>
      <c r="I1465" s="36" t="str">
        <f t="shared" si="192"/>
        <v>4</v>
      </c>
      <c r="J1465" s="36">
        <f t="shared" si="193"/>
        <v>14</v>
      </c>
      <c r="K1465" s="36" t="str">
        <f t="shared" si="194"/>
        <v>23</v>
      </c>
      <c r="L1465" s="36" t="str">
        <f t="shared" si="195"/>
        <v>03</v>
      </c>
      <c r="M1465" s="36" t="str">
        <f t="shared" si="196"/>
        <v>90</v>
      </c>
      <c r="N1465" s="34">
        <f t="shared" si="174"/>
        <v>15453.69118</v>
      </c>
      <c r="O1465" s="37">
        <v>0</v>
      </c>
      <c r="P1465" s="37">
        <v>15453.69118</v>
      </c>
      <c r="Q1465" s="32" t="s">
        <v>3872</v>
      </c>
      <c r="R1465" s="37" t="s">
        <v>9128</v>
      </c>
      <c r="S1465" s="38">
        <v>44190</v>
      </c>
      <c r="T1465" s="39">
        <f t="shared" si="182"/>
        <v>28</v>
      </c>
    </row>
    <row r="1466" spans="1:20" s="62" customFormat="1" ht="54" hidden="1" outlineLevel="1">
      <c r="A1466" s="32">
        <f t="shared" si="190"/>
        <v>1537</v>
      </c>
      <c r="B1466" s="32" t="s">
        <v>3868</v>
      </c>
      <c r="C1466" s="32" t="s">
        <v>11</v>
      </c>
      <c r="D1466" s="32" t="s">
        <v>9129</v>
      </c>
      <c r="E1466" s="34">
        <v>532307851</v>
      </c>
      <c r="F1466" s="34" t="s">
        <v>9130</v>
      </c>
      <c r="G1466" s="34" t="s">
        <v>13478</v>
      </c>
      <c r="H1466" s="35" t="s">
        <v>9131</v>
      </c>
      <c r="I1466" s="36" t="str">
        <f t="shared" si="192"/>
        <v>4</v>
      </c>
      <c r="J1466" s="36">
        <f t="shared" si="193"/>
        <v>14</v>
      </c>
      <c r="K1466" s="36" t="str">
        <f t="shared" si="194"/>
        <v>16</v>
      </c>
      <c r="L1466" s="36" t="str">
        <f t="shared" si="195"/>
        <v>04</v>
      </c>
      <c r="M1466" s="36" t="str">
        <f t="shared" si="196"/>
        <v>91</v>
      </c>
      <c r="N1466" s="34">
        <f t="shared" si="174"/>
        <v>14396.19311</v>
      </c>
      <c r="O1466" s="37">
        <v>0</v>
      </c>
      <c r="P1466" s="37">
        <v>14396.19311</v>
      </c>
      <c r="Q1466" s="32" t="s">
        <v>3872</v>
      </c>
      <c r="R1466" s="37" t="s">
        <v>9132</v>
      </c>
      <c r="S1466" s="38">
        <v>44168</v>
      </c>
      <c r="T1466" s="39">
        <f t="shared" si="182"/>
        <v>28</v>
      </c>
    </row>
    <row r="1467" spans="1:20" s="62" customFormat="1" ht="54" hidden="1" outlineLevel="1">
      <c r="A1467" s="32">
        <f t="shared" si="190"/>
        <v>1538</v>
      </c>
      <c r="B1467" s="32" t="s">
        <v>3868</v>
      </c>
      <c r="C1467" s="32" t="s">
        <v>11</v>
      </c>
      <c r="D1467" s="32" t="s">
        <v>9133</v>
      </c>
      <c r="E1467" s="34">
        <v>603383748</v>
      </c>
      <c r="F1467" s="34" t="s">
        <v>9134</v>
      </c>
      <c r="G1467" s="34" t="s">
        <v>13479</v>
      </c>
      <c r="H1467" s="35">
        <v>32112805980016</v>
      </c>
      <c r="I1467" s="36" t="str">
        <f t="shared" si="192"/>
        <v>3</v>
      </c>
      <c r="J1467" s="36">
        <f t="shared" si="193"/>
        <v>14</v>
      </c>
      <c r="K1467" s="36" t="str">
        <f t="shared" si="194"/>
        <v>21</v>
      </c>
      <c r="L1467" s="36" t="str">
        <f t="shared" si="195"/>
        <v>12</v>
      </c>
      <c r="M1467" s="36" t="str">
        <f t="shared" si="196"/>
        <v>80</v>
      </c>
      <c r="N1467" s="34">
        <f t="shared" si="174"/>
        <v>14396.19311</v>
      </c>
      <c r="O1467" s="37">
        <v>0</v>
      </c>
      <c r="P1467" s="37">
        <v>14396.19311</v>
      </c>
      <c r="Q1467" s="32" t="s">
        <v>3872</v>
      </c>
      <c r="R1467" s="37" t="s">
        <v>9135</v>
      </c>
      <c r="S1467" s="38">
        <v>44172</v>
      </c>
      <c r="T1467" s="39">
        <f t="shared" si="182"/>
        <v>28</v>
      </c>
    </row>
    <row r="1468" spans="1:20" s="62" customFormat="1" ht="54" hidden="1" outlineLevel="1">
      <c r="A1468" s="32">
        <f t="shared" si="190"/>
        <v>1539</v>
      </c>
      <c r="B1468" s="32" t="s">
        <v>3868</v>
      </c>
      <c r="C1468" s="32" t="s">
        <v>11</v>
      </c>
      <c r="D1468" s="32" t="s">
        <v>9136</v>
      </c>
      <c r="E1468" s="34">
        <v>545192033</v>
      </c>
      <c r="F1468" s="34" t="s">
        <v>9137</v>
      </c>
      <c r="G1468" s="34" t="s">
        <v>13480</v>
      </c>
      <c r="H1468" s="35" t="s">
        <v>9138</v>
      </c>
      <c r="I1468" s="36" t="str">
        <f t="shared" si="192"/>
        <v>4</v>
      </c>
      <c r="J1468" s="36">
        <f t="shared" si="193"/>
        <v>14</v>
      </c>
      <c r="K1468" s="36" t="str">
        <f t="shared" si="194"/>
        <v>12</v>
      </c>
      <c r="L1468" s="36" t="str">
        <f t="shared" si="195"/>
        <v>04</v>
      </c>
      <c r="M1468" s="36" t="str">
        <f t="shared" si="196"/>
        <v>86</v>
      </c>
      <c r="N1468" s="34">
        <f t="shared" si="174"/>
        <v>16189.298199999999</v>
      </c>
      <c r="O1468" s="37">
        <v>0</v>
      </c>
      <c r="P1468" s="37">
        <v>16189.298199999999</v>
      </c>
      <c r="Q1468" s="32" t="s">
        <v>3872</v>
      </c>
      <c r="R1468" s="37" t="s">
        <v>9139</v>
      </c>
      <c r="S1468" s="38">
        <v>44175</v>
      </c>
      <c r="T1468" s="39">
        <f t="shared" si="182"/>
        <v>28</v>
      </c>
    </row>
    <row r="1469" spans="1:20" s="62" customFormat="1" ht="54" hidden="1" outlineLevel="1">
      <c r="A1469" s="32">
        <f t="shared" si="190"/>
        <v>1540</v>
      </c>
      <c r="B1469" s="32" t="s">
        <v>3868</v>
      </c>
      <c r="C1469" s="32" t="s">
        <v>11</v>
      </c>
      <c r="D1469" s="32" t="s">
        <v>9140</v>
      </c>
      <c r="E1469" s="34">
        <v>597569864</v>
      </c>
      <c r="F1469" s="34" t="s">
        <v>9141</v>
      </c>
      <c r="G1469" s="34" t="s">
        <v>13481</v>
      </c>
      <c r="H1469" s="35" t="s">
        <v>9142</v>
      </c>
      <c r="I1469" s="36" t="str">
        <f t="shared" si="192"/>
        <v>4</v>
      </c>
      <c r="J1469" s="36">
        <f t="shared" si="193"/>
        <v>14</v>
      </c>
      <c r="K1469" s="36" t="str">
        <f t="shared" si="194"/>
        <v>28</v>
      </c>
      <c r="L1469" s="36" t="str">
        <f t="shared" si="195"/>
        <v>09</v>
      </c>
      <c r="M1469" s="36" t="str">
        <f t="shared" si="196"/>
        <v>90</v>
      </c>
      <c r="N1469" s="34">
        <f t="shared" si="174"/>
        <v>16357.89558</v>
      </c>
      <c r="O1469" s="37">
        <v>0</v>
      </c>
      <c r="P1469" s="37">
        <v>16357.89558</v>
      </c>
      <c r="Q1469" s="32" t="s">
        <v>3872</v>
      </c>
      <c r="R1469" s="37" t="s">
        <v>9143</v>
      </c>
      <c r="S1469" s="38">
        <v>44190</v>
      </c>
      <c r="T1469" s="39">
        <f t="shared" si="182"/>
        <v>28</v>
      </c>
    </row>
    <row r="1470" spans="1:20" s="62" customFormat="1" ht="54" hidden="1" outlineLevel="1">
      <c r="A1470" s="32">
        <f t="shared" si="190"/>
        <v>1541</v>
      </c>
      <c r="B1470" s="32" t="s">
        <v>3868</v>
      </c>
      <c r="C1470" s="32" t="s">
        <v>11</v>
      </c>
      <c r="D1470" s="32" t="s">
        <v>9144</v>
      </c>
      <c r="E1470" s="34">
        <v>577644093</v>
      </c>
      <c r="F1470" s="34" t="s">
        <v>9145</v>
      </c>
      <c r="G1470" s="34" t="s">
        <v>13482</v>
      </c>
      <c r="H1470" s="35" t="s">
        <v>9146</v>
      </c>
      <c r="I1470" s="36" t="str">
        <f t="shared" si="192"/>
        <v>4</v>
      </c>
      <c r="J1470" s="36">
        <f t="shared" si="193"/>
        <v>14</v>
      </c>
      <c r="K1470" s="36" t="str">
        <f t="shared" si="194"/>
        <v>08</v>
      </c>
      <c r="L1470" s="36" t="str">
        <f t="shared" si="195"/>
        <v>02</v>
      </c>
      <c r="M1470" s="36" t="str">
        <f t="shared" si="196"/>
        <v>92</v>
      </c>
      <c r="N1470" s="34">
        <f t="shared" si="174"/>
        <v>16899.780709999999</v>
      </c>
      <c r="O1470" s="37">
        <v>0</v>
      </c>
      <c r="P1470" s="37">
        <v>16899.780709999999</v>
      </c>
      <c r="Q1470" s="32" t="s">
        <v>3872</v>
      </c>
      <c r="R1470" s="37" t="s">
        <v>9147</v>
      </c>
      <c r="S1470" s="38">
        <v>44195</v>
      </c>
      <c r="T1470" s="39">
        <f t="shared" si="182"/>
        <v>28</v>
      </c>
    </row>
    <row r="1471" spans="1:20" s="62" customFormat="1" ht="54" hidden="1" outlineLevel="1">
      <c r="A1471" s="32">
        <f t="shared" si="190"/>
        <v>1542</v>
      </c>
      <c r="B1471" s="32" t="s">
        <v>3868</v>
      </c>
      <c r="C1471" s="32" t="s">
        <v>11</v>
      </c>
      <c r="D1471" s="32" t="s">
        <v>9148</v>
      </c>
      <c r="E1471" s="34">
        <v>560020635</v>
      </c>
      <c r="F1471" s="34" t="s">
        <v>9149</v>
      </c>
      <c r="G1471" s="34" t="s">
        <v>13483</v>
      </c>
      <c r="H1471" s="35" t="s">
        <v>9150</v>
      </c>
      <c r="I1471" s="36" t="str">
        <f t="shared" si="192"/>
        <v>3</v>
      </c>
      <c r="J1471" s="36">
        <f t="shared" si="193"/>
        <v>14</v>
      </c>
      <c r="K1471" s="36" t="str">
        <f t="shared" si="194"/>
        <v>21</v>
      </c>
      <c r="L1471" s="36" t="str">
        <f t="shared" si="195"/>
        <v>10</v>
      </c>
      <c r="M1471" s="36" t="str">
        <f t="shared" si="196"/>
        <v>84</v>
      </c>
      <c r="N1471" s="34">
        <f t="shared" si="174"/>
        <v>12160.668740000001</v>
      </c>
      <c r="O1471" s="37">
        <v>0</v>
      </c>
      <c r="P1471" s="37">
        <v>12160.668740000001</v>
      </c>
      <c r="Q1471" s="32" t="s">
        <v>3872</v>
      </c>
      <c r="R1471" s="37" t="s">
        <v>9151</v>
      </c>
      <c r="S1471" s="38">
        <v>44237</v>
      </c>
      <c r="T1471" s="39">
        <f t="shared" si="182"/>
        <v>28</v>
      </c>
    </row>
    <row r="1472" spans="1:20" s="62" customFormat="1" ht="54" hidden="1" outlineLevel="1">
      <c r="A1472" s="32">
        <f t="shared" si="190"/>
        <v>1543</v>
      </c>
      <c r="B1472" s="32" t="s">
        <v>3868</v>
      </c>
      <c r="C1472" s="32" t="s">
        <v>11</v>
      </c>
      <c r="D1472" s="32" t="s">
        <v>9152</v>
      </c>
      <c r="E1472" s="34">
        <v>533511456</v>
      </c>
      <c r="F1472" s="34" t="s">
        <v>9153</v>
      </c>
      <c r="G1472" s="34" t="s">
        <v>13484</v>
      </c>
      <c r="H1472" s="35" t="s">
        <v>9154</v>
      </c>
      <c r="I1472" s="36" t="str">
        <f t="shared" si="192"/>
        <v>4</v>
      </c>
      <c r="J1472" s="36">
        <f t="shared" si="193"/>
        <v>14</v>
      </c>
      <c r="K1472" s="36" t="str">
        <f t="shared" si="194"/>
        <v>27</v>
      </c>
      <c r="L1472" s="36" t="str">
        <f t="shared" si="195"/>
        <v>07</v>
      </c>
      <c r="M1472" s="36" t="str">
        <f t="shared" si="196"/>
        <v>95</v>
      </c>
      <c r="N1472" s="34">
        <f t="shared" si="174"/>
        <v>15820.63773</v>
      </c>
      <c r="O1472" s="37">
        <v>0</v>
      </c>
      <c r="P1472" s="37">
        <v>15820.63773</v>
      </c>
      <c r="Q1472" s="32" t="s">
        <v>3872</v>
      </c>
      <c r="R1472" s="37" t="s">
        <v>9155</v>
      </c>
      <c r="S1472" s="38">
        <v>44242</v>
      </c>
      <c r="T1472" s="39">
        <f t="shared" si="182"/>
        <v>28</v>
      </c>
    </row>
    <row r="1473" spans="1:20" s="62" customFormat="1" ht="54" hidden="1" outlineLevel="1">
      <c r="A1473" s="32">
        <f t="shared" si="190"/>
        <v>1544</v>
      </c>
      <c r="B1473" s="32" t="s">
        <v>3868</v>
      </c>
      <c r="C1473" s="32" t="s">
        <v>11</v>
      </c>
      <c r="D1473" s="32" t="s">
        <v>9156</v>
      </c>
      <c r="E1473" s="34">
        <v>592738720</v>
      </c>
      <c r="F1473" s="34" t="s">
        <v>9157</v>
      </c>
      <c r="G1473" s="34" t="s">
        <v>13485</v>
      </c>
      <c r="H1473" s="35" t="s">
        <v>9158</v>
      </c>
      <c r="I1473" s="36" t="str">
        <f t="shared" si="192"/>
        <v>3</v>
      </c>
      <c r="J1473" s="36">
        <f t="shared" si="193"/>
        <v>14</v>
      </c>
      <c r="K1473" s="36" t="str">
        <f t="shared" si="194"/>
        <v>03</v>
      </c>
      <c r="L1473" s="36" t="str">
        <f t="shared" si="195"/>
        <v>09</v>
      </c>
      <c r="M1473" s="36" t="str">
        <f t="shared" si="196"/>
        <v>89</v>
      </c>
      <c r="N1473" s="34">
        <f t="shared" si="174"/>
        <v>14369.203079999999</v>
      </c>
      <c r="O1473" s="37">
        <v>0</v>
      </c>
      <c r="P1473" s="37">
        <v>14369.203079999999</v>
      </c>
      <c r="Q1473" s="32" t="s">
        <v>3872</v>
      </c>
      <c r="R1473" s="37" t="s">
        <v>9159</v>
      </c>
      <c r="S1473" s="38">
        <v>44235</v>
      </c>
      <c r="T1473" s="39">
        <f t="shared" si="182"/>
        <v>28</v>
      </c>
    </row>
    <row r="1474" spans="1:20" s="62" customFormat="1" ht="54" hidden="1" outlineLevel="1">
      <c r="A1474" s="32">
        <f t="shared" si="190"/>
        <v>1545</v>
      </c>
      <c r="B1474" s="32" t="s">
        <v>3868</v>
      </c>
      <c r="C1474" s="32" t="s">
        <v>11</v>
      </c>
      <c r="D1474" s="32" t="s">
        <v>9160</v>
      </c>
      <c r="E1474" s="34">
        <v>534090499</v>
      </c>
      <c r="F1474" s="34" t="s">
        <v>9161</v>
      </c>
      <c r="G1474" s="34" t="s">
        <v>13486</v>
      </c>
      <c r="H1474" s="35" t="s">
        <v>9162</v>
      </c>
      <c r="I1474" s="36" t="str">
        <f t="shared" si="192"/>
        <v>4</v>
      </c>
      <c r="J1474" s="36">
        <f t="shared" si="193"/>
        <v>14</v>
      </c>
      <c r="K1474" s="36" t="str">
        <f t="shared" si="194"/>
        <v>23</v>
      </c>
      <c r="L1474" s="36" t="str">
        <f t="shared" si="195"/>
        <v>06</v>
      </c>
      <c r="M1474" s="36" t="str">
        <f t="shared" si="196"/>
        <v>77</v>
      </c>
      <c r="N1474" s="34">
        <f t="shared" si="174"/>
        <v>12517.381670000001</v>
      </c>
      <c r="O1474" s="37">
        <v>0</v>
      </c>
      <c r="P1474" s="37">
        <v>12517.381670000001</v>
      </c>
      <c r="Q1474" s="32" t="s">
        <v>3872</v>
      </c>
      <c r="R1474" s="37" t="s">
        <v>9163</v>
      </c>
      <c r="S1474" s="38">
        <v>44244</v>
      </c>
      <c r="T1474" s="39">
        <f t="shared" si="182"/>
        <v>28</v>
      </c>
    </row>
    <row r="1475" spans="1:20" s="62" customFormat="1" ht="54" hidden="1" outlineLevel="1">
      <c r="A1475" s="32">
        <f t="shared" si="190"/>
        <v>1546</v>
      </c>
      <c r="B1475" s="32" t="s">
        <v>3868</v>
      </c>
      <c r="C1475" s="32" t="s">
        <v>11</v>
      </c>
      <c r="D1475" s="32" t="s">
        <v>9164</v>
      </c>
      <c r="E1475" s="34">
        <v>534178023</v>
      </c>
      <c r="F1475" s="34" t="s">
        <v>9165</v>
      </c>
      <c r="G1475" s="34" t="s">
        <v>13487</v>
      </c>
      <c r="H1475" s="35" t="s">
        <v>9166</v>
      </c>
      <c r="I1475" s="36" t="str">
        <f t="shared" si="192"/>
        <v>3</v>
      </c>
      <c r="J1475" s="36">
        <f t="shared" si="193"/>
        <v>14</v>
      </c>
      <c r="K1475" s="36" t="str">
        <f t="shared" si="194"/>
        <v>23</v>
      </c>
      <c r="L1475" s="36" t="str">
        <f t="shared" si="195"/>
        <v>07</v>
      </c>
      <c r="M1475" s="36" t="str">
        <f t="shared" si="196"/>
        <v>92</v>
      </c>
      <c r="N1475" s="34">
        <f t="shared" si="174"/>
        <v>15820.63773</v>
      </c>
      <c r="O1475" s="37">
        <v>0</v>
      </c>
      <c r="P1475" s="37">
        <v>15820.63773</v>
      </c>
      <c r="Q1475" s="32" t="s">
        <v>3872</v>
      </c>
      <c r="R1475" s="37" t="s">
        <v>9167</v>
      </c>
      <c r="S1475" s="38">
        <v>44235</v>
      </c>
      <c r="T1475" s="39">
        <f t="shared" si="182"/>
        <v>28</v>
      </c>
    </row>
    <row r="1476" spans="1:20" s="62" customFormat="1" ht="54" hidden="1" outlineLevel="1">
      <c r="A1476" s="32">
        <f t="shared" si="190"/>
        <v>1547</v>
      </c>
      <c r="B1476" s="32" t="s">
        <v>3868</v>
      </c>
      <c r="C1476" s="32" t="s">
        <v>11</v>
      </c>
      <c r="D1476" s="32" t="s">
        <v>9168</v>
      </c>
      <c r="E1476" s="34">
        <v>613877055</v>
      </c>
      <c r="F1476" s="34" t="s">
        <v>9169</v>
      </c>
      <c r="G1476" s="34" t="s">
        <v>13488</v>
      </c>
      <c r="H1476" s="35" t="s">
        <v>9170</v>
      </c>
      <c r="I1476" s="36" t="str">
        <f t="shared" si="192"/>
        <v>4</v>
      </c>
      <c r="J1476" s="36">
        <f t="shared" si="193"/>
        <v>14</v>
      </c>
      <c r="K1476" s="36" t="str">
        <f t="shared" si="194"/>
        <v>12</v>
      </c>
      <c r="L1476" s="36" t="str">
        <f t="shared" si="195"/>
        <v>06</v>
      </c>
      <c r="M1476" s="36" t="str">
        <f t="shared" si="196"/>
        <v>92</v>
      </c>
      <c r="N1476" s="34">
        <f t="shared" si="174"/>
        <v>13953.433000000001</v>
      </c>
      <c r="O1476" s="37">
        <v>0</v>
      </c>
      <c r="P1476" s="37">
        <v>13953.433000000001</v>
      </c>
      <c r="Q1476" s="32" t="s">
        <v>3872</v>
      </c>
      <c r="R1476" s="37" t="s">
        <v>9171</v>
      </c>
      <c r="S1476" s="38">
        <v>44282</v>
      </c>
      <c r="T1476" s="39">
        <f t="shared" si="182"/>
        <v>28</v>
      </c>
    </row>
    <row r="1477" spans="1:20" s="62" customFormat="1" ht="54" hidden="1" outlineLevel="1">
      <c r="A1477" s="32">
        <f t="shared" si="190"/>
        <v>1548</v>
      </c>
      <c r="B1477" s="32" t="s">
        <v>3868</v>
      </c>
      <c r="C1477" s="32" t="s">
        <v>11</v>
      </c>
      <c r="D1477" s="32" t="s">
        <v>9172</v>
      </c>
      <c r="E1477" s="34">
        <v>522157070</v>
      </c>
      <c r="F1477" s="34" t="s">
        <v>9173</v>
      </c>
      <c r="G1477" s="34" t="s">
        <v>13489</v>
      </c>
      <c r="H1477" s="35" t="s">
        <v>9174</v>
      </c>
      <c r="I1477" s="36" t="str">
        <f t="shared" si="192"/>
        <v>4</v>
      </c>
      <c r="J1477" s="36">
        <f t="shared" si="193"/>
        <v>14</v>
      </c>
      <c r="K1477" s="36" t="str">
        <f t="shared" si="194"/>
        <v>24</v>
      </c>
      <c r="L1477" s="36" t="str">
        <f t="shared" si="195"/>
        <v>08</v>
      </c>
      <c r="M1477" s="36" t="str">
        <f t="shared" si="196"/>
        <v>82</v>
      </c>
      <c r="N1477" s="34">
        <f t="shared" si="174"/>
        <v>15513.58093</v>
      </c>
      <c r="O1477" s="37">
        <v>0</v>
      </c>
      <c r="P1477" s="37">
        <v>15513.58093</v>
      </c>
      <c r="Q1477" s="32" t="s">
        <v>3872</v>
      </c>
      <c r="R1477" s="37" t="s">
        <v>9175</v>
      </c>
      <c r="S1477" s="38">
        <v>44256</v>
      </c>
      <c r="T1477" s="39">
        <f t="shared" si="182"/>
        <v>28</v>
      </c>
    </row>
    <row r="1478" spans="1:20" s="62" customFormat="1" ht="54" hidden="1" outlineLevel="1">
      <c r="A1478" s="32">
        <f t="shared" si="190"/>
        <v>1549</v>
      </c>
      <c r="B1478" s="32" t="s">
        <v>3868</v>
      </c>
      <c r="C1478" s="32" t="s">
        <v>11</v>
      </c>
      <c r="D1478" s="32" t="s">
        <v>9176</v>
      </c>
      <c r="E1478" s="34">
        <v>548432926</v>
      </c>
      <c r="F1478" s="34" t="s">
        <v>9177</v>
      </c>
      <c r="G1478" s="34" t="s">
        <v>13490</v>
      </c>
      <c r="H1478" s="35" t="s">
        <v>9178</v>
      </c>
      <c r="I1478" s="36" t="str">
        <f t="shared" si="192"/>
        <v>4</v>
      </c>
      <c r="J1478" s="36">
        <f t="shared" si="193"/>
        <v>14</v>
      </c>
      <c r="K1478" s="36" t="str">
        <f t="shared" si="194"/>
        <v>24</v>
      </c>
      <c r="L1478" s="36" t="str">
        <f t="shared" si="195"/>
        <v>09</v>
      </c>
      <c r="M1478" s="36" t="str">
        <f t="shared" si="196"/>
        <v>92</v>
      </c>
      <c r="N1478" s="34">
        <f t="shared" si="174"/>
        <v>12207.107779999998</v>
      </c>
      <c r="O1478" s="37">
        <v>0</v>
      </c>
      <c r="P1478" s="37">
        <v>12207.107779999998</v>
      </c>
      <c r="Q1478" s="32" t="s">
        <v>3872</v>
      </c>
      <c r="R1478" s="37" t="s">
        <v>9179</v>
      </c>
      <c r="S1478" s="38">
        <v>44252</v>
      </c>
      <c r="T1478" s="39">
        <f t="shared" si="182"/>
        <v>28</v>
      </c>
    </row>
    <row r="1479" spans="1:20" s="62" customFormat="1" ht="54" hidden="1" outlineLevel="1">
      <c r="A1479" s="32">
        <f t="shared" si="190"/>
        <v>1550</v>
      </c>
      <c r="B1479" s="32" t="s">
        <v>3868</v>
      </c>
      <c r="C1479" s="32" t="s">
        <v>11</v>
      </c>
      <c r="D1479" s="32" t="s">
        <v>9180</v>
      </c>
      <c r="E1479" s="34">
        <v>614139118</v>
      </c>
      <c r="F1479" s="34" t="s">
        <v>9181</v>
      </c>
      <c r="G1479" s="34" t="s">
        <v>13491</v>
      </c>
      <c r="H1479" s="35" t="s">
        <v>9182</v>
      </c>
      <c r="I1479" s="36" t="str">
        <f t="shared" si="192"/>
        <v>4</v>
      </c>
      <c r="J1479" s="36">
        <f t="shared" si="193"/>
        <v>14</v>
      </c>
      <c r="K1479" s="36" t="str">
        <f t="shared" si="194"/>
        <v>06</v>
      </c>
      <c r="L1479" s="36" t="str">
        <f t="shared" si="195"/>
        <v>06</v>
      </c>
      <c r="M1479" s="36" t="str">
        <f t="shared" si="196"/>
        <v>90</v>
      </c>
      <c r="N1479" s="34">
        <f t="shared" ref="N1479:N1522" si="197">O1479+P1479</f>
        <v>13339.79147</v>
      </c>
      <c r="O1479" s="37">
        <v>0</v>
      </c>
      <c r="P1479" s="37">
        <v>13339.79147</v>
      </c>
      <c r="Q1479" s="32" t="s">
        <v>3872</v>
      </c>
      <c r="R1479" s="37" t="s">
        <v>9183</v>
      </c>
      <c r="S1479" s="38">
        <v>44268</v>
      </c>
      <c r="T1479" s="39">
        <f t="shared" si="182"/>
        <v>28</v>
      </c>
    </row>
    <row r="1480" spans="1:20" s="62" customFormat="1" ht="54" hidden="1" outlineLevel="1">
      <c r="A1480" s="32">
        <f t="shared" si="190"/>
        <v>1551</v>
      </c>
      <c r="B1480" s="32" t="s">
        <v>3868</v>
      </c>
      <c r="C1480" s="32" t="s">
        <v>11</v>
      </c>
      <c r="D1480" s="32" t="s">
        <v>9184</v>
      </c>
      <c r="E1480" s="34">
        <v>536307287</v>
      </c>
      <c r="F1480" s="34" t="s">
        <v>9185</v>
      </c>
      <c r="G1480" s="34" t="s">
        <v>13492</v>
      </c>
      <c r="H1480" s="35" t="s">
        <v>9186</v>
      </c>
      <c r="I1480" s="36" t="str">
        <f t="shared" si="192"/>
        <v>3</v>
      </c>
      <c r="J1480" s="36">
        <f t="shared" si="193"/>
        <v>14</v>
      </c>
      <c r="K1480" s="36" t="str">
        <f t="shared" si="194"/>
        <v>21</v>
      </c>
      <c r="L1480" s="36" t="str">
        <f t="shared" si="195"/>
        <v>07</v>
      </c>
      <c r="M1480" s="36" t="str">
        <f t="shared" si="196"/>
        <v>93</v>
      </c>
      <c r="N1480" s="34">
        <f t="shared" si="197"/>
        <v>12737.54355</v>
      </c>
      <c r="O1480" s="37">
        <v>0</v>
      </c>
      <c r="P1480" s="37">
        <v>12737.54355</v>
      </c>
      <c r="Q1480" s="32" t="s">
        <v>3872</v>
      </c>
      <c r="R1480" s="37" t="s">
        <v>9187</v>
      </c>
      <c r="S1480" s="38">
        <v>44274</v>
      </c>
      <c r="T1480" s="39">
        <f t="shared" si="182"/>
        <v>28</v>
      </c>
    </row>
    <row r="1481" spans="1:20" s="62" customFormat="1" ht="54" hidden="1" outlineLevel="1">
      <c r="A1481" s="32">
        <f t="shared" si="190"/>
        <v>1552</v>
      </c>
      <c r="B1481" s="32" t="s">
        <v>3868</v>
      </c>
      <c r="C1481" s="32" t="s">
        <v>11</v>
      </c>
      <c r="D1481" s="32" t="s">
        <v>9188</v>
      </c>
      <c r="E1481" s="34">
        <v>593316066</v>
      </c>
      <c r="F1481" s="34" t="s">
        <v>9189</v>
      </c>
      <c r="G1481" s="34" t="s">
        <v>13493</v>
      </c>
      <c r="H1481" s="35" t="s">
        <v>9190</v>
      </c>
      <c r="I1481" s="36" t="str">
        <f t="shared" si="192"/>
        <v>4</v>
      </c>
      <c r="J1481" s="36">
        <f t="shared" si="193"/>
        <v>14</v>
      </c>
      <c r="K1481" s="36" t="str">
        <f t="shared" si="194"/>
        <v>14</v>
      </c>
      <c r="L1481" s="36" t="str">
        <f t="shared" si="195"/>
        <v>08</v>
      </c>
      <c r="M1481" s="36" t="str">
        <f t="shared" si="196"/>
        <v>76</v>
      </c>
      <c r="N1481" s="34">
        <f t="shared" si="197"/>
        <v>11021.45132</v>
      </c>
      <c r="O1481" s="37">
        <v>0</v>
      </c>
      <c r="P1481" s="37">
        <v>11021.45132</v>
      </c>
      <c r="Q1481" s="32" t="s">
        <v>3872</v>
      </c>
      <c r="R1481" s="37" t="s">
        <v>9191</v>
      </c>
      <c r="S1481" s="38">
        <v>44314</v>
      </c>
      <c r="T1481" s="39">
        <f t="shared" si="182"/>
        <v>28</v>
      </c>
    </row>
    <row r="1482" spans="1:20" s="62" customFormat="1" ht="54" hidden="1" outlineLevel="1">
      <c r="A1482" s="32">
        <f t="shared" si="190"/>
        <v>1553</v>
      </c>
      <c r="B1482" s="32" t="s">
        <v>3868</v>
      </c>
      <c r="C1482" s="32" t="s">
        <v>11</v>
      </c>
      <c r="D1482" s="32" t="s">
        <v>9192</v>
      </c>
      <c r="E1482" s="34">
        <v>627655008</v>
      </c>
      <c r="F1482" s="34" t="s">
        <v>9193</v>
      </c>
      <c r="G1482" s="34" t="s">
        <v>13494</v>
      </c>
      <c r="H1482" s="35" t="s">
        <v>9194</v>
      </c>
      <c r="I1482" s="36" t="str">
        <f t="shared" si="192"/>
        <v>4</v>
      </c>
      <c r="J1482" s="36">
        <f t="shared" si="193"/>
        <v>14</v>
      </c>
      <c r="K1482" s="36" t="str">
        <f t="shared" si="194"/>
        <v>18</v>
      </c>
      <c r="L1482" s="36" t="str">
        <f t="shared" si="195"/>
        <v>09</v>
      </c>
      <c r="M1482" s="36" t="str">
        <f t="shared" si="196"/>
        <v>88</v>
      </c>
      <c r="N1482" s="34">
        <f t="shared" si="197"/>
        <v>13751.05961</v>
      </c>
      <c r="O1482" s="37">
        <v>0</v>
      </c>
      <c r="P1482" s="37">
        <v>13751.05961</v>
      </c>
      <c r="Q1482" s="32" t="s">
        <v>3872</v>
      </c>
      <c r="R1482" s="37" t="s">
        <v>9195</v>
      </c>
      <c r="S1482" s="38">
        <v>44175</v>
      </c>
      <c r="T1482" s="39">
        <f t="shared" si="182"/>
        <v>28</v>
      </c>
    </row>
    <row r="1483" spans="1:20" s="62" customFormat="1" ht="54" hidden="1" outlineLevel="1">
      <c r="A1483" s="32">
        <f t="shared" si="190"/>
        <v>1554</v>
      </c>
      <c r="B1483" s="32" t="s">
        <v>3868</v>
      </c>
      <c r="C1483" s="32" t="s">
        <v>11</v>
      </c>
      <c r="D1483" s="32" t="s">
        <v>9196</v>
      </c>
      <c r="E1483" s="34">
        <v>558550119</v>
      </c>
      <c r="F1483" s="34" t="s">
        <v>9197</v>
      </c>
      <c r="G1483" s="34" t="s">
        <v>13495</v>
      </c>
      <c r="H1483" s="35" t="s">
        <v>9198</v>
      </c>
      <c r="I1483" s="36" t="str">
        <f t="shared" si="192"/>
        <v>3</v>
      </c>
      <c r="J1483" s="36">
        <f t="shared" si="193"/>
        <v>14</v>
      </c>
      <c r="K1483" s="36" t="str">
        <f t="shared" si="194"/>
        <v>30</v>
      </c>
      <c r="L1483" s="36" t="str">
        <f t="shared" si="195"/>
        <v>10</v>
      </c>
      <c r="M1483" s="36" t="str">
        <f t="shared" si="196"/>
        <v>93</v>
      </c>
      <c r="N1483" s="34">
        <f t="shared" si="197"/>
        <v>13722.38724</v>
      </c>
      <c r="O1483" s="37">
        <v>0</v>
      </c>
      <c r="P1483" s="37">
        <v>13722.38724</v>
      </c>
      <c r="Q1483" s="32" t="s">
        <v>3872</v>
      </c>
      <c r="R1483" s="37" t="s">
        <v>9199</v>
      </c>
      <c r="S1483" s="38">
        <v>44294</v>
      </c>
      <c r="T1483" s="39">
        <f t="shared" si="182"/>
        <v>28</v>
      </c>
    </row>
    <row r="1484" spans="1:20" s="62" customFormat="1" ht="54" hidden="1" outlineLevel="1">
      <c r="A1484" s="32">
        <f t="shared" si="190"/>
        <v>1555</v>
      </c>
      <c r="B1484" s="32" t="s">
        <v>3868</v>
      </c>
      <c r="C1484" s="32" t="s">
        <v>11</v>
      </c>
      <c r="D1484" s="32" t="s">
        <v>9200</v>
      </c>
      <c r="E1484" s="34">
        <v>527839871</v>
      </c>
      <c r="F1484" s="34" t="s">
        <v>9201</v>
      </c>
      <c r="G1484" s="34" t="s">
        <v>13496</v>
      </c>
      <c r="H1484" s="35" t="s">
        <v>9202</v>
      </c>
      <c r="I1484" s="36" t="str">
        <f t="shared" si="192"/>
        <v>4</v>
      </c>
      <c r="J1484" s="36">
        <f t="shared" si="193"/>
        <v>14</v>
      </c>
      <c r="K1484" s="36" t="str">
        <f t="shared" si="194"/>
        <v>16</v>
      </c>
      <c r="L1484" s="36" t="str">
        <f t="shared" si="195"/>
        <v>12</v>
      </c>
      <c r="M1484" s="36" t="str">
        <f t="shared" si="196"/>
        <v>82</v>
      </c>
      <c r="N1484" s="34">
        <f t="shared" si="197"/>
        <v>5473.9992699999993</v>
      </c>
      <c r="O1484" s="37">
        <v>0</v>
      </c>
      <c r="P1484" s="37">
        <v>5473.9992699999993</v>
      </c>
      <c r="Q1484" s="32" t="s">
        <v>3872</v>
      </c>
      <c r="R1484" s="37" t="s">
        <v>9203</v>
      </c>
      <c r="S1484" s="38">
        <v>44517</v>
      </c>
      <c r="T1484" s="39">
        <f t="shared" si="182"/>
        <v>28</v>
      </c>
    </row>
    <row r="1485" spans="1:20" s="62" customFormat="1" ht="54" hidden="1" outlineLevel="1">
      <c r="A1485" s="32">
        <f t="shared" si="190"/>
        <v>1556</v>
      </c>
      <c r="B1485" s="32" t="s">
        <v>3868</v>
      </c>
      <c r="C1485" s="32" t="s">
        <v>11</v>
      </c>
      <c r="D1485" s="32" t="s">
        <v>9204</v>
      </c>
      <c r="E1485" s="34">
        <v>528074449</v>
      </c>
      <c r="F1485" s="34" t="s">
        <v>9205</v>
      </c>
      <c r="G1485" s="34" t="s">
        <v>13497</v>
      </c>
      <c r="H1485" s="35" t="s">
        <v>9206</v>
      </c>
      <c r="I1485" s="36" t="str">
        <f t="shared" si="192"/>
        <v>4</v>
      </c>
      <c r="J1485" s="36">
        <f t="shared" si="193"/>
        <v>14</v>
      </c>
      <c r="K1485" s="36" t="str">
        <f t="shared" si="194"/>
        <v>04</v>
      </c>
      <c r="L1485" s="36" t="str">
        <f t="shared" si="195"/>
        <v>03</v>
      </c>
      <c r="M1485" s="36" t="str">
        <f t="shared" si="196"/>
        <v>89</v>
      </c>
      <c r="N1485" s="34">
        <f t="shared" si="197"/>
        <v>28272.330999999998</v>
      </c>
      <c r="O1485" s="37">
        <v>18315</v>
      </c>
      <c r="P1485" s="37">
        <v>9957.3310000000001</v>
      </c>
      <c r="Q1485" s="32" t="s">
        <v>3872</v>
      </c>
      <c r="R1485" s="37" t="s">
        <v>9128</v>
      </c>
      <c r="S1485" s="38">
        <v>44350</v>
      </c>
      <c r="T1485" s="39">
        <f t="shared" si="182"/>
        <v>28</v>
      </c>
    </row>
    <row r="1486" spans="1:20" s="62" customFormat="1" ht="54" hidden="1" outlineLevel="1">
      <c r="A1486" s="32">
        <f t="shared" si="190"/>
        <v>1557</v>
      </c>
      <c r="B1486" s="32" t="s">
        <v>3868</v>
      </c>
      <c r="C1486" s="32" t="s">
        <v>11</v>
      </c>
      <c r="D1486" s="32" t="s">
        <v>9207</v>
      </c>
      <c r="E1486" s="34">
        <v>492242163</v>
      </c>
      <c r="F1486" s="34" t="s">
        <v>9208</v>
      </c>
      <c r="G1486" s="34" t="s">
        <v>13498</v>
      </c>
      <c r="H1486" s="35" t="s">
        <v>9209</v>
      </c>
      <c r="I1486" s="36" t="str">
        <f t="shared" si="192"/>
        <v>4</v>
      </c>
      <c r="J1486" s="36">
        <f t="shared" si="193"/>
        <v>14</v>
      </c>
      <c r="K1486" s="36" t="str">
        <f t="shared" si="194"/>
        <v>30</v>
      </c>
      <c r="L1486" s="36" t="str">
        <f t="shared" si="195"/>
        <v>08</v>
      </c>
      <c r="M1486" s="36" t="str">
        <f t="shared" si="196"/>
        <v>85</v>
      </c>
      <c r="N1486" s="34">
        <f t="shared" si="197"/>
        <v>28257.72683</v>
      </c>
      <c r="O1486" s="37">
        <v>18915</v>
      </c>
      <c r="P1486" s="37">
        <v>9342.7268299999996</v>
      </c>
      <c r="Q1486" s="32" t="s">
        <v>3872</v>
      </c>
      <c r="R1486" s="37" t="s">
        <v>9210</v>
      </c>
      <c r="S1486" s="38">
        <v>44307</v>
      </c>
      <c r="T1486" s="39">
        <f t="shared" si="182"/>
        <v>28</v>
      </c>
    </row>
    <row r="1487" spans="1:20" s="62" customFormat="1" ht="54" hidden="1" outlineLevel="1">
      <c r="A1487" s="32">
        <f t="shared" si="190"/>
        <v>1558</v>
      </c>
      <c r="B1487" s="32" t="s">
        <v>3868</v>
      </c>
      <c r="C1487" s="32" t="s">
        <v>11</v>
      </c>
      <c r="D1487" s="32" t="s">
        <v>9211</v>
      </c>
      <c r="E1487" s="34">
        <v>519909083</v>
      </c>
      <c r="F1487" s="34" t="s">
        <v>9212</v>
      </c>
      <c r="G1487" s="34" t="s">
        <v>13499</v>
      </c>
      <c r="H1487" s="35" t="s">
        <v>9213</v>
      </c>
      <c r="I1487" s="36" t="str">
        <f t="shared" si="192"/>
        <v>4</v>
      </c>
      <c r="J1487" s="36">
        <f t="shared" si="193"/>
        <v>14</v>
      </c>
      <c r="K1487" s="36" t="str">
        <f t="shared" si="194"/>
        <v>22</v>
      </c>
      <c r="L1487" s="36" t="str">
        <f t="shared" si="195"/>
        <v>06</v>
      </c>
      <c r="M1487" s="36" t="str">
        <f t="shared" si="196"/>
        <v>90</v>
      </c>
      <c r="N1487" s="34">
        <f t="shared" si="197"/>
        <v>27707.128210000003</v>
      </c>
      <c r="O1487" s="37">
        <v>17390</v>
      </c>
      <c r="P1487" s="37">
        <v>10317.128210000001</v>
      </c>
      <c r="Q1487" s="32" t="s">
        <v>3872</v>
      </c>
      <c r="R1487" s="37" t="s">
        <v>9214</v>
      </c>
      <c r="S1487" s="38">
        <v>44344</v>
      </c>
      <c r="T1487" s="39">
        <f t="shared" si="182"/>
        <v>28</v>
      </c>
    </row>
    <row r="1488" spans="1:20" s="62" customFormat="1" ht="54" hidden="1" outlineLevel="1">
      <c r="A1488" s="32">
        <f t="shared" si="190"/>
        <v>1559</v>
      </c>
      <c r="B1488" s="32" t="s">
        <v>3868</v>
      </c>
      <c r="C1488" s="32" t="s">
        <v>11</v>
      </c>
      <c r="D1488" s="32" t="s">
        <v>9215</v>
      </c>
      <c r="E1488" s="34">
        <v>631608808</v>
      </c>
      <c r="F1488" s="34" t="s">
        <v>9216</v>
      </c>
      <c r="G1488" s="34" t="s">
        <v>13500</v>
      </c>
      <c r="H1488" s="35" t="s">
        <v>9217</v>
      </c>
      <c r="I1488" s="36" t="str">
        <f t="shared" si="192"/>
        <v>3</v>
      </c>
      <c r="J1488" s="36">
        <f t="shared" si="193"/>
        <v>14</v>
      </c>
      <c r="K1488" s="36" t="str">
        <f t="shared" si="194"/>
        <v>25</v>
      </c>
      <c r="L1488" s="36" t="str">
        <f t="shared" si="195"/>
        <v>10</v>
      </c>
      <c r="M1488" s="36" t="str">
        <f t="shared" si="196"/>
        <v>89</v>
      </c>
      <c r="N1488" s="34">
        <f t="shared" si="197"/>
        <v>24253.085650000001</v>
      </c>
      <c r="O1488" s="37">
        <v>20258</v>
      </c>
      <c r="P1488" s="37">
        <v>3995.08565</v>
      </c>
      <c r="Q1488" s="32" t="s">
        <v>3872</v>
      </c>
      <c r="R1488" s="37" t="s">
        <v>9218</v>
      </c>
      <c r="S1488" s="38">
        <v>44116</v>
      </c>
      <c r="T1488" s="39">
        <f t="shared" si="182"/>
        <v>28</v>
      </c>
    </row>
    <row r="1489" spans="1:20" s="62" customFormat="1" ht="54" hidden="1" outlineLevel="1">
      <c r="A1489" s="32">
        <f t="shared" si="190"/>
        <v>1560</v>
      </c>
      <c r="B1489" s="32" t="s">
        <v>3868</v>
      </c>
      <c r="C1489" s="32" t="s">
        <v>11</v>
      </c>
      <c r="D1489" s="32" t="s">
        <v>9219</v>
      </c>
      <c r="E1489" s="34">
        <v>517858893</v>
      </c>
      <c r="F1489" s="34" t="s">
        <v>9220</v>
      </c>
      <c r="G1489" s="34" t="s">
        <v>13501</v>
      </c>
      <c r="H1489" s="35" t="s">
        <v>9221</v>
      </c>
      <c r="I1489" s="36" t="str">
        <f t="shared" si="192"/>
        <v>4</v>
      </c>
      <c r="J1489" s="36">
        <f t="shared" si="193"/>
        <v>14</v>
      </c>
      <c r="K1489" s="36" t="str">
        <f t="shared" si="194"/>
        <v>01</v>
      </c>
      <c r="L1489" s="36" t="str">
        <f t="shared" si="195"/>
        <v>11</v>
      </c>
      <c r="M1489" s="36" t="str">
        <f t="shared" si="196"/>
        <v>92</v>
      </c>
      <c r="N1489" s="34">
        <f t="shared" si="197"/>
        <v>27882.388939999997</v>
      </c>
      <c r="O1489" s="37">
        <v>17500</v>
      </c>
      <c r="P1489" s="37">
        <v>10382.388939999999</v>
      </c>
      <c r="Q1489" s="32" t="s">
        <v>3872</v>
      </c>
      <c r="R1489" s="37" t="s">
        <v>9222</v>
      </c>
      <c r="S1489" s="38">
        <v>44344</v>
      </c>
      <c r="T1489" s="39">
        <f t="shared" si="182"/>
        <v>28</v>
      </c>
    </row>
    <row r="1490" spans="1:20" s="62" customFormat="1" ht="54" hidden="1" outlineLevel="1">
      <c r="A1490" s="32">
        <f t="shared" si="190"/>
        <v>1561</v>
      </c>
      <c r="B1490" s="32" t="s">
        <v>3868</v>
      </c>
      <c r="C1490" s="32" t="s">
        <v>11</v>
      </c>
      <c r="D1490" s="32" t="s">
        <v>9223</v>
      </c>
      <c r="E1490" s="34">
        <v>538398736</v>
      </c>
      <c r="F1490" s="34" t="s">
        <v>9224</v>
      </c>
      <c r="G1490" s="34" t="s">
        <v>13502</v>
      </c>
      <c r="H1490" s="35" t="s">
        <v>9225</v>
      </c>
      <c r="I1490" s="36" t="str">
        <f t="shared" si="192"/>
        <v>4</v>
      </c>
      <c r="J1490" s="36">
        <f t="shared" si="193"/>
        <v>14</v>
      </c>
      <c r="K1490" s="36" t="str">
        <f t="shared" si="194"/>
        <v>06</v>
      </c>
      <c r="L1490" s="36" t="str">
        <f t="shared" si="195"/>
        <v>04</v>
      </c>
      <c r="M1490" s="36" t="str">
        <f t="shared" si="196"/>
        <v>95</v>
      </c>
      <c r="N1490" s="34">
        <f t="shared" si="197"/>
        <v>30750.291819999999</v>
      </c>
      <c r="O1490" s="37">
        <v>19300</v>
      </c>
      <c r="P1490" s="37">
        <v>11450.29182</v>
      </c>
      <c r="Q1490" s="32" t="s">
        <v>3872</v>
      </c>
      <c r="R1490" s="37" t="s">
        <v>9226</v>
      </c>
      <c r="S1490" s="38">
        <v>44344</v>
      </c>
      <c r="T1490" s="39">
        <f t="shared" si="182"/>
        <v>28</v>
      </c>
    </row>
    <row r="1491" spans="1:20" s="62" customFormat="1" ht="54" hidden="1" outlineLevel="1">
      <c r="A1491" s="32">
        <f t="shared" si="190"/>
        <v>1562</v>
      </c>
      <c r="B1491" s="32" t="s">
        <v>3868</v>
      </c>
      <c r="C1491" s="32" t="s">
        <v>11</v>
      </c>
      <c r="D1491" s="32" t="s">
        <v>9227</v>
      </c>
      <c r="E1491" s="34">
        <v>509123997</v>
      </c>
      <c r="F1491" s="34" t="s">
        <v>9228</v>
      </c>
      <c r="G1491" s="34" t="s">
        <v>13503</v>
      </c>
      <c r="H1491" s="35" t="s">
        <v>9229</v>
      </c>
      <c r="I1491" s="36" t="str">
        <f t="shared" si="192"/>
        <v>4</v>
      </c>
      <c r="J1491" s="36">
        <f t="shared" si="193"/>
        <v>14</v>
      </c>
      <c r="K1491" s="36" t="str">
        <f t="shared" si="194"/>
        <v>22</v>
      </c>
      <c r="L1491" s="36" t="str">
        <f t="shared" si="195"/>
        <v>07</v>
      </c>
      <c r="M1491" s="36" t="str">
        <f t="shared" si="196"/>
        <v>86</v>
      </c>
      <c r="N1491" s="34">
        <f t="shared" si="197"/>
        <v>29706.362000000001</v>
      </c>
      <c r="O1491" s="37">
        <v>19240</v>
      </c>
      <c r="P1491" s="37">
        <v>10466.361999999999</v>
      </c>
      <c r="Q1491" s="32" t="s">
        <v>3872</v>
      </c>
      <c r="R1491" s="37" t="s">
        <v>9230</v>
      </c>
      <c r="S1491" s="38">
        <v>44350</v>
      </c>
      <c r="T1491" s="39">
        <f t="shared" si="182"/>
        <v>28</v>
      </c>
    </row>
    <row r="1492" spans="1:20" s="62" customFormat="1" ht="54" hidden="1" outlineLevel="1">
      <c r="A1492" s="32">
        <f t="shared" si="190"/>
        <v>1563</v>
      </c>
      <c r="B1492" s="32" t="s">
        <v>3868</v>
      </c>
      <c r="C1492" s="32" t="s">
        <v>11</v>
      </c>
      <c r="D1492" s="32" t="s">
        <v>9231</v>
      </c>
      <c r="E1492" s="34">
        <v>527354076</v>
      </c>
      <c r="F1492" s="34" t="s">
        <v>9232</v>
      </c>
      <c r="G1492" s="34" t="s">
        <v>13504</v>
      </c>
      <c r="H1492" s="35" t="s">
        <v>9233</v>
      </c>
      <c r="I1492" s="36" t="str">
        <f t="shared" si="192"/>
        <v>3</v>
      </c>
      <c r="J1492" s="36">
        <f t="shared" si="193"/>
        <v>14</v>
      </c>
      <c r="K1492" s="36" t="str">
        <f t="shared" si="194"/>
        <v>08</v>
      </c>
      <c r="L1492" s="36" t="str">
        <f t="shared" si="195"/>
        <v>05</v>
      </c>
      <c r="M1492" s="36" t="str">
        <f t="shared" si="196"/>
        <v>95</v>
      </c>
      <c r="N1492" s="34">
        <f t="shared" si="197"/>
        <v>30654.695039999999</v>
      </c>
      <c r="O1492" s="37">
        <v>19240</v>
      </c>
      <c r="P1492" s="37">
        <v>11414.695039999999</v>
      </c>
      <c r="Q1492" s="32" t="s">
        <v>3872</v>
      </c>
      <c r="R1492" s="37" t="s">
        <v>9234</v>
      </c>
      <c r="S1492" s="38">
        <v>44344</v>
      </c>
      <c r="T1492" s="39">
        <f t="shared" si="182"/>
        <v>28</v>
      </c>
    </row>
    <row r="1493" spans="1:20" s="62" customFormat="1" ht="54" hidden="1" outlineLevel="1">
      <c r="A1493" s="32">
        <f t="shared" si="190"/>
        <v>1564</v>
      </c>
      <c r="B1493" s="32" t="s">
        <v>3868</v>
      </c>
      <c r="C1493" s="32" t="s">
        <v>11</v>
      </c>
      <c r="D1493" s="32" t="s">
        <v>9235</v>
      </c>
      <c r="E1493" s="34">
        <v>572218863</v>
      </c>
      <c r="F1493" s="34" t="s">
        <v>9236</v>
      </c>
      <c r="G1493" s="34" t="s">
        <v>13505</v>
      </c>
      <c r="H1493" s="35" t="s">
        <v>9237</v>
      </c>
      <c r="I1493" s="36" t="str">
        <f t="shared" si="192"/>
        <v>3</v>
      </c>
      <c r="J1493" s="36">
        <f t="shared" si="193"/>
        <v>14</v>
      </c>
      <c r="K1493" s="36" t="str">
        <f t="shared" si="194"/>
        <v>02</v>
      </c>
      <c r="L1493" s="36" t="str">
        <f t="shared" si="195"/>
        <v>04</v>
      </c>
      <c r="M1493" s="36" t="str">
        <f t="shared" si="196"/>
        <v>87</v>
      </c>
      <c r="N1493" s="34">
        <f t="shared" si="197"/>
        <v>29799.001</v>
      </c>
      <c r="O1493" s="37">
        <v>19300</v>
      </c>
      <c r="P1493" s="37">
        <v>10499.001</v>
      </c>
      <c r="Q1493" s="32" t="s">
        <v>3872</v>
      </c>
      <c r="R1493" s="37" t="s">
        <v>9238</v>
      </c>
      <c r="S1493" s="38">
        <v>44371</v>
      </c>
      <c r="T1493" s="39">
        <f t="shared" si="182"/>
        <v>28</v>
      </c>
    </row>
    <row r="1494" spans="1:20" s="62" customFormat="1" ht="54" hidden="1" outlineLevel="1">
      <c r="A1494" s="32">
        <f t="shared" si="190"/>
        <v>1565</v>
      </c>
      <c r="B1494" s="32" t="s">
        <v>3868</v>
      </c>
      <c r="C1494" s="32" t="s">
        <v>11</v>
      </c>
      <c r="D1494" s="32" t="s">
        <v>9239</v>
      </c>
      <c r="E1494" s="34">
        <v>577445602</v>
      </c>
      <c r="F1494" s="34" t="s">
        <v>9240</v>
      </c>
      <c r="G1494" s="34" t="s">
        <v>13506</v>
      </c>
      <c r="H1494" s="35" t="s">
        <v>9241</v>
      </c>
      <c r="I1494" s="36" t="str">
        <f t="shared" si="192"/>
        <v>4</v>
      </c>
      <c r="J1494" s="36">
        <f t="shared" si="193"/>
        <v>14</v>
      </c>
      <c r="K1494" s="36" t="str">
        <f t="shared" si="194"/>
        <v>28</v>
      </c>
      <c r="L1494" s="36" t="str">
        <f t="shared" si="195"/>
        <v>11</v>
      </c>
      <c r="M1494" s="36" t="str">
        <f t="shared" si="196"/>
        <v>91</v>
      </c>
      <c r="N1494" s="34">
        <f t="shared" si="197"/>
        <v>29335.804100000001</v>
      </c>
      <c r="O1494" s="37">
        <v>19000</v>
      </c>
      <c r="P1494" s="37">
        <v>10335.804099999999</v>
      </c>
      <c r="Q1494" s="32" t="s">
        <v>3872</v>
      </c>
      <c r="R1494" s="37" t="s">
        <v>9242</v>
      </c>
      <c r="S1494" s="38">
        <v>44364</v>
      </c>
      <c r="T1494" s="39">
        <f t="shared" ref="T1494:T1557" si="198">+LEN(R1494)</f>
        <v>28</v>
      </c>
    </row>
    <row r="1495" spans="1:20" s="62" customFormat="1" ht="54" hidden="1" outlineLevel="1">
      <c r="A1495" s="32">
        <f t="shared" si="190"/>
        <v>1566</v>
      </c>
      <c r="B1495" s="32" t="s">
        <v>3868</v>
      </c>
      <c r="C1495" s="32" t="s">
        <v>11</v>
      </c>
      <c r="D1495" s="32" t="s">
        <v>9243</v>
      </c>
      <c r="E1495" s="34">
        <v>554560852</v>
      </c>
      <c r="F1495" s="34" t="s">
        <v>9244</v>
      </c>
      <c r="G1495" s="34" t="s">
        <v>13507</v>
      </c>
      <c r="H1495" s="35">
        <v>42605872190095</v>
      </c>
      <c r="I1495" s="36" t="str">
        <f t="shared" si="192"/>
        <v>4</v>
      </c>
      <c r="J1495" s="36">
        <f t="shared" si="193"/>
        <v>14</v>
      </c>
      <c r="K1495" s="36" t="str">
        <f t="shared" si="194"/>
        <v>26</v>
      </c>
      <c r="L1495" s="36" t="str">
        <f t="shared" si="195"/>
        <v>05</v>
      </c>
      <c r="M1495" s="36" t="str">
        <f t="shared" si="196"/>
        <v>87</v>
      </c>
      <c r="N1495" s="34">
        <f t="shared" si="197"/>
        <v>29335.804100000001</v>
      </c>
      <c r="O1495" s="37">
        <v>19000</v>
      </c>
      <c r="P1495" s="37">
        <v>10335.804099999999</v>
      </c>
      <c r="Q1495" s="32" t="s">
        <v>3872</v>
      </c>
      <c r="R1495" s="37" t="s">
        <v>9245</v>
      </c>
      <c r="S1495" s="38">
        <v>44364</v>
      </c>
      <c r="T1495" s="39">
        <f t="shared" si="198"/>
        <v>28</v>
      </c>
    </row>
    <row r="1496" spans="1:20" s="62" customFormat="1" ht="54" hidden="1" outlineLevel="1">
      <c r="A1496" s="32">
        <f t="shared" si="190"/>
        <v>1567</v>
      </c>
      <c r="B1496" s="32" t="s">
        <v>3868</v>
      </c>
      <c r="C1496" s="32" t="s">
        <v>11</v>
      </c>
      <c r="D1496" s="32" t="s">
        <v>9246</v>
      </c>
      <c r="E1496" s="34">
        <v>597970264</v>
      </c>
      <c r="F1496" s="34" t="s">
        <v>9247</v>
      </c>
      <c r="G1496" s="34" t="s">
        <v>13508</v>
      </c>
      <c r="H1496" s="35" t="s">
        <v>9248</v>
      </c>
      <c r="I1496" s="36" t="str">
        <f t="shared" si="192"/>
        <v>4</v>
      </c>
      <c r="J1496" s="36">
        <f t="shared" si="193"/>
        <v>14</v>
      </c>
      <c r="K1496" s="36" t="str">
        <f t="shared" si="194"/>
        <v>10</v>
      </c>
      <c r="L1496" s="36" t="str">
        <f t="shared" si="195"/>
        <v>12</v>
      </c>
      <c r="M1496" s="36" t="str">
        <f t="shared" si="196"/>
        <v>89</v>
      </c>
      <c r="N1496" s="34">
        <f t="shared" si="197"/>
        <v>31034.1927</v>
      </c>
      <c r="O1496" s="37">
        <v>20100</v>
      </c>
      <c r="P1496" s="37">
        <v>10934.1927</v>
      </c>
      <c r="Q1496" s="32" t="s">
        <v>3872</v>
      </c>
      <c r="R1496" s="37" t="s">
        <v>9249</v>
      </c>
      <c r="S1496" s="38">
        <v>44364</v>
      </c>
      <c r="T1496" s="39">
        <f t="shared" si="198"/>
        <v>28</v>
      </c>
    </row>
    <row r="1497" spans="1:20" s="62" customFormat="1" ht="54" hidden="1" outlineLevel="1">
      <c r="A1497" s="32">
        <f t="shared" si="190"/>
        <v>1568</v>
      </c>
      <c r="B1497" s="32" t="s">
        <v>3868</v>
      </c>
      <c r="C1497" s="32" t="s">
        <v>11</v>
      </c>
      <c r="D1497" s="32" t="s">
        <v>9250</v>
      </c>
      <c r="E1497" s="34">
        <v>574634661</v>
      </c>
      <c r="F1497" s="34" t="s">
        <v>9251</v>
      </c>
      <c r="G1497" s="34" t="s">
        <v>13509</v>
      </c>
      <c r="H1497" s="35" t="s">
        <v>9252</v>
      </c>
      <c r="I1497" s="36" t="str">
        <f t="shared" si="192"/>
        <v>4</v>
      </c>
      <c r="J1497" s="36">
        <f t="shared" si="193"/>
        <v>14</v>
      </c>
      <c r="K1497" s="36" t="str">
        <f t="shared" si="194"/>
        <v>27</v>
      </c>
      <c r="L1497" s="36" t="str">
        <f t="shared" si="195"/>
        <v>02</v>
      </c>
      <c r="M1497" s="36" t="str">
        <f t="shared" si="196"/>
        <v>94</v>
      </c>
      <c r="N1497" s="34">
        <f t="shared" si="197"/>
        <v>26738.510490000001</v>
      </c>
      <c r="O1497" s="37">
        <v>18500</v>
      </c>
      <c r="P1497" s="37">
        <v>8238.5104900000006</v>
      </c>
      <c r="Q1497" s="32" t="s">
        <v>3872</v>
      </c>
      <c r="R1497" s="37" t="s">
        <v>9253</v>
      </c>
      <c r="S1497" s="38">
        <v>44414</v>
      </c>
      <c r="T1497" s="39">
        <f t="shared" si="198"/>
        <v>28</v>
      </c>
    </row>
    <row r="1498" spans="1:20" s="62" customFormat="1" ht="54" hidden="1" outlineLevel="1">
      <c r="A1498" s="32">
        <f t="shared" si="190"/>
        <v>1569</v>
      </c>
      <c r="B1498" s="32" t="s">
        <v>3868</v>
      </c>
      <c r="C1498" s="32" t="s">
        <v>11</v>
      </c>
      <c r="D1498" s="32" t="s">
        <v>9254</v>
      </c>
      <c r="E1498" s="34">
        <v>614608411</v>
      </c>
      <c r="F1498" s="34" t="s">
        <v>9255</v>
      </c>
      <c r="G1498" s="34" t="s">
        <v>13510</v>
      </c>
      <c r="H1498" s="35" t="s">
        <v>9256</v>
      </c>
      <c r="I1498" s="36" t="str">
        <f t="shared" si="192"/>
        <v>4</v>
      </c>
      <c r="J1498" s="36">
        <f t="shared" si="193"/>
        <v>14</v>
      </c>
      <c r="K1498" s="36" t="str">
        <f t="shared" si="194"/>
        <v>25</v>
      </c>
      <c r="L1498" s="36" t="str">
        <f t="shared" si="195"/>
        <v>06</v>
      </c>
      <c r="M1498" s="36" t="str">
        <f t="shared" si="196"/>
        <v>98</v>
      </c>
      <c r="N1498" s="34">
        <f t="shared" si="197"/>
        <v>26156.74944</v>
      </c>
      <c r="O1498" s="37">
        <v>17500</v>
      </c>
      <c r="P1498" s="37">
        <v>8656.7494399999996</v>
      </c>
      <c r="Q1498" s="32" t="s">
        <v>3872</v>
      </c>
      <c r="R1498" s="37" t="s">
        <v>9257</v>
      </c>
      <c r="S1498" s="38">
        <v>44383</v>
      </c>
      <c r="T1498" s="39">
        <f t="shared" si="198"/>
        <v>28</v>
      </c>
    </row>
    <row r="1499" spans="1:20" s="62" customFormat="1" ht="54" hidden="1" outlineLevel="1">
      <c r="A1499" s="32">
        <f t="shared" ref="A1499:A1562" si="199">+A1498+1</f>
        <v>1570</v>
      </c>
      <c r="B1499" s="32" t="s">
        <v>3868</v>
      </c>
      <c r="C1499" s="32" t="s">
        <v>11</v>
      </c>
      <c r="D1499" s="32" t="s">
        <v>9258</v>
      </c>
      <c r="E1499" s="34">
        <v>548153514</v>
      </c>
      <c r="F1499" s="34" t="s">
        <v>9259</v>
      </c>
      <c r="G1499" s="34" t="s">
        <v>13511</v>
      </c>
      <c r="H1499" s="35" t="s">
        <v>9260</v>
      </c>
      <c r="I1499" s="36" t="str">
        <f t="shared" si="192"/>
        <v>4</v>
      </c>
      <c r="J1499" s="36">
        <f t="shared" si="193"/>
        <v>14</v>
      </c>
      <c r="K1499" s="36" t="str">
        <f t="shared" si="194"/>
        <v>09</v>
      </c>
      <c r="L1499" s="36" t="str">
        <f t="shared" si="195"/>
        <v>07</v>
      </c>
      <c r="M1499" s="36" t="str">
        <f t="shared" si="196"/>
        <v>97</v>
      </c>
      <c r="N1499" s="34">
        <f t="shared" si="197"/>
        <v>29893.427929999998</v>
      </c>
      <c r="O1499" s="37">
        <v>20000</v>
      </c>
      <c r="P1499" s="37">
        <v>9893.4279299999998</v>
      </c>
      <c r="Q1499" s="32" t="s">
        <v>3872</v>
      </c>
      <c r="R1499" s="37" t="s">
        <v>9261</v>
      </c>
      <c r="S1499" s="38">
        <v>44391</v>
      </c>
      <c r="T1499" s="39">
        <f t="shared" si="198"/>
        <v>28</v>
      </c>
    </row>
    <row r="1500" spans="1:20" s="62" customFormat="1" ht="54" hidden="1" outlineLevel="1">
      <c r="A1500" s="32">
        <f t="shared" si="199"/>
        <v>1571</v>
      </c>
      <c r="B1500" s="32" t="s">
        <v>3868</v>
      </c>
      <c r="C1500" s="32" t="s">
        <v>11</v>
      </c>
      <c r="D1500" s="32" t="s">
        <v>9262</v>
      </c>
      <c r="E1500" s="34">
        <v>531014901</v>
      </c>
      <c r="F1500" s="34" t="s">
        <v>9263</v>
      </c>
      <c r="G1500" s="34" t="s">
        <v>13512</v>
      </c>
      <c r="H1500" s="35" t="s">
        <v>9264</v>
      </c>
      <c r="I1500" s="36" t="str">
        <f t="shared" si="192"/>
        <v>4</v>
      </c>
      <c r="J1500" s="36">
        <f t="shared" si="193"/>
        <v>14</v>
      </c>
      <c r="K1500" s="36" t="str">
        <f t="shared" si="194"/>
        <v>31</v>
      </c>
      <c r="L1500" s="36" t="str">
        <f t="shared" si="195"/>
        <v>12</v>
      </c>
      <c r="M1500" s="36" t="str">
        <f t="shared" si="196"/>
        <v>92</v>
      </c>
      <c r="N1500" s="34">
        <f t="shared" si="197"/>
        <v>26904.085129999999</v>
      </c>
      <c r="O1500" s="37">
        <v>18000</v>
      </c>
      <c r="P1500" s="37">
        <v>8904.0851300000013</v>
      </c>
      <c r="Q1500" s="32" t="s">
        <v>3872</v>
      </c>
      <c r="R1500" s="37" t="s">
        <v>9265</v>
      </c>
      <c r="S1500" s="38">
        <v>44391</v>
      </c>
      <c r="T1500" s="39">
        <f t="shared" si="198"/>
        <v>28</v>
      </c>
    </row>
    <row r="1501" spans="1:20" s="62" customFormat="1" ht="54" hidden="1" outlineLevel="1">
      <c r="A1501" s="32">
        <f t="shared" si="199"/>
        <v>1572</v>
      </c>
      <c r="B1501" s="32" t="s">
        <v>3868</v>
      </c>
      <c r="C1501" s="32" t="s">
        <v>11</v>
      </c>
      <c r="D1501" s="32" t="s">
        <v>9266</v>
      </c>
      <c r="E1501" s="34">
        <v>626365203</v>
      </c>
      <c r="F1501" s="34" t="s">
        <v>9267</v>
      </c>
      <c r="G1501" s="34" t="s">
        <v>13513</v>
      </c>
      <c r="H1501" s="35" t="s">
        <v>9268</v>
      </c>
      <c r="I1501" s="36" t="str">
        <f t="shared" si="192"/>
        <v>4</v>
      </c>
      <c r="J1501" s="36">
        <f t="shared" si="193"/>
        <v>14</v>
      </c>
      <c r="K1501" s="36" t="str">
        <f t="shared" si="194"/>
        <v>04</v>
      </c>
      <c r="L1501" s="36" t="str">
        <f t="shared" si="195"/>
        <v>03</v>
      </c>
      <c r="M1501" s="36" t="str">
        <f t="shared" si="196"/>
        <v>88</v>
      </c>
      <c r="N1501" s="34">
        <f t="shared" si="197"/>
        <v>29033.991880000001</v>
      </c>
      <c r="O1501" s="37">
        <v>19425</v>
      </c>
      <c r="P1501" s="37">
        <v>9608.9918800000014</v>
      </c>
      <c r="Q1501" s="32" t="s">
        <v>3872</v>
      </c>
      <c r="R1501" s="37" t="s">
        <v>9269</v>
      </c>
      <c r="S1501" s="38">
        <v>44391</v>
      </c>
      <c r="T1501" s="39">
        <f t="shared" si="198"/>
        <v>28</v>
      </c>
    </row>
    <row r="1502" spans="1:20" s="62" customFormat="1" ht="54" hidden="1" outlineLevel="1">
      <c r="A1502" s="32">
        <f t="shared" si="199"/>
        <v>1573</v>
      </c>
      <c r="B1502" s="32" t="s">
        <v>3868</v>
      </c>
      <c r="C1502" s="32" t="s">
        <v>11</v>
      </c>
      <c r="D1502" s="32" t="s">
        <v>9270</v>
      </c>
      <c r="E1502" s="34">
        <v>600795799</v>
      </c>
      <c r="F1502" s="34" t="s">
        <v>9271</v>
      </c>
      <c r="G1502" s="34" t="s">
        <v>13514</v>
      </c>
      <c r="H1502" s="35" t="s">
        <v>9272</v>
      </c>
      <c r="I1502" s="36" t="str">
        <f t="shared" si="192"/>
        <v>3</v>
      </c>
      <c r="J1502" s="36">
        <f t="shared" si="193"/>
        <v>14</v>
      </c>
      <c r="K1502" s="36" t="str">
        <f t="shared" si="194"/>
        <v>05</v>
      </c>
      <c r="L1502" s="36" t="str">
        <f t="shared" si="195"/>
        <v>08</v>
      </c>
      <c r="M1502" s="36" t="str">
        <f t="shared" si="196"/>
        <v>86</v>
      </c>
      <c r="N1502" s="34">
        <f t="shared" si="197"/>
        <v>31388.099340000001</v>
      </c>
      <c r="O1502" s="37">
        <v>21000</v>
      </c>
      <c r="P1502" s="37">
        <v>10388.099340000001</v>
      </c>
      <c r="Q1502" s="32" t="s">
        <v>3872</v>
      </c>
      <c r="R1502" s="37" t="s">
        <v>9273</v>
      </c>
      <c r="S1502" s="38">
        <v>44403</v>
      </c>
      <c r="T1502" s="39">
        <f t="shared" si="198"/>
        <v>28</v>
      </c>
    </row>
    <row r="1503" spans="1:20" s="62" customFormat="1" ht="54" hidden="1" outlineLevel="1">
      <c r="A1503" s="32">
        <f t="shared" si="199"/>
        <v>1574</v>
      </c>
      <c r="B1503" s="32" t="s">
        <v>3868</v>
      </c>
      <c r="C1503" s="32" t="s">
        <v>11</v>
      </c>
      <c r="D1503" s="32" t="s">
        <v>9274</v>
      </c>
      <c r="E1503" s="34">
        <v>537730442</v>
      </c>
      <c r="F1503" s="34" t="s">
        <v>9275</v>
      </c>
      <c r="G1503" s="34" t="s">
        <v>13515</v>
      </c>
      <c r="H1503" s="35" t="s">
        <v>9276</v>
      </c>
      <c r="I1503" s="36" t="str">
        <f t="shared" si="192"/>
        <v>4</v>
      </c>
      <c r="J1503" s="36">
        <f t="shared" si="193"/>
        <v>14</v>
      </c>
      <c r="K1503" s="36" t="str">
        <f t="shared" si="194"/>
        <v>22</v>
      </c>
      <c r="L1503" s="36" t="str">
        <f t="shared" si="195"/>
        <v>10</v>
      </c>
      <c r="M1503" s="36" t="str">
        <f t="shared" si="196"/>
        <v>88</v>
      </c>
      <c r="N1503" s="34">
        <f t="shared" si="197"/>
        <v>29893.427929999998</v>
      </c>
      <c r="O1503" s="37">
        <v>20000</v>
      </c>
      <c r="P1503" s="37">
        <v>9893.4279299999998</v>
      </c>
      <c r="Q1503" s="32" t="s">
        <v>3872</v>
      </c>
      <c r="R1503" s="37" t="s">
        <v>9277</v>
      </c>
      <c r="S1503" s="38">
        <v>44405</v>
      </c>
      <c r="T1503" s="39">
        <f t="shared" si="198"/>
        <v>28</v>
      </c>
    </row>
    <row r="1504" spans="1:20" s="62" customFormat="1" ht="54" hidden="1" outlineLevel="1">
      <c r="A1504" s="32">
        <f t="shared" si="199"/>
        <v>1575</v>
      </c>
      <c r="B1504" s="32" t="s">
        <v>3868</v>
      </c>
      <c r="C1504" s="32" t="s">
        <v>11</v>
      </c>
      <c r="D1504" s="32" t="s">
        <v>9278</v>
      </c>
      <c r="E1504" s="34">
        <v>535535449</v>
      </c>
      <c r="F1504" s="34" t="s">
        <v>9279</v>
      </c>
      <c r="G1504" s="34" t="s">
        <v>13516</v>
      </c>
      <c r="H1504" s="35" t="s">
        <v>9280</v>
      </c>
      <c r="I1504" s="36" t="str">
        <f t="shared" si="192"/>
        <v>4</v>
      </c>
      <c r="J1504" s="36">
        <f t="shared" si="193"/>
        <v>14</v>
      </c>
      <c r="K1504" s="36" t="str">
        <f t="shared" si="194"/>
        <v>13</v>
      </c>
      <c r="L1504" s="36" t="str">
        <f t="shared" si="195"/>
        <v>04</v>
      </c>
      <c r="M1504" s="36" t="str">
        <f t="shared" si="196"/>
        <v>93</v>
      </c>
      <c r="N1504" s="34">
        <f t="shared" si="197"/>
        <v>28170.7376</v>
      </c>
      <c r="O1504" s="37">
        <v>19500</v>
      </c>
      <c r="P1504" s="37">
        <v>8670.7376000000004</v>
      </c>
      <c r="Q1504" s="32" t="s">
        <v>3872</v>
      </c>
      <c r="R1504" s="37" t="s">
        <v>9281</v>
      </c>
      <c r="S1504" s="38">
        <v>44435</v>
      </c>
      <c r="T1504" s="39">
        <f t="shared" si="198"/>
        <v>28</v>
      </c>
    </row>
    <row r="1505" spans="1:21" s="62" customFormat="1" ht="54" hidden="1" outlineLevel="1">
      <c r="A1505" s="32">
        <f t="shared" si="199"/>
        <v>1576</v>
      </c>
      <c r="B1505" s="32" t="s">
        <v>3868</v>
      </c>
      <c r="C1505" s="32" t="s">
        <v>11</v>
      </c>
      <c r="D1505" s="32" t="s">
        <v>9282</v>
      </c>
      <c r="E1505" s="34">
        <v>545015211</v>
      </c>
      <c r="F1505" s="34" t="s">
        <v>9283</v>
      </c>
      <c r="G1505" s="34" t="s">
        <v>13517</v>
      </c>
      <c r="H1505" s="35" t="s">
        <v>9284</v>
      </c>
      <c r="I1505" s="36" t="str">
        <f t="shared" si="192"/>
        <v>4</v>
      </c>
      <c r="J1505" s="36">
        <f t="shared" si="193"/>
        <v>14</v>
      </c>
      <c r="K1505" s="36" t="str">
        <f t="shared" si="194"/>
        <v>05</v>
      </c>
      <c r="L1505" s="36" t="str">
        <f t="shared" si="195"/>
        <v>05</v>
      </c>
      <c r="M1505" s="36" t="str">
        <f t="shared" si="196"/>
        <v>89</v>
      </c>
      <c r="N1505" s="34">
        <f t="shared" si="197"/>
        <v>28906.49783</v>
      </c>
      <c r="O1505" s="37">
        <v>20000</v>
      </c>
      <c r="P1505" s="37">
        <v>8906.4978300000002</v>
      </c>
      <c r="Q1505" s="32" t="s">
        <v>3872</v>
      </c>
      <c r="R1505" s="37" t="s">
        <v>9285</v>
      </c>
      <c r="S1505" s="38">
        <v>44432</v>
      </c>
      <c r="T1505" s="39">
        <f t="shared" si="198"/>
        <v>28</v>
      </c>
    </row>
    <row r="1506" spans="1:21" s="62" customFormat="1" ht="54" hidden="1" outlineLevel="1">
      <c r="A1506" s="32">
        <f t="shared" si="199"/>
        <v>1577</v>
      </c>
      <c r="B1506" s="32" t="s">
        <v>3868</v>
      </c>
      <c r="C1506" s="32" t="s">
        <v>11</v>
      </c>
      <c r="D1506" s="32" t="s">
        <v>9286</v>
      </c>
      <c r="E1506" s="34">
        <v>571759484</v>
      </c>
      <c r="F1506" s="34" t="s">
        <v>9287</v>
      </c>
      <c r="G1506" s="34" t="s">
        <v>13518</v>
      </c>
      <c r="H1506" s="35" t="s">
        <v>9288</v>
      </c>
      <c r="I1506" s="36" t="str">
        <f t="shared" si="192"/>
        <v>4</v>
      </c>
      <c r="J1506" s="36">
        <f t="shared" si="193"/>
        <v>14</v>
      </c>
      <c r="K1506" s="36" t="str">
        <f t="shared" si="194"/>
        <v>20</v>
      </c>
      <c r="L1506" s="36" t="str">
        <f t="shared" si="195"/>
        <v>03</v>
      </c>
      <c r="M1506" s="36" t="str">
        <f t="shared" si="196"/>
        <v>97</v>
      </c>
      <c r="N1506" s="34">
        <f t="shared" si="197"/>
        <v>25545.895380000002</v>
      </c>
      <c r="O1506" s="37">
        <v>18300</v>
      </c>
      <c r="P1506" s="37">
        <v>7245.8953799999999</v>
      </c>
      <c r="Q1506" s="32" t="s">
        <v>3872</v>
      </c>
      <c r="R1506" s="37" t="s">
        <v>9289</v>
      </c>
      <c r="S1506" s="38">
        <v>44456</v>
      </c>
      <c r="T1506" s="39">
        <f t="shared" si="198"/>
        <v>28</v>
      </c>
    </row>
    <row r="1507" spans="1:21" s="62" customFormat="1" ht="54" hidden="1" outlineLevel="1">
      <c r="A1507" s="32">
        <f t="shared" si="199"/>
        <v>1578</v>
      </c>
      <c r="B1507" s="32" t="s">
        <v>3868</v>
      </c>
      <c r="C1507" s="32" t="s">
        <v>11</v>
      </c>
      <c r="D1507" s="32" t="s">
        <v>9290</v>
      </c>
      <c r="E1507" s="34">
        <v>527802831</v>
      </c>
      <c r="F1507" s="34" t="s">
        <v>9291</v>
      </c>
      <c r="G1507" s="34" t="s">
        <v>13519</v>
      </c>
      <c r="H1507" s="35" t="s">
        <v>9292</v>
      </c>
      <c r="I1507" s="36" t="str">
        <f t="shared" si="192"/>
        <v>4</v>
      </c>
      <c r="J1507" s="36">
        <f t="shared" si="193"/>
        <v>14</v>
      </c>
      <c r="K1507" s="36" t="str">
        <f t="shared" si="194"/>
        <v>17</v>
      </c>
      <c r="L1507" s="36" t="str">
        <f t="shared" si="195"/>
        <v>10</v>
      </c>
      <c r="M1507" s="36" t="str">
        <f t="shared" si="196"/>
        <v>87</v>
      </c>
      <c r="N1507" s="34">
        <f t="shared" si="197"/>
        <v>28183.83538</v>
      </c>
      <c r="O1507" s="37">
        <v>19500</v>
      </c>
      <c r="P1507" s="37">
        <v>8683.8353800000004</v>
      </c>
      <c r="Q1507" s="32" t="s">
        <v>3872</v>
      </c>
      <c r="R1507" s="37" t="s">
        <v>9293</v>
      </c>
      <c r="S1507" s="38">
        <v>44434</v>
      </c>
      <c r="T1507" s="39">
        <f t="shared" si="198"/>
        <v>28</v>
      </c>
    </row>
    <row r="1508" spans="1:21" s="62" customFormat="1" ht="54" hidden="1" outlineLevel="1">
      <c r="A1508" s="32">
        <f t="shared" si="199"/>
        <v>1579</v>
      </c>
      <c r="B1508" s="32" t="s">
        <v>3868</v>
      </c>
      <c r="C1508" s="32" t="s">
        <v>11</v>
      </c>
      <c r="D1508" s="32" t="s">
        <v>9294</v>
      </c>
      <c r="E1508" s="34">
        <v>600331860</v>
      </c>
      <c r="F1508" s="34" t="s">
        <v>9295</v>
      </c>
      <c r="G1508" s="34" t="s">
        <v>13520</v>
      </c>
      <c r="H1508" s="35" t="s">
        <v>9296</v>
      </c>
      <c r="I1508" s="36" t="str">
        <f t="shared" si="192"/>
        <v>4</v>
      </c>
      <c r="J1508" s="36">
        <f t="shared" si="193"/>
        <v>14</v>
      </c>
      <c r="K1508" s="36" t="str">
        <f t="shared" si="194"/>
        <v>27</v>
      </c>
      <c r="L1508" s="36" t="str">
        <f t="shared" si="195"/>
        <v>04</v>
      </c>
      <c r="M1508" s="36" t="str">
        <f t="shared" si="196"/>
        <v>81</v>
      </c>
      <c r="N1508" s="34">
        <f t="shared" si="197"/>
        <v>30785.420189999997</v>
      </c>
      <c r="O1508" s="37">
        <v>21300</v>
      </c>
      <c r="P1508" s="37">
        <v>9485.4201899999989</v>
      </c>
      <c r="Q1508" s="32" t="s">
        <v>3872</v>
      </c>
      <c r="R1508" s="37" t="s">
        <v>9297</v>
      </c>
      <c r="S1508" s="38">
        <v>44431</v>
      </c>
      <c r="T1508" s="39">
        <f t="shared" si="198"/>
        <v>28</v>
      </c>
    </row>
    <row r="1509" spans="1:21" s="62" customFormat="1" ht="54" hidden="1" outlineLevel="1">
      <c r="A1509" s="32">
        <f t="shared" si="199"/>
        <v>1580</v>
      </c>
      <c r="B1509" s="32" t="s">
        <v>3868</v>
      </c>
      <c r="C1509" s="32" t="s">
        <v>11</v>
      </c>
      <c r="D1509" s="32" t="s">
        <v>9298</v>
      </c>
      <c r="E1509" s="34">
        <v>517977556</v>
      </c>
      <c r="F1509" s="34" t="s">
        <v>9299</v>
      </c>
      <c r="G1509" s="34" t="s">
        <v>13521</v>
      </c>
      <c r="H1509" s="35" t="s">
        <v>9300</v>
      </c>
      <c r="I1509" s="36" t="str">
        <f t="shared" si="192"/>
        <v>4</v>
      </c>
      <c r="J1509" s="36">
        <f t="shared" si="193"/>
        <v>14</v>
      </c>
      <c r="K1509" s="36" t="str">
        <f t="shared" si="194"/>
        <v>01</v>
      </c>
      <c r="L1509" s="36" t="str">
        <f t="shared" si="195"/>
        <v>08</v>
      </c>
      <c r="M1509" s="36" t="str">
        <f t="shared" si="196"/>
        <v>88</v>
      </c>
      <c r="N1509" s="34">
        <f t="shared" si="197"/>
        <v>30785.420189999997</v>
      </c>
      <c r="O1509" s="37">
        <v>21300</v>
      </c>
      <c r="P1509" s="37">
        <v>9485.4201899999989</v>
      </c>
      <c r="Q1509" s="32" t="s">
        <v>3872</v>
      </c>
      <c r="R1509" s="37" t="s">
        <v>9301</v>
      </c>
      <c r="S1509" s="38">
        <v>44431</v>
      </c>
      <c r="T1509" s="39">
        <f t="shared" si="198"/>
        <v>28</v>
      </c>
    </row>
    <row r="1510" spans="1:21" s="62" customFormat="1" ht="54" hidden="1" outlineLevel="1">
      <c r="A1510" s="32">
        <f t="shared" si="199"/>
        <v>1581</v>
      </c>
      <c r="B1510" s="32" t="s">
        <v>3868</v>
      </c>
      <c r="C1510" s="32" t="s">
        <v>11</v>
      </c>
      <c r="D1510" s="32" t="s">
        <v>9302</v>
      </c>
      <c r="E1510" s="34">
        <v>517832490</v>
      </c>
      <c r="F1510" s="34" t="s">
        <v>9303</v>
      </c>
      <c r="G1510" s="34" t="s">
        <v>13522</v>
      </c>
      <c r="H1510" s="35" t="s">
        <v>9304</v>
      </c>
      <c r="I1510" s="36" t="str">
        <f t="shared" si="192"/>
        <v>4</v>
      </c>
      <c r="J1510" s="36">
        <f t="shared" si="193"/>
        <v>14</v>
      </c>
      <c r="K1510" s="36" t="str">
        <f t="shared" si="194"/>
        <v>24</v>
      </c>
      <c r="L1510" s="36" t="str">
        <f t="shared" si="195"/>
        <v>09</v>
      </c>
      <c r="M1510" s="36" t="str">
        <f t="shared" si="196"/>
        <v>85</v>
      </c>
      <c r="N1510" s="34">
        <f t="shared" si="197"/>
        <v>28906.49783</v>
      </c>
      <c r="O1510" s="37">
        <v>20000</v>
      </c>
      <c r="P1510" s="37">
        <v>8906.4978300000002</v>
      </c>
      <c r="Q1510" s="32" t="s">
        <v>3872</v>
      </c>
      <c r="R1510" s="37" t="s">
        <v>9305</v>
      </c>
      <c r="S1510" s="38">
        <v>44431</v>
      </c>
      <c r="T1510" s="39">
        <f t="shared" si="198"/>
        <v>28</v>
      </c>
    </row>
    <row r="1511" spans="1:21" s="62" customFormat="1" ht="54" hidden="1" outlineLevel="1">
      <c r="A1511" s="32">
        <f t="shared" si="199"/>
        <v>1582</v>
      </c>
      <c r="B1511" s="32" t="s">
        <v>3868</v>
      </c>
      <c r="C1511" s="32" t="s">
        <v>11</v>
      </c>
      <c r="D1511" s="32" t="s">
        <v>9306</v>
      </c>
      <c r="E1511" s="34">
        <v>638278408</v>
      </c>
      <c r="F1511" s="34" t="s">
        <v>9307</v>
      </c>
      <c r="G1511" s="34" t="s">
        <v>13523</v>
      </c>
      <c r="H1511" s="35">
        <v>51107015980021</v>
      </c>
      <c r="I1511" s="36" t="str">
        <f t="shared" si="192"/>
        <v>5</v>
      </c>
      <c r="J1511" s="36">
        <f t="shared" si="193"/>
        <v>14</v>
      </c>
      <c r="K1511" s="36" t="str">
        <f t="shared" si="194"/>
        <v>11</v>
      </c>
      <c r="L1511" s="36" t="str">
        <f t="shared" si="195"/>
        <v>07</v>
      </c>
      <c r="M1511" s="36" t="str">
        <f t="shared" si="196"/>
        <v>01</v>
      </c>
      <c r="N1511" s="34">
        <f t="shared" si="197"/>
        <v>29185.200230000002</v>
      </c>
      <c r="O1511" s="37">
        <v>22500</v>
      </c>
      <c r="P1511" s="37">
        <v>6685.2002300000004</v>
      </c>
      <c r="Q1511" s="32" t="s">
        <v>3872</v>
      </c>
      <c r="R1511" s="37" t="s">
        <v>9308</v>
      </c>
      <c r="S1511" s="38">
        <v>44495</v>
      </c>
      <c r="T1511" s="39">
        <f t="shared" si="198"/>
        <v>28</v>
      </c>
    </row>
    <row r="1512" spans="1:21" s="62" customFormat="1" ht="54" hidden="1" outlineLevel="1">
      <c r="A1512" s="32">
        <f t="shared" si="199"/>
        <v>1583</v>
      </c>
      <c r="B1512" s="32" t="s">
        <v>3868</v>
      </c>
      <c r="C1512" s="32" t="s">
        <v>11</v>
      </c>
      <c r="D1512" s="32" t="s">
        <v>9309</v>
      </c>
      <c r="E1512" s="34">
        <v>606029044</v>
      </c>
      <c r="F1512" s="34" t="s">
        <v>9310</v>
      </c>
      <c r="G1512" s="34" t="s">
        <v>13524</v>
      </c>
      <c r="H1512" s="35" t="s">
        <v>9311</v>
      </c>
      <c r="I1512" s="36" t="str">
        <f t="shared" si="192"/>
        <v>5</v>
      </c>
      <c r="J1512" s="36">
        <f t="shared" si="193"/>
        <v>14</v>
      </c>
      <c r="K1512" s="36" t="str">
        <f t="shared" si="194"/>
        <v>31</v>
      </c>
      <c r="L1512" s="36" t="str">
        <f t="shared" si="195"/>
        <v>03</v>
      </c>
      <c r="M1512" s="36" t="str">
        <f t="shared" si="196"/>
        <v>01</v>
      </c>
      <c r="N1512" s="34">
        <f t="shared" si="197"/>
        <v>30297.348269999999</v>
      </c>
      <c r="O1512" s="37">
        <v>22500</v>
      </c>
      <c r="P1512" s="37">
        <v>7797.3482699999995</v>
      </c>
      <c r="Q1512" s="32" t="s">
        <v>3872</v>
      </c>
      <c r="R1512" s="37" t="s">
        <v>9312</v>
      </c>
      <c r="S1512" s="38">
        <v>44492</v>
      </c>
      <c r="T1512" s="39">
        <f t="shared" si="198"/>
        <v>28</v>
      </c>
    </row>
    <row r="1513" spans="1:21" s="62" customFormat="1" ht="54" hidden="1" outlineLevel="1">
      <c r="A1513" s="32">
        <f t="shared" si="199"/>
        <v>1584</v>
      </c>
      <c r="B1513" s="32" t="s">
        <v>3868</v>
      </c>
      <c r="C1513" s="32" t="s">
        <v>11</v>
      </c>
      <c r="D1513" s="32" t="s">
        <v>9313</v>
      </c>
      <c r="E1513" s="34">
        <v>599814828</v>
      </c>
      <c r="F1513" s="34" t="s">
        <v>9314</v>
      </c>
      <c r="G1513" s="34" t="s">
        <v>13525</v>
      </c>
      <c r="H1513" s="35" t="s">
        <v>9315</v>
      </c>
      <c r="I1513" s="36" t="str">
        <f t="shared" si="192"/>
        <v>4</v>
      </c>
      <c r="J1513" s="36">
        <f t="shared" si="193"/>
        <v>14</v>
      </c>
      <c r="K1513" s="36" t="str">
        <f t="shared" si="194"/>
        <v>15</v>
      </c>
      <c r="L1513" s="36" t="str">
        <f t="shared" si="195"/>
        <v>04</v>
      </c>
      <c r="M1513" s="36" t="str">
        <f t="shared" si="196"/>
        <v>87</v>
      </c>
      <c r="N1513" s="34">
        <f t="shared" si="197"/>
        <v>24240.878629999999</v>
      </c>
      <c r="O1513" s="37">
        <v>18000</v>
      </c>
      <c r="P1513" s="37">
        <v>6240.8786300000002</v>
      </c>
      <c r="Q1513" s="32" t="s">
        <v>3872</v>
      </c>
      <c r="R1513" s="37" t="s">
        <v>9316</v>
      </c>
      <c r="S1513" s="38">
        <v>44484</v>
      </c>
      <c r="T1513" s="39">
        <f t="shared" si="198"/>
        <v>28</v>
      </c>
    </row>
    <row r="1514" spans="1:21" s="62" customFormat="1" ht="54" hidden="1" outlineLevel="1">
      <c r="A1514" s="32">
        <f t="shared" si="199"/>
        <v>1585</v>
      </c>
      <c r="B1514" s="32" t="s">
        <v>3868</v>
      </c>
      <c r="C1514" s="32" t="s">
        <v>11</v>
      </c>
      <c r="D1514" s="32" t="s">
        <v>9317</v>
      </c>
      <c r="E1514" s="34">
        <v>564732119</v>
      </c>
      <c r="F1514" s="34" t="s">
        <v>9318</v>
      </c>
      <c r="G1514" s="34" t="s">
        <v>13526</v>
      </c>
      <c r="H1514" s="35" t="s">
        <v>9319</v>
      </c>
      <c r="I1514" s="36" t="str">
        <f t="shared" si="192"/>
        <v>4</v>
      </c>
      <c r="J1514" s="36">
        <f t="shared" si="193"/>
        <v>14</v>
      </c>
      <c r="K1514" s="36" t="str">
        <f t="shared" si="194"/>
        <v>13</v>
      </c>
      <c r="L1514" s="36" t="str">
        <f t="shared" si="195"/>
        <v>06</v>
      </c>
      <c r="M1514" s="36" t="str">
        <f t="shared" si="196"/>
        <v>80</v>
      </c>
      <c r="N1514" s="34">
        <f t="shared" si="197"/>
        <v>28950.799490000001</v>
      </c>
      <c r="O1514" s="37">
        <v>21500</v>
      </c>
      <c r="P1514" s="37">
        <v>7450.7994900000003</v>
      </c>
      <c r="Q1514" s="32" t="s">
        <v>3872</v>
      </c>
      <c r="R1514" s="37" t="s">
        <v>9320</v>
      </c>
      <c r="S1514" s="38">
        <v>44113</v>
      </c>
      <c r="T1514" s="39">
        <f t="shared" si="198"/>
        <v>28</v>
      </c>
    </row>
    <row r="1515" spans="1:21" s="62" customFormat="1" ht="54" hidden="1" outlineLevel="1">
      <c r="A1515" s="32">
        <f t="shared" si="199"/>
        <v>1586</v>
      </c>
      <c r="B1515" s="32" t="s">
        <v>3868</v>
      </c>
      <c r="C1515" s="32" t="s">
        <v>11</v>
      </c>
      <c r="D1515" s="32" t="s">
        <v>9321</v>
      </c>
      <c r="E1515" s="34">
        <v>556619538</v>
      </c>
      <c r="F1515" s="34" t="s">
        <v>9322</v>
      </c>
      <c r="G1515" s="34" t="s">
        <v>13527</v>
      </c>
      <c r="H1515" s="35" t="s">
        <v>9323</v>
      </c>
      <c r="I1515" s="36" t="str">
        <f t="shared" si="192"/>
        <v>3</v>
      </c>
      <c r="J1515" s="36">
        <f t="shared" si="193"/>
        <v>14</v>
      </c>
      <c r="K1515" s="36" t="str">
        <f t="shared" si="194"/>
        <v>16</v>
      </c>
      <c r="L1515" s="36" t="str">
        <f t="shared" si="195"/>
        <v>01</v>
      </c>
      <c r="M1515" s="36" t="str">
        <f t="shared" si="196"/>
        <v>92</v>
      </c>
      <c r="N1515" s="34">
        <f t="shared" si="197"/>
        <v>23963.655429999999</v>
      </c>
      <c r="O1515" s="37">
        <v>20000</v>
      </c>
      <c r="P1515" s="37">
        <v>3963.6554300000003</v>
      </c>
      <c r="Q1515" s="32" t="s">
        <v>3872</v>
      </c>
      <c r="R1515" s="37" t="s">
        <v>9324</v>
      </c>
      <c r="S1515" s="38">
        <v>44546</v>
      </c>
      <c r="T1515" s="39">
        <f t="shared" si="198"/>
        <v>28</v>
      </c>
    </row>
    <row r="1516" spans="1:21" s="62" customFormat="1" ht="54" hidden="1" outlineLevel="1">
      <c r="A1516" s="32">
        <f t="shared" si="199"/>
        <v>1587</v>
      </c>
      <c r="B1516" s="32" t="s">
        <v>3868</v>
      </c>
      <c r="C1516" s="32" t="s">
        <v>11</v>
      </c>
      <c r="D1516" s="32" t="s">
        <v>9325</v>
      </c>
      <c r="E1516" s="34">
        <v>537976452</v>
      </c>
      <c r="F1516" s="34" t="s">
        <v>9326</v>
      </c>
      <c r="G1516" s="34" t="s">
        <v>13528</v>
      </c>
      <c r="H1516" s="35" t="s">
        <v>9327</v>
      </c>
      <c r="I1516" s="36" t="str">
        <f t="shared" si="192"/>
        <v>4</v>
      </c>
      <c r="J1516" s="36">
        <f t="shared" si="193"/>
        <v>14</v>
      </c>
      <c r="K1516" s="36" t="str">
        <f t="shared" si="194"/>
        <v>23</v>
      </c>
      <c r="L1516" s="36" t="str">
        <f t="shared" si="195"/>
        <v>03</v>
      </c>
      <c r="M1516" s="36" t="str">
        <f t="shared" si="196"/>
        <v>83</v>
      </c>
      <c r="N1516" s="34">
        <f t="shared" si="197"/>
        <v>23963.655429999999</v>
      </c>
      <c r="O1516" s="37">
        <v>20000</v>
      </c>
      <c r="P1516" s="37">
        <v>3963.6554300000003</v>
      </c>
      <c r="Q1516" s="32" t="s">
        <v>3872</v>
      </c>
      <c r="R1516" s="37" t="s">
        <v>9328</v>
      </c>
      <c r="S1516" s="38">
        <v>44554</v>
      </c>
      <c r="T1516" s="39">
        <f t="shared" si="198"/>
        <v>28</v>
      </c>
    </row>
    <row r="1517" spans="1:21" s="62" customFormat="1" ht="54" hidden="1" outlineLevel="1">
      <c r="A1517" s="32">
        <f t="shared" si="199"/>
        <v>1588</v>
      </c>
      <c r="B1517" s="32" t="s">
        <v>3868</v>
      </c>
      <c r="C1517" s="32" t="s">
        <v>11</v>
      </c>
      <c r="D1517" s="32" t="s">
        <v>9329</v>
      </c>
      <c r="E1517" s="34">
        <v>577514935</v>
      </c>
      <c r="F1517" s="34" t="s">
        <v>9330</v>
      </c>
      <c r="G1517" s="34" t="s">
        <v>13529</v>
      </c>
      <c r="H1517" s="35" t="s">
        <v>9331</v>
      </c>
      <c r="I1517" s="36" t="str">
        <f t="shared" si="192"/>
        <v>3</v>
      </c>
      <c r="J1517" s="36">
        <f t="shared" si="193"/>
        <v>14</v>
      </c>
      <c r="K1517" s="36" t="str">
        <f t="shared" si="194"/>
        <v>02</v>
      </c>
      <c r="L1517" s="36" t="str">
        <f t="shared" si="195"/>
        <v>06</v>
      </c>
      <c r="M1517" s="36" t="str">
        <f t="shared" si="196"/>
        <v>73</v>
      </c>
      <c r="N1517" s="34">
        <f t="shared" si="197"/>
        <v>23961.62412</v>
      </c>
      <c r="O1517" s="37">
        <v>20000</v>
      </c>
      <c r="P1517" s="37">
        <v>3961.6241199999999</v>
      </c>
      <c r="Q1517" s="32" t="s">
        <v>3872</v>
      </c>
      <c r="R1517" s="37" t="s">
        <v>9332</v>
      </c>
      <c r="S1517" s="38">
        <v>44552</v>
      </c>
      <c r="T1517" s="39">
        <f t="shared" si="198"/>
        <v>28</v>
      </c>
    </row>
    <row r="1518" spans="1:21" s="62" customFormat="1" ht="54" outlineLevel="1">
      <c r="A1518" s="32">
        <f t="shared" si="199"/>
        <v>1589</v>
      </c>
      <c r="B1518" s="32" t="s">
        <v>3868</v>
      </c>
      <c r="C1518" s="32" t="s">
        <v>11</v>
      </c>
      <c r="D1518" s="32" t="s">
        <v>9333</v>
      </c>
      <c r="E1518" s="34" t="s">
        <v>9334</v>
      </c>
      <c r="F1518" s="43" t="s">
        <v>9335</v>
      </c>
      <c r="G1518" s="34" t="s">
        <v>13530</v>
      </c>
      <c r="H1518" s="35" t="s">
        <v>9336</v>
      </c>
      <c r="I1518" s="36" t="str">
        <f t="shared" si="192"/>
        <v>3</v>
      </c>
      <c r="J1518" s="36">
        <f t="shared" si="193"/>
        <v>14</v>
      </c>
      <c r="K1518" s="36" t="str">
        <f t="shared" si="194"/>
        <v>10</v>
      </c>
      <c r="L1518" s="36" t="str">
        <f t="shared" si="195"/>
        <v>12</v>
      </c>
      <c r="M1518" s="36" t="str">
        <f t="shared" si="196"/>
        <v>87</v>
      </c>
      <c r="N1518" s="34">
        <f t="shared" si="197"/>
        <v>32000</v>
      </c>
      <c r="O1518" s="37">
        <v>32000</v>
      </c>
      <c r="P1518" s="37">
        <v>0</v>
      </c>
      <c r="Q1518" s="32" t="s">
        <v>3872</v>
      </c>
      <c r="R1518" s="37" t="s">
        <v>9337</v>
      </c>
      <c r="S1518" s="38">
        <v>44667</v>
      </c>
      <c r="T1518" s="39">
        <f t="shared" si="198"/>
        <v>28</v>
      </c>
      <c r="U1518" s="72"/>
    </row>
    <row r="1519" spans="1:21" s="62" customFormat="1" ht="54" hidden="1" outlineLevel="1">
      <c r="A1519" s="32">
        <f t="shared" si="199"/>
        <v>1590</v>
      </c>
      <c r="B1519" s="32" t="s">
        <v>3868</v>
      </c>
      <c r="C1519" s="32" t="s">
        <v>11</v>
      </c>
      <c r="D1519" s="32" t="s">
        <v>9338</v>
      </c>
      <c r="E1519" s="34" t="s">
        <v>9339</v>
      </c>
      <c r="F1519" s="34" t="s">
        <v>9340</v>
      </c>
      <c r="G1519" s="34" t="s">
        <v>13531</v>
      </c>
      <c r="H1519" s="35" t="s">
        <v>9341</v>
      </c>
      <c r="I1519" s="36" t="str">
        <f t="shared" si="192"/>
        <v>4</v>
      </c>
      <c r="J1519" s="36">
        <f t="shared" si="193"/>
        <v>14</v>
      </c>
      <c r="K1519" s="36" t="str">
        <f t="shared" si="194"/>
        <v>01</v>
      </c>
      <c r="L1519" s="36" t="str">
        <f t="shared" si="195"/>
        <v>08</v>
      </c>
      <c r="M1519" s="36" t="str">
        <f t="shared" si="196"/>
        <v>80</v>
      </c>
      <c r="N1519" s="34">
        <f t="shared" si="197"/>
        <v>32162.186180000001</v>
      </c>
      <c r="O1519" s="37">
        <v>28000</v>
      </c>
      <c r="P1519" s="37">
        <v>4162.1861800000006</v>
      </c>
      <c r="Q1519" s="32" t="s">
        <v>3872</v>
      </c>
      <c r="R1519" s="37" t="s">
        <v>9342</v>
      </c>
      <c r="S1519" s="38">
        <v>44502</v>
      </c>
      <c r="T1519" s="39">
        <f t="shared" si="198"/>
        <v>28</v>
      </c>
    </row>
    <row r="1520" spans="1:21" s="62" customFormat="1" ht="54" outlineLevel="1">
      <c r="A1520" s="32">
        <f t="shared" si="199"/>
        <v>1591</v>
      </c>
      <c r="B1520" s="32" t="s">
        <v>3868</v>
      </c>
      <c r="C1520" s="32" t="s">
        <v>11</v>
      </c>
      <c r="D1520" s="32" t="s">
        <v>9343</v>
      </c>
      <c r="E1520" s="34">
        <v>556966677</v>
      </c>
      <c r="F1520" s="43" t="s">
        <v>9344</v>
      </c>
      <c r="G1520" s="34" t="s">
        <v>13532</v>
      </c>
      <c r="H1520" s="35" t="s">
        <v>9345</v>
      </c>
      <c r="I1520" s="36" t="str">
        <f t="shared" si="192"/>
        <v>4</v>
      </c>
      <c r="J1520" s="36">
        <f t="shared" si="193"/>
        <v>14</v>
      </c>
      <c r="K1520" s="36" t="str">
        <f t="shared" si="194"/>
        <v>21</v>
      </c>
      <c r="L1520" s="36" t="str">
        <f t="shared" si="195"/>
        <v>01</v>
      </c>
      <c r="M1520" s="36" t="str">
        <f t="shared" si="196"/>
        <v>86</v>
      </c>
      <c r="N1520" s="34">
        <f t="shared" si="197"/>
        <v>32000</v>
      </c>
      <c r="O1520" s="37">
        <v>32000</v>
      </c>
      <c r="P1520" s="37">
        <v>0</v>
      </c>
      <c r="Q1520" s="32" t="s">
        <v>3872</v>
      </c>
      <c r="R1520" s="37" t="s">
        <v>9346</v>
      </c>
      <c r="S1520" s="38">
        <v>44609</v>
      </c>
      <c r="T1520" s="39">
        <f t="shared" si="198"/>
        <v>28</v>
      </c>
      <c r="U1520" s="72"/>
    </row>
    <row r="1521" spans="1:21" s="62" customFormat="1" ht="54" outlineLevel="1">
      <c r="A1521" s="32">
        <f t="shared" si="199"/>
        <v>1592</v>
      </c>
      <c r="B1521" s="32" t="s">
        <v>3868</v>
      </c>
      <c r="C1521" s="32" t="s">
        <v>11</v>
      </c>
      <c r="D1521" s="32" t="s">
        <v>9347</v>
      </c>
      <c r="E1521" s="34">
        <v>521595747</v>
      </c>
      <c r="F1521" s="43" t="s">
        <v>1895</v>
      </c>
      <c r="G1521" s="34" t="s">
        <v>13533</v>
      </c>
      <c r="H1521" s="35" t="s">
        <v>9348</v>
      </c>
      <c r="I1521" s="36" t="str">
        <f t="shared" si="192"/>
        <v>3</v>
      </c>
      <c r="J1521" s="36">
        <f t="shared" si="193"/>
        <v>14</v>
      </c>
      <c r="K1521" s="36" t="str">
        <f t="shared" si="194"/>
        <v>29</v>
      </c>
      <c r="L1521" s="36" t="str">
        <f t="shared" si="195"/>
        <v>08</v>
      </c>
      <c r="M1521" s="36" t="str">
        <f t="shared" si="196"/>
        <v>86</v>
      </c>
      <c r="N1521" s="34">
        <f t="shared" si="197"/>
        <v>32000</v>
      </c>
      <c r="O1521" s="37">
        <v>32000</v>
      </c>
      <c r="P1521" s="37">
        <v>0</v>
      </c>
      <c r="Q1521" s="32" t="s">
        <v>3872</v>
      </c>
      <c r="R1521" s="37" t="s">
        <v>9349</v>
      </c>
      <c r="S1521" s="38">
        <v>44679</v>
      </c>
      <c r="T1521" s="39">
        <f t="shared" si="198"/>
        <v>28</v>
      </c>
      <c r="U1521" s="72"/>
    </row>
    <row r="1522" spans="1:21" s="62" customFormat="1" ht="54" hidden="1" outlineLevel="1">
      <c r="A1522" s="32">
        <f t="shared" si="199"/>
        <v>1593</v>
      </c>
      <c r="B1522" s="32" t="s">
        <v>3868</v>
      </c>
      <c r="C1522" s="32" t="s">
        <v>11</v>
      </c>
      <c r="D1522" s="32" t="s">
        <v>9350</v>
      </c>
      <c r="E1522" s="34">
        <v>548239437</v>
      </c>
      <c r="F1522" s="43" t="s">
        <v>1886</v>
      </c>
      <c r="G1522" s="34" t="s">
        <v>13534</v>
      </c>
      <c r="H1522" s="35" t="s">
        <v>9351</v>
      </c>
      <c r="I1522" s="36" t="str">
        <f t="shared" si="192"/>
        <v>4</v>
      </c>
      <c r="J1522" s="36">
        <f t="shared" si="193"/>
        <v>14</v>
      </c>
      <c r="K1522" s="36" t="str">
        <f t="shared" si="194"/>
        <v>05</v>
      </c>
      <c r="L1522" s="36" t="str">
        <f t="shared" si="195"/>
        <v>12</v>
      </c>
      <c r="M1522" s="36" t="str">
        <f t="shared" si="196"/>
        <v>92</v>
      </c>
      <c r="N1522" s="34">
        <f t="shared" si="197"/>
        <v>32801.235619999999</v>
      </c>
      <c r="O1522" s="37">
        <v>31065</v>
      </c>
      <c r="P1522" s="37">
        <v>1736.2356200000002</v>
      </c>
      <c r="Q1522" s="32" t="s">
        <v>3872</v>
      </c>
      <c r="R1522" s="37" t="s">
        <v>9352</v>
      </c>
      <c r="S1522" s="38">
        <v>44606</v>
      </c>
      <c r="T1522" s="39">
        <f t="shared" si="198"/>
        <v>28</v>
      </c>
      <c r="U1522" s="72"/>
    </row>
    <row r="1523" spans="1:21" s="62" customFormat="1" ht="18.75" hidden="1">
      <c r="A1523" s="217" t="s">
        <v>9353</v>
      </c>
      <c r="B1523" s="217"/>
      <c r="C1523" s="32"/>
      <c r="D1523" s="32"/>
      <c r="E1523" s="34"/>
      <c r="F1523" s="34"/>
      <c r="G1523" s="34" t="s">
        <v>13433</v>
      </c>
      <c r="H1523" s="35"/>
      <c r="I1523" s="36"/>
      <c r="J1523" s="36"/>
      <c r="K1523" s="36"/>
      <c r="L1523" s="36"/>
      <c r="M1523" s="36"/>
      <c r="N1523" s="60">
        <f>SUM(N1524:N1540)</f>
        <v>547212.06229000003</v>
      </c>
      <c r="O1523" s="60">
        <f t="shared" ref="O1523:P1523" si="200">SUM(O1524:O1540)</f>
        <v>526848</v>
      </c>
      <c r="P1523" s="60">
        <f t="shared" si="200"/>
        <v>20364.062289999998</v>
      </c>
      <c r="Q1523" s="32"/>
      <c r="R1523" s="37"/>
      <c r="S1523" s="38"/>
      <c r="T1523" s="39">
        <f t="shared" si="198"/>
        <v>0</v>
      </c>
    </row>
    <row r="1524" spans="1:21" s="61" customFormat="1" ht="54" outlineLevel="1">
      <c r="A1524" s="32">
        <f>+A1522+1</f>
        <v>1594</v>
      </c>
      <c r="B1524" s="32" t="s">
        <v>3868</v>
      </c>
      <c r="C1524" s="32" t="s">
        <v>13</v>
      </c>
      <c r="D1524" s="32" t="s">
        <v>9354</v>
      </c>
      <c r="E1524" s="34">
        <v>502450399</v>
      </c>
      <c r="F1524" s="43" t="s">
        <v>9355</v>
      </c>
      <c r="G1524" s="34" t="s">
        <v>13535</v>
      </c>
      <c r="H1524" s="35">
        <v>31311832090050</v>
      </c>
      <c r="I1524" s="36" t="str">
        <f t="shared" ref="I1524:I1540" si="201">+MID(H1524,1,1)</f>
        <v>3</v>
      </c>
      <c r="J1524" s="36">
        <f t="shared" ref="J1524:J1540" si="202">+LEN(H1524)</f>
        <v>14</v>
      </c>
      <c r="K1524" s="36" t="str">
        <f t="shared" ref="K1524:K1540" si="203">+MID(H1524,2,2)</f>
        <v>13</v>
      </c>
      <c r="L1524" s="36" t="str">
        <f t="shared" ref="L1524:L1540" si="204">+MID(H1524,4,2)</f>
        <v>11</v>
      </c>
      <c r="M1524" s="36" t="str">
        <f t="shared" ref="M1524:M1540" si="205">+MID(H1524,6,2)</f>
        <v>83</v>
      </c>
      <c r="N1524" s="34">
        <f t="shared" ref="N1524:N1587" si="206">O1524+P1524</f>
        <v>33586.667000000001</v>
      </c>
      <c r="O1524" s="37">
        <v>32000</v>
      </c>
      <c r="P1524" s="37">
        <v>1586.6669999999999</v>
      </c>
      <c r="Q1524" s="32" t="s">
        <v>3872</v>
      </c>
      <c r="R1524" s="37" t="s">
        <v>9356</v>
      </c>
      <c r="S1524" s="38">
        <v>44655</v>
      </c>
      <c r="T1524" s="39">
        <f t="shared" si="198"/>
        <v>28</v>
      </c>
      <c r="U1524" s="72"/>
    </row>
    <row r="1525" spans="1:21" s="61" customFormat="1" ht="54" hidden="1" outlineLevel="1">
      <c r="A1525" s="32">
        <f t="shared" si="199"/>
        <v>1595</v>
      </c>
      <c r="B1525" s="32" t="s">
        <v>3868</v>
      </c>
      <c r="C1525" s="32" t="s">
        <v>13</v>
      </c>
      <c r="D1525" s="32" t="s">
        <v>9357</v>
      </c>
      <c r="E1525" s="34">
        <v>495447404</v>
      </c>
      <c r="F1525" s="43" t="s">
        <v>9358</v>
      </c>
      <c r="G1525" s="34" t="s">
        <v>13536</v>
      </c>
      <c r="H1525" s="35">
        <v>30405802170174</v>
      </c>
      <c r="I1525" s="36" t="str">
        <f t="shared" si="201"/>
        <v>3</v>
      </c>
      <c r="J1525" s="36">
        <f t="shared" si="202"/>
        <v>14</v>
      </c>
      <c r="K1525" s="36" t="str">
        <f t="shared" si="203"/>
        <v>04</v>
      </c>
      <c r="L1525" s="36" t="str">
        <f t="shared" si="204"/>
        <v>05</v>
      </c>
      <c r="M1525" s="36" t="str">
        <f t="shared" si="205"/>
        <v>80</v>
      </c>
      <c r="N1525" s="34">
        <f t="shared" si="206"/>
        <v>31000</v>
      </c>
      <c r="O1525" s="37">
        <v>31000</v>
      </c>
      <c r="P1525" s="37">
        <v>0</v>
      </c>
      <c r="Q1525" s="32" t="s">
        <v>3872</v>
      </c>
      <c r="R1525" s="37" t="s">
        <v>9359</v>
      </c>
      <c r="S1525" s="38">
        <v>44657</v>
      </c>
      <c r="T1525" s="39">
        <f t="shared" si="198"/>
        <v>28</v>
      </c>
      <c r="U1525" s="72"/>
    </row>
    <row r="1526" spans="1:21" s="61" customFormat="1" ht="54" hidden="1" outlineLevel="1">
      <c r="A1526" s="32">
        <f t="shared" si="199"/>
        <v>1596</v>
      </c>
      <c r="B1526" s="32" t="s">
        <v>3868</v>
      </c>
      <c r="C1526" s="32" t="s">
        <v>13</v>
      </c>
      <c r="D1526" s="32" t="s">
        <v>9360</v>
      </c>
      <c r="E1526" s="34">
        <v>602658239</v>
      </c>
      <c r="F1526" s="43" t="s">
        <v>9361</v>
      </c>
      <c r="G1526" s="34" t="s">
        <v>13537</v>
      </c>
      <c r="H1526" s="35">
        <v>42302805880017</v>
      </c>
      <c r="I1526" s="36" t="str">
        <f t="shared" si="201"/>
        <v>4</v>
      </c>
      <c r="J1526" s="36">
        <f t="shared" si="202"/>
        <v>14</v>
      </c>
      <c r="K1526" s="36" t="str">
        <f t="shared" si="203"/>
        <v>23</v>
      </c>
      <c r="L1526" s="36" t="str">
        <f t="shared" si="204"/>
        <v>02</v>
      </c>
      <c r="M1526" s="36" t="str">
        <f t="shared" si="205"/>
        <v>80</v>
      </c>
      <c r="N1526" s="34">
        <f t="shared" si="206"/>
        <v>26000</v>
      </c>
      <c r="O1526" s="37">
        <v>26000</v>
      </c>
      <c r="P1526" s="37">
        <v>0</v>
      </c>
      <c r="Q1526" s="32" t="s">
        <v>3872</v>
      </c>
      <c r="R1526" s="37" t="s">
        <v>9362</v>
      </c>
      <c r="S1526" s="38">
        <v>44657</v>
      </c>
      <c r="T1526" s="39">
        <f t="shared" si="198"/>
        <v>28</v>
      </c>
      <c r="U1526" s="72"/>
    </row>
    <row r="1527" spans="1:21" s="61" customFormat="1" ht="54" hidden="1" outlineLevel="1">
      <c r="A1527" s="32">
        <f t="shared" si="199"/>
        <v>1597</v>
      </c>
      <c r="B1527" s="32" t="s">
        <v>3868</v>
      </c>
      <c r="C1527" s="32" t="s">
        <v>13</v>
      </c>
      <c r="D1527" s="32" t="s">
        <v>9363</v>
      </c>
      <c r="E1527" s="34">
        <v>504118744</v>
      </c>
      <c r="F1527" s="43" t="s">
        <v>9364</v>
      </c>
      <c r="G1527" s="34" t="s">
        <v>13538</v>
      </c>
      <c r="H1527" s="35">
        <v>42606882090032</v>
      </c>
      <c r="I1527" s="36" t="str">
        <f t="shared" si="201"/>
        <v>4</v>
      </c>
      <c r="J1527" s="36">
        <f t="shared" si="202"/>
        <v>14</v>
      </c>
      <c r="K1527" s="36" t="str">
        <f t="shared" si="203"/>
        <v>26</v>
      </c>
      <c r="L1527" s="36" t="str">
        <f t="shared" si="204"/>
        <v>06</v>
      </c>
      <c r="M1527" s="36" t="str">
        <f t="shared" si="205"/>
        <v>88</v>
      </c>
      <c r="N1527" s="34">
        <f t="shared" si="206"/>
        <v>28100</v>
      </c>
      <c r="O1527" s="37">
        <v>28100</v>
      </c>
      <c r="P1527" s="37">
        <v>0</v>
      </c>
      <c r="Q1527" s="32" t="s">
        <v>3872</v>
      </c>
      <c r="R1527" s="37" t="s">
        <v>9365</v>
      </c>
      <c r="S1527" s="38">
        <v>44656</v>
      </c>
      <c r="T1527" s="39">
        <f t="shared" si="198"/>
        <v>28</v>
      </c>
      <c r="U1527" s="72"/>
    </row>
    <row r="1528" spans="1:21" s="61" customFormat="1" ht="54" outlineLevel="1">
      <c r="A1528" s="32">
        <f t="shared" si="199"/>
        <v>1598</v>
      </c>
      <c r="B1528" s="32" t="s">
        <v>3868</v>
      </c>
      <c r="C1528" s="32" t="s">
        <v>13</v>
      </c>
      <c r="D1528" s="32" t="s">
        <v>9366</v>
      </c>
      <c r="E1528" s="34">
        <v>550368064</v>
      </c>
      <c r="F1528" s="43" t="s">
        <v>9367</v>
      </c>
      <c r="G1528" s="34" t="s">
        <v>13539</v>
      </c>
      <c r="H1528" s="35">
        <v>32709965880018</v>
      </c>
      <c r="I1528" s="36" t="str">
        <f t="shared" si="201"/>
        <v>3</v>
      </c>
      <c r="J1528" s="36">
        <f t="shared" si="202"/>
        <v>14</v>
      </c>
      <c r="K1528" s="36" t="str">
        <f t="shared" si="203"/>
        <v>27</v>
      </c>
      <c r="L1528" s="36" t="str">
        <f t="shared" si="204"/>
        <v>09</v>
      </c>
      <c r="M1528" s="36" t="str">
        <f t="shared" si="205"/>
        <v>96</v>
      </c>
      <c r="N1528" s="34">
        <f t="shared" si="206"/>
        <v>36005.79896</v>
      </c>
      <c r="O1528" s="37">
        <v>32000</v>
      </c>
      <c r="P1528" s="37">
        <v>4005.7989600000001</v>
      </c>
      <c r="Q1528" s="32" t="s">
        <v>3872</v>
      </c>
      <c r="R1528" s="37" t="s">
        <v>9368</v>
      </c>
      <c r="S1528" s="38">
        <v>44637</v>
      </c>
      <c r="T1528" s="39">
        <f t="shared" si="198"/>
        <v>28</v>
      </c>
      <c r="U1528" s="72"/>
    </row>
    <row r="1529" spans="1:21" s="61" customFormat="1" ht="54" outlineLevel="1">
      <c r="A1529" s="32">
        <f t="shared" si="199"/>
        <v>1599</v>
      </c>
      <c r="B1529" s="32" t="s">
        <v>3868</v>
      </c>
      <c r="C1529" s="32" t="s">
        <v>13</v>
      </c>
      <c r="D1529" s="32" t="s">
        <v>9369</v>
      </c>
      <c r="E1529" s="34">
        <v>522662393</v>
      </c>
      <c r="F1529" s="43" t="s">
        <v>9370</v>
      </c>
      <c r="G1529" s="34" t="s">
        <v>13540</v>
      </c>
      <c r="H1529" s="35">
        <v>33006882090063</v>
      </c>
      <c r="I1529" s="36" t="str">
        <f t="shared" si="201"/>
        <v>3</v>
      </c>
      <c r="J1529" s="36">
        <f t="shared" si="202"/>
        <v>14</v>
      </c>
      <c r="K1529" s="36" t="str">
        <f t="shared" si="203"/>
        <v>30</v>
      </c>
      <c r="L1529" s="36" t="str">
        <f t="shared" si="204"/>
        <v>06</v>
      </c>
      <c r="M1529" s="36" t="str">
        <f t="shared" si="205"/>
        <v>88</v>
      </c>
      <c r="N1529" s="34">
        <f t="shared" si="206"/>
        <v>35052.158349999998</v>
      </c>
      <c r="O1529" s="37">
        <v>32000</v>
      </c>
      <c r="P1529" s="37">
        <v>3052.1583500000002</v>
      </c>
      <c r="Q1529" s="32" t="s">
        <v>3872</v>
      </c>
      <c r="R1529" s="37" t="s">
        <v>9371</v>
      </c>
      <c r="S1529" s="38">
        <v>44615</v>
      </c>
      <c r="T1529" s="39">
        <f t="shared" si="198"/>
        <v>28</v>
      </c>
      <c r="U1529" s="72"/>
    </row>
    <row r="1530" spans="1:21" s="61" customFormat="1" ht="54" outlineLevel="1">
      <c r="A1530" s="32">
        <f t="shared" si="199"/>
        <v>1600</v>
      </c>
      <c r="B1530" s="32" t="s">
        <v>3868</v>
      </c>
      <c r="C1530" s="32" t="s">
        <v>13</v>
      </c>
      <c r="D1530" s="32" t="s">
        <v>9372</v>
      </c>
      <c r="E1530" s="34">
        <v>597078835</v>
      </c>
      <c r="F1530" s="43" t="s">
        <v>9373</v>
      </c>
      <c r="G1530" s="34" t="s">
        <v>13541</v>
      </c>
      <c r="H1530" s="35">
        <v>30712892090032</v>
      </c>
      <c r="I1530" s="36" t="str">
        <f t="shared" si="201"/>
        <v>3</v>
      </c>
      <c r="J1530" s="36">
        <f t="shared" si="202"/>
        <v>14</v>
      </c>
      <c r="K1530" s="36" t="str">
        <f t="shared" si="203"/>
        <v>07</v>
      </c>
      <c r="L1530" s="36" t="str">
        <f t="shared" si="204"/>
        <v>12</v>
      </c>
      <c r="M1530" s="36" t="str">
        <f t="shared" si="205"/>
        <v>89</v>
      </c>
      <c r="N1530" s="34">
        <f t="shared" si="206"/>
        <v>35487.706850000002</v>
      </c>
      <c r="O1530" s="37">
        <v>32000</v>
      </c>
      <c r="P1530" s="37">
        <v>3487.70685</v>
      </c>
      <c r="Q1530" s="32" t="s">
        <v>3872</v>
      </c>
      <c r="R1530" s="37" t="s">
        <v>9374</v>
      </c>
      <c r="S1530" s="38">
        <v>44646</v>
      </c>
      <c r="T1530" s="39">
        <f t="shared" si="198"/>
        <v>28</v>
      </c>
      <c r="U1530" s="72"/>
    </row>
    <row r="1531" spans="1:21" s="61" customFormat="1" ht="54" outlineLevel="1">
      <c r="A1531" s="32">
        <f t="shared" si="199"/>
        <v>1601</v>
      </c>
      <c r="B1531" s="32" t="s">
        <v>3868</v>
      </c>
      <c r="C1531" s="32" t="s">
        <v>13</v>
      </c>
      <c r="D1531" s="32" t="s">
        <v>9375</v>
      </c>
      <c r="E1531" s="34">
        <v>529917948</v>
      </c>
      <c r="F1531" s="43" t="s">
        <v>9376</v>
      </c>
      <c r="G1531" s="34" t="s">
        <v>13542</v>
      </c>
      <c r="H1531" s="35">
        <v>41601842090113</v>
      </c>
      <c r="I1531" s="36" t="str">
        <f t="shared" si="201"/>
        <v>4</v>
      </c>
      <c r="J1531" s="36">
        <f t="shared" si="202"/>
        <v>14</v>
      </c>
      <c r="K1531" s="36" t="str">
        <f t="shared" si="203"/>
        <v>16</v>
      </c>
      <c r="L1531" s="36" t="str">
        <f t="shared" si="204"/>
        <v>01</v>
      </c>
      <c r="M1531" s="36" t="str">
        <f t="shared" si="205"/>
        <v>84</v>
      </c>
      <c r="N1531" s="34">
        <f t="shared" si="206"/>
        <v>34259.369859999999</v>
      </c>
      <c r="O1531" s="37">
        <v>32000</v>
      </c>
      <c r="P1531" s="37">
        <v>2259.3698599999998</v>
      </c>
      <c r="Q1531" s="32" t="s">
        <v>3872</v>
      </c>
      <c r="R1531" s="37" t="s">
        <v>9377</v>
      </c>
      <c r="S1531" s="38">
        <v>44650</v>
      </c>
      <c r="T1531" s="39">
        <f t="shared" si="198"/>
        <v>28</v>
      </c>
      <c r="U1531" s="72"/>
    </row>
    <row r="1532" spans="1:21" s="61" customFormat="1" ht="54" outlineLevel="1">
      <c r="A1532" s="32">
        <f t="shared" si="199"/>
        <v>1602</v>
      </c>
      <c r="B1532" s="32" t="s">
        <v>3868</v>
      </c>
      <c r="C1532" s="32" t="s">
        <v>13</v>
      </c>
      <c r="D1532" s="32" t="s">
        <v>9378</v>
      </c>
      <c r="E1532" s="34">
        <v>464163458</v>
      </c>
      <c r="F1532" s="43" t="s">
        <v>9379</v>
      </c>
      <c r="G1532" s="34" t="s">
        <v>13543</v>
      </c>
      <c r="H1532" s="35">
        <v>30707805880020</v>
      </c>
      <c r="I1532" s="36" t="str">
        <f t="shared" si="201"/>
        <v>3</v>
      </c>
      <c r="J1532" s="36">
        <f t="shared" si="202"/>
        <v>14</v>
      </c>
      <c r="K1532" s="36" t="str">
        <f t="shared" si="203"/>
        <v>07</v>
      </c>
      <c r="L1532" s="36" t="str">
        <f t="shared" si="204"/>
        <v>07</v>
      </c>
      <c r="M1532" s="36" t="str">
        <f t="shared" si="205"/>
        <v>80</v>
      </c>
      <c r="N1532" s="34">
        <f t="shared" si="206"/>
        <v>34086.575340000003</v>
      </c>
      <c r="O1532" s="37">
        <v>32000</v>
      </c>
      <c r="P1532" s="37">
        <v>2086.5753399999999</v>
      </c>
      <c r="Q1532" s="32" t="s">
        <v>3872</v>
      </c>
      <c r="R1532" s="37" t="s">
        <v>9380</v>
      </c>
      <c r="S1532" s="38">
        <v>44649</v>
      </c>
      <c r="T1532" s="39">
        <f t="shared" si="198"/>
        <v>28</v>
      </c>
      <c r="U1532" s="72"/>
    </row>
    <row r="1533" spans="1:21" s="61" customFormat="1" ht="54" outlineLevel="1">
      <c r="A1533" s="32">
        <f t="shared" si="199"/>
        <v>1603</v>
      </c>
      <c r="B1533" s="32" t="s">
        <v>3868</v>
      </c>
      <c r="C1533" s="32" t="s">
        <v>13</v>
      </c>
      <c r="D1533" s="32" t="s">
        <v>9381</v>
      </c>
      <c r="E1533" s="34">
        <v>544600030</v>
      </c>
      <c r="F1533" s="43" t="s">
        <v>9382</v>
      </c>
      <c r="G1533" s="34" t="s">
        <v>13544</v>
      </c>
      <c r="H1533" s="35">
        <v>40610965880018</v>
      </c>
      <c r="I1533" s="36" t="str">
        <f t="shared" si="201"/>
        <v>4</v>
      </c>
      <c r="J1533" s="36">
        <f t="shared" si="202"/>
        <v>14</v>
      </c>
      <c r="K1533" s="36" t="str">
        <f t="shared" si="203"/>
        <v>06</v>
      </c>
      <c r="L1533" s="36" t="str">
        <f t="shared" si="204"/>
        <v>10</v>
      </c>
      <c r="M1533" s="36" t="str">
        <f t="shared" si="205"/>
        <v>96</v>
      </c>
      <c r="N1533" s="34">
        <f t="shared" si="206"/>
        <v>33799.210959999997</v>
      </c>
      <c r="O1533" s="37">
        <v>32000</v>
      </c>
      <c r="P1533" s="37">
        <v>1799.2109599999999</v>
      </c>
      <c r="Q1533" s="32" t="s">
        <v>3872</v>
      </c>
      <c r="R1533" s="37" t="s">
        <v>9383</v>
      </c>
      <c r="S1533" s="38">
        <v>44651</v>
      </c>
      <c r="T1533" s="39">
        <f t="shared" si="198"/>
        <v>28</v>
      </c>
      <c r="U1533" s="72"/>
    </row>
    <row r="1534" spans="1:21" s="61" customFormat="1" ht="54" outlineLevel="1">
      <c r="A1534" s="32">
        <f t="shared" si="199"/>
        <v>1604</v>
      </c>
      <c r="B1534" s="32" t="s">
        <v>3868</v>
      </c>
      <c r="C1534" s="32" t="s">
        <v>13</v>
      </c>
      <c r="D1534" s="32" t="s">
        <v>9384</v>
      </c>
      <c r="E1534" s="34">
        <v>601023111</v>
      </c>
      <c r="F1534" s="43" t="s">
        <v>9385</v>
      </c>
      <c r="G1534" s="34" t="s">
        <v>13545</v>
      </c>
      <c r="H1534" s="35">
        <v>40701912090065</v>
      </c>
      <c r="I1534" s="36" t="str">
        <f t="shared" si="201"/>
        <v>4</v>
      </c>
      <c r="J1534" s="36">
        <f t="shared" si="202"/>
        <v>14</v>
      </c>
      <c r="K1534" s="36" t="str">
        <f t="shared" si="203"/>
        <v>07</v>
      </c>
      <c r="L1534" s="36" t="str">
        <f t="shared" si="204"/>
        <v>01</v>
      </c>
      <c r="M1534" s="36" t="str">
        <f t="shared" si="205"/>
        <v>91</v>
      </c>
      <c r="N1534" s="34">
        <f t="shared" si="206"/>
        <v>32730.300999999999</v>
      </c>
      <c r="O1534" s="37">
        <v>32000</v>
      </c>
      <c r="P1534" s="37">
        <v>730.30100000000004</v>
      </c>
      <c r="Q1534" s="32" t="s">
        <v>3872</v>
      </c>
      <c r="R1534" s="37" t="s">
        <v>9386</v>
      </c>
      <c r="S1534" s="38">
        <v>44664</v>
      </c>
      <c r="T1534" s="39">
        <f t="shared" si="198"/>
        <v>28</v>
      </c>
      <c r="U1534" s="72"/>
    </row>
    <row r="1535" spans="1:21" s="61" customFormat="1" ht="54" hidden="1" outlineLevel="1">
      <c r="A1535" s="32">
        <f t="shared" si="199"/>
        <v>1605</v>
      </c>
      <c r="B1535" s="32" t="s">
        <v>3868</v>
      </c>
      <c r="C1535" s="32" t="s">
        <v>13</v>
      </c>
      <c r="D1535" s="32" t="s">
        <v>9387</v>
      </c>
      <c r="E1535" s="34">
        <v>492105134</v>
      </c>
      <c r="F1535" s="43" t="s">
        <v>9388</v>
      </c>
      <c r="G1535" s="34" t="s">
        <v>13546</v>
      </c>
      <c r="H1535" s="35">
        <v>41306862090063</v>
      </c>
      <c r="I1535" s="36" t="str">
        <f t="shared" si="201"/>
        <v>4</v>
      </c>
      <c r="J1535" s="36">
        <f t="shared" si="202"/>
        <v>14</v>
      </c>
      <c r="K1535" s="36" t="str">
        <f t="shared" si="203"/>
        <v>13</v>
      </c>
      <c r="L1535" s="36" t="str">
        <f t="shared" si="204"/>
        <v>06</v>
      </c>
      <c r="M1535" s="36" t="str">
        <f t="shared" si="205"/>
        <v>86</v>
      </c>
      <c r="N1535" s="34">
        <f t="shared" si="206"/>
        <v>28100</v>
      </c>
      <c r="O1535" s="37">
        <v>28100</v>
      </c>
      <c r="P1535" s="37">
        <v>0</v>
      </c>
      <c r="Q1535" s="32" t="s">
        <v>3872</v>
      </c>
      <c r="R1535" s="37" t="s">
        <v>9389</v>
      </c>
      <c r="S1535" s="38">
        <v>44575</v>
      </c>
      <c r="T1535" s="39">
        <f t="shared" si="198"/>
        <v>28</v>
      </c>
      <c r="U1535" s="72"/>
    </row>
    <row r="1536" spans="1:21" s="61" customFormat="1" ht="54" outlineLevel="1">
      <c r="A1536" s="32">
        <f t="shared" si="199"/>
        <v>1606</v>
      </c>
      <c r="B1536" s="32" t="s">
        <v>3868</v>
      </c>
      <c r="C1536" s="32" t="s">
        <v>13</v>
      </c>
      <c r="D1536" s="32" t="s">
        <v>9390</v>
      </c>
      <c r="E1536" s="34">
        <v>546968900</v>
      </c>
      <c r="F1536" s="43" t="s">
        <v>9391</v>
      </c>
      <c r="G1536" s="34" t="s">
        <v>13547</v>
      </c>
      <c r="H1536" s="35">
        <v>40602902090084</v>
      </c>
      <c r="I1536" s="36" t="str">
        <f t="shared" si="201"/>
        <v>4</v>
      </c>
      <c r="J1536" s="36">
        <f t="shared" si="202"/>
        <v>14</v>
      </c>
      <c r="K1536" s="36" t="str">
        <f t="shared" si="203"/>
        <v>06</v>
      </c>
      <c r="L1536" s="36" t="str">
        <f t="shared" si="204"/>
        <v>02</v>
      </c>
      <c r="M1536" s="36" t="str">
        <f t="shared" si="205"/>
        <v>90</v>
      </c>
      <c r="N1536" s="34">
        <f t="shared" si="206"/>
        <v>32000</v>
      </c>
      <c r="O1536" s="37">
        <v>32000</v>
      </c>
      <c r="P1536" s="37">
        <v>0</v>
      </c>
      <c r="Q1536" s="32" t="s">
        <v>3872</v>
      </c>
      <c r="R1536" s="37" t="s">
        <v>9392</v>
      </c>
      <c r="S1536" s="38">
        <v>44672</v>
      </c>
      <c r="T1536" s="39">
        <f t="shared" si="198"/>
        <v>28</v>
      </c>
      <c r="U1536" s="72"/>
    </row>
    <row r="1537" spans="1:21" s="61" customFormat="1" ht="54" outlineLevel="1">
      <c r="A1537" s="32">
        <f t="shared" si="199"/>
        <v>1607</v>
      </c>
      <c r="B1537" s="32" t="s">
        <v>3868</v>
      </c>
      <c r="C1537" s="32" t="s">
        <v>13</v>
      </c>
      <c r="D1537" s="32" t="s">
        <v>9393</v>
      </c>
      <c r="E1537" s="34">
        <v>558010623</v>
      </c>
      <c r="F1537" s="43" t="s">
        <v>9394</v>
      </c>
      <c r="G1537" s="34" t="s">
        <v>13548</v>
      </c>
      <c r="H1537" s="35">
        <v>40802951280038</v>
      </c>
      <c r="I1537" s="36" t="str">
        <f t="shared" si="201"/>
        <v>4</v>
      </c>
      <c r="J1537" s="36">
        <f t="shared" si="202"/>
        <v>14</v>
      </c>
      <c r="K1537" s="36" t="str">
        <f t="shared" si="203"/>
        <v>08</v>
      </c>
      <c r="L1537" s="36" t="str">
        <f t="shared" si="204"/>
        <v>02</v>
      </c>
      <c r="M1537" s="36" t="str">
        <f t="shared" si="205"/>
        <v>95</v>
      </c>
      <c r="N1537" s="34">
        <f t="shared" si="206"/>
        <v>32000</v>
      </c>
      <c r="O1537" s="37">
        <v>32000</v>
      </c>
      <c r="P1537" s="37">
        <v>0</v>
      </c>
      <c r="Q1537" s="32" t="s">
        <v>3872</v>
      </c>
      <c r="R1537" s="37" t="s">
        <v>9395</v>
      </c>
      <c r="S1537" s="38">
        <v>44662</v>
      </c>
      <c r="T1537" s="39">
        <f t="shared" si="198"/>
        <v>28</v>
      </c>
      <c r="U1537" s="72"/>
    </row>
    <row r="1538" spans="1:21" s="61" customFormat="1" ht="54" outlineLevel="1">
      <c r="A1538" s="32">
        <f t="shared" si="199"/>
        <v>1608</v>
      </c>
      <c r="B1538" s="32" t="s">
        <v>3868</v>
      </c>
      <c r="C1538" s="32" t="s">
        <v>13</v>
      </c>
      <c r="D1538" s="32" t="s">
        <v>9396</v>
      </c>
      <c r="E1538" s="34">
        <v>547650316</v>
      </c>
      <c r="F1538" s="43" t="s">
        <v>9397</v>
      </c>
      <c r="G1538" s="34" t="s">
        <v>13549</v>
      </c>
      <c r="H1538" s="35">
        <v>42408955880012</v>
      </c>
      <c r="I1538" s="36" t="str">
        <f t="shared" si="201"/>
        <v>4</v>
      </c>
      <c r="J1538" s="36">
        <f t="shared" si="202"/>
        <v>14</v>
      </c>
      <c r="K1538" s="36" t="str">
        <f t="shared" si="203"/>
        <v>24</v>
      </c>
      <c r="L1538" s="36" t="str">
        <f t="shared" si="204"/>
        <v>08</v>
      </c>
      <c r="M1538" s="36" t="str">
        <f t="shared" si="205"/>
        <v>95</v>
      </c>
      <c r="N1538" s="34">
        <f t="shared" si="206"/>
        <v>33356.273970000002</v>
      </c>
      <c r="O1538" s="37">
        <v>32000</v>
      </c>
      <c r="P1538" s="37">
        <v>1356.27397</v>
      </c>
      <c r="Q1538" s="32" t="s">
        <v>3872</v>
      </c>
      <c r="R1538" s="37" t="s">
        <v>9398</v>
      </c>
      <c r="S1538" s="38">
        <v>44673</v>
      </c>
      <c r="T1538" s="39">
        <f t="shared" si="198"/>
        <v>28</v>
      </c>
      <c r="U1538" s="72"/>
    </row>
    <row r="1539" spans="1:21" s="61" customFormat="1" ht="54" outlineLevel="1">
      <c r="A1539" s="32">
        <f t="shared" si="199"/>
        <v>1609</v>
      </c>
      <c r="B1539" s="32" t="s">
        <v>3868</v>
      </c>
      <c r="C1539" s="32" t="s">
        <v>13</v>
      </c>
      <c r="D1539" s="32" t="s">
        <v>9399</v>
      </c>
      <c r="E1539" s="34">
        <v>532594212</v>
      </c>
      <c r="F1539" s="43" t="s">
        <v>9400</v>
      </c>
      <c r="G1539" s="34" t="s">
        <v>13550</v>
      </c>
      <c r="H1539" s="35">
        <v>40410955880026</v>
      </c>
      <c r="I1539" s="36" t="str">
        <f t="shared" si="201"/>
        <v>4</v>
      </c>
      <c r="J1539" s="36">
        <f t="shared" si="202"/>
        <v>14</v>
      </c>
      <c r="K1539" s="36" t="str">
        <f t="shared" si="203"/>
        <v>04</v>
      </c>
      <c r="L1539" s="36" t="str">
        <f t="shared" si="204"/>
        <v>10</v>
      </c>
      <c r="M1539" s="36" t="str">
        <f t="shared" si="205"/>
        <v>95</v>
      </c>
      <c r="N1539" s="34">
        <f t="shared" si="206"/>
        <v>32000</v>
      </c>
      <c r="O1539" s="37">
        <v>32000</v>
      </c>
      <c r="P1539" s="37">
        <v>0</v>
      </c>
      <c r="Q1539" s="32" t="s">
        <v>3872</v>
      </c>
      <c r="R1539" s="37" t="s">
        <v>9401</v>
      </c>
      <c r="S1539" s="38">
        <v>44680</v>
      </c>
      <c r="T1539" s="39">
        <f t="shared" si="198"/>
        <v>28</v>
      </c>
      <c r="U1539" s="72"/>
    </row>
    <row r="1540" spans="1:21" s="61" customFormat="1" ht="54" hidden="1" outlineLevel="1">
      <c r="A1540" s="32">
        <f t="shared" si="199"/>
        <v>1610</v>
      </c>
      <c r="B1540" s="32" t="s">
        <v>3868</v>
      </c>
      <c r="C1540" s="32" t="s">
        <v>13</v>
      </c>
      <c r="D1540" s="32" t="s">
        <v>9402</v>
      </c>
      <c r="E1540" s="34">
        <v>520616434</v>
      </c>
      <c r="F1540" s="43" t="s">
        <v>9403</v>
      </c>
      <c r="G1540" s="34" t="s">
        <v>13551</v>
      </c>
      <c r="H1540" s="35">
        <v>41002832090036</v>
      </c>
      <c r="I1540" s="36" t="str">
        <f t="shared" si="201"/>
        <v>4</v>
      </c>
      <c r="J1540" s="36">
        <f t="shared" si="202"/>
        <v>14</v>
      </c>
      <c r="K1540" s="36" t="str">
        <f t="shared" si="203"/>
        <v>10</v>
      </c>
      <c r="L1540" s="36" t="str">
        <f t="shared" si="204"/>
        <v>02</v>
      </c>
      <c r="M1540" s="36" t="str">
        <f t="shared" si="205"/>
        <v>83</v>
      </c>
      <c r="N1540" s="34">
        <f t="shared" si="206"/>
        <v>29648</v>
      </c>
      <c r="O1540" s="37">
        <v>29648</v>
      </c>
      <c r="P1540" s="37">
        <v>0</v>
      </c>
      <c r="Q1540" s="32" t="s">
        <v>3872</v>
      </c>
      <c r="R1540" s="37" t="s">
        <v>9404</v>
      </c>
      <c r="S1540" s="38">
        <v>44673</v>
      </c>
      <c r="T1540" s="39">
        <f t="shared" si="198"/>
        <v>28</v>
      </c>
      <c r="U1540" s="72"/>
    </row>
    <row r="1541" spans="1:21" s="61" customFormat="1" ht="18.75" hidden="1">
      <c r="A1541" s="217" t="s">
        <v>9405</v>
      </c>
      <c r="B1541" s="217"/>
      <c r="C1541" s="32"/>
      <c r="D1541" s="32"/>
      <c r="E1541" s="34"/>
      <c r="F1541" s="34"/>
      <c r="G1541" s="34" t="s">
        <v>13433</v>
      </c>
      <c r="H1541" s="35"/>
      <c r="I1541" s="36"/>
      <c r="J1541" s="36"/>
      <c r="K1541" s="36"/>
      <c r="L1541" s="36"/>
      <c r="M1541" s="36"/>
      <c r="N1541" s="60">
        <f>SUM(N1542:N1557)</f>
        <v>460583.41054000007</v>
      </c>
      <c r="O1541" s="60">
        <f t="shared" ref="O1541:P1541" si="207">SUM(O1542:O1557)</f>
        <v>398646.32799999998</v>
      </c>
      <c r="P1541" s="60">
        <f t="shared" si="207"/>
        <v>61937.082540000003</v>
      </c>
      <c r="Q1541" s="32"/>
      <c r="R1541" s="37"/>
      <c r="S1541" s="38"/>
      <c r="T1541" s="39">
        <f t="shared" si="198"/>
        <v>0</v>
      </c>
    </row>
    <row r="1542" spans="1:21" s="61" customFormat="1" ht="54" hidden="1" outlineLevel="1">
      <c r="A1542" s="32">
        <f>+A1540+1</f>
        <v>1611</v>
      </c>
      <c r="B1542" s="32" t="s">
        <v>3868</v>
      </c>
      <c r="C1542" s="32" t="s">
        <v>14</v>
      </c>
      <c r="D1542" s="32" t="s">
        <v>9406</v>
      </c>
      <c r="E1542" s="34">
        <v>603258015</v>
      </c>
      <c r="F1542" s="34" t="s">
        <v>9407</v>
      </c>
      <c r="G1542" s="34" t="s">
        <v>13552</v>
      </c>
      <c r="H1542" s="35">
        <v>32711882110040</v>
      </c>
      <c r="I1542" s="36" t="str">
        <f t="shared" ref="I1542:I1557" si="208">+MID(H1542,1,1)</f>
        <v>3</v>
      </c>
      <c r="J1542" s="36">
        <f t="shared" ref="J1542:J1557" si="209">+LEN(H1542)</f>
        <v>14</v>
      </c>
      <c r="K1542" s="36" t="str">
        <f t="shared" ref="K1542:K1557" si="210">+MID(H1542,2,2)</f>
        <v>27</v>
      </c>
      <c r="L1542" s="36" t="str">
        <f t="shared" ref="L1542:L1557" si="211">+MID(H1542,4,2)</f>
        <v>11</v>
      </c>
      <c r="M1542" s="36" t="str">
        <f t="shared" ref="M1542:M1557" si="212">+MID(H1542,6,2)</f>
        <v>88</v>
      </c>
      <c r="N1542" s="34">
        <f t="shared" si="206"/>
        <v>25635.546490000001</v>
      </c>
      <c r="O1542" s="37">
        <v>18898.88</v>
      </c>
      <c r="P1542" s="37">
        <v>6736.6664900000005</v>
      </c>
      <c r="Q1542" s="32" t="s">
        <v>3872</v>
      </c>
      <c r="R1542" s="37" t="s">
        <v>9408</v>
      </c>
      <c r="S1542" s="38">
        <v>44481</v>
      </c>
      <c r="T1542" s="39">
        <f t="shared" si="198"/>
        <v>28</v>
      </c>
    </row>
    <row r="1543" spans="1:21" s="61" customFormat="1" ht="54" hidden="1" outlineLevel="1">
      <c r="A1543" s="32">
        <f t="shared" si="199"/>
        <v>1612</v>
      </c>
      <c r="B1543" s="32" t="s">
        <v>3868</v>
      </c>
      <c r="C1543" s="32" t="s">
        <v>14</v>
      </c>
      <c r="D1543" s="32" t="s">
        <v>9409</v>
      </c>
      <c r="E1543" s="34">
        <v>549508117</v>
      </c>
      <c r="F1543" s="34" t="s">
        <v>9410</v>
      </c>
      <c r="G1543" s="34" t="s">
        <v>13553</v>
      </c>
      <c r="H1543" s="35">
        <v>41810955900011</v>
      </c>
      <c r="I1543" s="36" t="str">
        <f t="shared" si="208"/>
        <v>4</v>
      </c>
      <c r="J1543" s="36">
        <f t="shared" si="209"/>
        <v>14</v>
      </c>
      <c r="K1543" s="36" t="str">
        <f t="shared" si="210"/>
        <v>18</v>
      </c>
      <c r="L1543" s="36" t="str">
        <f t="shared" si="211"/>
        <v>10</v>
      </c>
      <c r="M1543" s="36" t="str">
        <f t="shared" si="212"/>
        <v>95</v>
      </c>
      <c r="N1543" s="34">
        <f t="shared" si="206"/>
        <v>23694.92756</v>
      </c>
      <c r="O1543" s="37">
        <v>17693.2</v>
      </c>
      <c r="P1543" s="37">
        <v>6001.7275600000003</v>
      </c>
      <c r="Q1543" s="32" t="s">
        <v>3872</v>
      </c>
      <c r="R1543" s="37" t="s">
        <v>9411</v>
      </c>
      <c r="S1543" s="38">
        <v>44431</v>
      </c>
      <c r="T1543" s="39">
        <f t="shared" si="198"/>
        <v>28</v>
      </c>
    </row>
    <row r="1544" spans="1:21" s="61" customFormat="1" ht="54" hidden="1" outlineLevel="1">
      <c r="A1544" s="32">
        <f t="shared" si="199"/>
        <v>1613</v>
      </c>
      <c r="B1544" s="32" t="s">
        <v>3868</v>
      </c>
      <c r="C1544" s="32" t="s">
        <v>14</v>
      </c>
      <c r="D1544" s="32" t="s">
        <v>9412</v>
      </c>
      <c r="E1544" s="34">
        <v>521068510</v>
      </c>
      <c r="F1544" s="34" t="s">
        <v>9413</v>
      </c>
      <c r="G1544" s="34" t="s">
        <v>13554</v>
      </c>
      <c r="H1544" s="35">
        <v>41001922110018</v>
      </c>
      <c r="I1544" s="36" t="str">
        <f t="shared" si="208"/>
        <v>4</v>
      </c>
      <c r="J1544" s="36">
        <f t="shared" si="209"/>
        <v>14</v>
      </c>
      <c r="K1544" s="36" t="str">
        <f t="shared" si="210"/>
        <v>10</v>
      </c>
      <c r="L1544" s="36" t="str">
        <f t="shared" si="211"/>
        <v>01</v>
      </c>
      <c r="M1544" s="36" t="str">
        <f t="shared" si="212"/>
        <v>92</v>
      </c>
      <c r="N1544" s="34">
        <f t="shared" si="206"/>
        <v>32789.94483</v>
      </c>
      <c r="O1544" s="37">
        <v>25553.567999999999</v>
      </c>
      <c r="P1544" s="37">
        <v>7236.3768300000011</v>
      </c>
      <c r="Q1544" s="32" t="s">
        <v>3872</v>
      </c>
      <c r="R1544" s="37" t="s">
        <v>9414</v>
      </c>
      <c r="S1544" s="38">
        <v>44539</v>
      </c>
      <c r="T1544" s="39">
        <f t="shared" si="198"/>
        <v>28</v>
      </c>
    </row>
    <row r="1545" spans="1:21" s="61" customFormat="1" ht="54" hidden="1" outlineLevel="1">
      <c r="A1545" s="32">
        <f t="shared" si="199"/>
        <v>1614</v>
      </c>
      <c r="B1545" s="32" t="s">
        <v>3868</v>
      </c>
      <c r="C1545" s="32" t="s">
        <v>14</v>
      </c>
      <c r="D1545" s="32" t="s">
        <v>9415</v>
      </c>
      <c r="E1545" s="34">
        <v>518813434</v>
      </c>
      <c r="F1545" s="34" t="s">
        <v>9416</v>
      </c>
      <c r="G1545" s="34" t="s">
        <v>13555</v>
      </c>
      <c r="H1545" s="35">
        <v>31602942110038</v>
      </c>
      <c r="I1545" s="36" t="str">
        <f t="shared" si="208"/>
        <v>3</v>
      </c>
      <c r="J1545" s="36">
        <f t="shared" si="209"/>
        <v>14</v>
      </c>
      <c r="K1545" s="36" t="str">
        <f t="shared" si="210"/>
        <v>16</v>
      </c>
      <c r="L1545" s="36" t="str">
        <f t="shared" si="211"/>
        <v>02</v>
      </c>
      <c r="M1545" s="36" t="str">
        <f t="shared" si="212"/>
        <v>94</v>
      </c>
      <c r="N1545" s="34">
        <f t="shared" si="206"/>
        <v>25422.041860000001</v>
      </c>
      <c r="O1545" s="37">
        <v>20384</v>
      </c>
      <c r="P1545" s="37">
        <v>5038.0418600000003</v>
      </c>
      <c r="Q1545" s="32" t="s">
        <v>3872</v>
      </c>
      <c r="R1545" s="37" t="s">
        <v>9417</v>
      </c>
      <c r="S1545" s="38">
        <v>44510</v>
      </c>
      <c r="T1545" s="39">
        <f t="shared" si="198"/>
        <v>28</v>
      </c>
    </row>
    <row r="1546" spans="1:21" s="61" customFormat="1" ht="54" hidden="1" outlineLevel="1">
      <c r="A1546" s="32">
        <f t="shared" si="199"/>
        <v>1615</v>
      </c>
      <c r="B1546" s="32" t="s">
        <v>3868</v>
      </c>
      <c r="C1546" s="32" t="s">
        <v>14</v>
      </c>
      <c r="D1546" s="32" t="s">
        <v>9418</v>
      </c>
      <c r="E1546" s="34">
        <v>511392894</v>
      </c>
      <c r="F1546" s="43" t="s">
        <v>9419</v>
      </c>
      <c r="G1546" s="34" t="s">
        <v>13556</v>
      </c>
      <c r="H1546" s="35">
        <v>32304882110017</v>
      </c>
      <c r="I1546" s="36" t="str">
        <f t="shared" si="208"/>
        <v>3</v>
      </c>
      <c r="J1546" s="36">
        <f t="shared" si="209"/>
        <v>14</v>
      </c>
      <c r="K1546" s="36" t="str">
        <f t="shared" si="210"/>
        <v>23</v>
      </c>
      <c r="L1546" s="36" t="str">
        <f t="shared" si="211"/>
        <v>04</v>
      </c>
      <c r="M1546" s="36" t="str">
        <f t="shared" si="212"/>
        <v>88</v>
      </c>
      <c r="N1546" s="34">
        <f t="shared" si="206"/>
        <v>22690.524740000001</v>
      </c>
      <c r="O1546" s="37">
        <v>18939.2</v>
      </c>
      <c r="P1546" s="37">
        <v>3751.32474</v>
      </c>
      <c r="Q1546" s="32" t="s">
        <v>3872</v>
      </c>
      <c r="R1546" s="37" t="s">
        <v>9420</v>
      </c>
      <c r="S1546" s="38">
        <v>44564</v>
      </c>
      <c r="T1546" s="39">
        <f t="shared" si="198"/>
        <v>28</v>
      </c>
      <c r="U1546" s="72"/>
    </row>
    <row r="1547" spans="1:21" s="61" customFormat="1" ht="54" hidden="1" outlineLevel="1">
      <c r="A1547" s="32">
        <f t="shared" si="199"/>
        <v>1616</v>
      </c>
      <c r="B1547" s="32" t="s">
        <v>3868</v>
      </c>
      <c r="C1547" s="32" t="s">
        <v>14</v>
      </c>
      <c r="D1547" s="32" t="s">
        <v>2783</v>
      </c>
      <c r="E1547" s="34">
        <v>492322934</v>
      </c>
      <c r="F1547" s="34" t="s">
        <v>9421</v>
      </c>
      <c r="G1547" s="34" t="s">
        <v>13557</v>
      </c>
      <c r="H1547" s="35">
        <v>40608862110033</v>
      </c>
      <c r="I1547" s="36" t="str">
        <f t="shared" si="208"/>
        <v>4</v>
      </c>
      <c r="J1547" s="36">
        <f t="shared" si="209"/>
        <v>14</v>
      </c>
      <c r="K1547" s="36" t="str">
        <f t="shared" si="210"/>
        <v>06</v>
      </c>
      <c r="L1547" s="36" t="str">
        <f t="shared" si="211"/>
        <v>08</v>
      </c>
      <c r="M1547" s="36" t="str">
        <f t="shared" si="212"/>
        <v>86</v>
      </c>
      <c r="N1547" s="34">
        <f t="shared" si="206"/>
        <v>23216.48977</v>
      </c>
      <c r="O1547" s="37">
        <v>18094.284</v>
      </c>
      <c r="P1547" s="37">
        <v>5122.2057699999996</v>
      </c>
      <c r="Q1547" s="32" t="s">
        <v>3872</v>
      </c>
      <c r="R1547" s="37" t="s">
        <v>9422</v>
      </c>
      <c r="S1547" s="38">
        <v>44530</v>
      </c>
      <c r="T1547" s="39">
        <f t="shared" si="198"/>
        <v>28</v>
      </c>
    </row>
    <row r="1548" spans="1:21" s="61" customFormat="1" ht="54" hidden="1" outlineLevel="1">
      <c r="A1548" s="32">
        <f t="shared" si="199"/>
        <v>1617</v>
      </c>
      <c r="B1548" s="32" t="s">
        <v>3868</v>
      </c>
      <c r="C1548" s="32" t="s">
        <v>14</v>
      </c>
      <c r="D1548" s="32" t="s">
        <v>9423</v>
      </c>
      <c r="E1548" s="34">
        <v>522204186</v>
      </c>
      <c r="F1548" s="43" t="s">
        <v>9424</v>
      </c>
      <c r="G1548" s="34" t="s">
        <v>13558</v>
      </c>
      <c r="H1548" s="35">
        <v>42311872110039</v>
      </c>
      <c r="I1548" s="36" t="str">
        <f t="shared" si="208"/>
        <v>4</v>
      </c>
      <c r="J1548" s="36">
        <f t="shared" si="209"/>
        <v>14</v>
      </c>
      <c r="K1548" s="36" t="str">
        <f t="shared" si="210"/>
        <v>23</v>
      </c>
      <c r="L1548" s="36" t="str">
        <f t="shared" si="211"/>
        <v>11</v>
      </c>
      <c r="M1548" s="36" t="str">
        <f t="shared" si="212"/>
        <v>87</v>
      </c>
      <c r="N1548" s="34">
        <f t="shared" si="206"/>
        <v>26234.470389999999</v>
      </c>
      <c r="O1548" s="37">
        <v>20444.813999999998</v>
      </c>
      <c r="P1548" s="37">
        <v>5789.6563900000001</v>
      </c>
      <c r="Q1548" s="32" t="s">
        <v>3872</v>
      </c>
      <c r="R1548" s="37" t="s">
        <v>9420</v>
      </c>
      <c r="S1548" s="38">
        <v>44564</v>
      </c>
      <c r="T1548" s="39">
        <f t="shared" si="198"/>
        <v>28</v>
      </c>
      <c r="U1548" s="72"/>
    </row>
    <row r="1549" spans="1:21" s="61" customFormat="1" ht="54" hidden="1" outlineLevel="1">
      <c r="A1549" s="32">
        <f t="shared" si="199"/>
        <v>1618</v>
      </c>
      <c r="B1549" s="32" t="s">
        <v>3868</v>
      </c>
      <c r="C1549" s="32" t="s">
        <v>14</v>
      </c>
      <c r="D1549" s="32" t="s">
        <v>9425</v>
      </c>
      <c r="E1549" s="34">
        <v>521696874</v>
      </c>
      <c r="F1549" s="43" t="s">
        <v>9426</v>
      </c>
      <c r="G1549" s="34" t="s">
        <v>13559</v>
      </c>
      <c r="H1549" s="35">
        <v>41002902110017</v>
      </c>
      <c r="I1549" s="36" t="str">
        <f t="shared" si="208"/>
        <v>4</v>
      </c>
      <c r="J1549" s="36">
        <f t="shared" si="209"/>
        <v>14</v>
      </c>
      <c r="K1549" s="36" t="str">
        <f t="shared" si="210"/>
        <v>10</v>
      </c>
      <c r="L1549" s="36" t="str">
        <f t="shared" si="211"/>
        <v>02</v>
      </c>
      <c r="M1549" s="36" t="str">
        <f t="shared" si="212"/>
        <v>90</v>
      </c>
      <c r="N1549" s="34">
        <f t="shared" si="206"/>
        <v>34582.023820000002</v>
      </c>
      <c r="O1549" s="37">
        <v>28193.567999999999</v>
      </c>
      <c r="P1549" s="37">
        <v>6388.4558199999992</v>
      </c>
      <c r="Q1549" s="32" t="s">
        <v>3872</v>
      </c>
      <c r="R1549" s="37" t="s">
        <v>9427</v>
      </c>
      <c r="S1549" s="38">
        <v>44580</v>
      </c>
      <c r="T1549" s="39">
        <f t="shared" si="198"/>
        <v>28</v>
      </c>
      <c r="U1549" s="72"/>
    </row>
    <row r="1550" spans="1:21" s="61" customFormat="1" ht="54" outlineLevel="1">
      <c r="A1550" s="32">
        <f t="shared" si="199"/>
        <v>1619</v>
      </c>
      <c r="B1550" s="32" t="s">
        <v>3868</v>
      </c>
      <c r="C1550" s="32" t="s">
        <v>14</v>
      </c>
      <c r="D1550" s="32" t="s">
        <v>9428</v>
      </c>
      <c r="E1550" s="34">
        <v>527132566</v>
      </c>
      <c r="F1550" s="43" t="s">
        <v>9429</v>
      </c>
      <c r="G1550" s="34" t="s">
        <v>13560</v>
      </c>
      <c r="H1550" s="35">
        <v>40610915900018</v>
      </c>
      <c r="I1550" s="36" t="str">
        <f t="shared" si="208"/>
        <v>4</v>
      </c>
      <c r="J1550" s="36">
        <f t="shared" si="209"/>
        <v>14</v>
      </c>
      <c r="K1550" s="36" t="str">
        <f t="shared" si="210"/>
        <v>06</v>
      </c>
      <c r="L1550" s="36" t="str">
        <f t="shared" si="211"/>
        <v>10</v>
      </c>
      <c r="M1550" s="36" t="str">
        <f t="shared" si="212"/>
        <v>91</v>
      </c>
      <c r="N1550" s="34">
        <f t="shared" si="206"/>
        <v>34797.510029999998</v>
      </c>
      <c r="O1550" s="37">
        <v>32000</v>
      </c>
      <c r="P1550" s="37">
        <v>2797.5100300000004</v>
      </c>
      <c r="Q1550" s="32" t="s">
        <v>3872</v>
      </c>
      <c r="R1550" s="37" t="s">
        <v>9430</v>
      </c>
      <c r="S1550" s="38">
        <v>44602</v>
      </c>
      <c r="T1550" s="39">
        <f t="shared" si="198"/>
        <v>28</v>
      </c>
      <c r="U1550" s="72"/>
    </row>
    <row r="1551" spans="1:21" s="61" customFormat="1" ht="54" hidden="1" outlineLevel="1">
      <c r="A1551" s="32">
        <f t="shared" si="199"/>
        <v>1620</v>
      </c>
      <c r="B1551" s="32" t="s">
        <v>3868</v>
      </c>
      <c r="C1551" s="32" t="s">
        <v>14</v>
      </c>
      <c r="D1551" s="32" t="s">
        <v>9431</v>
      </c>
      <c r="E1551" s="34">
        <v>526995823</v>
      </c>
      <c r="F1551" s="43" t="s">
        <v>9432</v>
      </c>
      <c r="G1551" s="34" t="s">
        <v>13561</v>
      </c>
      <c r="H1551" s="35">
        <v>40802672110018</v>
      </c>
      <c r="I1551" s="36" t="str">
        <f t="shared" si="208"/>
        <v>4</v>
      </c>
      <c r="J1551" s="36">
        <f t="shared" si="209"/>
        <v>14</v>
      </c>
      <c r="K1551" s="36" t="str">
        <f t="shared" si="210"/>
        <v>08</v>
      </c>
      <c r="L1551" s="36" t="str">
        <f t="shared" si="211"/>
        <v>02</v>
      </c>
      <c r="M1551" s="36" t="str">
        <f t="shared" si="212"/>
        <v>67</v>
      </c>
      <c r="N1551" s="34">
        <f t="shared" si="206"/>
        <v>23965.168150000001</v>
      </c>
      <c r="O1551" s="37">
        <v>20000</v>
      </c>
      <c r="P1551" s="37">
        <v>3965.1681500000004</v>
      </c>
      <c r="Q1551" s="32" t="s">
        <v>3872</v>
      </c>
      <c r="R1551" s="37" t="s">
        <v>9430</v>
      </c>
      <c r="S1551" s="38">
        <v>44592</v>
      </c>
      <c r="T1551" s="39">
        <f t="shared" si="198"/>
        <v>28</v>
      </c>
      <c r="U1551" s="72"/>
    </row>
    <row r="1552" spans="1:21" s="61" customFormat="1" ht="54" outlineLevel="1">
      <c r="A1552" s="32">
        <f t="shared" si="199"/>
        <v>1621</v>
      </c>
      <c r="B1552" s="32" t="s">
        <v>3868</v>
      </c>
      <c r="C1552" s="32" t="s">
        <v>14</v>
      </c>
      <c r="D1552" s="32" t="s">
        <v>9433</v>
      </c>
      <c r="E1552" s="34">
        <v>528417709</v>
      </c>
      <c r="F1552" s="43" t="s">
        <v>9434</v>
      </c>
      <c r="G1552" s="34" t="s">
        <v>13562</v>
      </c>
      <c r="H1552" s="35">
        <v>31301715900015</v>
      </c>
      <c r="I1552" s="36" t="str">
        <f t="shared" si="208"/>
        <v>3</v>
      </c>
      <c r="J1552" s="36">
        <f t="shared" si="209"/>
        <v>14</v>
      </c>
      <c r="K1552" s="36" t="str">
        <f t="shared" si="210"/>
        <v>13</v>
      </c>
      <c r="L1552" s="36" t="str">
        <f t="shared" si="211"/>
        <v>01</v>
      </c>
      <c r="M1552" s="36" t="str">
        <f t="shared" si="212"/>
        <v>71</v>
      </c>
      <c r="N1552" s="34">
        <f t="shared" si="206"/>
        <v>34098.030310000002</v>
      </c>
      <c r="O1552" s="37">
        <v>32000</v>
      </c>
      <c r="P1552" s="37">
        <v>2098.0303100000001</v>
      </c>
      <c r="Q1552" s="32" t="s">
        <v>3872</v>
      </c>
      <c r="R1552" s="37" t="s">
        <v>9435</v>
      </c>
      <c r="S1552" s="38">
        <v>44605</v>
      </c>
      <c r="T1552" s="39">
        <f t="shared" si="198"/>
        <v>28</v>
      </c>
      <c r="U1552" s="72"/>
    </row>
    <row r="1553" spans="1:21" s="61" customFormat="1" ht="54" outlineLevel="1">
      <c r="A1553" s="32">
        <f t="shared" si="199"/>
        <v>1622</v>
      </c>
      <c r="B1553" s="32" t="s">
        <v>3868</v>
      </c>
      <c r="C1553" s="32" t="s">
        <v>14</v>
      </c>
      <c r="D1553" s="32" t="s">
        <v>9436</v>
      </c>
      <c r="E1553" s="34">
        <v>505903013</v>
      </c>
      <c r="F1553" s="43" t="s">
        <v>9437</v>
      </c>
      <c r="G1553" s="34" t="s">
        <v>13563</v>
      </c>
      <c r="H1553" s="35">
        <v>30105872110053</v>
      </c>
      <c r="I1553" s="36" t="str">
        <f t="shared" si="208"/>
        <v>3</v>
      </c>
      <c r="J1553" s="36">
        <f t="shared" si="209"/>
        <v>14</v>
      </c>
      <c r="K1553" s="36" t="str">
        <f t="shared" si="210"/>
        <v>01</v>
      </c>
      <c r="L1553" s="36" t="str">
        <f t="shared" si="211"/>
        <v>05</v>
      </c>
      <c r="M1553" s="36" t="str">
        <f t="shared" si="212"/>
        <v>87</v>
      </c>
      <c r="N1553" s="34">
        <f t="shared" si="206"/>
        <v>33105.336000000003</v>
      </c>
      <c r="O1553" s="37">
        <v>32000</v>
      </c>
      <c r="P1553" s="37">
        <v>1105.336</v>
      </c>
      <c r="Q1553" s="32" t="s">
        <v>3872</v>
      </c>
      <c r="R1553" s="37" t="s">
        <v>9438</v>
      </c>
      <c r="S1553" s="38">
        <v>44624</v>
      </c>
      <c r="T1553" s="39">
        <f t="shared" si="198"/>
        <v>28</v>
      </c>
      <c r="U1553" s="72"/>
    </row>
    <row r="1554" spans="1:21" s="61" customFormat="1" ht="54" outlineLevel="1">
      <c r="A1554" s="32">
        <f t="shared" si="199"/>
        <v>1623</v>
      </c>
      <c r="B1554" s="32" t="s">
        <v>3868</v>
      </c>
      <c r="C1554" s="32" t="s">
        <v>14</v>
      </c>
      <c r="D1554" s="32" t="s">
        <v>9439</v>
      </c>
      <c r="E1554" s="34">
        <v>524340380</v>
      </c>
      <c r="F1554" s="43" t="s">
        <v>9440</v>
      </c>
      <c r="G1554" s="34" t="s">
        <v>13564</v>
      </c>
      <c r="H1554" s="35">
        <v>41105792110049</v>
      </c>
      <c r="I1554" s="36" t="str">
        <f t="shared" si="208"/>
        <v>4</v>
      </c>
      <c r="J1554" s="36">
        <f t="shared" si="209"/>
        <v>14</v>
      </c>
      <c r="K1554" s="36" t="str">
        <f t="shared" si="210"/>
        <v>11</v>
      </c>
      <c r="L1554" s="36" t="str">
        <f t="shared" si="211"/>
        <v>05</v>
      </c>
      <c r="M1554" s="36" t="str">
        <f t="shared" si="212"/>
        <v>79</v>
      </c>
      <c r="N1554" s="34">
        <f t="shared" si="206"/>
        <v>33681.488149999997</v>
      </c>
      <c r="O1554" s="37">
        <v>32000</v>
      </c>
      <c r="P1554" s="37">
        <v>1681.4881499999999</v>
      </c>
      <c r="Q1554" s="32" t="s">
        <v>3872</v>
      </c>
      <c r="R1554" s="37" t="s">
        <v>9441</v>
      </c>
      <c r="S1554" s="38">
        <v>44629</v>
      </c>
      <c r="T1554" s="39">
        <f t="shared" si="198"/>
        <v>28</v>
      </c>
      <c r="U1554" s="72"/>
    </row>
    <row r="1555" spans="1:21" s="61" customFormat="1" ht="54" outlineLevel="1">
      <c r="A1555" s="32">
        <f t="shared" si="199"/>
        <v>1624</v>
      </c>
      <c r="B1555" s="32" t="s">
        <v>3868</v>
      </c>
      <c r="C1555" s="32" t="s">
        <v>14</v>
      </c>
      <c r="D1555" s="32" t="s">
        <v>9442</v>
      </c>
      <c r="E1555" s="34">
        <v>545968102</v>
      </c>
      <c r="F1555" s="43" t="s">
        <v>9443</v>
      </c>
      <c r="G1555" s="34" t="s">
        <v>13565</v>
      </c>
      <c r="H1555" s="35">
        <v>43005975900028</v>
      </c>
      <c r="I1555" s="36" t="str">
        <f t="shared" si="208"/>
        <v>4</v>
      </c>
      <c r="J1555" s="36">
        <f t="shared" si="209"/>
        <v>14</v>
      </c>
      <c r="K1555" s="36" t="str">
        <f t="shared" si="210"/>
        <v>30</v>
      </c>
      <c r="L1555" s="36" t="str">
        <f t="shared" si="211"/>
        <v>05</v>
      </c>
      <c r="M1555" s="36" t="str">
        <f t="shared" si="212"/>
        <v>97</v>
      </c>
      <c r="N1555" s="34">
        <f t="shared" si="206"/>
        <v>34358.388959999997</v>
      </c>
      <c r="O1555" s="37">
        <v>32000</v>
      </c>
      <c r="P1555" s="37">
        <v>2358.3889599999998</v>
      </c>
      <c r="Q1555" s="32" t="s">
        <v>3872</v>
      </c>
      <c r="R1555" s="37" t="s">
        <v>9444</v>
      </c>
      <c r="S1555" s="38">
        <v>44627</v>
      </c>
      <c r="T1555" s="39">
        <f t="shared" si="198"/>
        <v>28</v>
      </c>
      <c r="U1555" s="72"/>
    </row>
    <row r="1556" spans="1:21" s="61" customFormat="1" ht="54" hidden="1" outlineLevel="1">
      <c r="A1556" s="32">
        <f t="shared" si="199"/>
        <v>1625</v>
      </c>
      <c r="B1556" s="32" t="s">
        <v>3868</v>
      </c>
      <c r="C1556" s="32" t="s">
        <v>14</v>
      </c>
      <c r="D1556" s="32" t="s">
        <v>9445</v>
      </c>
      <c r="E1556" s="34">
        <v>521395362</v>
      </c>
      <c r="F1556" s="43" t="s">
        <v>9446</v>
      </c>
      <c r="G1556" s="34" t="s">
        <v>13566</v>
      </c>
      <c r="H1556" s="35">
        <v>40309842150068</v>
      </c>
      <c r="I1556" s="36" t="str">
        <f t="shared" si="208"/>
        <v>4</v>
      </c>
      <c r="J1556" s="36">
        <f t="shared" si="209"/>
        <v>14</v>
      </c>
      <c r="K1556" s="36" t="str">
        <f t="shared" si="210"/>
        <v>03</v>
      </c>
      <c r="L1556" s="36" t="str">
        <f t="shared" si="211"/>
        <v>09</v>
      </c>
      <c r="M1556" s="36" t="str">
        <f t="shared" si="212"/>
        <v>84</v>
      </c>
      <c r="N1556" s="34">
        <f t="shared" si="206"/>
        <v>22311.519479999999</v>
      </c>
      <c r="O1556" s="37">
        <v>20444.813999999998</v>
      </c>
      <c r="P1556" s="37">
        <v>1866.7054800000001</v>
      </c>
      <c r="Q1556" s="32" t="s">
        <v>3872</v>
      </c>
      <c r="R1556" s="37" t="s">
        <v>9430</v>
      </c>
      <c r="S1556" s="38">
        <v>44638</v>
      </c>
      <c r="T1556" s="39">
        <f t="shared" si="198"/>
        <v>28</v>
      </c>
      <c r="U1556" s="72"/>
    </row>
    <row r="1557" spans="1:21" s="61" customFormat="1" ht="54" hidden="1" outlineLevel="1">
      <c r="A1557" s="32">
        <f t="shared" si="199"/>
        <v>1626</v>
      </c>
      <c r="B1557" s="32" t="s">
        <v>3868</v>
      </c>
      <c r="C1557" s="32" t="s">
        <v>14</v>
      </c>
      <c r="D1557" s="32" t="s">
        <v>9447</v>
      </c>
      <c r="E1557" s="34" t="s">
        <v>9448</v>
      </c>
      <c r="F1557" s="43" t="s">
        <v>9449</v>
      </c>
      <c r="G1557" s="34" t="s">
        <v>13567</v>
      </c>
      <c r="H1557" s="35">
        <v>32003902110047</v>
      </c>
      <c r="I1557" s="36" t="str">
        <f t="shared" si="208"/>
        <v>3</v>
      </c>
      <c r="J1557" s="36">
        <f t="shared" si="209"/>
        <v>14</v>
      </c>
      <c r="K1557" s="36" t="str">
        <f t="shared" si="210"/>
        <v>20</v>
      </c>
      <c r="L1557" s="36" t="str">
        <f t="shared" si="211"/>
        <v>03</v>
      </c>
      <c r="M1557" s="36" t="str">
        <f t="shared" si="212"/>
        <v>90</v>
      </c>
      <c r="N1557" s="34">
        <f t="shared" si="206"/>
        <v>30000</v>
      </c>
      <c r="O1557" s="37">
        <v>30000</v>
      </c>
      <c r="P1557" s="37">
        <v>0</v>
      </c>
      <c r="Q1557" s="32" t="s">
        <v>3872</v>
      </c>
      <c r="R1557" s="37" t="s">
        <v>9450</v>
      </c>
      <c r="S1557" s="38">
        <v>44664</v>
      </c>
      <c r="T1557" s="39">
        <f t="shared" si="198"/>
        <v>28</v>
      </c>
      <c r="U1557" s="72"/>
    </row>
    <row r="1558" spans="1:21" s="61" customFormat="1" ht="18.75" hidden="1">
      <c r="A1558" s="217" t="s">
        <v>9451</v>
      </c>
      <c r="B1558" s="217"/>
      <c r="C1558" s="32"/>
      <c r="D1558" s="32"/>
      <c r="E1558" s="34"/>
      <c r="F1558" s="34"/>
      <c r="G1558" s="34" t="s">
        <v>13433</v>
      </c>
      <c r="H1558" s="35"/>
      <c r="I1558" s="36"/>
      <c r="J1558" s="36"/>
      <c r="K1558" s="36"/>
      <c r="L1558" s="36"/>
      <c r="M1558" s="36"/>
      <c r="N1558" s="60">
        <f>SUM(N1559:N1591)</f>
        <v>783420.33599999989</v>
      </c>
      <c r="O1558" s="60">
        <f t="shared" ref="O1558:P1558" si="213">SUM(O1559:O1591)</f>
        <v>564920</v>
      </c>
      <c r="P1558" s="60">
        <f t="shared" si="213"/>
        <v>218500.33599999995</v>
      </c>
      <c r="Q1558" s="32"/>
      <c r="R1558" s="37"/>
      <c r="S1558" s="38"/>
      <c r="T1558" s="39">
        <f t="shared" ref="T1558:T1621" si="214">+LEN(R1558)</f>
        <v>0</v>
      </c>
    </row>
    <row r="1559" spans="1:21" s="61" customFormat="1" ht="54" hidden="1" outlineLevel="1">
      <c r="A1559" s="32">
        <f>+A1557+1</f>
        <v>1627</v>
      </c>
      <c r="B1559" s="32" t="s">
        <v>3868</v>
      </c>
      <c r="C1559" s="32" t="s">
        <v>9452</v>
      </c>
      <c r="D1559" s="32" t="s">
        <v>9453</v>
      </c>
      <c r="E1559" s="34">
        <v>502288282</v>
      </c>
      <c r="F1559" s="34" t="s">
        <v>9454</v>
      </c>
      <c r="G1559" s="34" t="s">
        <v>13568</v>
      </c>
      <c r="H1559" s="35" t="s">
        <v>9455</v>
      </c>
      <c r="I1559" s="36" t="str">
        <f t="shared" ref="I1559:I1591" si="215">+MID(H1559,1,1)</f>
        <v>4</v>
      </c>
      <c r="J1559" s="36">
        <f t="shared" ref="J1559:J1591" si="216">+LEN(H1559)</f>
        <v>14</v>
      </c>
      <c r="K1559" s="36" t="str">
        <f t="shared" ref="K1559:K1591" si="217">+MID(H1559,2,2)</f>
        <v>21</v>
      </c>
      <c r="L1559" s="36" t="str">
        <f t="shared" ref="L1559:L1591" si="218">+MID(H1559,4,2)</f>
        <v>07</v>
      </c>
      <c r="M1559" s="36" t="str">
        <f t="shared" ref="M1559:M1591" si="219">+MID(H1559,6,2)</f>
        <v>93</v>
      </c>
      <c r="N1559" s="34">
        <f t="shared" si="206"/>
        <v>18881</v>
      </c>
      <c r="O1559" s="37">
        <v>0</v>
      </c>
      <c r="P1559" s="37">
        <v>18881</v>
      </c>
      <c r="Q1559" s="32" t="s">
        <v>3872</v>
      </c>
      <c r="R1559" s="37" t="s">
        <v>9456</v>
      </c>
      <c r="S1559" s="38">
        <v>44162</v>
      </c>
      <c r="T1559" s="39">
        <f t="shared" si="214"/>
        <v>28</v>
      </c>
    </row>
    <row r="1560" spans="1:21" s="61" customFormat="1" ht="54" hidden="1" outlineLevel="1">
      <c r="A1560" s="32">
        <f t="shared" si="199"/>
        <v>1628</v>
      </c>
      <c r="B1560" s="32" t="s">
        <v>3868</v>
      </c>
      <c r="C1560" s="32" t="s">
        <v>9452</v>
      </c>
      <c r="D1560" s="32" t="s">
        <v>9457</v>
      </c>
      <c r="E1560" s="34">
        <v>523293726</v>
      </c>
      <c r="F1560" s="34" t="s">
        <v>9458</v>
      </c>
      <c r="G1560" s="34" t="s">
        <v>13569</v>
      </c>
      <c r="H1560" s="35" t="s">
        <v>9459</v>
      </c>
      <c r="I1560" s="36" t="str">
        <f t="shared" si="215"/>
        <v>3</v>
      </c>
      <c r="J1560" s="36">
        <f t="shared" si="216"/>
        <v>14</v>
      </c>
      <c r="K1560" s="36" t="str">
        <f t="shared" si="217"/>
        <v>15</v>
      </c>
      <c r="L1560" s="36" t="str">
        <f t="shared" si="218"/>
        <v>08</v>
      </c>
      <c r="M1560" s="36" t="str">
        <f t="shared" si="219"/>
        <v>85</v>
      </c>
      <c r="N1560" s="34">
        <f t="shared" si="206"/>
        <v>12495.001</v>
      </c>
      <c r="O1560" s="37">
        <v>0</v>
      </c>
      <c r="P1560" s="37">
        <v>12495.001</v>
      </c>
      <c r="Q1560" s="32" t="s">
        <v>3872</v>
      </c>
      <c r="R1560" s="37" t="s">
        <v>9460</v>
      </c>
      <c r="S1560" s="38">
        <v>44279</v>
      </c>
      <c r="T1560" s="39">
        <f t="shared" si="214"/>
        <v>28</v>
      </c>
    </row>
    <row r="1561" spans="1:21" s="61" customFormat="1" ht="54" hidden="1" outlineLevel="1">
      <c r="A1561" s="32">
        <f t="shared" si="199"/>
        <v>1629</v>
      </c>
      <c r="B1561" s="32" t="s">
        <v>3868</v>
      </c>
      <c r="C1561" s="32" t="s">
        <v>9452</v>
      </c>
      <c r="D1561" s="32" t="s">
        <v>9461</v>
      </c>
      <c r="E1561" s="34">
        <v>463704259</v>
      </c>
      <c r="F1561" s="34" t="s">
        <v>9462</v>
      </c>
      <c r="G1561" s="34" t="s">
        <v>13570</v>
      </c>
      <c r="H1561" s="35" t="s">
        <v>9463</v>
      </c>
      <c r="I1561" s="36" t="str">
        <f t="shared" si="215"/>
        <v>3</v>
      </c>
      <c r="J1561" s="36">
        <f t="shared" si="216"/>
        <v>14</v>
      </c>
      <c r="K1561" s="36" t="str">
        <f t="shared" si="217"/>
        <v>20</v>
      </c>
      <c r="L1561" s="36" t="str">
        <f t="shared" si="218"/>
        <v>09</v>
      </c>
      <c r="M1561" s="36" t="str">
        <f t="shared" si="219"/>
        <v>94</v>
      </c>
      <c r="N1561" s="34">
        <f t="shared" si="206"/>
        <v>14807.785</v>
      </c>
      <c r="O1561" s="37">
        <v>0</v>
      </c>
      <c r="P1561" s="37">
        <v>14807.785</v>
      </c>
      <c r="Q1561" s="32" t="s">
        <v>3872</v>
      </c>
      <c r="R1561" s="37" t="s">
        <v>9464</v>
      </c>
      <c r="S1561" s="38">
        <v>44252</v>
      </c>
      <c r="T1561" s="39">
        <f t="shared" si="214"/>
        <v>28</v>
      </c>
    </row>
    <row r="1562" spans="1:21" s="61" customFormat="1" ht="54" hidden="1" outlineLevel="1">
      <c r="A1562" s="32">
        <f t="shared" si="199"/>
        <v>1630</v>
      </c>
      <c r="B1562" s="32" t="s">
        <v>3868</v>
      </c>
      <c r="C1562" s="32" t="s">
        <v>9452</v>
      </c>
      <c r="D1562" s="32" t="s">
        <v>9465</v>
      </c>
      <c r="E1562" s="34" t="s">
        <v>9466</v>
      </c>
      <c r="F1562" s="34" t="s">
        <v>9467</v>
      </c>
      <c r="G1562" s="34" t="s">
        <v>13571</v>
      </c>
      <c r="H1562" s="35" t="s">
        <v>9468</v>
      </c>
      <c r="I1562" s="36" t="str">
        <f t="shared" si="215"/>
        <v>4</v>
      </c>
      <c r="J1562" s="36">
        <f t="shared" si="216"/>
        <v>14</v>
      </c>
      <c r="K1562" s="36" t="str">
        <f t="shared" si="217"/>
        <v>05</v>
      </c>
      <c r="L1562" s="36" t="str">
        <f t="shared" si="218"/>
        <v>01</v>
      </c>
      <c r="M1562" s="36" t="str">
        <f t="shared" si="219"/>
        <v>91</v>
      </c>
      <c r="N1562" s="34">
        <f t="shared" si="206"/>
        <v>14491.166999999999</v>
      </c>
      <c r="O1562" s="37">
        <v>0</v>
      </c>
      <c r="P1562" s="37">
        <v>14491.166999999999</v>
      </c>
      <c r="Q1562" s="32" t="s">
        <v>3872</v>
      </c>
      <c r="R1562" s="37" t="s">
        <v>9469</v>
      </c>
      <c r="S1562" s="38">
        <v>44295</v>
      </c>
      <c r="T1562" s="39">
        <f t="shared" si="214"/>
        <v>28</v>
      </c>
    </row>
    <row r="1563" spans="1:21" s="61" customFormat="1" ht="54" hidden="1" outlineLevel="1">
      <c r="A1563" s="32">
        <f t="shared" ref="A1563:A1591" si="220">+A1562+1</f>
        <v>1631</v>
      </c>
      <c r="B1563" s="32" t="s">
        <v>3868</v>
      </c>
      <c r="C1563" s="32" t="s">
        <v>9452</v>
      </c>
      <c r="D1563" s="32" t="s">
        <v>9470</v>
      </c>
      <c r="E1563" s="34" t="s">
        <v>9471</v>
      </c>
      <c r="F1563" s="34" t="s">
        <v>9472</v>
      </c>
      <c r="G1563" s="34" t="s">
        <v>13572</v>
      </c>
      <c r="H1563" s="35" t="s">
        <v>9473</v>
      </c>
      <c r="I1563" s="36" t="str">
        <f t="shared" si="215"/>
        <v>3</v>
      </c>
      <c r="J1563" s="36">
        <f t="shared" si="216"/>
        <v>14</v>
      </c>
      <c r="K1563" s="36" t="str">
        <f t="shared" si="217"/>
        <v>16</v>
      </c>
      <c r="L1563" s="36" t="str">
        <f t="shared" si="218"/>
        <v>03</v>
      </c>
      <c r="M1563" s="36" t="str">
        <f t="shared" si="219"/>
        <v>84</v>
      </c>
      <c r="N1563" s="34">
        <f t="shared" si="206"/>
        <v>17182</v>
      </c>
      <c r="O1563" s="37">
        <v>0</v>
      </c>
      <c r="P1563" s="37">
        <v>17182</v>
      </c>
      <c r="Q1563" s="32" t="s">
        <v>3872</v>
      </c>
      <c r="R1563" s="37" t="s">
        <v>9474</v>
      </c>
      <c r="S1563" s="38">
        <v>44337</v>
      </c>
      <c r="T1563" s="39">
        <f t="shared" si="214"/>
        <v>28</v>
      </c>
    </row>
    <row r="1564" spans="1:21" s="61" customFormat="1" ht="54" hidden="1" outlineLevel="1">
      <c r="A1564" s="32">
        <f t="shared" si="220"/>
        <v>1632</v>
      </c>
      <c r="B1564" s="32" t="s">
        <v>3868</v>
      </c>
      <c r="C1564" s="32" t="s">
        <v>9452</v>
      </c>
      <c r="D1564" s="32" t="s">
        <v>9475</v>
      </c>
      <c r="E1564" s="34" t="s">
        <v>9476</v>
      </c>
      <c r="F1564" s="34" t="s">
        <v>9477</v>
      </c>
      <c r="G1564" s="34" t="s">
        <v>13573</v>
      </c>
      <c r="H1564" s="35" t="s">
        <v>9478</v>
      </c>
      <c r="I1564" s="36" t="str">
        <f t="shared" si="215"/>
        <v>4</v>
      </c>
      <c r="J1564" s="36">
        <f t="shared" si="216"/>
        <v>14</v>
      </c>
      <c r="K1564" s="36" t="str">
        <f t="shared" si="217"/>
        <v>10</v>
      </c>
      <c r="L1564" s="36" t="str">
        <f t="shared" si="218"/>
        <v>04</v>
      </c>
      <c r="M1564" s="36" t="str">
        <f t="shared" si="219"/>
        <v>97</v>
      </c>
      <c r="N1564" s="34">
        <f t="shared" si="206"/>
        <v>11699.182000000001</v>
      </c>
      <c r="O1564" s="37">
        <v>0</v>
      </c>
      <c r="P1564" s="37">
        <v>11699.182000000001</v>
      </c>
      <c r="Q1564" s="32" t="s">
        <v>3872</v>
      </c>
      <c r="R1564" s="37" t="s">
        <v>9479</v>
      </c>
      <c r="S1564" s="38">
        <v>44307</v>
      </c>
      <c r="T1564" s="39">
        <f t="shared" si="214"/>
        <v>28</v>
      </c>
    </row>
    <row r="1565" spans="1:21" s="61" customFormat="1" ht="54" hidden="1" outlineLevel="1">
      <c r="A1565" s="32">
        <f t="shared" si="220"/>
        <v>1633</v>
      </c>
      <c r="B1565" s="32" t="s">
        <v>3868</v>
      </c>
      <c r="C1565" s="32" t="s">
        <v>9452</v>
      </c>
      <c r="D1565" s="32" t="s">
        <v>9480</v>
      </c>
      <c r="E1565" s="34" t="s">
        <v>9481</v>
      </c>
      <c r="F1565" s="34" t="s">
        <v>9482</v>
      </c>
      <c r="G1565" s="34" t="s">
        <v>13574</v>
      </c>
      <c r="H1565" s="35" t="s">
        <v>9483</v>
      </c>
      <c r="I1565" s="36" t="str">
        <f t="shared" si="215"/>
        <v>4</v>
      </c>
      <c r="J1565" s="36">
        <f t="shared" si="216"/>
        <v>14</v>
      </c>
      <c r="K1565" s="36" t="str">
        <f t="shared" si="217"/>
        <v>18</v>
      </c>
      <c r="L1565" s="36" t="str">
        <f t="shared" si="218"/>
        <v>07</v>
      </c>
      <c r="M1565" s="36" t="str">
        <f t="shared" si="219"/>
        <v>81</v>
      </c>
      <c r="N1565" s="34">
        <f t="shared" si="206"/>
        <v>14487.94</v>
      </c>
      <c r="O1565" s="37">
        <v>0</v>
      </c>
      <c r="P1565" s="37">
        <v>14487.94</v>
      </c>
      <c r="Q1565" s="32" t="s">
        <v>3872</v>
      </c>
      <c r="R1565" s="37" t="s">
        <v>9484</v>
      </c>
      <c r="S1565" s="38">
        <v>44307</v>
      </c>
      <c r="T1565" s="39">
        <f t="shared" si="214"/>
        <v>28</v>
      </c>
    </row>
    <row r="1566" spans="1:21" s="61" customFormat="1" ht="54" hidden="1" outlineLevel="1">
      <c r="A1566" s="32">
        <f t="shared" si="220"/>
        <v>1634</v>
      </c>
      <c r="B1566" s="32" t="s">
        <v>3868</v>
      </c>
      <c r="C1566" s="32" t="s">
        <v>9452</v>
      </c>
      <c r="D1566" s="32" t="s">
        <v>9485</v>
      </c>
      <c r="E1566" s="34" t="s">
        <v>9486</v>
      </c>
      <c r="F1566" s="34" t="s">
        <v>9487</v>
      </c>
      <c r="G1566" s="34" t="s">
        <v>13575</v>
      </c>
      <c r="H1566" s="35" t="s">
        <v>9488</v>
      </c>
      <c r="I1566" s="36" t="str">
        <f t="shared" si="215"/>
        <v>3</v>
      </c>
      <c r="J1566" s="36">
        <f t="shared" si="216"/>
        <v>14</v>
      </c>
      <c r="K1566" s="36" t="str">
        <f t="shared" si="217"/>
        <v>22</v>
      </c>
      <c r="L1566" s="36" t="str">
        <f t="shared" si="218"/>
        <v>01</v>
      </c>
      <c r="M1566" s="36" t="str">
        <f t="shared" si="219"/>
        <v>88</v>
      </c>
      <c r="N1566" s="34">
        <f t="shared" si="206"/>
        <v>14113.248</v>
      </c>
      <c r="O1566" s="37">
        <v>0</v>
      </c>
      <c r="P1566" s="37">
        <v>14113.248</v>
      </c>
      <c r="Q1566" s="32" t="s">
        <v>3872</v>
      </c>
      <c r="R1566" s="37" t="s">
        <v>9489</v>
      </c>
      <c r="S1566" s="38">
        <v>44473</v>
      </c>
      <c r="T1566" s="39">
        <f t="shared" si="214"/>
        <v>28</v>
      </c>
    </row>
    <row r="1567" spans="1:21" s="61" customFormat="1" ht="54" hidden="1" outlineLevel="1">
      <c r="A1567" s="32">
        <f t="shared" si="220"/>
        <v>1635</v>
      </c>
      <c r="B1567" s="32" t="s">
        <v>3868</v>
      </c>
      <c r="C1567" s="32" t="s">
        <v>9452</v>
      </c>
      <c r="D1567" s="32" t="s">
        <v>9490</v>
      </c>
      <c r="E1567" s="34" t="s">
        <v>9491</v>
      </c>
      <c r="F1567" s="34" t="s">
        <v>9492</v>
      </c>
      <c r="G1567" s="34" t="s">
        <v>13576</v>
      </c>
      <c r="H1567" s="35" t="s">
        <v>9493</v>
      </c>
      <c r="I1567" s="36" t="str">
        <f t="shared" si="215"/>
        <v>4</v>
      </c>
      <c r="J1567" s="36">
        <f t="shared" si="216"/>
        <v>14</v>
      </c>
      <c r="K1567" s="36" t="str">
        <f t="shared" si="217"/>
        <v>27</v>
      </c>
      <c r="L1567" s="36" t="str">
        <f t="shared" si="218"/>
        <v>02</v>
      </c>
      <c r="M1567" s="36" t="str">
        <f t="shared" si="219"/>
        <v>88</v>
      </c>
      <c r="N1567" s="34">
        <f t="shared" si="206"/>
        <v>27173.465</v>
      </c>
      <c r="O1567" s="37">
        <v>17200</v>
      </c>
      <c r="P1567" s="37">
        <v>9973.4650000000001</v>
      </c>
      <c r="Q1567" s="32" t="s">
        <v>3872</v>
      </c>
      <c r="R1567" s="37" t="s">
        <v>9494</v>
      </c>
      <c r="S1567" s="38">
        <v>44365</v>
      </c>
      <c r="T1567" s="39">
        <f t="shared" si="214"/>
        <v>28</v>
      </c>
    </row>
    <row r="1568" spans="1:21" s="61" customFormat="1" ht="54" hidden="1" outlineLevel="1">
      <c r="A1568" s="32">
        <f t="shared" si="220"/>
        <v>1636</v>
      </c>
      <c r="B1568" s="32" t="s">
        <v>3868</v>
      </c>
      <c r="C1568" s="32" t="s">
        <v>9452</v>
      </c>
      <c r="D1568" s="32" t="s">
        <v>9495</v>
      </c>
      <c r="E1568" s="34" t="s">
        <v>9496</v>
      </c>
      <c r="F1568" s="34" t="s">
        <v>9497</v>
      </c>
      <c r="G1568" s="34" t="s">
        <v>13577</v>
      </c>
      <c r="H1568" s="35" t="s">
        <v>9498</v>
      </c>
      <c r="I1568" s="36" t="str">
        <f t="shared" si="215"/>
        <v>3</v>
      </c>
      <c r="J1568" s="36">
        <f t="shared" si="216"/>
        <v>14</v>
      </c>
      <c r="K1568" s="36" t="str">
        <f t="shared" si="217"/>
        <v>02</v>
      </c>
      <c r="L1568" s="36" t="str">
        <f t="shared" si="218"/>
        <v>12</v>
      </c>
      <c r="M1568" s="36" t="str">
        <f t="shared" si="219"/>
        <v>88</v>
      </c>
      <c r="N1568" s="34">
        <f t="shared" si="206"/>
        <v>25712.188000000002</v>
      </c>
      <c r="O1568" s="37">
        <v>17200</v>
      </c>
      <c r="P1568" s="37">
        <v>8512.1880000000001</v>
      </c>
      <c r="Q1568" s="32" t="s">
        <v>3872</v>
      </c>
      <c r="R1568" s="37" t="s">
        <v>9499</v>
      </c>
      <c r="S1568" s="38">
        <v>44416</v>
      </c>
      <c r="T1568" s="39">
        <f t="shared" si="214"/>
        <v>28</v>
      </c>
    </row>
    <row r="1569" spans="1:21" s="61" customFormat="1" ht="54" hidden="1" outlineLevel="1">
      <c r="A1569" s="32">
        <f t="shared" si="220"/>
        <v>1637</v>
      </c>
      <c r="B1569" s="32" t="s">
        <v>3868</v>
      </c>
      <c r="C1569" s="32" t="s">
        <v>9452</v>
      </c>
      <c r="D1569" s="32" t="s">
        <v>9500</v>
      </c>
      <c r="E1569" s="34" t="s">
        <v>9501</v>
      </c>
      <c r="F1569" s="34" t="s">
        <v>9502</v>
      </c>
      <c r="G1569" s="34" t="s">
        <v>13578</v>
      </c>
      <c r="H1569" s="35" t="s">
        <v>9503</v>
      </c>
      <c r="I1569" s="36" t="str">
        <f t="shared" si="215"/>
        <v>4</v>
      </c>
      <c r="J1569" s="36">
        <f t="shared" si="216"/>
        <v>14</v>
      </c>
      <c r="K1569" s="36" t="str">
        <f t="shared" si="217"/>
        <v>05</v>
      </c>
      <c r="L1569" s="36" t="str">
        <f t="shared" si="218"/>
        <v>12</v>
      </c>
      <c r="M1569" s="36" t="str">
        <f t="shared" si="219"/>
        <v>91</v>
      </c>
      <c r="N1569" s="34">
        <f t="shared" si="206"/>
        <v>23751.273000000001</v>
      </c>
      <c r="O1569" s="37">
        <v>17220</v>
      </c>
      <c r="P1569" s="37">
        <v>6531.2730000000001</v>
      </c>
      <c r="Q1569" s="32" t="s">
        <v>3872</v>
      </c>
      <c r="R1569" s="37" t="s">
        <v>9504</v>
      </c>
      <c r="S1569" s="38">
        <v>44467</v>
      </c>
      <c r="T1569" s="39">
        <f t="shared" si="214"/>
        <v>28</v>
      </c>
    </row>
    <row r="1570" spans="1:21" s="61" customFormat="1" ht="54" hidden="1" outlineLevel="1">
      <c r="A1570" s="32">
        <f t="shared" si="220"/>
        <v>1638</v>
      </c>
      <c r="B1570" s="32" t="s">
        <v>3868</v>
      </c>
      <c r="C1570" s="32" t="s">
        <v>9452</v>
      </c>
      <c r="D1570" s="32" t="s">
        <v>9505</v>
      </c>
      <c r="E1570" s="34" t="s">
        <v>9506</v>
      </c>
      <c r="F1570" s="34" t="s">
        <v>9507</v>
      </c>
      <c r="G1570" s="34" t="s">
        <v>13579</v>
      </c>
      <c r="H1570" s="35" t="s">
        <v>9508</v>
      </c>
      <c r="I1570" s="36" t="str">
        <f t="shared" si="215"/>
        <v>4</v>
      </c>
      <c r="J1570" s="36">
        <f t="shared" si="216"/>
        <v>14</v>
      </c>
      <c r="K1570" s="36" t="str">
        <f t="shared" si="217"/>
        <v>01</v>
      </c>
      <c r="L1570" s="36" t="str">
        <f t="shared" si="218"/>
        <v>05</v>
      </c>
      <c r="M1570" s="36" t="str">
        <f t="shared" si="219"/>
        <v>96</v>
      </c>
      <c r="N1570" s="34">
        <f t="shared" si="206"/>
        <v>23300</v>
      </c>
      <c r="O1570" s="37">
        <v>23300</v>
      </c>
      <c r="P1570" s="37">
        <v>0</v>
      </c>
      <c r="Q1570" s="32" t="s">
        <v>3872</v>
      </c>
      <c r="R1570" s="37" t="s">
        <v>9509</v>
      </c>
      <c r="S1570" s="38">
        <v>44431</v>
      </c>
      <c r="T1570" s="39">
        <f t="shared" si="214"/>
        <v>28</v>
      </c>
    </row>
    <row r="1571" spans="1:21" s="61" customFormat="1" ht="54" hidden="1" outlineLevel="1">
      <c r="A1571" s="32">
        <f t="shared" si="220"/>
        <v>1639</v>
      </c>
      <c r="B1571" s="32" t="s">
        <v>3868</v>
      </c>
      <c r="C1571" s="32" t="s">
        <v>9452</v>
      </c>
      <c r="D1571" s="32" t="s">
        <v>9510</v>
      </c>
      <c r="E1571" s="34" t="s">
        <v>9511</v>
      </c>
      <c r="F1571" s="34" t="s">
        <v>9512</v>
      </c>
      <c r="G1571" s="34" t="s">
        <v>13580</v>
      </c>
      <c r="H1571" s="35" t="s">
        <v>9513</v>
      </c>
      <c r="I1571" s="36" t="str">
        <f t="shared" si="215"/>
        <v>4</v>
      </c>
      <c r="J1571" s="36">
        <f t="shared" si="216"/>
        <v>14</v>
      </c>
      <c r="K1571" s="36" t="str">
        <f t="shared" si="217"/>
        <v>20</v>
      </c>
      <c r="L1571" s="36" t="str">
        <f t="shared" si="218"/>
        <v>02</v>
      </c>
      <c r="M1571" s="36" t="str">
        <f t="shared" si="219"/>
        <v>86</v>
      </c>
      <c r="N1571" s="34">
        <f t="shared" si="206"/>
        <v>32148.338</v>
      </c>
      <c r="O1571" s="37">
        <v>21300</v>
      </c>
      <c r="P1571" s="37">
        <v>10848.338</v>
      </c>
      <c r="Q1571" s="32" t="s">
        <v>3872</v>
      </c>
      <c r="R1571" s="37" t="s">
        <v>9514</v>
      </c>
      <c r="S1571" s="38">
        <v>44455</v>
      </c>
      <c r="T1571" s="39">
        <f t="shared" si="214"/>
        <v>28</v>
      </c>
    </row>
    <row r="1572" spans="1:21" s="61" customFormat="1" ht="54" hidden="1" outlineLevel="1">
      <c r="A1572" s="32">
        <f t="shared" si="220"/>
        <v>1640</v>
      </c>
      <c r="B1572" s="32" t="s">
        <v>3868</v>
      </c>
      <c r="C1572" s="32" t="s">
        <v>9452</v>
      </c>
      <c r="D1572" s="32" t="s">
        <v>9515</v>
      </c>
      <c r="E1572" s="34">
        <v>622643002</v>
      </c>
      <c r="F1572" s="34" t="s">
        <v>9516</v>
      </c>
      <c r="G1572" s="34" t="s">
        <v>13581</v>
      </c>
      <c r="H1572" s="35" t="s">
        <v>9517</v>
      </c>
      <c r="I1572" s="36" t="str">
        <f t="shared" si="215"/>
        <v>3</v>
      </c>
      <c r="J1572" s="36">
        <f t="shared" si="216"/>
        <v>14</v>
      </c>
      <c r="K1572" s="36" t="str">
        <f t="shared" si="217"/>
        <v>20</v>
      </c>
      <c r="L1572" s="36" t="str">
        <f t="shared" si="218"/>
        <v>09</v>
      </c>
      <c r="M1572" s="36" t="str">
        <f t="shared" si="219"/>
        <v>93</v>
      </c>
      <c r="N1572" s="34">
        <f t="shared" si="206"/>
        <v>24208</v>
      </c>
      <c r="O1572" s="37">
        <v>20000</v>
      </c>
      <c r="P1572" s="37">
        <v>4208</v>
      </c>
      <c r="Q1572" s="32" t="s">
        <v>3872</v>
      </c>
      <c r="R1572" s="37" t="s">
        <v>9518</v>
      </c>
      <c r="S1572" s="38">
        <v>44467</v>
      </c>
      <c r="T1572" s="39">
        <f t="shared" si="214"/>
        <v>28</v>
      </c>
    </row>
    <row r="1573" spans="1:21" s="61" customFormat="1" ht="54" hidden="1" outlineLevel="1">
      <c r="A1573" s="32">
        <f t="shared" si="220"/>
        <v>1641</v>
      </c>
      <c r="B1573" s="32" t="s">
        <v>3868</v>
      </c>
      <c r="C1573" s="32" t="s">
        <v>9452</v>
      </c>
      <c r="D1573" s="32" t="s">
        <v>9519</v>
      </c>
      <c r="E1573" s="34" t="s">
        <v>9520</v>
      </c>
      <c r="F1573" s="34" t="s">
        <v>9521</v>
      </c>
      <c r="G1573" s="34" t="s">
        <v>13582</v>
      </c>
      <c r="H1573" s="35" t="s">
        <v>9522</v>
      </c>
      <c r="I1573" s="36" t="str">
        <f t="shared" si="215"/>
        <v>4</v>
      </c>
      <c r="J1573" s="36">
        <f t="shared" si="216"/>
        <v>14</v>
      </c>
      <c r="K1573" s="36" t="str">
        <f t="shared" si="217"/>
        <v>17</v>
      </c>
      <c r="L1573" s="36" t="str">
        <f t="shared" si="218"/>
        <v>04</v>
      </c>
      <c r="M1573" s="36" t="str">
        <f t="shared" si="219"/>
        <v>92</v>
      </c>
      <c r="N1573" s="34">
        <f t="shared" si="206"/>
        <v>30793.164000000001</v>
      </c>
      <c r="O1573" s="37">
        <v>21300</v>
      </c>
      <c r="P1573" s="37">
        <v>9493.1640000000007</v>
      </c>
      <c r="Q1573" s="32" t="s">
        <v>3872</v>
      </c>
      <c r="R1573" s="37" t="s">
        <v>9523</v>
      </c>
      <c r="S1573" s="38">
        <v>44481</v>
      </c>
      <c r="T1573" s="39">
        <f t="shared" si="214"/>
        <v>28</v>
      </c>
    </row>
    <row r="1574" spans="1:21" s="61" customFormat="1" ht="54" hidden="1" outlineLevel="1">
      <c r="A1574" s="32">
        <f t="shared" si="220"/>
        <v>1642</v>
      </c>
      <c r="B1574" s="32" t="s">
        <v>3868</v>
      </c>
      <c r="C1574" s="32" t="s">
        <v>9452</v>
      </c>
      <c r="D1574" s="32" t="s">
        <v>9524</v>
      </c>
      <c r="E1574" s="34" t="s">
        <v>9525</v>
      </c>
      <c r="F1574" s="34" t="s">
        <v>9526</v>
      </c>
      <c r="G1574" s="34" t="s">
        <v>13583</v>
      </c>
      <c r="H1574" s="35" t="s">
        <v>9527</v>
      </c>
      <c r="I1574" s="36" t="str">
        <f t="shared" si="215"/>
        <v>4</v>
      </c>
      <c r="J1574" s="36">
        <f t="shared" si="216"/>
        <v>14</v>
      </c>
      <c r="K1574" s="36" t="str">
        <f t="shared" si="217"/>
        <v>07</v>
      </c>
      <c r="L1574" s="36" t="str">
        <f t="shared" si="218"/>
        <v>10</v>
      </c>
      <c r="M1574" s="36" t="str">
        <f t="shared" si="219"/>
        <v>97</v>
      </c>
      <c r="N1574" s="34">
        <f t="shared" si="206"/>
        <v>23075.358</v>
      </c>
      <c r="O1574" s="37">
        <v>17200</v>
      </c>
      <c r="P1574" s="37">
        <v>5875.3580000000002</v>
      </c>
      <c r="Q1574" s="32" t="s">
        <v>3872</v>
      </c>
      <c r="R1574" s="37" t="s">
        <v>9528</v>
      </c>
      <c r="S1574" s="38">
        <v>44491</v>
      </c>
      <c r="T1574" s="39">
        <f t="shared" si="214"/>
        <v>28</v>
      </c>
    </row>
    <row r="1575" spans="1:21" s="61" customFormat="1" ht="54" hidden="1" outlineLevel="1">
      <c r="A1575" s="32">
        <f t="shared" si="220"/>
        <v>1643</v>
      </c>
      <c r="B1575" s="32" t="s">
        <v>3868</v>
      </c>
      <c r="C1575" s="32" t="s">
        <v>9452</v>
      </c>
      <c r="D1575" s="32" t="s">
        <v>9529</v>
      </c>
      <c r="E1575" s="34" t="s">
        <v>9530</v>
      </c>
      <c r="F1575" s="34" t="s">
        <v>9531</v>
      </c>
      <c r="G1575" s="34" t="s">
        <v>13584</v>
      </c>
      <c r="H1575" s="35" t="s">
        <v>9532</v>
      </c>
      <c r="I1575" s="36" t="str">
        <f t="shared" si="215"/>
        <v>4</v>
      </c>
      <c r="J1575" s="36">
        <f t="shared" si="216"/>
        <v>14</v>
      </c>
      <c r="K1575" s="36" t="str">
        <f t="shared" si="217"/>
        <v>24</v>
      </c>
      <c r="L1575" s="36" t="str">
        <f t="shared" si="218"/>
        <v>07</v>
      </c>
      <c r="M1575" s="36" t="str">
        <f t="shared" si="219"/>
        <v>89</v>
      </c>
      <c r="N1575" s="34">
        <f t="shared" si="206"/>
        <v>22706</v>
      </c>
      <c r="O1575" s="37">
        <v>17200</v>
      </c>
      <c r="P1575" s="37">
        <v>5506</v>
      </c>
      <c r="Q1575" s="32" t="s">
        <v>3872</v>
      </c>
      <c r="R1575" s="37" t="s">
        <v>9533</v>
      </c>
      <c r="S1575" s="38">
        <v>44501</v>
      </c>
      <c r="T1575" s="39">
        <f t="shared" si="214"/>
        <v>28</v>
      </c>
    </row>
    <row r="1576" spans="1:21" s="61" customFormat="1" ht="54" hidden="1" outlineLevel="1">
      <c r="A1576" s="32">
        <f t="shared" si="220"/>
        <v>1644</v>
      </c>
      <c r="B1576" s="32" t="s">
        <v>3868</v>
      </c>
      <c r="C1576" s="32" t="s">
        <v>9452</v>
      </c>
      <c r="D1576" s="32" t="s">
        <v>9534</v>
      </c>
      <c r="E1576" s="34" t="s">
        <v>9535</v>
      </c>
      <c r="F1576" s="34" t="s">
        <v>9536</v>
      </c>
      <c r="G1576" s="34" t="s">
        <v>13585</v>
      </c>
      <c r="H1576" s="35" t="s">
        <v>9537</v>
      </c>
      <c r="I1576" s="36" t="str">
        <f t="shared" si="215"/>
        <v>3</v>
      </c>
      <c r="J1576" s="36">
        <f t="shared" si="216"/>
        <v>14</v>
      </c>
      <c r="K1576" s="36" t="str">
        <f t="shared" si="217"/>
        <v>18</v>
      </c>
      <c r="L1576" s="36" t="str">
        <f t="shared" si="218"/>
        <v>02</v>
      </c>
      <c r="M1576" s="36" t="str">
        <f t="shared" si="219"/>
        <v>90</v>
      </c>
      <c r="N1576" s="34">
        <f t="shared" si="206"/>
        <v>27065.383000000002</v>
      </c>
      <c r="O1576" s="37">
        <v>21300</v>
      </c>
      <c r="P1576" s="37">
        <v>5765.3829999999998</v>
      </c>
      <c r="Q1576" s="32" t="s">
        <v>3872</v>
      </c>
      <c r="R1576" s="37" t="s">
        <v>9538</v>
      </c>
      <c r="S1576" s="38">
        <v>44533</v>
      </c>
      <c r="T1576" s="39">
        <f t="shared" si="214"/>
        <v>28</v>
      </c>
    </row>
    <row r="1577" spans="1:21" s="61" customFormat="1" ht="54" hidden="1" outlineLevel="1">
      <c r="A1577" s="32">
        <f t="shared" si="220"/>
        <v>1645</v>
      </c>
      <c r="B1577" s="32" t="s">
        <v>3868</v>
      </c>
      <c r="C1577" s="32" t="s">
        <v>9452</v>
      </c>
      <c r="D1577" s="32" t="s">
        <v>9539</v>
      </c>
      <c r="E1577" s="34" t="s">
        <v>9540</v>
      </c>
      <c r="F1577" s="34" t="s">
        <v>9541</v>
      </c>
      <c r="G1577" s="34" t="s">
        <v>13586</v>
      </c>
      <c r="H1577" s="35" t="s">
        <v>9542</v>
      </c>
      <c r="I1577" s="36" t="str">
        <f t="shared" si="215"/>
        <v>3</v>
      </c>
      <c r="J1577" s="36">
        <f t="shared" si="216"/>
        <v>14</v>
      </c>
      <c r="K1577" s="36" t="str">
        <f t="shared" si="217"/>
        <v>18</v>
      </c>
      <c r="L1577" s="36" t="str">
        <f t="shared" si="218"/>
        <v>06</v>
      </c>
      <c r="M1577" s="36" t="str">
        <f t="shared" si="219"/>
        <v>80</v>
      </c>
      <c r="N1577" s="34">
        <f t="shared" si="206"/>
        <v>21300</v>
      </c>
      <c r="O1577" s="37">
        <v>21300</v>
      </c>
      <c r="P1577" s="37">
        <v>0</v>
      </c>
      <c r="Q1577" s="32" t="s">
        <v>3872</v>
      </c>
      <c r="R1577" s="37" t="s">
        <v>9543</v>
      </c>
      <c r="S1577" s="38">
        <v>44543</v>
      </c>
      <c r="T1577" s="39">
        <f t="shared" si="214"/>
        <v>28</v>
      </c>
    </row>
    <row r="1578" spans="1:21" s="61" customFormat="1" ht="54" hidden="1" outlineLevel="1">
      <c r="A1578" s="32">
        <f t="shared" si="220"/>
        <v>1646</v>
      </c>
      <c r="B1578" s="32" t="s">
        <v>3868</v>
      </c>
      <c r="C1578" s="32" t="s">
        <v>9452</v>
      </c>
      <c r="D1578" s="32" t="s">
        <v>9544</v>
      </c>
      <c r="E1578" s="34" t="s">
        <v>9545</v>
      </c>
      <c r="F1578" s="34" t="s">
        <v>9546</v>
      </c>
      <c r="G1578" s="34" t="s">
        <v>13587</v>
      </c>
      <c r="H1578" s="35" t="s">
        <v>9547</v>
      </c>
      <c r="I1578" s="36" t="str">
        <f t="shared" si="215"/>
        <v>3</v>
      </c>
      <c r="J1578" s="36">
        <f t="shared" si="216"/>
        <v>14</v>
      </c>
      <c r="K1578" s="36" t="str">
        <f t="shared" si="217"/>
        <v>13</v>
      </c>
      <c r="L1578" s="36" t="str">
        <f t="shared" si="218"/>
        <v>04</v>
      </c>
      <c r="M1578" s="36" t="str">
        <f t="shared" si="219"/>
        <v>87</v>
      </c>
      <c r="N1578" s="34">
        <f t="shared" si="206"/>
        <v>34317.71</v>
      </c>
      <c r="O1578" s="37">
        <v>27500</v>
      </c>
      <c r="P1578" s="37">
        <v>6817.71</v>
      </c>
      <c r="Q1578" s="32" t="s">
        <v>3872</v>
      </c>
      <c r="R1578" s="37" t="s">
        <v>9548</v>
      </c>
      <c r="S1578" s="38">
        <v>44552</v>
      </c>
      <c r="T1578" s="39">
        <f t="shared" si="214"/>
        <v>28</v>
      </c>
    </row>
    <row r="1579" spans="1:21" s="61" customFormat="1" ht="54" hidden="1" outlineLevel="1">
      <c r="A1579" s="32">
        <f t="shared" si="220"/>
        <v>1647</v>
      </c>
      <c r="B1579" s="32" t="s">
        <v>3868</v>
      </c>
      <c r="C1579" s="32" t="s">
        <v>9452</v>
      </c>
      <c r="D1579" s="32" t="s">
        <v>9549</v>
      </c>
      <c r="E1579" s="34" t="s">
        <v>9550</v>
      </c>
      <c r="F1579" s="34" t="s">
        <v>9551</v>
      </c>
      <c r="G1579" s="34" t="s">
        <v>13588</v>
      </c>
      <c r="H1579" s="35" t="s">
        <v>9552</v>
      </c>
      <c r="I1579" s="36" t="str">
        <f t="shared" si="215"/>
        <v>3</v>
      </c>
      <c r="J1579" s="36">
        <f t="shared" si="216"/>
        <v>14</v>
      </c>
      <c r="K1579" s="36" t="str">
        <f t="shared" si="217"/>
        <v>19</v>
      </c>
      <c r="L1579" s="36" t="str">
        <f t="shared" si="218"/>
        <v>02</v>
      </c>
      <c r="M1579" s="36" t="str">
        <f t="shared" si="219"/>
        <v>89</v>
      </c>
      <c r="N1579" s="34">
        <f t="shared" si="206"/>
        <v>34941.665000000001</v>
      </c>
      <c r="O1579" s="37">
        <v>28000</v>
      </c>
      <c r="P1579" s="37">
        <v>6941.665</v>
      </c>
      <c r="Q1579" s="32" t="s">
        <v>3872</v>
      </c>
      <c r="R1579" s="37" t="s">
        <v>9553</v>
      </c>
      <c r="S1579" s="38">
        <v>44552</v>
      </c>
      <c r="T1579" s="39">
        <f t="shared" si="214"/>
        <v>28</v>
      </c>
    </row>
    <row r="1580" spans="1:21" s="61" customFormat="1" ht="54" hidden="1" outlineLevel="1">
      <c r="A1580" s="32">
        <f t="shared" si="220"/>
        <v>1648</v>
      </c>
      <c r="B1580" s="32" t="s">
        <v>3868</v>
      </c>
      <c r="C1580" s="32" t="s">
        <v>9452</v>
      </c>
      <c r="D1580" s="32" t="s">
        <v>9554</v>
      </c>
      <c r="E1580" s="34" t="s">
        <v>9555</v>
      </c>
      <c r="F1580" s="34" t="s">
        <v>9556</v>
      </c>
      <c r="G1580" s="34" t="s">
        <v>13589</v>
      </c>
      <c r="H1580" s="35" t="s">
        <v>9557</v>
      </c>
      <c r="I1580" s="36" t="str">
        <f t="shared" si="215"/>
        <v>4</v>
      </c>
      <c r="J1580" s="36">
        <f t="shared" si="216"/>
        <v>14</v>
      </c>
      <c r="K1580" s="36" t="str">
        <f t="shared" si="217"/>
        <v>06</v>
      </c>
      <c r="L1580" s="36" t="str">
        <f t="shared" si="218"/>
        <v>07</v>
      </c>
      <c r="M1580" s="36" t="str">
        <f t="shared" si="219"/>
        <v>88</v>
      </c>
      <c r="N1580" s="34">
        <f t="shared" si="206"/>
        <v>26645.664000000001</v>
      </c>
      <c r="O1580" s="37">
        <v>21300</v>
      </c>
      <c r="P1580" s="37">
        <v>5345.6639999999998</v>
      </c>
      <c r="Q1580" s="32" t="s">
        <v>3872</v>
      </c>
      <c r="R1580" s="37" t="s">
        <v>9558</v>
      </c>
      <c r="S1580" s="38">
        <v>44554</v>
      </c>
      <c r="T1580" s="39">
        <f t="shared" si="214"/>
        <v>28</v>
      </c>
    </row>
    <row r="1581" spans="1:21" s="61" customFormat="1" ht="54" hidden="1" outlineLevel="1">
      <c r="A1581" s="32">
        <f t="shared" si="220"/>
        <v>1649</v>
      </c>
      <c r="B1581" s="32" t="s">
        <v>3868</v>
      </c>
      <c r="C1581" s="32" t="s">
        <v>9452</v>
      </c>
      <c r="D1581" s="32" t="s">
        <v>9559</v>
      </c>
      <c r="E1581" s="34">
        <v>412245904</v>
      </c>
      <c r="F1581" s="43" t="s">
        <v>9560</v>
      </c>
      <c r="G1581" s="34" t="s">
        <v>13590</v>
      </c>
      <c r="H1581" s="35" t="s">
        <v>9561</v>
      </c>
      <c r="I1581" s="36" t="str">
        <f t="shared" si="215"/>
        <v>3</v>
      </c>
      <c r="J1581" s="36">
        <f t="shared" si="216"/>
        <v>14</v>
      </c>
      <c r="K1581" s="36" t="str">
        <f t="shared" si="217"/>
        <v>23</v>
      </c>
      <c r="L1581" s="36" t="str">
        <f t="shared" si="218"/>
        <v>02</v>
      </c>
      <c r="M1581" s="36" t="str">
        <f t="shared" si="219"/>
        <v>62</v>
      </c>
      <c r="N1581" s="34">
        <f t="shared" si="206"/>
        <v>19241.699000000001</v>
      </c>
      <c r="O1581" s="37">
        <v>17200</v>
      </c>
      <c r="P1581" s="37">
        <v>2041.6990000000001</v>
      </c>
      <c r="Q1581" s="32" t="s">
        <v>3872</v>
      </c>
      <c r="R1581" s="37" t="s">
        <v>9562</v>
      </c>
      <c r="S1581" s="38">
        <v>44600</v>
      </c>
      <c r="T1581" s="39">
        <f t="shared" si="214"/>
        <v>28</v>
      </c>
      <c r="U1581" s="72"/>
    </row>
    <row r="1582" spans="1:21" s="61" customFormat="1" ht="54" hidden="1" outlineLevel="1">
      <c r="A1582" s="32">
        <f t="shared" si="220"/>
        <v>1650</v>
      </c>
      <c r="B1582" s="32" t="s">
        <v>3868</v>
      </c>
      <c r="C1582" s="32" t="s">
        <v>9452</v>
      </c>
      <c r="D1582" s="32" t="s">
        <v>9563</v>
      </c>
      <c r="E1582" s="34">
        <v>563109758</v>
      </c>
      <c r="F1582" s="43" t="s">
        <v>9564</v>
      </c>
      <c r="G1582" s="34" t="s">
        <v>13591</v>
      </c>
      <c r="H1582" s="35" t="s">
        <v>9565</v>
      </c>
      <c r="I1582" s="36" t="str">
        <f t="shared" si="215"/>
        <v>4</v>
      </c>
      <c r="J1582" s="36">
        <f t="shared" si="216"/>
        <v>14</v>
      </c>
      <c r="K1582" s="36" t="str">
        <f t="shared" si="217"/>
        <v>27</v>
      </c>
      <c r="L1582" s="36" t="str">
        <f t="shared" si="218"/>
        <v>12</v>
      </c>
      <c r="M1582" s="36" t="str">
        <f t="shared" si="219"/>
        <v>92</v>
      </c>
      <c r="N1582" s="34">
        <f t="shared" si="206"/>
        <v>20093.670999999998</v>
      </c>
      <c r="O1582" s="37">
        <v>17200</v>
      </c>
      <c r="P1582" s="37">
        <v>2893.6709999999998</v>
      </c>
      <c r="Q1582" s="32" t="s">
        <v>3872</v>
      </c>
      <c r="R1582" s="37" t="s">
        <v>9566</v>
      </c>
      <c r="S1582" s="38">
        <v>44601</v>
      </c>
      <c r="T1582" s="39">
        <f t="shared" si="214"/>
        <v>28</v>
      </c>
      <c r="U1582" s="72"/>
    </row>
    <row r="1583" spans="1:21" s="61" customFormat="1" ht="54" hidden="1" outlineLevel="1">
      <c r="A1583" s="32">
        <f t="shared" si="220"/>
        <v>1651</v>
      </c>
      <c r="B1583" s="32" t="s">
        <v>3868</v>
      </c>
      <c r="C1583" s="32" t="s">
        <v>9452</v>
      </c>
      <c r="D1583" s="32" t="s">
        <v>9567</v>
      </c>
      <c r="E1583" s="34" t="s">
        <v>9568</v>
      </c>
      <c r="F1583" s="43" t="s">
        <v>9569</v>
      </c>
      <c r="G1583" s="34" t="s">
        <v>13592</v>
      </c>
      <c r="H1583" s="35" t="s">
        <v>9570</v>
      </c>
      <c r="I1583" s="36" t="str">
        <f t="shared" si="215"/>
        <v>4</v>
      </c>
      <c r="J1583" s="36">
        <f t="shared" si="216"/>
        <v>14</v>
      </c>
      <c r="K1583" s="36" t="str">
        <f t="shared" si="217"/>
        <v>06</v>
      </c>
      <c r="L1583" s="36" t="str">
        <f t="shared" si="218"/>
        <v>09</v>
      </c>
      <c r="M1583" s="36" t="str">
        <f t="shared" si="219"/>
        <v>92</v>
      </c>
      <c r="N1583" s="34">
        <f t="shared" si="206"/>
        <v>24842.024000000001</v>
      </c>
      <c r="O1583" s="37">
        <v>21300</v>
      </c>
      <c r="P1583" s="37">
        <v>3542.0239999999999</v>
      </c>
      <c r="Q1583" s="32" t="s">
        <v>3872</v>
      </c>
      <c r="R1583" s="37" t="s">
        <v>9571</v>
      </c>
      <c r="S1583" s="38">
        <v>44599</v>
      </c>
      <c r="T1583" s="39">
        <f t="shared" si="214"/>
        <v>28</v>
      </c>
      <c r="U1583" s="72"/>
    </row>
    <row r="1584" spans="1:21" s="61" customFormat="1" ht="54" hidden="1" outlineLevel="1">
      <c r="A1584" s="32">
        <f t="shared" si="220"/>
        <v>1652</v>
      </c>
      <c r="B1584" s="32" t="s">
        <v>3868</v>
      </c>
      <c r="C1584" s="32" t="s">
        <v>9452</v>
      </c>
      <c r="D1584" s="32" t="s">
        <v>9572</v>
      </c>
      <c r="E1584" s="34" t="s">
        <v>9573</v>
      </c>
      <c r="F1584" s="43" t="s">
        <v>9574</v>
      </c>
      <c r="G1584" s="34" t="s">
        <v>13593</v>
      </c>
      <c r="H1584" s="35" t="s">
        <v>9575</v>
      </c>
      <c r="I1584" s="36" t="str">
        <f t="shared" si="215"/>
        <v>4</v>
      </c>
      <c r="J1584" s="36">
        <f t="shared" si="216"/>
        <v>14</v>
      </c>
      <c r="K1584" s="36" t="str">
        <f t="shared" si="217"/>
        <v>19</v>
      </c>
      <c r="L1584" s="36" t="str">
        <f t="shared" si="218"/>
        <v>11</v>
      </c>
      <c r="M1584" s="36" t="str">
        <f t="shared" si="219"/>
        <v>94</v>
      </c>
      <c r="N1584" s="34">
        <f t="shared" si="206"/>
        <v>21432.703000000001</v>
      </c>
      <c r="O1584" s="37">
        <v>19300</v>
      </c>
      <c r="P1584" s="37">
        <v>2132.703</v>
      </c>
      <c r="Q1584" s="32" t="s">
        <v>3872</v>
      </c>
      <c r="R1584" s="37" t="s">
        <v>9576</v>
      </c>
      <c r="S1584" s="38">
        <v>44602</v>
      </c>
      <c r="T1584" s="39">
        <f t="shared" si="214"/>
        <v>28</v>
      </c>
      <c r="U1584" s="72"/>
    </row>
    <row r="1585" spans="1:21" s="61" customFormat="1" ht="54" hidden="1" outlineLevel="1">
      <c r="A1585" s="32">
        <f t="shared" si="220"/>
        <v>1653</v>
      </c>
      <c r="B1585" s="32" t="s">
        <v>3868</v>
      </c>
      <c r="C1585" s="32" t="s">
        <v>9452</v>
      </c>
      <c r="D1585" s="32" t="s">
        <v>9577</v>
      </c>
      <c r="E1585" s="34" t="s">
        <v>9578</v>
      </c>
      <c r="F1585" s="43" t="s">
        <v>9579</v>
      </c>
      <c r="G1585" s="34" t="s">
        <v>13594</v>
      </c>
      <c r="H1585" s="35" t="s">
        <v>9580</v>
      </c>
      <c r="I1585" s="36" t="str">
        <f t="shared" si="215"/>
        <v>3</v>
      </c>
      <c r="J1585" s="36">
        <f t="shared" si="216"/>
        <v>14</v>
      </c>
      <c r="K1585" s="36" t="str">
        <f t="shared" si="217"/>
        <v>06</v>
      </c>
      <c r="L1585" s="36" t="str">
        <f t="shared" si="218"/>
        <v>03</v>
      </c>
      <c r="M1585" s="36" t="str">
        <f t="shared" si="219"/>
        <v>87</v>
      </c>
      <c r="N1585" s="34">
        <f t="shared" si="206"/>
        <v>19211.697</v>
      </c>
      <c r="O1585" s="37">
        <v>17300</v>
      </c>
      <c r="P1585" s="37">
        <v>1911.6969999999999</v>
      </c>
      <c r="Q1585" s="32" t="s">
        <v>3872</v>
      </c>
      <c r="R1585" s="37" t="s">
        <v>9581</v>
      </c>
      <c r="S1585" s="38">
        <v>44601</v>
      </c>
      <c r="T1585" s="39">
        <f t="shared" si="214"/>
        <v>28</v>
      </c>
      <c r="U1585" s="72"/>
    </row>
    <row r="1586" spans="1:21" s="61" customFormat="1" ht="54" outlineLevel="1">
      <c r="A1586" s="32">
        <f t="shared" si="220"/>
        <v>1654</v>
      </c>
      <c r="B1586" s="32" t="s">
        <v>3868</v>
      </c>
      <c r="C1586" s="32" t="s">
        <v>9452</v>
      </c>
      <c r="D1586" s="32" t="s">
        <v>9582</v>
      </c>
      <c r="E1586" s="34" t="s">
        <v>9583</v>
      </c>
      <c r="F1586" s="43" t="s">
        <v>9584</v>
      </c>
      <c r="G1586" s="34" t="s">
        <v>13595</v>
      </c>
      <c r="H1586" s="35" t="s">
        <v>9585</v>
      </c>
      <c r="I1586" s="36" t="str">
        <f t="shared" si="215"/>
        <v>4</v>
      </c>
      <c r="J1586" s="36">
        <f t="shared" si="216"/>
        <v>14</v>
      </c>
      <c r="K1586" s="36" t="str">
        <f t="shared" si="217"/>
        <v>11</v>
      </c>
      <c r="L1586" s="36" t="str">
        <f t="shared" si="218"/>
        <v>09</v>
      </c>
      <c r="M1586" s="36" t="str">
        <f t="shared" si="219"/>
        <v>87</v>
      </c>
      <c r="N1586" s="34">
        <f t="shared" si="206"/>
        <v>32000</v>
      </c>
      <c r="O1586" s="37">
        <v>32000</v>
      </c>
      <c r="P1586" s="37">
        <v>0</v>
      </c>
      <c r="Q1586" s="32" t="s">
        <v>3872</v>
      </c>
      <c r="R1586" s="37" t="s">
        <v>9586</v>
      </c>
      <c r="S1586" s="38">
        <v>44601</v>
      </c>
      <c r="T1586" s="39">
        <f t="shared" si="214"/>
        <v>28</v>
      </c>
      <c r="U1586" s="72"/>
    </row>
    <row r="1587" spans="1:21" s="61" customFormat="1" ht="54" outlineLevel="1">
      <c r="A1587" s="32">
        <f t="shared" si="220"/>
        <v>1655</v>
      </c>
      <c r="B1587" s="32" t="s">
        <v>3868</v>
      </c>
      <c r="C1587" s="32" t="s">
        <v>9452</v>
      </c>
      <c r="D1587" s="32" t="s">
        <v>9587</v>
      </c>
      <c r="E1587" s="34" t="s">
        <v>9588</v>
      </c>
      <c r="F1587" s="43" t="s">
        <v>9589</v>
      </c>
      <c r="G1587" s="34" t="s">
        <v>13596</v>
      </c>
      <c r="H1587" s="35" t="s">
        <v>9590</v>
      </c>
      <c r="I1587" s="36" t="str">
        <f t="shared" si="215"/>
        <v>3</v>
      </c>
      <c r="J1587" s="36">
        <f t="shared" si="216"/>
        <v>14</v>
      </c>
      <c r="K1587" s="36" t="str">
        <f t="shared" si="217"/>
        <v>20</v>
      </c>
      <c r="L1587" s="36" t="str">
        <f t="shared" si="218"/>
        <v>02</v>
      </c>
      <c r="M1587" s="36" t="str">
        <f t="shared" si="219"/>
        <v>88</v>
      </c>
      <c r="N1587" s="34">
        <f t="shared" si="206"/>
        <v>32000</v>
      </c>
      <c r="O1587" s="37">
        <v>32000</v>
      </c>
      <c r="P1587" s="37">
        <v>0</v>
      </c>
      <c r="Q1587" s="32" t="s">
        <v>3872</v>
      </c>
      <c r="R1587" s="37" t="s">
        <v>9591</v>
      </c>
      <c r="S1587" s="38">
        <v>44596</v>
      </c>
      <c r="T1587" s="39">
        <f t="shared" si="214"/>
        <v>28</v>
      </c>
      <c r="U1587" s="72"/>
    </row>
    <row r="1588" spans="1:21" s="61" customFormat="1" ht="54" hidden="1" outlineLevel="1">
      <c r="A1588" s="32">
        <f t="shared" si="220"/>
        <v>1656</v>
      </c>
      <c r="B1588" s="32" t="s">
        <v>3868</v>
      </c>
      <c r="C1588" s="32" t="s">
        <v>9452</v>
      </c>
      <c r="D1588" s="32" t="s">
        <v>9592</v>
      </c>
      <c r="E1588" s="34" t="s">
        <v>9593</v>
      </c>
      <c r="F1588" s="43" t="s">
        <v>9594</v>
      </c>
      <c r="G1588" s="34" t="s">
        <v>13597</v>
      </c>
      <c r="H1588" s="35" t="s">
        <v>9595</v>
      </c>
      <c r="I1588" s="36" t="str">
        <f t="shared" si="215"/>
        <v>3</v>
      </c>
      <c r="J1588" s="36">
        <f t="shared" si="216"/>
        <v>14</v>
      </c>
      <c r="K1588" s="36" t="str">
        <f t="shared" si="217"/>
        <v>12</v>
      </c>
      <c r="L1588" s="36" t="str">
        <f t="shared" si="218"/>
        <v>08</v>
      </c>
      <c r="M1588" s="36" t="str">
        <f t="shared" si="219"/>
        <v>84</v>
      </c>
      <c r="N1588" s="34">
        <f t="shared" ref="N1588:N1591" si="221">O1588+P1588</f>
        <v>30000</v>
      </c>
      <c r="O1588" s="37">
        <v>30000</v>
      </c>
      <c r="P1588" s="37">
        <v>0</v>
      </c>
      <c r="Q1588" s="32" t="s">
        <v>3872</v>
      </c>
      <c r="R1588" s="37" t="s">
        <v>9596</v>
      </c>
      <c r="S1588" s="38">
        <v>44597</v>
      </c>
      <c r="T1588" s="39">
        <f t="shared" si="214"/>
        <v>28</v>
      </c>
      <c r="U1588" s="72"/>
    </row>
    <row r="1589" spans="1:21" s="61" customFormat="1" ht="54" outlineLevel="1">
      <c r="A1589" s="32">
        <f t="shared" si="220"/>
        <v>1657</v>
      </c>
      <c r="B1589" s="32" t="s">
        <v>3868</v>
      </c>
      <c r="C1589" s="32" t="s">
        <v>9452</v>
      </c>
      <c r="D1589" s="32" t="s">
        <v>9597</v>
      </c>
      <c r="E1589" s="34" t="s">
        <v>9598</v>
      </c>
      <c r="F1589" s="43" t="s">
        <v>9599</v>
      </c>
      <c r="G1589" s="34" t="s">
        <v>13598</v>
      </c>
      <c r="H1589" s="35" t="s">
        <v>9600</v>
      </c>
      <c r="I1589" s="36" t="str">
        <f t="shared" si="215"/>
        <v>4</v>
      </c>
      <c r="J1589" s="36">
        <f t="shared" si="216"/>
        <v>14</v>
      </c>
      <c r="K1589" s="36" t="str">
        <f t="shared" si="217"/>
        <v>18</v>
      </c>
      <c r="L1589" s="36" t="str">
        <f t="shared" si="218"/>
        <v>08</v>
      </c>
      <c r="M1589" s="36" t="str">
        <f t="shared" si="219"/>
        <v>96</v>
      </c>
      <c r="N1589" s="34">
        <f t="shared" si="221"/>
        <v>34003.010999999999</v>
      </c>
      <c r="O1589" s="37">
        <v>32000</v>
      </c>
      <c r="P1589" s="37">
        <v>2003.011</v>
      </c>
      <c r="Q1589" s="32" t="s">
        <v>3872</v>
      </c>
      <c r="R1589" s="37" t="s">
        <v>9601</v>
      </c>
      <c r="S1589" s="38">
        <v>44623</v>
      </c>
      <c r="T1589" s="39">
        <f t="shared" si="214"/>
        <v>28</v>
      </c>
      <c r="U1589" s="72"/>
    </row>
    <row r="1590" spans="1:21" s="61" customFormat="1" ht="54" hidden="1" outlineLevel="1">
      <c r="A1590" s="32">
        <f t="shared" si="220"/>
        <v>1658</v>
      </c>
      <c r="B1590" s="32" t="s">
        <v>3868</v>
      </c>
      <c r="C1590" s="32" t="s">
        <v>9452</v>
      </c>
      <c r="D1590" s="32" t="s">
        <v>9602</v>
      </c>
      <c r="E1590" s="34" t="s">
        <v>9603</v>
      </c>
      <c r="F1590" s="43" t="s">
        <v>9604</v>
      </c>
      <c r="G1590" s="34" t="s">
        <v>13599</v>
      </c>
      <c r="H1590" s="35" t="s">
        <v>9605</v>
      </c>
      <c r="I1590" s="36" t="str">
        <f t="shared" si="215"/>
        <v>3</v>
      </c>
      <c r="J1590" s="36">
        <f t="shared" si="216"/>
        <v>14</v>
      </c>
      <c r="K1590" s="36" t="str">
        <f t="shared" si="217"/>
        <v>31</v>
      </c>
      <c r="L1590" s="36" t="str">
        <f t="shared" si="218"/>
        <v>01</v>
      </c>
      <c r="M1590" s="36" t="str">
        <f t="shared" si="219"/>
        <v>84</v>
      </c>
      <c r="N1590" s="34">
        <f t="shared" si="221"/>
        <v>23300</v>
      </c>
      <c r="O1590" s="37">
        <v>23300</v>
      </c>
      <c r="P1590" s="37">
        <v>0</v>
      </c>
      <c r="Q1590" s="32" t="s">
        <v>3872</v>
      </c>
      <c r="R1590" s="37" t="s">
        <v>9606</v>
      </c>
      <c r="S1590" s="38">
        <v>44669</v>
      </c>
      <c r="T1590" s="39">
        <f t="shared" si="214"/>
        <v>28</v>
      </c>
      <c r="U1590" s="72"/>
    </row>
    <row r="1591" spans="1:21" s="61" customFormat="1" ht="54" outlineLevel="1">
      <c r="A1591" s="32">
        <f t="shared" si="220"/>
        <v>1659</v>
      </c>
      <c r="B1591" s="32" t="s">
        <v>3868</v>
      </c>
      <c r="C1591" s="32" t="s">
        <v>9452</v>
      </c>
      <c r="D1591" s="32" t="s">
        <v>9607</v>
      </c>
      <c r="E1591" s="34" t="s">
        <v>9608</v>
      </c>
      <c r="F1591" s="43" t="s">
        <v>9609</v>
      </c>
      <c r="G1591" s="34" t="s">
        <v>13600</v>
      </c>
      <c r="H1591" s="35" t="s">
        <v>9610</v>
      </c>
      <c r="I1591" s="36" t="str">
        <f t="shared" si="215"/>
        <v>4</v>
      </c>
      <c r="J1591" s="36">
        <f t="shared" si="216"/>
        <v>14</v>
      </c>
      <c r="K1591" s="36" t="str">
        <f t="shared" si="217"/>
        <v>22</v>
      </c>
      <c r="L1591" s="36" t="str">
        <f t="shared" si="218"/>
        <v>05</v>
      </c>
      <c r="M1591" s="36" t="str">
        <f t="shared" si="219"/>
        <v>89</v>
      </c>
      <c r="N1591" s="34">
        <f t="shared" si="221"/>
        <v>32000</v>
      </c>
      <c r="O1591" s="37">
        <v>32000</v>
      </c>
      <c r="P1591" s="37">
        <v>0</v>
      </c>
      <c r="Q1591" s="32" t="s">
        <v>3872</v>
      </c>
      <c r="R1591" s="37" t="s">
        <v>9611</v>
      </c>
      <c r="S1591" s="38">
        <v>44679</v>
      </c>
      <c r="T1591" s="39">
        <f t="shared" si="214"/>
        <v>28</v>
      </c>
      <c r="U1591" s="72"/>
    </row>
    <row r="1592" spans="1:21" s="61" customFormat="1" ht="18.75" hidden="1">
      <c r="A1592" s="217" t="s">
        <v>9612</v>
      </c>
      <c r="B1592" s="217"/>
      <c r="C1592" s="32"/>
      <c r="D1592" s="32"/>
      <c r="E1592" s="34"/>
      <c r="F1592" s="34"/>
      <c r="G1592" s="34" t="s">
        <v>13433</v>
      </c>
      <c r="H1592" s="35"/>
      <c r="I1592" s="36"/>
      <c r="J1592" s="36"/>
      <c r="K1592" s="36"/>
      <c r="L1592" s="36"/>
      <c r="M1592" s="36"/>
      <c r="N1592" s="60">
        <f>SUM(N1593:N1639)</f>
        <v>1141577.1007700001</v>
      </c>
      <c r="O1592" s="60">
        <f>SUM(O1593:O1639)</f>
        <v>855463.30800000008</v>
      </c>
      <c r="P1592" s="60">
        <f>SUM(P1593:P1639)</f>
        <v>286113.79277000006</v>
      </c>
      <c r="Q1592" s="32"/>
      <c r="R1592" s="37"/>
      <c r="S1592" s="38"/>
      <c r="T1592" s="39">
        <f t="shared" si="214"/>
        <v>0</v>
      </c>
    </row>
    <row r="1593" spans="1:21" s="61" customFormat="1" ht="54" hidden="1" outlineLevel="1">
      <c r="A1593" s="32">
        <f>+A1591+1</f>
        <v>1660</v>
      </c>
      <c r="B1593" s="32" t="s">
        <v>3868</v>
      </c>
      <c r="C1593" s="32" t="s">
        <v>16</v>
      </c>
      <c r="D1593" s="32" t="s">
        <v>9613</v>
      </c>
      <c r="E1593" s="34" t="s">
        <v>9614</v>
      </c>
      <c r="F1593" s="34" t="s">
        <v>9615</v>
      </c>
      <c r="G1593" s="34" t="s">
        <v>13601</v>
      </c>
      <c r="H1593" s="35" t="s">
        <v>9616</v>
      </c>
      <c r="I1593" s="36" t="str">
        <f t="shared" ref="I1593:I1639" si="222">+MID(H1593,1,1)</f>
        <v>4</v>
      </c>
      <c r="J1593" s="36">
        <f t="shared" ref="J1593:J1639" si="223">+LEN(H1593)</f>
        <v>14</v>
      </c>
      <c r="K1593" s="36" t="str">
        <f t="shared" ref="K1593:K1639" si="224">+MID(H1593,2,2)</f>
        <v>31</v>
      </c>
      <c r="L1593" s="36" t="str">
        <f t="shared" ref="L1593:L1639" si="225">+MID(H1593,4,2)</f>
        <v>01</v>
      </c>
      <c r="M1593" s="36" t="str">
        <f t="shared" ref="M1593:M1639" si="226">+MID(H1593,6,2)</f>
        <v>76</v>
      </c>
      <c r="N1593" s="34">
        <f t="shared" ref="N1593:N1658" si="227">O1593+P1593</f>
        <v>14671.258</v>
      </c>
      <c r="O1593" s="37">
        <v>0</v>
      </c>
      <c r="P1593" s="37">
        <v>14671.258</v>
      </c>
      <c r="Q1593" s="32" t="s">
        <v>3872</v>
      </c>
      <c r="R1593" s="37" t="s">
        <v>9617</v>
      </c>
      <c r="S1593" s="38">
        <v>44240</v>
      </c>
      <c r="T1593" s="39">
        <f t="shared" si="214"/>
        <v>28</v>
      </c>
    </row>
    <row r="1594" spans="1:21" s="61" customFormat="1" ht="54" hidden="1" outlineLevel="1">
      <c r="A1594" s="32">
        <f t="shared" ref="A1594:A1657" si="228">+A1593+1</f>
        <v>1661</v>
      </c>
      <c r="B1594" s="32" t="s">
        <v>3868</v>
      </c>
      <c r="C1594" s="32" t="s">
        <v>16</v>
      </c>
      <c r="D1594" s="32" t="s">
        <v>9618</v>
      </c>
      <c r="E1594" s="34">
        <v>518527505</v>
      </c>
      <c r="F1594" s="34" t="s">
        <v>9619</v>
      </c>
      <c r="G1594" s="34" t="s">
        <v>13602</v>
      </c>
      <c r="H1594" s="35" t="s">
        <v>9620</v>
      </c>
      <c r="I1594" s="36" t="str">
        <f t="shared" si="222"/>
        <v>4</v>
      </c>
      <c r="J1594" s="36">
        <f t="shared" si="223"/>
        <v>14</v>
      </c>
      <c r="K1594" s="36" t="str">
        <f t="shared" si="224"/>
        <v>04</v>
      </c>
      <c r="L1594" s="36" t="str">
        <f t="shared" si="225"/>
        <v>05</v>
      </c>
      <c r="M1594" s="36" t="str">
        <f t="shared" si="226"/>
        <v>84</v>
      </c>
      <c r="N1594" s="34">
        <f t="shared" si="227"/>
        <v>14207.353999999999</v>
      </c>
      <c r="O1594" s="37">
        <v>0</v>
      </c>
      <c r="P1594" s="37">
        <v>14207.353999999999</v>
      </c>
      <c r="Q1594" s="32" t="s">
        <v>3872</v>
      </c>
      <c r="R1594" s="37" t="s">
        <v>9621</v>
      </c>
      <c r="S1594" s="38">
        <v>44264</v>
      </c>
      <c r="T1594" s="39">
        <f t="shared" si="214"/>
        <v>28</v>
      </c>
    </row>
    <row r="1595" spans="1:21" s="61" customFormat="1" ht="54" hidden="1" outlineLevel="1">
      <c r="A1595" s="32">
        <f t="shared" si="228"/>
        <v>1662</v>
      </c>
      <c r="B1595" s="32" t="s">
        <v>3868</v>
      </c>
      <c r="C1595" s="32" t="s">
        <v>16</v>
      </c>
      <c r="D1595" s="32" t="s">
        <v>9622</v>
      </c>
      <c r="E1595" s="34">
        <v>597577444</v>
      </c>
      <c r="F1595" s="34" t="s">
        <v>9623</v>
      </c>
      <c r="G1595" s="34" t="s">
        <v>13603</v>
      </c>
      <c r="H1595" s="35" t="s">
        <v>9624</v>
      </c>
      <c r="I1595" s="36" t="str">
        <f t="shared" si="222"/>
        <v>4</v>
      </c>
      <c r="J1595" s="36">
        <f t="shared" si="223"/>
        <v>14</v>
      </c>
      <c r="K1595" s="36" t="str">
        <f t="shared" si="224"/>
        <v>18</v>
      </c>
      <c r="L1595" s="36" t="str">
        <f t="shared" si="225"/>
        <v>12</v>
      </c>
      <c r="M1595" s="36" t="str">
        <f t="shared" si="226"/>
        <v>89</v>
      </c>
      <c r="N1595" s="34">
        <f t="shared" si="227"/>
        <v>12563.56307</v>
      </c>
      <c r="O1595" s="37">
        <v>0</v>
      </c>
      <c r="P1595" s="37">
        <v>12563.56307</v>
      </c>
      <c r="Q1595" s="32" t="s">
        <v>3872</v>
      </c>
      <c r="R1595" s="37" t="s">
        <v>9625</v>
      </c>
      <c r="S1595" s="38">
        <v>44306</v>
      </c>
      <c r="T1595" s="39">
        <f t="shared" si="214"/>
        <v>28</v>
      </c>
    </row>
    <row r="1596" spans="1:21" s="61" customFormat="1" ht="54" hidden="1" outlineLevel="1">
      <c r="A1596" s="32">
        <f t="shared" si="228"/>
        <v>1663</v>
      </c>
      <c r="B1596" s="32" t="s">
        <v>3868</v>
      </c>
      <c r="C1596" s="32" t="s">
        <v>16</v>
      </c>
      <c r="D1596" s="32" t="s">
        <v>9626</v>
      </c>
      <c r="E1596" s="34">
        <v>508031639</v>
      </c>
      <c r="F1596" s="34" t="s">
        <v>9627</v>
      </c>
      <c r="G1596" s="34" t="s">
        <v>13604</v>
      </c>
      <c r="H1596" s="35" t="s">
        <v>9628</v>
      </c>
      <c r="I1596" s="36" t="str">
        <f t="shared" si="222"/>
        <v>3</v>
      </c>
      <c r="J1596" s="36">
        <f t="shared" si="223"/>
        <v>14</v>
      </c>
      <c r="K1596" s="36" t="str">
        <f t="shared" si="224"/>
        <v>10</v>
      </c>
      <c r="L1596" s="36" t="str">
        <f t="shared" si="225"/>
        <v>09</v>
      </c>
      <c r="M1596" s="36" t="str">
        <f t="shared" si="226"/>
        <v>86</v>
      </c>
      <c r="N1596" s="34">
        <f t="shared" si="227"/>
        <v>9596.1044600000005</v>
      </c>
      <c r="O1596" s="37">
        <v>0</v>
      </c>
      <c r="P1596" s="37">
        <v>9596.1044600000005</v>
      </c>
      <c r="Q1596" s="32" t="s">
        <v>3872</v>
      </c>
      <c r="R1596" s="37" t="s">
        <v>9617</v>
      </c>
      <c r="S1596" s="38">
        <v>44240</v>
      </c>
      <c r="T1596" s="39">
        <f t="shared" si="214"/>
        <v>28</v>
      </c>
    </row>
    <row r="1597" spans="1:21" s="61" customFormat="1" ht="54" hidden="1" outlineLevel="1">
      <c r="A1597" s="32">
        <f t="shared" si="228"/>
        <v>1664</v>
      </c>
      <c r="B1597" s="32" t="s">
        <v>3868</v>
      </c>
      <c r="C1597" s="32" t="s">
        <v>16</v>
      </c>
      <c r="D1597" s="32" t="s">
        <v>9629</v>
      </c>
      <c r="E1597" s="34">
        <v>500813460</v>
      </c>
      <c r="F1597" s="34" t="s">
        <v>9630</v>
      </c>
      <c r="G1597" s="34" t="s">
        <v>13605</v>
      </c>
      <c r="H1597" s="35" t="s">
        <v>9631</v>
      </c>
      <c r="I1597" s="36" t="str">
        <f t="shared" si="222"/>
        <v>4</v>
      </c>
      <c r="J1597" s="36">
        <f t="shared" si="223"/>
        <v>14</v>
      </c>
      <c r="K1597" s="36" t="str">
        <f t="shared" si="224"/>
        <v>01</v>
      </c>
      <c r="L1597" s="36" t="str">
        <f t="shared" si="225"/>
        <v>09</v>
      </c>
      <c r="M1597" s="36" t="str">
        <f t="shared" si="226"/>
        <v>85</v>
      </c>
      <c r="N1597" s="34">
        <f t="shared" si="227"/>
        <v>12566.509199999999</v>
      </c>
      <c r="O1597" s="37">
        <v>0</v>
      </c>
      <c r="P1597" s="37">
        <v>12566.509199999999</v>
      </c>
      <c r="Q1597" s="32" t="s">
        <v>3872</v>
      </c>
      <c r="R1597" s="37" t="s">
        <v>9621</v>
      </c>
      <c r="S1597" s="38">
        <v>44264</v>
      </c>
      <c r="T1597" s="39">
        <f t="shared" si="214"/>
        <v>28</v>
      </c>
    </row>
    <row r="1598" spans="1:21" s="61" customFormat="1" ht="54" hidden="1" outlineLevel="1">
      <c r="A1598" s="32">
        <f t="shared" si="228"/>
        <v>1665</v>
      </c>
      <c r="B1598" s="32" t="s">
        <v>3868</v>
      </c>
      <c r="C1598" s="32" t="s">
        <v>16</v>
      </c>
      <c r="D1598" s="32" t="s">
        <v>9632</v>
      </c>
      <c r="E1598" s="34">
        <v>528473506</v>
      </c>
      <c r="F1598" s="34" t="s">
        <v>9633</v>
      </c>
      <c r="G1598" s="34" t="s">
        <v>13606</v>
      </c>
      <c r="H1598" s="35" t="s">
        <v>9634</v>
      </c>
      <c r="I1598" s="36" t="str">
        <f t="shared" si="222"/>
        <v>4</v>
      </c>
      <c r="J1598" s="36">
        <f t="shared" si="223"/>
        <v>14</v>
      </c>
      <c r="K1598" s="36" t="str">
        <f t="shared" si="224"/>
        <v>04</v>
      </c>
      <c r="L1598" s="36" t="str">
        <f t="shared" si="225"/>
        <v>10</v>
      </c>
      <c r="M1598" s="36" t="str">
        <f t="shared" si="226"/>
        <v>82</v>
      </c>
      <c r="N1598" s="34">
        <f t="shared" si="227"/>
        <v>24428.25</v>
      </c>
      <c r="O1598" s="37">
        <v>0</v>
      </c>
      <c r="P1598" s="37">
        <v>24428.25</v>
      </c>
      <c r="Q1598" s="32" t="s">
        <v>3872</v>
      </c>
      <c r="R1598" s="37" t="s">
        <v>9625</v>
      </c>
      <c r="S1598" s="38">
        <v>44306</v>
      </c>
      <c r="T1598" s="39">
        <f t="shared" si="214"/>
        <v>28</v>
      </c>
    </row>
    <row r="1599" spans="1:21" s="61" customFormat="1" ht="54" hidden="1" outlineLevel="1">
      <c r="A1599" s="32">
        <f t="shared" si="228"/>
        <v>1666</v>
      </c>
      <c r="B1599" s="32" t="s">
        <v>3868</v>
      </c>
      <c r="C1599" s="32" t="s">
        <v>16</v>
      </c>
      <c r="D1599" s="32" t="s">
        <v>9635</v>
      </c>
      <c r="E1599" s="34">
        <v>506968343</v>
      </c>
      <c r="F1599" s="34" t="s">
        <v>9636</v>
      </c>
      <c r="G1599" s="34" t="s">
        <v>13607</v>
      </c>
      <c r="H1599" s="35" t="s">
        <v>9637</v>
      </c>
      <c r="I1599" s="36" t="str">
        <f t="shared" si="222"/>
        <v>4</v>
      </c>
      <c r="J1599" s="36">
        <f t="shared" si="223"/>
        <v>14</v>
      </c>
      <c r="K1599" s="36" t="str">
        <f t="shared" si="224"/>
        <v>10</v>
      </c>
      <c r="L1599" s="36" t="str">
        <f t="shared" si="225"/>
        <v>09</v>
      </c>
      <c r="M1599" s="36" t="str">
        <f t="shared" si="226"/>
        <v>75</v>
      </c>
      <c r="N1599" s="34">
        <f t="shared" si="227"/>
        <v>9448.01289</v>
      </c>
      <c r="O1599" s="37">
        <v>0</v>
      </c>
      <c r="P1599" s="37">
        <v>9448.01289</v>
      </c>
      <c r="Q1599" s="32" t="s">
        <v>3872</v>
      </c>
      <c r="R1599" s="37" t="s">
        <v>9638</v>
      </c>
      <c r="S1599" s="38">
        <v>44343</v>
      </c>
      <c r="T1599" s="39">
        <f t="shared" si="214"/>
        <v>28</v>
      </c>
    </row>
    <row r="1600" spans="1:21" s="61" customFormat="1" ht="54" hidden="1" outlineLevel="1">
      <c r="A1600" s="32">
        <f t="shared" si="228"/>
        <v>1667</v>
      </c>
      <c r="B1600" s="32" t="s">
        <v>3868</v>
      </c>
      <c r="C1600" s="32" t="s">
        <v>16</v>
      </c>
      <c r="D1600" s="32" t="s">
        <v>9639</v>
      </c>
      <c r="E1600" s="34">
        <v>531265606</v>
      </c>
      <c r="F1600" s="34" t="s">
        <v>9640</v>
      </c>
      <c r="G1600" s="34" t="s">
        <v>13608</v>
      </c>
      <c r="H1600" s="35" t="s">
        <v>9641</v>
      </c>
      <c r="I1600" s="36" t="str">
        <f t="shared" si="222"/>
        <v>4</v>
      </c>
      <c r="J1600" s="36">
        <f t="shared" si="223"/>
        <v>14</v>
      </c>
      <c r="K1600" s="36" t="str">
        <f t="shared" si="224"/>
        <v>08</v>
      </c>
      <c r="L1600" s="36" t="str">
        <f t="shared" si="225"/>
        <v>08</v>
      </c>
      <c r="M1600" s="36" t="str">
        <f t="shared" si="226"/>
        <v>90</v>
      </c>
      <c r="N1600" s="34">
        <f t="shared" si="227"/>
        <v>6792.6120000000001</v>
      </c>
      <c r="O1600" s="37">
        <v>0</v>
      </c>
      <c r="P1600" s="37">
        <v>6792.6120000000001</v>
      </c>
      <c r="Q1600" s="32" t="s">
        <v>3872</v>
      </c>
      <c r="R1600" s="37" t="s">
        <v>9642</v>
      </c>
      <c r="S1600" s="38">
        <v>44302</v>
      </c>
      <c r="T1600" s="39">
        <f t="shared" si="214"/>
        <v>28</v>
      </c>
    </row>
    <row r="1601" spans="1:20" s="61" customFormat="1" ht="54" hidden="1" outlineLevel="1">
      <c r="A1601" s="32">
        <f t="shared" si="228"/>
        <v>1668</v>
      </c>
      <c r="B1601" s="32" t="s">
        <v>3868</v>
      </c>
      <c r="C1601" s="32" t="s">
        <v>16</v>
      </c>
      <c r="D1601" s="32" t="s">
        <v>9643</v>
      </c>
      <c r="E1601" s="34">
        <v>550031943</v>
      </c>
      <c r="F1601" s="34" t="s">
        <v>9644</v>
      </c>
      <c r="G1601" s="34" t="s">
        <v>13609</v>
      </c>
      <c r="H1601" s="35" t="s">
        <v>9645</v>
      </c>
      <c r="I1601" s="36" t="str">
        <f t="shared" si="222"/>
        <v>3</v>
      </c>
      <c r="J1601" s="36">
        <f t="shared" si="223"/>
        <v>14</v>
      </c>
      <c r="K1601" s="36" t="str">
        <f t="shared" si="224"/>
        <v>05</v>
      </c>
      <c r="L1601" s="36" t="str">
        <f t="shared" si="225"/>
        <v>04</v>
      </c>
      <c r="M1601" s="36" t="str">
        <f t="shared" si="226"/>
        <v>88</v>
      </c>
      <c r="N1601" s="34">
        <f t="shared" si="227"/>
        <v>9153.6180000000004</v>
      </c>
      <c r="O1601" s="37">
        <v>0</v>
      </c>
      <c r="P1601" s="37">
        <v>9153.6180000000004</v>
      </c>
      <c r="Q1601" s="32" t="s">
        <v>3872</v>
      </c>
      <c r="R1601" s="37" t="s">
        <v>9646</v>
      </c>
      <c r="S1601" s="38">
        <v>44373</v>
      </c>
      <c r="T1601" s="39">
        <f t="shared" si="214"/>
        <v>28</v>
      </c>
    </row>
    <row r="1602" spans="1:20" s="61" customFormat="1" ht="54" hidden="1" outlineLevel="1">
      <c r="A1602" s="32">
        <f t="shared" si="228"/>
        <v>1669</v>
      </c>
      <c r="B1602" s="32" t="s">
        <v>3868</v>
      </c>
      <c r="C1602" s="32" t="s">
        <v>16</v>
      </c>
      <c r="D1602" s="32" t="s">
        <v>9647</v>
      </c>
      <c r="E1602" s="34">
        <v>458249367</v>
      </c>
      <c r="F1602" s="34" t="s">
        <v>9648</v>
      </c>
      <c r="G1602" s="34" t="s">
        <v>13610</v>
      </c>
      <c r="H1602" s="35" t="s">
        <v>9649</v>
      </c>
      <c r="I1602" s="36" t="str">
        <f t="shared" si="222"/>
        <v>4</v>
      </c>
      <c r="J1602" s="36">
        <f t="shared" si="223"/>
        <v>14</v>
      </c>
      <c r="K1602" s="36" t="str">
        <f t="shared" si="224"/>
        <v>09</v>
      </c>
      <c r="L1602" s="36" t="str">
        <f t="shared" si="225"/>
        <v>12</v>
      </c>
      <c r="M1602" s="36" t="str">
        <f t="shared" si="226"/>
        <v>83</v>
      </c>
      <c r="N1602" s="34">
        <f t="shared" si="227"/>
        <v>11694.947259999999</v>
      </c>
      <c r="O1602" s="37">
        <v>0</v>
      </c>
      <c r="P1602" s="37">
        <v>11694.947259999999</v>
      </c>
      <c r="Q1602" s="32" t="s">
        <v>3872</v>
      </c>
      <c r="R1602" s="37" t="s">
        <v>9650</v>
      </c>
      <c r="S1602" s="38">
        <v>44403</v>
      </c>
      <c r="T1602" s="39">
        <f t="shared" si="214"/>
        <v>28</v>
      </c>
    </row>
    <row r="1603" spans="1:20" s="61" customFormat="1" ht="54" hidden="1" outlineLevel="1">
      <c r="A1603" s="32">
        <f t="shared" si="228"/>
        <v>1670</v>
      </c>
      <c r="B1603" s="32" t="s">
        <v>3868</v>
      </c>
      <c r="C1603" s="32" t="s">
        <v>16</v>
      </c>
      <c r="D1603" s="32" t="s">
        <v>9651</v>
      </c>
      <c r="E1603" s="34">
        <v>536804215</v>
      </c>
      <c r="F1603" s="34" t="s">
        <v>9652</v>
      </c>
      <c r="G1603" s="34" t="s">
        <v>13611</v>
      </c>
      <c r="H1603" s="35" t="s">
        <v>9653</v>
      </c>
      <c r="I1603" s="36" t="str">
        <f t="shared" si="222"/>
        <v>4</v>
      </c>
      <c r="J1603" s="36">
        <f t="shared" si="223"/>
        <v>14</v>
      </c>
      <c r="K1603" s="36" t="str">
        <f t="shared" si="224"/>
        <v>20</v>
      </c>
      <c r="L1603" s="36" t="str">
        <f t="shared" si="225"/>
        <v>03</v>
      </c>
      <c r="M1603" s="36" t="str">
        <f t="shared" si="226"/>
        <v>88</v>
      </c>
      <c r="N1603" s="34">
        <f t="shared" si="227"/>
        <v>11424.267960000001</v>
      </c>
      <c r="O1603" s="37">
        <v>0</v>
      </c>
      <c r="P1603" s="37">
        <v>11424.267960000001</v>
      </c>
      <c r="Q1603" s="32" t="s">
        <v>3872</v>
      </c>
      <c r="R1603" s="37" t="s">
        <v>9654</v>
      </c>
      <c r="S1603" s="38">
        <v>44343</v>
      </c>
      <c r="T1603" s="39">
        <f t="shared" si="214"/>
        <v>28</v>
      </c>
    </row>
    <row r="1604" spans="1:20" s="61" customFormat="1" ht="54" hidden="1" outlineLevel="1">
      <c r="A1604" s="32">
        <f t="shared" si="228"/>
        <v>1671</v>
      </c>
      <c r="B1604" s="32" t="s">
        <v>3868</v>
      </c>
      <c r="C1604" s="32" t="s">
        <v>16</v>
      </c>
      <c r="D1604" s="32" t="s">
        <v>9655</v>
      </c>
      <c r="E1604" s="34">
        <v>557220648</v>
      </c>
      <c r="F1604" s="34" t="s">
        <v>9656</v>
      </c>
      <c r="G1604" s="34" t="s">
        <v>13612</v>
      </c>
      <c r="H1604" s="35" t="s">
        <v>9657</v>
      </c>
      <c r="I1604" s="36" t="str">
        <f t="shared" si="222"/>
        <v>4</v>
      </c>
      <c r="J1604" s="36">
        <f t="shared" si="223"/>
        <v>14</v>
      </c>
      <c r="K1604" s="36" t="str">
        <f t="shared" si="224"/>
        <v>01</v>
      </c>
      <c r="L1604" s="36" t="str">
        <f t="shared" si="225"/>
        <v>01</v>
      </c>
      <c r="M1604" s="36" t="str">
        <f t="shared" si="226"/>
        <v>94</v>
      </c>
      <c r="N1604" s="34">
        <f t="shared" si="227"/>
        <v>9234.3349699999999</v>
      </c>
      <c r="O1604" s="37">
        <v>0</v>
      </c>
      <c r="P1604" s="37">
        <v>9234.3349699999999</v>
      </c>
      <c r="Q1604" s="32" t="s">
        <v>3872</v>
      </c>
      <c r="R1604" s="37" t="s">
        <v>9658</v>
      </c>
      <c r="S1604" s="38">
        <v>44327</v>
      </c>
      <c r="T1604" s="39">
        <f t="shared" si="214"/>
        <v>28</v>
      </c>
    </row>
    <row r="1605" spans="1:20" s="61" customFormat="1" ht="54" hidden="1" outlineLevel="1">
      <c r="A1605" s="32">
        <f t="shared" si="228"/>
        <v>1672</v>
      </c>
      <c r="B1605" s="32" t="s">
        <v>3868</v>
      </c>
      <c r="C1605" s="32" t="s">
        <v>16</v>
      </c>
      <c r="D1605" s="32" t="s">
        <v>9659</v>
      </c>
      <c r="E1605" s="34">
        <v>571243866</v>
      </c>
      <c r="F1605" s="34" t="s">
        <v>9660</v>
      </c>
      <c r="G1605" s="34" t="s">
        <v>13613</v>
      </c>
      <c r="H1605" s="35" t="s">
        <v>9661</v>
      </c>
      <c r="I1605" s="36" t="str">
        <f t="shared" si="222"/>
        <v>4</v>
      </c>
      <c r="J1605" s="36">
        <f t="shared" si="223"/>
        <v>14</v>
      </c>
      <c r="K1605" s="36" t="str">
        <f t="shared" si="224"/>
        <v>03</v>
      </c>
      <c r="L1605" s="36" t="str">
        <f t="shared" si="225"/>
        <v>11</v>
      </c>
      <c r="M1605" s="36" t="str">
        <f t="shared" si="226"/>
        <v>70</v>
      </c>
      <c r="N1605" s="34">
        <f t="shared" si="227"/>
        <v>36991.546999999999</v>
      </c>
      <c r="O1605" s="37">
        <v>26500</v>
      </c>
      <c r="P1605" s="37">
        <v>10491.547</v>
      </c>
      <c r="Q1605" s="32" t="s">
        <v>3872</v>
      </c>
      <c r="R1605" s="37" t="s">
        <v>9662</v>
      </c>
      <c r="S1605" s="38">
        <v>44376</v>
      </c>
      <c r="T1605" s="39">
        <f t="shared" si="214"/>
        <v>28</v>
      </c>
    </row>
    <row r="1606" spans="1:20" s="61" customFormat="1" ht="54" hidden="1" outlineLevel="1">
      <c r="A1606" s="32">
        <f t="shared" si="228"/>
        <v>1673</v>
      </c>
      <c r="B1606" s="32" t="s">
        <v>3868</v>
      </c>
      <c r="C1606" s="32" t="s">
        <v>16</v>
      </c>
      <c r="D1606" s="32" t="s">
        <v>9663</v>
      </c>
      <c r="E1606" s="34">
        <v>542298314</v>
      </c>
      <c r="F1606" s="34" t="s">
        <v>9664</v>
      </c>
      <c r="G1606" s="34" t="s">
        <v>13614</v>
      </c>
      <c r="H1606" s="35" t="s">
        <v>9665</v>
      </c>
      <c r="I1606" s="36" t="str">
        <f t="shared" si="222"/>
        <v>4</v>
      </c>
      <c r="J1606" s="36">
        <f t="shared" si="223"/>
        <v>14</v>
      </c>
      <c r="K1606" s="36" t="str">
        <f t="shared" si="224"/>
        <v>18</v>
      </c>
      <c r="L1606" s="36" t="str">
        <f t="shared" si="225"/>
        <v>08</v>
      </c>
      <c r="M1606" s="36" t="str">
        <f t="shared" si="226"/>
        <v>92</v>
      </c>
      <c r="N1606" s="34">
        <f t="shared" si="227"/>
        <v>37979.625520000001</v>
      </c>
      <c r="O1606" s="37">
        <v>27999.108</v>
      </c>
      <c r="P1606" s="37">
        <v>9980.5175199999994</v>
      </c>
      <c r="Q1606" s="32" t="s">
        <v>3872</v>
      </c>
      <c r="R1606" s="37" t="s">
        <v>9666</v>
      </c>
      <c r="S1606" s="38">
        <v>44475</v>
      </c>
      <c r="T1606" s="39">
        <f t="shared" si="214"/>
        <v>28</v>
      </c>
    </row>
    <row r="1607" spans="1:20" s="61" customFormat="1" ht="54" hidden="1" outlineLevel="1">
      <c r="A1607" s="32">
        <f t="shared" si="228"/>
        <v>1674</v>
      </c>
      <c r="B1607" s="32" t="s">
        <v>3868</v>
      </c>
      <c r="C1607" s="32" t="s">
        <v>16</v>
      </c>
      <c r="D1607" s="32" t="s">
        <v>9667</v>
      </c>
      <c r="E1607" s="34">
        <v>538855404</v>
      </c>
      <c r="F1607" s="34" t="s">
        <v>9668</v>
      </c>
      <c r="G1607" s="34" t="s">
        <v>13615</v>
      </c>
      <c r="H1607" s="35" t="s">
        <v>9669</v>
      </c>
      <c r="I1607" s="36" t="str">
        <f t="shared" si="222"/>
        <v>3</v>
      </c>
      <c r="J1607" s="36">
        <f t="shared" si="223"/>
        <v>14</v>
      </c>
      <c r="K1607" s="36" t="str">
        <f t="shared" si="224"/>
        <v>12</v>
      </c>
      <c r="L1607" s="36" t="str">
        <f t="shared" si="225"/>
        <v>07</v>
      </c>
      <c r="M1607" s="36" t="str">
        <f t="shared" si="226"/>
        <v>94</v>
      </c>
      <c r="N1607" s="34">
        <f t="shared" si="227"/>
        <v>38913.599999999999</v>
      </c>
      <c r="O1607" s="37">
        <v>30000</v>
      </c>
      <c r="P1607" s="37">
        <v>8913.6</v>
      </c>
      <c r="Q1607" s="32" t="s">
        <v>3872</v>
      </c>
      <c r="R1607" s="37" t="s">
        <v>9670</v>
      </c>
      <c r="S1607" s="38">
        <v>44524</v>
      </c>
      <c r="T1607" s="39">
        <f t="shared" si="214"/>
        <v>28</v>
      </c>
    </row>
    <row r="1608" spans="1:20" s="61" customFormat="1" ht="54" hidden="1" outlineLevel="1">
      <c r="A1608" s="32">
        <f t="shared" si="228"/>
        <v>1675</v>
      </c>
      <c r="B1608" s="32" t="s">
        <v>3868</v>
      </c>
      <c r="C1608" s="32" t="s">
        <v>16</v>
      </c>
      <c r="D1608" s="32" t="s">
        <v>9671</v>
      </c>
      <c r="E1608" s="34">
        <v>528830164</v>
      </c>
      <c r="F1608" s="34" t="s">
        <v>9672</v>
      </c>
      <c r="G1608" s="34" t="s">
        <v>13616</v>
      </c>
      <c r="H1608" s="35" t="s">
        <v>9673</v>
      </c>
      <c r="I1608" s="36" t="str">
        <f t="shared" si="222"/>
        <v>4</v>
      </c>
      <c r="J1608" s="36">
        <f t="shared" si="223"/>
        <v>14</v>
      </c>
      <c r="K1608" s="36" t="str">
        <f t="shared" si="224"/>
        <v>05</v>
      </c>
      <c r="L1608" s="36" t="str">
        <f t="shared" si="225"/>
        <v>07</v>
      </c>
      <c r="M1608" s="36" t="str">
        <f t="shared" si="226"/>
        <v>87</v>
      </c>
      <c r="N1608" s="34">
        <f t="shared" si="227"/>
        <v>35000.109389999998</v>
      </c>
      <c r="O1608" s="37">
        <v>27000</v>
      </c>
      <c r="P1608" s="37">
        <v>8000.1093900000005</v>
      </c>
      <c r="Q1608" s="32" t="s">
        <v>3872</v>
      </c>
      <c r="R1608" s="37" t="s">
        <v>9674</v>
      </c>
      <c r="S1608" s="38">
        <v>44462</v>
      </c>
      <c r="T1608" s="39">
        <f t="shared" si="214"/>
        <v>28</v>
      </c>
    </row>
    <row r="1609" spans="1:20" s="61" customFormat="1" ht="54" hidden="1" outlineLevel="1">
      <c r="A1609" s="32">
        <f t="shared" si="228"/>
        <v>1676</v>
      </c>
      <c r="B1609" s="32" t="s">
        <v>3868</v>
      </c>
      <c r="C1609" s="32" t="s">
        <v>16</v>
      </c>
      <c r="D1609" s="32" t="s">
        <v>9675</v>
      </c>
      <c r="E1609" s="34">
        <v>502720014</v>
      </c>
      <c r="F1609" s="34" t="s">
        <v>9676</v>
      </c>
      <c r="G1609" s="34" t="s">
        <v>13617</v>
      </c>
      <c r="H1609" s="35" t="s">
        <v>9677</v>
      </c>
      <c r="I1609" s="36" t="str">
        <f t="shared" si="222"/>
        <v>3</v>
      </c>
      <c r="J1609" s="36">
        <f t="shared" si="223"/>
        <v>14</v>
      </c>
      <c r="K1609" s="36" t="str">
        <f t="shared" si="224"/>
        <v>09</v>
      </c>
      <c r="L1609" s="36" t="str">
        <f t="shared" si="225"/>
        <v>12</v>
      </c>
      <c r="M1609" s="36" t="str">
        <f t="shared" si="226"/>
        <v>89</v>
      </c>
      <c r="N1609" s="34">
        <f t="shared" si="227"/>
        <v>24391.841</v>
      </c>
      <c r="O1609" s="37">
        <v>19550</v>
      </c>
      <c r="P1609" s="37">
        <v>4841.8410000000003</v>
      </c>
      <c r="Q1609" s="32" t="s">
        <v>3872</v>
      </c>
      <c r="R1609" s="37" t="s">
        <v>9678</v>
      </c>
      <c r="S1609" s="38">
        <v>44476</v>
      </c>
      <c r="T1609" s="39">
        <f t="shared" si="214"/>
        <v>28</v>
      </c>
    </row>
    <row r="1610" spans="1:20" s="61" customFormat="1" ht="54" hidden="1" outlineLevel="1">
      <c r="A1610" s="32">
        <f t="shared" si="228"/>
        <v>1677</v>
      </c>
      <c r="B1610" s="32" t="s">
        <v>3868</v>
      </c>
      <c r="C1610" s="32" t="s">
        <v>16</v>
      </c>
      <c r="D1610" s="32" t="s">
        <v>9679</v>
      </c>
      <c r="E1610" s="34">
        <v>493169814</v>
      </c>
      <c r="F1610" s="34" t="s">
        <v>9680</v>
      </c>
      <c r="G1610" s="34" t="s">
        <v>13618</v>
      </c>
      <c r="H1610" s="35" t="s">
        <v>9681</v>
      </c>
      <c r="I1610" s="36" t="str">
        <f t="shared" si="222"/>
        <v>4</v>
      </c>
      <c r="J1610" s="36">
        <f t="shared" si="223"/>
        <v>14</v>
      </c>
      <c r="K1610" s="36" t="str">
        <f t="shared" si="224"/>
        <v>17</v>
      </c>
      <c r="L1610" s="36" t="str">
        <f t="shared" si="225"/>
        <v>03</v>
      </c>
      <c r="M1610" s="36" t="str">
        <f t="shared" si="226"/>
        <v>81</v>
      </c>
      <c r="N1610" s="34">
        <f t="shared" si="227"/>
        <v>25579.206610000001</v>
      </c>
      <c r="O1610" s="37">
        <v>19720</v>
      </c>
      <c r="P1610" s="37">
        <v>5859.2066099999993</v>
      </c>
      <c r="Q1610" s="32" t="s">
        <v>3872</v>
      </c>
      <c r="R1610" s="37" t="s">
        <v>9682</v>
      </c>
      <c r="S1610" s="38">
        <v>44491</v>
      </c>
      <c r="T1610" s="39">
        <f t="shared" si="214"/>
        <v>28</v>
      </c>
    </row>
    <row r="1611" spans="1:20" s="61" customFormat="1" ht="54" hidden="1" outlineLevel="1">
      <c r="A1611" s="32">
        <f t="shared" si="228"/>
        <v>1678</v>
      </c>
      <c r="B1611" s="32" t="s">
        <v>3868</v>
      </c>
      <c r="C1611" s="32" t="s">
        <v>16</v>
      </c>
      <c r="D1611" s="32" t="s">
        <v>9683</v>
      </c>
      <c r="E1611" s="34">
        <v>456939024</v>
      </c>
      <c r="F1611" s="34" t="s">
        <v>9684</v>
      </c>
      <c r="G1611" s="34" t="s">
        <v>13619</v>
      </c>
      <c r="H1611" s="35" t="s">
        <v>9685</v>
      </c>
      <c r="I1611" s="36" t="str">
        <f t="shared" si="222"/>
        <v>4</v>
      </c>
      <c r="J1611" s="36">
        <f t="shared" si="223"/>
        <v>14</v>
      </c>
      <c r="K1611" s="36" t="str">
        <f t="shared" si="224"/>
        <v>25</v>
      </c>
      <c r="L1611" s="36" t="str">
        <f t="shared" si="225"/>
        <v>09</v>
      </c>
      <c r="M1611" s="36" t="str">
        <f t="shared" si="226"/>
        <v>80</v>
      </c>
      <c r="N1611" s="34">
        <f t="shared" si="227"/>
        <v>23530.204000000002</v>
      </c>
      <c r="O1611" s="37">
        <v>18859.400000000001</v>
      </c>
      <c r="P1611" s="37">
        <v>4670.8040000000001</v>
      </c>
      <c r="Q1611" s="32" t="s">
        <v>3872</v>
      </c>
      <c r="R1611" s="37" t="s">
        <v>9686</v>
      </c>
      <c r="S1611" s="38">
        <v>44495</v>
      </c>
      <c r="T1611" s="39">
        <f t="shared" si="214"/>
        <v>28</v>
      </c>
    </row>
    <row r="1612" spans="1:20" s="61" customFormat="1" ht="54" hidden="1" outlineLevel="1">
      <c r="A1612" s="32">
        <f t="shared" si="228"/>
        <v>1679</v>
      </c>
      <c r="B1612" s="32" t="s">
        <v>3868</v>
      </c>
      <c r="C1612" s="32" t="s">
        <v>16</v>
      </c>
      <c r="D1612" s="32" t="s">
        <v>9687</v>
      </c>
      <c r="E1612" s="34">
        <v>557081569</v>
      </c>
      <c r="F1612" s="34" t="s">
        <v>9688</v>
      </c>
      <c r="G1612" s="34" t="s">
        <v>13620</v>
      </c>
      <c r="H1612" s="35" t="s">
        <v>9689</v>
      </c>
      <c r="I1612" s="36" t="str">
        <f t="shared" si="222"/>
        <v>3</v>
      </c>
      <c r="J1612" s="36">
        <f t="shared" si="223"/>
        <v>14</v>
      </c>
      <c r="K1612" s="36" t="str">
        <f t="shared" si="224"/>
        <v>07</v>
      </c>
      <c r="L1612" s="36" t="str">
        <f t="shared" si="225"/>
        <v>11</v>
      </c>
      <c r="M1612" s="36" t="str">
        <f t="shared" si="226"/>
        <v>92</v>
      </c>
      <c r="N1612" s="34">
        <f t="shared" si="227"/>
        <v>25051.242880000002</v>
      </c>
      <c r="O1612" s="37">
        <v>19720</v>
      </c>
      <c r="P1612" s="37">
        <v>5331.2428800000007</v>
      </c>
      <c r="Q1612" s="32" t="s">
        <v>3872</v>
      </c>
      <c r="R1612" s="37" t="s">
        <v>9690</v>
      </c>
      <c r="S1612" s="38">
        <v>44515</v>
      </c>
      <c r="T1612" s="39">
        <f t="shared" si="214"/>
        <v>28</v>
      </c>
    </row>
    <row r="1613" spans="1:20" s="61" customFormat="1" ht="54" hidden="1" outlineLevel="1">
      <c r="A1613" s="32">
        <f t="shared" si="228"/>
        <v>1680</v>
      </c>
      <c r="B1613" s="32" t="s">
        <v>3868</v>
      </c>
      <c r="C1613" s="32" t="s">
        <v>16</v>
      </c>
      <c r="D1613" s="32" t="s">
        <v>9691</v>
      </c>
      <c r="E1613" s="34">
        <v>536168699</v>
      </c>
      <c r="F1613" s="34" t="s">
        <v>9692</v>
      </c>
      <c r="G1613" s="34" t="s">
        <v>13621</v>
      </c>
      <c r="H1613" s="35" t="s">
        <v>9693</v>
      </c>
      <c r="I1613" s="36" t="str">
        <f t="shared" si="222"/>
        <v>3</v>
      </c>
      <c r="J1613" s="36">
        <f t="shared" si="223"/>
        <v>14</v>
      </c>
      <c r="K1613" s="36" t="str">
        <f t="shared" si="224"/>
        <v>24</v>
      </c>
      <c r="L1613" s="36" t="str">
        <f t="shared" si="225"/>
        <v>06</v>
      </c>
      <c r="M1613" s="36" t="str">
        <f t="shared" si="226"/>
        <v>90</v>
      </c>
      <c r="N1613" s="34">
        <f t="shared" si="227"/>
        <v>24932.691159999998</v>
      </c>
      <c r="O1613" s="37">
        <v>19852</v>
      </c>
      <c r="P1613" s="37">
        <v>5080.6911599999994</v>
      </c>
      <c r="Q1613" s="32" t="s">
        <v>3872</v>
      </c>
      <c r="R1613" s="37" t="s">
        <v>9694</v>
      </c>
      <c r="S1613" s="38">
        <v>44519</v>
      </c>
      <c r="T1613" s="39">
        <f t="shared" si="214"/>
        <v>28</v>
      </c>
    </row>
    <row r="1614" spans="1:20" s="61" customFormat="1" ht="54" hidden="1" outlineLevel="1">
      <c r="A1614" s="32">
        <f t="shared" si="228"/>
        <v>1681</v>
      </c>
      <c r="B1614" s="32" t="s">
        <v>3868</v>
      </c>
      <c r="C1614" s="32" t="s">
        <v>16</v>
      </c>
      <c r="D1614" s="32" t="s">
        <v>9695</v>
      </c>
      <c r="E1614" s="34">
        <v>455112406</v>
      </c>
      <c r="F1614" s="34" t="s">
        <v>9696</v>
      </c>
      <c r="G1614" s="34" t="s">
        <v>13622</v>
      </c>
      <c r="H1614" s="35" t="s">
        <v>9697</v>
      </c>
      <c r="I1614" s="36" t="str">
        <f t="shared" si="222"/>
        <v>4</v>
      </c>
      <c r="J1614" s="36">
        <f t="shared" si="223"/>
        <v>14</v>
      </c>
      <c r="K1614" s="36" t="str">
        <f t="shared" si="224"/>
        <v>07</v>
      </c>
      <c r="L1614" s="36" t="str">
        <f t="shared" si="225"/>
        <v>10</v>
      </c>
      <c r="M1614" s="36" t="str">
        <f t="shared" si="226"/>
        <v>81</v>
      </c>
      <c r="N1614" s="34">
        <f t="shared" si="227"/>
        <v>30913.124</v>
      </c>
      <c r="O1614" s="37">
        <v>25800</v>
      </c>
      <c r="P1614" s="37">
        <v>5113.1239999999998</v>
      </c>
      <c r="Q1614" s="32" t="s">
        <v>3872</v>
      </c>
      <c r="R1614" s="37" t="s">
        <v>9698</v>
      </c>
      <c r="S1614" s="38">
        <v>44516</v>
      </c>
      <c r="T1614" s="39">
        <f t="shared" si="214"/>
        <v>28</v>
      </c>
    </row>
    <row r="1615" spans="1:20" s="61" customFormat="1" ht="54" hidden="1" outlineLevel="1">
      <c r="A1615" s="32">
        <f t="shared" si="228"/>
        <v>1682</v>
      </c>
      <c r="B1615" s="32" t="s">
        <v>3868</v>
      </c>
      <c r="C1615" s="32" t="s">
        <v>16</v>
      </c>
      <c r="D1615" s="32" t="s">
        <v>9699</v>
      </c>
      <c r="E1615" s="34">
        <v>567615560</v>
      </c>
      <c r="F1615" s="34" t="s">
        <v>9700</v>
      </c>
      <c r="G1615" s="34" t="s">
        <v>13623</v>
      </c>
      <c r="H1615" s="35" t="s">
        <v>9701</v>
      </c>
      <c r="I1615" s="36" t="str">
        <f t="shared" si="222"/>
        <v>4</v>
      </c>
      <c r="J1615" s="36">
        <f t="shared" si="223"/>
        <v>14</v>
      </c>
      <c r="K1615" s="36" t="str">
        <f t="shared" si="224"/>
        <v>11</v>
      </c>
      <c r="L1615" s="36" t="str">
        <f t="shared" si="225"/>
        <v>07</v>
      </c>
      <c r="M1615" s="36" t="str">
        <f t="shared" si="226"/>
        <v>75</v>
      </c>
      <c r="N1615" s="34">
        <f t="shared" si="227"/>
        <v>22597.014999999999</v>
      </c>
      <c r="O1615" s="37">
        <v>18859.400000000001</v>
      </c>
      <c r="P1615" s="37">
        <v>3737.6149999999998</v>
      </c>
      <c r="Q1615" s="32" t="s">
        <v>3872</v>
      </c>
      <c r="R1615" s="37" t="s">
        <v>9702</v>
      </c>
      <c r="S1615" s="38">
        <v>44527</v>
      </c>
      <c r="T1615" s="39">
        <f t="shared" si="214"/>
        <v>28</v>
      </c>
    </row>
    <row r="1616" spans="1:20" s="61" customFormat="1" ht="54" hidden="1" outlineLevel="1">
      <c r="A1616" s="32">
        <f t="shared" si="228"/>
        <v>1683</v>
      </c>
      <c r="B1616" s="32" t="s">
        <v>3868</v>
      </c>
      <c r="C1616" s="32" t="s">
        <v>16</v>
      </c>
      <c r="D1616" s="32" t="s">
        <v>9703</v>
      </c>
      <c r="E1616" s="34">
        <v>575507675</v>
      </c>
      <c r="F1616" s="34" t="s">
        <v>9704</v>
      </c>
      <c r="G1616" s="34" t="s">
        <v>13624</v>
      </c>
      <c r="H1616" s="35" t="s">
        <v>9705</v>
      </c>
      <c r="I1616" s="36" t="str">
        <f t="shared" si="222"/>
        <v>4</v>
      </c>
      <c r="J1616" s="36">
        <f t="shared" si="223"/>
        <v>14</v>
      </c>
      <c r="K1616" s="36" t="str">
        <f t="shared" si="224"/>
        <v>11</v>
      </c>
      <c r="L1616" s="36" t="str">
        <f t="shared" si="225"/>
        <v>12</v>
      </c>
      <c r="M1616" s="36" t="str">
        <f t="shared" si="226"/>
        <v>86</v>
      </c>
      <c r="N1616" s="34">
        <f t="shared" si="227"/>
        <v>20724.476999999999</v>
      </c>
      <c r="O1616" s="37">
        <v>18856</v>
      </c>
      <c r="P1616" s="37">
        <v>1868.4770000000001</v>
      </c>
      <c r="Q1616" s="32" t="s">
        <v>3872</v>
      </c>
      <c r="R1616" s="37" t="s">
        <v>9706</v>
      </c>
      <c r="S1616" s="38">
        <v>44543</v>
      </c>
      <c r="T1616" s="39">
        <f t="shared" si="214"/>
        <v>28</v>
      </c>
    </row>
    <row r="1617" spans="1:21" s="61" customFormat="1" ht="54" hidden="1" outlineLevel="1">
      <c r="A1617" s="32">
        <f t="shared" si="228"/>
        <v>1684</v>
      </c>
      <c r="B1617" s="32" t="s">
        <v>3868</v>
      </c>
      <c r="C1617" s="32" t="s">
        <v>16</v>
      </c>
      <c r="D1617" s="32" t="s">
        <v>9707</v>
      </c>
      <c r="E1617" s="34">
        <v>537672586</v>
      </c>
      <c r="F1617" s="34" t="s">
        <v>9708</v>
      </c>
      <c r="G1617" s="34" t="s">
        <v>13625</v>
      </c>
      <c r="H1617" s="35" t="s">
        <v>9709</v>
      </c>
      <c r="I1617" s="36" t="str">
        <f t="shared" si="222"/>
        <v>4</v>
      </c>
      <c r="J1617" s="36">
        <f t="shared" si="223"/>
        <v>14</v>
      </c>
      <c r="K1617" s="36" t="str">
        <f t="shared" si="224"/>
        <v>30</v>
      </c>
      <c r="L1617" s="36" t="str">
        <f t="shared" si="225"/>
        <v>12</v>
      </c>
      <c r="M1617" s="36" t="str">
        <f t="shared" si="226"/>
        <v>91</v>
      </c>
      <c r="N1617" s="34">
        <f t="shared" si="227"/>
        <v>25473.915799999999</v>
      </c>
      <c r="O1617" s="37">
        <v>19355.7</v>
      </c>
      <c r="P1617" s="37">
        <v>6118.215799999999</v>
      </c>
      <c r="Q1617" s="32" t="s">
        <v>3872</v>
      </c>
      <c r="R1617" s="37" t="s">
        <v>9710</v>
      </c>
      <c r="S1617" s="38">
        <v>44545</v>
      </c>
      <c r="T1617" s="39">
        <f t="shared" si="214"/>
        <v>28</v>
      </c>
    </row>
    <row r="1618" spans="1:21" s="61" customFormat="1" ht="54" hidden="1" outlineLevel="1">
      <c r="A1618" s="32">
        <f t="shared" si="228"/>
        <v>1685</v>
      </c>
      <c r="B1618" s="32" t="s">
        <v>3868</v>
      </c>
      <c r="C1618" s="32" t="s">
        <v>16</v>
      </c>
      <c r="D1618" s="32" t="s">
        <v>9711</v>
      </c>
      <c r="E1618" s="34">
        <v>525256476</v>
      </c>
      <c r="F1618" s="34" t="s">
        <v>9712</v>
      </c>
      <c r="G1618" s="34" t="s">
        <v>13626</v>
      </c>
      <c r="H1618" s="35" t="s">
        <v>9713</v>
      </c>
      <c r="I1618" s="36" t="str">
        <f t="shared" si="222"/>
        <v>4</v>
      </c>
      <c r="J1618" s="36">
        <f t="shared" si="223"/>
        <v>14</v>
      </c>
      <c r="K1618" s="36" t="str">
        <f t="shared" si="224"/>
        <v>31</v>
      </c>
      <c r="L1618" s="36" t="str">
        <f t="shared" si="225"/>
        <v>08</v>
      </c>
      <c r="M1618" s="36" t="str">
        <f t="shared" si="226"/>
        <v>83</v>
      </c>
      <c r="N1618" s="34">
        <f t="shared" si="227"/>
        <v>25179.75403</v>
      </c>
      <c r="O1618" s="37">
        <v>19720</v>
      </c>
      <c r="P1618" s="37">
        <v>5459.7540299999991</v>
      </c>
      <c r="Q1618" s="32" t="s">
        <v>3872</v>
      </c>
      <c r="R1618" s="37" t="s">
        <v>9714</v>
      </c>
      <c r="S1618" s="38">
        <v>44544</v>
      </c>
      <c r="T1618" s="39">
        <f t="shared" si="214"/>
        <v>28</v>
      </c>
    </row>
    <row r="1619" spans="1:21" s="61" customFormat="1" ht="54" hidden="1" outlineLevel="1">
      <c r="A1619" s="32">
        <f t="shared" si="228"/>
        <v>1686</v>
      </c>
      <c r="B1619" s="32" t="s">
        <v>3868</v>
      </c>
      <c r="C1619" s="32" t="s">
        <v>16</v>
      </c>
      <c r="D1619" s="32" t="s">
        <v>9715</v>
      </c>
      <c r="E1619" s="34" t="s">
        <v>9716</v>
      </c>
      <c r="F1619" s="34" t="s">
        <v>9717</v>
      </c>
      <c r="G1619" s="34" t="s">
        <v>13627</v>
      </c>
      <c r="H1619" s="35" t="s">
        <v>9718</v>
      </c>
      <c r="I1619" s="36" t="str">
        <f t="shared" si="222"/>
        <v>4</v>
      </c>
      <c r="J1619" s="36">
        <f t="shared" si="223"/>
        <v>14</v>
      </c>
      <c r="K1619" s="36" t="str">
        <f t="shared" si="224"/>
        <v>03</v>
      </c>
      <c r="L1619" s="36" t="str">
        <f t="shared" si="225"/>
        <v>10</v>
      </c>
      <c r="M1619" s="36" t="str">
        <f t="shared" si="226"/>
        <v>93</v>
      </c>
      <c r="N1619" s="34">
        <f t="shared" si="227"/>
        <v>35158.531839999996</v>
      </c>
      <c r="O1619" s="37">
        <v>28000</v>
      </c>
      <c r="P1619" s="37">
        <v>7158.5318399999996</v>
      </c>
      <c r="Q1619" s="32" t="s">
        <v>3872</v>
      </c>
      <c r="R1619" s="37" t="s">
        <v>9719</v>
      </c>
      <c r="S1619" s="38">
        <v>44544</v>
      </c>
      <c r="T1619" s="39">
        <f t="shared" si="214"/>
        <v>28</v>
      </c>
    </row>
    <row r="1620" spans="1:21" s="61" customFormat="1" ht="54" hidden="1" outlineLevel="1">
      <c r="A1620" s="32">
        <f t="shared" si="228"/>
        <v>1687</v>
      </c>
      <c r="B1620" s="32" t="s">
        <v>3868</v>
      </c>
      <c r="C1620" s="32" t="s">
        <v>16</v>
      </c>
      <c r="D1620" s="32" t="s">
        <v>9720</v>
      </c>
      <c r="E1620" s="34">
        <v>510608440</v>
      </c>
      <c r="F1620" s="34" t="s">
        <v>9721</v>
      </c>
      <c r="G1620" s="34" t="s">
        <v>13628</v>
      </c>
      <c r="H1620" s="35" t="s">
        <v>9722</v>
      </c>
      <c r="I1620" s="36" t="str">
        <f t="shared" si="222"/>
        <v>4</v>
      </c>
      <c r="J1620" s="36">
        <f t="shared" si="223"/>
        <v>14</v>
      </c>
      <c r="K1620" s="36" t="str">
        <f t="shared" si="224"/>
        <v>04</v>
      </c>
      <c r="L1620" s="36" t="str">
        <f t="shared" si="225"/>
        <v>08</v>
      </c>
      <c r="M1620" s="36" t="str">
        <f t="shared" si="226"/>
        <v>85</v>
      </c>
      <c r="N1620" s="34">
        <f t="shared" si="227"/>
        <v>23525.96256</v>
      </c>
      <c r="O1620" s="37">
        <v>18856</v>
      </c>
      <c r="P1620" s="37">
        <v>4669.9625599999999</v>
      </c>
      <c r="Q1620" s="32" t="s">
        <v>3872</v>
      </c>
      <c r="R1620" s="37" t="s">
        <v>9723</v>
      </c>
      <c r="S1620" s="38">
        <v>44554</v>
      </c>
      <c r="T1620" s="39">
        <f t="shared" si="214"/>
        <v>28</v>
      </c>
    </row>
    <row r="1621" spans="1:21" s="61" customFormat="1" ht="54" hidden="1" outlineLevel="1">
      <c r="A1621" s="32">
        <f t="shared" si="228"/>
        <v>1688</v>
      </c>
      <c r="B1621" s="32" t="s">
        <v>3868</v>
      </c>
      <c r="C1621" s="32" t="s">
        <v>16</v>
      </c>
      <c r="D1621" s="32" t="s">
        <v>9724</v>
      </c>
      <c r="E1621" s="34">
        <v>517985515</v>
      </c>
      <c r="F1621" s="34" t="s">
        <v>9725</v>
      </c>
      <c r="G1621" s="34" t="s">
        <v>13629</v>
      </c>
      <c r="H1621" s="35" t="s">
        <v>9726</v>
      </c>
      <c r="I1621" s="36" t="str">
        <f t="shared" si="222"/>
        <v>3</v>
      </c>
      <c r="J1621" s="36">
        <f t="shared" si="223"/>
        <v>14</v>
      </c>
      <c r="K1621" s="36" t="str">
        <f t="shared" si="224"/>
        <v>25</v>
      </c>
      <c r="L1621" s="36" t="str">
        <f t="shared" si="225"/>
        <v>04</v>
      </c>
      <c r="M1621" s="36" t="str">
        <f t="shared" si="226"/>
        <v>90</v>
      </c>
      <c r="N1621" s="34">
        <f t="shared" si="227"/>
        <v>30713.526870000002</v>
      </c>
      <c r="O1621" s="37">
        <v>24327.8</v>
      </c>
      <c r="P1621" s="37">
        <v>6385.7268700000004</v>
      </c>
      <c r="Q1621" s="32" t="s">
        <v>3872</v>
      </c>
      <c r="R1621" s="37" t="s">
        <v>9727</v>
      </c>
      <c r="S1621" s="38">
        <v>44515</v>
      </c>
      <c r="T1621" s="39">
        <f t="shared" si="214"/>
        <v>28</v>
      </c>
    </row>
    <row r="1622" spans="1:21" s="61" customFormat="1" ht="54" hidden="1" outlineLevel="1">
      <c r="A1622" s="32">
        <f t="shared" si="228"/>
        <v>1689</v>
      </c>
      <c r="B1622" s="32" t="s">
        <v>3868</v>
      </c>
      <c r="C1622" s="32" t="s">
        <v>16</v>
      </c>
      <c r="D1622" s="32" t="s">
        <v>9728</v>
      </c>
      <c r="E1622" s="34">
        <v>538711726</v>
      </c>
      <c r="F1622" s="34" t="s">
        <v>9729</v>
      </c>
      <c r="G1622" s="34" t="s">
        <v>13630</v>
      </c>
      <c r="H1622" s="35" t="s">
        <v>9730</v>
      </c>
      <c r="I1622" s="36" t="str">
        <f t="shared" si="222"/>
        <v>4</v>
      </c>
      <c r="J1622" s="36">
        <f t="shared" si="223"/>
        <v>14</v>
      </c>
      <c r="K1622" s="36" t="str">
        <f t="shared" si="224"/>
        <v>04</v>
      </c>
      <c r="L1622" s="36" t="str">
        <f t="shared" si="225"/>
        <v>05</v>
      </c>
      <c r="M1622" s="36" t="str">
        <f t="shared" si="226"/>
        <v>89</v>
      </c>
      <c r="N1622" s="34">
        <f t="shared" si="227"/>
        <v>30355.563750000001</v>
      </c>
      <c r="O1622" s="37">
        <v>25000</v>
      </c>
      <c r="P1622" s="37">
        <v>5355.5637500000003</v>
      </c>
      <c r="Q1622" s="32" t="s">
        <v>3872</v>
      </c>
      <c r="R1622" s="37" t="s">
        <v>9731</v>
      </c>
      <c r="S1622" s="38">
        <v>44552</v>
      </c>
      <c r="T1622" s="39">
        <f t="shared" ref="T1622:T1686" si="229">+LEN(R1622)</f>
        <v>28</v>
      </c>
    </row>
    <row r="1623" spans="1:21" s="61" customFormat="1" ht="54" hidden="1" outlineLevel="1">
      <c r="A1623" s="32">
        <f t="shared" si="228"/>
        <v>1690</v>
      </c>
      <c r="B1623" s="32" t="s">
        <v>3868</v>
      </c>
      <c r="C1623" s="32" t="s">
        <v>16</v>
      </c>
      <c r="D1623" s="32" t="s">
        <v>9732</v>
      </c>
      <c r="E1623" s="34">
        <v>616396605</v>
      </c>
      <c r="F1623" s="34" t="s">
        <v>9733</v>
      </c>
      <c r="G1623" s="34" t="s">
        <v>13631</v>
      </c>
      <c r="H1623" s="35" t="s">
        <v>9734</v>
      </c>
      <c r="I1623" s="36" t="str">
        <f t="shared" si="222"/>
        <v>4</v>
      </c>
      <c r="J1623" s="36">
        <f t="shared" si="223"/>
        <v>14</v>
      </c>
      <c r="K1623" s="36" t="str">
        <f t="shared" si="224"/>
        <v>19</v>
      </c>
      <c r="L1623" s="36" t="str">
        <f t="shared" si="225"/>
        <v>08</v>
      </c>
      <c r="M1623" s="36" t="str">
        <f t="shared" si="226"/>
        <v>77</v>
      </c>
      <c r="N1623" s="34">
        <f t="shared" si="227"/>
        <v>24078.760969999999</v>
      </c>
      <c r="O1623" s="37">
        <v>19328</v>
      </c>
      <c r="P1623" s="37">
        <v>4750.7609699999994</v>
      </c>
      <c r="Q1623" s="32" t="s">
        <v>3872</v>
      </c>
      <c r="R1623" s="37" t="s">
        <v>9735</v>
      </c>
      <c r="S1623" s="38">
        <v>44554</v>
      </c>
      <c r="T1623" s="39">
        <f t="shared" si="229"/>
        <v>28</v>
      </c>
    </row>
    <row r="1624" spans="1:21" s="61" customFormat="1" ht="54" hidden="1" outlineLevel="1">
      <c r="A1624" s="32">
        <f t="shared" si="228"/>
        <v>1691</v>
      </c>
      <c r="B1624" s="32" t="s">
        <v>3868</v>
      </c>
      <c r="C1624" s="32" t="s">
        <v>16</v>
      </c>
      <c r="D1624" s="32" t="s">
        <v>9736</v>
      </c>
      <c r="E1624" s="34">
        <v>518796307</v>
      </c>
      <c r="F1624" s="34" t="s">
        <v>9737</v>
      </c>
      <c r="G1624" s="34" t="s">
        <v>13632</v>
      </c>
      <c r="H1624" s="35" t="s">
        <v>9738</v>
      </c>
      <c r="I1624" s="36" t="str">
        <f t="shared" si="222"/>
        <v>4</v>
      </c>
      <c r="J1624" s="36">
        <f t="shared" si="223"/>
        <v>14</v>
      </c>
      <c r="K1624" s="36" t="str">
        <f t="shared" si="224"/>
        <v>27</v>
      </c>
      <c r="L1624" s="36" t="str">
        <f t="shared" si="225"/>
        <v>01</v>
      </c>
      <c r="M1624" s="36" t="str">
        <f t="shared" si="226"/>
        <v>83</v>
      </c>
      <c r="N1624" s="34">
        <f t="shared" si="227"/>
        <v>26111.685000000001</v>
      </c>
      <c r="O1624" s="37">
        <v>22732</v>
      </c>
      <c r="P1624" s="37">
        <v>3379.6849999999999</v>
      </c>
      <c r="Q1624" s="32" t="s">
        <v>3872</v>
      </c>
      <c r="R1624" s="37" t="s">
        <v>9739</v>
      </c>
      <c r="S1624" s="38">
        <v>44551</v>
      </c>
      <c r="T1624" s="39">
        <f t="shared" si="229"/>
        <v>28</v>
      </c>
    </row>
    <row r="1625" spans="1:21" s="61" customFormat="1" ht="54" hidden="1" outlineLevel="1">
      <c r="A1625" s="32">
        <f t="shared" si="228"/>
        <v>1692</v>
      </c>
      <c r="B1625" s="32" t="s">
        <v>3868</v>
      </c>
      <c r="C1625" s="32" t="s">
        <v>16</v>
      </c>
      <c r="D1625" s="32" t="s">
        <v>9740</v>
      </c>
      <c r="E1625" s="34">
        <v>496490050</v>
      </c>
      <c r="F1625" s="34" t="s">
        <v>9741</v>
      </c>
      <c r="G1625" s="34" t="s">
        <v>13633</v>
      </c>
      <c r="H1625" s="35" t="s">
        <v>9742</v>
      </c>
      <c r="I1625" s="36" t="str">
        <f t="shared" si="222"/>
        <v>4</v>
      </c>
      <c r="J1625" s="36">
        <f t="shared" si="223"/>
        <v>14</v>
      </c>
      <c r="K1625" s="36" t="str">
        <f t="shared" si="224"/>
        <v>23</v>
      </c>
      <c r="L1625" s="36" t="str">
        <f t="shared" si="225"/>
        <v>08</v>
      </c>
      <c r="M1625" s="36" t="str">
        <f t="shared" si="226"/>
        <v>83</v>
      </c>
      <c r="N1625" s="34">
        <f t="shared" si="227"/>
        <v>27177.895</v>
      </c>
      <c r="O1625" s="37">
        <v>25760</v>
      </c>
      <c r="P1625" s="37">
        <v>1417.895</v>
      </c>
      <c r="Q1625" s="32" t="s">
        <v>3872</v>
      </c>
      <c r="R1625" s="37" t="s">
        <v>9743</v>
      </c>
      <c r="S1625" s="38">
        <v>44557</v>
      </c>
      <c r="T1625" s="39">
        <f t="shared" si="229"/>
        <v>28</v>
      </c>
    </row>
    <row r="1626" spans="1:21" s="61" customFormat="1" ht="54" hidden="1" outlineLevel="1">
      <c r="A1626" s="32">
        <f t="shared" si="228"/>
        <v>1693</v>
      </c>
      <c r="B1626" s="32" t="s">
        <v>3868</v>
      </c>
      <c r="C1626" s="32" t="s">
        <v>16</v>
      </c>
      <c r="D1626" s="32" t="s">
        <v>9744</v>
      </c>
      <c r="E1626" s="34">
        <v>600786144</v>
      </c>
      <c r="F1626" s="34" t="s">
        <v>9745</v>
      </c>
      <c r="G1626" s="34" t="s">
        <v>13634</v>
      </c>
      <c r="H1626" s="35" t="s">
        <v>9746</v>
      </c>
      <c r="I1626" s="36" t="str">
        <f t="shared" si="222"/>
        <v>3</v>
      </c>
      <c r="J1626" s="36">
        <f t="shared" si="223"/>
        <v>14</v>
      </c>
      <c r="K1626" s="36" t="str">
        <f t="shared" si="224"/>
        <v>05</v>
      </c>
      <c r="L1626" s="36" t="str">
        <f t="shared" si="225"/>
        <v>10</v>
      </c>
      <c r="M1626" s="36" t="str">
        <f t="shared" si="226"/>
        <v>86</v>
      </c>
      <c r="N1626" s="34">
        <f t="shared" si="227"/>
        <v>21674.089</v>
      </c>
      <c r="O1626" s="37">
        <v>19720</v>
      </c>
      <c r="P1626" s="37">
        <v>1954.0889999999999</v>
      </c>
      <c r="Q1626" s="32" t="s">
        <v>3872</v>
      </c>
      <c r="R1626" s="37" t="s">
        <v>9747</v>
      </c>
      <c r="S1626" s="38">
        <v>44558</v>
      </c>
      <c r="T1626" s="39">
        <f t="shared" si="229"/>
        <v>28</v>
      </c>
    </row>
    <row r="1627" spans="1:21" s="61" customFormat="1" ht="54" hidden="1" outlineLevel="1">
      <c r="A1627" s="32">
        <f t="shared" si="228"/>
        <v>1694</v>
      </c>
      <c r="B1627" s="32" t="s">
        <v>3868</v>
      </c>
      <c r="C1627" s="32" t="s">
        <v>16</v>
      </c>
      <c r="D1627" s="32" t="s">
        <v>9748</v>
      </c>
      <c r="E1627" s="34">
        <v>551911187</v>
      </c>
      <c r="F1627" s="43" t="s">
        <v>9749</v>
      </c>
      <c r="G1627" s="34" t="s">
        <v>13635</v>
      </c>
      <c r="H1627" s="35" t="s">
        <v>9750</v>
      </c>
      <c r="I1627" s="36" t="str">
        <f t="shared" si="222"/>
        <v>4</v>
      </c>
      <c r="J1627" s="36">
        <f t="shared" si="223"/>
        <v>14</v>
      </c>
      <c r="K1627" s="36" t="str">
        <f t="shared" si="224"/>
        <v>17</v>
      </c>
      <c r="L1627" s="36" t="str">
        <f t="shared" si="225"/>
        <v>10</v>
      </c>
      <c r="M1627" s="36" t="str">
        <f t="shared" si="226"/>
        <v>85</v>
      </c>
      <c r="N1627" s="34">
        <f t="shared" si="227"/>
        <v>19552.482</v>
      </c>
      <c r="O1627" s="37">
        <v>18300</v>
      </c>
      <c r="P1627" s="37">
        <v>1252.482</v>
      </c>
      <c r="Q1627" s="32" t="s">
        <v>3872</v>
      </c>
      <c r="R1627" s="37" t="s">
        <v>9751</v>
      </c>
      <c r="S1627" s="38">
        <v>44578</v>
      </c>
      <c r="T1627" s="39">
        <f t="shared" si="229"/>
        <v>28</v>
      </c>
      <c r="U1627" s="72"/>
    </row>
    <row r="1628" spans="1:21" s="61" customFormat="1" ht="54" outlineLevel="1">
      <c r="A1628" s="32">
        <f t="shared" si="228"/>
        <v>1695</v>
      </c>
      <c r="B1628" s="32" t="s">
        <v>3868</v>
      </c>
      <c r="C1628" s="32" t="s">
        <v>16</v>
      </c>
      <c r="D1628" s="32" t="s">
        <v>9752</v>
      </c>
      <c r="E1628" s="34">
        <v>539976808</v>
      </c>
      <c r="F1628" s="43" t="s">
        <v>9753</v>
      </c>
      <c r="G1628" s="34" t="s">
        <v>13636</v>
      </c>
      <c r="H1628" s="35" t="s">
        <v>9754</v>
      </c>
      <c r="I1628" s="36" t="str">
        <f t="shared" si="222"/>
        <v>3</v>
      </c>
      <c r="J1628" s="36">
        <f t="shared" si="223"/>
        <v>14</v>
      </c>
      <c r="K1628" s="36" t="str">
        <f t="shared" si="224"/>
        <v>03</v>
      </c>
      <c r="L1628" s="36" t="str">
        <f t="shared" si="225"/>
        <v>11</v>
      </c>
      <c r="M1628" s="36" t="str">
        <f t="shared" si="226"/>
        <v>81</v>
      </c>
      <c r="N1628" s="34">
        <f t="shared" si="227"/>
        <v>36757.601689999996</v>
      </c>
      <c r="O1628" s="37">
        <v>32000</v>
      </c>
      <c r="P1628" s="37">
        <v>4757.6016899999995</v>
      </c>
      <c r="Q1628" s="32" t="s">
        <v>3872</v>
      </c>
      <c r="R1628" s="37" t="s">
        <v>9755</v>
      </c>
      <c r="S1628" s="38">
        <v>44579</v>
      </c>
      <c r="T1628" s="39">
        <f t="shared" si="229"/>
        <v>28</v>
      </c>
      <c r="U1628" s="72"/>
    </row>
    <row r="1629" spans="1:21" s="61" customFormat="1" ht="54" hidden="1" outlineLevel="1">
      <c r="A1629" s="32">
        <f t="shared" si="228"/>
        <v>1696</v>
      </c>
      <c r="B1629" s="32" t="s">
        <v>3868</v>
      </c>
      <c r="C1629" s="32" t="s">
        <v>16</v>
      </c>
      <c r="D1629" s="32" t="s">
        <v>9756</v>
      </c>
      <c r="E1629" s="34">
        <v>545640535</v>
      </c>
      <c r="F1629" s="34" t="s">
        <v>9757</v>
      </c>
      <c r="G1629" s="34" t="s">
        <v>13637</v>
      </c>
      <c r="H1629" s="35" t="s">
        <v>9758</v>
      </c>
      <c r="I1629" s="36" t="str">
        <f t="shared" si="222"/>
        <v>4</v>
      </c>
      <c r="J1629" s="36">
        <f t="shared" si="223"/>
        <v>14</v>
      </c>
      <c r="K1629" s="36" t="str">
        <f t="shared" si="224"/>
        <v>22</v>
      </c>
      <c r="L1629" s="36" t="str">
        <f t="shared" si="225"/>
        <v>09</v>
      </c>
      <c r="M1629" s="36" t="str">
        <f t="shared" si="226"/>
        <v>96</v>
      </c>
      <c r="N1629" s="34">
        <f t="shared" si="227"/>
        <v>26401.643</v>
      </c>
      <c r="O1629" s="37">
        <v>25155</v>
      </c>
      <c r="P1629" s="37">
        <v>1246.643</v>
      </c>
      <c r="Q1629" s="32" t="s">
        <v>3872</v>
      </c>
      <c r="R1629" s="37" t="s">
        <v>9759</v>
      </c>
      <c r="S1629" s="38">
        <v>44547</v>
      </c>
      <c r="T1629" s="39">
        <f t="shared" si="229"/>
        <v>28</v>
      </c>
    </row>
    <row r="1630" spans="1:21" s="61" customFormat="1" ht="54" hidden="1" outlineLevel="1">
      <c r="A1630" s="32">
        <f t="shared" si="228"/>
        <v>1697</v>
      </c>
      <c r="B1630" s="32" t="s">
        <v>3868</v>
      </c>
      <c r="C1630" s="32" t="s">
        <v>16</v>
      </c>
      <c r="D1630" s="32" t="s">
        <v>9760</v>
      </c>
      <c r="E1630" s="34">
        <v>519235440</v>
      </c>
      <c r="F1630" s="43" t="s">
        <v>9761</v>
      </c>
      <c r="G1630" s="34" t="s">
        <v>13638</v>
      </c>
      <c r="H1630" s="35" t="s">
        <v>9762</v>
      </c>
      <c r="I1630" s="36" t="str">
        <f t="shared" si="222"/>
        <v>4</v>
      </c>
      <c r="J1630" s="36">
        <f t="shared" si="223"/>
        <v>14</v>
      </c>
      <c r="K1630" s="36" t="str">
        <f t="shared" si="224"/>
        <v>09</v>
      </c>
      <c r="L1630" s="36" t="str">
        <f t="shared" si="225"/>
        <v>12</v>
      </c>
      <c r="M1630" s="36" t="str">
        <f t="shared" si="226"/>
        <v>94</v>
      </c>
      <c r="N1630" s="34">
        <f t="shared" si="227"/>
        <v>19794.043000000001</v>
      </c>
      <c r="O1630" s="37">
        <v>18859.400000000001</v>
      </c>
      <c r="P1630" s="37">
        <v>934.64300000000003</v>
      </c>
      <c r="Q1630" s="32" t="s">
        <v>3872</v>
      </c>
      <c r="R1630" s="37" t="s">
        <v>9763</v>
      </c>
      <c r="S1630" s="38">
        <v>44588</v>
      </c>
      <c r="T1630" s="39">
        <f t="shared" si="229"/>
        <v>28</v>
      </c>
      <c r="U1630" s="72"/>
    </row>
    <row r="1631" spans="1:21" s="61" customFormat="1" ht="54" outlineLevel="1">
      <c r="A1631" s="32">
        <f t="shared" si="228"/>
        <v>1698</v>
      </c>
      <c r="B1631" s="32" t="s">
        <v>3868</v>
      </c>
      <c r="C1631" s="32" t="s">
        <v>16</v>
      </c>
      <c r="D1631" s="32" t="s">
        <v>9764</v>
      </c>
      <c r="E1631" s="34">
        <v>619474291</v>
      </c>
      <c r="F1631" s="43" t="s">
        <v>9765</v>
      </c>
      <c r="G1631" s="34" t="s">
        <v>13639</v>
      </c>
      <c r="H1631" s="35" t="s">
        <v>9766</v>
      </c>
      <c r="I1631" s="36" t="str">
        <f t="shared" si="222"/>
        <v>3</v>
      </c>
      <c r="J1631" s="36">
        <f t="shared" si="223"/>
        <v>14</v>
      </c>
      <c r="K1631" s="36" t="str">
        <f t="shared" si="224"/>
        <v>09</v>
      </c>
      <c r="L1631" s="36" t="str">
        <f t="shared" si="225"/>
        <v>03</v>
      </c>
      <c r="M1631" s="36" t="str">
        <f t="shared" si="226"/>
        <v>95</v>
      </c>
      <c r="N1631" s="34">
        <f t="shared" si="227"/>
        <v>35568.20177</v>
      </c>
      <c r="O1631" s="37">
        <v>32000</v>
      </c>
      <c r="P1631" s="37">
        <v>3568.2017700000006</v>
      </c>
      <c r="Q1631" s="32" t="s">
        <v>3872</v>
      </c>
      <c r="R1631" s="37" t="s">
        <v>9767</v>
      </c>
      <c r="S1631" s="38">
        <v>44602</v>
      </c>
      <c r="T1631" s="39">
        <f t="shared" si="229"/>
        <v>28</v>
      </c>
      <c r="U1631" s="72"/>
    </row>
    <row r="1632" spans="1:21" s="61" customFormat="1" ht="54" hidden="1" outlineLevel="1">
      <c r="A1632" s="32">
        <f t="shared" si="228"/>
        <v>1699</v>
      </c>
      <c r="B1632" s="32" t="s">
        <v>3868</v>
      </c>
      <c r="C1632" s="32" t="s">
        <v>16</v>
      </c>
      <c r="D1632" s="32" t="s">
        <v>9768</v>
      </c>
      <c r="E1632" s="34">
        <v>542192423</v>
      </c>
      <c r="F1632" s="43" t="s">
        <v>9769</v>
      </c>
      <c r="G1632" s="34" t="s">
        <v>13640</v>
      </c>
      <c r="H1632" s="35" t="s">
        <v>9770</v>
      </c>
      <c r="I1632" s="36" t="str">
        <f t="shared" si="222"/>
        <v>4</v>
      </c>
      <c r="J1632" s="36">
        <f t="shared" si="223"/>
        <v>14</v>
      </c>
      <c r="K1632" s="36" t="str">
        <f t="shared" si="224"/>
        <v>19</v>
      </c>
      <c r="L1632" s="36" t="str">
        <f t="shared" si="225"/>
        <v>10</v>
      </c>
      <c r="M1632" s="36" t="str">
        <f t="shared" si="226"/>
        <v>81</v>
      </c>
      <c r="N1632" s="34">
        <f t="shared" si="227"/>
        <v>24895.316999999999</v>
      </c>
      <c r="O1632" s="37">
        <v>23719.8</v>
      </c>
      <c r="P1632" s="37">
        <v>1175.5170000000001</v>
      </c>
      <c r="Q1632" s="32" t="s">
        <v>3872</v>
      </c>
      <c r="R1632" s="37" t="s">
        <v>9771</v>
      </c>
      <c r="S1632" s="38">
        <v>44607</v>
      </c>
      <c r="T1632" s="39">
        <f t="shared" si="229"/>
        <v>28</v>
      </c>
      <c r="U1632" s="72"/>
    </row>
    <row r="1633" spans="1:21" s="61" customFormat="1" ht="54" hidden="1" outlineLevel="1">
      <c r="A1633" s="32">
        <f t="shared" si="228"/>
        <v>1700</v>
      </c>
      <c r="B1633" s="32" t="s">
        <v>3868</v>
      </c>
      <c r="C1633" s="32" t="s">
        <v>16</v>
      </c>
      <c r="D1633" s="32" t="s">
        <v>9772</v>
      </c>
      <c r="E1633" s="34">
        <v>532348176</v>
      </c>
      <c r="F1633" s="34" t="s">
        <v>9773</v>
      </c>
      <c r="G1633" s="34" t="s">
        <v>13641</v>
      </c>
      <c r="H1633" s="35" t="s">
        <v>9774</v>
      </c>
      <c r="I1633" s="36" t="str">
        <f t="shared" si="222"/>
        <v>4</v>
      </c>
      <c r="J1633" s="36">
        <f t="shared" si="223"/>
        <v>14</v>
      </c>
      <c r="K1633" s="36" t="str">
        <f t="shared" si="224"/>
        <v>18</v>
      </c>
      <c r="L1633" s="36" t="str">
        <f t="shared" si="225"/>
        <v>06</v>
      </c>
      <c r="M1633" s="36" t="str">
        <f t="shared" si="226"/>
        <v>84</v>
      </c>
      <c r="N1633" s="34">
        <f t="shared" si="227"/>
        <v>19688.777440000002</v>
      </c>
      <c r="O1633" s="37">
        <v>17913.7</v>
      </c>
      <c r="P1633" s="37">
        <v>1775.07744</v>
      </c>
      <c r="Q1633" s="32" t="s">
        <v>3872</v>
      </c>
      <c r="R1633" s="37" t="s">
        <v>9775</v>
      </c>
      <c r="S1633" s="38">
        <v>44482</v>
      </c>
      <c r="T1633" s="39">
        <f t="shared" si="229"/>
        <v>28</v>
      </c>
    </row>
    <row r="1634" spans="1:21" s="61" customFormat="1" ht="54" outlineLevel="1">
      <c r="A1634" s="32">
        <f t="shared" si="228"/>
        <v>1701</v>
      </c>
      <c r="B1634" s="32" t="s">
        <v>3868</v>
      </c>
      <c r="C1634" s="32" t="s">
        <v>16</v>
      </c>
      <c r="D1634" s="32" t="s">
        <v>9776</v>
      </c>
      <c r="E1634" s="34">
        <v>560031044</v>
      </c>
      <c r="F1634" s="43" t="s">
        <v>9777</v>
      </c>
      <c r="G1634" s="34" t="s">
        <v>13642</v>
      </c>
      <c r="H1634" s="35" t="s">
        <v>9778</v>
      </c>
      <c r="I1634" s="36" t="str">
        <f t="shared" si="222"/>
        <v>3</v>
      </c>
      <c r="J1634" s="36">
        <f t="shared" si="223"/>
        <v>14</v>
      </c>
      <c r="K1634" s="36" t="str">
        <f t="shared" si="224"/>
        <v>20</v>
      </c>
      <c r="L1634" s="36" t="str">
        <f t="shared" si="225"/>
        <v>09</v>
      </c>
      <c r="M1634" s="36" t="str">
        <f t="shared" si="226"/>
        <v>90</v>
      </c>
      <c r="N1634" s="34">
        <f t="shared" si="227"/>
        <v>32949.375</v>
      </c>
      <c r="O1634" s="37">
        <v>32000</v>
      </c>
      <c r="P1634" s="37">
        <v>949.375</v>
      </c>
      <c r="Q1634" s="32" t="s">
        <v>3872</v>
      </c>
      <c r="R1634" s="37" t="s">
        <v>9779</v>
      </c>
      <c r="S1634" s="38">
        <v>44610</v>
      </c>
      <c r="T1634" s="39">
        <f t="shared" si="229"/>
        <v>28</v>
      </c>
      <c r="U1634" s="72"/>
    </row>
    <row r="1635" spans="1:21" s="61" customFormat="1" ht="54" outlineLevel="1">
      <c r="A1635" s="32">
        <f t="shared" si="228"/>
        <v>1702</v>
      </c>
      <c r="B1635" s="32" t="s">
        <v>3868</v>
      </c>
      <c r="C1635" s="32" t="s">
        <v>16</v>
      </c>
      <c r="D1635" s="32" t="s">
        <v>9780</v>
      </c>
      <c r="E1635" s="34">
        <v>531263269</v>
      </c>
      <c r="F1635" s="43" t="s">
        <v>9781</v>
      </c>
      <c r="G1635" s="34" t="s">
        <v>13643</v>
      </c>
      <c r="H1635" s="35" t="s">
        <v>9782</v>
      </c>
      <c r="I1635" s="36" t="str">
        <f t="shared" si="222"/>
        <v>4</v>
      </c>
      <c r="J1635" s="36">
        <f t="shared" si="223"/>
        <v>14</v>
      </c>
      <c r="K1635" s="36" t="str">
        <f t="shared" si="224"/>
        <v>12</v>
      </c>
      <c r="L1635" s="36" t="str">
        <f t="shared" si="225"/>
        <v>01</v>
      </c>
      <c r="M1635" s="36" t="str">
        <f t="shared" si="226"/>
        <v>88</v>
      </c>
      <c r="N1635" s="34">
        <f t="shared" si="227"/>
        <v>33120.048719999999</v>
      </c>
      <c r="O1635" s="37">
        <v>32000</v>
      </c>
      <c r="P1635" s="37">
        <f>797.97201+322.07671</f>
        <v>1120.04872</v>
      </c>
      <c r="Q1635" s="32" t="s">
        <v>3872</v>
      </c>
      <c r="R1635" s="37" t="s">
        <v>9783</v>
      </c>
      <c r="S1635" s="38">
        <v>44610</v>
      </c>
      <c r="T1635" s="39">
        <f t="shared" si="229"/>
        <v>28</v>
      </c>
      <c r="U1635" s="72"/>
    </row>
    <row r="1636" spans="1:21" s="61" customFormat="1" ht="54" outlineLevel="1">
      <c r="A1636" s="32">
        <f t="shared" si="228"/>
        <v>1703</v>
      </c>
      <c r="B1636" s="32" t="s">
        <v>3868</v>
      </c>
      <c r="C1636" s="32" t="s">
        <v>16</v>
      </c>
      <c r="D1636" s="32" t="s">
        <v>9784</v>
      </c>
      <c r="E1636" s="34">
        <v>528184098</v>
      </c>
      <c r="F1636" s="43" t="s">
        <v>9785</v>
      </c>
      <c r="G1636" s="34" t="s">
        <v>13644</v>
      </c>
      <c r="H1636" s="35" t="s">
        <v>9786</v>
      </c>
      <c r="I1636" s="36" t="str">
        <f t="shared" si="222"/>
        <v>4</v>
      </c>
      <c r="J1636" s="36">
        <f t="shared" si="223"/>
        <v>14</v>
      </c>
      <c r="K1636" s="36" t="str">
        <f t="shared" si="224"/>
        <v>08</v>
      </c>
      <c r="L1636" s="36" t="str">
        <f t="shared" si="225"/>
        <v>11</v>
      </c>
      <c r="M1636" s="36" t="str">
        <f t="shared" si="226"/>
        <v>79</v>
      </c>
      <c r="N1636" s="34">
        <f t="shared" si="227"/>
        <v>33110.410960000001</v>
      </c>
      <c r="O1636" s="37">
        <v>32000</v>
      </c>
      <c r="P1636" s="37">
        <v>1110.4109599999999</v>
      </c>
      <c r="Q1636" s="32" t="s">
        <v>3872</v>
      </c>
      <c r="R1636" s="37" t="s">
        <v>9787</v>
      </c>
      <c r="S1636" s="38">
        <v>44624</v>
      </c>
      <c r="T1636" s="39">
        <f t="shared" si="229"/>
        <v>28</v>
      </c>
      <c r="U1636" s="72"/>
    </row>
    <row r="1637" spans="1:21" s="61" customFormat="1" ht="54" outlineLevel="1">
      <c r="A1637" s="32">
        <f t="shared" si="228"/>
        <v>1704</v>
      </c>
      <c r="B1637" s="32" t="s">
        <v>3868</v>
      </c>
      <c r="C1637" s="32" t="s">
        <v>16</v>
      </c>
      <c r="D1637" s="32" t="s">
        <v>9788</v>
      </c>
      <c r="E1637" s="34">
        <v>533081312</v>
      </c>
      <c r="F1637" s="43" t="s">
        <v>9789</v>
      </c>
      <c r="G1637" s="34" t="s">
        <v>13645</v>
      </c>
      <c r="H1637" s="35" t="s">
        <v>9790</v>
      </c>
      <c r="I1637" s="36" t="str">
        <f t="shared" si="222"/>
        <v>4</v>
      </c>
      <c r="J1637" s="36">
        <f t="shared" si="223"/>
        <v>14</v>
      </c>
      <c r="K1637" s="36" t="str">
        <f t="shared" si="224"/>
        <v>30</v>
      </c>
      <c r="L1637" s="36" t="str">
        <f t="shared" si="225"/>
        <v>05</v>
      </c>
      <c r="M1637" s="36" t="str">
        <f t="shared" si="226"/>
        <v>85</v>
      </c>
      <c r="N1637" s="34">
        <f t="shared" si="227"/>
        <v>33904</v>
      </c>
      <c r="O1637" s="37">
        <v>32000</v>
      </c>
      <c r="P1637" s="37">
        <v>1904</v>
      </c>
      <c r="Q1637" s="32" t="s">
        <v>3872</v>
      </c>
      <c r="R1637" s="37" t="s">
        <v>9791</v>
      </c>
      <c r="S1637" s="38">
        <v>44604</v>
      </c>
      <c r="T1637" s="39">
        <f t="shared" si="229"/>
        <v>28</v>
      </c>
      <c r="U1637" s="72"/>
    </row>
    <row r="1638" spans="1:21" s="61" customFormat="1" ht="54" outlineLevel="1">
      <c r="A1638" s="32">
        <f>+A1637+1</f>
        <v>1705</v>
      </c>
      <c r="B1638" s="32" t="s">
        <v>3868</v>
      </c>
      <c r="C1638" s="32" t="s">
        <v>16</v>
      </c>
      <c r="D1638" s="32" t="s">
        <v>9792</v>
      </c>
      <c r="E1638" s="34">
        <v>600229306</v>
      </c>
      <c r="F1638" s="43" t="s">
        <v>9793</v>
      </c>
      <c r="G1638" s="34" t="s">
        <v>13646</v>
      </c>
      <c r="H1638" s="35" t="s">
        <v>9794</v>
      </c>
      <c r="I1638" s="36" t="str">
        <f t="shared" si="222"/>
        <v>4</v>
      </c>
      <c r="J1638" s="36">
        <f t="shared" si="223"/>
        <v>14</v>
      </c>
      <c r="K1638" s="36" t="str">
        <f t="shared" si="224"/>
        <v>27</v>
      </c>
      <c r="L1638" s="36" t="str">
        <f t="shared" si="225"/>
        <v>08</v>
      </c>
      <c r="M1638" s="36" t="str">
        <f t="shared" si="226"/>
        <v>75</v>
      </c>
      <c r="N1638" s="34">
        <f t="shared" si="227"/>
        <v>32000</v>
      </c>
      <c r="O1638" s="37">
        <v>32000</v>
      </c>
      <c r="P1638" s="37">
        <v>0</v>
      </c>
      <c r="Q1638" s="32" t="s">
        <v>3872</v>
      </c>
      <c r="R1638" s="37" t="s">
        <v>9795</v>
      </c>
      <c r="S1638" s="38">
        <v>44651</v>
      </c>
      <c r="T1638" s="39">
        <f t="shared" si="229"/>
        <v>28</v>
      </c>
      <c r="U1638" s="72"/>
    </row>
    <row r="1639" spans="1:21" s="61" customFormat="1" ht="54" outlineLevel="1">
      <c r="A1639" s="32">
        <v>1706</v>
      </c>
      <c r="B1639" s="32" t="s">
        <v>3868</v>
      </c>
      <c r="C1639" s="32" t="s">
        <v>16</v>
      </c>
      <c r="D1639" s="32" t="s">
        <v>9796</v>
      </c>
      <c r="E1639" s="34">
        <v>575728131</v>
      </c>
      <c r="F1639" s="43" t="s">
        <v>9797</v>
      </c>
      <c r="G1639" s="34" t="s">
        <v>13647</v>
      </c>
      <c r="H1639" s="35">
        <v>31504925920033</v>
      </c>
      <c r="I1639" s="36" t="str">
        <f t="shared" si="222"/>
        <v>3</v>
      </c>
      <c r="J1639" s="36">
        <f t="shared" si="223"/>
        <v>14</v>
      </c>
      <c r="K1639" s="36" t="str">
        <f t="shared" si="224"/>
        <v>15</v>
      </c>
      <c r="L1639" s="36" t="str">
        <f t="shared" si="225"/>
        <v>04</v>
      </c>
      <c r="M1639" s="36" t="str">
        <f t="shared" si="226"/>
        <v>92</v>
      </c>
      <c r="N1639" s="34">
        <f t="shared" si="227"/>
        <v>32000</v>
      </c>
      <c r="O1639" s="37">
        <v>32000</v>
      </c>
      <c r="P1639" s="37">
        <v>0</v>
      </c>
      <c r="Q1639" s="32" t="s">
        <v>3872</v>
      </c>
      <c r="R1639" s="37" t="s">
        <v>9798</v>
      </c>
      <c r="S1639" s="38">
        <v>44705</v>
      </c>
      <c r="T1639" s="39">
        <f t="shared" si="229"/>
        <v>28</v>
      </c>
      <c r="U1639" s="72"/>
    </row>
    <row r="1640" spans="1:21" s="61" customFormat="1" ht="18.75" hidden="1">
      <c r="A1640" s="217" t="s">
        <v>9799</v>
      </c>
      <c r="B1640" s="217"/>
      <c r="C1640" s="32"/>
      <c r="D1640" s="32"/>
      <c r="E1640" s="34"/>
      <c r="F1640" s="34"/>
      <c r="G1640" s="34" t="s">
        <v>13433</v>
      </c>
      <c r="H1640" s="35"/>
      <c r="I1640" s="36"/>
      <c r="J1640" s="36"/>
      <c r="K1640" s="36"/>
      <c r="L1640" s="36"/>
      <c r="M1640" s="36"/>
      <c r="N1640" s="60">
        <f>SUM(N1641:N1715)</f>
        <v>1356284.73511</v>
      </c>
      <c r="O1640" s="60">
        <f t="shared" ref="O1640:P1640" si="230">SUM(O1641:O1715)</f>
        <v>744192.00429000007</v>
      </c>
      <c r="P1640" s="60">
        <f t="shared" si="230"/>
        <v>612092.73082000017</v>
      </c>
      <c r="Q1640" s="32"/>
      <c r="R1640" s="37"/>
      <c r="S1640" s="38"/>
      <c r="T1640" s="39">
        <f t="shared" si="229"/>
        <v>0</v>
      </c>
    </row>
    <row r="1641" spans="1:21" s="61" customFormat="1" ht="54" hidden="1" outlineLevel="1">
      <c r="A1641" s="32">
        <v>1707</v>
      </c>
      <c r="B1641" s="32" t="s">
        <v>3868</v>
      </c>
      <c r="C1641" s="32" t="s">
        <v>51</v>
      </c>
      <c r="D1641" s="32" t="s">
        <v>9800</v>
      </c>
      <c r="E1641" s="34">
        <v>446727751</v>
      </c>
      <c r="F1641" s="34" t="s">
        <v>9801</v>
      </c>
      <c r="G1641" s="34" t="s">
        <v>13648</v>
      </c>
      <c r="H1641" s="35" t="s">
        <v>9802</v>
      </c>
      <c r="I1641" s="36" t="str">
        <f t="shared" ref="I1641:I1704" si="231">+MID(H1641,1,1)</f>
        <v>4</v>
      </c>
      <c r="J1641" s="36">
        <f t="shared" ref="J1641:J1704" si="232">+LEN(H1641)</f>
        <v>14</v>
      </c>
      <c r="K1641" s="36" t="str">
        <f t="shared" ref="K1641:K1704" si="233">+MID(H1641,2,2)</f>
        <v>05</v>
      </c>
      <c r="L1641" s="36" t="str">
        <f t="shared" ref="L1641:L1704" si="234">+MID(H1641,4,2)</f>
        <v>01</v>
      </c>
      <c r="M1641" s="36" t="str">
        <f t="shared" ref="M1641:M1704" si="235">+MID(H1641,6,2)</f>
        <v>73</v>
      </c>
      <c r="N1641" s="34">
        <f t="shared" si="227"/>
        <v>12182.757000000001</v>
      </c>
      <c r="O1641" s="37">
        <v>0</v>
      </c>
      <c r="P1641" s="37">
        <v>12182.757000000001</v>
      </c>
      <c r="Q1641" s="32" t="s">
        <v>3872</v>
      </c>
      <c r="R1641" s="37" t="s">
        <v>9803</v>
      </c>
      <c r="S1641" s="38">
        <v>44095</v>
      </c>
      <c r="T1641" s="39">
        <f t="shared" si="229"/>
        <v>28</v>
      </c>
    </row>
    <row r="1642" spans="1:21" s="61" customFormat="1" ht="54" hidden="1" outlineLevel="1">
      <c r="A1642" s="32">
        <f t="shared" si="228"/>
        <v>1708</v>
      </c>
      <c r="B1642" s="32" t="s">
        <v>3868</v>
      </c>
      <c r="C1642" s="32" t="s">
        <v>51</v>
      </c>
      <c r="D1642" s="32" t="s">
        <v>9804</v>
      </c>
      <c r="E1642" s="34">
        <v>521770363</v>
      </c>
      <c r="F1642" s="34" t="s">
        <v>9805</v>
      </c>
      <c r="G1642" s="34" t="s">
        <v>13649</v>
      </c>
      <c r="H1642" s="35" t="s">
        <v>9806</v>
      </c>
      <c r="I1642" s="36" t="str">
        <f t="shared" si="231"/>
        <v>4</v>
      </c>
      <c r="J1642" s="36">
        <f t="shared" si="232"/>
        <v>14</v>
      </c>
      <c r="K1642" s="36" t="str">
        <f t="shared" si="233"/>
        <v>09</v>
      </c>
      <c r="L1642" s="36" t="str">
        <f t="shared" si="234"/>
        <v>03</v>
      </c>
      <c r="M1642" s="36" t="str">
        <f t="shared" si="235"/>
        <v>76</v>
      </c>
      <c r="N1642" s="34">
        <f t="shared" si="227"/>
        <v>13044.300149999999</v>
      </c>
      <c r="O1642" s="37">
        <v>0</v>
      </c>
      <c r="P1642" s="37">
        <v>13044.300149999999</v>
      </c>
      <c r="Q1642" s="32" t="s">
        <v>3872</v>
      </c>
      <c r="R1642" s="37" t="s">
        <v>9807</v>
      </c>
      <c r="S1642" s="38">
        <v>44237</v>
      </c>
      <c r="T1642" s="39">
        <f t="shared" si="229"/>
        <v>28</v>
      </c>
    </row>
    <row r="1643" spans="1:21" s="61" customFormat="1" ht="54" hidden="1" outlineLevel="1">
      <c r="A1643" s="32">
        <f t="shared" si="228"/>
        <v>1709</v>
      </c>
      <c r="B1643" s="32" t="s">
        <v>3868</v>
      </c>
      <c r="C1643" s="32" t="s">
        <v>51</v>
      </c>
      <c r="D1643" s="32" t="s">
        <v>9808</v>
      </c>
      <c r="E1643" s="34">
        <v>553106854</v>
      </c>
      <c r="F1643" s="34" t="s">
        <v>9809</v>
      </c>
      <c r="G1643" s="34" t="s">
        <v>13650</v>
      </c>
      <c r="H1643" s="35" t="s">
        <v>9810</v>
      </c>
      <c r="I1643" s="36" t="str">
        <f t="shared" si="231"/>
        <v>4</v>
      </c>
      <c r="J1643" s="36">
        <f t="shared" si="232"/>
        <v>14</v>
      </c>
      <c r="K1643" s="36" t="str">
        <f t="shared" si="233"/>
        <v>28</v>
      </c>
      <c r="L1643" s="36" t="str">
        <f t="shared" si="234"/>
        <v>08</v>
      </c>
      <c r="M1643" s="36" t="str">
        <f t="shared" si="235"/>
        <v>88</v>
      </c>
      <c r="N1643" s="34">
        <f t="shared" si="227"/>
        <v>13538.848999999998</v>
      </c>
      <c r="O1643" s="37">
        <v>0</v>
      </c>
      <c r="P1643" s="37">
        <v>13538.848999999998</v>
      </c>
      <c r="Q1643" s="32" t="s">
        <v>3872</v>
      </c>
      <c r="R1643" s="37" t="s">
        <v>9811</v>
      </c>
      <c r="S1643" s="38">
        <v>44159</v>
      </c>
      <c r="T1643" s="39">
        <f t="shared" si="229"/>
        <v>28</v>
      </c>
    </row>
    <row r="1644" spans="1:21" s="61" customFormat="1" ht="54" hidden="1" outlineLevel="1">
      <c r="A1644" s="32">
        <f t="shared" si="228"/>
        <v>1710</v>
      </c>
      <c r="B1644" s="32" t="s">
        <v>3868</v>
      </c>
      <c r="C1644" s="32" t="s">
        <v>51</v>
      </c>
      <c r="D1644" s="32" t="s">
        <v>9812</v>
      </c>
      <c r="E1644" s="34">
        <v>569954258</v>
      </c>
      <c r="F1644" s="34" t="s">
        <v>9813</v>
      </c>
      <c r="G1644" s="34" t="s">
        <v>13651</v>
      </c>
      <c r="H1644" s="35" t="s">
        <v>9814</v>
      </c>
      <c r="I1644" s="36" t="str">
        <f t="shared" si="231"/>
        <v>4</v>
      </c>
      <c r="J1644" s="36">
        <f t="shared" si="232"/>
        <v>14</v>
      </c>
      <c r="K1644" s="36" t="str">
        <f t="shared" si="233"/>
        <v>01</v>
      </c>
      <c r="L1644" s="36" t="str">
        <f t="shared" si="234"/>
        <v>10</v>
      </c>
      <c r="M1644" s="36" t="str">
        <f t="shared" si="235"/>
        <v>78</v>
      </c>
      <c r="N1644" s="34">
        <f t="shared" si="227"/>
        <v>12929.125</v>
      </c>
      <c r="O1644" s="37">
        <v>0</v>
      </c>
      <c r="P1644" s="37">
        <v>12929.125</v>
      </c>
      <c r="Q1644" s="32" t="s">
        <v>3872</v>
      </c>
      <c r="R1644" s="37" t="s">
        <v>9815</v>
      </c>
      <c r="S1644" s="38">
        <v>44295</v>
      </c>
      <c r="T1644" s="39">
        <f t="shared" si="229"/>
        <v>28</v>
      </c>
    </row>
    <row r="1645" spans="1:21" s="61" customFormat="1" ht="54" hidden="1" outlineLevel="1">
      <c r="A1645" s="32">
        <f t="shared" si="228"/>
        <v>1711</v>
      </c>
      <c r="B1645" s="32" t="s">
        <v>3868</v>
      </c>
      <c r="C1645" s="32" t="s">
        <v>51</v>
      </c>
      <c r="D1645" s="32" t="s">
        <v>9816</v>
      </c>
      <c r="E1645" s="34">
        <v>509263285</v>
      </c>
      <c r="F1645" s="34" t="s">
        <v>9817</v>
      </c>
      <c r="G1645" s="34" t="s">
        <v>13652</v>
      </c>
      <c r="H1645" s="35" t="s">
        <v>9818</v>
      </c>
      <c r="I1645" s="36" t="str">
        <f t="shared" si="231"/>
        <v>4</v>
      </c>
      <c r="J1645" s="36">
        <f t="shared" si="232"/>
        <v>14</v>
      </c>
      <c r="K1645" s="36" t="str">
        <f t="shared" si="233"/>
        <v>27</v>
      </c>
      <c r="L1645" s="36" t="str">
        <f t="shared" si="234"/>
        <v>02</v>
      </c>
      <c r="M1645" s="36" t="str">
        <f t="shared" si="235"/>
        <v>85</v>
      </c>
      <c r="N1645" s="34">
        <f t="shared" si="227"/>
        <v>13848.442520000001</v>
      </c>
      <c r="O1645" s="37">
        <v>0</v>
      </c>
      <c r="P1645" s="37">
        <v>13848.442520000001</v>
      </c>
      <c r="Q1645" s="32" t="s">
        <v>3872</v>
      </c>
      <c r="R1645" s="37" t="s">
        <v>9819</v>
      </c>
      <c r="S1645" s="38">
        <v>44274</v>
      </c>
      <c r="T1645" s="39">
        <f t="shared" si="229"/>
        <v>28</v>
      </c>
    </row>
    <row r="1646" spans="1:21" s="61" customFormat="1" ht="54" hidden="1" outlineLevel="1">
      <c r="A1646" s="32">
        <f t="shared" si="228"/>
        <v>1712</v>
      </c>
      <c r="B1646" s="32" t="s">
        <v>3868</v>
      </c>
      <c r="C1646" s="32" t="s">
        <v>51</v>
      </c>
      <c r="D1646" s="32" t="s">
        <v>9820</v>
      </c>
      <c r="E1646" s="34">
        <v>569217073</v>
      </c>
      <c r="F1646" s="34" t="s">
        <v>9821</v>
      </c>
      <c r="G1646" s="34" t="s">
        <v>13653</v>
      </c>
      <c r="H1646" s="35" t="s">
        <v>9822</v>
      </c>
      <c r="I1646" s="36" t="str">
        <f t="shared" si="231"/>
        <v>4</v>
      </c>
      <c r="J1646" s="36">
        <f t="shared" si="232"/>
        <v>14</v>
      </c>
      <c r="K1646" s="36" t="str">
        <f t="shared" si="233"/>
        <v>08</v>
      </c>
      <c r="L1646" s="36" t="str">
        <f t="shared" si="234"/>
        <v>06</v>
      </c>
      <c r="M1646" s="36" t="str">
        <f t="shared" si="235"/>
        <v>94</v>
      </c>
      <c r="N1646" s="34">
        <f t="shared" si="227"/>
        <v>13848.74252</v>
      </c>
      <c r="O1646" s="37">
        <v>0</v>
      </c>
      <c r="P1646" s="37">
        <v>13848.74252</v>
      </c>
      <c r="Q1646" s="32" t="s">
        <v>3872</v>
      </c>
      <c r="R1646" s="37" t="s">
        <v>9823</v>
      </c>
      <c r="S1646" s="38">
        <v>44265</v>
      </c>
      <c r="T1646" s="39">
        <f t="shared" si="229"/>
        <v>28</v>
      </c>
    </row>
    <row r="1647" spans="1:21" s="61" customFormat="1" ht="54" hidden="1" outlineLevel="1">
      <c r="A1647" s="32">
        <f t="shared" si="228"/>
        <v>1713</v>
      </c>
      <c r="B1647" s="32" t="s">
        <v>3868</v>
      </c>
      <c r="C1647" s="32" t="s">
        <v>51</v>
      </c>
      <c r="D1647" s="32" t="s">
        <v>9824</v>
      </c>
      <c r="E1647" s="34">
        <v>509430537</v>
      </c>
      <c r="F1647" s="34" t="s">
        <v>9825</v>
      </c>
      <c r="G1647" s="34" t="s">
        <v>13654</v>
      </c>
      <c r="H1647" s="35" t="s">
        <v>9826</v>
      </c>
      <c r="I1647" s="36" t="str">
        <f t="shared" si="231"/>
        <v>4</v>
      </c>
      <c r="J1647" s="36">
        <f t="shared" si="232"/>
        <v>14</v>
      </c>
      <c r="K1647" s="36" t="str">
        <f t="shared" si="233"/>
        <v>29</v>
      </c>
      <c r="L1647" s="36" t="str">
        <f t="shared" si="234"/>
        <v>01</v>
      </c>
      <c r="M1647" s="36" t="str">
        <f t="shared" si="235"/>
        <v>85</v>
      </c>
      <c r="N1647" s="34">
        <f t="shared" si="227"/>
        <v>15940.325000000001</v>
      </c>
      <c r="O1647" s="37">
        <v>0</v>
      </c>
      <c r="P1647" s="37">
        <v>15940.325000000001</v>
      </c>
      <c r="Q1647" s="32" t="s">
        <v>3872</v>
      </c>
      <c r="R1647" s="37" t="s">
        <v>9827</v>
      </c>
      <c r="S1647" s="38">
        <v>44298</v>
      </c>
      <c r="T1647" s="39">
        <f t="shared" si="229"/>
        <v>28</v>
      </c>
    </row>
    <row r="1648" spans="1:21" s="61" customFormat="1" ht="54" hidden="1" outlineLevel="1">
      <c r="A1648" s="32">
        <f t="shared" si="228"/>
        <v>1714</v>
      </c>
      <c r="B1648" s="32" t="s">
        <v>3868</v>
      </c>
      <c r="C1648" s="32" t="s">
        <v>51</v>
      </c>
      <c r="D1648" s="32" t="s">
        <v>9828</v>
      </c>
      <c r="E1648" s="34">
        <v>571752351</v>
      </c>
      <c r="F1648" s="34" t="s">
        <v>9829</v>
      </c>
      <c r="G1648" s="34" t="s">
        <v>13655</v>
      </c>
      <c r="H1648" s="35" t="s">
        <v>9830</v>
      </c>
      <c r="I1648" s="36" t="str">
        <f t="shared" si="231"/>
        <v>3</v>
      </c>
      <c r="J1648" s="36">
        <f t="shared" si="232"/>
        <v>14</v>
      </c>
      <c r="K1648" s="36" t="str">
        <f t="shared" si="233"/>
        <v>28</v>
      </c>
      <c r="L1648" s="36" t="str">
        <f t="shared" si="234"/>
        <v>06</v>
      </c>
      <c r="M1648" s="36" t="str">
        <f t="shared" si="235"/>
        <v>89</v>
      </c>
      <c r="N1648" s="34">
        <f t="shared" si="227"/>
        <v>11546.353999999999</v>
      </c>
      <c r="O1648" s="37">
        <v>0</v>
      </c>
      <c r="P1648" s="37">
        <v>11546.353999999999</v>
      </c>
      <c r="Q1648" s="32" t="s">
        <v>3872</v>
      </c>
      <c r="R1648" s="37" t="s">
        <v>9831</v>
      </c>
      <c r="S1648" s="38">
        <v>44334</v>
      </c>
      <c r="T1648" s="39">
        <f t="shared" si="229"/>
        <v>28</v>
      </c>
    </row>
    <row r="1649" spans="1:20" s="61" customFormat="1" ht="54" hidden="1" outlineLevel="1">
      <c r="A1649" s="32">
        <f t="shared" si="228"/>
        <v>1715</v>
      </c>
      <c r="B1649" s="32" t="s">
        <v>3868</v>
      </c>
      <c r="C1649" s="32" t="s">
        <v>51</v>
      </c>
      <c r="D1649" s="32" t="s">
        <v>9832</v>
      </c>
      <c r="E1649" s="34">
        <v>447128182</v>
      </c>
      <c r="F1649" s="34" t="s">
        <v>9833</v>
      </c>
      <c r="G1649" s="34" t="s">
        <v>13656</v>
      </c>
      <c r="H1649" s="35" t="s">
        <v>9834</v>
      </c>
      <c r="I1649" s="36" t="str">
        <f t="shared" si="231"/>
        <v>4</v>
      </c>
      <c r="J1649" s="36">
        <f t="shared" si="232"/>
        <v>14</v>
      </c>
      <c r="K1649" s="36" t="str">
        <f t="shared" si="233"/>
        <v>16</v>
      </c>
      <c r="L1649" s="36" t="str">
        <f t="shared" si="234"/>
        <v>10</v>
      </c>
      <c r="M1649" s="36" t="str">
        <f t="shared" si="235"/>
        <v>69</v>
      </c>
      <c r="N1649" s="34">
        <f t="shared" si="227"/>
        <v>11910.84564</v>
      </c>
      <c r="O1649" s="37">
        <v>0</v>
      </c>
      <c r="P1649" s="37">
        <v>11910.84564</v>
      </c>
      <c r="Q1649" s="32" t="s">
        <v>3872</v>
      </c>
      <c r="R1649" s="37" t="s">
        <v>9835</v>
      </c>
      <c r="S1649" s="38">
        <v>44343</v>
      </c>
      <c r="T1649" s="39">
        <f t="shared" si="229"/>
        <v>28</v>
      </c>
    </row>
    <row r="1650" spans="1:20" s="61" customFormat="1" ht="54" hidden="1" outlineLevel="1">
      <c r="A1650" s="32">
        <f t="shared" si="228"/>
        <v>1716</v>
      </c>
      <c r="B1650" s="32" t="s">
        <v>3868</v>
      </c>
      <c r="C1650" s="32" t="s">
        <v>51</v>
      </c>
      <c r="D1650" s="32" t="s">
        <v>9836</v>
      </c>
      <c r="E1650" s="34">
        <v>527813501</v>
      </c>
      <c r="F1650" s="34" t="s">
        <v>9837</v>
      </c>
      <c r="G1650" s="34" t="s">
        <v>13657</v>
      </c>
      <c r="H1650" s="35" t="s">
        <v>9838</v>
      </c>
      <c r="I1650" s="36" t="str">
        <f t="shared" si="231"/>
        <v>4</v>
      </c>
      <c r="J1650" s="36">
        <f t="shared" si="232"/>
        <v>14</v>
      </c>
      <c r="K1650" s="36" t="str">
        <f t="shared" si="233"/>
        <v>07</v>
      </c>
      <c r="L1650" s="36" t="str">
        <f t="shared" si="234"/>
        <v>05</v>
      </c>
      <c r="M1650" s="36" t="str">
        <f t="shared" si="235"/>
        <v>88</v>
      </c>
      <c r="N1650" s="34">
        <f t="shared" si="227"/>
        <v>11910.84564</v>
      </c>
      <c r="O1650" s="37">
        <v>0</v>
      </c>
      <c r="P1650" s="37">
        <f>6912.84564+4998</f>
        <v>11910.84564</v>
      </c>
      <c r="Q1650" s="32" t="s">
        <v>3872</v>
      </c>
      <c r="R1650" s="37" t="s">
        <v>9839</v>
      </c>
      <c r="S1650" s="38">
        <v>44343</v>
      </c>
      <c r="T1650" s="39">
        <f t="shared" si="229"/>
        <v>28</v>
      </c>
    </row>
    <row r="1651" spans="1:20" s="61" customFormat="1" ht="54" hidden="1" outlineLevel="1">
      <c r="A1651" s="32">
        <f t="shared" si="228"/>
        <v>1717</v>
      </c>
      <c r="B1651" s="32" t="s">
        <v>3868</v>
      </c>
      <c r="C1651" s="32" t="s">
        <v>51</v>
      </c>
      <c r="D1651" s="32" t="s">
        <v>9840</v>
      </c>
      <c r="E1651" s="34">
        <v>584003943</v>
      </c>
      <c r="F1651" s="34" t="s">
        <v>9841</v>
      </c>
      <c r="G1651" s="34" t="s">
        <v>13658</v>
      </c>
      <c r="H1651" s="35" t="s">
        <v>9842</v>
      </c>
      <c r="I1651" s="36" t="str">
        <f t="shared" si="231"/>
        <v>4</v>
      </c>
      <c r="J1651" s="36">
        <f t="shared" si="232"/>
        <v>14</v>
      </c>
      <c r="K1651" s="36" t="str">
        <f t="shared" si="233"/>
        <v>26</v>
      </c>
      <c r="L1651" s="36" t="str">
        <f t="shared" si="234"/>
        <v>10</v>
      </c>
      <c r="M1651" s="36" t="str">
        <f t="shared" si="235"/>
        <v>82</v>
      </c>
      <c r="N1651" s="34">
        <f t="shared" si="227"/>
        <v>11910.84564</v>
      </c>
      <c r="O1651" s="37">
        <v>0</v>
      </c>
      <c r="P1651" s="37">
        <v>11910.84564</v>
      </c>
      <c r="Q1651" s="32" t="s">
        <v>3872</v>
      </c>
      <c r="R1651" s="37" t="s">
        <v>9843</v>
      </c>
      <c r="S1651" s="38">
        <v>44321</v>
      </c>
      <c r="T1651" s="39">
        <f t="shared" si="229"/>
        <v>28</v>
      </c>
    </row>
    <row r="1652" spans="1:20" s="61" customFormat="1" ht="54" hidden="1" outlineLevel="1">
      <c r="A1652" s="32">
        <f t="shared" si="228"/>
        <v>1718</v>
      </c>
      <c r="B1652" s="32" t="s">
        <v>3868</v>
      </c>
      <c r="C1652" s="32" t="s">
        <v>51</v>
      </c>
      <c r="D1652" s="32" t="s">
        <v>9844</v>
      </c>
      <c r="E1652" s="34">
        <v>571261385</v>
      </c>
      <c r="F1652" s="34" t="s">
        <v>9845</v>
      </c>
      <c r="G1652" s="34" t="s">
        <v>13659</v>
      </c>
      <c r="H1652" s="35" t="s">
        <v>9846</v>
      </c>
      <c r="I1652" s="36" t="str">
        <f t="shared" si="231"/>
        <v>4</v>
      </c>
      <c r="J1652" s="36">
        <f t="shared" si="232"/>
        <v>14</v>
      </c>
      <c r="K1652" s="36" t="str">
        <f t="shared" si="233"/>
        <v>04</v>
      </c>
      <c r="L1652" s="36" t="str">
        <f t="shared" si="234"/>
        <v>06</v>
      </c>
      <c r="M1652" s="36" t="str">
        <f t="shared" si="235"/>
        <v>94</v>
      </c>
      <c r="N1652" s="34">
        <f t="shared" si="227"/>
        <v>14289.018749999999</v>
      </c>
      <c r="O1652" s="37">
        <v>0</v>
      </c>
      <c r="P1652" s="37">
        <v>14289.018749999999</v>
      </c>
      <c r="Q1652" s="32" t="s">
        <v>3872</v>
      </c>
      <c r="R1652" s="37" t="s">
        <v>9847</v>
      </c>
      <c r="S1652" s="38">
        <v>44309</v>
      </c>
      <c r="T1652" s="39">
        <f t="shared" si="229"/>
        <v>28</v>
      </c>
    </row>
    <row r="1653" spans="1:20" s="61" customFormat="1" ht="54" hidden="1" outlineLevel="1">
      <c r="A1653" s="32">
        <f t="shared" si="228"/>
        <v>1719</v>
      </c>
      <c r="B1653" s="32" t="s">
        <v>3868</v>
      </c>
      <c r="C1653" s="32" t="s">
        <v>51</v>
      </c>
      <c r="D1653" s="32" t="s">
        <v>9848</v>
      </c>
      <c r="E1653" s="34">
        <v>527749217</v>
      </c>
      <c r="F1653" s="34" t="s">
        <v>9849</v>
      </c>
      <c r="G1653" s="34" t="s">
        <v>13660</v>
      </c>
      <c r="H1653" s="35" t="s">
        <v>9850</v>
      </c>
      <c r="I1653" s="36" t="str">
        <f t="shared" si="231"/>
        <v>4</v>
      </c>
      <c r="J1653" s="36">
        <f t="shared" si="232"/>
        <v>14</v>
      </c>
      <c r="K1653" s="36" t="str">
        <f t="shared" si="233"/>
        <v>01</v>
      </c>
      <c r="L1653" s="36" t="str">
        <f t="shared" si="234"/>
        <v>01</v>
      </c>
      <c r="M1653" s="36" t="str">
        <f t="shared" si="235"/>
        <v>88</v>
      </c>
      <c r="N1653" s="34">
        <f t="shared" si="227"/>
        <v>11588.117</v>
      </c>
      <c r="O1653" s="37">
        <v>0</v>
      </c>
      <c r="P1653" s="37">
        <v>11588.117</v>
      </c>
      <c r="Q1653" s="32" t="s">
        <v>3872</v>
      </c>
      <c r="R1653" s="37" t="s">
        <v>9851</v>
      </c>
      <c r="S1653" s="38">
        <v>44337</v>
      </c>
      <c r="T1653" s="39">
        <f t="shared" si="229"/>
        <v>28</v>
      </c>
    </row>
    <row r="1654" spans="1:20" s="61" customFormat="1" ht="54" hidden="1" outlineLevel="1">
      <c r="A1654" s="32">
        <f t="shared" si="228"/>
        <v>1720</v>
      </c>
      <c r="B1654" s="32" t="s">
        <v>3868</v>
      </c>
      <c r="C1654" s="32" t="s">
        <v>51</v>
      </c>
      <c r="D1654" s="32" t="s">
        <v>9852</v>
      </c>
      <c r="E1654" s="34">
        <v>410343100</v>
      </c>
      <c r="F1654" s="34" t="s">
        <v>9853</v>
      </c>
      <c r="G1654" s="34" t="s">
        <v>13661</v>
      </c>
      <c r="H1654" s="35" t="s">
        <v>9854</v>
      </c>
      <c r="I1654" s="36" t="str">
        <f t="shared" si="231"/>
        <v>4</v>
      </c>
      <c r="J1654" s="36">
        <f t="shared" si="232"/>
        <v>14</v>
      </c>
      <c r="K1654" s="36" t="str">
        <f t="shared" si="233"/>
        <v>21</v>
      </c>
      <c r="L1654" s="36" t="str">
        <f t="shared" si="234"/>
        <v>01</v>
      </c>
      <c r="M1654" s="36" t="str">
        <f t="shared" si="235"/>
        <v>71</v>
      </c>
      <c r="N1654" s="34">
        <f t="shared" si="227"/>
        <v>15930.21</v>
      </c>
      <c r="O1654" s="37">
        <v>0</v>
      </c>
      <c r="P1654" s="37">
        <v>15930.21</v>
      </c>
      <c r="Q1654" s="32" t="s">
        <v>3872</v>
      </c>
      <c r="R1654" s="37" t="s">
        <v>9855</v>
      </c>
      <c r="S1654" s="38">
        <v>44286</v>
      </c>
      <c r="T1654" s="39">
        <f t="shared" si="229"/>
        <v>28</v>
      </c>
    </row>
    <row r="1655" spans="1:20" s="61" customFormat="1" ht="54" hidden="1" outlineLevel="1">
      <c r="A1655" s="32">
        <f t="shared" si="228"/>
        <v>1721</v>
      </c>
      <c r="B1655" s="32" t="s">
        <v>3868</v>
      </c>
      <c r="C1655" s="32" t="s">
        <v>51</v>
      </c>
      <c r="D1655" s="32" t="s">
        <v>9856</v>
      </c>
      <c r="E1655" s="34">
        <v>451650312</v>
      </c>
      <c r="F1655" s="34" t="s">
        <v>9857</v>
      </c>
      <c r="G1655" s="34" t="s">
        <v>13662</v>
      </c>
      <c r="H1655" s="35" t="s">
        <v>9858</v>
      </c>
      <c r="I1655" s="36" t="str">
        <f t="shared" si="231"/>
        <v>3</v>
      </c>
      <c r="J1655" s="36">
        <f t="shared" si="232"/>
        <v>14</v>
      </c>
      <c r="K1655" s="36" t="str">
        <f t="shared" si="233"/>
        <v>26</v>
      </c>
      <c r="L1655" s="36" t="str">
        <f t="shared" si="234"/>
        <v>01</v>
      </c>
      <c r="M1655" s="36" t="str">
        <f t="shared" si="235"/>
        <v>80</v>
      </c>
      <c r="N1655" s="34">
        <f t="shared" si="227"/>
        <v>12863.509</v>
      </c>
      <c r="O1655" s="37">
        <v>0</v>
      </c>
      <c r="P1655" s="37">
        <v>12863.509</v>
      </c>
      <c r="Q1655" s="32" t="s">
        <v>3872</v>
      </c>
      <c r="R1655" s="37" t="s">
        <v>9859</v>
      </c>
      <c r="S1655" s="38">
        <v>44305</v>
      </c>
      <c r="T1655" s="39">
        <f t="shared" si="229"/>
        <v>28</v>
      </c>
    </row>
    <row r="1656" spans="1:20" s="61" customFormat="1" ht="54" hidden="1" outlineLevel="1">
      <c r="A1656" s="32">
        <f t="shared" si="228"/>
        <v>1722</v>
      </c>
      <c r="B1656" s="32" t="s">
        <v>3868</v>
      </c>
      <c r="C1656" s="32" t="s">
        <v>51</v>
      </c>
      <c r="D1656" s="32" t="s">
        <v>9860</v>
      </c>
      <c r="E1656" s="34">
        <v>521081761</v>
      </c>
      <c r="F1656" s="34" t="s">
        <v>9861</v>
      </c>
      <c r="G1656" s="34" t="s">
        <v>13663</v>
      </c>
      <c r="H1656" s="35" t="s">
        <v>9862</v>
      </c>
      <c r="I1656" s="36" t="str">
        <f t="shared" si="231"/>
        <v>4</v>
      </c>
      <c r="J1656" s="36">
        <f t="shared" si="232"/>
        <v>14</v>
      </c>
      <c r="K1656" s="36" t="str">
        <f t="shared" si="233"/>
        <v>22</v>
      </c>
      <c r="L1656" s="36" t="str">
        <f t="shared" si="234"/>
        <v>01</v>
      </c>
      <c r="M1656" s="36" t="str">
        <f t="shared" si="235"/>
        <v>82</v>
      </c>
      <c r="N1656" s="34">
        <f t="shared" si="227"/>
        <v>9358.4480000000003</v>
      </c>
      <c r="O1656" s="37">
        <v>0</v>
      </c>
      <c r="P1656" s="37">
        <v>9358.4480000000003</v>
      </c>
      <c r="Q1656" s="32" t="s">
        <v>3872</v>
      </c>
      <c r="R1656" s="37" t="s">
        <v>9863</v>
      </c>
      <c r="S1656" s="38">
        <v>44305</v>
      </c>
      <c r="T1656" s="39">
        <f t="shared" si="229"/>
        <v>28</v>
      </c>
    </row>
    <row r="1657" spans="1:20" s="61" customFormat="1" ht="54" hidden="1" outlineLevel="1">
      <c r="A1657" s="32">
        <f t="shared" si="228"/>
        <v>1723</v>
      </c>
      <c r="B1657" s="32" t="s">
        <v>3868</v>
      </c>
      <c r="C1657" s="32" t="s">
        <v>51</v>
      </c>
      <c r="D1657" s="32" t="s">
        <v>9864</v>
      </c>
      <c r="E1657" s="34">
        <v>508781330</v>
      </c>
      <c r="F1657" s="34" t="s">
        <v>9865</v>
      </c>
      <c r="G1657" s="34" t="s">
        <v>13664</v>
      </c>
      <c r="H1657" s="35" t="s">
        <v>9866</v>
      </c>
      <c r="I1657" s="36" t="str">
        <f t="shared" si="231"/>
        <v>3</v>
      </c>
      <c r="J1657" s="36">
        <f t="shared" si="232"/>
        <v>14</v>
      </c>
      <c r="K1657" s="36" t="str">
        <f t="shared" si="233"/>
        <v>12</v>
      </c>
      <c r="L1657" s="36" t="str">
        <f t="shared" si="234"/>
        <v>01</v>
      </c>
      <c r="M1657" s="36" t="str">
        <f t="shared" si="235"/>
        <v>87</v>
      </c>
      <c r="N1657" s="34">
        <f t="shared" si="227"/>
        <v>9349.6479999999992</v>
      </c>
      <c r="O1657" s="37">
        <v>0</v>
      </c>
      <c r="P1657" s="37">
        <v>9349.6479999999992</v>
      </c>
      <c r="Q1657" s="32" t="s">
        <v>3872</v>
      </c>
      <c r="R1657" s="37" t="s">
        <v>9867</v>
      </c>
      <c r="S1657" s="38">
        <v>44286</v>
      </c>
      <c r="T1657" s="39">
        <f t="shared" si="229"/>
        <v>28</v>
      </c>
    </row>
    <row r="1658" spans="1:20" s="61" customFormat="1" ht="54" hidden="1" outlineLevel="1">
      <c r="A1658" s="32">
        <f t="shared" ref="A1658:A1721" si="236">+A1657+1</f>
        <v>1724</v>
      </c>
      <c r="B1658" s="32" t="s">
        <v>3868</v>
      </c>
      <c r="C1658" s="32" t="s">
        <v>51</v>
      </c>
      <c r="D1658" s="32" t="s">
        <v>9868</v>
      </c>
      <c r="E1658" s="34">
        <v>542999865</v>
      </c>
      <c r="F1658" s="34" t="s">
        <v>9869</v>
      </c>
      <c r="G1658" s="34" t="s">
        <v>13665</v>
      </c>
      <c r="H1658" s="35" t="s">
        <v>9870</v>
      </c>
      <c r="I1658" s="36" t="str">
        <f t="shared" si="231"/>
        <v>4</v>
      </c>
      <c r="J1658" s="36">
        <f t="shared" si="232"/>
        <v>14</v>
      </c>
      <c r="K1658" s="36" t="str">
        <f t="shared" si="233"/>
        <v>16</v>
      </c>
      <c r="L1658" s="36" t="str">
        <f t="shared" si="234"/>
        <v>11</v>
      </c>
      <c r="M1658" s="36" t="str">
        <f t="shared" si="235"/>
        <v>95</v>
      </c>
      <c r="N1658" s="34">
        <f t="shared" si="227"/>
        <v>9358.4480000000003</v>
      </c>
      <c r="O1658" s="37">
        <v>0</v>
      </c>
      <c r="P1658" s="37">
        <v>9358.4480000000003</v>
      </c>
      <c r="Q1658" s="32" t="s">
        <v>3872</v>
      </c>
      <c r="R1658" s="37" t="s">
        <v>9871</v>
      </c>
      <c r="S1658" s="38">
        <v>44309</v>
      </c>
      <c r="T1658" s="39">
        <f t="shared" si="229"/>
        <v>28</v>
      </c>
    </row>
    <row r="1659" spans="1:20" s="61" customFormat="1" ht="54" hidden="1" outlineLevel="1">
      <c r="A1659" s="32">
        <f t="shared" si="236"/>
        <v>1725</v>
      </c>
      <c r="B1659" s="32" t="s">
        <v>3868</v>
      </c>
      <c r="C1659" s="32" t="s">
        <v>51</v>
      </c>
      <c r="D1659" s="32" t="s">
        <v>9872</v>
      </c>
      <c r="E1659" s="34">
        <v>530268656</v>
      </c>
      <c r="F1659" s="34" t="s">
        <v>9873</v>
      </c>
      <c r="G1659" s="34" t="s">
        <v>13666</v>
      </c>
      <c r="H1659" s="35" t="s">
        <v>9874</v>
      </c>
      <c r="I1659" s="36" t="str">
        <f t="shared" si="231"/>
        <v>4</v>
      </c>
      <c r="J1659" s="36">
        <f t="shared" si="232"/>
        <v>14</v>
      </c>
      <c r="K1659" s="36" t="str">
        <f t="shared" si="233"/>
        <v>07</v>
      </c>
      <c r="L1659" s="36" t="str">
        <f t="shared" si="234"/>
        <v>04</v>
      </c>
      <c r="M1659" s="36" t="str">
        <f t="shared" si="235"/>
        <v>89</v>
      </c>
      <c r="N1659" s="34">
        <f t="shared" ref="N1659:N1723" si="237">O1659+P1659</f>
        <v>11482.765380000001</v>
      </c>
      <c r="O1659" s="37">
        <v>0</v>
      </c>
      <c r="P1659" s="37">
        <f>7623.06538+3859.7</f>
        <v>11482.765380000001</v>
      </c>
      <c r="Q1659" s="32" t="s">
        <v>3872</v>
      </c>
      <c r="R1659" s="37" t="s">
        <v>9875</v>
      </c>
      <c r="S1659" s="38">
        <v>44203</v>
      </c>
      <c r="T1659" s="39">
        <f t="shared" si="229"/>
        <v>28</v>
      </c>
    </row>
    <row r="1660" spans="1:20" s="61" customFormat="1" ht="54" hidden="1" outlineLevel="1">
      <c r="A1660" s="32">
        <f t="shared" si="236"/>
        <v>1726</v>
      </c>
      <c r="B1660" s="32" t="s">
        <v>3868</v>
      </c>
      <c r="C1660" s="32" t="s">
        <v>51</v>
      </c>
      <c r="D1660" s="32" t="s">
        <v>9876</v>
      </c>
      <c r="E1660" s="34">
        <v>566467708</v>
      </c>
      <c r="F1660" s="34" t="s">
        <v>9877</v>
      </c>
      <c r="G1660" s="34" t="s">
        <v>13667</v>
      </c>
      <c r="H1660" s="35" t="s">
        <v>9878</v>
      </c>
      <c r="I1660" s="36" t="str">
        <f t="shared" si="231"/>
        <v>4</v>
      </c>
      <c r="J1660" s="36">
        <f t="shared" si="232"/>
        <v>14</v>
      </c>
      <c r="K1660" s="36" t="str">
        <f t="shared" si="233"/>
        <v>01</v>
      </c>
      <c r="L1660" s="36" t="str">
        <f t="shared" si="234"/>
        <v>07</v>
      </c>
      <c r="M1660" s="36" t="str">
        <f t="shared" si="235"/>
        <v>90</v>
      </c>
      <c r="N1660" s="34">
        <f t="shared" si="237"/>
        <v>10878.4917</v>
      </c>
      <c r="O1660" s="37">
        <v>0</v>
      </c>
      <c r="P1660" s="37">
        <f>6349.1917+4529.3</f>
        <v>10878.4917</v>
      </c>
      <c r="Q1660" s="32" t="s">
        <v>3872</v>
      </c>
      <c r="R1660" s="37" t="s">
        <v>9879</v>
      </c>
      <c r="S1660" s="38">
        <v>44351</v>
      </c>
      <c r="T1660" s="39">
        <f t="shared" si="229"/>
        <v>28</v>
      </c>
    </row>
    <row r="1661" spans="1:20" s="61" customFormat="1" ht="54" hidden="1" outlineLevel="1">
      <c r="A1661" s="32">
        <f t="shared" si="236"/>
        <v>1727</v>
      </c>
      <c r="B1661" s="32" t="s">
        <v>3868</v>
      </c>
      <c r="C1661" s="32" t="s">
        <v>51</v>
      </c>
      <c r="D1661" s="32" t="s">
        <v>9880</v>
      </c>
      <c r="E1661" s="34">
        <v>541460747</v>
      </c>
      <c r="F1661" s="34" t="s">
        <v>9881</v>
      </c>
      <c r="G1661" s="34" t="s">
        <v>13668</v>
      </c>
      <c r="H1661" s="35" t="s">
        <v>9882</v>
      </c>
      <c r="I1661" s="36" t="str">
        <f t="shared" si="231"/>
        <v>3</v>
      </c>
      <c r="J1661" s="36">
        <f t="shared" si="232"/>
        <v>14</v>
      </c>
      <c r="K1661" s="36" t="str">
        <f t="shared" si="233"/>
        <v>16</v>
      </c>
      <c r="L1661" s="36" t="str">
        <f t="shared" si="234"/>
        <v>03</v>
      </c>
      <c r="M1661" s="36" t="str">
        <f t="shared" si="235"/>
        <v>94</v>
      </c>
      <c r="N1661" s="34">
        <f t="shared" si="237"/>
        <v>12217.155350000001</v>
      </c>
      <c r="O1661" s="37">
        <v>0</v>
      </c>
      <c r="P1661" s="37">
        <f>8361.35535+3855.8</f>
        <v>12217.155350000001</v>
      </c>
      <c r="Q1661" s="32" t="s">
        <v>3872</v>
      </c>
      <c r="R1661" s="37" t="s">
        <v>9883</v>
      </c>
      <c r="S1661" s="38">
        <v>44205</v>
      </c>
      <c r="T1661" s="39">
        <f t="shared" si="229"/>
        <v>28</v>
      </c>
    </row>
    <row r="1662" spans="1:20" s="61" customFormat="1" ht="54" hidden="1" outlineLevel="1">
      <c r="A1662" s="32">
        <f t="shared" si="236"/>
        <v>1728</v>
      </c>
      <c r="B1662" s="32" t="s">
        <v>3868</v>
      </c>
      <c r="C1662" s="32" t="s">
        <v>51</v>
      </c>
      <c r="D1662" s="32" t="s">
        <v>9884</v>
      </c>
      <c r="E1662" s="34">
        <v>545043763</v>
      </c>
      <c r="F1662" s="34" t="s">
        <v>9885</v>
      </c>
      <c r="G1662" s="34" t="s">
        <v>13669</v>
      </c>
      <c r="H1662" s="35" t="s">
        <v>9886</v>
      </c>
      <c r="I1662" s="36" t="str">
        <f t="shared" si="231"/>
        <v>4</v>
      </c>
      <c r="J1662" s="36">
        <f t="shared" si="232"/>
        <v>14</v>
      </c>
      <c r="K1662" s="36" t="str">
        <f t="shared" si="233"/>
        <v>02</v>
      </c>
      <c r="L1662" s="36" t="str">
        <f t="shared" si="234"/>
        <v>03</v>
      </c>
      <c r="M1662" s="36" t="str">
        <f t="shared" si="235"/>
        <v>95</v>
      </c>
      <c r="N1662" s="34">
        <f t="shared" si="237"/>
        <v>12423.57258</v>
      </c>
      <c r="O1662" s="37">
        <v>0</v>
      </c>
      <c r="P1662" s="37">
        <f>8247.47258+4176.1</f>
        <v>12423.57258</v>
      </c>
      <c r="Q1662" s="32" t="s">
        <v>3872</v>
      </c>
      <c r="R1662" s="37" t="s">
        <v>9887</v>
      </c>
      <c r="S1662" s="38">
        <v>44256</v>
      </c>
      <c r="T1662" s="39">
        <f t="shared" si="229"/>
        <v>28</v>
      </c>
    </row>
    <row r="1663" spans="1:20" s="61" customFormat="1" ht="54" hidden="1" outlineLevel="1">
      <c r="A1663" s="32">
        <f t="shared" si="236"/>
        <v>1729</v>
      </c>
      <c r="B1663" s="32" t="s">
        <v>3868</v>
      </c>
      <c r="C1663" s="32" t="s">
        <v>51</v>
      </c>
      <c r="D1663" s="32" t="s">
        <v>9888</v>
      </c>
      <c r="E1663" s="34">
        <v>523023404</v>
      </c>
      <c r="F1663" s="34" t="s">
        <v>9889</v>
      </c>
      <c r="G1663" s="34" t="s">
        <v>13670</v>
      </c>
      <c r="H1663" s="35" t="s">
        <v>9890</v>
      </c>
      <c r="I1663" s="36" t="str">
        <f t="shared" si="231"/>
        <v>4</v>
      </c>
      <c r="J1663" s="36">
        <f t="shared" si="232"/>
        <v>14</v>
      </c>
      <c r="K1663" s="36" t="str">
        <f t="shared" si="233"/>
        <v>28</v>
      </c>
      <c r="L1663" s="36" t="str">
        <f t="shared" si="234"/>
        <v>08</v>
      </c>
      <c r="M1663" s="36" t="str">
        <f t="shared" si="235"/>
        <v>86</v>
      </c>
      <c r="N1663" s="34">
        <f t="shared" si="237"/>
        <v>15149.76607</v>
      </c>
      <c r="O1663" s="37">
        <v>0</v>
      </c>
      <c r="P1663" s="37">
        <f>10368.66607+4781.1</f>
        <v>15149.76607</v>
      </c>
      <c r="Q1663" s="32" t="s">
        <v>3872</v>
      </c>
      <c r="R1663" s="37" t="s">
        <v>9891</v>
      </c>
      <c r="S1663" s="38">
        <v>44202</v>
      </c>
      <c r="T1663" s="39">
        <f t="shared" si="229"/>
        <v>28</v>
      </c>
    </row>
    <row r="1664" spans="1:20" s="61" customFormat="1" ht="54" hidden="1" outlineLevel="1">
      <c r="A1664" s="32">
        <f t="shared" si="236"/>
        <v>1730</v>
      </c>
      <c r="B1664" s="32" t="s">
        <v>3868</v>
      </c>
      <c r="C1664" s="32" t="s">
        <v>51</v>
      </c>
      <c r="D1664" s="32" t="s">
        <v>9892</v>
      </c>
      <c r="E1664" s="34">
        <v>503960111</v>
      </c>
      <c r="F1664" s="34" t="s">
        <v>9893</v>
      </c>
      <c r="G1664" s="34" t="s">
        <v>13671</v>
      </c>
      <c r="H1664" s="35" t="s">
        <v>9894</v>
      </c>
      <c r="I1664" s="36" t="str">
        <f t="shared" si="231"/>
        <v>3</v>
      </c>
      <c r="J1664" s="36">
        <f t="shared" si="232"/>
        <v>14</v>
      </c>
      <c r="K1664" s="36" t="str">
        <f t="shared" si="233"/>
        <v>12</v>
      </c>
      <c r="L1664" s="36" t="str">
        <f t="shared" si="234"/>
        <v>01</v>
      </c>
      <c r="M1664" s="36" t="str">
        <f t="shared" si="235"/>
        <v>93</v>
      </c>
      <c r="N1664" s="34">
        <f t="shared" si="237"/>
        <v>12216.42297</v>
      </c>
      <c r="O1664" s="37">
        <v>0</v>
      </c>
      <c r="P1664" s="37">
        <f>8361.02297+3855.4</f>
        <v>12216.42297</v>
      </c>
      <c r="Q1664" s="32" t="s">
        <v>3872</v>
      </c>
      <c r="R1664" s="37" t="s">
        <v>9895</v>
      </c>
      <c r="S1664" s="38">
        <v>44196</v>
      </c>
      <c r="T1664" s="39">
        <f t="shared" si="229"/>
        <v>28</v>
      </c>
    </row>
    <row r="1665" spans="1:20" s="61" customFormat="1" ht="54" hidden="1" outlineLevel="1">
      <c r="A1665" s="32">
        <f t="shared" si="236"/>
        <v>1731</v>
      </c>
      <c r="B1665" s="32" t="s">
        <v>3868</v>
      </c>
      <c r="C1665" s="32" t="s">
        <v>51</v>
      </c>
      <c r="D1665" s="32" t="s">
        <v>9896</v>
      </c>
      <c r="E1665" s="34">
        <v>520754976</v>
      </c>
      <c r="F1665" s="34" t="s">
        <v>9897</v>
      </c>
      <c r="G1665" s="34" t="s">
        <v>13672</v>
      </c>
      <c r="H1665" s="35" t="s">
        <v>9898</v>
      </c>
      <c r="I1665" s="36" t="str">
        <f t="shared" si="231"/>
        <v>4</v>
      </c>
      <c r="J1665" s="36">
        <f t="shared" si="232"/>
        <v>14</v>
      </c>
      <c r="K1665" s="36" t="str">
        <f t="shared" si="233"/>
        <v>10</v>
      </c>
      <c r="L1665" s="36" t="str">
        <f t="shared" si="234"/>
        <v>11</v>
      </c>
      <c r="M1665" s="36" t="str">
        <f t="shared" si="235"/>
        <v>91</v>
      </c>
      <c r="N1665" s="34">
        <f t="shared" si="237"/>
        <v>12217.88276</v>
      </c>
      <c r="O1665" s="37">
        <v>0</v>
      </c>
      <c r="P1665" s="37">
        <f>8361.68276+3856.2</f>
        <v>12217.88276</v>
      </c>
      <c r="Q1665" s="32" t="s">
        <v>3872</v>
      </c>
      <c r="R1665" s="37" t="s">
        <v>9899</v>
      </c>
      <c r="S1665" s="38">
        <v>44204</v>
      </c>
      <c r="T1665" s="39">
        <f t="shared" si="229"/>
        <v>28</v>
      </c>
    </row>
    <row r="1666" spans="1:20" s="61" customFormat="1" ht="54" hidden="1" outlineLevel="1">
      <c r="A1666" s="32">
        <f t="shared" si="236"/>
        <v>1732</v>
      </c>
      <c r="B1666" s="32" t="s">
        <v>3868</v>
      </c>
      <c r="C1666" s="32" t="s">
        <v>51</v>
      </c>
      <c r="D1666" s="32" t="s">
        <v>9900</v>
      </c>
      <c r="E1666" s="34">
        <v>538305558</v>
      </c>
      <c r="F1666" s="34" t="s">
        <v>9901</v>
      </c>
      <c r="G1666" s="34" t="s">
        <v>13673</v>
      </c>
      <c r="H1666" s="35" t="s">
        <v>9902</v>
      </c>
      <c r="I1666" s="36" t="str">
        <f t="shared" si="231"/>
        <v>4</v>
      </c>
      <c r="J1666" s="36">
        <f t="shared" si="232"/>
        <v>14</v>
      </c>
      <c r="K1666" s="36" t="str">
        <f t="shared" si="233"/>
        <v>30</v>
      </c>
      <c r="L1666" s="36" t="str">
        <f t="shared" si="234"/>
        <v>03</v>
      </c>
      <c r="M1666" s="36" t="str">
        <f t="shared" si="235"/>
        <v>97</v>
      </c>
      <c r="N1666" s="34">
        <f t="shared" si="237"/>
        <v>12397.079999999998</v>
      </c>
      <c r="O1666" s="37">
        <v>0</v>
      </c>
      <c r="P1666" s="37">
        <f>8541.38+3855.7</f>
        <v>12397.079999999998</v>
      </c>
      <c r="Q1666" s="32" t="s">
        <v>3872</v>
      </c>
      <c r="R1666" s="37" t="s">
        <v>9903</v>
      </c>
      <c r="S1666" s="38">
        <v>44207</v>
      </c>
      <c r="T1666" s="39">
        <f t="shared" si="229"/>
        <v>28</v>
      </c>
    </row>
    <row r="1667" spans="1:20" s="61" customFormat="1" ht="54" hidden="1" outlineLevel="1">
      <c r="A1667" s="32">
        <f t="shared" si="236"/>
        <v>1733</v>
      </c>
      <c r="B1667" s="32" t="s">
        <v>3868</v>
      </c>
      <c r="C1667" s="32" t="s">
        <v>51</v>
      </c>
      <c r="D1667" s="32" t="s">
        <v>9904</v>
      </c>
      <c r="E1667" s="34">
        <v>558282581</v>
      </c>
      <c r="F1667" s="34" t="s">
        <v>9905</v>
      </c>
      <c r="G1667" s="34" t="s">
        <v>13674</v>
      </c>
      <c r="H1667" s="35" t="s">
        <v>9906</v>
      </c>
      <c r="I1667" s="36" t="str">
        <f t="shared" si="231"/>
        <v>3</v>
      </c>
      <c r="J1667" s="36">
        <f t="shared" si="232"/>
        <v>14</v>
      </c>
      <c r="K1667" s="36" t="str">
        <f t="shared" si="233"/>
        <v>08</v>
      </c>
      <c r="L1667" s="36" t="str">
        <f t="shared" si="234"/>
        <v>08</v>
      </c>
      <c r="M1667" s="36" t="str">
        <f t="shared" si="235"/>
        <v>92</v>
      </c>
      <c r="N1667" s="34">
        <f t="shared" si="237"/>
        <v>11134.55711</v>
      </c>
      <c r="O1667" s="37">
        <v>0</v>
      </c>
      <c r="P1667" s="37">
        <f>6339.25711+4795.3</f>
        <v>11134.55711</v>
      </c>
      <c r="Q1667" s="32" t="s">
        <v>3872</v>
      </c>
      <c r="R1667" s="37" t="s">
        <v>9907</v>
      </c>
      <c r="S1667" s="38">
        <v>44337</v>
      </c>
      <c r="T1667" s="39">
        <f t="shared" si="229"/>
        <v>28</v>
      </c>
    </row>
    <row r="1668" spans="1:20" s="61" customFormat="1" ht="54" hidden="1" outlineLevel="1">
      <c r="A1668" s="32">
        <f t="shared" si="236"/>
        <v>1734</v>
      </c>
      <c r="B1668" s="32" t="s">
        <v>3868</v>
      </c>
      <c r="C1668" s="32" t="s">
        <v>51</v>
      </c>
      <c r="D1668" s="32" t="s">
        <v>9908</v>
      </c>
      <c r="E1668" s="34">
        <v>504735974</v>
      </c>
      <c r="F1668" s="34" t="s">
        <v>9909</v>
      </c>
      <c r="G1668" s="34" t="s">
        <v>13675</v>
      </c>
      <c r="H1668" s="35" t="s">
        <v>9910</v>
      </c>
      <c r="I1668" s="36" t="str">
        <f t="shared" si="231"/>
        <v>4</v>
      </c>
      <c r="J1668" s="36">
        <f t="shared" si="232"/>
        <v>14</v>
      </c>
      <c r="K1668" s="36" t="str">
        <f t="shared" si="233"/>
        <v>18</v>
      </c>
      <c r="L1668" s="36" t="str">
        <f t="shared" si="234"/>
        <v>05</v>
      </c>
      <c r="M1668" s="36" t="str">
        <f t="shared" si="235"/>
        <v>89</v>
      </c>
      <c r="N1668" s="34">
        <f t="shared" si="237"/>
        <v>13122.2</v>
      </c>
      <c r="O1668" s="37">
        <v>0</v>
      </c>
      <c r="P1668" s="37">
        <v>13122.2</v>
      </c>
      <c r="Q1668" s="32" t="s">
        <v>3872</v>
      </c>
      <c r="R1668" s="37" t="s">
        <v>9911</v>
      </c>
      <c r="S1668" s="38">
        <v>44364</v>
      </c>
      <c r="T1668" s="39">
        <f t="shared" si="229"/>
        <v>28</v>
      </c>
    </row>
    <row r="1669" spans="1:20" s="61" customFormat="1" ht="54" hidden="1" outlineLevel="1">
      <c r="A1669" s="32">
        <f t="shared" si="236"/>
        <v>1735</v>
      </c>
      <c r="B1669" s="32" t="s">
        <v>3868</v>
      </c>
      <c r="C1669" s="32" t="s">
        <v>51</v>
      </c>
      <c r="D1669" s="32" t="s">
        <v>9912</v>
      </c>
      <c r="E1669" s="34">
        <v>492307420</v>
      </c>
      <c r="F1669" s="34" t="s">
        <v>9913</v>
      </c>
      <c r="G1669" s="34" t="s">
        <v>13676</v>
      </c>
      <c r="H1669" s="35" t="s">
        <v>9914</v>
      </c>
      <c r="I1669" s="36" t="str">
        <f t="shared" si="231"/>
        <v>3</v>
      </c>
      <c r="J1669" s="36">
        <f t="shared" si="232"/>
        <v>14</v>
      </c>
      <c r="K1669" s="36" t="str">
        <f t="shared" si="233"/>
        <v>12</v>
      </c>
      <c r="L1669" s="36" t="str">
        <f t="shared" si="234"/>
        <v>08</v>
      </c>
      <c r="M1669" s="36" t="str">
        <f t="shared" si="235"/>
        <v>85</v>
      </c>
      <c r="N1669" s="34">
        <f t="shared" si="237"/>
        <v>13426.96876</v>
      </c>
      <c r="O1669" s="37">
        <v>0</v>
      </c>
      <c r="P1669" s="37">
        <f>7294.76876+6132.2</f>
        <v>13426.96876</v>
      </c>
      <c r="Q1669" s="32" t="s">
        <v>3872</v>
      </c>
      <c r="R1669" s="37" t="s">
        <v>9915</v>
      </c>
      <c r="S1669" s="38">
        <v>44363</v>
      </c>
      <c r="T1669" s="39">
        <f t="shared" si="229"/>
        <v>28</v>
      </c>
    </row>
    <row r="1670" spans="1:20" s="61" customFormat="1" ht="54" hidden="1" outlineLevel="1">
      <c r="A1670" s="32">
        <f t="shared" si="236"/>
        <v>1736</v>
      </c>
      <c r="B1670" s="32" t="s">
        <v>3868</v>
      </c>
      <c r="C1670" s="32" t="s">
        <v>51</v>
      </c>
      <c r="D1670" s="32" t="s">
        <v>9916</v>
      </c>
      <c r="E1670" s="34">
        <v>567535804</v>
      </c>
      <c r="F1670" s="34" t="s">
        <v>9917</v>
      </c>
      <c r="G1670" s="34" t="s">
        <v>13677</v>
      </c>
      <c r="H1670" s="35" t="s">
        <v>9918</v>
      </c>
      <c r="I1670" s="36" t="str">
        <f t="shared" si="231"/>
        <v>3</v>
      </c>
      <c r="J1670" s="36">
        <f t="shared" si="232"/>
        <v>14</v>
      </c>
      <c r="K1670" s="36" t="str">
        <f t="shared" si="233"/>
        <v>16</v>
      </c>
      <c r="L1670" s="36" t="str">
        <f t="shared" si="234"/>
        <v>11</v>
      </c>
      <c r="M1670" s="36" t="str">
        <f t="shared" si="235"/>
        <v>81</v>
      </c>
      <c r="N1670" s="34">
        <f t="shared" si="237"/>
        <v>13545.54376</v>
      </c>
      <c r="O1670" s="37">
        <v>0</v>
      </c>
      <c r="P1670" s="37">
        <f>7359.34376+6186.2</f>
        <v>13545.54376</v>
      </c>
      <c r="Q1670" s="32" t="s">
        <v>3872</v>
      </c>
      <c r="R1670" s="37" t="s">
        <v>9919</v>
      </c>
      <c r="S1670" s="38">
        <v>44370</v>
      </c>
      <c r="T1670" s="39">
        <f t="shared" si="229"/>
        <v>28</v>
      </c>
    </row>
    <row r="1671" spans="1:20" s="61" customFormat="1" ht="54" hidden="1" outlineLevel="1">
      <c r="A1671" s="32">
        <f t="shared" si="236"/>
        <v>1737</v>
      </c>
      <c r="B1671" s="32" t="s">
        <v>3868</v>
      </c>
      <c r="C1671" s="32" t="s">
        <v>51</v>
      </c>
      <c r="D1671" s="32" t="s">
        <v>9920</v>
      </c>
      <c r="E1671" s="34">
        <v>527644103</v>
      </c>
      <c r="F1671" s="34" t="s">
        <v>9921</v>
      </c>
      <c r="G1671" s="34" t="s">
        <v>13678</v>
      </c>
      <c r="H1671" s="35" t="s">
        <v>9922</v>
      </c>
      <c r="I1671" s="36" t="str">
        <f t="shared" si="231"/>
        <v>4</v>
      </c>
      <c r="J1671" s="36">
        <f t="shared" si="232"/>
        <v>14</v>
      </c>
      <c r="K1671" s="36" t="str">
        <f t="shared" si="233"/>
        <v>06</v>
      </c>
      <c r="L1671" s="36" t="str">
        <f t="shared" si="234"/>
        <v>01</v>
      </c>
      <c r="M1671" s="36" t="str">
        <f t="shared" si="235"/>
        <v>88</v>
      </c>
      <c r="N1671" s="34">
        <f t="shared" si="237"/>
        <v>12307.394</v>
      </c>
      <c r="O1671" s="37">
        <v>0</v>
      </c>
      <c r="P1671" s="37">
        <v>12307.394</v>
      </c>
      <c r="Q1671" s="32" t="s">
        <v>3872</v>
      </c>
      <c r="R1671" s="37" t="s">
        <v>9923</v>
      </c>
      <c r="S1671" s="38">
        <v>44362</v>
      </c>
      <c r="T1671" s="39">
        <f t="shared" si="229"/>
        <v>28</v>
      </c>
    </row>
    <row r="1672" spans="1:20" s="61" customFormat="1" ht="54" hidden="1" outlineLevel="1">
      <c r="A1672" s="32">
        <f t="shared" si="236"/>
        <v>1738</v>
      </c>
      <c r="B1672" s="32" t="s">
        <v>3868</v>
      </c>
      <c r="C1672" s="32" t="s">
        <v>51</v>
      </c>
      <c r="D1672" s="32" t="s">
        <v>9924</v>
      </c>
      <c r="E1672" s="34">
        <v>531013824</v>
      </c>
      <c r="F1672" s="34" t="s">
        <v>9925</v>
      </c>
      <c r="G1672" s="34" t="s">
        <v>13679</v>
      </c>
      <c r="H1672" s="35" t="s">
        <v>9926</v>
      </c>
      <c r="I1672" s="36" t="str">
        <f t="shared" si="231"/>
        <v>3</v>
      </c>
      <c r="J1672" s="36">
        <f t="shared" si="232"/>
        <v>14</v>
      </c>
      <c r="K1672" s="36" t="str">
        <f t="shared" si="233"/>
        <v>21</v>
      </c>
      <c r="L1672" s="36" t="str">
        <f t="shared" si="234"/>
        <v>07</v>
      </c>
      <c r="M1672" s="36" t="str">
        <f t="shared" si="235"/>
        <v>91</v>
      </c>
      <c r="N1672" s="34">
        <f t="shared" si="237"/>
        <v>9956.581259999999</v>
      </c>
      <c r="O1672" s="37">
        <v>0</v>
      </c>
      <c r="P1672" s="37">
        <f>4958.58126+4998</f>
        <v>9956.581259999999</v>
      </c>
      <c r="Q1672" s="32" t="s">
        <v>3872</v>
      </c>
      <c r="R1672" s="37" t="s">
        <v>9927</v>
      </c>
      <c r="S1672" s="38">
        <v>44387</v>
      </c>
      <c r="T1672" s="39">
        <f t="shared" si="229"/>
        <v>28</v>
      </c>
    </row>
    <row r="1673" spans="1:20" s="61" customFormat="1" ht="54" hidden="1" outlineLevel="1">
      <c r="A1673" s="32">
        <f t="shared" si="236"/>
        <v>1739</v>
      </c>
      <c r="B1673" s="32" t="s">
        <v>3868</v>
      </c>
      <c r="C1673" s="32" t="s">
        <v>51</v>
      </c>
      <c r="D1673" s="32" t="s">
        <v>9928</v>
      </c>
      <c r="E1673" s="34">
        <v>563142039</v>
      </c>
      <c r="F1673" s="34" t="s">
        <v>9929</v>
      </c>
      <c r="G1673" s="34" t="s">
        <v>13680</v>
      </c>
      <c r="H1673" s="35" t="s">
        <v>9930</v>
      </c>
      <c r="I1673" s="36" t="str">
        <f t="shared" si="231"/>
        <v>3</v>
      </c>
      <c r="J1673" s="36">
        <f t="shared" si="232"/>
        <v>14</v>
      </c>
      <c r="K1673" s="36" t="str">
        <f t="shared" si="233"/>
        <v>11</v>
      </c>
      <c r="L1673" s="36" t="str">
        <f t="shared" si="234"/>
        <v>07</v>
      </c>
      <c r="M1673" s="36" t="str">
        <f t="shared" si="235"/>
        <v>90</v>
      </c>
      <c r="N1673" s="34">
        <f t="shared" si="237"/>
        <v>4477.076</v>
      </c>
      <c r="O1673" s="37">
        <v>0</v>
      </c>
      <c r="P1673" s="37">
        <f>802.076+3675</f>
        <v>4477.076</v>
      </c>
      <c r="Q1673" s="32" t="s">
        <v>3872</v>
      </c>
      <c r="R1673" s="37" t="s">
        <v>9931</v>
      </c>
      <c r="S1673" s="38">
        <v>44521</v>
      </c>
      <c r="T1673" s="39">
        <f t="shared" si="229"/>
        <v>28</v>
      </c>
    </row>
    <row r="1674" spans="1:20" s="61" customFormat="1" ht="54" hidden="1" outlineLevel="1">
      <c r="A1674" s="32">
        <f t="shared" si="236"/>
        <v>1740</v>
      </c>
      <c r="B1674" s="32" t="s">
        <v>3868</v>
      </c>
      <c r="C1674" s="32" t="s">
        <v>51</v>
      </c>
      <c r="D1674" s="32" t="s">
        <v>9932</v>
      </c>
      <c r="E1674" s="34">
        <v>459321167</v>
      </c>
      <c r="F1674" s="34" t="s">
        <v>9933</v>
      </c>
      <c r="G1674" s="34" t="s">
        <v>13681</v>
      </c>
      <c r="H1674" s="35" t="s">
        <v>9934</v>
      </c>
      <c r="I1674" s="36" t="str">
        <f t="shared" si="231"/>
        <v>4</v>
      </c>
      <c r="J1674" s="36">
        <f t="shared" si="232"/>
        <v>14</v>
      </c>
      <c r="K1674" s="36" t="str">
        <f t="shared" si="233"/>
        <v>20</v>
      </c>
      <c r="L1674" s="36" t="str">
        <f t="shared" si="234"/>
        <v>08</v>
      </c>
      <c r="M1674" s="36" t="str">
        <f t="shared" si="235"/>
        <v>64</v>
      </c>
      <c r="N1674" s="34">
        <f t="shared" si="237"/>
        <v>6503</v>
      </c>
      <c r="O1674" s="37">
        <v>0</v>
      </c>
      <c r="P1674" s="37">
        <v>6503</v>
      </c>
      <c r="Q1674" s="32" t="s">
        <v>3872</v>
      </c>
      <c r="R1674" s="37" t="s">
        <v>9935</v>
      </c>
      <c r="S1674" s="38">
        <v>44512</v>
      </c>
      <c r="T1674" s="39">
        <f t="shared" si="229"/>
        <v>28</v>
      </c>
    </row>
    <row r="1675" spans="1:20" s="61" customFormat="1" ht="54" hidden="1" outlineLevel="1">
      <c r="A1675" s="32">
        <f t="shared" si="236"/>
        <v>1741</v>
      </c>
      <c r="B1675" s="32" t="s">
        <v>3868</v>
      </c>
      <c r="C1675" s="32" t="s">
        <v>51</v>
      </c>
      <c r="D1675" s="32" t="s">
        <v>9936</v>
      </c>
      <c r="E1675" s="34">
        <v>503960111</v>
      </c>
      <c r="F1675" s="34" t="s">
        <v>9937</v>
      </c>
      <c r="G1675" s="34" t="s">
        <v>13682</v>
      </c>
      <c r="H1675" s="35" t="s">
        <v>9938</v>
      </c>
      <c r="I1675" s="36" t="str">
        <f t="shared" si="231"/>
        <v>3</v>
      </c>
      <c r="J1675" s="36">
        <f t="shared" si="232"/>
        <v>14</v>
      </c>
      <c r="K1675" s="36" t="str">
        <f t="shared" si="233"/>
        <v>19</v>
      </c>
      <c r="L1675" s="36" t="str">
        <f t="shared" si="234"/>
        <v>10</v>
      </c>
      <c r="M1675" s="36" t="str">
        <f t="shared" si="235"/>
        <v>80</v>
      </c>
      <c r="N1675" s="34">
        <f t="shared" si="237"/>
        <v>30749.173849999999</v>
      </c>
      <c r="O1675" s="37">
        <v>20800.004290000001</v>
      </c>
      <c r="P1675" s="37">
        <f>4811.56956+5137.6</f>
        <v>9949.1695600000003</v>
      </c>
      <c r="Q1675" s="32" t="s">
        <v>3872</v>
      </c>
      <c r="R1675" s="37" t="s">
        <v>9939</v>
      </c>
      <c r="S1675" s="38">
        <v>44403</v>
      </c>
      <c r="T1675" s="39">
        <f t="shared" si="229"/>
        <v>28</v>
      </c>
    </row>
    <row r="1676" spans="1:20" s="61" customFormat="1" ht="54" hidden="1" outlineLevel="1">
      <c r="A1676" s="32">
        <f t="shared" si="236"/>
        <v>1742</v>
      </c>
      <c r="B1676" s="32" t="s">
        <v>3868</v>
      </c>
      <c r="C1676" s="32" t="s">
        <v>51</v>
      </c>
      <c r="D1676" s="32" t="s">
        <v>9940</v>
      </c>
      <c r="E1676" s="34">
        <v>503467312</v>
      </c>
      <c r="F1676" s="34" t="s">
        <v>9941</v>
      </c>
      <c r="G1676" s="34" t="s">
        <v>13683</v>
      </c>
      <c r="H1676" s="35" t="s">
        <v>9942</v>
      </c>
      <c r="I1676" s="36" t="str">
        <f t="shared" si="231"/>
        <v>3</v>
      </c>
      <c r="J1676" s="36">
        <f t="shared" si="232"/>
        <v>14</v>
      </c>
      <c r="K1676" s="36" t="str">
        <f t="shared" si="233"/>
        <v>11</v>
      </c>
      <c r="L1676" s="36" t="str">
        <f t="shared" si="234"/>
        <v>02</v>
      </c>
      <c r="M1676" s="36" t="str">
        <f t="shared" si="235"/>
        <v>86</v>
      </c>
      <c r="N1676" s="34">
        <f t="shared" si="237"/>
        <v>22645.85975</v>
      </c>
      <c r="O1676" s="37">
        <v>14910</v>
      </c>
      <c r="P1676" s="37">
        <f>4079.45975+3656.4</f>
        <v>7735.8597499999996</v>
      </c>
      <c r="Q1676" s="32" t="s">
        <v>3872</v>
      </c>
      <c r="R1676" s="37" t="s">
        <v>9943</v>
      </c>
      <c r="S1676" s="38">
        <v>44354</v>
      </c>
      <c r="T1676" s="39">
        <f t="shared" si="229"/>
        <v>28</v>
      </c>
    </row>
    <row r="1677" spans="1:20" s="61" customFormat="1" ht="54" hidden="1" outlineLevel="1">
      <c r="A1677" s="32">
        <f t="shared" si="236"/>
        <v>1743</v>
      </c>
      <c r="B1677" s="32" t="s">
        <v>3868</v>
      </c>
      <c r="C1677" s="32" t="s">
        <v>51</v>
      </c>
      <c r="D1677" s="32" t="s">
        <v>9944</v>
      </c>
      <c r="E1677" s="34">
        <v>527961191</v>
      </c>
      <c r="F1677" s="34" t="s">
        <v>9945</v>
      </c>
      <c r="G1677" s="34" t="s">
        <v>13684</v>
      </c>
      <c r="H1677" s="35" t="s">
        <v>9946</v>
      </c>
      <c r="I1677" s="36" t="str">
        <f t="shared" si="231"/>
        <v>4</v>
      </c>
      <c r="J1677" s="36">
        <f t="shared" si="232"/>
        <v>14</v>
      </c>
      <c r="K1677" s="36" t="str">
        <f t="shared" si="233"/>
        <v>20</v>
      </c>
      <c r="L1677" s="36" t="str">
        <f t="shared" si="234"/>
        <v>12</v>
      </c>
      <c r="M1677" s="36" t="str">
        <f t="shared" si="235"/>
        <v>90</v>
      </c>
      <c r="N1677" s="34">
        <f t="shared" si="237"/>
        <v>23024.9</v>
      </c>
      <c r="O1677" s="37">
        <v>18480</v>
      </c>
      <c r="P1677" s="37">
        <v>4544.8999999999996</v>
      </c>
      <c r="Q1677" s="32" t="s">
        <v>3872</v>
      </c>
      <c r="R1677" s="37" t="s">
        <v>9947</v>
      </c>
      <c r="S1677" s="38">
        <v>44354</v>
      </c>
      <c r="T1677" s="39">
        <f t="shared" si="229"/>
        <v>28</v>
      </c>
    </row>
    <row r="1678" spans="1:20" s="61" customFormat="1" ht="54" hidden="1" outlineLevel="1">
      <c r="A1678" s="32">
        <f t="shared" si="236"/>
        <v>1744</v>
      </c>
      <c r="B1678" s="32" t="s">
        <v>3868</v>
      </c>
      <c r="C1678" s="32" t="s">
        <v>51</v>
      </c>
      <c r="D1678" s="32" t="s">
        <v>9948</v>
      </c>
      <c r="E1678" s="34">
        <v>511772721</v>
      </c>
      <c r="F1678" s="34" t="s">
        <v>9949</v>
      </c>
      <c r="G1678" s="34" t="s">
        <v>13685</v>
      </c>
      <c r="H1678" s="35" t="s">
        <v>9950</v>
      </c>
      <c r="I1678" s="36" t="str">
        <f t="shared" si="231"/>
        <v>3</v>
      </c>
      <c r="J1678" s="36">
        <f t="shared" si="232"/>
        <v>14</v>
      </c>
      <c r="K1678" s="36" t="str">
        <f t="shared" si="233"/>
        <v>30</v>
      </c>
      <c r="L1678" s="36" t="str">
        <f t="shared" si="234"/>
        <v>11</v>
      </c>
      <c r="M1678" s="36" t="str">
        <f t="shared" si="235"/>
        <v>87</v>
      </c>
      <c r="N1678" s="34">
        <f t="shared" si="237"/>
        <v>22719.031279999999</v>
      </c>
      <c r="O1678" s="37">
        <v>14910</v>
      </c>
      <c r="P1678" s="37">
        <f>4152.43128+3656.6</f>
        <v>7809.0312799999992</v>
      </c>
      <c r="Q1678" s="32" t="s">
        <v>3872</v>
      </c>
      <c r="R1678" s="37" t="s">
        <v>9951</v>
      </c>
      <c r="S1678" s="38">
        <v>44387</v>
      </c>
      <c r="T1678" s="39">
        <f t="shared" si="229"/>
        <v>28</v>
      </c>
    </row>
    <row r="1679" spans="1:20" s="61" customFormat="1" ht="54" hidden="1" outlineLevel="1">
      <c r="A1679" s="32">
        <f t="shared" si="236"/>
        <v>1745</v>
      </c>
      <c r="B1679" s="32" t="s">
        <v>3868</v>
      </c>
      <c r="C1679" s="32" t="s">
        <v>51</v>
      </c>
      <c r="D1679" s="32" t="s">
        <v>9952</v>
      </c>
      <c r="E1679" s="34">
        <v>517126284</v>
      </c>
      <c r="F1679" s="34" t="s">
        <v>3047</v>
      </c>
      <c r="G1679" s="34" t="s">
        <v>13686</v>
      </c>
      <c r="H1679" s="35" t="s">
        <v>9953</v>
      </c>
      <c r="I1679" s="36" t="str">
        <f t="shared" si="231"/>
        <v>3</v>
      </c>
      <c r="J1679" s="36">
        <f t="shared" si="232"/>
        <v>14</v>
      </c>
      <c r="K1679" s="36" t="str">
        <f t="shared" si="233"/>
        <v>16</v>
      </c>
      <c r="L1679" s="36" t="str">
        <f t="shared" si="234"/>
        <v>12</v>
      </c>
      <c r="M1679" s="36" t="str">
        <f t="shared" si="235"/>
        <v>86</v>
      </c>
      <c r="N1679" s="34">
        <f t="shared" si="237"/>
        <v>24862.883540000003</v>
      </c>
      <c r="O1679" s="37">
        <v>18480</v>
      </c>
      <c r="P1679" s="37">
        <f>1835.28354+4547.6</f>
        <v>6382.8835400000007</v>
      </c>
      <c r="Q1679" s="32" t="s">
        <v>3872</v>
      </c>
      <c r="R1679" s="37" t="s">
        <v>9954</v>
      </c>
      <c r="S1679" s="38">
        <v>44415</v>
      </c>
      <c r="T1679" s="39">
        <f t="shared" si="229"/>
        <v>28</v>
      </c>
    </row>
    <row r="1680" spans="1:20" s="61" customFormat="1" ht="54" hidden="1" outlineLevel="1">
      <c r="A1680" s="32">
        <f t="shared" si="236"/>
        <v>1746</v>
      </c>
      <c r="B1680" s="32" t="s">
        <v>3868</v>
      </c>
      <c r="C1680" s="32" t="s">
        <v>51</v>
      </c>
      <c r="D1680" s="32" t="s">
        <v>9955</v>
      </c>
      <c r="E1680" s="34">
        <v>519787356</v>
      </c>
      <c r="F1680" s="34" t="s">
        <v>9956</v>
      </c>
      <c r="G1680" s="34" t="s">
        <v>13687</v>
      </c>
      <c r="H1680" s="35" t="s">
        <v>9957</v>
      </c>
      <c r="I1680" s="36" t="str">
        <f t="shared" si="231"/>
        <v>3</v>
      </c>
      <c r="J1680" s="36">
        <f t="shared" si="232"/>
        <v>14</v>
      </c>
      <c r="K1680" s="36" t="str">
        <f t="shared" si="233"/>
        <v>14</v>
      </c>
      <c r="L1680" s="36" t="str">
        <f t="shared" si="234"/>
        <v>03</v>
      </c>
      <c r="M1680" s="36" t="str">
        <f t="shared" si="235"/>
        <v>90</v>
      </c>
      <c r="N1680" s="34">
        <f t="shared" si="237"/>
        <v>27887.851000000002</v>
      </c>
      <c r="O1680" s="37">
        <v>18480</v>
      </c>
      <c r="P1680" s="37">
        <f>4186.051+5221.8</f>
        <v>9407.8510000000006</v>
      </c>
      <c r="Q1680" s="32" t="s">
        <v>3872</v>
      </c>
      <c r="R1680" s="37" t="s">
        <v>9958</v>
      </c>
      <c r="S1680" s="38">
        <v>44159</v>
      </c>
      <c r="T1680" s="39">
        <f t="shared" si="229"/>
        <v>28</v>
      </c>
    </row>
    <row r="1681" spans="1:20" s="61" customFormat="1" ht="54" hidden="1" outlineLevel="1">
      <c r="A1681" s="32">
        <f t="shared" si="236"/>
        <v>1747</v>
      </c>
      <c r="B1681" s="32" t="s">
        <v>3868</v>
      </c>
      <c r="C1681" s="32" t="s">
        <v>51</v>
      </c>
      <c r="D1681" s="32" t="s">
        <v>9959</v>
      </c>
      <c r="E1681" s="34">
        <v>570853234</v>
      </c>
      <c r="F1681" s="34" t="s">
        <v>9960</v>
      </c>
      <c r="G1681" s="34" t="s">
        <v>13688</v>
      </c>
      <c r="H1681" s="35" t="s">
        <v>9961</v>
      </c>
      <c r="I1681" s="36" t="str">
        <f t="shared" si="231"/>
        <v>3</v>
      </c>
      <c r="J1681" s="36">
        <f t="shared" si="232"/>
        <v>14</v>
      </c>
      <c r="K1681" s="36" t="str">
        <f t="shared" si="233"/>
        <v>20</v>
      </c>
      <c r="L1681" s="36" t="str">
        <f t="shared" si="234"/>
        <v>06</v>
      </c>
      <c r="M1681" s="36" t="str">
        <f t="shared" si="235"/>
        <v>95</v>
      </c>
      <c r="N1681" s="34">
        <f t="shared" si="237"/>
        <v>17771.599999999999</v>
      </c>
      <c r="O1681" s="37">
        <v>14100</v>
      </c>
      <c r="P1681" s="37">
        <v>3671.6</v>
      </c>
      <c r="Q1681" s="32" t="s">
        <v>3872</v>
      </c>
      <c r="R1681" s="37" t="s">
        <v>9962</v>
      </c>
      <c r="S1681" s="38">
        <v>44337</v>
      </c>
      <c r="T1681" s="39">
        <f t="shared" si="229"/>
        <v>28</v>
      </c>
    </row>
    <row r="1682" spans="1:20" s="61" customFormat="1" ht="54" hidden="1" outlineLevel="1">
      <c r="A1682" s="32">
        <f t="shared" si="236"/>
        <v>1748</v>
      </c>
      <c r="B1682" s="32" t="s">
        <v>3868</v>
      </c>
      <c r="C1682" s="32" t="s">
        <v>51</v>
      </c>
      <c r="D1682" s="32" t="s">
        <v>9963</v>
      </c>
      <c r="E1682" s="34">
        <v>581869438</v>
      </c>
      <c r="F1682" s="34" t="s">
        <v>9964</v>
      </c>
      <c r="G1682" s="34" t="s">
        <v>13689</v>
      </c>
      <c r="H1682" s="35" t="s">
        <v>9965</v>
      </c>
      <c r="I1682" s="36" t="str">
        <f t="shared" si="231"/>
        <v>4</v>
      </c>
      <c r="J1682" s="36">
        <f t="shared" si="232"/>
        <v>14</v>
      </c>
      <c r="K1682" s="36" t="str">
        <f t="shared" si="233"/>
        <v>09</v>
      </c>
      <c r="L1682" s="36" t="str">
        <f t="shared" si="234"/>
        <v>01</v>
      </c>
      <c r="M1682" s="36" t="str">
        <f t="shared" si="235"/>
        <v>91</v>
      </c>
      <c r="N1682" s="34">
        <f t="shared" si="237"/>
        <v>19756</v>
      </c>
      <c r="O1682" s="37">
        <v>16500</v>
      </c>
      <c r="P1682" s="37">
        <v>3256</v>
      </c>
      <c r="Q1682" s="32" t="s">
        <v>3872</v>
      </c>
      <c r="R1682" s="37" t="s">
        <v>9966</v>
      </c>
      <c r="S1682" s="38">
        <v>44210</v>
      </c>
      <c r="T1682" s="39">
        <f t="shared" si="229"/>
        <v>28</v>
      </c>
    </row>
    <row r="1683" spans="1:20" s="61" customFormat="1" ht="54" hidden="1" outlineLevel="1">
      <c r="A1683" s="32">
        <f t="shared" si="236"/>
        <v>1749</v>
      </c>
      <c r="B1683" s="32" t="s">
        <v>3868</v>
      </c>
      <c r="C1683" s="32" t="s">
        <v>51</v>
      </c>
      <c r="D1683" s="32" t="s">
        <v>9967</v>
      </c>
      <c r="E1683" s="34">
        <v>522977214</v>
      </c>
      <c r="F1683" s="34" t="s">
        <v>9968</v>
      </c>
      <c r="G1683" s="34" t="s">
        <v>13690</v>
      </c>
      <c r="H1683" s="35" t="s">
        <v>9969</v>
      </c>
      <c r="I1683" s="36" t="str">
        <f t="shared" si="231"/>
        <v>4</v>
      </c>
      <c r="J1683" s="36">
        <f t="shared" si="232"/>
        <v>14</v>
      </c>
      <c r="K1683" s="36" t="str">
        <f t="shared" si="233"/>
        <v>19</v>
      </c>
      <c r="L1683" s="36" t="str">
        <f t="shared" si="234"/>
        <v>11</v>
      </c>
      <c r="M1683" s="36" t="str">
        <f t="shared" si="235"/>
        <v>89</v>
      </c>
      <c r="N1683" s="34">
        <f t="shared" si="237"/>
        <v>20564.7</v>
      </c>
      <c r="O1683" s="37">
        <v>16500</v>
      </c>
      <c r="P1683" s="37">
        <v>4064.7</v>
      </c>
      <c r="Q1683" s="32" t="s">
        <v>3872</v>
      </c>
      <c r="R1683" s="37" t="s">
        <v>9970</v>
      </c>
      <c r="S1683" s="38">
        <v>44210</v>
      </c>
      <c r="T1683" s="39">
        <f t="shared" si="229"/>
        <v>28</v>
      </c>
    </row>
    <row r="1684" spans="1:20" s="61" customFormat="1" ht="54" hidden="1" outlineLevel="1">
      <c r="A1684" s="32">
        <f t="shared" si="236"/>
        <v>1750</v>
      </c>
      <c r="B1684" s="32" t="s">
        <v>3868</v>
      </c>
      <c r="C1684" s="32" t="s">
        <v>51</v>
      </c>
      <c r="D1684" s="32" t="s">
        <v>9971</v>
      </c>
      <c r="E1684" s="34">
        <v>525519930</v>
      </c>
      <c r="F1684" s="34" t="s">
        <v>9972</v>
      </c>
      <c r="G1684" s="34" t="s">
        <v>13691</v>
      </c>
      <c r="H1684" s="35" t="s">
        <v>9973</v>
      </c>
      <c r="I1684" s="36" t="str">
        <f t="shared" si="231"/>
        <v>3</v>
      </c>
      <c r="J1684" s="36">
        <f t="shared" si="232"/>
        <v>14</v>
      </c>
      <c r="K1684" s="36" t="str">
        <f t="shared" si="233"/>
        <v>15</v>
      </c>
      <c r="L1684" s="36" t="str">
        <f t="shared" si="234"/>
        <v>05</v>
      </c>
      <c r="M1684" s="36" t="str">
        <f t="shared" si="235"/>
        <v>92</v>
      </c>
      <c r="N1684" s="34">
        <f t="shared" si="237"/>
        <v>23687.7</v>
      </c>
      <c r="O1684" s="37">
        <v>18500</v>
      </c>
      <c r="P1684" s="37">
        <v>5187.7</v>
      </c>
      <c r="Q1684" s="32" t="s">
        <v>3872</v>
      </c>
      <c r="R1684" s="37" t="s">
        <v>9974</v>
      </c>
      <c r="S1684" s="38">
        <v>44210</v>
      </c>
      <c r="T1684" s="39">
        <f t="shared" si="229"/>
        <v>28</v>
      </c>
    </row>
    <row r="1685" spans="1:20" s="61" customFormat="1" ht="54" hidden="1" outlineLevel="1">
      <c r="A1685" s="32">
        <f t="shared" si="236"/>
        <v>1751</v>
      </c>
      <c r="B1685" s="32" t="s">
        <v>3868</v>
      </c>
      <c r="C1685" s="32" t="s">
        <v>51</v>
      </c>
      <c r="D1685" s="32" t="s">
        <v>9975</v>
      </c>
      <c r="E1685" s="34">
        <v>564890080</v>
      </c>
      <c r="F1685" s="34" t="s">
        <v>9976</v>
      </c>
      <c r="G1685" s="34" t="s">
        <v>13692</v>
      </c>
      <c r="H1685" s="35" t="s">
        <v>9977</v>
      </c>
      <c r="I1685" s="36" t="str">
        <f t="shared" si="231"/>
        <v>4</v>
      </c>
      <c r="J1685" s="36">
        <f t="shared" si="232"/>
        <v>14</v>
      </c>
      <c r="K1685" s="36" t="str">
        <f t="shared" si="233"/>
        <v>29</v>
      </c>
      <c r="L1685" s="36" t="str">
        <f t="shared" si="234"/>
        <v>11</v>
      </c>
      <c r="M1685" s="36" t="str">
        <f t="shared" si="235"/>
        <v>93</v>
      </c>
      <c r="N1685" s="34">
        <f t="shared" si="237"/>
        <v>24299</v>
      </c>
      <c r="O1685" s="37">
        <v>19500</v>
      </c>
      <c r="P1685" s="37">
        <v>4799</v>
      </c>
      <c r="Q1685" s="32" t="s">
        <v>3872</v>
      </c>
      <c r="R1685" s="37" t="s">
        <v>9978</v>
      </c>
      <c r="S1685" s="38">
        <v>44210</v>
      </c>
      <c r="T1685" s="39">
        <f t="shared" si="229"/>
        <v>28</v>
      </c>
    </row>
    <row r="1686" spans="1:20" s="61" customFormat="1" ht="54" hidden="1" outlineLevel="1">
      <c r="A1686" s="32">
        <f t="shared" si="236"/>
        <v>1752</v>
      </c>
      <c r="B1686" s="32" t="s">
        <v>3868</v>
      </c>
      <c r="C1686" s="32" t="s">
        <v>51</v>
      </c>
      <c r="D1686" s="32" t="s">
        <v>9979</v>
      </c>
      <c r="E1686" s="34">
        <v>559800027</v>
      </c>
      <c r="F1686" s="34" t="s">
        <v>9980</v>
      </c>
      <c r="G1686" s="34" t="s">
        <v>13693</v>
      </c>
      <c r="H1686" s="35" t="s">
        <v>9981</v>
      </c>
      <c r="I1686" s="36" t="str">
        <f t="shared" si="231"/>
        <v>3</v>
      </c>
      <c r="J1686" s="36">
        <f t="shared" si="232"/>
        <v>14</v>
      </c>
      <c r="K1686" s="36" t="str">
        <f t="shared" si="233"/>
        <v>01</v>
      </c>
      <c r="L1686" s="36" t="str">
        <f t="shared" si="234"/>
        <v>06</v>
      </c>
      <c r="M1686" s="36" t="str">
        <f t="shared" si="235"/>
        <v>86</v>
      </c>
      <c r="N1686" s="34">
        <f t="shared" si="237"/>
        <v>23031</v>
      </c>
      <c r="O1686" s="37">
        <v>18480</v>
      </c>
      <c r="P1686" s="37">
        <v>4551</v>
      </c>
      <c r="Q1686" s="32" t="s">
        <v>3872</v>
      </c>
      <c r="R1686" s="37" t="s">
        <v>9982</v>
      </c>
      <c r="S1686" s="38">
        <v>44337</v>
      </c>
      <c r="T1686" s="39">
        <f t="shared" si="229"/>
        <v>28</v>
      </c>
    </row>
    <row r="1687" spans="1:20" s="61" customFormat="1" ht="54" hidden="1" outlineLevel="1">
      <c r="A1687" s="32">
        <f t="shared" si="236"/>
        <v>1753</v>
      </c>
      <c r="B1687" s="32" t="s">
        <v>3868</v>
      </c>
      <c r="C1687" s="32" t="s">
        <v>51</v>
      </c>
      <c r="D1687" s="32" t="s">
        <v>9983</v>
      </c>
      <c r="E1687" s="34">
        <v>523403373</v>
      </c>
      <c r="F1687" s="34" t="s">
        <v>9984</v>
      </c>
      <c r="G1687" s="34" t="s">
        <v>13694</v>
      </c>
      <c r="H1687" s="35" t="s">
        <v>9985</v>
      </c>
      <c r="I1687" s="36" t="str">
        <f t="shared" si="231"/>
        <v>4</v>
      </c>
      <c r="J1687" s="36">
        <f t="shared" si="232"/>
        <v>14</v>
      </c>
      <c r="K1687" s="36" t="str">
        <f t="shared" si="233"/>
        <v>18</v>
      </c>
      <c r="L1687" s="36" t="str">
        <f t="shared" si="234"/>
        <v>07</v>
      </c>
      <c r="M1687" s="36" t="str">
        <f t="shared" si="235"/>
        <v>93</v>
      </c>
      <c r="N1687" s="34">
        <f t="shared" si="237"/>
        <v>23659.1</v>
      </c>
      <c r="O1687" s="37">
        <v>18480</v>
      </c>
      <c r="P1687" s="37">
        <v>5179.1000000000004</v>
      </c>
      <c r="Q1687" s="32" t="s">
        <v>3872</v>
      </c>
      <c r="R1687" s="37" t="s">
        <v>9986</v>
      </c>
      <c r="S1687" s="38">
        <v>44337</v>
      </c>
      <c r="T1687" s="39">
        <f t="shared" ref="T1687:T1750" si="238">+LEN(R1687)</f>
        <v>28</v>
      </c>
    </row>
    <row r="1688" spans="1:20" s="61" customFormat="1" ht="54" hidden="1" outlineLevel="1">
      <c r="A1688" s="32">
        <f t="shared" si="236"/>
        <v>1754</v>
      </c>
      <c r="B1688" s="32" t="s">
        <v>3868</v>
      </c>
      <c r="C1688" s="32" t="s">
        <v>51</v>
      </c>
      <c r="D1688" s="32" t="s">
        <v>9987</v>
      </c>
      <c r="E1688" s="34">
        <v>634281369</v>
      </c>
      <c r="F1688" s="34" t="s">
        <v>9988</v>
      </c>
      <c r="G1688" s="34" t="s">
        <v>13695</v>
      </c>
      <c r="H1688" s="35" t="s">
        <v>9989</v>
      </c>
      <c r="I1688" s="36" t="str">
        <f t="shared" si="231"/>
        <v>3</v>
      </c>
      <c r="J1688" s="36">
        <f t="shared" si="232"/>
        <v>14</v>
      </c>
      <c r="K1688" s="36" t="str">
        <f t="shared" si="233"/>
        <v>07</v>
      </c>
      <c r="L1688" s="36" t="str">
        <f t="shared" si="234"/>
        <v>12</v>
      </c>
      <c r="M1688" s="36" t="str">
        <f t="shared" si="235"/>
        <v>94</v>
      </c>
      <c r="N1688" s="34">
        <f t="shared" si="237"/>
        <v>24881.841</v>
      </c>
      <c r="O1688" s="37">
        <v>18480</v>
      </c>
      <c r="P1688" s="37">
        <f>1832.141+4569.7</f>
        <v>6401.8410000000003</v>
      </c>
      <c r="Q1688" s="32" t="s">
        <v>3872</v>
      </c>
      <c r="R1688" s="37" t="s">
        <v>9990</v>
      </c>
      <c r="S1688" s="38">
        <v>44448</v>
      </c>
      <c r="T1688" s="39">
        <f t="shared" si="238"/>
        <v>28</v>
      </c>
    </row>
    <row r="1689" spans="1:20" s="61" customFormat="1" ht="54" hidden="1" outlineLevel="1">
      <c r="A1689" s="32">
        <f t="shared" si="236"/>
        <v>1755</v>
      </c>
      <c r="B1689" s="32" t="s">
        <v>3868</v>
      </c>
      <c r="C1689" s="32" t="s">
        <v>51</v>
      </c>
      <c r="D1689" s="32" t="s">
        <v>9991</v>
      </c>
      <c r="E1689" s="34">
        <v>518439908</v>
      </c>
      <c r="F1689" s="34" t="s">
        <v>9992</v>
      </c>
      <c r="G1689" s="34" t="s">
        <v>13696</v>
      </c>
      <c r="H1689" s="35" t="s">
        <v>9993</v>
      </c>
      <c r="I1689" s="36" t="str">
        <f t="shared" si="231"/>
        <v>4</v>
      </c>
      <c r="J1689" s="36">
        <f t="shared" si="232"/>
        <v>14</v>
      </c>
      <c r="K1689" s="36" t="str">
        <f t="shared" si="233"/>
        <v>19</v>
      </c>
      <c r="L1689" s="36" t="str">
        <f t="shared" si="234"/>
        <v>04</v>
      </c>
      <c r="M1689" s="36" t="str">
        <f t="shared" si="235"/>
        <v>89</v>
      </c>
      <c r="N1689" s="34">
        <f t="shared" si="237"/>
        <v>24483.154130000003</v>
      </c>
      <c r="O1689" s="37">
        <v>16224</v>
      </c>
      <c r="P1689" s="37">
        <f>3090.05413+5169.1</f>
        <v>8259.1541300000008</v>
      </c>
      <c r="Q1689" s="32" t="s">
        <v>3872</v>
      </c>
      <c r="R1689" s="37" t="s">
        <v>9994</v>
      </c>
      <c r="S1689" s="38">
        <v>44471</v>
      </c>
      <c r="T1689" s="39">
        <f t="shared" si="238"/>
        <v>28</v>
      </c>
    </row>
    <row r="1690" spans="1:20" s="61" customFormat="1" ht="54" hidden="1" outlineLevel="1">
      <c r="A1690" s="32">
        <f t="shared" si="236"/>
        <v>1756</v>
      </c>
      <c r="B1690" s="32" t="s">
        <v>3868</v>
      </c>
      <c r="C1690" s="32" t="s">
        <v>51</v>
      </c>
      <c r="D1690" s="32" t="s">
        <v>9995</v>
      </c>
      <c r="E1690" s="34">
        <v>492198494</v>
      </c>
      <c r="F1690" s="34" t="s">
        <v>9996</v>
      </c>
      <c r="G1690" s="34" t="s">
        <v>13697</v>
      </c>
      <c r="H1690" s="35" t="s">
        <v>9997</v>
      </c>
      <c r="I1690" s="36" t="str">
        <f t="shared" si="231"/>
        <v>3</v>
      </c>
      <c r="J1690" s="36">
        <f t="shared" si="232"/>
        <v>14</v>
      </c>
      <c r="K1690" s="36" t="str">
        <f t="shared" si="233"/>
        <v>02</v>
      </c>
      <c r="L1690" s="36" t="str">
        <f t="shared" si="234"/>
        <v>02</v>
      </c>
      <c r="M1690" s="36" t="str">
        <f t="shared" si="235"/>
        <v>82</v>
      </c>
      <c r="N1690" s="34">
        <f t="shared" si="237"/>
        <v>23078.77</v>
      </c>
      <c r="O1690" s="37">
        <v>16302</v>
      </c>
      <c r="P1690" s="37">
        <f>1933.27+4843.5</f>
        <v>6776.77</v>
      </c>
      <c r="Q1690" s="32" t="s">
        <v>3872</v>
      </c>
      <c r="R1690" s="37" t="s">
        <v>9998</v>
      </c>
      <c r="S1690" s="38">
        <v>44483</v>
      </c>
      <c r="T1690" s="39">
        <f t="shared" si="238"/>
        <v>28</v>
      </c>
    </row>
    <row r="1691" spans="1:20" s="61" customFormat="1" ht="54" hidden="1" outlineLevel="1">
      <c r="A1691" s="32">
        <f t="shared" si="236"/>
        <v>1757</v>
      </c>
      <c r="B1691" s="32" t="s">
        <v>3868</v>
      </c>
      <c r="C1691" s="32" t="s">
        <v>51</v>
      </c>
      <c r="D1691" s="32" t="s">
        <v>9999</v>
      </c>
      <c r="E1691" s="34">
        <v>556141834</v>
      </c>
      <c r="F1691" s="34" t="s">
        <v>3056</v>
      </c>
      <c r="G1691" s="34" t="s">
        <v>13698</v>
      </c>
      <c r="H1691" s="35" t="s">
        <v>10000</v>
      </c>
      <c r="I1691" s="36" t="str">
        <f t="shared" si="231"/>
        <v>4</v>
      </c>
      <c r="J1691" s="36">
        <f t="shared" si="232"/>
        <v>14</v>
      </c>
      <c r="K1691" s="36" t="str">
        <f t="shared" si="233"/>
        <v>18</v>
      </c>
      <c r="L1691" s="36" t="str">
        <f t="shared" si="234"/>
        <v>11</v>
      </c>
      <c r="M1691" s="36" t="str">
        <f t="shared" si="235"/>
        <v>88</v>
      </c>
      <c r="N1691" s="34">
        <f t="shared" si="237"/>
        <v>24040.662</v>
      </c>
      <c r="O1691" s="37">
        <v>16302</v>
      </c>
      <c r="P1691" s="37">
        <f>2895.162+4843.5</f>
        <v>7738.6620000000003</v>
      </c>
      <c r="Q1691" s="32" t="s">
        <v>3872</v>
      </c>
      <c r="R1691" s="37" t="s">
        <v>10001</v>
      </c>
      <c r="S1691" s="38">
        <v>44469</v>
      </c>
      <c r="T1691" s="39">
        <f t="shared" si="238"/>
        <v>28</v>
      </c>
    </row>
    <row r="1692" spans="1:20" s="61" customFormat="1" ht="54" hidden="1" outlineLevel="1">
      <c r="A1692" s="32">
        <f t="shared" si="236"/>
        <v>1758</v>
      </c>
      <c r="B1692" s="32" t="s">
        <v>3868</v>
      </c>
      <c r="C1692" s="32" t="s">
        <v>51</v>
      </c>
      <c r="D1692" s="32" t="s">
        <v>10002</v>
      </c>
      <c r="E1692" s="34">
        <v>556327506</v>
      </c>
      <c r="F1692" s="34" t="s">
        <v>10003</v>
      </c>
      <c r="G1692" s="34" t="s">
        <v>13699</v>
      </c>
      <c r="H1692" s="35" t="s">
        <v>10004</v>
      </c>
      <c r="I1692" s="36" t="str">
        <f t="shared" si="231"/>
        <v>3</v>
      </c>
      <c r="J1692" s="36">
        <f t="shared" si="232"/>
        <v>14</v>
      </c>
      <c r="K1692" s="36" t="str">
        <f t="shared" si="233"/>
        <v>18</v>
      </c>
      <c r="L1692" s="36" t="str">
        <f t="shared" si="234"/>
        <v>07</v>
      </c>
      <c r="M1692" s="36" t="str">
        <f t="shared" si="235"/>
        <v>93</v>
      </c>
      <c r="N1692" s="34">
        <f t="shared" si="237"/>
        <v>23136.135000000002</v>
      </c>
      <c r="O1692" s="37">
        <v>16341</v>
      </c>
      <c r="P1692" s="37">
        <f>1938.535+4856.6</f>
        <v>6795.1350000000002</v>
      </c>
      <c r="Q1692" s="32" t="s">
        <v>3872</v>
      </c>
      <c r="R1692" s="37" t="s">
        <v>10005</v>
      </c>
      <c r="S1692" s="38">
        <v>44477</v>
      </c>
      <c r="T1692" s="39">
        <f t="shared" si="238"/>
        <v>28</v>
      </c>
    </row>
    <row r="1693" spans="1:20" s="61" customFormat="1" ht="54" hidden="1" outlineLevel="1">
      <c r="A1693" s="32">
        <f t="shared" si="236"/>
        <v>1759</v>
      </c>
      <c r="B1693" s="32" t="s">
        <v>3868</v>
      </c>
      <c r="C1693" s="32" t="s">
        <v>51</v>
      </c>
      <c r="D1693" s="32" t="s">
        <v>10006</v>
      </c>
      <c r="E1693" s="34">
        <v>592559263</v>
      </c>
      <c r="F1693" s="34" t="s">
        <v>10007</v>
      </c>
      <c r="G1693" s="34" t="s">
        <v>13700</v>
      </c>
      <c r="H1693" s="35" t="s">
        <v>10008</v>
      </c>
      <c r="I1693" s="36" t="str">
        <f t="shared" si="231"/>
        <v>4</v>
      </c>
      <c r="J1693" s="36">
        <f t="shared" si="232"/>
        <v>14</v>
      </c>
      <c r="K1693" s="36" t="str">
        <f t="shared" si="233"/>
        <v>22</v>
      </c>
      <c r="L1693" s="36" t="str">
        <f t="shared" si="234"/>
        <v>06</v>
      </c>
      <c r="M1693" s="36" t="str">
        <f t="shared" si="235"/>
        <v>90</v>
      </c>
      <c r="N1693" s="34">
        <f t="shared" si="237"/>
        <v>21556.424999999999</v>
      </c>
      <c r="O1693" s="37">
        <v>14910</v>
      </c>
      <c r="P1693" s="37">
        <f>1896.025+4750.4</f>
        <v>6646.4249999999993</v>
      </c>
      <c r="Q1693" s="32" t="s">
        <v>3872</v>
      </c>
      <c r="R1693" s="37" t="s">
        <v>10009</v>
      </c>
      <c r="S1693" s="38">
        <v>44487</v>
      </c>
      <c r="T1693" s="39">
        <f t="shared" si="238"/>
        <v>28</v>
      </c>
    </row>
    <row r="1694" spans="1:20" s="61" customFormat="1" ht="54" hidden="1" outlineLevel="1">
      <c r="A1694" s="32">
        <f t="shared" si="236"/>
        <v>1760</v>
      </c>
      <c r="B1694" s="32" t="s">
        <v>3868</v>
      </c>
      <c r="C1694" s="32" t="s">
        <v>51</v>
      </c>
      <c r="D1694" s="32" t="s">
        <v>10010</v>
      </c>
      <c r="E1694" s="34">
        <v>480141304</v>
      </c>
      <c r="F1694" s="34" t="s">
        <v>10011</v>
      </c>
      <c r="G1694" s="34" t="s">
        <v>13701</v>
      </c>
      <c r="H1694" s="35" t="s">
        <v>10012</v>
      </c>
      <c r="I1694" s="36" t="str">
        <f t="shared" si="231"/>
        <v>3</v>
      </c>
      <c r="J1694" s="36">
        <f t="shared" si="232"/>
        <v>14</v>
      </c>
      <c r="K1694" s="36" t="str">
        <f t="shared" si="233"/>
        <v>02</v>
      </c>
      <c r="L1694" s="36" t="str">
        <f t="shared" si="234"/>
        <v>06</v>
      </c>
      <c r="M1694" s="36" t="str">
        <f t="shared" si="235"/>
        <v>87</v>
      </c>
      <c r="N1694" s="34">
        <f t="shared" si="237"/>
        <v>23682.9</v>
      </c>
      <c r="O1694" s="37">
        <v>19000</v>
      </c>
      <c r="P1694" s="37">
        <v>4682.8999999999996</v>
      </c>
      <c r="Q1694" s="32" t="s">
        <v>3872</v>
      </c>
      <c r="R1694" s="37" t="s">
        <v>10013</v>
      </c>
      <c r="S1694" s="38">
        <v>44490</v>
      </c>
      <c r="T1694" s="39">
        <f t="shared" si="238"/>
        <v>28</v>
      </c>
    </row>
    <row r="1695" spans="1:20" s="61" customFormat="1" ht="54" hidden="1" outlineLevel="1">
      <c r="A1695" s="32">
        <f t="shared" si="236"/>
        <v>1761</v>
      </c>
      <c r="B1695" s="32" t="s">
        <v>3868</v>
      </c>
      <c r="C1695" s="32" t="s">
        <v>51</v>
      </c>
      <c r="D1695" s="32" t="s">
        <v>10014</v>
      </c>
      <c r="E1695" s="34">
        <v>516847164</v>
      </c>
      <c r="F1695" s="34" t="s">
        <v>10015</v>
      </c>
      <c r="G1695" s="34" t="s">
        <v>13702</v>
      </c>
      <c r="H1695" s="35" t="s">
        <v>10016</v>
      </c>
      <c r="I1695" s="36" t="str">
        <f t="shared" si="231"/>
        <v>4</v>
      </c>
      <c r="J1695" s="36">
        <f t="shared" si="232"/>
        <v>14</v>
      </c>
      <c r="K1695" s="36" t="str">
        <f t="shared" si="233"/>
        <v>27</v>
      </c>
      <c r="L1695" s="36" t="str">
        <f t="shared" si="234"/>
        <v>03</v>
      </c>
      <c r="M1695" s="36" t="str">
        <f t="shared" si="235"/>
        <v>84</v>
      </c>
      <c r="N1695" s="34">
        <f t="shared" si="237"/>
        <v>28517.474999999999</v>
      </c>
      <c r="O1695" s="37">
        <v>20085</v>
      </c>
      <c r="P1695" s="37">
        <f>2406.475+6026</f>
        <v>8432.4750000000004</v>
      </c>
      <c r="Q1695" s="32" t="s">
        <v>3872</v>
      </c>
      <c r="R1695" s="37" t="s">
        <v>10017</v>
      </c>
      <c r="S1695" s="38">
        <v>44491</v>
      </c>
      <c r="T1695" s="39">
        <f t="shared" si="238"/>
        <v>28</v>
      </c>
    </row>
    <row r="1696" spans="1:20" s="61" customFormat="1" ht="54" hidden="1" outlineLevel="1">
      <c r="A1696" s="32">
        <f t="shared" si="236"/>
        <v>1762</v>
      </c>
      <c r="B1696" s="32" t="s">
        <v>3868</v>
      </c>
      <c r="C1696" s="32" t="s">
        <v>51</v>
      </c>
      <c r="D1696" s="32" t="s">
        <v>10018</v>
      </c>
      <c r="E1696" s="34">
        <v>602060003</v>
      </c>
      <c r="F1696" s="34" t="s">
        <v>10019</v>
      </c>
      <c r="G1696" s="34" t="s">
        <v>13703</v>
      </c>
      <c r="H1696" s="35" t="s">
        <v>10020</v>
      </c>
      <c r="I1696" s="36" t="str">
        <f t="shared" si="231"/>
        <v>3</v>
      </c>
      <c r="J1696" s="36">
        <f t="shared" si="232"/>
        <v>14</v>
      </c>
      <c r="K1696" s="36" t="str">
        <f t="shared" si="233"/>
        <v>07</v>
      </c>
      <c r="L1696" s="36" t="str">
        <f t="shared" si="234"/>
        <v>09</v>
      </c>
      <c r="M1696" s="36" t="str">
        <f t="shared" si="235"/>
        <v>87</v>
      </c>
      <c r="N1696" s="34">
        <f t="shared" si="237"/>
        <v>28230.35</v>
      </c>
      <c r="O1696" s="37">
        <v>19890</v>
      </c>
      <c r="P1696" s="37">
        <f>2380.15+5960.2</f>
        <v>8340.35</v>
      </c>
      <c r="Q1696" s="32" t="s">
        <v>3872</v>
      </c>
      <c r="R1696" s="37" t="s">
        <v>10021</v>
      </c>
      <c r="S1696" s="38">
        <v>44494</v>
      </c>
      <c r="T1696" s="39">
        <f t="shared" si="238"/>
        <v>28</v>
      </c>
    </row>
    <row r="1697" spans="1:21" s="61" customFormat="1" ht="54" hidden="1" outlineLevel="1">
      <c r="A1697" s="32">
        <f t="shared" si="236"/>
        <v>1763</v>
      </c>
      <c r="B1697" s="32" t="s">
        <v>3868</v>
      </c>
      <c r="C1697" s="32" t="s">
        <v>51</v>
      </c>
      <c r="D1697" s="32" t="s">
        <v>10022</v>
      </c>
      <c r="E1697" s="34">
        <v>521249455</v>
      </c>
      <c r="F1697" s="34" t="s">
        <v>10023</v>
      </c>
      <c r="G1697" s="34" t="s">
        <v>13704</v>
      </c>
      <c r="H1697" s="35" t="s">
        <v>10024</v>
      </c>
      <c r="I1697" s="36" t="str">
        <f t="shared" si="231"/>
        <v>4</v>
      </c>
      <c r="J1697" s="36">
        <f t="shared" si="232"/>
        <v>14</v>
      </c>
      <c r="K1697" s="36" t="str">
        <f t="shared" si="233"/>
        <v>07</v>
      </c>
      <c r="L1697" s="36" t="str">
        <f t="shared" si="234"/>
        <v>04</v>
      </c>
      <c r="M1697" s="36" t="str">
        <f t="shared" si="235"/>
        <v>67</v>
      </c>
      <c r="N1697" s="34">
        <f t="shared" si="237"/>
        <v>19320.3</v>
      </c>
      <c r="O1697" s="37">
        <v>15500</v>
      </c>
      <c r="P1697" s="37">
        <v>3820.3</v>
      </c>
      <c r="Q1697" s="32" t="s">
        <v>3872</v>
      </c>
      <c r="R1697" s="37" t="s">
        <v>10025</v>
      </c>
      <c r="S1697" s="38">
        <v>44497</v>
      </c>
      <c r="T1697" s="39">
        <f t="shared" si="238"/>
        <v>28</v>
      </c>
    </row>
    <row r="1698" spans="1:21" s="61" customFormat="1" ht="54" hidden="1" outlineLevel="1">
      <c r="A1698" s="32">
        <f t="shared" si="236"/>
        <v>1764</v>
      </c>
      <c r="B1698" s="32" t="s">
        <v>3868</v>
      </c>
      <c r="C1698" s="32" t="s">
        <v>51</v>
      </c>
      <c r="D1698" s="32" t="s">
        <v>10026</v>
      </c>
      <c r="E1698" s="34">
        <v>528515444</v>
      </c>
      <c r="F1698" s="34" t="s">
        <v>10027</v>
      </c>
      <c r="G1698" s="34" t="s">
        <v>13705</v>
      </c>
      <c r="H1698" s="35" t="s">
        <v>10028</v>
      </c>
      <c r="I1698" s="36" t="str">
        <f t="shared" si="231"/>
        <v>4</v>
      </c>
      <c r="J1698" s="36">
        <f t="shared" si="232"/>
        <v>14</v>
      </c>
      <c r="K1698" s="36" t="str">
        <f t="shared" si="233"/>
        <v>10</v>
      </c>
      <c r="L1698" s="36" t="str">
        <f t="shared" si="234"/>
        <v>03</v>
      </c>
      <c r="M1698" s="36" t="str">
        <f t="shared" si="235"/>
        <v>83</v>
      </c>
      <c r="N1698" s="34">
        <f t="shared" si="237"/>
        <v>23136.135000000002</v>
      </c>
      <c r="O1698" s="37">
        <v>16341</v>
      </c>
      <c r="P1698" s="37">
        <f>1938.535+4856.6</f>
        <v>6795.1350000000002</v>
      </c>
      <c r="Q1698" s="32" t="s">
        <v>3872</v>
      </c>
      <c r="R1698" s="37" t="s">
        <v>10029</v>
      </c>
      <c r="S1698" s="38">
        <v>44494</v>
      </c>
      <c r="T1698" s="39">
        <f t="shared" si="238"/>
        <v>28</v>
      </c>
    </row>
    <row r="1699" spans="1:21" s="61" customFormat="1" ht="54" hidden="1" outlineLevel="1">
      <c r="A1699" s="32">
        <f t="shared" si="236"/>
        <v>1765</v>
      </c>
      <c r="B1699" s="32" t="s">
        <v>3868</v>
      </c>
      <c r="C1699" s="32" t="s">
        <v>51</v>
      </c>
      <c r="D1699" s="32" t="s">
        <v>10030</v>
      </c>
      <c r="E1699" s="34">
        <v>453290188</v>
      </c>
      <c r="F1699" s="34" t="s">
        <v>10031</v>
      </c>
      <c r="G1699" s="34" t="s">
        <v>13706</v>
      </c>
      <c r="H1699" s="35" t="s">
        <v>10032</v>
      </c>
      <c r="I1699" s="36" t="str">
        <f t="shared" si="231"/>
        <v>4</v>
      </c>
      <c r="J1699" s="36">
        <f t="shared" si="232"/>
        <v>14</v>
      </c>
      <c r="K1699" s="36" t="str">
        <f t="shared" si="233"/>
        <v>26</v>
      </c>
      <c r="L1699" s="36" t="str">
        <f t="shared" si="234"/>
        <v>10</v>
      </c>
      <c r="M1699" s="36" t="str">
        <f t="shared" si="235"/>
        <v>80</v>
      </c>
      <c r="N1699" s="34">
        <f t="shared" si="237"/>
        <v>20567</v>
      </c>
      <c r="O1699" s="37">
        <v>16500</v>
      </c>
      <c r="P1699" s="37">
        <v>4067</v>
      </c>
      <c r="Q1699" s="32" t="s">
        <v>3872</v>
      </c>
      <c r="R1699" s="37" t="s">
        <v>10033</v>
      </c>
      <c r="S1699" s="38">
        <v>44505</v>
      </c>
      <c r="T1699" s="39">
        <f t="shared" si="238"/>
        <v>28</v>
      </c>
    </row>
    <row r="1700" spans="1:21" s="61" customFormat="1" ht="54" hidden="1" outlineLevel="1">
      <c r="A1700" s="32">
        <f t="shared" si="236"/>
        <v>1766</v>
      </c>
      <c r="B1700" s="32" t="s">
        <v>3868</v>
      </c>
      <c r="C1700" s="32" t="s">
        <v>51</v>
      </c>
      <c r="D1700" s="32" t="s">
        <v>10034</v>
      </c>
      <c r="E1700" s="34">
        <v>612324593</v>
      </c>
      <c r="F1700" s="34" t="s">
        <v>10035</v>
      </c>
      <c r="G1700" s="34" t="s">
        <v>13707</v>
      </c>
      <c r="H1700" s="35" t="s">
        <v>10036</v>
      </c>
      <c r="I1700" s="36" t="str">
        <f t="shared" si="231"/>
        <v>4</v>
      </c>
      <c r="J1700" s="36">
        <f t="shared" si="232"/>
        <v>14</v>
      </c>
      <c r="K1700" s="36" t="str">
        <f t="shared" si="233"/>
        <v>13</v>
      </c>
      <c r="L1700" s="36" t="str">
        <f t="shared" si="234"/>
        <v>10</v>
      </c>
      <c r="M1700" s="36" t="str">
        <f t="shared" si="235"/>
        <v>94</v>
      </c>
      <c r="N1700" s="34">
        <f t="shared" si="237"/>
        <v>19660.400000000001</v>
      </c>
      <c r="O1700" s="37">
        <v>14910</v>
      </c>
      <c r="P1700" s="37">
        <v>4750.3999999999996</v>
      </c>
      <c r="Q1700" s="32" t="s">
        <v>3872</v>
      </c>
      <c r="R1700" s="37" t="s">
        <v>10037</v>
      </c>
      <c r="S1700" s="38">
        <v>44512</v>
      </c>
      <c r="T1700" s="39">
        <f t="shared" si="238"/>
        <v>28</v>
      </c>
    </row>
    <row r="1701" spans="1:21" s="61" customFormat="1" ht="54" hidden="1" outlineLevel="1">
      <c r="A1701" s="32">
        <f t="shared" si="236"/>
        <v>1767</v>
      </c>
      <c r="B1701" s="32" t="s">
        <v>3868</v>
      </c>
      <c r="C1701" s="32" t="s">
        <v>51</v>
      </c>
      <c r="D1701" s="32" t="s">
        <v>10038</v>
      </c>
      <c r="E1701" s="34">
        <v>601317679</v>
      </c>
      <c r="F1701" s="34" t="s">
        <v>10039</v>
      </c>
      <c r="G1701" s="34" t="s">
        <v>13708</v>
      </c>
      <c r="H1701" s="35" t="s">
        <v>10040</v>
      </c>
      <c r="I1701" s="36" t="str">
        <f t="shared" si="231"/>
        <v>3</v>
      </c>
      <c r="J1701" s="36">
        <f t="shared" si="232"/>
        <v>14</v>
      </c>
      <c r="K1701" s="36" t="str">
        <f t="shared" si="233"/>
        <v>09</v>
      </c>
      <c r="L1701" s="36" t="str">
        <f t="shared" si="234"/>
        <v>10</v>
      </c>
      <c r="M1701" s="36" t="str">
        <f t="shared" si="235"/>
        <v>86</v>
      </c>
      <c r="N1701" s="34">
        <f t="shared" si="237"/>
        <v>21128</v>
      </c>
      <c r="O1701" s="37">
        <v>16302</v>
      </c>
      <c r="P1701" s="37">
        <v>4826</v>
      </c>
      <c r="Q1701" s="32" t="s">
        <v>3872</v>
      </c>
      <c r="R1701" s="37" t="s">
        <v>10041</v>
      </c>
      <c r="S1701" s="38">
        <v>44517</v>
      </c>
      <c r="T1701" s="39">
        <f t="shared" si="238"/>
        <v>28</v>
      </c>
    </row>
    <row r="1702" spans="1:21" s="61" customFormat="1" ht="54" hidden="1" outlineLevel="1">
      <c r="A1702" s="32">
        <f t="shared" si="236"/>
        <v>1768</v>
      </c>
      <c r="B1702" s="32" t="s">
        <v>3868</v>
      </c>
      <c r="C1702" s="32" t="s">
        <v>51</v>
      </c>
      <c r="D1702" s="32" t="s">
        <v>10042</v>
      </c>
      <c r="E1702" s="34">
        <v>502075231</v>
      </c>
      <c r="F1702" s="34" t="s">
        <v>10043</v>
      </c>
      <c r="G1702" s="34" t="s">
        <v>13709</v>
      </c>
      <c r="H1702" s="35" t="s">
        <v>10044</v>
      </c>
      <c r="I1702" s="36" t="str">
        <f t="shared" si="231"/>
        <v>4</v>
      </c>
      <c r="J1702" s="36">
        <f t="shared" si="232"/>
        <v>14</v>
      </c>
      <c r="K1702" s="36" t="str">
        <f t="shared" si="233"/>
        <v>27</v>
      </c>
      <c r="L1702" s="36" t="str">
        <f t="shared" si="234"/>
        <v>01</v>
      </c>
      <c r="M1702" s="36" t="str">
        <f t="shared" si="235"/>
        <v>83</v>
      </c>
      <c r="N1702" s="34">
        <f t="shared" si="237"/>
        <v>26802</v>
      </c>
      <c r="O1702" s="37">
        <v>21500</v>
      </c>
      <c r="P1702" s="37">
        <v>5302</v>
      </c>
      <c r="Q1702" s="32" t="s">
        <v>3872</v>
      </c>
      <c r="R1702" s="37" t="s">
        <v>10045</v>
      </c>
      <c r="S1702" s="38">
        <v>44519</v>
      </c>
      <c r="T1702" s="39">
        <f t="shared" si="238"/>
        <v>28</v>
      </c>
    </row>
    <row r="1703" spans="1:21" s="61" customFormat="1" ht="54" hidden="1" outlineLevel="1">
      <c r="A1703" s="32">
        <f t="shared" si="236"/>
        <v>1769</v>
      </c>
      <c r="B1703" s="32" t="s">
        <v>3868</v>
      </c>
      <c r="C1703" s="32" t="s">
        <v>51</v>
      </c>
      <c r="D1703" s="32" t="s">
        <v>10046</v>
      </c>
      <c r="E1703" s="34">
        <v>591896914</v>
      </c>
      <c r="F1703" s="34" t="s">
        <v>10047</v>
      </c>
      <c r="G1703" s="34" t="s">
        <v>13710</v>
      </c>
      <c r="H1703" s="35" t="s">
        <v>10048</v>
      </c>
      <c r="I1703" s="36" t="str">
        <f t="shared" si="231"/>
        <v>6</v>
      </c>
      <c r="J1703" s="36">
        <f t="shared" si="232"/>
        <v>14</v>
      </c>
      <c r="K1703" s="36" t="str">
        <f t="shared" si="233"/>
        <v>03</v>
      </c>
      <c r="L1703" s="36" t="str">
        <f t="shared" si="234"/>
        <v>01</v>
      </c>
      <c r="M1703" s="36" t="str">
        <f t="shared" si="235"/>
        <v>00</v>
      </c>
      <c r="N1703" s="34">
        <f t="shared" si="237"/>
        <v>20101.400000000001</v>
      </c>
      <c r="O1703" s="37">
        <v>16125</v>
      </c>
      <c r="P1703" s="37">
        <v>3976.4</v>
      </c>
      <c r="Q1703" s="32" t="s">
        <v>3872</v>
      </c>
      <c r="R1703" s="37" t="s">
        <v>10049</v>
      </c>
      <c r="S1703" s="38">
        <v>44523</v>
      </c>
      <c r="T1703" s="39">
        <f t="shared" si="238"/>
        <v>28</v>
      </c>
    </row>
    <row r="1704" spans="1:21" s="61" customFormat="1" ht="54" hidden="1" outlineLevel="1">
      <c r="A1704" s="32">
        <f t="shared" si="236"/>
        <v>1770</v>
      </c>
      <c r="B1704" s="32" t="s">
        <v>3868</v>
      </c>
      <c r="C1704" s="32" t="s">
        <v>51</v>
      </c>
      <c r="D1704" s="32" t="s">
        <v>10050</v>
      </c>
      <c r="E1704" s="34">
        <v>567099302</v>
      </c>
      <c r="F1704" s="34" t="s">
        <v>10051</v>
      </c>
      <c r="G1704" s="34" t="s">
        <v>13711</v>
      </c>
      <c r="H1704" s="35" t="s">
        <v>10052</v>
      </c>
      <c r="I1704" s="36" t="str">
        <f t="shared" si="231"/>
        <v>4</v>
      </c>
      <c r="J1704" s="36">
        <f t="shared" si="232"/>
        <v>14</v>
      </c>
      <c r="K1704" s="36" t="str">
        <f t="shared" si="233"/>
        <v>25</v>
      </c>
      <c r="L1704" s="36" t="str">
        <f t="shared" si="234"/>
        <v>07</v>
      </c>
      <c r="M1704" s="36" t="str">
        <f t="shared" si="235"/>
        <v>93</v>
      </c>
      <c r="N1704" s="34">
        <f t="shared" si="237"/>
        <v>24776.2</v>
      </c>
      <c r="O1704" s="37">
        <v>19875</v>
      </c>
      <c r="P1704" s="37">
        <v>4901.2</v>
      </c>
      <c r="Q1704" s="32" t="s">
        <v>3872</v>
      </c>
      <c r="R1704" s="37" t="s">
        <v>10053</v>
      </c>
      <c r="S1704" s="38">
        <v>44525</v>
      </c>
      <c r="T1704" s="39">
        <f t="shared" si="238"/>
        <v>28</v>
      </c>
    </row>
    <row r="1705" spans="1:21" s="61" customFormat="1" ht="54" hidden="1" outlineLevel="1">
      <c r="A1705" s="32">
        <f t="shared" si="236"/>
        <v>1771</v>
      </c>
      <c r="B1705" s="32" t="s">
        <v>3868</v>
      </c>
      <c r="C1705" s="32" t="s">
        <v>51</v>
      </c>
      <c r="D1705" s="32" t="s">
        <v>10054</v>
      </c>
      <c r="E1705" s="34">
        <v>554553590</v>
      </c>
      <c r="F1705" s="34" t="s">
        <v>10055</v>
      </c>
      <c r="G1705" s="34" t="s">
        <v>13712</v>
      </c>
      <c r="H1705" s="35" t="s">
        <v>10056</v>
      </c>
      <c r="I1705" s="36" t="str">
        <f t="shared" ref="I1705:I1715" si="239">+MID(H1705,1,1)</f>
        <v>4</v>
      </c>
      <c r="J1705" s="36">
        <f t="shared" ref="J1705:J1715" si="240">+LEN(H1705)</f>
        <v>14</v>
      </c>
      <c r="K1705" s="36" t="str">
        <f t="shared" ref="K1705:K1715" si="241">+MID(H1705,2,2)</f>
        <v>04</v>
      </c>
      <c r="L1705" s="36" t="str">
        <f t="shared" ref="L1705:L1715" si="242">+MID(H1705,4,2)</f>
        <v>11</v>
      </c>
      <c r="M1705" s="36" t="str">
        <f t="shared" ref="M1705:M1715" si="243">+MID(H1705,6,2)</f>
        <v>92</v>
      </c>
      <c r="N1705" s="34">
        <f t="shared" si="237"/>
        <v>24368</v>
      </c>
      <c r="O1705" s="37">
        <v>18480</v>
      </c>
      <c r="P1705" s="37">
        <v>5888</v>
      </c>
      <c r="Q1705" s="32" t="s">
        <v>3872</v>
      </c>
      <c r="R1705" s="37" t="s">
        <v>10057</v>
      </c>
      <c r="S1705" s="38">
        <v>44523</v>
      </c>
      <c r="T1705" s="39">
        <f t="shared" si="238"/>
        <v>28</v>
      </c>
    </row>
    <row r="1706" spans="1:21" s="61" customFormat="1" ht="54" hidden="1" outlineLevel="1">
      <c r="A1706" s="32">
        <f t="shared" si="236"/>
        <v>1772</v>
      </c>
      <c r="B1706" s="32" t="s">
        <v>3868</v>
      </c>
      <c r="C1706" s="32" t="s">
        <v>51</v>
      </c>
      <c r="D1706" s="32" t="s">
        <v>10058</v>
      </c>
      <c r="E1706" s="34">
        <v>563473556</v>
      </c>
      <c r="F1706" s="34" t="s">
        <v>10059</v>
      </c>
      <c r="G1706" s="34" t="s">
        <v>13713</v>
      </c>
      <c r="H1706" s="35" t="s">
        <v>10060</v>
      </c>
      <c r="I1706" s="36" t="str">
        <f t="shared" si="239"/>
        <v>4</v>
      </c>
      <c r="J1706" s="36">
        <f t="shared" si="240"/>
        <v>14</v>
      </c>
      <c r="K1706" s="36" t="str">
        <f t="shared" si="241"/>
        <v>09</v>
      </c>
      <c r="L1706" s="36" t="str">
        <f t="shared" si="242"/>
        <v>09</v>
      </c>
      <c r="M1706" s="36" t="str">
        <f t="shared" si="243"/>
        <v>83</v>
      </c>
      <c r="N1706" s="34">
        <f t="shared" si="237"/>
        <v>18587</v>
      </c>
      <c r="O1706" s="37">
        <v>14910</v>
      </c>
      <c r="P1706" s="37">
        <v>3677</v>
      </c>
      <c r="Q1706" s="32" t="s">
        <v>3872</v>
      </c>
      <c r="R1706" s="37" t="s">
        <v>10061</v>
      </c>
      <c r="S1706" s="38">
        <v>44533</v>
      </c>
      <c r="T1706" s="39">
        <f t="shared" si="238"/>
        <v>28</v>
      </c>
    </row>
    <row r="1707" spans="1:21" s="61" customFormat="1" ht="54" hidden="1" outlineLevel="1">
      <c r="A1707" s="32">
        <f t="shared" si="236"/>
        <v>1773</v>
      </c>
      <c r="B1707" s="32" t="s">
        <v>3868</v>
      </c>
      <c r="C1707" s="32" t="s">
        <v>51</v>
      </c>
      <c r="D1707" s="32" t="s">
        <v>10062</v>
      </c>
      <c r="E1707" s="34">
        <v>513501605</v>
      </c>
      <c r="F1707" s="34" t="s">
        <v>10063</v>
      </c>
      <c r="G1707" s="34" t="s">
        <v>13714</v>
      </c>
      <c r="H1707" s="35" t="s">
        <v>10064</v>
      </c>
      <c r="I1707" s="36" t="str">
        <f t="shared" si="239"/>
        <v>4</v>
      </c>
      <c r="J1707" s="36">
        <f t="shared" si="240"/>
        <v>14</v>
      </c>
      <c r="K1707" s="36" t="str">
        <f t="shared" si="241"/>
        <v>29</v>
      </c>
      <c r="L1707" s="36" t="str">
        <f t="shared" si="242"/>
        <v>04</v>
      </c>
      <c r="M1707" s="36" t="str">
        <f t="shared" si="243"/>
        <v>83</v>
      </c>
      <c r="N1707" s="34">
        <f t="shared" si="237"/>
        <v>19660.400000000001</v>
      </c>
      <c r="O1707" s="37">
        <v>14910</v>
      </c>
      <c r="P1707" s="37">
        <v>4750.3999999999996</v>
      </c>
      <c r="Q1707" s="32" t="s">
        <v>3872</v>
      </c>
      <c r="R1707" s="37" t="s">
        <v>10065</v>
      </c>
      <c r="S1707" s="38">
        <v>44540</v>
      </c>
      <c r="T1707" s="39">
        <f t="shared" si="238"/>
        <v>28</v>
      </c>
    </row>
    <row r="1708" spans="1:21" s="61" customFormat="1" ht="54" hidden="1" outlineLevel="1">
      <c r="A1708" s="32">
        <f t="shared" si="236"/>
        <v>1774</v>
      </c>
      <c r="B1708" s="32" t="s">
        <v>3868</v>
      </c>
      <c r="C1708" s="32" t="s">
        <v>51</v>
      </c>
      <c r="D1708" s="32" t="s">
        <v>10066</v>
      </c>
      <c r="E1708" s="34">
        <v>558209627</v>
      </c>
      <c r="F1708" s="34" t="s">
        <v>10067</v>
      </c>
      <c r="G1708" s="34" t="s">
        <v>13715</v>
      </c>
      <c r="H1708" s="35" t="s">
        <v>10068</v>
      </c>
      <c r="I1708" s="36" t="str">
        <f t="shared" si="239"/>
        <v>4</v>
      </c>
      <c r="J1708" s="36">
        <f t="shared" si="240"/>
        <v>14</v>
      </c>
      <c r="K1708" s="36" t="str">
        <f t="shared" si="241"/>
        <v>23</v>
      </c>
      <c r="L1708" s="36" t="str">
        <f t="shared" si="242"/>
        <v>06</v>
      </c>
      <c r="M1708" s="36" t="str">
        <f t="shared" si="243"/>
        <v>92</v>
      </c>
      <c r="N1708" s="34">
        <f t="shared" si="237"/>
        <v>19860</v>
      </c>
      <c r="O1708" s="37">
        <v>17400</v>
      </c>
      <c r="P1708" s="37">
        <v>2460</v>
      </c>
      <c r="Q1708" s="32" t="s">
        <v>3872</v>
      </c>
      <c r="R1708" s="37" t="s">
        <v>10069</v>
      </c>
      <c r="S1708" s="38">
        <v>44466</v>
      </c>
      <c r="T1708" s="39">
        <f t="shared" si="238"/>
        <v>28</v>
      </c>
    </row>
    <row r="1709" spans="1:21" s="61" customFormat="1" ht="54" hidden="1" outlineLevel="1">
      <c r="A1709" s="32">
        <f t="shared" si="236"/>
        <v>1775</v>
      </c>
      <c r="B1709" s="32" t="s">
        <v>3868</v>
      </c>
      <c r="C1709" s="32" t="s">
        <v>51</v>
      </c>
      <c r="D1709" s="32" t="s">
        <v>10070</v>
      </c>
      <c r="E1709" s="34">
        <v>524166082</v>
      </c>
      <c r="F1709" s="34" t="s">
        <v>10071</v>
      </c>
      <c r="G1709" s="34" t="s">
        <v>13716</v>
      </c>
      <c r="H1709" s="35" t="s">
        <v>10072</v>
      </c>
      <c r="I1709" s="36" t="str">
        <f t="shared" si="239"/>
        <v>4</v>
      </c>
      <c r="J1709" s="36">
        <f t="shared" si="240"/>
        <v>14</v>
      </c>
      <c r="K1709" s="36" t="str">
        <f t="shared" si="241"/>
        <v>23</v>
      </c>
      <c r="L1709" s="36" t="str">
        <f t="shared" si="242"/>
        <v>01</v>
      </c>
      <c r="M1709" s="36" t="str">
        <f t="shared" si="243"/>
        <v>90</v>
      </c>
      <c r="N1709" s="34">
        <f t="shared" si="237"/>
        <v>22131.1</v>
      </c>
      <c r="O1709" s="37">
        <v>19875</v>
      </c>
      <c r="P1709" s="37">
        <v>2256.1</v>
      </c>
      <c r="Q1709" s="32" t="s">
        <v>3872</v>
      </c>
      <c r="R1709" s="37" t="s">
        <v>10073</v>
      </c>
      <c r="S1709" s="38">
        <v>44553</v>
      </c>
      <c r="T1709" s="39">
        <f t="shared" si="238"/>
        <v>28</v>
      </c>
    </row>
    <row r="1710" spans="1:21" s="61" customFormat="1" ht="54" hidden="1" outlineLevel="1">
      <c r="A1710" s="32">
        <f t="shared" si="236"/>
        <v>1776</v>
      </c>
      <c r="B1710" s="32" t="s">
        <v>3868</v>
      </c>
      <c r="C1710" s="32" t="s">
        <v>51</v>
      </c>
      <c r="D1710" s="32" t="s">
        <v>10074</v>
      </c>
      <c r="E1710" s="34">
        <v>528292146</v>
      </c>
      <c r="F1710" s="43" t="s">
        <v>10075</v>
      </c>
      <c r="G1710" s="34" t="s">
        <v>13717</v>
      </c>
      <c r="H1710" s="35" t="s">
        <v>10076</v>
      </c>
      <c r="I1710" s="36" t="str">
        <f t="shared" si="239"/>
        <v>3</v>
      </c>
      <c r="J1710" s="36">
        <f t="shared" si="240"/>
        <v>14</v>
      </c>
      <c r="K1710" s="36" t="str">
        <f t="shared" si="241"/>
        <v>08</v>
      </c>
      <c r="L1710" s="36" t="str">
        <f t="shared" si="242"/>
        <v>01</v>
      </c>
      <c r="M1710" s="36" t="str">
        <f t="shared" si="243"/>
        <v>88</v>
      </c>
      <c r="N1710" s="34">
        <f t="shared" si="237"/>
        <v>20460</v>
      </c>
      <c r="O1710" s="37">
        <v>18610</v>
      </c>
      <c r="P1710" s="37">
        <v>1850</v>
      </c>
      <c r="Q1710" s="32" t="s">
        <v>3872</v>
      </c>
      <c r="R1710" s="37" t="s">
        <v>10077</v>
      </c>
      <c r="S1710" s="38">
        <v>44606</v>
      </c>
      <c r="T1710" s="39">
        <f t="shared" si="238"/>
        <v>28</v>
      </c>
      <c r="U1710" s="72"/>
    </row>
    <row r="1711" spans="1:21" s="61" customFormat="1" ht="54" hidden="1" outlineLevel="1">
      <c r="A1711" s="32">
        <f t="shared" si="236"/>
        <v>1777</v>
      </c>
      <c r="B1711" s="32" t="s">
        <v>3868</v>
      </c>
      <c r="C1711" s="32" t="s">
        <v>51</v>
      </c>
      <c r="D1711" s="32" t="s">
        <v>10078</v>
      </c>
      <c r="E1711" s="34">
        <v>528517536</v>
      </c>
      <c r="F1711" s="34" t="s">
        <v>10079</v>
      </c>
      <c r="G1711" s="34" t="s">
        <v>13718</v>
      </c>
      <c r="H1711" s="35" t="s">
        <v>10080</v>
      </c>
      <c r="I1711" s="36" t="str">
        <f t="shared" si="239"/>
        <v>4</v>
      </c>
      <c r="J1711" s="36">
        <f t="shared" si="240"/>
        <v>14</v>
      </c>
      <c r="K1711" s="36" t="str">
        <f t="shared" si="241"/>
        <v>27</v>
      </c>
      <c r="L1711" s="36" t="str">
        <f t="shared" si="242"/>
        <v>01</v>
      </c>
      <c r="M1711" s="36" t="str">
        <f t="shared" si="243"/>
        <v>86</v>
      </c>
      <c r="N1711" s="34">
        <f t="shared" si="237"/>
        <v>20467</v>
      </c>
      <c r="O1711" s="37">
        <v>19500</v>
      </c>
      <c r="P1711" s="37">
        <v>967</v>
      </c>
      <c r="Q1711" s="32" t="s">
        <v>3872</v>
      </c>
      <c r="R1711" s="37" t="s">
        <v>10081</v>
      </c>
      <c r="S1711" s="38">
        <v>44558</v>
      </c>
      <c r="T1711" s="39">
        <f t="shared" si="238"/>
        <v>28</v>
      </c>
    </row>
    <row r="1712" spans="1:21" s="61" customFormat="1" ht="54" hidden="1" outlineLevel="1">
      <c r="A1712" s="32">
        <f t="shared" si="236"/>
        <v>1778</v>
      </c>
      <c r="B1712" s="32" t="s">
        <v>3868</v>
      </c>
      <c r="C1712" s="32" t="s">
        <v>51</v>
      </c>
      <c r="D1712" s="32" t="s">
        <v>10082</v>
      </c>
      <c r="E1712" s="34">
        <v>591909555</v>
      </c>
      <c r="F1712" s="43" t="s">
        <v>10083</v>
      </c>
      <c r="G1712" s="34" t="s">
        <v>13719</v>
      </c>
      <c r="H1712" s="35" t="s">
        <v>10084</v>
      </c>
      <c r="I1712" s="36" t="str">
        <f t="shared" si="239"/>
        <v>4</v>
      </c>
      <c r="J1712" s="36">
        <f t="shared" si="240"/>
        <v>14</v>
      </c>
      <c r="K1712" s="36" t="str">
        <f t="shared" si="241"/>
        <v>14</v>
      </c>
      <c r="L1712" s="36" t="str">
        <f t="shared" si="242"/>
        <v>02</v>
      </c>
      <c r="M1712" s="36" t="str">
        <f t="shared" si="243"/>
        <v>87</v>
      </c>
      <c r="N1712" s="34">
        <f t="shared" si="237"/>
        <v>18400</v>
      </c>
      <c r="O1712" s="37">
        <v>18400</v>
      </c>
      <c r="P1712" s="37">
        <v>0</v>
      </c>
      <c r="Q1712" s="32" t="s">
        <v>3872</v>
      </c>
      <c r="R1712" s="37" t="s">
        <v>10085</v>
      </c>
      <c r="S1712" s="38">
        <v>44620</v>
      </c>
      <c r="T1712" s="39">
        <f t="shared" si="238"/>
        <v>28</v>
      </c>
      <c r="U1712" s="72"/>
    </row>
    <row r="1713" spans="1:21" s="61" customFormat="1" ht="54" hidden="1" outlineLevel="1">
      <c r="A1713" s="32">
        <f t="shared" si="236"/>
        <v>1779</v>
      </c>
      <c r="B1713" s="32" t="s">
        <v>3868</v>
      </c>
      <c r="C1713" s="32" t="s">
        <v>51</v>
      </c>
      <c r="D1713" s="32" t="s">
        <v>10086</v>
      </c>
      <c r="E1713" s="34">
        <v>533964257</v>
      </c>
      <c r="F1713" s="43" t="s">
        <v>10087</v>
      </c>
      <c r="G1713" s="34" t="s">
        <v>13720</v>
      </c>
      <c r="H1713" s="35" t="s">
        <v>10084</v>
      </c>
      <c r="I1713" s="36" t="str">
        <f t="shared" si="239"/>
        <v>4</v>
      </c>
      <c r="J1713" s="36">
        <f t="shared" si="240"/>
        <v>14</v>
      </c>
      <c r="K1713" s="36" t="str">
        <f t="shared" si="241"/>
        <v>14</v>
      </c>
      <c r="L1713" s="36" t="str">
        <f t="shared" si="242"/>
        <v>02</v>
      </c>
      <c r="M1713" s="36" t="str">
        <f t="shared" si="243"/>
        <v>87</v>
      </c>
      <c r="N1713" s="34">
        <f t="shared" si="237"/>
        <v>30000</v>
      </c>
      <c r="O1713" s="37">
        <v>30000</v>
      </c>
      <c r="P1713" s="37">
        <v>0</v>
      </c>
      <c r="Q1713" s="32" t="s">
        <v>3872</v>
      </c>
      <c r="R1713" s="37" t="s">
        <v>10088</v>
      </c>
      <c r="S1713" s="38">
        <v>44669</v>
      </c>
      <c r="T1713" s="39">
        <f t="shared" si="238"/>
        <v>28</v>
      </c>
      <c r="U1713" s="72"/>
    </row>
    <row r="1714" spans="1:21" s="61" customFormat="1" ht="54" hidden="1" outlineLevel="1">
      <c r="A1714" s="32">
        <f t="shared" si="236"/>
        <v>1780</v>
      </c>
      <c r="B1714" s="32" t="s">
        <v>3868</v>
      </c>
      <c r="C1714" s="32" t="s">
        <v>51</v>
      </c>
      <c r="D1714" s="32" t="s">
        <v>10089</v>
      </c>
      <c r="E1714" s="34">
        <v>528690269</v>
      </c>
      <c r="F1714" s="43" t="s">
        <v>10090</v>
      </c>
      <c r="G1714" s="34" t="s">
        <v>13721</v>
      </c>
      <c r="H1714" s="35" t="s">
        <v>10091</v>
      </c>
      <c r="I1714" s="36" t="str">
        <f t="shared" si="239"/>
        <v>4</v>
      </c>
      <c r="J1714" s="36">
        <f t="shared" si="240"/>
        <v>14</v>
      </c>
      <c r="K1714" s="36" t="str">
        <f t="shared" si="241"/>
        <v>24</v>
      </c>
      <c r="L1714" s="36" t="str">
        <f t="shared" si="242"/>
        <v>01</v>
      </c>
      <c r="M1714" s="36" t="str">
        <f t="shared" si="243"/>
        <v>89</v>
      </c>
      <c r="N1714" s="34">
        <f t="shared" si="237"/>
        <v>17400</v>
      </c>
      <c r="O1714" s="37">
        <v>17400</v>
      </c>
      <c r="P1714" s="37">
        <v>0</v>
      </c>
      <c r="Q1714" s="32" t="s">
        <v>3872</v>
      </c>
      <c r="R1714" s="37" t="s">
        <v>10092</v>
      </c>
      <c r="S1714" s="38">
        <v>44676</v>
      </c>
      <c r="T1714" s="39">
        <f t="shared" si="238"/>
        <v>28</v>
      </c>
      <c r="U1714" s="72"/>
    </row>
    <row r="1715" spans="1:21" s="61" customFormat="1" ht="54" outlineLevel="1">
      <c r="A1715" s="32">
        <f t="shared" si="236"/>
        <v>1781</v>
      </c>
      <c r="B1715" s="32" t="s">
        <v>3868</v>
      </c>
      <c r="C1715" s="32" t="s">
        <v>51</v>
      </c>
      <c r="D1715" s="32" t="s">
        <v>10093</v>
      </c>
      <c r="E1715" s="34">
        <v>539981596</v>
      </c>
      <c r="F1715" s="43" t="s">
        <v>10094</v>
      </c>
      <c r="G1715" s="34" t="s">
        <v>13722</v>
      </c>
      <c r="H1715" s="35" t="s">
        <v>10095</v>
      </c>
      <c r="I1715" s="36" t="str">
        <f t="shared" si="239"/>
        <v>3</v>
      </c>
      <c r="J1715" s="36">
        <f t="shared" si="240"/>
        <v>14</v>
      </c>
      <c r="K1715" s="36" t="str">
        <f t="shared" si="241"/>
        <v>06</v>
      </c>
      <c r="L1715" s="36" t="str">
        <f t="shared" si="242"/>
        <v>11</v>
      </c>
      <c r="M1715" s="36" t="str">
        <f t="shared" si="243"/>
        <v>95</v>
      </c>
      <c r="N1715" s="34">
        <f t="shared" si="237"/>
        <v>34388</v>
      </c>
      <c r="O1715" s="37">
        <v>32000</v>
      </c>
      <c r="P1715" s="37">
        <v>2388</v>
      </c>
      <c r="Q1715" s="32" t="s">
        <v>3872</v>
      </c>
      <c r="R1715" s="37" t="s">
        <v>10096</v>
      </c>
      <c r="S1715" s="38">
        <v>44623</v>
      </c>
      <c r="T1715" s="39">
        <f t="shared" si="238"/>
        <v>28</v>
      </c>
      <c r="U1715" s="72"/>
    </row>
    <row r="1716" spans="1:21" s="61" customFormat="1" ht="18.75" hidden="1">
      <c r="A1716" s="217" t="s">
        <v>10097</v>
      </c>
      <c r="B1716" s="217"/>
      <c r="C1716" s="32"/>
      <c r="D1716" s="32"/>
      <c r="E1716" s="34"/>
      <c r="F1716" s="34"/>
      <c r="G1716" s="34" t="s">
        <v>13433</v>
      </c>
      <c r="H1716" s="35"/>
      <c r="I1716" s="36"/>
      <c r="J1716" s="36"/>
      <c r="K1716" s="36"/>
      <c r="L1716" s="36"/>
      <c r="M1716" s="36"/>
      <c r="N1716" s="60">
        <f>SUM(N1717:N1832)</f>
        <v>2442675.372</v>
      </c>
      <c r="O1716" s="60">
        <f t="shared" ref="O1716:P1716" si="244">SUM(O1717:O1832)</f>
        <v>1559212.8</v>
      </c>
      <c r="P1716" s="60">
        <f t="shared" si="244"/>
        <v>883462.57200000004</v>
      </c>
      <c r="Q1716" s="32"/>
      <c r="R1716" s="37"/>
      <c r="S1716" s="38"/>
      <c r="T1716" s="39">
        <f t="shared" si="238"/>
        <v>0</v>
      </c>
    </row>
    <row r="1717" spans="1:21" s="61" customFormat="1" ht="54" hidden="1" outlineLevel="1">
      <c r="A1717" s="32">
        <f>+A1715+1</f>
        <v>1782</v>
      </c>
      <c r="B1717" s="32" t="s">
        <v>3868</v>
      </c>
      <c r="C1717" s="32" t="s">
        <v>10098</v>
      </c>
      <c r="D1717" s="32" t="s">
        <v>10099</v>
      </c>
      <c r="E1717" s="34" t="s">
        <v>10100</v>
      </c>
      <c r="F1717" s="34" t="s">
        <v>10101</v>
      </c>
      <c r="G1717" s="34" t="s">
        <v>13723</v>
      </c>
      <c r="H1717" s="35" t="s">
        <v>10102</v>
      </c>
      <c r="I1717" s="36" t="str">
        <f t="shared" ref="I1717:I1780" si="245">+MID(H1717,1,1)</f>
        <v>3</v>
      </c>
      <c r="J1717" s="36">
        <f t="shared" ref="J1717:J1780" si="246">+LEN(H1717)</f>
        <v>14</v>
      </c>
      <c r="K1717" s="36" t="str">
        <f t="shared" ref="K1717:K1780" si="247">+MID(H1717,2,2)</f>
        <v>28</v>
      </c>
      <c r="L1717" s="36" t="str">
        <f t="shared" ref="L1717:L1780" si="248">+MID(H1717,4,2)</f>
        <v>07</v>
      </c>
      <c r="M1717" s="36" t="str">
        <f t="shared" ref="M1717:M1780" si="249">+MID(H1717,6,2)</f>
        <v>83</v>
      </c>
      <c r="N1717" s="34">
        <f t="shared" si="237"/>
        <v>13549.856</v>
      </c>
      <c r="O1717" s="37">
        <v>0</v>
      </c>
      <c r="P1717" s="37">
        <v>13549.856</v>
      </c>
      <c r="Q1717" s="32" t="s">
        <v>3872</v>
      </c>
      <c r="R1717" s="37" t="s">
        <v>10103</v>
      </c>
      <c r="S1717" s="38">
        <v>44186</v>
      </c>
      <c r="T1717" s="39">
        <f t="shared" si="238"/>
        <v>28</v>
      </c>
    </row>
    <row r="1718" spans="1:21" s="61" customFormat="1" ht="54" hidden="1" outlineLevel="1">
      <c r="A1718" s="32">
        <f t="shared" si="236"/>
        <v>1783</v>
      </c>
      <c r="B1718" s="32" t="s">
        <v>3868</v>
      </c>
      <c r="C1718" s="32" t="s">
        <v>10098</v>
      </c>
      <c r="D1718" s="32" t="s">
        <v>10104</v>
      </c>
      <c r="E1718" s="34" t="s">
        <v>10105</v>
      </c>
      <c r="F1718" s="34" t="s">
        <v>10106</v>
      </c>
      <c r="G1718" s="34" t="s">
        <v>13724</v>
      </c>
      <c r="H1718" s="35" t="s">
        <v>10107</v>
      </c>
      <c r="I1718" s="36" t="str">
        <f t="shared" si="245"/>
        <v>3</v>
      </c>
      <c r="J1718" s="36">
        <f t="shared" si="246"/>
        <v>14</v>
      </c>
      <c r="K1718" s="36" t="str">
        <f t="shared" si="247"/>
        <v>15</v>
      </c>
      <c r="L1718" s="36" t="str">
        <f t="shared" si="248"/>
        <v>10</v>
      </c>
      <c r="M1718" s="36" t="str">
        <f t="shared" si="249"/>
        <v>85</v>
      </c>
      <c r="N1718" s="34">
        <f t="shared" si="237"/>
        <v>16259.825999999999</v>
      </c>
      <c r="O1718" s="37">
        <v>0</v>
      </c>
      <c r="P1718" s="37">
        <v>16259.825999999999</v>
      </c>
      <c r="Q1718" s="32" t="s">
        <v>3872</v>
      </c>
      <c r="R1718" s="37" t="s">
        <v>10108</v>
      </c>
      <c r="S1718" s="38">
        <v>44186</v>
      </c>
      <c r="T1718" s="39">
        <f t="shared" si="238"/>
        <v>28</v>
      </c>
    </row>
    <row r="1719" spans="1:21" s="61" customFormat="1" ht="54" hidden="1" outlineLevel="1">
      <c r="A1719" s="32">
        <f t="shared" si="236"/>
        <v>1784</v>
      </c>
      <c r="B1719" s="32" t="s">
        <v>3868</v>
      </c>
      <c r="C1719" s="32" t="s">
        <v>10098</v>
      </c>
      <c r="D1719" s="32" t="s">
        <v>10109</v>
      </c>
      <c r="E1719" s="34">
        <v>535584579</v>
      </c>
      <c r="F1719" s="34" t="s">
        <v>10110</v>
      </c>
      <c r="G1719" s="34" t="s">
        <v>13725</v>
      </c>
      <c r="H1719" s="35" t="s">
        <v>10111</v>
      </c>
      <c r="I1719" s="36" t="str">
        <f t="shared" si="245"/>
        <v>3</v>
      </c>
      <c r="J1719" s="36">
        <f t="shared" si="246"/>
        <v>14</v>
      </c>
      <c r="K1719" s="36" t="str">
        <f t="shared" si="247"/>
        <v>26</v>
      </c>
      <c r="L1719" s="36" t="str">
        <f t="shared" si="248"/>
        <v>08</v>
      </c>
      <c r="M1719" s="36" t="str">
        <f t="shared" si="249"/>
        <v>94</v>
      </c>
      <c r="N1719" s="34">
        <f t="shared" si="237"/>
        <v>12194.866</v>
      </c>
      <c r="O1719" s="37">
        <v>0</v>
      </c>
      <c r="P1719" s="37">
        <v>12194.866</v>
      </c>
      <c r="Q1719" s="32" t="s">
        <v>3872</v>
      </c>
      <c r="R1719" s="37" t="s">
        <v>10112</v>
      </c>
      <c r="S1719" s="38">
        <v>44186</v>
      </c>
      <c r="T1719" s="39">
        <f t="shared" si="238"/>
        <v>28</v>
      </c>
    </row>
    <row r="1720" spans="1:21" s="61" customFormat="1" ht="54" hidden="1" outlineLevel="1">
      <c r="A1720" s="32">
        <f t="shared" si="236"/>
        <v>1785</v>
      </c>
      <c r="B1720" s="32" t="s">
        <v>3868</v>
      </c>
      <c r="C1720" s="32" t="s">
        <v>10098</v>
      </c>
      <c r="D1720" s="32" t="s">
        <v>10113</v>
      </c>
      <c r="E1720" s="34">
        <v>511951388</v>
      </c>
      <c r="F1720" s="34" t="s">
        <v>10114</v>
      </c>
      <c r="G1720" s="34" t="s">
        <v>13726</v>
      </c>
      <c r="H1720" s="35" t="s">
        <v>10115</v>
      </c>
      <c r="I1720" s="36" t="str">
        <f t="shared" si="245"/>
        <v>4</v>
      </c>
      <c r="J1720" s="36">
        <f t="shared" si="246"/>
        <v>14</v>
      </c>
      <c r="K1720" s="36" t="str">
        <f t="shared" si="247"/>
        <v>03</v>
      </c>
      <c r="L1720" s="36" t="str">
        <f t="shared" si="248"/>
        <v>03</v>
      </c>
      <c r="M1720" s="36" t="str">
        <f t="shared" si="249"/>
        <v>86</v>
      </c>
      <c r="N1720" s="34">
        <f t="shared" si="237"/>
        <v>14453.173000000001</v>
      </c>
      <c r="O1720" s="37">
        <v>0</v>
      </c>
      <c r="P1720" s="37">
        <v>14453.173000000001</v>
      </c>
      <c r="Q1720" s="32" t="s">
        <v>3872</v>
      </c>
      <c r="R1720" s="37" t="s">
        <v>10116</v>
      </c>
      <c r="S1720" s="38">
        <v>44189</v>
      </c>
      <c r="T1720" s="39">
        <f t="shared" si="238"/>
        <v>28</v>
      </c>
    </row>
    <row r="1721" spans="1:21" s="61" customFormat="1" ht="54" hidden="1" outlineLevel="1">
      <c r="A1721" s="32">
        <f t="shared" si="236"/>
        <v>1786</v>
      </c>
      <c r="B1721" s="32" t="s">
        <v>3868</v>
      </c>
      <c r="C1721" s="32" t="s">
        <v>10098</v>
      </c>
      <c r="D1721" s="32" t="s">
        <v>10117</v>
      </c>
      <c r="E1721" s="34" t="s">
        <v>10118</v>
      </c>
      <c r="F1721" s="34" t="s">
        <v>10119</v>
      </c>
      <c r="G1721" s="34" t="s">
        <v>13727</v>
      </c>
      <c r="H1721" s="35" t="s">
        <v>10120</v>
      </c>
      <c r="I1721" s="36" t="str">
        <f t="shared" si="245"/>
        <v>4</v>
      </c>
      <c r="J1721" s="36">
        <f t="shared" si="246"/>
        <v>14</v>
      </c>
      <c r="K1721" s="36" t="str">
        <f t="shared" si="247"/>
        <v>27</v>
      </c>
      <c r="L1721" s="36" t="str">
        <f t="shared" si="248"/>
        <v>03</v>
      </c>
      <c r="M1721" s="36" t="str">
        <f t="shared" si="249"/>
        <v>74</v>
      </c>
      <c r="N1721" s="34">
        <f t="shared" si="237"/>
        <v>13098.194</v>
      </c>
      <c r="O1721" s="37">
        <v>0</v>
      </c>
      <c r="P1721" s="37">
        <v>13098.194</v>
      </c>
      <c r="Q1721" s="32" t="s">
        <v>3872</v>
      </c>
      <c r="R1721" s="37" t="s">
        <v>10121</v>
      </c>
      <c r="S1721" s="38">
        <v>44186</v>
      </c>
      <c r="T1721" s="39">
        <f t="shared" si="238"/>
        <v>28</v>
      </c>
    </row>
    <row r="1722" spans="1:21" s="61" customFormat="1" ht="54" hidden="1" outlineLevel="1">
      <c r="A1722" s="32">
        <f t="shared" ref="A1722:A1785" si="250">+A1721+1</f>
        <v>1787</v>
      </c>
      <c r="B1722" s="32" t="s">
        <v>3868</v>
      </c>
      <c r="C1722" s="32" t="s">
        <v>10098</v>
      </c>
      <c r="D1722" s="32" t="s">
        <v>10122</v>
      </c>
      <c r="E1722" s="34">
        <v>602536065</v>
      </c>
      <c r="F1722" s="34" t="s">
        <v>10123</v>
      </c>
      <c r="G1722" s="34" t="s">
        <v>13728</v>
      </c>
      <c r="H1722" s="35" t="s">
        <v>10124</v>
      </c>
      <c r="I1722" s="36" t="str">
        <f t="shared" si="245"/>
        <v>4</v>
      </c>
      <c r="J1722" s="36">
        <f t="shared" si="246"/>
        <v>14</v>
      </c>
      <c r="K1722" s="36" t="str">
        <f t="shared" si="247"/>
        <v>17</v>
      </c>
      <c r="L1722" s="36" t="str">
        <f t="shared" si="248"/>
        <v>05</v>
      </c>
      <c r="M1722" s="36" t="str">
        <f t="shared" si="249"/>
        <v>93</v>
      </c>
      <c r="N1722" s="34">
        <f t="shared" si="237"/>
        <v>14459.608</v>
      </c>
      <c r="O1722" s="37">
        <v>0</v>
      </c>
      <c r="P1722" s="37">
        <v>14459.608</v>
      </c>
      <c r="Q1722" s="32" t="s">
        <v>3872</v>
      </c>
      <c r="R1722" s="37" t="s">
        <v>10125</v>
      </c>
      <c r="S1722" s="38">
        <v>44186</v>
      </c>
      <c r="T1722" s="39">
        <f t="shared" si="238"/>
        <v>28</v>
      </c>
    </row>
    <row r="1723" spans="1:21" s="61" customFormat="1" ht="54" hidden="1" outlineLevel="1">
      <c r="A1723" s="32">
        <f t="shared" si="250"/>
        <v>1788</v>
      </c>
      <c r="B1723" s="32" t="s">
        <v>3868</v>
      </c>
      <c r="C1723" s="32" t="s">
        <v>10098</v>
      </c>
      <c r="D1723" s="32" t="s">
        <v>10126</v>
      </c>
      <c r="E1723" s="34">
        <v>597511423</v>
      </c>
      <c r="F1723" s="34" t="s">
        <v>10127</v>
      </c>
      <c r="G1723" s="34" t="s">
        <v>13729</v>
      </c>
      <c r="H1723" s="35" t="s">
        <v>10128</v>
      </c>
      <c r="I1723" s="36" t="str">
        <f t="shared" si="245"/>
        <v>4</v>
      </c>
      <c r="J1723" s="36">
        <f t="shared" si="246"/>
        <v>14</v>
      </c>
      <c r="K1723" s="36" t="str">
        <f t="shared" si="247"/>
        <v>22</v>
      </c>
      <c r="L1723" s="36" t="str">
        <f t="shared" si="248"/>
        <v>04</v>
      </c>
      <c r="M1723" s="36" t="str">
        <f t="shared" si="249"/>
        <v>92</v>
      </c>
      <c r="N1723" s="34">
        <f t="shared" si="237"/>
        <v>14453.178</v>
      </c>
      <c r="O1723" s="37">
        <v>0</v>
      </c>
      <c r="P1723" s="37">
        <v>14453.178</v>
      </c>
      <c r="Q1723" s="32" t="s">
        <v>3872</v>
      </c>
      <c r="R1723" s="37" t="s">
        <v>10129</v>
      </c>
      <c r="S1723" s="38">
        <v>44186</v>
      </c>
      <c r="T1723" s="39">
        <f t="shared" si="238"/>
        <v>28</v>
      </c>
    </row>
    <row r="1724" spans="1:21" s="61" customFormat="1" ht="54" hidden="1" outlineLevel="1">
      <c r="A1724" s="32">
        <f t="shared" si="250"/>
        <v>1789</v>
      </c>
      <c r="B1724" s="32" t="s">
        <v>3868</v>
      </c>
      <c r="C1724" s="32" t="s">
        <v>10098</v>
      </c>
      <c r="D1724" s="32" t="s">
        <v>10130</v>
      </c>
      <c r="E1724" s="34">
        <v>544961374</v>
      </c>
      <c r="F1724" s="34" t="s">
        <v>10131</v>
      </c>
      <c r="G1724" s="34" t="s">
        <v>13730</v>
      </c>
      <c r="H1724" s="35" t="s">
        <v>10132</v>
      </c>
      <c r="I1724" s="36" t="str">
        <f t="shared" si="245"/>
        <v>3</v>
      </c>
      <c r="J1724" s="36">
        <f t="shared" si="246"/>
        <v>14</v>
      </c>
      <c r="K1724" s="36" t="str">
        <f t="shared" si="247"/>
        <v>04</v>
      </c>
      <c r="L1724" s="36" t="str">
        <f t="shared" si="248"/>
        <v>07</v>
      </c>
      <c r="M1724" s="36" t="str">
        <f t="shared" si="249"/>
        <v>86</v>
      </c>
      <c r="N1724" s="34">
        <f t="shared" ref="N1724:N1787" si="251">O1724+P1724</f>
        <v>16767.072</v>
      </c>
      <c r="O1724" s="37">
        <v>0</v>
      </c>
      <c r="P1724" s="37">
        <v>16767.072</v>
      </c>
      <c r="Q1724" s="32" t="s">
        <v>3872</v>
      </c>
      <c r="R1724" s="37" t="s">
        <v>10133</v>
      </c>
      <c r="S1724" s="38">
        <v>44183</v>
      </c>
      <c r="T1724" s="39">
        <f t="shared" si="238"/>
        <v>28</v>
      </c>
    </row>
    <row r="1725" spans="1:21" s="61" customFormat="1" ht="54" hidden="1" outlineLevel="1">
      <c r="A1725" s="32">
        <f t="shared" si="250"/>
        <v>1790</v>
      </c>
      <c r="B1725" s="32" t="s">
        <v>3868</v>
      </c>
      <c r="C1725" s="32" t="s">
        <v>10098</v>
      </c>
      <c r="D1725" s="32" t="s">
        <v>10134</v>
      </c>
      <c r="E1725" s="34">
        <v>560828633</v>
      </c>
      <c r="F1725" s="34" t="s">
        <v>10135</v>
      </c>
      <c r="G1725" s="34" t="s">
        <v>13731</v>
      </c>
      <c r="H1725" s="35" t="s">
        <v>10136</v>
      </c>
      <c r="I1725" s="36" t="str">
        <f t="shared" si="245"/>
        <v>3</v>
      </c>
      <c r="J1725" s="36">
        <f t="shared" si="246"/>
        <v>14</v>
      </c>
      <c r="K1725" s="36" t="str">
        <f t="shared" si="247"/>
        <v>12</v>
      </c>
      <c r="L1725" s="36" t="str">
        <f t="shared" si="248"/>
        <v>05</v>
      </c>
      <c r="M1725" s="36" t="str">
        <f t="shared" si="249"/>
        <v>83</v>
      </c>
      <c r="N1725" s="34">
        <f t="shared" si="251"/>
        <v>16741.416000000001</v>
      </c>
      <c r="O1725" s="37">
        <v>0</v>
      </c>
      <c r="P1725" s="37">
        <v>16741.416000000001</v>
      </c>
      <c r="Q1725" s="32" t="s">
        <v>3872</v>
      </c>
      <c r="R1725" s="37" t="s">
        <v>10137</v>
      </c>
      <c r="S1725" s="38">
        <v>44215</v>
      </c>
      <c r="T1725" s="39">
        <f t="shared" si="238"/>
        <v>28</v>
      </c>
    </row>
    <row r="1726" spans="1:21" s="61" customFormat="1" ht="54" hidden="1" outlineLevel="1">
      <c r="A1726" s="32">
        <f t="shared" si="250"/>
        <v>1791</v>
      </c>
      <c r="B1726" s="32" t="s">
        <v>3868</v>
      </c>
      <c r="C1726" s="32" t="s">
        <v>10098</v>
      </c>
      <c r="D1726" s="32" t="s">
        <v>10138</v>
      </c>
      <c r="E1726" s="34">
        <v>600364550</v>
      </c>
      <c r="F1726" s="34" t="s">
        <v>10139</v>
      </c>
      <c r="G1726" s="34" t="s">
        <v>13732</v>
      </c>
      <c r="H1726" s="35" t="s">
        <v>10140</v>
      </c>
      <c r="I1726" s="36" t="str">
        <f t="shared" si="245"/>
        <v>4</v>
      </c>
      <c r="J1726" s="36">
        <f t="shared" si="246"/>
        <v>14</v>
      </c>
      <c r="K1726" s="36" t="str">
        <f t="shared" si="247"/>
        <v>12</v>
      </c>
      <c r="L1726" s="36" t="str">
        <f t="shared" si="248"/>
        <v>08</v>
      </c>
      <c r="M1726" s="36" t="str">
        <f t="shared" si="249"/>
        <v>77</v>
      </c>
      <c r="N1726" s="34">
        <f t="shared" si="251"/>
        <v>14349.782999999999</v>
      </c>
      <c r="O1726" s="37">
        <v>0</v>
      </c>
      <c r="P1726" s="37">
        <v>14349.782999999999</v>
      </c>
      <c r="Q1726" s="32" t="s">
        <v>3872</v>
      </c>
      <c r="R1726" s="37" t="s">
        <v>10141</v>
      </c>
      <c r="S1726" s="38">
        <v>44229</v>
      </c>
      <c r="T1726" s="39">
        <f t="shared" si="238"/>
        <v>28</v>
      </c>
    </row>
    <row r="1727" spans="1:21" s="61" customFormat="1" ht="54" hidden="1" outlineLevel="1">
      <c r="A1727" s="32">
        <f t="shared" si="250"/>
        <v>1792</v>
      </c>
      <c r="B1727" s="32" t="s">
        <v>3868</v>
      </c>
      <c r="C1727" s="32" t="s">
        <v>10098</v>
      </c>
      <c r="D1727" s="32" t="s">
        <v>10142</v>
      </c>
      <c r="E1727" s="34">
        <v>547152928</v>
      </c>
      <c r="F1727" s="34" t="s">
        <v>10143</v>
      </c>
      <c r="G1727" s="34" t="s">
        <v>13733</v>
      </c>
      <c r="H1727" s="35" t="s">
        <v>10144</v>
      </c>
      <c r="I1727" s="36" t="str">
        <f t="shared" si="245"/>
        <v>4</v>
      </c>
      <c r="J1727" s="36">
        <f t="shared" si="246"/>
        <v>14</v>
      </c>
      <c r="K1727" s="36" t="str">
        <f t="shared" si="247"/>
        <v>17</v>
      </c>
      <c r="L1727" s="36" t="str">
        <f t="shared" si="248"/>
        <v>06</v>
      </c>
      <c r="M1727" s="36" t="str">
        <f t="shared" si="249"/>
        <v>74</v>
      </c>
      <c r="N1727" s="34">
        <f t="shared" si="251"/>
        <v>12822.343000000001</v>
      </c>
      <c r="O1727" s="37">
        <v>0</v>
      </c>
      <c r="P1727" s="37">
        <v>12822.343000000001</v>
      </c>
      <c r="Q1727" s="32" t="s">
        <v>3872</v>
      </c>
      <c r="R1727" s="37" t="s">
        <v>10145</v>
      </c>
      <c r="S1727" s="38">
        <v>44232</v>
      </c>
      <c r="T1727" s="39">
        <f t="shared" si="238"/>
        <v>28</v>
      </c>
    </row>
    <row r="1728" spans="1:21" s="61" customFormat="1" ht="54" hidden="1" outlineLevel="1">
      <c r="A1728" s="32">
        <f t="shared" si="250"/>
        <v>1793</v>
      </c>
      <c r="B1728" s="32" t="s">
        <v>3868</v>
      </c>
      <c r="C1728" s="32" t="s">
        <v>10098</v>
      </c>
      <c r="D1728" s="32" t="s">
        <v>10146</v>
      </c>
      <c r="E1728" s="34">
        <v>550287506</v>
      </c>
      <c r="F1728" s="34" t="s">
        <v>10147</v>
      </c>
      <c r="G1728" s="34" t="s">
        <v>13734</v>
      </c>
      <c r="H1728" s="35" t="s">
        <v>10148</v>
      </c>
      <c r="I1728" s="36" t="str">
        <f t="shared" si="245"/>
        <v>4</v>
      </c>
      <c r="J1728" s="36">
        <f t="shared" si="246"/>
        <v>14</v>
      </c>
      <c r="K1728" s="36" t="str">
        <f t="shared" si="247"/>
        <v>27</v>
      </c>
      <c r="L1728" s="36" t="str">
        <f t="shared" si="248"/>
        <v>08</v>
      </c>
      <c r="M1728" s="36" t="str">
        <f t="shared" si="249"/>
        <v>94</v>
      </c>
      <c r="N1728" s="34">
        <f t="shared" si="251"/>
        <v>16263.089</v>
      </c>
      <c r="O1728" s="37">
        <v>0</v>
      </c>
      <c r="P1728" s="37">
        <v>16263.089</v>
      </c>
      <c r="Q1728" s="32" t="s">
        <v>3872</v>
      </c>
      <c r="R1728" s="37" t="s">
        <v>10149</v>
      </c>
      <c r="S1728" s="38">
        <v>44223</v>
      </c>
      <c r="T1728" s="39">
        <f t="shared" si="238"/>
        <v>28</v>
      </c>
    </row>
    <row r="1729" spans="1:20" s="61" customFormat="1" ht="54" hidden="1" outlineLevel="1">
      <c r="A1729" s="32">
        <f t="shared" si="250"/>
        <v>1794</v>
      </c>
      <c r="B1729" s="32" t="s">
        <v>3868</v>
      </c>
      <c r="C1729" s="32" t="s">
        <v>10098</v>
      </c>
      <c r="D1729" s="32" t="s">
        <v>10150</v>
      </c>
      <c r="E1729" s="34">
        <v>581178664</v>
      </c>
      <c r="F1729" s="34" t="s">
        <v>10151</v>
      </c>
      <c r="G1729" s="34" t="s">
        <v>13735</v>
      </c>
      <c r="H1729" s="35" t="s">
        <v>10152</v>
      </c>
      <c r="I1729" s="36" t="str">
        <f t="shared" si="245"/>
        <v>4</v>
      </c>
      <c r="J1729" s="36">
        <f t="shared" si="246"/>
        <v>14</v>
      </c>
      <c r="K1729" s="36" t="str">
        <f t="shared" si="247"/>
        <v>15</v>
      </c>
      <c r="L1729" s="36" t="str">
        <f t="shared" si="248"/>
        <v>02</v>
      </c>
      <c r="M1729" s="36" t="str">
        <f t="shared" si="249"/>
        <v>88</v>
      </c>
      <c r="N1729" s="34">
        <f t="shared" si="251"/>
        <v>16147.544</v>
      </c>
      <c r="O1729" s="37">
        <v>0</v>
      </c>
      <c r="P1729" s="37">
        <v>16147.544</v>
      </c>
      <c r="Q1729" s="32" t="s">
        <v>3872</v>
      </c>
      <c r="R1729" s="37" t="s">
        <v>10153</v>
      </c>
      <c r="S1729" s="38">
        <v>44232</v>
      </c>
      <c r="T1729" s="39">
        <f t="shared" si="238"/>
        <v>28</v>
      </c>
    </row>
    <row r="1730" spans="1:20" s="61" customFormat="1" ht="54" hidden="1" outlineLevel="1">
      <c r="A1730" s="32">
        <f t="shared" si="250"/>
        <v>1795</v>
      </c>
      <c r="B1730" s="32" t="s">
        <v>3868</v>
      </c>
      <c r="C1730" s="32" t="s">
        <v>10098</v>
      </c>
      <c r="D1730" s="32" t="s">
        <v>10154</v>
      </c>
      <c r="E1730" s="34">
        <v>418061164</v>
      </c>
      <c r="F1730" s="34" t="s">
        <v>10155</v>
      </c>
      <c r="G1730" s="34" t="s">
        <v>13736</v>
      </c>
      <c r="H1730" s="35" t="s">
        <v>10156</v>
      </c>
      <c r="I1730" s="36" t="str">
        <f t="shared" si="245"/>
        <v>4</v>
      </c>
      <c r="J1730" s="36">
        <f t="shared" si="246"/>
        <v>14</v>
      </c>
      <c r="K1730" s="36" t="str">
        <f t="shared" si="247"/>
        <v>09</v>
      </c>
      <c r="L1730" s="36" t="str">
        <f t="shared" si="248"/>
        <v>10</v>
      </c>
      <c r="M1730" s="36" t="str">
        <f t="shared" si="249"/>
        <v>86</v>
      </c>
      <c r="N1730" s="34">
        <f t="shared" si="251"/>
        <v>13811.914000000001</v>
      </c>
      <c r="O1730" s="37">
        <v>0</v>
      </c>
      <c r="P1730" s="37">
        <v>13811.914000000001</v>
      </c>
      <c r="Q1730" s="32" t="s">
        <v>3872</v>
      </c>
      <c r="R1730" s="37" t="s">
        <v>10157</v>
      </c>
      <c r="S1730" s="38">
        <v>44245</v>
      </c>
      <c r="T1730" s="39">
        <f t="shared" si="238"/>
        <v>28</v>
      </c>
    </row>
    <row r="1731" spans="1:20" s="61" customFormat="1" ht="54" hidden="1" outlineLevel="1">
      <c r="A1731" s="32">
        <f t="shared" si="250"/>
        <v>1796</v>
      </c>
      <c r="B1731" s="32" t="s">
        <v>3868</v>
      </c>
      <c r="C1731" s="32" t="s">
        <v>10098</v>
      </c>
      <c r="D1731" s="32" t="s">
        <v>10158</v>
      </c>
      <c r="E1731" s="34">
        <v>556220134</v>
      </c>
      <c r="F1731" s="34" t="s">
        <v>10159</v>
      </c>
      <c r="G1731" s="34" t="s">
        <v>13737</v>
      </c>
      <c r="H1731" s="35" t="s">
        <v>10160</v>
      </c>
      <c r="I1731" s="36" t="str">
        <f t="shared" si="245"/>
        <v>4</v>
      </c>
      <c r="J1731" s="36">
        <f t="shared" si="246"/>
        <v>14</v>
      </c>
      <c r="K1731" s="36" t="str">
        <f t="shared" si="247"/>
        <v>03</v>
      </c>
      <c r="L1731" s="36" t="str">
        <f t="shared" si="248"/>
        <v>11</v>
      </c>
      <c r="M1731" s="36" t="str">
        <f t="shared" si="249"/>
        <v>88</v>
      </c>
      <c r="N1731" s="34">
        <f t="shared" si="251"/>
        <v>13050.843999999999</v>
      </c>
      <c r="O1731" s="37">
        <v>0</v>
      </c>
      <c r="P1731" s="37">
        <v>13050.843999999999</v>
      </c>
      <c r="Q1731" s="32" t="s">
        <v>3872</v>
      </c>
      <c r="R1731" s="37" t="s">
        <v>10161</v>
      </c>
      <c r="S1731" s="38">
        <v>44282</v>
      </c>
      <c r="T1731" s="39">
        <f t="shared" si="238"/>
        <v>28</v>
      </c>
    </row>
    <row r="1732" spans="1:20" s="61" customFormat="1" ht="54" hidden="1" outlineLevel="1">
      <c r="A1732" s="32">
        <f t="shared" si="250"/>
        <v>1797</v>
      </c>
      <c r="B1732" s="32" t="s">
        <v>3868</v>
      </c>
      <c r="C1732" s="32" t="s">
        <v>10098</v>
      </c>
      <c r="D1732" s="32" t="s">
        <v>10162</v>
      </c>
      <c r="E1732" s="34">
        <v>512785127</v>
      </c>
      <c r="F1732" s="34" t="s">
        <v>10163</v>
      </c>
      <c r="G1732" s="34" t="s">
        <v>13738</v>
      </c>
      <c r="H1732" s="35" t="s">
        <v>10164</v>
      </c>
      <c r="I1732" s="36" t="str">
        <f t="shared" si="245"/>
        <v>3</v>
      </c>
      <c r="J1732" s="36">
        <f t="shared" si="246"/>
        <v>14</v>
      </c>
      <c r="K1732" s="36" t="str">
        <f t="shared" si="247"/>
        <v>11</v>
      </c>
      <c r="L1732" s="36" t="str">
        <f t="shared" si="248"/>
        <v>02</v>
      </c>
      <c r="M1732" s="36" t="str">
        <f t="shared" si="249"/>
        <v>87</v>
      </c>
      <c r="N1732" s="34">
        <f t="shared" si="251"/>
        <v>13655.005999999999</v>
      </c>
      <c r="O1732" s="37">
        <v>0</v>
      </c>
      <c r="P1732" s="37">
        <v>13655.005999999999</v>
      </c>
      <c r="Q1732" s="32" t="s">
        <v>3872</v>
      </c>
      <c r="R1732" s="37" t="s">
        <v>10165</v>
      </c>
      <c r="S1732" s="38">
        <v>44271</v>
      </c>
      <c r="T1732" s="39">
        <f t="shared" si="238"/>
        <v>28</v>
      </c>
    </row>
    <row r="1733" spans="1:20" s="61" customFormat="1" ht="54" hidden="1" outlineLevel="1">
      <c r="A1733" s="32">
        <f t="shared" si="250"/>
        <v>1798</v>
      </c>
      <c r="B1733" s="32" t="s">
        <v>3868</v>
      </c>
      <c r="C1733" s="32" t="s">
        <v>10098</v>
      </c>
      <c r="D1733" s="32" t="s">
        <v>10166</v>
      </c>
      <c r="E1733" s="34">
        <v>581629030</v>
      </c>
      <c r="F1733" s="34" t="s">
        <v>10167</v>
      </c>
      <c r="G1733" s="34" t="s">
        <v>13739</v>
      </c>
      <c r="H1733" s="35" t="s">
        <v>10168</v>
      </c>
      <c r="I1733" s="36" t="str">
        <f t="shared" si="245"/>
        <v>4</v>
      </c>
      <c r="J1733" s="36">
        <f t="shared" si="246"/>
        <v>14</v>
      </c>
      <c r="K1733" s="36" t="str">
        <f t="shared" si="247"/>
        <v>05</v>
      </c>
      <c r="L1733" s="36" t="str">
        <f t="shared" si="248"/>
        <v>10</v>
      </c>
      <c r="M1733" s="36" t="str">
        <f t="shared" si="249"/>
        <v>85</v>
      </c>
      <c r="N1733" s="34">
        <f t="shared" si="251"/>
        <v>10677.964</v>
      </c>
      <c r="O1733" s="37">
        <v>0</v>
      </c>
      <c r="P1733" s="37">
        <v>10677.964</v>
      </c>
      <c r="Q1733" s="32" t="s">
        <v>3872</v>
      </c>
      <c r="R1733" s="37" t="s">
        <v>10169</v>
      </c>
      <c r="S1733" s="38">
        <v>44286</v>
      </c>
      <c r="T1733" s="39">
        <f t="shared" si="238"/>
        <v>28</v>
      </c>
    </row>
    <row r="1734" spans="1:20" s="61" customFormat="1" ht="54" hidden="1" outlineLevel="1">
      <c r="A1734" s="32">
        <f t="shared" si="250"/>
        <v>1799</v>
      </c>
      <c r="B1734" s="32" t="s">
        <v>3868</v>
      </c>
      <c r="C1734" s="32" t="s">
        <v>10098</v>
      </c>
      <c r="D1734" s="32" t="s">
        <v>10170</v>
      </c>
      <c r="E1734" s="34">
        <v>600245785</v>
      </c>
      <c r="F1734" s="34" t="s">
        <v>10171</v>
      </c>
      <c r="G1734" s="34" t="s">
        <v>13740</v>
      </c>
      <c r="H1734" s="35" t="s">
        <v>10172</v>
      </c>
      <c r="I1734" s="36" t="str">
        <f t="shared" si="245"/>
        <v>3</v>
      </c>
      <c r="J1734" s="36">
        <f t="shared" si="246"/>
        <v>14</v>
      </c>
      <c r="K1734" s="36" t="str">
        <f t="shared" si="247"/>
        <v>01</v>
      </c>
      <c r="L1734" s="36" t="str">
        <f t="shared" si="248"/>
        <v>02</v>
      </c>
      <c r="M1734" s="36" t="str">
        <f t="shared" si="249"/>
        <v>85</v>
      </c>
      <c r="N1734" s="34">
        <f t="shared" si="251"/>
        <v>15946.59</v>
      </c>
      <c r="O1734" s="37">
        <v>0</v>
      </c>
      <c r="P1734" s="37">
        <v>15946.59</v>
      </c>
      <c r="Q1734" s="32" t="s">
        <v>3872</v>
      </c>
      <c r="R1734" s="37" t="s">
        <v>10173</v>
      </c>
      <c r="S1734" s="38">
        <v>44278</v>
      </c>
      <c r="T1734" s="39">
        <f t="shared" si="238"/>
        <v>28</v>
      </c>
    </row>
    <row r="1735" spans="1:20" s="61" customFormat="1" ht="54" hidden="1" outlineLevel="1">
      <c r="A1735" s="32">
        <f t="shared" si="250"/>
        <v>1800</v>
      </c>
      <c r="B1735" s="32" t="s">
        <v>3868</v>
      </c>
      <c r="C1735" s="32" t="s">
        <v>10098</v>
      </c>
      <c r="D1735" s="32" t="s">
        <v>10174</v>
      </c>
      <c r="E1735" s="34">
        <v>575960945</v>
      </c>
      <c r="F1735" s="34" t="s">
        <v>10175</v>
      </c>
      <c r="G1735" s="34" t="s">
        <v>13741</v>
      </c>
      <c r="H1735" s="35">
        <v>42402912150019</v>
      </c>
      <c r="I1735" s="36" t="str">
        <f t="shared" si="245"/>
        <v>4</v>
      </c>
      <c r="J1735" s="36">
        <f t="shared" si="246"/>
        <v>14</v>
      </c>
      <c r="K1735" s="36" t="str">
        <f t="shared" si="247"/>
        <v>24</v>
      </c>
      <c r="L1735" s="36" t="str">
        <f t="shared" si="248"/>
        <v>02</v>
      </c>
      <c r="M1735" s="36" t="str">
        <f t="shared" si="249"/>
        <v>91</v>
      </c>
      <c r="N1735" s="34">
        <f t="shared" si="251"/>
        <v>12682.724</v>
      </c>
      <c r="O1735" s="37">
        <v>0</v>
      </c>
      <c r="P1735" s="37">
        <v>12682.724</v>
      </c>
      <c r="Q1735" s="32" t="s">
        <v>3872</v>
      </c>
      <c r="R1735" s="37" t="s">
        <v>10176</v>
      </c>
      <c r="S1735" s="38">
        <v>44278</v>
      </c>
      <c r="T1735" s="39">
        <f t="shared" si="238"/>
        <v>28</v>
      </c>
    </row>
    <row r="1736" spans="1:20" s="61" customFormat="1" ht="54" hidden="1" outlineLevel="1">
      <c r="A1736" s="32">
        <f t="shared" si="250"/>
        <v>1801</v>
      </c>
      <c r="B1736" s="32" t="s">
        <v>3868</v>
      </c>
      <c r="C1736" s="32" t="s">
        <v>10098</v>
      </c>
      <c r="D1736" s="32" t="s">
        <v>10177</v>
      </c>
      <c r="E1736" s="34">
        <v>487250718</v>
      </c>
      <c r="F1736" s="34" t="s">
        <v>10178</v>
      </c>
      <c r="G1736" s="34" t="s">
        <v>13742</v>
      </c>
      <c r="H1736" s="35" t="s">
        <v>10179</v>
      </c>
      <c r="I1736" s="36" t="str">
        <f t="shared" si="245"/>
        <v>3</v>
      </c>
      <c r="J1736" s="36">
        <f t="shared" si="246"/>
        <v>14</v>
      </c>
      <c r="K1736" s="36" t="str">
        <f t="shared" si="247"/>
        <v>17</v>
      </c>
      <c r="L1736" s="36" t="str">
        <f t="shared" si="248"/>
        <v>11</v>
      </c>
      <c r="M1736" s="36" t="str">
        <f t="shared" si="249"/>
        <v>76</v>
      </c>
      <c r="N1736" s="34">
        <f t="shared" si="251"/>
        <v>13962.46</v>
      </c>
      <c r="O1736" s="37">
        <v>0</v>
      </c>
      <c r="P1736" s="37">
        <v>13962.46</v>
      </c>
      <c r="Q1736" s="32" t="s">
        <v>3872</v>
      </c>
      <c r="R1736" s="37" t="s">
        <v>10180</v>
      </c>
      <c r="S1736" s="38">
        <v>44292</v>
      </c>
      <c r="T1736" s="39">
        <f t="shared" si="238"/>
        <v>28</v>
      </c>
    </row>
    <row r="1737" spans="1:20" s="61" customFormat="1" ht="54" hidden="1" outlineLevel="1">
      <c r="A1737" s="32">
        <f t="shared" si="250"/>
        <v>1802</v>
      </c>
      <c r="B1737" s="32" t="s">
        <v>3868</v>
      </c>
      <c r="C1737" s="32" t="s">
        <v>10098</v>
      </c>
      <c r="D1737" s="32" t="s">
        <v>10181</v>
      </c>
      <c r="E1737" s="34">
        <v>521889048</v>
      </c>
      <c r="F1737" s="34" t="s">
        <v>10182</v>
      </c>
      <c r="G1737" s="34" t="s">
        <v>13743</v>
      </c>
      <c r="H1737" s="35" t="s">
        <v>10183</v>
      </c>
      <c r="I1737" s="36" t="str">
        <f t="shared" si="245"/>
        <v>4</v>
      </c>
      <c r="J1737" s="36">
        <f t="shared" si="246"/>
        <v>14</v>
      </c>
      <c r="K1737" s="36" t="str">
        <f t="shared" si="247"/>
        <v>02</v>
      </c>
      <c r="L1737" s="36" t="str">
        <f t="shared" si="248"/>
        <v>08</v>
      </c>
      <c r="M1737" s="36" t="str">
        <f t="shared" si="249"/>
        <v>69</v>
      </c>
      <c r="N1737" s="34">
        <f t="shared" si="251"/>
        <v>12375.232</v>
      </c>
      <c r="O1737" s="37">
        <v>0</v>
      </c>
      <c r="P1737" s="37">
        <v>12375.232</v>
      </c>
      <c r="Q1737" s="32" t="s">
        <v>3872</v>
      </c>
      <c r="R1737" s="37" t="s">
        <v>10184</v>
      </c>
      <c r="S1737" s="38">
        <v>44298</v>
      </c>
      <c r="T1737" s="39">
        <f t="shared" si="238"/>
        <v>28</v>
      </c>
    </row>
    <row r="1738" spans="1:20" s="61" customFormat="1" ht="54" hidden="1" outlineLevel="1">
      <c r="A1738" s="32">
        <f t="shared" si="250"/>
        <v>1803</v>
      </c>
      <c r="B1738" s="32" t="s">
        <v>3868</v>
      </c>
      <c r="C1738" s="32" t="s">
        <v>10098</v>
      </c>
      <c r="D1738" s="32" t="s">
        <v>10185</v>
      </c>
      <c r="E1738" s="34">
        <v>514332443</v>
      </c>
      <c r="F1738" s="34" t="s">
        <v>10186</v>
      </c>
      <c r="G1738" s="34" t="s">
        <v>13744</v>
      </c>
      <c r="H1738" s="35" t="s">
        <v>10187</v>
      </c>
      <c r="I1738" s="36" t="str">
        <f t="shared" si="245"/>
        <v>4</v>
      </c>
      <c r="J1738" s="36">
        <f t="shared" si="246"/>
        <v>14</v>
      </c>
      <c r="K1738" s="36" t="str">
        <f t="shared" si="247"/>
        <v>16</v>
      </c>
      <c r="L1738" s="36" t="str">
        <f t="shared" si="248"/>
        <v>09</v>
      </c>
      <c r="M1738" s="36" t="str">
        <f t="shared" si="249"/>
        <v>82</v>
      </c>
      <c r="N1738" s="34">
        <f t="shared" si="251"/>
        <v>10693.583000000001</v>
      </c>
      <c r="O1738" s="37">
        <v>0</v>
      </c>
      <c r="P1738" s="37">
        <v>10693.583000000001</v>
      </c>
      <c r="Q1738" s="32" t="s">
        <v>3872</v>
      </c>
      <c r="R1738" s="37" t="s">
        <v>10188</v>
      </c>
      <c r="S1738" s="38">
        <v>44312</v>
      </c>
      <c r="T1738" s="39">
        <f t="shared" si="238"/>
        <v>28</v>
      </c>
    </row>
    <row r="1739" spans="1:20" s="61" customFormat="1" ht="54" hidden="1" outlineLevel="1">
      <c r="A1739" s="32">
        <f t="shared" si="250"/>
        <v>1804</v>
      </c>
      <c r="B1739" s="32" t="s">
        <v>3868</v>
      </c>
      <c r="C1739" s="32" t="s">
        <v>10098</v>
      </c>
      <c r="D1739" s="32" t="s">
        <v>10189</v>
      </c>
      <c r="E1739" s="34">
        <v>535216686</v>
      </c>
      <c r="F1739" s="34" t="s">
        <v>10190</v>
      </c>
      <c r="G1739" s="34" t="s">
        <v>13745</v>
      </c>
      <c r="H1739" s="35" t="s">
        <v>10191</v>
      </c>
      <c r="I1739" s="36" t="str">
        <f t="shared" si="245"/>
        <v>3</v>
      </c>
      <c r="J1739" s="36">
        <f t="shared" si="246"/>
        <v>14</v>
      </c>
      <c r="K1739" s="36" t="str">
        <f t="shared" si="247"/>
        <v>10</v>
      </c>
      <c r="L1739" s="36" t="str">
        <f t="shared" si="248"/>
        <v>01</v>
      </c>
      <c r="M1739" s="36" t="str">
        <f t="shared" si="249"/>
        <v>91</v>
      </c>
      <c r="N1739" s="34">
        <f t="shared" si="251"/>
        <v>15061.584000000001</v>
      </c>
      <c r="O1739" s="37">
        <v>0</v>
      </c>
      <c r="P1739" s="37">
        <v>15061.584000000001</v>
      </c>
      <c r="Q1739" s="32" t="s">
        <v>3872</v>
      </c>
      <c r="R1739" s="37" t="s">
        <v>10192</v>
      </c>
      <c r="S1739" s="38">
        <v>44337</v>
      </c>
      <c r="T1739" s="39">
        <f t="shared" si="238"/>
        <v>28</v>
      </c>
    </row>
    <row r="1740" spans="1:20" s="61" customFormat="1" ht="54" hidden="1" outlineLevel="1">
      <c r="A1740" s="32">
        <f t="shared" si="250"/>
        <v>1805</v>
      </c>
      <c r="B1740" s="32" t="s">
        <v>3868</v>
      </c>
      <c r="C1740" s="32" t="s">
        <v>10098</v>
      </c>
      <c r="D1740" s="32" t="s">
        <v>10193</v>
      </c>
      <c r="E1740" s="34">
        <v>582448723</v>
      </c>
      <c r="F1740" s="34" t="s">
        <v>10194</v>
      </c>
      <c r="G1740" s="34" t="s">
        <v>13746</v>
      </c>
      <c r="H1740" s="35" t="s">
        <v>10195</v>
      </c>
      <c r="I1740" s="36" t="str">
        <f t="shared" si="245"/>
        <v>3</v>
      </c>
      <c r="J1740" s="36">
        <f t="shared" si="246"/>
        <v>14</v>
      </c>
      <c r="K1740" s="36" t="str">
        <f t="shared" si="247"/>
        <v>27</v>
      </c>
      <c r="L1740" s="36" t="str">
        <f t="shared" si="248"/>
        <v>06</v>
      </c>
      <c r="M1740" s="36" t="str">
        <f t="shared" si="249"/>
        <v>94</v>
      </c>
      <c r="N1740" s="34">
        <f t="shared" si="251"/>
        <v>10532.583000000001</v>
      </c>
      <c r="O1740" s="37">
        <v>0</v>
      </c>
      <c r="P1740" s="37">
        <v>10532.583000000001</v>
      </c>
      <c r="Q1740" s="32" t="s">
        <v>3872</v>
      </c>
      <c r="R1740" s="37" t="s">
        <v>10196</v>
      </c>
      <c r="S1740" s="38">
        <v>44342</v>
      </c>
      <c r="T1740" s="39">
        <f t="shared" si="238"/>
        <v>28</v>
      </c>
    </row>
    <row r="1741" spans="1:20" s="61" customFormat="1" ht="54" hidden="1" outlineLevel="1">
      <c r="A1741" s="32">
        <f t="shared" si="250"/>
        <v>1806</v>
      </c>
      <c r="B1741" s="32" t="s">
        <v>3868</v>
      </c>
      <c r="C1741" s="32" t="s">
        <v>10098</v>
      </c>
      <c r="D1741" s="32" t="s">
        <v>10197</v>
      </c>
      <c r="E1741" s="34">
        <v>613700140</v>
      </c>
      <c r="F1741" s="34" t="s">
        <v>10198</v>
      </c>
      <c r="G1741" s="34" t="s">
        <v>13747</v>
      </c>
      <c r="H1741" s="35" t="s">
        <v>10199</v>
      </c>
      <c r="I1741" s="36" t="str">
        <f t="shared" si="245"/>
        <v>3</v>
      </c>
      <c r="J1741" s="36">
        <f t="shared" si="246"/>
        <v>14</v>
      </c>
      <c r="K1741" s="36" t="str">
        <f t="shared" si="247"/>
        <v>04</v>
      </c>
      <c r="L1741" s="36" t="str">
        <f t="shared" si="248"/>
        <v>03</v>
      </c>
      <c r="M1741" s="36" t="str">
        <f t="shared" si="249"/>
        <v>90</v>
      </c>
      <c r="N1741" s="34">
        <f t="shared" si="251"/>
        <v>12214.629000000001</v>
      </c>
      <c r="O1741" s="37">
        <v>0</v>
      </c>
      <c r="P1741" s="37">
        <v>12214.629000000001</v>
      </c>
      <c r="Q1741" s="32" t="s">
        <v>3872</v>
      </c>
      <c r="R1741" s="37" t="s">
        <v>10200</v>
      </c>
      <c r="S1741" s="38">
        <v>44336</v>
      </c>
      <c r="T1741" s="39">
        <f t="shared" si="238"/>
        <v>28</v>
      </c>
    </row>
    <row r="1742" spans="1:20" s="61" customFormat="1" ht="54" hidden="1" outlineLevel="1">
      <c r="A1742" s="32">
        <f t="shared" si="250"/>
        <v>1807</v>
      </c>
      <c r="B1742" s="32" t="s">
        <v>3868</v>
      </c>
      <c r="C1742" s="32" t="s">
        <v>10098</v>
      </c>
      <c r="D1742" s="32" t="s">
        <v>10201</v>
      </c>
      <c r="E1742" s="34">
        <v>618376264</v>
      </c>
      <c r="F1742" s="34" t="s">
        <v>10202</v>
      </c>
      <c r="G1742" s="34" t="s">
        <v>13748</v>
      </c>
      <c r="H1742" s="35" t="s">
        <v>10203</v>
      </c>
      <c r="I1742" s="36" t="str">
        <f t="shared" si="245"/>
        <v>4</v>
      </c>
      <c r="J1742" s="36">
        <f t="shared" si="246"/>
        <v>14</v>
      </c>
      <c r="K1742" s="36" t="str">
        <f t="shared" si="247"/>
        <v>15</v>
      </c>
      <c r="L1742" s="36" t="str">
        <f t="shared" si="248"/>
        <v>08</v>
      </c>
      <c r="M1742" s="36" t="str">
        <f t="shared" si="249"/>
        <v>92</v>
      </c>
      <c r="N1742" s="34">
        <f t="shared" si="251"/>
        <v>10853.188</v>
      </c>
      <c r="O1742" s="37">
        <v>0</v>
      </c>
      <c r="P1742" s="37">
        <v>10853.188</v>
      </c>
      <c r="Q1742" s="32" t="s">
        <v>3872</v>
      </c>
      <c r="R1742" s="37" t="s">
        <v>10204</v>
      </c>
      <c r="S1742" s="38">
        <v>44333</v>
      </c>
      <c r="T1742" s="39">
        <f t="shared" si="238"/>
        <v>28</v>
      </c>
    </row>
    <row r="1743" spans="1:20" s="61" customFormat="1" ht="54" hidden="1" outlineLevel="1">
      <c r="A1743" s="32">
        <f t="shared" si="250"/>
        <v>1808</v>
      </c>
      <c r="B1743" s="32" t="s">
        <v>3868</v>
      </c>
      <c r="C1743" s="32" t="s">
        <v>10098</v>
      </c>
      <c r="D1743" s="32" t="s">
        <v>10205</v>
      </c>
      <c r="E1743" s="34">
        <v>540734334</v>
      </c>
      <c r="F1743" s="34" t="s">
        <v>10206</v>
      </c>
      <c r="G1743" s="34" t="s">
        <v>13749</v>
      </c>
      <c r="H1743" s="35">
        <v>31803922150020</v>
      </c>
      <c r="I1743" s="36" t="str">
        <f t="shared" si="245"/>
        <v>3</v>
      </c>
      <c r="J1743" s="36">
        <f t="shared" si="246"/>
        <v>14</v>
      </c>
      <c r="K1743" s="36" t="str">
        <f t="shared" si="247"/>
        <v>18</v>
      </c>
      <c r="L1743" s="36" t="str">
        <f t="shared" si="248"/>
        <v>03</v>
      </c>
      <c r="M1743" s="36" t="str">
        <f t="shared" si="249"/>
        <v>92</v>
      </c>
      <c r="N1743" s="34">
        <f t="shared" si="251"/>
        <v>10328.804</v>
      </c>
      <c r="O1743" s="37">
        <v>0</v>
      </c>
      <c r="P1743" s="37">
        <v>10328.804</v>
      </c>
      <c r="Q1743" s="32" t="s">
        <v>3872</v>
      </c>
      <c r="R1743" s="37" t="s">
        <v>10207</v>
      </c>
      <c r="S1743" s="38">
        <v>44273</v>
      </c>
      <c r="T1743" s="39">
        <f t="shared" si="238"/>
        <v>28</v>
      </c>
    </row>
    <row r="1744" spans="1:20" s="61" customFormat="1" ht="54" hidden="1" outlineLevel="1">
      <c r="A1744" s="32">
        <f t="shared" si="250"/>
        <v>1809</v>
      </c>
      <c r="B1744" s="32" t="s">
        <v>3868</v>
      </c>
      <c r="C1744" s="32" t="s">
        <v>10098</v>
      </c>
      <c r="D1744" s="32" t="s">
        <v>10208</v>
      </c>
      <c r="E1744" s="34">
        <v>520787950</v>
      </c>
      <c r="F1744" s="34" t="s">
        <v>10209</v>
      </c>
      <c r="G1744" s="34" t="s">
        <v>13750</v>
      </c>
      <c r="H1744" s="35" t="s">
        <v>10210</v>
      </c>
      <c r="I1744" s="36" t="str">
        <f t="shared" si="245"/>
        <v>3</v>
      </c>
      <c r="J1744" s="36">
        <f t="shared" si="246"/>
        <v>14</v>
      </c>
      <c r="K1744" s="36" t="str">
        <f t="shared" si="247"/>
        <v>10</v>
      </c>
      <c r="L1744" s="36" t="str">
        <f t="shared" si="248"/>
        <v>01</v>
      </c>
      <c r="M1744" s="36" t="str">
        <f t="shared" si="249"/>
        <v>87</v>
      </c>
      <c r="N1744" s="34">
        <f t="shared" si="251"/>
        <v>14034.212</v>
      </c>
      <c r="O1744" s="37">
        <v>0</v>
      </c>
      <c r="P1744" s="37">
        <v>14034.212</v>
      </c>
      <c r="Q1744" s="32" t="s">
        <v>3872</v>
      </c>
      <c r="R1744" s="37" t="s">
        <v>10211</v>
      </c>
      <c r="S1744" s="38">
        <v>44341</v>
      </c>
      <c r="T1744" s="39">
        <f t="shared" si="238"/>
        <v>28</v>
      </c>
    </row>
    <row r="1745" spans="1:20" s="61" customFormat="1" ht="54" hidden="1" outlineLevel="1">
      <c r="A1745" s="32">
        <f t="shared" si="250"/>
        <v>1810</v>
      </c>
      <c r="B1745" s="32" t="s">
        <v>3868</v>
      </c>
      <c r="C1745" s="32" t="s">
        <v>10098</v>
      </c>
      <c r="D1745" s="32" t="s">
        <v>10212</v>
      </c>
      <c r="E1745" s="34">
        <v>534749356</v>
      </c>
      <c r="F1745" s="34" t="s">
        <v>10213</v>
      </c>
      <c r="G1745" s="34" t="s">
        <v>13751</v>
      </c>
      <c r="H1745" s="35" t="s">
        <v>10214</v>
      </c>
      <c r="I1745" s="36" t="str">
        <f t="shared" si="245"/>
        <v>4</v>
      </c>
      <c r="J1745" s="36">
        <f t="shared" si="246"/>
        <v>14</v>
      </c>
      <c r="K1745" s="36" t="str">
        <f t="shared" si="247"/>
        <v>07</v>
      </c>
      <c r="L1745" s="36" t="str">
        <f t="shared" si="248"/>
        <v>08</v>
      </c>
      <c r="M1745" s="36" t="str">
        <f t="shared" si="249"/>
        <v>88</v>
      </c>
      <c r="N1745" s="34">
        <f t="shared" si="251"/>
        <v>9576.3430000000008</v>
      </c>
      <c r="O1745" s="37">
        <v>0</v>
      </c>
      <c r="P1745" s="37">
        <v>9576.3430000000008</v>
      </c>
      <c r="Q1745" s="32" t="s">
        <v>3872</v>
      </c>
      <c r="R1745" s="37" t="s">
        <v>10215</v>
      </c>
      <c r="S1745" s="38">
        <v>44333</v>
      </c>
      <c r="T1745" s="39">
        <f t="shared" si="238"/>
        <v>28</v>
      </c>
    </row>
    <row r="1746" spans="1:20" s="61" customFormat="1" ht="54" hidden="1" outlineLevel="1">
      <c r="A1746" s="32">
        <f t="shared" si="250"/>
        <v>1811</v>
      </c>
      <c r="B1746" s="32" t="s">
        <v>3868</v>
      </c>
      <c r="C1746" s="32" t="s">
        <v>10098</v>
      </c>
      <c r="D1746" s="32" t="s">
        <v>10216</v>
      </c>
      <c r="E1746" s="34">
        <v>516473433</v>
      </c>
      <c r="F1746" s="34" t="s">
        <v>10217</v>
      </c>
      <c r="G1746" s="34" t="s">
        <v>13752</v>
      </c>
      <c r="H1746" s="35" t="s">
        <v>10218</v>
      </c>
      <c r="I1746" s="36" t="str">
        <f t="shared" si="245"/>
        <v>4</v>
      </c>
      <c r="J1746" s="36">
        <f t="shared" si="246"/>
        <v>14</v>
      </c>
      <c r="K1746" s="36" t="str">
        <f t="shared" si="247"/>
        <v>07</v>
      </c>
      <c r="L1746" s="36" t="str">
        <f t="shared" si="248"/>
        <v>06</v>
      </c>
      <c r="M1746" s="36" t="str">
        <f t="shared" si="249"/>
        <v>84</v>
      </c>
      <c r="N1746" s="34">
        <f t="shared" si="251"/>
        <v>11491.612999999999</v>
      </c>
      <c r="O1746" s="37">
        <v>0</v>
      </c>
      <c r="P1746" s="37">
        <v>11491.612999999999</v>
      </c>
      <c r="Q1746" s="32" t="s">
        <v>3872</v>
      </c>
      <c r="R1746" s="37" t="s">
        <v>10219</v>
      </c>
      <c r="S1746" s="38">
        <v>44333</v>
      </c>
      <c r="T1746" s="39">
        <f t="shared" si="238"/>
        <v>28</v>
      </c>
    </row>
    <row r="1747" spans="1:20" s="61" customFormat="1" ht="54" hidden="1" outlineLevel="1">
      <c r="A1747" s="32">
        <f t="shared" si="250"/>
        <v>1812</v>
      </c>
      <c r="B1747" s="32" t="s">
        <v>3868</v>
      </c>
      <c r="C1747" s="32" t="s">
        <v>10098</v>
      </c>
      <c r="D1747" s="32" t="s">
        <v>10220</v>
      </c>
      <c r="E1747" s="34">
        <v>570547678</v>
      </c>
      <c r="F1747" s="34" t="s">
        <v>10221</v>
      </c>
      <c r="G1747" s="34" t="s">
        <v>13753</v>
      </c>
      <c r="H1747" s="35" t="s">
        <v>10222</v>
      </c>
      <c r="I1747" s="36" t="str">
        <f t="shared" si="245"/>
        <v>3</v>
      </c>
      <c r="J1747" s="36">
        <f t="shared" si="246"/>
        <v>14</v>
      </c>
      <c r="K1747" s="36" t="str">
        <f t="shared" si="247"/>
        <v>26</v>
      </c>
      <c r="L1747" s="36" t="str">
        <f t="shared" si="248"/>
        <v>11</v>
      </c>
      <c r="M1747" s="36" t="str">
        <f t="shared" si="249"/>
        <v>91</v>
      </c>
      <c r="N1747" s="34">
        <f t="shared" si="251"/>
        <v>10375.544</v>
      </c>
      <c r="O1747" s="37">
        <v>0</v>
      </c>
      <c r="P1747" s="37">
        <v>10375.544</v>
      </c>
      <c r="Q1747" s="32" t="s">
        <v>3872</v>
      </c>
      <c r="R1747" s="37" t="s">
        <v>10223</v>
      </c>
      <c r="S1747" s="38">
        <v>44273</v>
      </c>
      <c r="T1747" s="39">
        <f t="shared" si="238"/>
        <v>28</v>
      </c>
    </row>
    <row r="1748" spans="1:20" s="61" customFormat="1" ht="54" hidden="1" outlineLevel="1">
      <c r="A1748" s="32">
        <f t="shared" si="250"/>
        <v>1813</v>
      </c>
      <c r="B1748" s="32" t="s">
        <v>3868</v>
      </c>
      <c r="C1748" s="32" t="s">
        <v>10098</v>
      </c>
      <c r="D1748" s="32" t="s">
        <v>10224</v>
      </c>
      <c r="E1748" s="34">
        <v>522500634</v>
      </c>
      <c r="F1748" s="34" t="s">
        <v>10225</v>
      </c>
      <c r="G1748" s="34" t="s">
        <v>13754</v>
      </c>
      <c r="H1748" s="35" t="s">
        <v>10226</v>
      </c>
      <c r="I1748" s="36" t="str">
        <f t="shared" si="245"/>
        <v>4</v>
      </c>
      <c r="J1748" s="36">
        <f t="shared" si="246"/>
        <v>14</v>
      </c>
      <c r="K1748" s="36" t="str">
        <f t="shared" si="247"/>
        <v>24</v>
      </c>
      <c r="L1748" s="36" t="str">
        <f t="shared" si="248"/>
        <v>10</v>
      </c>
      <c r="M1748" s="36" t="str">
        <f t="shared" si="249"/>
        <v>86</v>
      </c>
      <c r="N1748" s="34">
        <f t="shared" si="251"/>
        <v>10463.102000000001</v>
      </c>
      <c r="O1748" s="37">
        <v>0</v>
      </c>
      <c r="P1748" s="37">
        <v>10463.102000000001</v>
      </c>
      <c r="Q1748" s="32" t="s">
        <v>3872</v>
      </c>
      <c r="R1748" s="37" t="s">
        <v>10227</v>
      </c>
      <c r="S1748" s="38">
        <v>44373</v>
      </c>
      <c r="T1748" s="39">
        <f t="shared" si="238"/>
        <v>28</v>
      </c>
    </row>
    <row r="1749" spans="1:20" s="61" customFormat="1" ht="54" hidden="1" outlineLevel="1">
      <c r="A1749" s="32">
        <f t="shared" si="250"/>
        <v>1814</v>
      </c>
      <c r="B1749" s="32" t="s">
        <v>3868</v>
      </c>
      <c r="C1749" s="32" t="s">
        <v>10098</v>
      </c>
      <c r="D1749" s="32" t="s">
        <v>10228</v>
      </c>
      <c r="E1749" s="34">
        <v>534656014</v>
      </c>
      <c r="F1749" s="34" t="s">
        <v>10229</v>
      </c>
      <c r="G1749" s="34" t="s">
        <v>13755</v>
      </c>
      <c r="H1749" s="35" t="s">
        <v>10230</v>
      </c>
      <c r="I1749" s="36" t="str">
        <f t="shared" si="245"/>
        <v>4</v>
      </c>
      <c r="J1749" s="36">
        <f t="shared" si="246"/>
        <v>14</v>
      </c>
      <c r="K1749" s="36" t="str">
        <f t="shared" si="247"/>
        <v>27</v>
      </c>
      <c r="L1749" s="36" t="str">
        <f t="shared" si="248"/>
        <v>03</v>
      </c>
      <c r="M1749" s="36" t="str">
        <f t="shared" si="249"/>
        <v>82</v>
      </c>
      <c r="N1749" s="34">
        <f t="shared" si="251"/>
        <v>11012.789000000001</v>
      </c>
      <c r="O1749" s="37">
        <v>0</v>
      </c>
      <c r="P1749" s="37">
        <v>11012.789000000001</v>
      </c>
      <c r="Q1749" s="32" t="s">
        <v>3872</v>
      </c>
      <c r="R1749" s="37" t="s">
        <v>10231</v>
      </c>
      <c r="S1749" s="38">
        <v>44373</v>
      </c>
      <c r="T1749" s="39">
        <f t="shared" si="238"/>
        <v>28</v>
      </c>
    </row>
    <row r="1750" spans="1:20" s="61" customFormat="1" ht="54" hidden="1" outlineLevel="1">
      <c r="A1750" s="32">
        <f t="shared" si="250"/>
        <v>1815</v>
      </c>
      <c r="B1750" s="32" t="s">
        <v>3868</v>
      </c>
      <c r="C1750" s="32" t="s">
        <v>10098</v>
      </c>
      <c r="D1750" s="32" t="s">
        <v>10232</v>
      </c>
      <c r="E1750" s="34">
        <v>603671057</v>
      </c>
      <c r="F1750" s="34" t="s">
        <v>10233</v>
      </c>
      <c r="G1750" s="34" t="s">
        <v>13756</v>
      </c>
      <c r="H1750" s="35" t="s">
        <v>10234</v>
      </c>
      <c r="I1750" s="36" t="str">
        <f t="shared" si="245"/>
        <v>3</v>
      </c>
      <c r="J1750" s="36">
        <f t="shared" si="246"/>
        <v>14</v>
      </c>
      <c r="K1750" s="36" t="str">
        <f t="shared" si="247"/>
        <v>12</v>
      </c>
      <c r="L1750" s="36" t="str">
        <f t="shared" si="248"/>
        <v>01</v>
      </c>
      <c r="M1750" s="36" t="str">
        <f t="shared" si="249"/>
        <v>85</v>
      </c>
      <c r="N1750" s="34">
        <f t="shared" si="251"/>
        <v>17413.784</v>
      </c>
      <c r="O1750" s="37">
        <v>0</v>
      </c>
      <c r="P1750" s="37">
        <v>17413.784</v>
      </c>
      <c r="Q1750" s="32" t="s">
        <v>3872</v>
      </c>
      <c r="R1750" s="37" t="s">
        <v>10235</v>
      </c>
      <c r="S1750" s="38">
        <v>44327</v>
      </c>
      <c r="T1750" s="39">
        <f t="shared" si="238"/>
        <v>28</v>
      </c>
    </row>
    <row r="1751" spans="1:20" s="61" customFormat="1" ht="54" hidden="1" outlineLevel="1">
      <c r="A1751" s="32">
        <f t="shared" si="250"/>
        <v>1816</v>
      </c>
      <c r="B1751" s="32" t="s">
        <v>3868</v>
      </c>
      <c r="C1751" s="32" t="s">
        <v>10098</v>
      </c>
      <c r="D1751" s="32" t="s">
        <v>10236</v>
      </c>
      <c r="E1751" s="34">
        <v>600406046</v>
      </c>
      <c r="F1751" s="34" t="s">
        <v>10237</v>
      </c>
      <c r="G1751" s="34" t="s">
        <v>13757</v>
      </c>
      <c r="H1751" s="35" t="s">
        <v>10238</v>
      </c>
      <c r="I1751" s="36" t="str">
        <f t="shared" si="245"/>
        <v>4</v>
      </c>
      <c r="J1751" s="36">
        <f t="shared" si="246"/>
        <v>14</v>
      </c>
      <c r="K1751" s="36" t="str">
        <f t="shared" si="247"/>
        <v>01</v>
      </c>
      <c r="L1751" s="36" t="str">
        <f t="shared" si="248"/>
        <v>10</v>
      </c>
      <c r="M1751" s="36" t="str">
        <f t="shared" si="249"/>
        <v>80</v>
      </c>
      <c r="N1751" s="34">
        <f t="shared" si="251"/>
        <v>7335.8879999999999</v>
      </c>
      <c r="O1751" s="37">
        <v>0</v>
      </c>
      <c r="P1751" s="37">
        <v>7335.8879999999999</v>
      </c>
      <c r="Q1751" s="32" t="s">
        <v>3872</v>
      </c>
      <c r="R1751" s="37" t="s">
        <v>10239</v>
      </c>
      <c r="S1751" s="38">
        <v>44508</v>
      </c>
      <c r="T1751" s="39">
        <f t="shared" ref="T1751:T1814" si="252">+LEN(R1751)</f>
        <v>28</v>
      </c>
    </row>
    <row r="1752" spans="1:20" s="61" customFormat="1" ht="54" hidden="1" outlineLevel="1">
      <c r="A1752" s="32">
        <f t="shared" si="250"/>
        <v>1817</v>
      </c>
      <c r="B1752" s="32" t="s">
        <v>3868</v>
      </c>
      <c r="C1752" s="32" t="s">
        <v>10098</v>
      </c>
      <c r="D1752" s="32" t="s">
        <v>10240</v>
      </c>
      <c r="E1752" s="34">
        <v>577747083</v>
      </c>
      <c r="F1752" s="34" t="s">
        <v>10241</v>
      </c>
      <c r="G1752" s="34" t="s">
        <v>13758</v>
      </c>
      <c r="H1752" s="35" t="s">
        <v>10242</v>
      </c>
      <c r="I1752" s="36" t="str">
        <f t="shared" si="245"/>
        <v>4</v>
      </c>
      <c r="J1752" s="36">
        <f t="shared" si="246"/>
        <v>14</v>
      </c>
      <c r="K1752" s="36" t="str">
        <f t="shared" si="247"/>
        <v>15</v>
      </c>
      <c r="L1752" s="36" t="str">
        <f t="shared" si="248"/>
        <v>02</v>
      </c>
      <c r="M1752" s="36" t="str">
        <f t="shared" si="249"/>
        <v>81</v>
      </c>
      <c r="N1752" s="34">
        <f t="shared" si="251"/>
        <v>5728.8760000000002</v>
      </c>
      <c r="O1752" s="37">
        <v>0</v>
      </c>
      <c r="P1752" s="37">
        <v>5728.8760000000002</v>
      </c>
      <c r="Q1752" s="32" t="s">
        <v>3872</v>
      </c>
      <c r="R1752" s="37" t="s">
        <v>10243</v>
      </c>
      <c r="S1752" s="38">
        <v>44245</v>
      </c>
      <c r="T1752" s="39">
        <f t="shared" si="252"/>
        <v>28</v>
      </c>
    </row>
    <row r="1753" spans="1:20" s="61" customFormat="1" ht="54" hidden="1" outlineLevel="1">
      <c r="A1753" s="32">
        <f t="shared" si="250"/>
        <v>1818</v>
      </c>
      <c r="B1753" s="32" t="s">
        <v>3868</v>
      </c>
      <c r="C1753" s="32" t="s">
        <v>10098</v>
      </c>
      <c r="D1753" s="32" t="s">
        <v>10244</v>
      </c>
      <c r="E1753" s="34" t="s">
        <v>10245</v>
      </c>
      <c r="F1753" s="34" t="s">
        <v>10246</v>
      </c>
      <c r="G1753" s="34" t="s">
        <v>13759</v>
      </c>
      <c r="H1753" s="35" t="s">
        <v>10247</v>
      </c>
      <c r="I1753" s="36" t="str">
        <f t="shared" si="245"/>
        <v>4</v>
      </c>
      <c r="J1753" s="36">
        <f t="shared" si="246"/>
        <v>14</v>
      </c>
      <c r="K1753" s="36" t="str">
        <f t="shared" si="247"/>
        <v>29</v>
      </c>
      <c r="L1753" s="36" t="str">
        <f t="shared" si="248"/>
        <v>06</v>
      </c>
      <c r="M1753" s="36" t="str">
        <f t="shared" si="249"/>
        <v>79</v>
      </c>
      <c r="N1753" s="34">
        <f t="shared" si="251"/>
        <v>8945.75</v>
      </c>
      <c r="O1753" s="37">
        <v>0</v>
      </c>
      <c r="P1753" s="37">
        <v>8945.75</v>
      </c>
      <c r="Q1753" s="32" t="s">
        <v>3872</v>
      </c>
      <c r="R1753" s="37" t="s">
        <v>10248</v>
      </c>
      <c r="S1753" s="38">
        <v>44312</v>
      </c>
      <c r="T1753" s="39">
        <f t="shared" si="252"/>
        <v>28</v>
      </c>
    </row>
    <row r="1754" spans="1:20" s="61" customFormat="1" ht="54" hidden="1" outlineLevel="1">
      <c r="A1754" s="32">
        <f t="shared" si="250"/>
        <v>1819</v>
      </c>
      <c r="B1754" s="32" t="s">
        <v>3868</v>
      </c>
      <c r="C1754" s="32" t="s">
        <v>10098</v>
      </c>
      <c r="D1754" s="32" t="s">
        <v>10249</v>
      </c>
      <c r="E1754" s="34" t="s">
        <v>10250</v>
      </c>
      <c r="F1754" s="34" t="s">
        <v>10251</v>
      </c>
      <c r="G1754" s="34" t="s">
        <v>13760</v>
      </c>
      <c r="H1754" s="35" t="s">
        <v>10252</v>
      </c>
      <c r="I1754" s="36" t="str">
        <f t="shared" si="245"/>
        <v>4</v>
      </c>
      <c r="J1754" s="36">
        <f t="shared" si="246"/>
        <v>14</v>
      </c>
      <c r="K1754" s="36" t="str">
        <f t="shared" si="247"/>
        <v>22</v>
      </c>
      <c r="L1754" s="36" t="str">
        <f t="shared" si="248"/>
        <v>09</v>
      </c>
      <c r="M1754" s="36" t="str">
        <f t="shared" si="249"/>
        <v>75</v>
      </c>
      <c r="N1754" s="34">
        <f t="shared" si="251"/>
        <v>26473.334000000003</v>
      </c>
      <c r="O1754" s="37">
        <v>16000</v>
      </c>
      <c r="P1754" s="37">
        <v>10473.334000000001</v>
      </c>
      <c r="Q1754" s="32" t="s">
        <v>3872</v>
      </c>
      <c r="R1754" s="37" t="s">
        <v>10253</v>
      </c>
      <c r="S1754" s="38">
        <v>44333</v>
      </c>
      <c r="T1754" s="39">
        <f t="shared" si="252"/>
        <v>28</v>
      </c>
    </row>
    <row r="1755" spans="1:20" s="61" customFormat="1" ht="54" hidden="1" outlineLevel="1">
      <c r="A1755" s="32">
        <f t="shared" si="250"/>
        <v>1820</v>
      </c>
      <c r="B1755" s="32" t="s">
        <v>3868</v>
      </c>
      <c r="C1755" s="32" t="s">
        <v>10098</v>
      </c>
      <c r="D1755" s="32" t="s">
        <v>10254</v>
      </c>
      <c r="E1755" s="34" t="s">
        <v>10255</v>
      </c>
      <c r="F1755" s="34" t="s">
        <v>10256</v>
      </c>
      <c r="G1755" s="34" t="s">
        <v>13761</v>
      </c>
      <c r="H1755" s="35" t="s">
        <v>10257</v>
      </c>
      <c r="I1755" s="36" t="str">
        <f t="shared" si="245"/>
        <v>4</v>
      </c>
      <c r="J1755" s="36">
        <f t="shared" si="246"/>
        <v>14</v>
      </c>
      <c r="K1755" s="36" t="str">
        <f t="shared" si="247"/>
        <v>25</v>
      </c>
      <c r="L1755" s="36" t="str">
        <f t="shared" si="248"/>
        <v>12</v>
      </c>
      <c r="M1755" s="36" t="str">
        <f t="shared" si="249"/>
        <v>83</v>
      </c>
      <c r="N1755" s="34">
        <f t="shared" si="251"/>
        <v>30026.537</v>
      </c>
      <c r="O1755" s="37">
        <v>17500</v>
      </c>
      <c r="P1755" s="37">
        <v>12526.537</v>
      </c>
      <c r="Q1755" s="32" t="s">
        <v>3872</v>
      </c>
      <c r="R1755" s="37" t="s">
        <v>10258</v>
      </c>
      <c r="S1755" s="38">
        <v>44343</v>
      </c>
      <c r="T1755" s="39">
        <f t="shared" si="252"/>
        <v>28</v>
      </c>
    </row>
    <row r="1756" spans="1:20" s="61" customFormat="1" ht="54" hidden="1" outlineLevel="1">
      <c r="A1756" s="32">
        <f t="shared" si="250"/>
        <v>1821</v>
      </c>
      <c r="B1756" s="32" t="s">
        <v>3868</v>
      </c>
      <c r="C1756" s="32" t="s">
        <v>10098</v>
      </c>
      <c r="D1756" s="32" t="s">
        <v>10259</v>
      </c>
      <c r="E1756" s="34" t="s">
        <v>10260</v>
      </c>
      <c r="F1756" s="34" t="s">
        <v>10261</v>
      </c>
      <c r="G1756" s="34" t="s">
        <v>13762</v>
      </c>
      <c r="H1756" s="35" t="s">
        <v>10262</v>
      </c>
      <c r="I1756" s="36" t="str">
        <f t="shared" si="245"/>
        <v>4</v>
      </c>
      <c r="J1756" s="36">
        <f t="shared" si="246"/>
        <v>14</v>
      </c>
      <c r="K1756" s="36" t="str">
        <f t="shared" si="247"/>
        <v>12</v>
      </c>
      <c r="L1756" s="36" t="str">
        <f t="shared" si="248"/>
        <v>02</v>
      </c>
      <c r="M1756" s="36" t="str">
        <f t="shared" si="249"/>
        <v>83</v>
      </c>
      <c r="N1756" s="34">
        <f t="shared" si="251"/>
        <v>27575.432000000001</v>
      </c>
      <c r="O1756" s="37">
        <v>16000</v>
      </c>
      <c r="P1756" s="37">
        <v>11575.432000000001</v>
      </c>
      <c r="Q1756" s="32" t="s">
        <v>3872</v>
      </c>
      <c r="R1756" s="37" t="s">
        <v>10263</v>
      </c>
      <c r="S1756" s="38">
        <v>44347</v>
      </c>
      <c r="T1756" s="39">
        <f t="shared" si="252"/>
        <v>28</v>
      </c>
    </row>
    <row r="1757" spans="1:20" s="61" customFormat="1" ht="54" hidden="1" outlineLevel="1">
      <c r="A1757" s="32">
        <f t="shared" si="250"/>
        <v>1822</v>
      </c>
      <c r="B1757" s="32" t="s">
        <v>3868</v>
      </c>
      <c r="C1757" s="32" t="s">
        <v>10098</v>
      </c>
      <c r="D1757" s="32" t="s">
        <v>10264</v>
      </c>
      <c r="E1757" s="34" t="s">
        <v>10265</v>
      </c>
      <c r="F1757" s="34" t="s">
        <v>10266</v>
      </c>
      <c r="G1757" s="34" t="s">
        <v>13763</v>
      </c>
      <c r="H1757" s="35" t="s">
        <v>10267</v>
      </c>
      <c r="I1757" s="36" t="str">
        <f t="shared" si="245"/>
        <v>4</v>
      </c>
      <c r="J1757" s="36">
        <f t="shared" si="246"/>
        <v>14</v>
      </c>
      <c r="K1757" s="36" t="str">
        <f t="shared" si="247"/>
        <v>30</v>
      </c>
      <c r="L1757" s="36" t="str">
        <f t="shared" si="248"/>
        <v>05</v>
      </c>
      <c r="M1757" s="36" t="str">
        <f t="shared" si="249"/>
        <v>94</v>
      </c>
      <c r="N1757" s="34">
        <f t="shared" si="251"/>
        <v>31969.355</v>
      </c>
      <c r="O1757" s="37">
        <v>19000</v>
      </c>
      <c r="P1757" s="37">
        <v>12969.355</v>
      </c>
      <c r="Q1757" s="32" t="s">
        <v>3872</v>
      </c>
      <c r="R1757" s="37" t="s">
        <v>10268</v>
      </c>
      <c r="S1757" s="38">
        <v>44344</v>
      </c>
      <c r="T1757" s="39">
        <f t="shared" si="252"/>
        <v>28</v>
      </c>
    </row>
    <row r="1758" spans="1:20" s="61" customFormat="1" ht="54" hidden="1" outlineLevel="1">
      <c r="A1758" s="32">
        <f t="shared" si="250"/>
        <v>1823</v>
      </c>
      <c r="B1758" s="32" t="s">
        <v>3868</v>
      </c>
      <c r="C1758" s="32" t="s">
        <v>10098</v>
      </c>
      <c r="D1758" s="32" t="s">
        <v>10269</v>
      </c>
      <c r="E1758" s="34" t="s">
        <v>10270</v>
      </c>
      <c r="F1758" s="34" t="s">
        <v>10271</v>
      </c>
      <c r="G1758" s="34" t="s">
        <v>13764</v>
      </c>
      <c r="H1758" s="35" t="s">
        <v>10272</v>
      </c>
      <c r="I1758" s="36" t="str">
        <f t="shared" si="245"/>
        <v>3</v>
      </c>
      <c r="J1758" s="36">
        <f t="shared" si="246"/>
        <v>14</v>
      </c>
      <c r="K1758" s="36" t="str">
        <f t="shared" si="247"/>
        <v>29</v>
      </c>
      <c r="L1758" s="36" t="str">
        <f t="shared" si="248"/>
        <v>08</v>
      </c>
      <c r="M1758" s="36" t="str">
        <f t="shared" si="249"/>
        <v>81</v>
      </c>
      <c r="N1758" s="34">
        <f t="shared" si="251"/>
        <v>28383.616000000002</v>
      </c>
      <c r="O1758" s="37">
        <v>17500</v>
      </c>
      <c r="P1758" s="37">
        <v>10883.616</v>
      </c>
      <c r="Q1758" s="32" t="s">
        <v>3872</v>
      </c>
      <c r="R1758" s="37" t="s">
        <v>10273</v>
      </c>
      <c r="S1758" s="38">
        <v>44377</v>
      </c>
      <c r="T1758" s="39">
        <f t="shared" si="252"/>
        <v>28</v>
      </c>
    </row>
    <row r="1759" spans="1:20" s="61" customFormat="1" ht="54" hidden="1" outlineLevel="1">
      <c r="A1759" s="32">
        <f t="shared" si="250"/>
        <v>1824</v>
      </c>
      <c r="B1759" s="32" t="s">
        <v>3868</v>
      </c>
      <c r="C1759" s="32" t="s">
        <v>10098</v>
      </c>
      <c r="D1759" s="32" t="s">
        <v>10274</v>
      </c>
      <c r="E1759" s="34" t="s">
        <v>10275</v>
      </c>
      <c r="F1759" s="34" t="s">
        <v>10276</v>
      </c>
      <c r="G1759" s="34" t="s">
        <v>13765</v>
      </c>
      <c r="H1759" s="35" t="s">
        <v>10277</v>
      </c>
      <c r="I1759" s="36" t="str">
        <f t="shared" si="245"/>
        <v>4</v>
      </c>
      <c r="J1759" s="36">
        <f t="shared" si="246"/>
        <v>14</v>
      </c>
      <c r="K1759" s="36" t="str">
        <f t="shared" si="247"/>
        <v>25</v>
      </c>
      <c r="L1759" s="36" t="str">
        <f t="shared" si="248"/>
        <v>01</v>
      </c>
      <c r="M1759" s="36" t="str">
        <f t="shared" si="249"/>
        <v>88</v>
      </c>
      <c r="N1759" s="34">
        <f t="shared" si="251"/>
        <v>26761.694</v>
      </c>
      <c r="O1759" s="37">
        <v>16500</v>
      </c>
      <c r="P1759" s="37">
        <v>10261.694</v>
      </c>
      <c r="Q1759" s="32" t="s">
        <v>3872</v>
      </c>
      <c r="R1759" s="37" t="s">
        <v>10278</v>
      </c>
      <c r="S1759" s="38">
        <v>44377</v>
      </c>
      <c r="T1759" s="39">
        <f t="shared" si="252"/>
        <v>28</v>
      </c>
    </row>
    <row r="1760" spans="1:20" s="61" customFormat="1" ht="54" hidden="1" outlineLevel="1">
      <c r="A1760" s="32">
        <f t="shared" si="250"/>
        <v>1825</v>
      </c>
      <c r="B1760" s="32" t="s">
        <v>3868</v>
      </c>
      <c r="C1760" s="32" t="s">
        <v>10098</v>
      </c>
      <c r="D1760" s="32" t="s">
        <v>10279</v>
      </c>
      <c r="E1760" s="34" t="s">
        <v>10280</v>
      </c>
      <c r="F1760" s="34" t="s">
        <v>10281</v>
      </c>
      <c r="G1760" s="34" t="s">
        <v>13766</v>
      </c>
      <c r="H1760" s="35" t="s">
        <v>10282</v>
      </c>
      <c r="I1760" s="36" t="str">
        <f t="shared" si="245"/>
        <v>4</v>
      </c>
      <c r="J1760" s="36">
        <f t="shared" si="246"/>
        <v>14</v>
      </c>
      <c r="K1760" s="36" t="str">
        <f t="shared" si="247"/>
        <v>01</v>
      </c>
      <c r="L1760" s="36" t="str">
        <f t="shared" si="248"/>
        <v>09</v>
      </c>
      <c r="M1760" s="36" t="str">
        <f t="shared" si="249"/>
        <v>85</v>
      </c>
      <c r="N1760" s="34">
        <f t="shared" si="251"/>
        <v>27392.379000000001</v>
      </c>
      <c r="O1760" s="37">
        <v>17500</v>
      </c>
      <c r="P1760" s="37">
        <v>9892.3790000000008</v>
      </c>
      <c r="Q1760" s="32" t="s">
        <v>3872</v>
      </c>
      <c r="R1760" s="37" t="s">
        <v>10283</v>
      </c>
      <c r="S1760" s="38">
        <v>44364</v>
      </c>
      <c r="T1760" s="39">
        <f t="shared" si="252"/>
        <v>28</v>
      </c>
    </row>
    <row r="1761" spans="1:20" s="61" customFormat="1" ht="54" hidden="1" outlineLevel="1">
      <c r="A1761" s="32">
        <f t="shared" si="250"/>
        <v>1826</v>
      </c>
      <c r="B1761" s="32" t="s">
        <v>3868</v>
      </c>
      <c r="C1761" s="32" t="s">
        <v>10098</v>
      </c>
      <c r="D1761" s="32" t="s">
        <v>10284</v>
      </c>
      <c r="E1761" s="34" t="s">
        <v>10285</v>
      </c>
      <c r="F1761" s="34" t="s">
        <v>10286</v>
      </c>
      <c r="G1761" s="34" t="s">
        <v>13767</v>
      </c>
      <c r="H1761" s="35" t="s">
        <v>10287</v>
      </c>
      <c r="I1761" s="36" t="str">
        <f t="shared" si="245"/>
        <v>3</v>
      </c>
      <c r="J1761" s="36">
        <f t="shared" si="246"/>
        <v>14</v>
      </c>
      <c r="K1761" s="36" t="str">
        <f t="shared" si="247"/>
        <v>27</v>
      </c>
      <c r="L1761" s="36" t="str">
        <f t="shared" si="248"/>
        <v>12</v>
      </c>
      <c r="M1761" s="36" t="str">
        <f t="shared" si="249"/>
        <v>85</v>
      </c>
      <c r="N1761" s="34">
        <f t="shared" si="251"/>
        <v>26761.694</v>
      </c>
      <c r="O1761" s="37">
        <v>16500</v>
      </c>
      <c r="P1761" s="37">
        <v>10261.694</v>
      </c>
      <c r="Q1761" s="32" t="s">
        <v>3872</v>
      </c>
      <c r="R1761" s="37" t="s">
        <v>10288</v>
      </c>
      <c r="S1761" s="38">
        <v>44364</v>
      </c>
      <c r="T1761" s="39">
        <f t="shared" si="252"/>
        <v>28</v>
      </c>
    </row>
    <row r="1762" spans="1:20" s="61" customFormat="1" ht="54" hidden="1" outlineLevel="1">
      <c r="A1762" s="32">
        <f t="shared" si="250"/>
        <v>1827</v>
      </c>
      <c r="B1762" s="32" t="s">
        <v>3868</v>
      </c>
      <c r="C1762" s="32" t="s">
        <v>10098</v>
      </c>
      <c r="D1762" s="32" t="s">
        <v>10289</v>
      </c>
      <c r="E1762" s="34" t="s">
        <v>10290</v>
      </c>
      <c r="F1762" s="34" t="s">
        <v>10291</v>
      </c>
      <c r="G1762" s="34" t="s">
        <v>13768</v>
      </c>
      <c r="H1762" s="35" t="s">
        <v>10292</v>
      </c>
      <c r="I1762" s="36" t="str">
        <f t="shared" si="245"/>
        <v>3</v>
      </c>
      <c r="J1762" s="36">
        <f t="shared" si="246"/>
        <v>14</v>
      </c>
      <c r="K1762" s="36" t="str">
        <f t="shared" si="247"/>
        <v>15</v>
      </c>
      <c r="L1762" s="36" t="str">
        <f t="shared" si="248"/>
        <v>10</v>
      </c>
      <c r="M1762" s="36" t="str">
        <f t="shared" si="249"/>
        <v>89</v>
      </c>
      <c r="N1762" s="34">
        <f t="shared" si="251"/>
        <v>29850.978999999999</v>
      </c>
      <c r="O1762" s="37">
        <v>18000</v>
      </c>
      <c r="P1762" s="37">
        <v>11850.978999999999</v>
      </c>
      <c r="Q1762" s="32" t="s">
        <v>3872</v>
      </c>
      <c r="R1762" s="37" t="s">
        <v>10293</v>
      </c>
      <c r="S1762" s="38">
        <v>44365</v>
      </c>
      <c r="T1762" s="39">
        <f t="shared" si="252"/>
        <v>28</v>
      </c>
    </row>
    <row r="1763" spans="1:20" s="61" customFormat="1" ht="54" hidden="1" outlineLevel="1">
      <c r="A1763" s="32">
        <f t="shared" si="250"/>
        <v>1828</v>
      </c>
      <c r="B1763" s="32" t="s">
        <v>3868</v>
      </c>
      <c r="C1763" s="32" t="s">
        <v>10098</v>
      </c>
      <c r="D1763" s="32" t="s">
        <v>10294</v>
      </c>
      <c r="E1763" s="34">
        <v>607163187</v>
      </c>
      <c r="F1763" s="34" t="s">
        <v>10295</v>
      </c>
      <c r="G1763" s="34" t="s">
        <v>13769</v>
      </c>
      <c r="H1763" s="35" t="s">
        <v>10296</v>
      </c>
      <c r="I1763" s="36" t="str">
        <f t="shared" si="245"/>
        <v>3</v>
      </c>
      <c r="J1763" s="36">
        <f t="shared" si="246"/>
        <v>14</v>
      </c>
      <c r="K1763" s="36" t="str">
        <f t="shared" si="247"/>
        <v>10</v>
      </c>
      <c r="L1763" s="36" t="str">
        <f t="shared" si="248"/>
        <v>03</v>
      </c>
      <c r="M1763" s="36" t="str">
        <f t="shared" si="249"/>
        <v>92</v>
      </c>
      <c r="N1763" s="34">
        <f t="shared" si="251"/>
        <v>25047.82</v>
      </c>
      <c r="O1763" s="37">
        <v>16000</v>
      </c>
      <c r="P1763" s="37">
        <v>9047.82</v>
      </c>
      <c r="Q1763" s="32" t="s">
        <v>3872</v>
      </c>
      <c r="R1763" s="37" t="s">
        <v>10297</v>
      </c>
      <c r="S1763" s="38">
        <v>44373</v>
      </c>
      <c r="T1763" s="39">
        <f t="shared" si="252"/>
        <v>28</v>
      </c>
    </row>
    <row r="1764" spans="1:20" s="61" customFormat="1" ht="54" hidden="1" outlineLevel="1">
      <c r="A1764" s="32">
        <f t="shared" si="250"/>
        <v>1829</v>
      </c>
      <c r="B1764" s="32" t="s">
        <v>3868</v>
      </c>
      <c r="C1764" s="32" t="s">
        <v>10098</v>
      </c>
      <c r="D1764" s="32" t="s">
        <v>10298</v>
      </c>
      <c r="E1764" s="34">
        <v>487427700</v>
      </c>
      <c r="F1764" s="34" t="s">
        <v>10299</v>
      </c>
      <c r="G1764" s="34" t="s">
        <v>13770</v>
      </c>
      <c r="H1764" s="35" t="s">
        <v>10300</v>
      </c>
      <c r="I1764" s="36" t="str">
        <f t="shared" si="245"/>
        <v>3</v>
      </c>
      <c r="J1764" s="36">
        <f t="shared" si="246"/>
        <v>14</v>
      </c>
      <c r="K1764" s="36" t="str">
        <f t="shared" si="247"/>
        <v>16</v>
      </c>
      <c r="L1764" s="36" t="str">
        <f t="shared" si="248"/>
        <v>01</v>
      </c>
      <c r="M1764" s="36" t="str">
        <f t="shared" si="249"/>
        <v>92</v>
      </c>
      <c r="N1764" s="34">
        <f t="shared" si="251"/>
        <v>25950.733</v>
      </c>
      <c r="O1764" s="37">
        <v>16000</v>
      </c>
      <c r="P1764" s="37">
        <v>9950.7330000000002</v>
      </c>
      <c r="Q1764" s="32" t="s">
        <v>3872</v>
      </c>
      <c r="R1764" s="37" t="s">
        <v>10301</v>
      </c>
      <c r="S1764" s="38">
        <v>44379</v>
      </c>
      <c r="T1764" s="39">
        <f t="shared" si="252"/>
        <v>28</v>
      </c>
    </row>
    <row r="1765" spans="1:20" s="61" customFormat="1" ht="54" hidden="1" outlineLevel="1">
      <c r="A1765" s="32">
        <f t="shared" si="250"/>
        <v>1830</v>
      </c>
      <c r="B1765" s="32" t="s">
        <v>3868</v>
      </c>
      <c r="C1765" s="32" t="s">
        <v>10098</v>
      </c>
      <c r="D1765" s="32" t="s">
        <v>10302</v>
      </c>
      <c r="E1765" s="34" t="s">
        <v>10303</v>
      </c>
      <c r="F1765" s="34" t="s">
        <v>10304</v>
      </c>
      <c r="G1765" s="34" t="s">
        <v>13771</v>
      </c>
      <c r="H1765" s="35" t="s">
        <v>10305</v>
      </c>
      <c r="I1765" s="36" t="str">
        <f t="shared" si="245"/>
        <v>4</v>
      </c>
      <c r="J1765" s="36">
        <f t="shared" si="246"/>
        <v>14</v>
      </c>
      <c r="K1765" s="36" t="str">
        <f t="shared" si="247"/>
        <v>19</v>
      </c>
      <c r="L1765" s="36" t="str">
        <f t="shared" si="248"/>
        <v>05</v>
      </c>
      <c r="M1765" s="36" t="str">
        <f t="shared" si="249"/>
        <v>71</v>
      </c>
      <c r="N1765" s="34">
        <f t="shared" si="251"/>
        <v>25950.733</v>
      </c>
      <c r="O1765" s="37">
        <v>16000</v>
      </c>
      <c r="P1765" s="37">
        <v>9950.7330000000002</v>
      </c>
      <c r="Q1765" s="32" t="s">
        <v>3872</v>
      </c>
      <c r="R1765" s="37" t="s">
        <v>10196</v>
      </c>
      <c r="S1765" s="38">
        <v>44368</v>
      </c>
      <c r="T1765" s="39">
        <f t="shared" si="252"/>
        <v>28</v>
      </c>
    </row>
    <row r="1766" spans="1:20" s="61" customFormat="1" ht="54" hidden="1" outlineLevel="1">
      <c r="A1766" s="32">
        <f t="shared" si="250"/>
        <v>1831</v>
      </c>
      <c r="B1766" s="32" t="s">
        <v>3868</v>
      </c>
      <c r="C1766" s="32" t="s">
        <v>10098</v>
      </c>
      <c r="D1766" s="32" t="s">
        <v>10306</v>
      </c>
      <c r="E1766" s="34" t="s">
        <v>10307</v>
      </c>
      <c r="F1766" s="34" t="s">
        <v>10308</v>
      </c>
      <c r="G1766" s="34" t="s">
        <v>13772</v>
      </c>
      <c r="H1766" s="35" t="s">
        <v>10309</v>
      </c>
      <c r="I1766" s="36" t="str">
        <f t="shared" si="245"/>
        <v>4</v>
      </c>
      <c r="J1766" s="36">
        <f t="shared" si="246"/>
        <v>14</v>
      </c>
      <c r="K1766" s="36" t="str">
        <f t="shared" si="247"/>
        <v>16</v>
      </c>
      <c r="L1766" s="36" t="str">
        <f t="shared" si="248"/>
        <v>04</v>
      </c>
      <c r="M1766" s="36" t="str">
        <f t="shared" si="249"/>
        <v>81</v>
      </c>
      <c r="N1766" s="34">
        <f t="shared" si="251"/>
        <v>23517.855</v>
      </c>
      <c r="O1766" s="37">
        <v>14500</v>
      </c>
      <c r="P1766" s="37">
        <v>9017.8549999999996</v>
      </c>
      <c r="Q1766" s="32" t="s">
        <v>3872</v>
      </c>
      <c r="R1766" s="37" t="s">
        <v>10310</v>
      </c>
      <c r="S1766" s="38">
        <v>44376</v>
      </c>
      <c r="T1766" s="39">
        <f t="shared" si="252"/>
        <v>28</v>
      </c>
    </row>
    <row r="1767" spans="1:20" s="61" customFormat="1" ht="54" hidden="1" outlineLevel="1">
      <c r="A1767" s="32">
        <f t="shared" si="250"/>
        <v>1832</v>
      </c>
      <c r="B1767" s="32" t="s">
        <v>3868</v>
      </c>
      <c r="C1767" s="32" t="s">
        <v>10098</v>
      </c>
      <c r="D1767" s="32" t="s">
        <v>10311</v>
      </c>
      <c r="E1767" s="34" t="s">
        <v>10312</v>
      </c>
      <c r="F1767" s="34" t="s">
        <v>10313</v>
      </c>
      <c r="G1767" s="34" t="s">
        <v>13773</v>
      </c>
      <c r="H1767" s="35" t="s">
        <v>10314</v>
      </c>
      <c r="I1767" s="36" t="str">
        <f t="shared" si="245"/>
        <v>4</v>
      </c>
      <c r="J1767" s="36">
        <f t="shared" si="246"/>
        <v>14</v>
      </c>
      <c r="K1767" s="36" t="str">
        <f t="shared" si="247"/>
        <v>03</v>
      </c>
      <c r="L1767" s="36" t="str">
        <f t="shared" si="248"/>
        <v>03</v>
      </c>
      <c r="M1767" s="36" t="str">
        <f t="shared" si="249"/>
        <v>90</v>
      </c>
      <c r="N1767" s="34">
        <f t="shared" si="251"/>
        <v>26761.694</v>
      </c>
      <c r="O1767" s="37">
        <v>16500</v>
      </c>
      <c r="P1767" s="37">
        <v>10261.694</v>
      </c>
      <c r="Q1767" s="32" t="s">
        <v>3872</v>
      </c>
      <c r="R1767" s="37" t="s">
        <v>10315</v>
      </c>
      <c r="S1767" s="38">
        <v>44368</v>
      </c>
      <c r="T1767" s="39">
        <f t="shared" si="252"/>
        <v>28</v>
      </c>
    </row>
    <row r="1768" spans="1:20" s="61" customFormat="1" ht="54" hidden="1" outlineLevel="1">
      <c r="A1768" s="32">
        <f t="shared" si="250"/>
        <v>1833</v>
      </c>
      <c r="B1768" s="32" t="s">
        <v>3868</v>
      </c>
      <c r="C1768" s="32" t="s">
        <v>10098</v>
      </c>
      <c r="D1768" s="32" t="s">
        <v>10316</v>
      </c>
      <c r="E1768" s="34" t="s">
        <v>10317</v>
      </c>
      <c r="F1768" s="34" t="s">
        <v>10318</v>
      </c>
      <c r="G1768" s="34" t="s">
        <v>13774</v>
      </c>
      <c r="H1768" s="35" t="s">
        <v>10319</v>
      </c>
      <c r="I1768" s="36" t="str">
        <f t="shared" si="245"/>
        <v>3</v>
      </c>
      <c r="J1768" s="36">
        <f t="shared" si="246"/>
        <v>14</v>
      </c>
      <c r="K1768" s="36" t="str">
        <f t="shared" si="247"/>
        <v>10</v>
      </c>
      <c r="L1768" s="36" t="str">
        <f t="shared" si="248"/>
        <v>11</v>
      </c>
      <c r="M1768" s="36" t="str">
        <f t="shared" si="249"/>
        <v>88</v>
      </c>
      <c r="N1768" s="34">
        <f t="shared" si="251"/>
        <v>26761.694</v>
      </c>
      <c r="O1768" s="37">
        <v>16500</v>
      </c>
      <c r="P1768" s="37">
        <v>10261.694</v>
      </c>
      <c r="Q1768" s="32" t="s">
        <v>3872</v>
      </c>
      <c r="R1768" s="37" t="s">
        <v>10320</v>
      </c>
      <c r="S1768" s="38">
        <v>44384</v>
      </c>
      <c r="T1768" s="39">
        <f t="shared" si="252"/>
        <v>28</v>
      </c>
    </row>
    <row r="1769" spans="1:20" s="61" customFormat="1" ht="54" hidden="1" outlineLevel="1">
      <c r="A1769" s="32">
        <f t="shared" si="250"/>
        <v>1834</v>
      </c>
      <c r="B1769" s="32" t="s">
        <v>3868</v>
      </c>
      <c r="C1769" s="32" t="s">
        <v>10098</v>
      </c>
      <c r="D1769" s="32" t="s">
        <v>10321</v>
      </c>
      <c r="E1769" s="34" t="s">
        <v>10322</v>
      </c>
      <c r="F1769" s="34" t="s">
        <v>10323</v>
      </c>
      <c r="G1769" s="34" t="s">
        <v>13775</v>
      </c>
      <c r="H1769" s="35" t="s">
        <v>10324</v>
      </c>
      <c r="I1769" s="36" t="str">
        <f t="shared" si="245"/>
        <v>4</v>
      </c>
      <c r="J1769" s="36">
        <f t="shared" si="246"/>
        <v>14</v>
      </c>
      <c r="K1769" s="36" t="str">
        <f t="shared" si="247"/>
        <v>05</v>
      </c>
      <c r="L1769" s="36" t="str">
        <f t="shared" si="248"/>
        <v>01</v>
      </c>
      <c r="M1769" s="36" t="str">
        <f t="shared" si="249"/>
        <v>88</v>
      </c>
      <c r="N1769" s="34">
        <f t="shared" si="251"/>
        <v>22657.893</v>
      </c>
      <c r="O1769" s="37">
        <v>14000</v>
      </c>
      <c r="P1769" s="37">
        <v>8657.893</v>
      </c>
      <c r="Q1769" s="32" t="s">
        <v>3872</v>
      </c>
      <c r="R1769" s="37" t="s">
        <v>10325</v>
      </c>
      <c r="S1769" s="38">
        <v>44384</v>
      </c>
      <c r="T1769" s="39">
        <f t="shared" si="252"/>
        <v>28</v>
      </c>
    </row>
    <row r="1770" spans="1:20" s="61" customFormat="1" ht="54" hidden="1" outlineLevel="1">
      <c r="A1770" s="32">
        <f t="shared" si="250"/>
        <v>1835</v>
      </c>
      <c r="B1770" s="32" t="s">
        <v>3868</v>
      </c>
      <c r="C1770" s="32" t="s">
        <v>10098</v>
      </c>
      <c r="D1770" s="32" t="s">
        <v>10326</v>
      </c>
      <c r="E1770" s="34" t="s">
        <v>10327</v>
      </c>
      <c r="F1770" s="34" t="s">
        <v>10328</v>
      </c>
      <c r="G1770" s="34" t="s">
        <v>13776</v>
      </c>
      <c r="H1770" s="35" t="s">
        <v>10329</v>
      </c>
      <c r="I1770" s="36" t="str">
        <f t="shared" si="245"/>
        <v>4</v>
      </c>
      <c r="J1770" s="36">
        <f t="shared" si="246"/>
        <v>14</v>
      </c>
      <c r="K1770" s="36" t="str">
        <f t="shared" si="247"/>
        <v>27</v>
      </c>
      <c r="L1770" s="36" t="str">
        <f t="shared" si="248"/>
        <v>03</v>
      </c>
      <c r="M1770" s="36" t="str">
        <f t="shared" si="249"/>
        <v>88</v>
      </c>
      <c r="N1770" s="34">
        <f t="shared" si="251"/>
        <v>25925.252</v>
      </c>
      <c r="O1770" s="37">
        <v>16500</v>
      </c>
      <c r="P1770" s="37">
        <v>9425.2520000000004</v>
      </c>
      <c r="Q1770" s="32" t="s">
        <v>3872</v>
      </c>
      <c r="R1770" s="37" t="s">
        <v>10330</v>
      </c>
      <c r="S1770" s="38">
        <v>44369</v>
      </c>
      <c r="T1770" s="39">
        <f t="shared" si="252"/>
        <v>28</v>
      </c>
    </row>
    <row r="1771" spans="1:20" s="61" customFormat="1" ht="54" hidden="1" outlineLevel="1">
      <c r="A1771" s="32">
        <f t="shared" si="250"/>
        <v>1836</v>
      </c>
      <c r="B1771" s="32" t="s">
        <v>3868</v>
      </c>
      <c r="C1771" s="32" t="s">
        <v>10098</v>
      </c>
      <c r="D1771" s="32" t="s">
        <v>10331</v>
      </c>
      <c r="E1771" s="34">
        <v>637297772</v>
      </c>
      <c r="F1771" s="34" t="s">
        <v>10332</v>
      </c>
      <c r="G1771" s="34" t="s">
        <v>13777</v>
      </c>
      <c r="H1771" s="35" t="s">
        <v>10333</v>
      </c>
      <c r="I1771" s="36" t="str">
        <f t="shared" si="245"/>
        <v>4</v>
      </c>
      <c r="J1771" s="36">
        <f t="shared" si="246"/>
        <v>14</v>
      </c>
      <c r="K1771" s="36" t="str">
        <f t="shared" si="247"/>
        <v>01</v>
      </c>
      <c r="L1771" s="36" t="str">
        <f t="shared" si="248"/>
        <v>01</v>
      </c>
      <c r="M1771" s="36" t="str">
        <f t="shared" si="249"/>
        <v>93</v>
      </c>
      <c r="N1771" s="34">
        <f t="shared" si="251"/>
        <v>21130.933000000001</v>
      </c>
      <c r="O1771" s="37">
        <v>13500</v>
      </c>
      <c r="P1771" s="37">
        <v>7630.933</v>
      </c>
      <c r="Q1771" s="32" t="s">
        <v>3872</v>
      </c>
      <c r="R1771" s="37" t="s">
        <v>10334</v>
      </c>
      <c r="S1771" s="38">
        <v>44403</v>
      </c>
      <c r="T1771" s="39">
        <f t="shared" si="252"/>
        <v>28</v>
      </c>
    </row>
    <row r="1772" spans="1:20" s="61" customFormat="1" ht="54" hidden="1" outlineLevel="1">
      <c r="A1772" s="32">
        <f t="shared" si="250"/>
        <v>1837</v>
      </c>
      <c r="B1772" s="32" t="s">
        <v>3868</v>
      </c>
      <c r="C1772" s="32" t="s">
        <v>10098</v>
      </c>
      <c r="D1772" s="32" t="s">
        <v>10335</v>
      </c>
      <c r="E1772" s="34">
        <v>602703284</v>
      </c>
      <c r="F1772" s="34" t="s">
        <v>10336</v>
      </c>
      <c r="G1772" s="34" t="s">
        <v>13778</v>
      </c>
      <c r="H1772" s="35" t="s">
        <v>10337</v>
      </c>
      <c r="I1772" s="36" t="str">
        <f t="shared" si="245"/>
        <v>3</v>
      </c>
      <c r="J1772" s="36">
        <f t="shared" si="246"/>
        <v>14</v>
      </c>
      <c r="K1772" s="36" t="str">
        <f t="shared" si="247"/>
        <v>11</v>
      </c>
      <c r="L1772" s="36" t="str">
        <f t="shared" si="248"/>
        <v>10</v>
      </c>
      <c r="M1772" s="36" t="str">
        <f t="shared" si="249"/>
        <v>89</v>
      </c>
      <c r="N1772" s="34">
        <f t="shared" si="251"/>
        <v>31310.335999999999</v>
      </c>
      <c r="O1772" s="37">
        <v>20000</v>
      </c>
      <c r="P1772" s="37">
        <v>11310.335999999999</v>
      </c>
      <c r="Q1772" s="32" t="s">
        <v>3872</v>
      </c>
      <c r="R1772" s="37" t="s">
        <v>10338</v>
      </c>
      <c r="S1772" s="38">
        <v>44403</v>
      </c>
      <c r="T1772" s="39">
        <f t="shared" si="252"/>
        <v>28</v>
      </c>
    </row>
    <row r="1773" spans="1:20" s="61" customFormat="1" ht="54" hidden="1" outlineLevel="1">
      <c r="A1773" s="32">
        <f t="shared" si="250"/>
        <v>1838</v>
      </c>
      <c r="B1773" s="32" t="s">
        <v>3868</v>
      </c>
      <c r="C1773" s="32" t="s">
        <v>10098</v>
      </c>
      <c r="D1773" s="32" t="s">
        <v>10339</v>
      </c>
      <c r="E1773" s="34">
        <v>548441599</v>
      </c>
      <c r="F1773" s="34" t="s">
        <v>10340</v>
      </c>
      <c r="G1773" s="34" t="s">
        <v>13779</v>
      </c>
      <c r="H1773" s="35" t="s">
        <v>10341</v>
      </c>
      <c r="I1773" s="36" t="str">
        <f t="shared" si="245"/>
        <v>3</v>
      </c>
      <c r="J1773" s="36">
        <f t="shared" si="246"/>
        <v>14</v>
      </c>
      <c r="K1773" s="36" t="str">
        <f t="shared" si="247"/>
        <v>12</v>
      </c>
      <c r="L1773" s="36" t="str">
        <f t="shared" si="248"/>
        <v>09</v>
      </c>
      <c r="M1773" s="36" t="str">
        <f t="shared" si="249"/>
        <v>92</v>
      </c>
      <c r="N1773" s="34">
        <f t="shared" si="251"/>
        <v>23666.219000000001</v>
      </c>
      <c r="O1773" s="37">
        <v>16000</v>
      </c>
      <c r="P1773" s="37">
        <v>7666.2190000000001</v>
      </c>
      <c r="Q1773" s="32" t="s">
        <v>3872</v>
      </c>
      <c r="R1773" s="37" t="s">
        <v>10342</v>
      </c>
      <c r="S1773" s="38">
        <v>44435</v>
      </c>
      <c r="T1773" s="39">
        <f t="shared" si="252"/>
        <v>28</v>
      </c>
    </row>
    <row r="1774" spans="1:20" s="61" customFormat="1" ht="54" hidden="1" outlineLevel="1">
      <c r="A1774" s="32">
        <f t="shared" si="250"/>
        <v>1839</v>
      </c>
      <c r="B1774" s="32" t="s">
        <v>3868</v>
      </c>
      <c r="C1774" s="32" t="s">
        <v>10098</v>
      </c>
      <c r="D1774" s="32" t="s">
        <v>10343</v>
      </c>
      <c r="E1774" s="34">
        <v>555453944</v>
      </c>
      <c r="F1774" s="34" t="s">
        <v>10344</v>
      </c>
      <c r="G1774" s="34" t="s">
        <v>13780</v>
      </c>
      <c r="H1774" s="35" t="s">
        <v>10345</v>
      </c>
      <c r="I1774" s="36" t="str">
        <f t="shared" si="245"/>
        <v>4</v>
      </c>
      <c r="J1774" s="36">
        <f t="shared" si="246"/>
        <v>14</v>
      </c>
      <c r="K1774" s="36" t="str">
        <f t="shared" si="247"/>
        <v>21</v>
      </c>
      <c r="L1774" s="36" t="str">
        <f t="shared" si="248"/>
        <v>07</v>
      </c>
      <c r="M1774" s="36" t="str">
        <f t="shared" si="249"/>
        <v>94</v>
      </c>
      <c r="N1774" s="34">
        <f t="shared" si="251"/>
        <v>24899.898999999998</v>
      </c>
      <c r="O1774" s="37">
        <v>16500</v>
      </c>
      <c r="P1774" s="37">
        <v>8399.8989999999994</v>
      </c>
      <c r="Q1774" s="32" t="s">
        <v>3872</v>
      </c>
      <c r="R1774" s="37" t="s">
        <v>10346</v>
      </c>
      <c r="S1774" s="38">
        <v>44435</v>
      </c>
      <c r="T1774" s="39">
        <f t="shared" si="252"/>
        <v>28</v>
      </c>
    </row>
    <row r="1775" spans="1:20" s="61" customFormat="1" ht="54" hidden="1" outlineLevel="1">
      <c r="A1775" s="32">
        <f t="shared" si="250"/>
        <v>1840</v>
      </c>
      <c r="B1775" s="32" t="s">
        <v>3868</v>
      </c>
      <c r="C1775" s="32" t="s">
        <v>10098</v>
      </c>
      <c r="D1775" s="32" t="s">
        <v>10347</v>
      </c>
      <c r="E1775" s="34">
        <v>531857414</v>
      </c>
      <c r="F1775" s="34" t="s">
        <v>10348</v>
      </c>
      <c r="G1775" s="34" t="s">
        <v>13781</v>
      </c>
      <c r="H1775" s="35" t="s">
        <v>10349</v>
      </c>
      <c r="I1775" s="36" t="str">
        <f t="shared" si="245"/>
        <v>4</v>
      </c>
      <c r="J1775" s="36">
        <f t="shared" si="246"/>
        <v>14</v>
      </c>
      <c r="K1775" s="36" t="str">
        <f t="shared" si="247"/>
        <v>04</v>
      </c>
      <c r="L1775" s="36" t="str">
        <f t="shared" si="248"/>
        <v>05</v>
      </c>
      <c r="M1775" s="36" t="str">
        <f t="shared" si="249"/>
        <v>91</v>
      </c>
      <c r="N1775" s="34">
        <f t="shared" si="251"/>
        <v>19618.102999999999</v>
      </c>
      <c r="O1775" s="37">
        <v>13000</v>
      </c>
      <c r="P1775" s="37">
        <v>6618.1030000000001</v>
      </c>
      <c r="Q1775" s="32" t="s">
        <v>3872</v>
      </c>
      <c r="R1775" s="37" t="s">
        <v>10350</v>
      </c>
      <c r="S1775" s="38">
        <v>44434</v>
      </c>
      <c r="T1775" s="39">
        <f t="shared" si="252"/>
        <v>28</v>
      </c>
    </row>
    <row r="1776" spans="1:20" s="61" customFormat="1" ht="54" hidden="1" outlineLevel="1">
      <c r="A1776" s="32">
        <f t="shared" si="250"/>
        <v>1841</v>
      </c>
      <c r="B1776" s="32" t="s">
        <v>3868</v>
      </c>
      <c r="C1776" s="32" t="s">
        <v>10098</v>
      </c>
      <c r="D1776" s="32" t="s">
        <v>10351</v>
      </c>
      <c r="E1776" s="34">
        <v>501563804</v>
      </c>
      <c r="F1776" s="34" t="s">
        <v>10352</v>
      </c>
      <c r="G1776" s="34" t="s">
        <v>13782</v>
      </c>
      <c r="H1776" s="35" t="s">
        <v>10353</v>
      </c>
      <c r="I1776" s="36" t="str">
        <f t="shared" si="245"/>
        <v>4</v>
      </c>
      <c r="J1776" s="36">
        <f t="shared" si="246"/>
        <v>14</v>
      </c>
      <c r="K1776" s="36" t="str">
        <f t="shared" si="247"/>
        <v>26</v>
      </c>
      <c r="L1776" s="36" t="str">
        <f t="shared" si="248"/>
        <v>01</v>
      </c>
      <c r="M1776" s="36" t="str">
        <f t="shared" si="249"/>
        <v>91</v>
      </c>
      <c r="N1776" s="34">
        <f t="shared" si="251"/>
        <v>24145.123</v>
      </c>
      <c r="O1776" s="37">
        <v>16000</v>
      </c>
      <c r="P1776" s="37">
        <v>8145.1229999999996</v>
      </c>
      <c r="Q1776" s="32" t="s">
        <v>3872</v>
      </c>
      <c r="R1776" s="37" t="s">
        <v>10354</v>
      </c>
      <c r="S1776" s="38">
        <v>44425</v>
      </c>
      <c r="T1776" s="39">
        <f t="shared" si="252"/>
        <v>28</v>
      </c>
    </row>
    <row r="1777" spans="1:20" s="61" customFormat="1" ht="54" hidden="1" outlineLevel="1">
      <c r="A1777" s="32">
        <f t="shared" si="250"/>
        <v>1842</v>
      </c>
      <c r="B1777" s="32" t="s">
        <v>3868</v>
      </c>
      <c r="C1777" s="32" t="s">
        <v>10098</v>
      </c>
      <c r="D1777" s="32" t="s">
        <v>10355</v>
      </c>
      <c r="E1777" s="34">
        <v>549307858</v>
      </c>
      <c r="F1777" s="34" t="s">
        <v>10356</v>
      </c>
      <c r="G1777" s="34" t="s">
        <v>13783</v>
      </c>
      <c r="H1777" s="35" t="s">
        <v>10357</v>
      </c>
      <c r="I1777" s="36" t="str">
        <f t="shared" si="245"/>
        <v>4</v>
      </c>
      <c r="J1777" s="36">
        <f t="shared" si="246"/>
        <v>14</v>
      </c>
      <c r="K1777" s="36" t="str">
        <f t="shared" si="247"/>
        <v>25</v>
      </c>
      <c r="L1777" s="36" t="str">
        <f t="shared" si="248"/>
        <v>03</v>
      </c>
      <c r="M1777" s="36" t="str">
        <f t="shared" si="249"/>
        <v>92</v>
      </c>
      <c r="N1777" s="34">
        <f t="shared" si="251"/>
        <v>19418.088</v>
      </c>
      <c r="O1777" s="37">
        <v>13000</v>
      </c>
      <c r="P1777" s="37">
        <v>6418.0879999999997</v>
      </c>
      <c r="Q1777" s="32" t="s">
        <v>3872</v>
      </c>
      <c r="R1777" s="37" t="s">
        <v>10358</v>
      </c>
      <c r="S1777" s="38">
        <v>44405</v>
      </c>
      <c r="T1777" s="39">
        <f t="shared" si="252"/>
        <v>28</v>
      </c>
    </row>
    <row r="1778" spans="1:20" s="61" customFormat="1" ht="54" hidden="1" outlineLevel="1">
      <c r="A1778" s="32">
        <f t="shared" si="250"/>
        <v>1843</v>
      </c>
      <c r="B1778" s="32" t="s">
        <v>3868</v>
      </c>
      <c r="C1778" s="32" t="s">
        <v>10098</v>
      </c>
      <c r="D1778" s="32" t="s">
        <v>10359</v>
      </c>
      <c r="E1778" s="34">
        <v>542958385</v>
      </c>
      <c r="F1778" s="34" t="s">
        <v>10360</v>
      </c>
      <c r="G1778" s="34" t="s">
        <v>13784</v>
      </c>
      <c r="H1778" s="35" t="s">
        <v>10361</v>
      </c>
      <c r="I1778" s="36" t="str">
        <f t="shared" si="245"/>
        <v>3</v>
      </c>
      <c r="J1778" s="36">
        <f t="shared" si="246"/>
        <v>14</v>
      </c>
      <c r="K1778" s="36" t="str">
        <f t="shared" si="247"/>
        <v>23</v>
      </c>
      <c r="L1778" s="36" t="str">
        <f t="shared" si="248"/>
        <v>09</v>
      </c>
      <c r="M1778" s="36" t="str">
        <f t="shared" si="249"/>
        <v>92</v>
      </c>
      <c r="N1778" s="34">
        <f t="shared" si="251"/>
        <v>23968.313999999998</v>
      </c>
      <c r="O1778" s="37">
        <v>16500</v>
      </c>
      <c r="P1778" s="37">
        <v>7468.3140000000003</v>
      </c>
      <c r="Q1778" s="32" t="s">
        <v>3872</v>
      </c>
      <c r="R1778" s="37" t="s">
        <v>10362</v>
      </c>
      <c r="S1778" s="38">
        <v>44455</v>
      </c>
      <c r="T1778" s="39">
        <f t="shared" si="252"/>
        <v>28</v>
      </c>
    </row>
    <row r="1779" spans="1:20" s="61" customFormat="1" ht="54" hidden="1" outlineLevel="1">
      <c r="A1779" s="32">
        <f t="shared" si="250"/>
        <v>1844</v>
      </c>
      <c r="B1779" s="32" t="s">
        <v>3868</v>
      </c>
      <c r="C1779" s="32" t="s">
        <v>10098</v>
      </c>
      <c r="D1779" s="32" t="s">
        <v>10363</v>
      </c>
      <c r="E1779" s="34">
        <v>564343396</v>
      </c>
      <c r="F1779" s="34" t="s">
        <v>10364</v>
      </c>
      <c r="G1779" s="34" t="s">
        <v>13785</v>
      </c>
      <c r="H1779" s="35" t="s">
        <v>10365</v>
      </c>
      <c r="I1779" s="36" t="str">
        <f t="shared" si="245"/>
        <v>4</v>
      </c>
      <c r="J1779" s="36">
        <f t="shared" si="246"/>
        <v>14</v>
      </c>
      <c r="K1779" s="36" t="str">
        <f t="shared" si="247"/>
        <v>07</v>
      </c>
      <c r="L1779" s="36" t="str">
        <f t="shared" si="248"/>
        <v>02</v>
      </c>
      <c r="M1779" s="36" t="str">
        <f t="shared" si="249"/>
        <v>90</v>
      </c>
      <c r="N1779" s="34">
        <f t="shared" si="251"/>
        <v>17321.635000000002</v>
      </c>
      <c r="O1779" s="37">
        <v>13500</v>
      </c>
      <c r="P1779" s="37">
        <v>3821.6350000000002</v>
      </c>
      <c r="Q1779" s="32" t="s">
        <v>3872</v>
      </c>
      <c r="R1779" s="37" t="s">
        <v>10366</v>
      </c>
      <c r="S1779" s="38">
        <v>43915</v>
      </c>
      <c r="T1779" s="39">
        <f t="shared" si="252"/>
        <v>28</v>
      </c>
    </row>
    <row r="1780" spans="1:20" s="61" customFormat="1" ht="54" hidden="1" outlineLevel="1">
      <c r="A1780" s="32">
        <f t="shared" si="250"/>
        <v>1845</v>
      </c>
      <c r="B1780" s="32" t="s">
        <v>3868</v>
      </c>
      <c r="C1780" s="32" t="s">
        <v>10098</v>
      </c>
      <c r="D1780" s="32" t="s">
        <v>10367</v>
      </c>
      <c r="E1780" s="34">
        <v>524453533</v>
      </c>
      <c r="F1780" s="34" t="s">
        <v>10368</v>
      </c>
      <c r="G1780" s="34" t="s">
        <v>13786</v>
      </c>
      <c r="H1780" s="35" t="s">
        <v>10369</v>
      </c>
      <c r="I1780" s="36" t="str">
        <f t="shared" si="245"/>
        <v>4</v>
      </c>
      <c r="J1780" s="36">
        <f t="shared" si="246"/>
        <v>14</v>
      </c>
      <c r="K1780" s="36" t="str">
        <f t="shared" si="247"/>
        <v>28</v>
      </c>
      <c r="L1780" s="36" t="str">
        <f t="shared" si="248"/>
        <v>09</v>
      </c>
      <c r="M1780" s="36" t="str">
        <f t="shared" si="249"/>
        <v>68</v>
      </c>
      <c r="N1780" s="34">
        <f t="shared" si="251"/>
        <v>23241.945</v>
      </c>
      <c r="O1780" s="37">
        <v>16000</v>
      </c>
      <c r="P1780" s="37">
        <v>7241.9449999999997</v>
      </c>
      <c r="Q1780" s="32" t="s">
        <v>3872</v>
      </c>
      <c r="R1780" s="37" t="s">
        <v>10370</v>
      </c>
      <c r="S1780" s="38">
        <v>44433</v>
      </c>
      <c r="T1780" s="39">
        <f t="shared" si="252"/>
        <v>28</v>
      </c>
    </row>
    <row r="1781" spans="1:20" s="61" customFormat="1" ht="54" hidden="1" outlineLevel="1">
      <c r="A1781" s="32">
        <f t="shared" si="250"/>
        <v>1846</v>
      </c>
      <c r="B1781" s="32" t="s">
        <v>3868</v>
      </c>
      <c r="C1781" s="32" t="s">
        <v>10098</v>
      </c>
      <c r="D1781" s="32" t="s">
        <v>10371</v>
      </c>
      <c r="E1781" s="34">
        <v>614818300</v>
      </c>
      <c r="F1781" s="34" t="s">
        <v>10372</v>
      </c>
      <c r="G1781" s="34" t="s">
        <v>13787</v>
      </c>
      <c r="H1781" s="35" t="s">
        <v>10373</v>
      </c>
      <c r="I1781" s="36" t="str">
        <f t="shared" ref="I1781:I1832" si="253">+MID(H1781,1,1)</f>
        <v>4</v>
      </c>
      <c r="J1781" s="36">
        <f t="shared" ref="J1781:J1832" si="254">+LEN(H1781)</f>
        <v>14</v>
      </c>
      <c r="K1781" s="36" t="str">
        <f t="shared" ref="K1781:K1832" si="255">+MID(H1781,2,2)</f>
        <v>11</v>
      </c>
      <c r="L1781" s="36" t="str">
        <f t="shared" ref="L1781:L1832" si="256">+MID(H1781,4,2)</f>
        <v>02</v>
      </c>
      <c r="M1781" s="36" t="str">
        <f t="shared" ref="M1781:M1832" si="257">+MID(H1781,6,2)</f>
        <v>90</v>
      </c>
      <c r="N1781" s="34">
        <f t="shared" si="251"/>
        <v>21821.837</v>
      </c>
      <c r="O1781" s="37">
        <v>14500</v>
      </c>
      <c r="P1781" s="37">
        <v>7321.8370000000004</v>
      </c>
      <c r="Q1781" s="32" t="s">
        <v>3872</v>
      </c>
      <c r="R1781" s="37" t="s">
        <v>10374</v>
      </c>
      <c r="S1781" s="38">
        <v>44446</v>
      </c>
      <c r="T1781" s="39">
        <f t="shared" si="252"/>
        <v>28</v>
      </c>
    </row>
    <row r="1782" spans="1:20" s="61" customFormat="1" ht="54" hidden="1" outlineLevel="1">
      <c r="A1782" s="32">
        <f t="shared" si="250"/>
        <v>1847</v>
      </c>
      <c r="B1782" s="32" t="s">
        <v>3868</v>
      </c>
      <c r="C1782" s="32" t="s">
        <v>10098</v>
      </c>
      <c r="D1782" s="32" t="s">
        <v>10375</v>
      </c>
      <c r="E1782" s="34">
        <v>577574442</v>
      </c>
      <c r="F1782" s="34" t="s">
        <v>10376</v>
      </c>
      <c r="G1782" s="34" t="s">
        <v>13788</v>
      </c>
      <c r="H1782" s="35" t="s">
        <v>10377</v>
      </c>
      <c r="I1782" s="36" t="str">
        <f t="shared" si="253"/>
        <v>4</v>
      </c>
      <c r="J1782" s="36">
        <f t="shared" si="254"/>
        <v>14</v>
      </c>
      <c r="K1782" s="36" t="str">
        <f t="shared" si="255"/>
        <v>22</v>
      </c>
      <c r="L1782" s="36" t="str">
        <f t="shared" si="256"/>
        <v>01</v>
      </c>
      <c r="M1782" s="36" t="str">
        <f t="shared" si="257"/>
        <v>85</v>
      </c>
      <c r="N1782" s="34">
        <f t="shared" si="251"/>
        <v>23241.945</v>
      </c>
      <c r="O1782" s="37">
        <v>16000</v>
      </c>
      <c r="P1782" s="37">
        <v>7241.9449999999997</v>
      </c>
      <c r="Q1782" s="32" t="s">
        <v>3872</v>
      </c>
      <c r="R1782" s="37" t="s">
        <v>10378</v>
      </c>
      <c r="S1782" s="38">
        <v>44482</v>
      </c>
      <c r="T1782" s="39">
        <f t="shared" si="252"/>
        <v>28</v>
      </c>
    </row>
    <row r="1783" spans="1:20" s="61" customFormat="1" ht="54" hidden="1" outlineLevel="1">
      <c r="A1783" s="32">
        <f t="shared" si="250"/>
        <v>1848</v>
      </c>
      <c r="B1783" s="32" t="s">
        <v>3868</v>
      </c>
      <c r="C1783" s="32" t="s">
        <v>10098</v>
      </c>
      <c r="D1783" s="32" t="s">
        <v>10379</v>
      </c>
      <c r="E1783" s="34">
        <v>600413118</v>
      </c>
      <c r="F1783" s="34" t="s">
        <v>10380</v>
      </c>
      <c r="G1783" s="34" t="s">
        <v>13789</v>
      </c>
      <c r="H1783" s="35" t="s">
        <v>10381</v>
      </c>
      <c r="I1783" s="36" t="str">
        <f t="shared" si="253"/>
        <v>3</v>
      </c>
      <c r="J1783" s="36">
        <f t="shared" si="254"/>
        <v>14</v>
      </c>
      <c r="K1783" s="36" t="str">
        <f t="shared" si="255"/>
        <v>17</v>
      </c>
      <c r="L1783" s="36" t="str">
        <f t="shared" si="256"/>
        <v>01</v>
      </c>
      <c r="M1783" s="36" t="str">
        <f t="shared" si="257"/>
        <v>81</v>
      </c>
      <c r="N1783" s="34">
        <f t="shared" si="251"/>
        <v>27599.809999999998</v>
      </c>
      <c r="O1783" s="37">
        <v>19000</v>
      </c>
      <c r="P1783" s="37">
        <v>8599.81</v>
      </c>
      <c r="Q1783" s="32" t="s">
        <v>3872</v>
      </c>
      <c r="R1783" s="37" t="s">
        <v>10382</v>
      </c>
      <c r="S1783" s="38">
        <v>44434</v>
      </c>
      <c r="T1783" s="39">
        <f t="shared" si="252"/>
        <v>28</v>
      </c>
    </row>
    <row r="1784" spans="1:20" s="61" customFormat="1" ht="54" hidden="1" outlineLevel="1">
      <c r="A1784" s="32">
        <f t="shared" si="250"/>
        <v>1849</v>
      </c>
      <c r="B1784" s="32" t="s">
        <v>3868</v>
      </c>
      <c r="C1784" s="32" t="s">
        <v>10098</v>
      </c>
      <c r="D1784" s="32" t="s">
        <v>10383</v>
      </c>
      <c r="E1784" s="34">
        <v>562632085</v>
      </c>
      <c r="F1784" s="34" t="s">
        <v>10384</v>
      </c>
      <c r="G1784" s="34" t="s">
        <v>13790</v>
      </c>
      <c r="H1784" s="35" t="s">
        <v>10385</v>
      </c>
      <c r="I1784" s="36" t="str">
        <f t="shared" si="253"/>
        <v>4</v>
      </c>
      <c r="J1784" s="36">
        <f t="shared" si="254"/>
        <v>14</v>
      </c>
      <c r="K1784" s="36" t="str">
        <f t="shared" si="255"/>
        <v>01</v>
      </c>
      <c r="L1784" s="36" t="str">
        <f t="shared" si="256"/>
        <v>08</v>
      </c>
      <c r="M1784" s="36" t="str">
        <f t="shared" si="257"/>
        <v>85</v>
      </c>
      <c r="N1784" s="34">
        <f t="shared" si="251"/>
        <v>22771.561999999998</v>
      </c>
      <c r="O1784" s="37">
        <v>17000</v>
      </c>
      <c r="P1784" s="37">
        <v>5771.5619999999999</v>
      </c>
      <c r="Q1784" s="32" t="s">
        <v>3872</v>
      </c>
      <c r="R1784" s="37" t="s">
        <v>10386</v>
      </c>
      <c r="S1784" s="38">
        <v>44488</v>
      </c>
      <c r="T1784" s="39">
        <f t="shared" si="252"/>
        <v>28</v>
      </c>
    </row>
    <row r="1785" spans="1:20" s="61" customFormat="1" ht="54" hidden="1" outlineLevel="1">
      <c r="A1785" s="32">
        <f t="shared" si="250"/>
        <v>1850</v>
      </c>
      <c r="B1785" s="32" t="s">
        <v>3868</v>
      </c>
      <c r="C1785" s="32" t="s">
        <v>10098</v>
      </c>
      <c r="D1785" s="32" t="s">
        <v>10387</v>
      </c>
      <c r="E1785" s="34">
        <v>549135202</v>
      </c>
      <c r="F1785" s="34" t="s">
        <v>10388</v>
      </c>
      <c r="G1785" s="34" t="s">
        <v>13791</v>
      </c>
      <c r="H1785" s="35" t="s">
        <v>10389</v>
      </c>
      <c r="I1785" s="36" t="str">
        <f t="shared" si="253"/>
        <v>4</v>
      </c>
      <c r="J1785" s="36">
        <f t="shared" si="254"/>
        <v>14</v>
      </c>
      <c r="K1785" s="36" t="str">
        <f t="shared" si="255"/>
        <v>12</v>
      </c>
      <c r="L1785" s="36" t="str">
        <f t="shared" si="256"/>
        <v>07</v>
      </c>
      <c r="M1785" s="36" t="str">
        <f t="shared" si="257"/>
        <v>94</v>
      </c>
      <c r="N1785" s="34">
        <f t="shared" si="251"/>
        <v>23661.974999999999</v>
      </c>
      <c r="O1785" s="37">
        <v>17090</v>
      </c>
      <c r="P1785" s="37">
        <v>6571.9750000000004</v>
      </c>
      <c r="Q1785" s="32" t="s">
        <v>3872</v>
      </c>
      <c r="R1785" s="37" t="s">
        <v>10390</v>
      </c>
      <c r="S1785" s="38">
        <v>44468</v>
      </c>
      <c r="T1785" s="39">
        <f t="shared" si="252"/>
        <v>28</v>
      </c>
    </row>
    <row r="1786" spans="1:20" s="61" customFormat="1" ht="54" hidden="1" outlineLevel="1">
      <c r="A1786" s="32">
        <f t="shared" ref="A1786:A1849" si="258">+A1785+1</f>
        <v>1851</v>
      </c>
      <c r="B1786" s="32" t="s">
        <v>3868</v>
      </c>
      <c r="C1786" s="32" t="s">
        <v>10098</v>
      </c>
      <c r="D1786" s="32" t="s">
        <v>10391</v>
      </c>
      <c r="E1786" s="34">
        <v>554331646</v>
      </c>
      <c r="F1786" s="34" t="s">
        <v>10392</v>
      </c>
      <c r="G1786" s="34" t="s">
        <v>13792</v>
      </c>
      <c r="H1786" s="35" t="s">
        <v>10393</v>
      </c>
      <c r="I1786" s="36" t="str">
        <f t="shared" si="253"/>
        <v>3</v>
      </c>
      <c r="J1786" s="36">
        <f t="shared" si="254"/>
        <v>14</v>
      </c>
      <c r="K1786" s="36" t="str">
        <f t="shared" si="255"/>
        <v>28</v>
      </c>
      <c r="L1786" s="36" t="str">
        <f t="shared" si="256"/>
        <v>09</v>
      </c>
      <c r="M1786" s="36" t="str">
        <f t="shared" si="257"/>
        <v>84</v>
      </c>
      <c r="N1786" s="34">
        <f t="shared" si="251"/>
        <v>24694.567999999999</v>
      </c>
      <c r="O1786" s="37">
        <v>17000</v>
      </c>
      <c r="P1786" s="37">
        <v>7694.5680000000002</v>
      </c>
      <c r="Q1786" s="32" t="s">
        <v>3872</v>
      </c>
      <c r="R1786" s="37" t="s">
        <v>10394</v>
      </c>
      <c r="S1786" s="38">
        <v>44438</v>
      </c>
      <c r="T1786" s="39">
        <f t="shared" si="252"/>
        <v>28</v>
      </c>
    </row>
    <row r="1787" spans="1:20" s="61" customFormat="1" ht="54" hidden="1" outlineLevel="1">
      <c r="A1787" s="32">
        <f t="shared" si="258"/>
        <v>1852</v>
      </c>
      <c r="B1787" s="32" t="s">
        <v>3868</v>
      </c>
      <c r="C1787" s="32" t="s">
        <v>10098</v>
      </c>
      <c r="D1787" s="32" t="s">
        <v>10395</v>
      </c>
      <c r="E1787" s="34">
        <v>517579884</v>
      </c>
      <c r="F1787" s="34" t="s">
        <v>10396</v>
      </c>
      <c r="G1787" s="34" t="s">
        <v>13793</v>
      </c>
      <c r="H1787" s="35" t="s">
        <v>10397</v>
      </c>
      <c r="I1787" s="36" t="str">
        <f t="shared" si="253"/>
        <v>3</v>
      </c>
      <c r="J1787" s="36">
        <f t="shared" si="254"/>
        <v>14</v>
      </c>
      <c r="K1787" s="36" t="str">
        <f t="shared" si="255"/>
        <v>21</v>
      </c>
      <c r="L1787" s="36" t="str">
        <f t="shared" si="256"/>
        <v>11</v>
      </c>
      <c r="M1787" s="36" t="str">
        <f t="shared" si="257"/>
        <v>89</v>
      </c>
      <c r="N1787" s="34">
        <f t="shared" si="251"/>
        <v>23968.313999999998</v>
      </c>
      <c r="O1787" s="37">
        <v>16500</v>
      </c>
      <c r="P1787" s="37">
        <v>7468.3140000000003</v>
      </c>
      <c r="Q1787" s="32" t="s">
        <v>3872</v>
      </c>
      <c r="R1787" s="37" t="s">
        <v>10398</v>
      </c>
      <c r="S1787" s="38">
        <v>44465</v>
      </c>
      <c r="T1787" s="39">
        <f t="shared" si="252"/>
        <v>28</v>
      </c>
    </row>
    <row r="1788" spans="1:20" s="61" customFormat="1" ht="54" hidden="1" outlineLevel="1">
      <c r="A1788" s="32">
        <f t="shared" si="258"/>
        <v>1853</v>
      </c>
      <c r="B1788" s="32" t="s">
        <v>3868</v>
      </c>
      <c r="C1788" s="32" t="s">
        <v>10098</v>
      </c>
      <c r="D1788" s="32" t="s">
        <v>10399</v>
      </c>
      <c r="E1788" s="34">
        <v>578534031</v>
      </c>
      <c r="F1788" s="34" t="s">
        <v>10400</v>
      </c>
      <c r="G1788" s="34" t="s">
        <v>13794</v>
      </c>
      <c r="H1788" s="35" t="s">
        <v>10401</v>
      </c>
      <c r="I1788" s="36" t="str">
        <f t="shared" si="253"/>
        <v>4</v>
      </c>
      <c r="J1788" s="36">
        <f t="shared" si="254"/>
        <v>14</v>
      </c>
      <c r="K1788" s="36" t="str">
        <f t="shared" si="255"/>
        <v>10</v>
      </c>
      <c r="L1788" s="36" t="str">
        <f t="shared" si="256"/>
        <v>06</v>
      </c>
      <c r="M1788" s="36" t="str">
        <f t="shared" si="257"/>
        <v>92</v>
      </c>
      <c r="N1788" s="34">
        <f t="shared" ref="N1788:N1852" si="259">O1788+P1788</f>
        <v>21789.377</v>
      </c>
      <c r="O1788" s="37">
        <v>15000</v>
      </c>
      <c r="P1788" s="37">
        <v>6789.3770000000004</v>
      </c>
      <c r="Q1788" s="32" t="s">
        <v>3872</v>
      </c>
      <c r="R1788" s="37" t="s">
        <v>10402</v>
      </c>
      <c r="S1788" s="38">
        <v>44454</v>
      </c>
      <c r="T1788" s="39">
        <f t="shared" si="252"/>
        <v>28</v>
      </c>
    </row>
    <row r="1789" spans="1:20" s="61" customFormat="1" ht="54" hidden="1" outlineLevel="1">
      <c r="A1789" s="32">
        <f t="shared" si="258"/>
        <v>1854</v>
      </c>
      <c r="B1789" s="32" t="s">
        <v>3868</v>
      </c>
      <c r="C1789" s="32" t="s">
        <v>10098</v>
      </c>
      <c r="D1789" s="32" t="s">
        <v>10403</v>
      </c>
      <c r="E1789" s="34">
        <v>411139022</v>
      </c>
      <c r="F1789" s="34" t="s">
        <v>10404</v>
      </c>
      <c r="G1789" s="34" t="s">
        <v>13795</v>
      </c>
      <c r="H1789" s="35" t="s">
        <v>10405</v>
      </c>
      <c r="I1789" s="36" t="str">
        <f t="shared" si="253"/>
        <v>3</v>
      </c>
      <c r="J1789" s="36">
        <f t="shared" si="254"/>
        <v>14</v>
      </c>
      <c r="K1789" s="36" t="str">
        <f t="shared" si="255"/>
        <v>02</v>
      </c>
      <c r="L1789" s="36" t="str">
        <f t="shared" si="256"/>
        <v>12</v>
      </c>
      <c r="M1789" s="36" t="str">
        <f t="shared" si="257"/>
        <v>70</v>
      </c>
      <c r="N1789" s="34">
        <f t="shared" si="259"/>
        <v>23968.313999999998</v>
      </c>
      <c r="O1789" s="37">
        <v>16500</v>
      </c>
      <c r="P1789" s="37">
        <v>7468.3140000000003</v>
      </c>
      <c r="Q1789" s="32" t="s">
        <v>3872</v>
      </c>
      <c r="R1789" s="37" t="s">
        <v>10406</v>
      </c>
      <c r="S1789" s="38">
        <v>44467</v>
      </c>
      <c r="T1789" s="39">
        <f t="shared" si="252"/>
        <v>28</v>
      </c>
    </row>
    <row r="1790" spans="1:20" s="61" customFormat="1" ht="54" hidden="1" outlineLevel="1">
      <c r="A1790" s="32">
        <f t="shared" si="258"/>
        <v>1855</v>
      </c>
      <c r="B1790" s="32" t="s">
        <v>3868</v>
      </c>
      <c r="C1790" s="32" t="s">
        <v>10098</v>
      </c>
      <c r="D1790" s="32" t="s">
        <v>10407</v>
      </c>
      <c r="E1790" s="34">
        <v>596008082</v>
      </c>
      <c r="F1790" s="34" t="s">
        <v>10408</v>
      </c>
      <c r="G1790" s="34" t="s">
        <v>13796</v>
      </c>
      <c r="H1790" s="35" t="s">
        <v>10409</v>
      </c>
      <c r="I1790" s="36" t="str">
        <f t="shared" si="253"/>
        <v>3</v>
      </c>
      <c r="J1790" s="36">
        <f t="shared" si="254"/>
        <v>14</v>
      </c>
      <c r="K1790" s="36" t="str">
        <f t="shared" si="255"/>
        <v>10</v>
      </c>
      <c r="L1790" s="36" t="str">
        <f t="shared" si="256"/>
        <v>06</v>
      </c>
      <c r="M1790" s="36" t="str">
        <f t="shared" si="257"/>
        <v>91</v>
      </c>
      <c r="N1790" s="34">
        <f t="shared" si="259"/>
        <v>25420.94</v>
      </c>
      <c r="O1790" s="37">
        <v>17500</v>
      </c>
      <c r="P1790" s="37">
        <v>7920.94</v>
      </c>
      <c r="Q1790" s="32" t="s">
        <v>3872</v>
      </c>
      <c r="R1790" s="37" t="s">
        <v>10410</v>
      </c>
      <c r="S1790" s="38">
        <v>44465</v>
      </c>
      <c r="T1790" s="39">
        <f t="shared" si="252"/>
        <v>28</v>
      </c>
    </row>
    <row r="1791" spans="1:20" s="61" customFormat="1" ht="54" hidden="1" outlineLevel="1">
      <c r="A1791" s="32">
        <f t="shared" si="258"/>
        <v>1856</v>
      </c>
      <c r="B1791" s="32" t="s">
        <v>3868</v>
      </c>
      <c r="C1791" s="32" t="s">
        <v>10098</v>
      </c>
      <c r="D1791" s="32" t="s">
        <v>10411</v>
      </c>
      <c r="E1791" s="34">
        <v>600145625</v>
      </c>
      <c r="F1791" s="34" t="s">
        <v>10412</v>
      </c>
      <c r="G1791" s="34" t="s">
        <v>13797</v>
      </c>
      <c r="H1791" s="35" t="s">
        <v>10413</v>
      </c>
      <c r="I1791" s="36" t="str">
        <f t="shared" si="253"/>
        <v>4</v>
      </c>
      <c r="J1791" s="36">
        <f t="shared" si="254"/>
        <v>14</v>
      </c>
      <c r="K1791" s="36" t="str">
        <f t="shared" si="255"/>
        <v>03</v>
      </c>
      <c r="L1791" s="36" t="str">
        <f t="shared" si="256"/>
        <v>12</v>
      </c>
      <c r="M1791" s="36" t="str">
        <f t="shared" si="257"/>
        <v>86</v>
      </c>
      <c r="N1791" s="34">
        <f t="shared" si="259"/>
        <v>20219.574000000001</v>
      </c>
      <c r="O1791" s="37">
        <v>14728.3</v>
      </c>
      <c r="P1791" s="37">
        <v>5491.2740000000003</v>
      </c>
      <c r="Q1791" s="32" t="s">
        <v>3872</v>
      </c>
      <c r="R1791" s="37" t="s">
        <v>10414</v>
      </c>
      <c r="S1791" s="38">
        <v>44273</v>
      </c>
      <c r="T1791" s="39">
        <f t="shared" si="252"/>
        <v>28</v>
      </c>
    </row>
    <row r="1792" spans="1:20" s="61" customFormat="1" ht="54" hidden="1" outlineLevel="1">
      <c r="A1792" s="32">
        <f t="shared" si="258"/>
        <v>1857</v>
      </c>
      <c r="B1792" s="32" t="s">
        <v>3868</v>
      </c>
      <c r="C1792" s="32" t="s">
        <v>10098</v>
      </c>
      <c r="D1792" s="32" t="s">
        <v>10415</v>
      </c>
      <c r="E1792" s="34">
        <v>599993829</v>
      </c>
      <c r="F1792" s="34" t="s">
        <v>10416</v>
      </c>
      <c r="G1792" s="34" t="s">
        <v>13798</v>
      </c>
      <c r="H1792" s="35" t="s">
        <v>10417</v>
      </c>
      <c r="I1792" s="36" t="str">
        <f t="shared" si="253"/>
        <v>3</v>
      </c>
      <c r="J1792" s="36">
        <f t="shared" si="254"/>
        <v>14</v>
      </c>
      <c r="K1792" s="36" t="str">
        <f t="shared" si="255"/>
        <v>03</v>
      </c>
      <c r="L1792" s="36" t="str">
        <f t="shared" si="256"/>
        <v>07</v>
      </c>
      <c r="M1792" s="36" t="str">
        <f t="shared" si="257"/>
        <v>90</v>
      </c>
      <c r="N1792" s="34">
        <f t="shared" si="259"/>
        <v>23734.349000000002</v>
      </c>
      <c r="O1792" s="37">
        <v>17000</v>
      </c>
      <c r="P1792" s="37">
        <v>6734.3490000000002</v>
      </c>
      <c r="Q1792" s="32" t="s">
        <v>3872</v>
      </c>
      <c r="R1792" s="37" t="s">
        <v>10418</v>
      </c>
      <c r="S1792" s="38">
        <v>44488</v>
      </c>
      <c r="T1792" s="39">
        <f t="shared" si="252"/>
        <v>28</v>
      </c>
    </row>
    <row r="1793" spans="1:21" s="61" customFormat="1" ht="54" hidden="1" outlineLevel="1">
      <c r="A1793" s="32">
        <f t="shared" si="258"/>
        <v>1858</v>
      </c>
      <c r="B1793" s="32" t="s">
        <v>3868</v>
      </c>
      <c r="C1793" s="32" t="s">
        <v>10098</v>
      </c>
      <c r="D1793" s="32" t="s">
        <v>10419</v>
      </c>
      <c r="E1793" s="34">
        <v>535142756</v>
      </c>
      <c r="F1793" s="34" t="s">
        <v>10420</v>
      </c>
      <c r="G1793" s="34" t="s">
        <v>13799</v>
      </c>
      <c r="H1793" s="35" t="s">
        <v>10421</v>
      </c>
      <c r="I1793" s="36" t="str">
        <f t="shared" si="253"/>
        <v>3</v>
      </c>
      <c r="J1793" s="36">
        <f t="shared" si="254"/>
        <v>14</v>
      </c>
      <c r="K1793" s="36" t="str">
        <f t="shared" si="255"/>
        <v>03</v>
      </c>
      <c r="L1793" s="36" t="str">
        <f t="shared" si="256"/>
        <v>11</v>
      </c>
      <c r="M1793" s="36" t="str">
        <f t="shared" si="257"/>
        <v>88</v>
      </c>
      <c r="N1793" s="34">
        <f t="shared" si="259"/>
        <v>4731.4470000000001</v>
      </c>
      <c r="O1793" s="37">
        <v>0</v>
      </c>
      <c r="P1793" s="37">
        <v>4731.4470000000001</v>
      </c>
      <c r="Q1793" s="32" t="s">
        <v>3872</v>
      </c>
      <c r="R1793" s="37" t="s">
        <v>10422</v>
      </c>
      <c r="S1793" s="38">
        <v>44527</v>
      </c>
      <c r="T1793" s="39">
        <f t="shared" si="252"/>
        <v>28</v>
      </c>
    </row>
    <row r="1794" spans="1:21" s="61" customFormat="1" ht="54" hidden="1" outlineLevel="1">
      <c r="A1794" s="32">
        <f t="shared" si="258"/>
        <v>1859</v>
      </c>
      <c r="B1794" s="32" t="s">
        <v>3868</v>
      </c>
      <c r="C1794" s="32" t="s">
        <v>10098</v>
      </c>
      <c r="D1794" s="32" t="s">
        <v>10423</v>
      </c>
      <c r="E1794" s="34">
        <v>411513278</v>
      </c>
      <c r="F1794" s="34" t="s">
        <v>10424</v>
      </c>
      <c r="G1794" s="34" t="s">
        <v>13800</v>
      </c>
      <c r="H1794" s="35" t="s">
        <v>10425</v>
      </c>
      <c r="I1794" s="36" t="str">
        <f t="shared" si="253"/>
        <v>3</v>
      </c>
      <c r="J1794" s="36">
        <f t="shared" si="254"/>
        <v>14</v>
      </c>
      <c r="K1794" s="36" t="str">
        <f t="shared" si="255"/>
        <v>09</v>
      </c>
      <c r="L1794" s="36" t="str">
        <f t="shared" si="256"/>
        <v>12</v>
      </c>
      <c r="M1794" s="36" t="str">
        <f t="shared" si="257"/>
        <v>87</v>
      </c>
      <c r="N1794" s="34">
        <f t="shared" si="259"/>
        <v>27328.337</v>
      </c>
      <c r="O1794" s="37">
        <v>20400</v>
      </c>
      <c r="P1794" s="37">
        <v>6928.3370000000004</v>
      </c>
      <c r="Q1794" s="32" t="s">
        <v>3872</v>
      </c>
      <c r="R1794" s="37" t="s">
        <v>10426</v>
      </c>
      <c r="S1794" s="38">
        <v>44522</v>
      </c>
      <c r="T1794" s="39">
        <f t="shared" si="252"/>
        <v>28</v>
      </c>
    </row>
    <row r="1795" spans="1:21" s="61" customFormat="1" ht="54" hidden="1" outlineLevel="1">
      <c r="A1795" s="32">
        <f t="shared" si="258"/>
        <v>1860</v>
      </c>
      <c r="B1795" s="32" t="s">
        <v>3868</v>
      </c>
      <c r="C1795" s="32" t="s">
        <v>10098</v>
      </c>
      <c r="D1795" s="32" t="s">
        <v>10427</v>
      </c>
      <c r="E1795" s="34">
        <v>574260528</v>
      </c>
      <c r="F1795" s="34" t="s">
        <v>10428</v>
      </c>
      <c r="G1795" s="34" t="s">
        <v>13801</v>
      </c>
      <c r="H1795" s="35" t="s">
        <v>10429</v>
      </c>
      <c r="I1795" s="36" t="str">
        <f t="shared" si="253"/>
        <v>3</v>
      </c>
      <c r="J1795" s="36">
        <f t="shared" si="254"/>
        <v>14</v>
      </c>
      <c r="K1795" s="36" t="str">
        <f t="shared" si="255"/>
        <v>23</v>
      </c>
      <c r="L1795" s="36" t="str">
        <f t="shared" si="256"/>
        <v>07</v>
      </c>
      <c r="M1795" s="36" t="str">
        <f t="shared" si="257"/>
        <v>96</v>
      </c>
      <c r="N1795" s="34">
        <f t="shared" si="259"/>
        <v>20092.073</v>
      </c>
      <c r="O1795" s="37">
        <v>15000</v>
      </c>
      <c r="P1795" s="37">
        <v>5092.0730000000003</v>
      </c>
      <c r="Q1795" s="32" t="s">
        <v>3872</v>
      </c>
      <c r="R1795" s="37" t="s">
        <v>10430</v>
      </c>
      <c r="S1795" s="38">
        <v>44504</v>
      </c>
      <c r="T1795" s="39">
        <f t="shared" si="252"/>
        <v>28</v>
      </c>
    </row>
    <row r="1796" spans="1:21" s="61" customFormat="1" ht="54" hidden="1" outlineLevel="1">
      <c r="A1796" s="32">
        <f t="shared" si="258"/>
        <v>1861</v>
      </c>
      <c r="B1796" s="32" t="s">
        <v>3868</v>
      </c>
      <c r="C1796" s="32" t="s">
        <v>10098</v>
      </c>
      <c r="D1796" s="32" t="s">
        <v>10431</v>
      </c>
      <c r="E1796" s="34">
        <v>511083391</v>
      </c>
      <c r="F1796" s="34" t="s">
        <v>10432</v>
      </c>
      <c r="G1796" s="34" t="s">
        <v>13802</v>
      </c>
      <c r="H1796" s="35">
        <v>40605902150079</v>
      </c>
      <c r="I1796" s="36" t="str">
        <f t="shared" si="253"/>
        <v>4</v>
      </c>
      <c r="J1796" s="36">
        <f t="shared" si="254"/>
        <v>14</v>
      </c>
      <c r="K1796" s="36" t="str">
        <f t="shared" si="255"/>
        <v>06</v>
      </c>
      <c r="L1796" s="36" t="str">
        <f t="shared" si="256"/>
        <v>05</v>
      </c>
      <c r="M1796" s="36" t="str">
        <f t="shared" si="257"/>
        <v>90</v>
      </c>
      <c r="N1796" s="34">
        <f t="shared" si="259"/>
        <v>22101.279999999999</v>
      </c>
      <c r="O1796" s="37">
        <v>16500</v>
      </c>
      <c r="P1796" s="37">
        <v>5601.28</v>
      </c>
      <c r="Q1796" s="32" t="s">
        <v>3872</v>
      </c>
      <c r="R1796" s="37" t="s">
        <v>10433</v>
      </c>
      <c r="S1796" s="38">
        <v>44494</v>
      </c>
      <c r="T1796" s="39">
        <f t="shared" si="252"/>
        <v>28</v>
      </c>
    </row>
    <row r="1797" spans="1:21" s="61" customFormat="1" ht="54" hidden="1" outlineLevel="1">
      <c r="A1797" s="32">
        <f t="shared" si="258"/>
        <v>1862</v>
      </c>
      <c r="B1797" s="32" t="s">
        <v>3868</v>
      </c>
      <c r="C1797" s="32" t="s">
        <v>10098</v>
      </c>
      <c r="D1797" s="32" t="s">
        <v>10434</v>
      </c>
      <c r="E1797" s="34">
        <v>532466537</v>
      </c>
      <c r="F1797" s="34" t="s">
        <v>10435</v>
      </c>
      <c r="G1797" s="34" t="s">
        <v>13803</v>
      </c>
      <c r="H1797" s="35" t="s">
        <v>10436</v>
      </c>
      <c r="I1797" s="36" t="str">
        <f t="shared" si="253"/>
        <v>4</v>
      </c>
      <c r="J1797" s="36">
        <f t="shared" si="254"/>
        <v>14</v>
      </c>
      <c r="K1797" s="36" t="str">
        <f t="shared" si="255"/>
        <v>15</v>
      </c>
      <c r="L1797" s="36" t="str">
        <f t="shared" si="256"/>
        <v>05</v>
      </c>
      <c r="M1797" s="36" t="str">
        <f t="shared" si="257"/>
        <v>71</v>
      </c>
      <c r="N1797" s="34">
        <f t="shared" si="259"/>
        <v>24525.800999999999</v>
      </c>
      <c r="O1797" s="37">
        <v>20000</v>
      </c>
      <c r="P1797" s="37">
        <v>4525.8010000000004</v>
      </c>
      <c r="Q1797" s="32" t="s">
        <v>3872</v>
      </c>
      <c r="R1797" s="37" t="s">
        <v>10437</v>
      </c>
      <c r="S1797" s="38">
        <v>44515</v>
      </c>
      <c r="T1797" s="39">
        <f t="shared" si="252"/>
        <v>28</v>
      </c>
    </row>
    <row r="1798" spans="1:21" s="61" customFormat="1" ht="54" hidden="1" outlineLevel="1">
      <c r="A1798" s="32">
        <f t="shared" si="258"/>
        <v>1863</v>
      </c>
      <c r="B1798" s="32" t="s">
        <v>3868</v>
      </c>
      <c r="C1798" s="32" t="s">
        <v>10098</v>
      </c>
      <c r="D1798" s="32" t="s">
        <v>10438</v>
      </c>
      <c r="E1798" s="34">
        <v>618012391</v>
      </c>
      <c r="F1798" s="34" t="s">
        <v>10439</v>
      </c>
      <c r="G1798" s="34" t="s">
        <v>13804</v>
      </c>
      <c r="H1798" s="35" t="s">
        <v>10440</v>
      </c>
      <c r="I1798" s="36" t="str">
        <f t="shared" si="253"/>
        <v>4</v>
      </c>
      <c r="J1798" s="36">
        <f t="shared" si="254"/>
        <v>14</v>
      </c>
      <c r="K1798" s="36" t="str">
        <f t="shared" si="255"/>
        <v>25</v>
      </c>
      <c r="L1798" s="36" t="str">
        <f t="shared" si="256"/>
        <v>03</v>
      </c>
      <c r="M1798" s="36" t="str">
        <f t="shared" si="257"/>
        <v>80</v>
      </c>
      <c r="N1798" s="34">
        <f t="shared" si="259"/>
        <v>25380.007000000001</v>
      </c>
      <c r="O1798" s="37">
        <v>22800</v>
      </c>
      <c r="P1798" s="37">
        <v>2580.0070000000001</v>
      </c>
      <c r="Q1798" s="32" t="s">
        <v>3872</v>
      </c>
      <c r="R1798" s="37" t="s">
        <v>10441</v>
      </c>
      <c r="S1798" s="38">
        <v>44554</v>
      </c>
      <c r="T1798" s="39">
        <f t="shared" si="252"/>
        <v>28</v>
      </c>
    </row>
    <row r="1799" spans="1:21" s="61" customFormat="1" ht="54" hidden="1" outlineLevel="1">
      <c r="A1799" s="32">
        <f t="shared" si="258"/>
        <v>1864</v>
      </c>
      <c r="B1799" s="32" t="s">
        <v>3868</v>
      </c>
      <c r="C1799" s="32" t="s">
        <v>10098</v>
      </c>
      <c r="D1799" s="32" t="s">
        <v>10442</v>
      </c>
      <c r="E1799" s="34">
        <v>604145812</v>
      </c>
      <c r="F1799" s="34" t="s">
        <v>10443</v>
      </c>
      <c r="G1799" s="34" t="s">
        <v>13805</v>
      </c>
      <c r="H1799" s="35" t="s">
        <v>10444</v>
      </c>
      <c r="I1799" s="36" t="str">
        <f t="shared" si="253"/>
        <v>4</v>
      </c>
      <c r="J1799" s="36">
        <f t="shared" si="254"/>
        <v>14</v>
      </c>
      <c r="K1799" s="36" t="str">
        <f t="shared" si="255"/>
        <v>12</v>
      </c>
      <c r="L1799" s="36" t="str">
        <f t="shared" si="256"/>
        <v>07</v>
      </c>
      <c r="M1799" s="36" t="str">
        <f t="shared" si="257"/>
        <v>95</v>
      </c>
      <c r="N1799" s="34">
        <f t="shared" si="259"/>
        <v>34341.656999999999</v>
      </c>
      <c r="O1799" s="37">
        <v>28000</v>
      </c>
      <c r="P1799" s="37">
        <v>6341.6570000000002</v>
      </c>
      <c r="Q1799" s="32" t="s">
        <v>3872</v>
      </c>
      <c r="R1799" s="37" t="s">
        <v>10445</v>
      </c>
      <c r="S1799" s="38">
        <v>44558</v>
      </c>
      <c r="T1799" s="39">
        <f t="shared" si="252"/>
        <v>28</v>
      </c>
    </row>
    <row r="1800" spans="1:21" s="61" customFormat="1" ht="54" hidden="1" outlineLevel="1">
      <c r="A1800" s="32">
        <f t="shared" si="258"/>
        <v>1865</v>
      </c>
      <c r="B1800" s="32" t="s">
        <v>3868</v>
      </c>
      <c r="C1800" s="32" t="s">
        <v>10098</v>
      </c>
      <c r="D1800" s="32" t="s">
        <v>10446</v>
      </c>
      <c r="E1800" s="34">
        <v>529187228</v>
      </c>
      <c r="F1800" s="34" t="s">
        <v>10447</v>
      </c>
      <c r="G1800" s="34" t="s">
        <v>13806</v>
      </c>
      <c r="H1800" s="35" t="s">
        <v>10448</v>
      </c>
      <c r="I1800" s="36" t="str">
        <f t="shared" si="253"/>
        <v>3</v>
      </c>
      <c r="J1800" s="36">
        <f t="shared" si="254"/>
        <v>14</v>
      </c>
      <c r="K1800" s="36" t="str">
        <f t="shared" si="255"/>
        <v>31</v>
      </c>
      <c r="L1800" s="36" t="str">
        <f t="shared" si="256"/>
        <v>07</v>
      </c>
      <c r="M1800" s="36" t="str">
        <f t="shared" si="257"/>
        <v>89</v>
      </c>
      <c r="N1800" s="34">
        <f t="shared" si="259"/>
        <v>26384.585999999999</v>
      </c>
      <c r="O1800" s="37">
        <v>22567.5</v>
      </c>
      <c r="P1800" s="37">
        <v>3817.0859999999998</v>
      </c>
      <c r="Q1800" s="32" t="s">
        <v>3872</v>
      </c>
      <c r="R1800" s="37" t="s">
        <v>10449</v>
      </c>
      <c r="S1800" s="38">
        <v>44558</v>
      </c>
      <c r="T1800" s="39">
        <f t="shared" si="252"/>
        <v>28</v>
      </c>
    </row>
    <row r="1801" spans="1:21" s="61" customFormat="1" ht="54" hidden="1" outlineLevel="1">
      <c r="A1801" s="32">
        <f t="shared" si="258"/>
        <v>1866</v>
      </c>
      <c r="B1801" s="32" t="s">
        <v>3868</v>
      </c>
      <c r="C1801" s="32" t="s">
        <v>10098</v>
      </c>
      <c r="D1801" s="32" t="s">
        <v>10450</v>
      </c>
      <c r="E1801" s="34">
        <v>561930824</v>
      </c>
      <c r="F1801" s="34" t="s">
        <v>10451</v>
      </c>
      <c r="G1801" s="34" t="s">
        <v>13807</v>
      </c>
      <c r="H1801" s="35" t="s">
        <v>10452</v>
      </c>
      <c r="I1801" s="36" t="str">
        <f t="shared" si="253"/>
        <v>3</v>
      </c>
      <c r="J1801" s="36">
        <f t="shared" si="254"/>
        <v>14</v>
      </c>
      <c r="K1801" s="36" t="str">
        <f t="shared" si="255"/>
        <v>11</v>
      </c>
      <c r="L1801" s="36" t="str">
        <f t="shared" si="256"/>
        <v>03</v>
      </c>
      <c r="M1801" s="36" t="str">
        <f t="shared" si="257"/>
        <v>97</v>
      </c>
      <c r="N1801" s="34">
        <f t="shared" si="259"/>
        <v>22262.162</v>
      </c>
      <c r="O1801" s="37">
        <v>20000</v>
      </c>
      <c r="P1801" s="37">
        <v>2262.1619999999998</v>
      </c>
      <c r="Q1801" s="32" t="s">
        <v>3872</v>
      </c>
      <c r="R1801" s="37" t="s">
        <v>10453</v>
      </c>
      <c r="S1801" s="38">
        <v>44559</v>
      </c>
      <c r="T1801" s="39">
        <f t="shared" si="252"/>
        <v>28</v>
      </c>
    </row>
    <row r="1802" spans="1:21" s="61" customFormat="1" ht="54" hidden="1" outlineLevel="1">
      <c r="A1802" s="32">
        <f t="shared" si="258"/>
        <v>1867</v>
      </c>
      <c r="B1802" s="32" t="s">
        <v>3868</v>
      </c>
      <c r="C1802" s="32" t="s">
        <v>10098</v>
      </c>
      <c r="D1802" s="32" t="s">
        <v>10454</v>
      </c>
      <c r="E1802" s="34">
        <v>411502283</v>
      </c>
      <c r="F1802" s="34" t="s">
        <v>10455</v>
      </c>
      <c r="G1802" s="34" t="s">
        <v>13808</v>
      </c>
      <c r="H1802" s="35" t="s">
        <v>10456</v>
      </c>
      <c r="I1802" s="36" t="str">
        <f t="shared" si="253"/>
        <v>4</v>
      </c>
      <c r="J1802" s="36">
        <f t="shared" si="254"/>
        <v>14</v>
      </c>
      <c r="K1802" s="36" t="str">
        <f t="shared" si="255"/>
        <v>20</v>
      </c>
      <c r="L1802" s="36" t="str">
        <f t="shared" si="256"/>
        <v>03</v>
      </c>
      <c r="M1802" s="36" t="str">
        <f t="shared" si="257"/>
        <v>73</v>
      </c>
      <c r="N1802" s="34">
        <f t="shared" si="259"/>
        <v>29611.614000000001</v>
      </c>
      <c r="O1802" s="37">
        <v>25315</v>
      </c>
      <c r="P1802" s="37">
        <v>4296.6139999999996</v>
      </c>
      <c r="Q1802" s="32" t="s">
        <v>3872</v>
      </c>
      <c r="R1802" s="37" t="s">
        <v>10457</v>
      </c>
      <c r="S1802" s="38">
        <v>44560</v>
      </c>
      <c r="T1802" s="39">
        <f t="shared" si="252"/>
        <v>28</v>
      </c>
    </row>
    <row r="1803" spans="1:21" s="61" customFormat="1" ht="54" hidden="1" outlineLevel="1">
      <c r="A1803" s="32">
        <f t="shared" si="258"/>
        <v>1868</v>
      </c>
      <c r="B1803" s="32" t="s">
        <v>3868</v>
      </c>
      <c r="C1803" s="32" t="s">
        <v>10098</v>
      </c>
      <c r="D1803" s="32" t="s">
        <v>10458</v>
      </c>
      <c r="E1803" s="34">
        <v>593894844</v>
      </c>
      <c r="F1803" s="34" t="s">
        <v>10459</v>
      </c>
      <c r="G1803" s="34" t="s">
        <v>13809</v>
      </c>
      <c r="H1803" s="35" t="s">
        <v>10460</v>
      </c>
      <c r="I1803" s="36" t="str">
        <f t="shared" si="253"/>
        <v>4</v>
      </c>
      <c r="J1803" s="36">
        <f t="shared" si="254"/>
        <v>14</v>
      </c>
      <c r="K1803" s="36" t="str">
        <f t="shared" si="255"/>
        <v>24</v>
      </c>
      <c r="L1803" s="36" t="str">
        <f t="shared" si="256"/>
        <v>06</v>
      </c>
      <c r="M1803" s="36" t="str">
        <f t="shared" si="257"/>
        <v>82</v>
      </c>
      <c r="N1803" s="34">
        <f t="shared" si="259"/>
        <v>28000</v>
      </c>
      <c r="O1803" s="37">
        <v>28000</v>
      </c>
      <c r="P1803" s="37">
        <v>0</v>
      </c>
      <c r="Q1803" s="32" t="s">
        <v>3872</v>
      </c>
      <c r="R1803" s="37" t="s">
        <v>10461</v>
      </c>
      <c r="S1803" s="38">
        <v>44558</v>
      </c>
      <c r="T1803" s="39">
        <f t="shared" si="252"/>
        <v>28</v>
      </c>
    </row>
    <row r="1804" spans="1:21" s="61" customFormat="1" ht="54" hidden="1" outlineLevel="1">
      <c r="A1804" s="32">
        <f t="shared" si="258"/>
        <v>1869</v>
      </c>
      <c r="B1804" s="32" t="s">
        <v>3868</v>
      </c>
      <c r="C1804" s="32" t="s">
        <v>10098</v>
      </c>
      <c r="D1804" s="32" t="s">
        <v>10462</v>
      </c>
      <c r="E1804" s="34">
        <v>600669130</v>
      </c>
      <c r="F1804" s="34" t="s">
        <v>10463</v>
      </c>
      <c r="G1804" s="34" t="s">
        <v>13810</v>
      </c>
      <c r="H1804" s="35" t="s">
        <v>10464</v>
      </c>
      <c r="I1804" s="36" t="str">
        <f t="shared" si="253"/>
        <v>4</v>
      </c>
      <c r="J1804" s="36">
        <f t="shared" si="254"/>
        <v>14</v>
      </c>
      <c r="K1804" s="36" t="str">
        <f t="shared" si="255"/>
        <v>05</v>
      </c>
      <c r="L1804" s="36" t="str">
        <f t="shared" si="256"/>
        <v>09</v>
      </c>
      <c r="M1804" s="36" t="str">
        <f t="shared" si="257"/>
        <v>83</v>
      </c>
      <c r="N1804" s="34">
        <f t="shared" si="259"/>
        <v>24799.224999999999</v>
      </c>
      <c r="O1804" s="37">
        <v>21200</v>
      </c>
      <c r="P1804" s="37">
        <v>3599.2249999999999</v>
      </c>
      <c r="Q1804" s="32" t="s">
        <v>3872</v>
      </c>
      <c r="R1804" s="37" t="s">
        <v>10465</v>
      </c>
      <c r="S1804" s="38">
        <v>44559</v>
      </c>
      <c r="T1804" s="39">
        <f t="shared" si="252"/>
        <v>28</v>
      </c>
    </row>
    <row r="1805" spans="1:21" s="61" customFormat="1" ht="54" hidden="1" outlineLevel="1">
      <c r="A1805" s="32">
        <f t="shared" si="258"/>
        <v>1870</v>
      </c>
      <c r="B1805" s="32" t="s">
        <v>3868</v>
      </c>
      <c r="C1805" s="32" t="s">
        <v>10098</v>
      </c>
      <c r="D1805" s="32" t="s">
        <v>10466</v>
      </c>
      <c r="E1805" s="34">
        <v>565612495</v>
      </c>
      <c r="F1805" s="43" t="s">
        <v>10467</v>
      </c>
      <c r="G1805" s="34" t="s">
        <v>13811</v>
      </c>
      <c r="H1805" s="35" t="s">
        <v>10468</v>
      </c>
      <c r="I1805" s="36" t="str">
        <f t="shared" si="253"/>
        <v>4</v>
      </c>
      <c r="J1805" s="36">
        <f t="shared" si="254"/>
        <v>14</v>
      </c>
      <c r="K1805" s="36" t="str">
        <f t="shared" si="255"/>
        <v>07</v>
      </c>
      <c r="L1805" s="36" t="str">
        <f t="shared" si="256"/>
        <v>04</v>
      </c>
      <c r="M1805" s="36" t="str">
        <f t="shared" si="257"/>
        <v>99</v>
      </c>
      <c r="N1805" s="34">
        <f t="shared" si="259"/>
        <v>28000</v>
      </c>
      <c r="O1805" s="37">
        <v>28000</v>
      </c>
      <c r="P1805" s="37">
        <v>0</v>
      </c>
      <c r="Q1805" s="32" t="s">
        <v>3872</v>
      </c>
      <c r="R1805" s="37" t="s">
        <v>10469</v>
      </c>
      <c r="S1805" s="38">
        <v>44587</v>
      </c>
      <c r="T1805" s="39">
        <f t="shared" si="252"/>
        <v>28</v>
      </c>
      <c r="U1805" s="72"/>
    </row>
    <row r="1806" spans="1:21" s="61" customFormat="1" ht="54" hidden="1" outlineLevel="1">
      <c r="A1806" s="32">
        <f t="shared" si="258"/>
        <v>1871</v>
      </c>
      <c r="B1806" s="32" t="s">
        <v>3868</v>
      </c>
      <c r="C1806" s="32" t="s">
        <v>10098</v>
      </c>
      <c r="D1806" s="32" t="s">
        <v>10470</v>
      </c>
      <c r="E1806" s="34">
        <v>412171618</v>
      </c>
      <c r="F1806" s="43" t="s">
        <v>10471</v>
      </c>
      <c r="G1806" s="34" t="s">
        <v>13812</v>
      </c>
      <c r="H1806" s="35" t="s">
        <v>10472</v>
      </c>
      <c r="I1806" s="36" t="str">
        <f t="shared" si="253"/>
        <v>4</v>
      </c>
      <c r="J1806" s="36">
        <f t="shared" si="254"/>
        <v>14</v>
      </c>
      <c r="K1806" s="36" t="str">
        <f t="shared" si="255"/>
        <v>10</v>
      </c>
      <c r="L1806" s="36" t="str">
        <f t="shared" si="256"/>
        <v>01</v>
      </c>
      <c r="M1806" s="36" t="str">
        <f t="shared" si="257"/>
        <v>67</v>
      </c>
      <c r="N1806" s="34">
        <f t="shared" si="259"/>
        <v>23245.579000000002</v>
      </c>
      <c r="O1806" s="37">
        <v>22000</v>
      </c>
      <c r="P1806" s="37">
        <v>1245.579</v>
      </c>
      <c r="Q1806" s="32" t="s">
        <v>3872</v>
      </c>
      <c r="R1806" s="37" t="s">
        <v>10473</v>
      </c>
      <c r="S1806" s="38">
        <v>44617</v>
      </c>
      <c r="T1806" s="39">
        <f t="shared" si="252"/>
        <v>28</v>
      </c>
      <c r="U1806" s="72"/>
    </row>
    <row r="1807" spans="1:21" s="61" customFormat="1" ht="54" hidden="1" outlineLevel="1">
      <c r="A1807" s="32">
        <f t="shared" si="258"/>
        <v>1872</v>
      </c>
      <c r="B1807" s="32" t="s">
        <v>3868</v>
      </c>
      <c r="C1807" s="32" t="s">
        <v>10098</v>
      </c>
      <c r="D1807" s="32" t="s">
        <v>10474</v>
      </c>
      <c r="E1807" s="34">
        <v>442367468</v>
      </c>
      <c r="F1807" s="43" t="s">
        <v>10475</v>
      </c>
      <c r="G1807" s="34" t="s">
        <v>13813</v>
      </c>
      <c r="H1807" s="35" t="s">
        <v>10476</v>
      </c>
      <c r="I1807" s="36" t="str">
        <f t="shared" si="253"/>
        <v>4</v>
      </c>
      <c r="J1807" s="36">
        <f t="shared" si="254"/>
        <v>14</v>
      </c>
      <c r="K1807" s="36" t="str">
        <f t="shared" si="255"/>
        <v>21</v>
      </c>
      <c r="L1807" s="36" t="str">
        <f t="shared" si="256"/>
        <v>12</v>
      </c>
      <c r="M1807" s="36" t="str">
        <f t="shared" si="257"/>
        <v>89</v>
      </c>
      <c r="N1807" s="34">
        <f t="shared" si="259"/>
        <v>30059.337</v>
      </c>
      <c r="O1807" s="37">
        <v>27000</v>
      </c>
      <c r="P1807" s="37">
        <v>3059.337</v>
      </c>
      <c r="Q1807" s="32" t="s">
        <v>3872</v>
      </c>
      <c r="R1807" s="37" t="s">
        <v>10477</v>
      </c>
      <c r="S1807" s="38">
        <v>44623</v>
      </c>
      <c r="T1807" s="39">
        <f t="shared" si="252"/>
        <v>28</v>
      </c>
      <c r="U1807" s="72"/>
    </row>
    <row r="1808" spans="1:21" s="61" customFormat="1" ht="54" hidden="1" outlineLevel="1">
      <c r="A1808" s="32">
        <f t="shared" si="258"/>
        <v>1873</v>
      </c>
      <c r="B1808" s="32" t="s">
        <v>3868</v>
      </c>
      <c r="C1808" s="32" t="s">
        <v>10098</v>
      </c>
      <c r="D1808" s="32" t="s">
        <v>10478</v>
      </c>
      <c r="E1808" s="34">
        <v>538020494</v>
      </c>
      <c r="F1808" s="43" t="s">
        <v>10479</v>
      </c>
      <c r="G1808" s="34" t="s">
        <v>13814</v>
      </c>
      <c r="H1808" s="35" t="s">
        <v>10480</v>
      </c>
      <c r="I1808" s="36" t="str">
        <f t="shared" si="253"/>
        <v>4</v>
      </c>
      <c r="J1808" s="36">
        <f t="shared" si="254"/>
        <v>14</v>
      </c>
      <c r="K1808" s="36" t="str">
        <f t="shared" si="255"/>
        <v>07</v>
      </c>
      <c r="L1808" s="36" t="str">
        <f t="shared" si="256"/>
        <v>02</v>
      </c>
      <c r="M1808" s="36" t="str">
        <f t="shared" si="257"/>
        <v>95</v>
      </c>
      <c r="N1808" s="34">
        <f t="shared" si="259"/>
        <v>23935.076000000001</v>
      </c>
      <c r="O1808" s="37">
        <v>21500</v>
      </c>
      <c r="P1808" s="37">
        <v>2435.076</v>
      </c>
      <c r="Q1808" s="32" t="s">
        <v>3872</v>
      </c>
      <c r="R1808" s="37" t="s">
        <v>10481</v>
      </c>
      <c r="S1808" s="38">
        <v>44623</v>
      </c>
      <c r="T1808" s="39">
        <f t="shared" si="252"/>
        <v>28</v>
      </c>
      <c r="U1808" s="72"/>
    </row>
    <row r="1809" spans="1:21" s="61" customFormat="1" ht="54" outlineLevel="1">
      <c r="A1809" s="32">
        <f t="shared" si="258"/>
        <v>1874</v>
      </c>
      <c r="B1809" s="32" t="s">
        <v>3868</v>
      </c>
      <c r="C1809" s="32" t="s">
        <v>10098</v>
      </c>
      <c r="D1809" s="32" t="s">
        <v>10482</v>
      </c>
      <c r="E1809" s="34">
        <v>511657436</v>
      </c>
      <c r="F1809" s="43" t="s">
        <v>10483</v>
      </c>
      <c r="G1809" s="34" t="s">
        <v>13815</v>
      </c>
      <c r="H1809" s="35" t="s">
        <v>10484</v>
      </c>
      <c r="I1809" s="36" t="str">
        <f t="shared" si="253"/>
        <v>3</v>
      </c>
      <c r="J1809" s="36">
        <f t="shared" si="254"/>
        <v>14</v>
      </c>
      <c r="K1809" s="36" t="str">
        <f t="shared" si="255"/>
        <v>09</v>
      </c>
      <c r="L1809" s="36" t="str">
        <f t="shared" si="256"/>
        <v>11</v>
      </c>
      <c r="M1809" s="36" t="str">
        <f t="shared" si="257"/>
        <v>91</v>
      </c>
      <c r="N1809" s="34">
        <f t="shared" si="259"/>
        <v>32000</v>
      </c>
      <c r="O1809" s="37">
        <v>32000</v>
      </c>
      <c r="P1809" s="37">
        <v>0</v>
      </c>
      <c r="Q1809" s="32" t="s">
        <v>3872</v>
      </c>
      <c r="R1809" s="37" t="s">
        <v>10485</v>
      </c>
      <c r="S1809" s="38">
        <v>44634</v>
      </c>
      <c r="T1809" s="39">
        <f t="shared" si="252"/>
        <v>28</v>
      </c>
      <c r="U1809" s="72"/>
    </row>
    <row r="1810" spans="1:21" s="61" customFormat="1" ht="54" hidden="1" outlineLevel="1">
      <c r="A1810" s="32">
        <f t="shared" si="258"/>
        <v>1875</v>
      </c>
      <c r="B1810" s="32" t="s">
        <v>3868</v>
      </c>
      <c r="C1810" s="32" t="s">
        <v>10098</v>
      </c>
      <c r="D1810" s="32" t="s">
        <v>10486</v>
      </c>
      <c r="E1810" s="34">
        <v>547678596</v>
      </c>
      <c r="F1810" s="43" t="s">
        <v>10487</v>
      </c>
      <c r="G1810" s="34" t="s">
        <v>13816</v>
      </c>
      <c r="H1810" s="35" t="s">
        <v>10488</v>
      </c>
      <c r="I1810" s="36" t="str">
        <f t="shared" si="253"/>
        <v>4</v>
      </c>
      <c r="J1810" s="36">
        <f t="shared" si="254"/>
        <v>14</v>
      </c>
      <c r="K1810" s="36" t="str">
        <f t="shared" si="255"/>
        <v>08</v>
      </c>
      <c r="L1810" s="36" t="str">
        <f t="shared" si="256"/>
        <v>06</v>
      </c>
      <c r="M1810" s="36" t="str">
        <f t="shared" si="257"/>
        <v>91</v>
      </c>
      <c r="N1810" s="34">
        <f t="shared" si="259"/>
        <v>23378.446</v>
      </c>
      <c r="O1810" s="37">
        <v>21000</v>
      </c>
      <c r="P1810" s="37">
        <v>2378.4459999999999</v>
      </c>
      <c r="Q1810" s="32" t="s">
        <v>3872</v>
      </c>
      <c r="R1810" s="37" t="s">
        <v>10489</v>
      </c>
      <c r="S1810" s="38">
        <v>44623</v>
      </c>
      <c r="T1810" s="39">
        <f t="shared" si="252"/>
        <v>28</v>
      </c>
      <c r="U1810" s="72"/>
    </row>
    <row r="1811" spans="1:21" s="61" customFormat="1" ht="54" hidden="1" outlineLevel="1">
      <c r="A1811" s="32">
        <f t="shared" si="258"/>
        <v>1876</v>
      </c>
      <c r="B1811" s="32" t="s">
        <v>3868</v>
      </c>
      <c r="C1811" s="32" t="s">
        <v>10098</v>
      </c>
      <c r="D1811" s="32" t="s">
        <v>10490</v>
      </c>
      <c r="E1811" s="34">
        <v>532914714</v>
      </c>
      <c r="F1811" s="43" t="s">
        <v>10491</v>
      </c>
      <c r="G1811" s="34" t="s">
        <v>13817</v>
      </c>
      <c r="H1811" s="35" t="s">
        <v>10492</v>
      </c>
      <c r="I1811" s="36" t="str">
        <f t="shared" si="253"/>
        <v>4</v>
      </c>
      <c r="J1811" s="36">
        <f t="shared" si="254"/>
        <v>14</v>
      </c>
      <c r="K1811" s="36" t="str">
        <f t="shared" si="255"/>
        <v>12</v>
      </c>
      <c r="L1811" s="36" t="str">
        <f t="shared" si="256"/>
        <v>06</v>
      </c>
      <c r="M1811" s="36" t="str">
        <f t="shared" si="257"/>
        <v>83</v>
      </c>
      <c r="N1811" s="34">
        <f t="shared" si="259"/>
        <v>27832.720000000001</v>
      </c>
      <c r="O1811" s="37">
        <v>25000</v>
      </c>
      <c r="P1811" s="37">
        <v>2832.72</v>
      </c>
      <c r="Q1811" s="32" t="s">
        <v>3872</v>
      </c>
      <c r="R1811" s="37" t="s">
        <v>10493</v>
      </c>
      <c r="S1811" s="38">
        <v>44649</v>
      </c>
      <c r="T1811" s="39">
        <f t="shared" si="252"/>
        <v>28</v>
      </c>
      <c r="U1811" s="72"/>
    </row>
    <row r="1812" spans="1:21" s="61" customFormat="1" ht="54" hidden="1" outlineLevel="1">
      <c r="A1812" s="32">
        <f t="shared" si="258"/>
        <v>1877</v>
      </c>
      <c r="B1812" s="32" t="s">
        <v>3868</v>
      </c>
      <c r="C1812" s="32" t="s">
        <v>10098</v>
      </c>
      <c r="D1812" s="32" t="s">
        <v>10494</v>
      </c>
      <c r="E1812" s="34">
        <v>535429982</v>
      </c>
      <c r="F1812" s="43" t="s">
        <v>10495</v>
      </c>
      <c r="G1812" s="34" t="s">
        <v>13818</v>
      </c>
      <c r="H1812" s="35" t="s">
        <v>10496</v>
      </c>
      <c r="I1812" s="36" t="str">
        <f t="shared" si="253"/>
        <v>3</v>
      </c>
      <c r="J1812" s="36">
        <f t="shared" si="254"/>
        <v>14</v>
      </c>
      <c r="K1812" s="36" t="str">
        <f t="shared" si="255"/>
        <v>03</v>
      </c>
      <c r="L1812" s="36" t="str">
        <f t="shared" si="256"/>
        <v>04</v>
      </c>
      <c r="M1812" s="36" t="str">
        <f t="shared" si="257"/>
        <v>90</v>
      </c>
      <c r="N1812" s="34">
        <f t="shared" si="259"/>
        <v>30736.496999999999</v>
      </c>
      <c r="O1812" s="37">
        <v>27612</v>
      </c>
      <c r="P1812" s="37">
        <v>3124.4969999999998</v>
      </c>
      <c r="Q1812" s="32" t="s">
        <v>3872</v>
      </c>
      <c r="R1812" s="37" t="s">
        <v>10497</v>
      </c>
      <c r="S1812" s="38">
        <v>44623</v>
      </c>
      <c r="T1812" s="39">
        <f t="shared" si="252"/>
        <v>28</v>
      </c>
      <c r="U1812" s="72"/>
    </row>
    <row r="1813" spans="1:21" s="61" customFormat="1" ht="54" hidden="1" outlineLevel="1">
      <c r="A1813" s="32">
        <f t="shared" si="258"/>
        <v>1878</v>
      </c>
      <c r="B1813" s="32" t="s">
        <v>3868</v>
      </c>
      <c r="C1813" s="32" t="s">
        <v>10098</v>
      </c>
      <c r="D1813" s="32" t="s">
        <v>10498</v>
      </c>
      <c r="E1813" s="34">
        <v>557579097</v>
      </c>
      <c r="F1813" s="43" t="s">
        <v>10499</v>
      </c>
      <c r="G1813" s="34" t="s">
        <v>13819</v>
      </c>
      <c r="H1813" s="35" t="s">
        <v>10500</v>
      </c>
      <c r="I1813" s="36" t="str">
        <f t="shared" si="253"/>
        <v>4</v>
      </c>
      <c r="J1813" s="36">
        <f t="shared" si="254"/>
        <v>14</v>
      </c>
      <c r="K1813" s="36" t="str">
        <f t="shared" si="255"/>
        <v>19</v>
      </c>
      <c r="L1813" s="36" t="str">
        <f t="shared" si="256"/>
        <v>01</v>
      </c>
      <c r="M1813" s="36" t="str">
        <f t="shared" si="257"/>
        <v>92</v>
      </c>
      <c r="N1813" s="34">
        <f t="shared" si="259"/>
        <v>26000</v>
      </c>
      <c r="O1813" s="37">
        <v>26000</v>
      </c>
      <c r="P1813" s="37">
        <v>0</v>
      </c>
      <c r="Q1813" s="32" t="s">
        <v>3872</v>
      </c>
      <c r="R1813" s="37" t="s">
        <v>10501</v>
      </c>
      <c r="S1813" s="38">
        <v>44644</v>
      </c>
      <c r="T1813" s="39">
        <f t="shared" si="252"/>
        <v>28</v>
      </c>
      <c r="U1813" s="72"/>
    </row>
    <row r="1814" spans="1:21" s="61" customFormat="1" ht="54" hidden="1" outlineLevel="1">
      <c r="A1814" s="32">
        <f t="shared" si="258"/>
        <v>1879</v>
      </c>
      <c r="B1814" s="32" t="s">
        <v>3868</v>
      </c>
      <c r="C1814" s="32" t="s">
        <v>10098</v>
      </c>
      <c r="D1814" s="32" t="s">
        <v>10502</v>
      </c>
      <c r="E1814" s="34">
        <v>600568272</v>
      </c>
      <c r="F1814" s="43" t="s">
        <v>10503</v>
      </c>
      <c r="G1814" s="34" t="s">
        <v>13820</v>
      </c>
      <c r="H1814" s="35" t="s">
        <v>10504</v>
      </c>
      <c r="I1814" s="36" t="str">
        <f t="shared" si="253"/>
        <v>3</v>
      </c>
      <c r="J1814" s="36">
        <f t="shared" si="254"/>
        <v>14</v>
      </c>
      <c r="K1814" s="36" t="str">
        <f t="shared" si="255"/>
        <v>26</v>
      </c>
      <c r="L1814" s="36" t="str">
        <f t="shared" si="256"/>
        <v>07</v>
      </c>
      <c r="M1814" s="36" t="str">
        <f t="shared" si="257"/>
        <v>85</v>
      </c>
      <c r="N1814" s="34">
        <f t="shared" si="259"/>
        <v>26000</v>
      </c>
      <c r="O1814" s="37">
        <v>26000</v>
      </c>
      <c r="P1814" s="37">
        <v>0</v>
      </c>
      <c r="Q1814" s="32" t="s">
        <v>3872</v>
      </c>
      <c r="R1814" s="37" t="s">
        <v>10505</v>
      </c>
      <c r="S1814" s="38">
        <v>44629</v>
      </c>
      <c r="T1814" s="39">
        <f t="shared" si="252"/>
        <v>28</v>
      </c>
      <c r="U1814" s="72"/>
    </row>
    <row r="1815" spans="1:21" s="61" customFormat="1" ht="54" hidden="1" outlineLevel="1">
      <c r="A1815" s="32">
        <f t="shared" si="258"/>
        <v>1880</v>
      </c>
      <c r="B1815" s="32" t="s">
        <v>3868</v>
      </c>
      <c r="C1815" s="32" t="s">
        <v>10098</v>
      </c>
      <c r="D1815" s="32" t="s">
        <v>10506</v>
      </c>
      <c r="E1815" s="34">
        <v>556875553</v>
      </c>
      <c r="F1815" s="43" t="s">
        <v>10507</v>
      </c>
      <c r="G1815" s="34" t="s">
        <v>13821</v>
      </c>
      <c r="H1815" s="35" t="s">
        <v>10508</v>
      </c>
      <c r="I1815" s="36" t="str">
        <f t="shared" si="253"/>
        <v>3</v>
      </c>
      <c r="J1815" s="36">
        <f t="shared" si="254"/>
        <v>14</v>
      </c>
      <c r="K1815" s="36" t="str">
        <f t="shared" si="255"/>
        <v>27</v>
      </c>
      <c r="L1815" s="36" t="str">
        <f t="shared" si="256"/>
        <v>10</v>
      </c>
      <c r="M1815" s="36" t="str">
        <f t="shared" si="257"/>
        <v>94</v>
      </c>
      <c r="N1815" s="34">
        <f t="shared" si="259"/>
        <v>21133.332999999999</v>
      </c>
      <c r="O1815" s="37">
        <v>20000</v>
      </c>
      <c r="P1815" s="37">
        <v>1133.3330000000001</v>
      </c>
      <c r="Q1815" s="32" t="s">
        <v>3872</v>
      </c>
      <c r="R1815" s="37" t="s">
        <v>10509</v>
      </c>
      <c r="S1815" s="38">
        <v>44659</v>
      </c>
      <c r="T1815" s="39">
        <f t="shared" ref="T1815:T1878" si="260">+LEN(R1815)</f>
        <v>28</v>
      </c>
      <c r="U1815" s="72"/>
    </row>
    <row r="1816" spans="1:21" s="61" customFormat="1" ht="54" hidden="1" outlineLevel="1">
      <c r="A1816" s="32">
        <f t="shared" si="258"/>
        <v>1881</v>
      </c>
      <c r="B1816" s="32" t="s">
        <v>3868</v>
      </c>
      <c r="C1816" s="32" t="s">
        <v>10098</v>
      </c>
      <c r="D1816" s="32" t="s">
        <v>10510</v>
      </c>
      <c r="E1816" s="34">
        <v>403871035</v>
      </c>
      <c r="F1816" s="43" t="s">
        <v>10511</v>
      </c>
      <c r="G1816" s="34" t="s">
        <v>13822</v>
      </c>
      <c r="H1816" s="35" t="s">
        <v>10512</v>
      </c>
      <c r="I1816" s="36" t="str">
        <f t="shared" si="253"/>
        <v>4</v>
      </c>
      <c r="J1816" s="36">
        <f t="shared" si="254"/>
        <v>14</v>
      </c>
      <c r="K1816" s="36" t="str">
        <f t="shared" si="255"/>
        <v>23</v>
      </c>
      <c r="L1816" s="36" t="str">
        <f t="shared" si="256"/>
        <v>05</v>
      </c>
      <c r="M1816" s="36" t="str">
        <f t="shared" si="257"/>
        <v>83</v>
      </c>
      <c r="N1816" s="34">
        <f t="shared" si="259"/>
        <v>23246.667000000001</v>
      </c>
      <c r="O1816" s="37">
        <v>22000</v>
      </c>
      <c r="P1816" s="37">
        <v>1246.6669999999999</v>
      </c>
      <c r="Q1816" s="32" t="s">
        <v>3872</v>
      </c>
      <c r="R1816" s="37" t="s">
        <v>10513</v>
      </c>
      <c r="S1816" s="38">
        <v>44659</v>
      </c>
      <c r="T1816" s="39">
        <f t="shared" si="260"/>
        <v>28</v>
      </c>
      <c r="U1816" s="72"/>
    </row>
    <row r="1817" spans="1:21" s="61" customFormat="1" ht="54" hidden="1" outlineLevel="1">
      <c r="A1817" s="32">
        <f t="shared" si="258"/>
        <v>1882</v>
      </c>
      <c r="B1817" s="32" t="s">
        <v>3868</v>
      </c>
      <c r="C1817" s="32" t="s">
        <v>10098</v>
      </c>
      <c r="D1817" s="32" t="s">
        <v>10514</v>
      </c>
      <c r="E1817" s="34">
        <v>559527104</v>
      </c>
      <c r="F1817" s="43" t="s">
        <v>10515</v>
      </c>
      <c r="G1817" s="34" t="s">
        <v>13823</v>
      </c>
      <c r="H1817" s="35" t="s">
        <v>10516</v>
      </c>
      <c r="I1817" s="36" t="str">
        <f t="shared" si="253"/>
        <v>4</v>
      </c>
      <c r="J1817" s="36">
        <f t="shared" si="254"/>
        <v>14</v>
      </c>
      <c r="K1817" s="36" t="str">
        <f t="shared" si="255"/>
        <v>10</v>
      </c>
      <c r="L1817" s="36" t="str">
        <f t="shared" si="256"/>
        <v>05</v>
      </c>
      <c r="M1817" s="36" t="str">
        <f t="shared" si="257"/>
        <v>94</v>
      </c>
      <c r="N1817" s="34">
        <f t="shared" si="259"/>
        <v>27832.720000000001</v>
      </c>
      <c r="O1817" s="37">
        <v>25000</v>
      </c>
      <c r="P1817" s="37">
        <v>2832.72</v>
      </c>
      <c r="Q1817" s="32" t="s">
        <v>3872</v>
      </c>
      <c r="R1817" s="37" t="s">
        <v>10517</v>
      </c>
      <c r="S1817" s="38">
        <v>44652</v>
      </c>
      <c r="T1817" s="39">
        <f t="shared" si="260"/>
        <v>28</v>
      </c>
      <c r="U1817" s="72"/>
    </row>
    <row r="1818" spans="1:21" s="61" customFormat="1" ht="54" hidden="1" outlineLevel="1">
      <c r="A1818" s="32">
        <f t="shared" si="258"/>
        <v>1883</v>
      </c>
      <c r="B1818" s="32" t="s">
        <v>3868</v>
      </c>
      <c r="C1818" s="32" t="s">
        <v>10098</v>
      </c>
      <c r="D1818" s="32" t="s">
        <v>10518</v>
      </c>
      <c r="E1818" s="34">
        <v>542419991</v>
      </c>
      <c r="F1818" s="43" t="s">
        <v>10519</v>
      </c>
      <c r="G1818" s="34" t="s">
        <v>13824</v>
      </c>
      <c r="H1818" s="35" t="s">
        <v>10520</v>
      </c>
      <c r="I1818" s="36" t="str">
        <f t="shared" si="253"/>
        <v>3</v>
      </c>
      <c r="J1818" s="36">
        <f t="shared" si="254"/>
        <v>14</v>
      </c>
      <c r="K1818" s="36" t="str">
        <f t="shared" si="255"/>
        <v>22</v>
      </c>
      <c r="L1818" s="36" t="str">
        <f t="shared" si="256"/>
        <v>01</v>
      </c>
      <c r="M1818" s="36" t="str">
        <f t="shared" si="257"/>
        <v>89</v>
      </c>
      <c r="N1818" s="34">
        <f t="shared" si="259"/>
        <v>23246.667000000001</v>
      </c>
      <c r="O1818" s="37">
        <v>22000</v>
      </c>
      <c r="P1818" s="37">
        <v>1246.6669999999999</v>
      </c>
      <c r="Q1818" s="32" t="s">
        <v>3872</v>
      </c>
      <c r="R1818" s="37" t="s">
        <v>10521</v>
      </c>
      <c r="S1818" s="38">
        <v>44663</v>
      </c>
      <c r="T1818" s="39">
        <f t="shared" si="260"/>
        <v>28</v>
      </c>
      <c r="U1818" s="72"/>
    </row>
    <row r="1819" spans="1:21" s="61" customFormat="1" ht="54" hidden="1" outlineLevel="1">
      <c r="A1819" s="32">
        <f t="shared" si="258"/>
        <v>1884</v>
      </c>
      <c r="B1819" s="32" t="s">
        <v>3868</v>
      </c>
      <c r="C1819" s="32" t="s">
        <v>10098</v>
      </c>
      <c r="D1819" s="32" t="s">
        <v>10522</v>
      </c>
      <c r="E1819" s="34">
        <v>602704616</v>
      </c>
      <c r="F1819" s="43" t="s">
        <v>10523</v>
      </c>
      <c r="G1819" s="34" t="s">
        <v>13825</v>
      </c>
      <c r="H1819" s="35" t="s">
        <v>10524</v>
      </c>
      <c r="I1819" s="36" t="str">
        <f t="shared" si="253"/>
        <v>4</v>
      </c>
      <c r="J1819" s="36">
        <f t="shared" si="254"/>
        <v>14</v>
      </c>
      <c r="K1819" s="36" t="str">
        <f t="shared" si="255"/>
        <v>21</v>
      </c>
      <c r="L1819" s="36" t="str">
        <f t="shared" si="256"/>
        <v>08</v>
      </c>
      <c r="M1819" s="36" t="str">
        <f t="shared" si="257"/>
        <v>94</v>
      </c>
      <c r="N1819" s="34">
        <f t="shared" si="259"/>
        <v>24303.332999999999</v>
      </c>
      <c r="O1819" s="37">
        <v>23000</v>
      </c>
      <c r="P1819" s="37">
        <v>1303.3330000000001</v>
      </c>
      <c r="Q1819" s="32" t="s">
        <v>3872</v>
      </c>
      <c r="R1819" s="37" t="s">
        <v>10525</v>
      </c>
      <c r="S1819" s="38">
        <v>44659</v>
      </c>
      <c r="T1819" s="39">
        <f t="shared" si="260"/>
        <v>28</v>
      </c>
      <c r="U1819" s="72"/>
    </row>
    <row r="1820" spans="1:21" s="61" customFormat="1" ht="54" hidden="1" outlineLevel="1">
      <c r="A1820" s="32">
        <f t="shared" si="258"/>
        <v>1885</v>
      </c>
      <c r="B1820" s="32" t="s">
        <v>3868</v>
      </c>
      <c r="C1820" s="32" t="s">
        <v>10098</v>
      </c>
      <c r="D1820" s="32" t="s">
        <v>10526</v>
      </c>
      <c r="E1820" s="34">
        <v>525114834</v>
      </c>
      <c r="F1820" s="43" t="s">
        <v>10527</v>
      </c>
      <c r="G1820" s="34" t="s">
        <v>13826</v>
      </c>
      <c r="H1820" s="35" t="s">
        <v>10528</v>
      </c>
      <c r="I1820" s="36" t="str">
        <f t="shared" si="253"/>
        <v>4</v>
      </c>
      <c r="J1820" s="36">
        <f t="shared" si="254"/>
        <v>14</v>
      </c>
      <c r="K1820" s="36" t="str">
        <f t="shared" si="255"/>
        <v>22</v>
      </c>
      <c r="L1820" s="36" t="str">
        <f t="shared" si="256"/>
        <v>02</v>
      </c>
      <c r="M1820" s="36" t="str">
        <f t="shared" si="257"/>
        <v>84</v>
      </c>
      <c r="N1820" s="34">
        <f t="shared" si="259"/>
        <v>21000</v>
      </c>
      <c r="O1820" s="37">
        <v>21000</v>
      </c>
      <c r="P1820" s="37">
        <v>0</v>
      </c>
      <c r="Q1820" s="32" t="s">
        <v>3872</v>
      </c>
      <c r="R1820" s="37" t="s">
        <v>10529</v>
      </c>
      <c r="S1820" s="38">
        <v>44669</v>
      </c>
      <c r="T1820" s="39">
        <f t="shared" si="260"/>
        <v>28</v>
      </c>
      <c r="U1820" s="72"/>
    </row>
    <row r="1821" spans="1:21" s="61" customFormat="1" ht="54" hidden="1" outlineLevel="1">
      <c r="A1821" s="32">
        <f t="shared" si="258"/>
        <v>1886</v>
      </c>
      <c r="B1821" s="32" t="s">
        <v>3868</v>
      </c>
      <c r="C1821" s="32" t="s">
        <v>10098</v>
      </c>
      <c r="D1821" s="32" t="s">
        <v>10530</v>
      </c>
      <c r="E1821" s="34">
        <v>400809135</v>
      </c>
      <c r="F1821" s="43" t="s">
        <v>10531</v>
      </c>
      <c r="G1821" s="34" t="s">
        <v>13827</v>
      </c>
      <c r="H1821" s="35" t="s">
        <v>10532</v>
      </c>
      <c r="I1821" s="36" t="str">
        <f t="shared" si="253"/>
        <v>4</v>
      </c>
      <c r="J1821" s="36">
        <f t="shared" si="254"/>
        <v>14</v>
      </c>
      <c r="K1821" s="36" t="str">
        <f t="shared" si="255"/>
        <v>01</v>
      </c>
      <c r="L1821" s="36" t="str">
        <f t="shared" si="256"/>
        <v>12</v>
      </c>
      <c r="M1821" s="36" t="str">
        <f t="shared" si="257"/>
        <v>90</v>
      </c>
      <c r="N1821" s="34">
        <f t="shared" si="259"/>
        <v>21500</v>
      </c>
      <c r="O1821" s="37">
        <v>21500</v>
      </c>
      <c r="P1821" s="37">
        <v>0</v>
      </c>
      <c r="Q1821" s="32" t="s">
        <v>3872</v>
      </c>
      <c r="R1821" s="37" t="s">
        <v>10533</v>
      </c>
      <c r="S1821" s="38">
        <v>44669</v>
      </c>
      <c r="T1821" s="39">
        <f t="shared" si="260"/>
        <v>28</v>
      </c>
      <c r="U1821" s="72"/>
    </row>
    <row r="1822" spans="1:21" s="61" customFormat="1" ht="54" hidden="1" outlineLevel="1">
      <c r="A1822" s="32">
        <f t="shared" si="258"/>
        <v>1887</v>
      </c>
      <c r="B1822" s="32" t="s">
        <v>3868</v>
      </c>
      <c r="C1822" s="32" t="s">
        <v>10098</v>
      </c>
      <c r="D1822" s="32" t="s">
        <v>10534</v>
      </c>
      <c r="E1822" s="34">
        <v>576945029</v>
      </c>
      <c r="F1822" s="43" t="s">
        <v>10535</v>
      </c>
      <c r="G1822" s="34" t="s">
        <v>13828</v>
      </c>
      <c r="H1822" s="35" t="s">
        <v>10536</v>
      </c>
      <c r="I1822" s="36" t="str">
        <f t="shared" si="253"/>
        <v>3</v>
      </c>
      <c r="J1822" s="36">
        <f t="shared" si="254"/>
        <v>14</v>
      </c>
      <c r="K1822" s="36" t="str">
        <f t="shared" si="255"/>
        <v>08</v>
      </c>
      <c r="L1822" s="36" t="str">
        <f t="shared" si="256"/>
        <v>11</v>
      </c>
      <c r="M1822" s="36" t="str">
        <f t="shared" si="257"/>
        <v>84</v>
      </c>
      <c r="N1822" s="34">
        <f t="shared" si="259"/>
        <v>23000</v>
      </c>
      <c r="O1822" s="37">
        <v>23000</v>
      </c>
      <c r="P1822" s="37">
        <v>0</v>
      </c>
      <c r="Q1822" s="32" t="s">
        <v>3872</v>
      </c>
      <c r="R1822" s="37" t="s">
        <v>10537</v>
      </c>
      <c r="S1822" s="38">
        <v>44669</v>
      </c>
      <c r="T1822" s="39">
        <f t="shared" si="260"/>
        <v>28</v>
      </c>
      <c r="U1822" s="72"/>
    </row>
    <row r="1823" spans="1:21" s="61" customFormat="1" ht="54" hidden="1" outlineLevel="1">
      <c r="A1823" s="32">
        <f t="shared" si="258"/>
        <v>1888</v>
      </c>
      <c r="B1823" s="32" t="s">
        <v>3868</v>
      </c>
      <c r="C1823" s="32" t="s">
        <v>10098</v>
      </c>
      <c r="D1823" s="32" t="s">
        <v>10538</v>
      </c>
      <c r="E1823" s="34">
        <v>528207676</v>
      </c>
      <c r="F1823" s="43" t="s">
        <v>10539</v>
      </c>
      <c r="G1823" s="34" t="s">
        <v>13829</v>
      </c>
      <c r="H1823" s="35" t="s">
        <v>10540</v>
      </c>
      <c r="I1823" s="36" t="str">
        <f t="shared" si="253"/>
        <v>4</v>
      </c>
      <c r="J1823" s="36">
        <f t="shared" si="254"/>
        <v>14</v>
      </c>
      <c r="K1823" s="36" t="str">
        <f t="shared" si="255"/>
        <v>19</v>
      </c>
      <c r="L1823" s="36" t="str">
        <f t="shared" si="256"/>
        <v>02</v>
      </c>
      <c r="M1823" s="36" t="str">
        <f t="shared" si="257"/>
        <v>85</v>
      </c>
      <c r="N1823" s="34">
        <f t="shared" si="259"/>
        <v>25000</v>
      </c>
      <c r="O1823" s="37">
        <v>25000</v>
      </c>
      <c r="P1823" s="37">
        <v>0</v>
      </c>
      <c r="Q1823" s="32" t="s">
        <v>3872</v>
      </c>
      <c r="R1823" s="37" t="s">
        <v>10541</v>
      </c>
      <c r="S1823" s="38">
        <v>44678</v>
      </c>
      <c r="T1823" s="39">
        <f t="shared" si="260"/>
        <v>28</v>
      </c>
      <c r="U1823" s="72"/>
    </row>
    <row r="1824" spans="1:21" s="61" customFormat="1" ht="54" hidden="1" outlineLevel="1">
      <c r="A1824" s="32">
        <f t="shared" si="258"/>
        <v>1889</v>
      </c>
      <c r="B1824" s="32" t="s">
        <v>3868</v>
      </c>
      <c r="C1824" s="32" t="s">
        <v>10098</v>
      </c>
      <c r="D1824" s="32" t="s">
        <v>10542</v>
      </c>
      <c r="E1824" s="34">
        <v>605632134</v>
      </c>
      <c r="F1824" s="43" t="s">
        <v>10543</v>
      </c>
      <c r="G1824" s="34" t="s">
        <v>13830</v>
      </c>
      <c r="H1824" s="35" t="s">
        <v>10544</v>
      </c>
      <c r="I1824" s="36" t="str">
        <f t="shared" si="253"/>
        <v>3</v>
      </c>
      <c r="J1824" s="36">
        <f t="shared" si="254"/>
        <v>14</v>
      </c>
      <c r="K1824" s="36" t="str">
        <f t="shared" si="255"/>
        <v>10</v>
      </c>
      <c r="L1824" s="36" t="str">
        <f t="shared" si="256"/>
        <v>10</v>
      </c>
      <c r="M1824" s="36" t="str">
        <f t="shared" si="257"/>
        <v>91</v>
      </c>
      <c r="N1824" s="34">
        <f t="shared" si="259"/>
        <v>23000</v>
      </c>
      <c r="O1824" s="37">
        <v>23000</v>
      </c>
      <c r="P1824" s="37">
        <v>0</v>
      </c>
      <c r="Q1824" s="32" t="s">
        <v>3872</v>
      </c>
      <c r="R1824" s="37" t="s">
        <v>10545</v>
      </c>
      <c r="S1824" s="38">
        <v>44678</v>
      </c>
      <c r="T1824" s="39">
        <f t="shared" si="260"/>
        <v>28</v>
      </c>
      <c r="U1824" s="72"/>
    </row>
    <row r="1825" spans="1:21" s="61" customFormat="1" ht="54" outlineLevel="1">
      <c r="A1825" s="32">
        <f t="shared" si="258"/>
        <v>1890</v>
      </c>
      <c r="B1825" s="32" t="s">
        <v>3868</v>
      </c>
      <c r="C1825" s="32" t="s">
        <v>10098</v>
      </c>
      <c r="D1825" s="32" t="s">
        <v>10546</v>
      </c>
      <c r="E1825" s="34">
        <v>520448074</v>
      </c>
      <c r="F1825" s="43" t="s">
        <v>10547</v>
      </c>
      <c r="G1825" s="34" t="s">
        <v>13831</v>
      </c>
      <c r="H1825" s="35" t="s">
        <v>10548</v>
      </c>
      <c r="I1825" s="36" t="str">
        <f t="shared" si="253"/>
        <v>3</v>
      </c>
      <c r="J1825" s="36">
        <f t="shared" si="254"/>
        <v>14</v>
      </c>
      <c r="K1825" s="36" t="str">
        <f t="shared" si="255"/>
        <v>18</v>
      </c>
      <c r="L1825" s="36" t="str">
        <f t="shared" si="256"/>
        <v>07</v>
      </c>
      <c r="M1825" s="36" t="str">
        <f t="shared" si="257"/>
        <v>69</v>
      </c>
      <c r="N1825" s="34">
        <f t="shared" si="259"/>
        <v>32000</v>
      </c>
      <c r="O1825" s="37">
        <v>32000</v>
      </c>
      <c r="P1825" s="37">
        <v>0</v>
      </c>
      <c r="Q1825" s="32" t="s">
        <v>3872</v>
      </c>
      <c r="R1825" s="37" t="s">
        <v>10549</v>
      </c>
      <c r="S1825" s="38">
        <v>44680</v>
      </c>
      <c r="T1825" s="39">
        <f t="shared" si="260"/>
        <v>28</v>
      </c>
      <c r="U1825" s="72"/>
    </row>
    <row r="1826" spans="1:21" s="61" customFormat="1" ht="54" hidden="1" outlineLevel="1">
      <c r="A1826" s="32">
        <f t="shared" si="258"/>
        <v>1891</v>
      </c>
      <c r="B1826" s="32" t="s">
        <v>3868</v>
      </c>
      <c r="C1826" s="32" t="s">
        <v>10098</v>
      </c>
      <c r="D1826" s="32" t="s">
        <v>10550</v>
      </c>
      <c r="E1826" s="34">
        <v>528675404</v>
      </c>
      <c r="F1826" s="43" t="s">
        <v>10551</v>
      </c>
      <c r="G1826" s="34" t="s">
        <v>13832</v>
      </c>
      <c r="H1826" s="35" t="s">
        <v>10552</v>
      </c>
      <c r="I1826" s="36" t="str">
        <f t="shared" si="253"/>
        <v>4</v>
      </c>
      <c r="J1826" s="36">
        <f t="shared" si="254"/>
        <v>14</v>
      </c>
      <c r="K1826" s="36" t="str">
        <f t="shared" si="255"/>
        <v>15</v>
      </c>
      <c r="L1826" s="36" t="str">
        <f t="shared" si="256"/>
        <v>11</v>
      </c>
      <c r="M1826" s="36" t="str">
        <f t="shared" si="257"/>
        <v>88</v>
      </c>
      <c r="N1826" s="34">
        <f t="shared" si="259"/>
        <v>23000</v>
      </c>
      <c r="O1826" s="37">
        <v>23000</v>
      </c>
      <c r="P1826" s="37">
        <v>0</v>
      </c>
      <c r="Q1826" s="32" t="s">
        <v>3872</v>
      </c>
      <c r="R1826" s="37" t="s">
        <v>10553</v>
      </c>
      <c r="S1826" s="38">
        <v>44680</v>
      </c>
      <c r="T1826" s="39">
        <f t="shared" si="260"/>
        <v>28</v>
      </c>
      <c r="U1826" s="72"/>
    </row>
    <row r="1827" spans="1:21" s="61" customFormat="1" ht="54" hidden="1" outlineLevel="1">
      <c r="A1827" s="32">
        <f t="shared" si="258"/>
        <v>1892</v>
      </c>
      <c r="B1827" s="32" t="s">
        <v>3868</v>
      </c>
      <c r="C1827" s="32" t="s">
        <v>10098</v>
      </c>
      <c r="D1827" s="32" t="s">
        <v>10554</v>
      </c>
      <c r="E1827" s="34">
        <v>452447402</v>
      </c>
      <c r="F1827" s="43" t="s">
        <v>10555</v>
      </c>
      <c r="G1827" s="34" t="s">
        <v>13833</v>
      </c>
      <c r="H1827" s="35" t="s">
        <v>10556</v>
      </c>
      <c r="I1827" s="36" t="str">
        <f t="shared" si="253"/>
        <v>4</v>
      </c>
      <c r="J1827" s="36">
        <f t="shared" si="254"/>
        <v>14</v>
      </c>
      <c r="K1827" s="36" t="str">
        <f t="shared" si="255"/>
        <v>02</v>
      </c>
      <c r="L1827" s="36" t="str">
        <f t="shared" si="256"/>
        <v>02</v>
      </c>
      <c r="M1827" s="36" t="str">
        <f t="shared" si="257"/>
        <v>79</v>
      </c>
      <c r="N1827" s="34">
        <f t="shared" si="259"/>
        <v>27500</v>
      </c>
      <c r="O1827" s="37">
        <v>27500</v>
      </c>
      <c r="P1827" s="37">
        <v>0</v>
      </c>
      <c r="Q1827" s="32" t="s">
        <v>3872</v>
      </c>
      <c r="R1827" s="37" t="s">
        <v>10557</v>
      </c>
      <c r="S1827" s="38">
        <v>44680</v>
      </c>
      <c r="T1827" s="39">
        <f t="shared" si="260"/>
        <v>28</v>
      </c>
      <c r="U1827" s="72"/>
    </row>
    <row r="1828" spans="1:21" s="61" customFormat="1" ht="54" hidden="1" outlineLevel="1">
      <c r="A1828" s="32">
        <f t="shared" si="258"/>
        <v>1893</v>
      </c>
      <c r="B1828" s="32" t="s">
        <v>3868</v>
      </c>
      <c r="C1828" s="32" t="s">
        <v>10098</v>
      </c>
      <c r="D1828" s="32" t="s">
        <v>10558</v>
      </c>
      <c r="E1828" s="34">
        <v>513092539</v>
      </c>
      <c r="F1828" s="43" t="s">
        <v>10559</v>
      </c>
      <c r="G1828" s="34" t="s">
        <v>13834</v>
      </c>
      <c r="H1828" s="35" t="s">
        <v>10560</v>
      </c>
      <c r="I1828" s="36" t="str">
        <f t="shared" si="253"/>
        <v>4</v>
      </c>
      <c r="J1828" s="36">
        <f t="shared" si="254"/>
        <v>14</v>
      </c>
      <c r="K1828" s="36" t="str">
        <f t="shared" si="255"/>
        <v>20</v>
      </c>
      <c r="L1828" s="36" t="str">
        <f t="shared" si="256"/>
        <v>12</v>
      </c>
      <c r="M1828" s="36" t="str">
        <f t="shared" si="257"/>
        <v>88</v>
      </c>
      <c r="N1828" s="34">
        <f t="shared" si="259"/>
        <v>22000</v>
      </c>
      <c r="O1828" s="37">
        <v>22000</v>
      </c>
      <c r="P1828" s="37">
        <v>0</v>
      </c>
      <c r="Q1828" s="32" t="s">
        <v>3872</v>
      </c>
      <c r="R1828" s="37" t="s">
        <v>10561</v>
      </c>
      <c r="S1828" s="38">
        <v>44697</v>
      </c>
      <c r="T1828" s="39">
        <f t="shared" si="260"/>
        <v>28</v>
      </c>
      <c r="U1828" s="72"/>
    </row>
    <row r="1829" spans="1:21" s="61" customFormat="1" ht="54" hidden="1" outlineLevel="1">
      <c r="A1829" s="32">
        <f t="shared" si="258"/>
        <v>1894</v>
      </c>
      <c r="B1829" s="32" t="s">
        <v>3868</v>
      </c>
      <c r="C1829" s="32" t="s">
        <v>10098</v>
      </c>
      <c r="D1829" s="32" t="s">
        <v>10562</v>
      </c>
      <c r="E1829" s="34">
        <v>527466263</v>
      </c>
      <c r="F1829" s="43" t="s">
        <v>10563</v>
      </c>
      <c r="G1829" s="34" t="s">
        <v>13835</v>
      </c>
      <c r="H1829" s="35" t="s">
        <v>10564</v>
      </c>
      <c r="I1829" s="36" t="str">
        <f t="shared" si="253"/>
        <v>3</v>
      </c>
      <c r="J1829" s="36">
        <f t="shared" si="254"/>
        <v>14</v>
      </c>
      <c r="K1829" s="36" t="str">
        <f t="shared" si="255"/>
        <v>02</v>
      </c>
      <c r="L1829" s="36" t="str">
        <f t="shared" si="256"/>
        <v>09</v>
      </c>
      <c r="M1829" s="36" t="str">
        <f t="shared" si="257"/>
        <v>90</v>
      </c>
      <c r="N1829" s="34">
        <f t="shared" si="259"/>
        <v>28000</v>
      </c>
      <c r="O1829" s="37">
        <v>28000</v>
      </c>
      <c r="P1829" s="37">
        <v>0</v>
      </c>
      <c r="Q1829" s="32" t="s">
        <v>3872</v>
      </c>
      <c r="R1829" s="37" t="s">
        <v>10565</v>
      </c>
      <c r="S1829" s="38">
        <v>44687</v>
      </c>
      <c r="T1829" s="39">
        <f t="shared" si="260"/>
        <v>28</v>
      </c>
      <c r="U1829" s="72"/>
    </row>
    <row r="1830" spans="1:21" s="61" customFormat="1" ht="54" hidden="1" outlineLevel="1">
      <c r="A1830" s="32">
        <f t="shared" si="258"/>
        <v>1895</v>
      </c>
      <c r="B1830" s="32" t="s">
        <v>3868</v>
      </c>
      <c r="C1830" s="32" t="s">
        <v>10098</v>
      </c>
      <c r="D1830" s="32" t="s">
        <v>10566</v>
      </c>
      <c r="E1830" s="34">
        <v>453424138</v>
      </c>
      <c r="F1830" s="43" t="s">
        <v>10567</v>
      </c>
      <c r="G1830" s="34" t="s">
        <v>13836</v>
      </c>
      <c r="H1830" s="35" t="s">
        <v>10568</v>
      </c>
      <c r="I1830" s="36" t="str">
        <f t="shared" si="253"/>
        <v>4</v>
      </c>
      <c r="J1830" s="36">
        <f t="shared" si="254"/>
        <v>14</v>
      </c>
      <c r="K1830" s="36" t="str">
        <f t="shared" si="255"/>
        <v>02</v>
      </c>
      <c r="L1830" s="36" t="str">
        <f t="shared" si="256"/>
        <v>07</v>
      </c>
      <c r="M1830" s="36" t="str">
        <f t="shared" si="257"/>
        <v>69</v>
      </c>
      <c r="N1830" s="34">
        <f t="shared" si="259"/>
        <v>25000</v>
      </c>
      <c r="O1830" s="37">
        <v>25000</v>
      </c>
      <c r="P1830" s="37">
        <v>0</v>
      </c>
      <c r="Q1830" s="32" t="s">
        <v>3872</v>
      </c>
      <c r="R1830" s="37" t="s">
        <v>10569</v>
      </c>
      <c r="S1830" s="38">
        <v>44694</v>
      </c>
      <c r="T1830" s="39">
        <f t="shared" si="260"/>
        <v>28</v>
      </c>
      <c r="U1830" s="72"/>
    </row>
    <row r="1831" spans="1:21" s="61" customFormat="1" ht="54" hidden="1" outlineLevel="1">
      <c r="A1831" s="32">
        <f t="shared" si="258"/>
        <v>1896</v>
      </c>
      <c r="B1831" s="32" t="s">
        <v>3868</v>
      </c>
      <c r="C1831" s="32" t="s">
        <v>10098</v>
      </c>
      <c r="D1831" s="32" t="s">
        <v>10570</v>
      </c>
      <c r="E1831" s="34">
        <v>467016519</v>
      </c>
      <c r="F1831" s="43" t="s">
        <v>10571</v>
      </c>
      <c r="G1831" s="34" t="s">
        <v>13837</v>
      </c>
      <c r="H1831" s="35" t="s">
        <v>10572</v>
      </c>
      <c r="I1831" s="36" t="str">
        <f t="shared" si="253"/>
        <v>3</v>
      </c>
      <c r="J1831" s="36">
        <f t="shared" si="254"/>
        <v>14</v>
      </c>
      <c r="K1831" s="36" t="str">
        <f t="shared" si="255"/>
        <v>21</v>
      </c>
      <c r="L1831" s="36" t="str">
        <f t="shared" si="256"/>
        <v>06</v>
      </c>
      <c r="M1831" s="36" t="str">
        <f t="shared" si="257"/>
        <v>66</v>
      </c>
      <c r="N1831" s="34">
        <f t="shared" si="259"/>
        <v>25000</v>
      </c>
      <c r="O1831" s="37">
        <v>25000</v>
      </c>
      <c r="P1831" s="37">
        <v>0</v>
      </c>
      <c r="Q1831" s="32" t="s">
        <v>3872</v>
      </c>
      <c r="R1831" s="37" t="s">
        <v>10573</v>
      </c>
      <c r="S1831" s="38">
        <v>44698</v>
      </c>
      <c r="T1831" s="39">
        <f t="shared" si="260"/>
        <v>28</v>
      </c>
      <c r="U1831" s="72"/>
    </row>
    <row r="1832" spans="1:21" s="61" customFormat="1" ht="54" hidden="1" outlineLevel="1">
      <c r="A1832" s="32">
        <f t="shared" si="258"/>
        <v>1897</v>
      </c>
      <c r="B1832" s="32" t="s">
        <v>3868</v>
      </c>
      <c r="C1832" s="32" t="s">
        <v>10098</v>
      </c>
      <c r="D1832" s="32" t="s">
        <v>10574</v>
      </c>
      <c r="E1832" s="34">
        <v>583175439</v>
      </c>
      <c r="F1832" s="43" t="s">
        <v>10575</v>
      </c>
      <c r="G1832" s="34" t="s">
        <v>13838</v>
      </c>
      <c r="H1832" s="35" t="s">
        <v>10576</v>
      </c>
      <c r="I1832" s="36" t="str">
        <f t="shared" si="253"/>
        <v>4</v>
      </c>
      <c r="J1832" s="36">
        <f t="shared" si="254"/>
        <v>14</v>
      </c>
      <c r="K1832" s="36" t="str">
        <f t="shared" si="255"/>
        <v>05</v>
      </c>
      <c r="L1832" s="36" t="str">
        <f t="shared" si="256"/>
        <v>08</v>
      </c>
      <c r="M1832" s="36" t="str">
        <f t="shared" si="257"/>
        <v>91</v>
      </c>
      <c r="N1832" s="34">
        <f t="shared" si="259"/>
        <v>23000</v>
      </c>
      <c r="O1832" s="37">
        <v>23000</v>
      </c>
      <c r="P1832" s="37">
        <v>0</v>
      </c>
      <c r="Q1832" s="32" t="s">
        <v>3872</v>
      </c>
      <c r="R1832" s="37" t="s">
        <v>10577</v>
      </c>
      <c r="S1832" s="38">
        <v>44694</v>
      </c>
      <c r="T1832" s="39">
        <f t="shared" si="260"/>
        <v>28</v>
      </c>
      <c r="U1832" s="72"/>
    </row>
    <row r="1833" spans="1:21" s="61" customFormat="1" ht="18.75" hidden="1">
      <c r="A1833" s="217" t="s">
        <v>10578</v>
      </c>
      <c r="B1833" s="217"/>
      <c r="C1833" s="32"/>
      <c r="D1833" s="32"/>
      <c r="E1833" s="34"/>
      <c r="F1833" s="34"/>
      <c r="G1833" s="34" t="s">
        <v>13433</v>
      </c>
      <c r="H1833" s="35"/>
      <c r="I1833" s="36"/>
      <c r="J1833" s="36"/>
      <c r="K1833" s="36"/>
      <c r="L1833" s="36"/>
      <c r="M1833" s="36"/>
      <c r="N1833" s="60">
        <f>SUM(N1834:N2013)</f>
        <v>4009915.3721399992</v>
      </c>
      <c r="O1833" s="60">
        <f t="shared" ref="O1833:P1833" si="261">SUM(O1834:O2013)</f>
        <v>2505402.2949999995</v>
      </c>
      <c r="P1833" s="60">
        <f t="shared" si="261"/>
        <v>1504513.0771399997</v>
      </c>
      <c r="Q1833" s="32"/>
      <c r="R1833" s="30"/>
      <c r="S1833" s="30"/>
      <c r="T1833" s="39">
        <f t="shared" si="260"/>
        <v>0</v>
      </c>
    </row>
    <row r="1834" spans="1:21" s="61" customFormat="1" ht="54" hidden="1" outlineLevel="1">
      <c r="A1834" s="32">
        <f>+A1832+1</f>
        <v>1898</v>
      </c>
      <c r="B1834" s="32" t="s">
        <v>3868</v>
      </c>
      <c r="C1834" s="32" t="s">
        <v>18</v>
      </c>
      <c r="D1834" s="32" t="s">
        <v>10579</v>
      </c>
      <c r="E1834" s="34" t="s">
        <v>10580</v>
      </c>
      <c r="F1834" s="34" t="s">
        <v>2310</v>
      </c>
      <c r="G1834" s="34" t="s">
        <v>13839</v>
      </c>
      <c r="H1834" s="35">
        <v>40308985890013</v>
      </c>
      <c r="I1834" s="36" t="str">
        <f t="shared" ref="I1834:I1897" si="262">+MID(H1834,1,1)</f>
        <v>4</v>
      </c>
      <c r="J1834" s="36">
        <f t="shared" ref="J1834:J1897" si="263">+LEN(H1834)</f>
        <v>14</v>
      </c>
      <c r="K1834" s="36" t="str">
        <f t="shared" ref="K1834:K1897" si="264">+MID(H1834,2,2)</f>
        <v>03</v>
      </c>
      <c r="L1834" s="36" t="str">
        <f t="shared" ref="L1834:L1897" si="265">+MID(H1834,4,2)</f>
        <v>08</v>
      </c>
      <c r="M1834" s="36" t="str">
        <f t="shared" ref="M1834:M1897" si="266">+MID(H1834,6,2)</f>
        <v>98</v>
      </c>
      <c r="N1834" s="34">
        <f t="shared" si="259"/>
        <v>34793.851000000002</v>
      </c>
      <c r="O1834" s="37">
        <v>22700</v>
      </c>
      <c r="P1834" s="37">
        <v>12093.851000000001</v>
      </c>
      <c r="Q1834" s="32" t="s">
        <v>3872</v>
      </c>
      <c r="R1834" s="37" t="s">
        <v>10581</v>
      </c>
      <c r="S1834" s="38">
        <v>44371</v>
      </c>
      <c r="T1834" s="39">
        <f t="shared" si="260"/>
        <v>28</v>
      </c>
    </row>
    <row r="1835" spans="1:21" s="61" customFormat="1" ht="54" hidden="1" outlineLevel="1">
      <c r="A1835" s="32">
        <f t="shared" si="258"/>
        <v>1899</v>
      </c>
      <c r="B1835" s="32" t="s">
        <v>3868</v>
      </c>
      <c r="C1835" s="32" t="s">
        <v>18</v>
      </c>
      <c r="D1835" s="32" t="s">
        <v>10582</v>
      </c>
      <c r="E1835" s="34">
        <v>523282193</v>
      </c>
      <c r="F1835" s="34" t="s">
        <v>10583</v>
      </c>
      <c r="G1835" s="34" t="s">
        <v>13840</v>
      </c>
      <c r="H1835" s="35">
        <v>43112905890020</v>
      </c>
      <c r="I1835" s="36" t="str">
        <f t="shared" si="262"/>
        <v>4</v>
      </c>
      <c r="J1835" s="36">
        <f t="shared" si="263"/>
        <v>14</v>
      </c>
      <c r="K1835" s="36" t="str">
        <f t="shared" si="264"/>
        <v>31</v>
      </c>
      <c r="L1835" s="36" t="str">
        <f t="shared" si="265"/>
        <v>12</v>
      </c>
      <c r="M1835" s="36" t="str">
        <f t="shared" si="266"/>
        <v>90</v>
      </c>
      <c r="N1835" s="34">
        <f t="shared" si="259"/>
        <v>22968.778629999993</v>
      </c>
      <c r="O1835" s="37">
        <v>0</v>
      </c>
      <c r="P1835" s="37">
        <v>22968.778629999993</v>
      </c>
      <c r="Q1835" s="32" t="s">
        <v>3872</v>
      </c>
      <c r="R1835" s="37" t="s">
        <v>10584</v>
      </c>
      <c r="S1835" s="38">
        <v>44190</v>
      </c>
      <c r="T1835" s="39">
        <f t="shared" si="260"/>
        <v>28</v>
      </c>
    </row>
    <row r="1836" spans="1:21" s="61" customFormat="1" ht="54" hidden="1" outlineLevel="1">
      <c r="A1836" s="32">
        <f t="shared" si="258"/>
        <v>1900</v>
      </c>
      <c r="B1836" s="32" t="s">
        <v>3868</v>
      </c>
      <c r="C1836" s="32" t="s">
        <v>18</v>
      </c>
      <c r="D1836" s="32" t="s">
        <v>10585</v>
      </c>
      <c r="E1836" s="34">
        <v>472085678</v>
      </c>
      <c r="F1836" s="43" t="s">
        <v>2394</v>
      </c>
      <c r="G1836" s="34" t="s">
        <v>13841</v>
      </c>
      <c r="H1836" s="35">
        <v>40106725890011</v>
      </c>
      <c r="I1836" s="36" t="str">
        <f t="shared" si="262"/>
        <v>4</v>
      </c>
      <c r="J1836" s="36">
        <f t="shared" si="263"/>
        <v>14</v>
      </c>
      <c r="K1836" s="36" t="str">
        <f t="shared" si="264"/>
        <v>01</v>
      </c>
      <c r="L1836" s="36" t="str">
        <f t="shared" si="265"/>
        <v>06</v>
      </c>
      <c r="M1836" s="36" t="str">
        <f t="shared" si="266"/>
        <v>72</v>
      </c>
      <c r="N1836" s="34">
        <f t="shared" si="259"/>
        <v>25604.515500000001</v>
      </c>
      <c r="O1836" s="37">
        <v>23400</v>
      </c>
      <c r="P1836" s="37">
        <v>2204.5155</v>
      </c>
      <c r="Q1836" s="32" t="s">
        <v>3872</v>
      </c>
      <c r="R1836" s="37" t="s">
        <v>10586</v>
      </c>
      <c r="S1836" s="38">
        <v>44602</v>
      </c>
      <c r="T1836" s="39">
        <f t="shared" si="260"/>
        <v>28</v>
      </c>
      <c r="U1836" s="72"/>
    </row>
    <row r="1837" spans="1:21" s="61" customFormat="1" ht="54" hidden="1" outlineLevel="1">
      <c r="A1837" s="32">
        <f t="shared" si="258"/>
        <v>1901</v>
      </c>
      <c r="B1837" s="32" t="s">
        <v>3868</v>
      </c>
      <c r="C1837" s="32" t="s">
        <v>18</v>
      </c>
      <c r="D1837" s="32" t="s">
        <v>10587</v>
      </c>
      <c r="E1837" s="34">
        <v>558118154</v>
      </c>
      <c r="F1837" s="34" t="s">
        <v>10588</v>
      </c>
      <c r="G1837" s="34" t="s">
        <v>13842</v>
      </c>
      <c r="H1837" s="35">
        <v>32605902100066</v>
      </c>
      <c r="I1837" s="36" t="str">
        <f t="shared" si="262"/>
        <v>3</v>
      </c>
      <c r="J1837" s="36">
        <f t="shared" si="263"/>
        <v>14</v>
      </c>
      <c r="K1837" s="36" t="str">
        <f t="shared" si="264"/>
        <v>26</v>
      </c>
      <c r="L1837" s="36" t="str">
        <f t="shared" si="265"/>
        <v>05</v>
      </c>
      <c r="M1837" s="36" t="str">
        <f t="shared" si="266"/>
        <v>90</v>
      </c>
      <c r="N1837" s="34">
        <f t="shared" si="259"/>
        <v>21845.819380000001</v>
      </c>
      <c r="O1837" s="37">
        <v>0</v>
      </c>
      <c r="P1837" s="37">
        <v>21845.819380000001</v>
      </c>
      <c r="Q1837" s="32" t="s">
        <v>3872</v>
      </c>
      <c r="R1837" s="37" t="s">
        <v>10589</v>
      </c>
      <c r="S1837" s="38">
        <v>44183</v>
      </c>
      <c r="T1837" s="39">
        <f t="shared" si="260"/>
        <v>28</v>
      </c>
    </row>
    <row r="1838" spans="1:21" s="61" customFormat="1" ht="54" outlineLevel="1">
      <c r="A1838" s="32">
        <f t="shared" si="258"/>
        <v>1902</v>
      </c>
      <c r="B1838" s="32" t="s">
        <v>3868</v>
      </c>
      <c r="C1838" s="32" t="s">
        <v>18</v>
      </c>
      <c r="D1838" s="32" t="s">
        <v>10590</v>
      </c>
      <c r="E1838" s="34">
        <v>463399544</v>
      </c>
      <c r="F1838" s="43" t="s">
        <v>10591</v>
      </c>
      <c r="G1838" s="34" t="s">
        <v>13843</v>
      </c>
      <c r="H1838" s="35">
        <v>40108862100163</v>
      </c>
      <c r="I1838" s="36" t="str">
        <f t="shared" si="262"/>
        <v>4</v>
      </c>
      <c r="J1838" s="36">
        <f t="shared" si="263"/>
        <v>14</v>
      </c>
      <c r="K1838" s="36" t="str">
        <f t="shared" si="264"/>
        <v>01</v>
      </c>
      <c r="L1838" s="36" t="str">
        <f t="shared" si="265"/>
        <v>08</v>
      </c>
      <c r="M1838" s="36" t="str">
        <f t="shared" si="266"/>
        <v>86</v>
      </c>
      <c r="N1838" s="34">
        <f t="shared" si="259"/>
        <v>32000</v>
      </c>
      <c r="O1838" s="37">
        <v>32000</v>
      </c>
      <c r="P1838" s="37">
        <v>0</v>
      </c>
      <c r="Q1838" s="32" t="s">
        <v>3872</v>
      </c>
      <c r="R1838" s="37" t="s">
        <v>10592</v>
      </c>
      <c r="S1838" s="38">
        <v>44649</v>
      </c>
      <c r="T1838" s="39">
        <f t="shared" si="260"/>
        <v>28</v>
      </c>
      <c r="U1838" s="72"/>
    </row>
    <row r="1839" spans="1:21" s="61" customFormat="1" ht="54" hidden="1" outlineLevel="1">
      <c r="A1839" s="32">
        <f t="shared" si="258"/>
        <v>1903</v>
      </c>
      <c r="B1839" s="32" t="s">
        <v>3868</v>
      </c>
      <c r="C1839" s="32" t="s">
        <v>18</v>
      </c>
      <c r="D1839" s="32" t="s">
        <v>10593</v>
      </c>
      <c r="E1839" s="34">
        <v>518051309</v>
      </c>
      <c r="F1839" s="34" t="s">
        <v>10594</v>
      </c>
      <c r="G1839" s="34" t="s">
        <v>13844</v>
      </c>
      <c r="H1839" s="35">
        <v>40110842100078</v>
      </c>
      <c r="I1839" s="36" t="str">
        <f t="shared" si="262"/>
        <v>4</v>
      </c>
      <c r="J1839" s="36">
        <f t="shared" si="263"/>
        <v>14</v>
      </c>
      <c r="K1839" s="36" t="str">
        <f t="shared" si="264"/>
        <v>01</v>
      </c>
      <c r="L1839" s="36" t="str">
        <f t="shared" si="265"/>
        <v>10</v>
      </c>
      <c r="M1839" s="36" t="str">
        <f t="shared" si="266"/>
        <v>84</v>
      </c>
      <c r="N1839" s="34">
        <f t="shared" si="259"/>
        <v>32058.883109999999</v>
      </c>
      <c r="O1839" s="37">
        <v>23090</v>
      </c>
      <c r="P1839" s="37">
        <v>8968.8831099999989</v>
      </c>
      <c r="Q1839" s="32" t="s">
        <v>3872</v>
      </c>
      <c r="R1839" s="37" t="s">
        <v>10595</v>
      </c>
      <c r="S1839" s="38">
        <v>44466</v>
      </c>
      <c r="T1839" s="39">
        <f t="shared" si="260"/>
        <v>28</v>
      </c>
    </row>
    <row r="1840" spans="1:21" s="61" customFormat="1" ht="54" hidden="1" outlineLevel="1">
      <c r="A1840" s="32">
        <f t="shared" si="258"/>
        <v>1904</v>
      </c>
      <c r="B1840" s="32" t="s">
        <v>3868</v>
      </c>
      <c r="C1840" s="32" t="s">
        <v>18</v>
      </c>
      <c r="D1840" s="32" t="s">
        <v>10596</v>
      </c>
      <c r="E1840" s="34">
        <v>554030324</v>
      </c>
      <c r="F1840" s="34" t="s">
        <v>10597</v>
      </c>
      <c r="G1840" s="34" t="s">
        <v>13845</v>
      </c>
      <c r="H1840" s="35">
        <v>40204832100058</v>
      </c>
      <c r="I1840" s="36" t="str">
        <f t="shared" si="262"/>
        <v>4</v>
      </c>
      <c r="J1840" s="36">
        <f t="shared" si="263"/>
        <v>14</v>
      </c>
      <c r="K1840" s="36" t="str">
        <f t="shared" si="264"/>
        <v>02</v>
      </c>
      <c r="L1840" s="36" t="str">
        <f t="shared" si="265"/>
        <v>04</v>
      </c>
      <c r="M1840" s="36" t="str">
        <f t="shared" si="266"/>
        <v>83</v>
      </c>
      <c r="N1840" s="34">
        <f t="shared" si="259"/>
        <v>14260.573490000001</v>
      </c>
      <c r="O1840" s="37">
        <v>0</v>
      </c>
      <c r="P1840" s="37">
        <v>14260.573490000001</v>
      </c>
      <c r="Q1840" s="32" t="s">
        <v>3872</v>
      </c>
      <c r="R1840" s="37" t="s">
        <v>10598</v>
      </c>
      <c r="S1840" s="38">
        <v>44314</v>
      </c>
      <c r="T1840" s="39">
        <f t="shared" si="260"/>
        <v>28</v>
      </c>
    </row>
    <row r="1841" spans="1:21" s="61" customFormat="1" ht="54" hidden="1" outlineLevel="1">
      <c r="A1841" s="32">
        <f t="shared" si="258"/>
        <v>1905</v>
      </c>
      <c r="B1841" s="32" t="s">
        <v>3868</v>
      </c>
      <c r="C1841" s="32" t="s">
        <v>18</v>
      </c>
      <c r="D1841" s="32" t="s">
        <v>10599</v>
      </c>
      <c r="E1841" s="34">
        <v>516724705</v>
      </c>
      <c r="F1841" s="43" t="s">
        <v>2225</v>
      </c>
      <c r="G1841" s="34" t="s">
        <v>13846</v>
      </c>
      <c r="H1841" s="35">
        <v>40206872100033</v>
      </c>
      <c r="I1841" s="36" t="str">
        <f t="shared" si="262"/>
        <v>4</v>
      </c>
      <c r="J1841" s="36">
        <f t="shared" si="263"/>
        <v>14</v>
      </c>
      <c r="K1841" s="36" t="str">
        <f t="shared" si="264"/>
        <v>02</v>
      </c>
      <c r="L1841" s="36" t="str">
        <f t="shared" si="265"/>
        <v>06</v>
      </c>
      <c r="M1841" s="36" t="str">
        <f t="shared" si="266"/>
        <v>87</v>
      </c>
      <c r="N1841" s="34">
        <f t="shared" si="259"/>
        <v>27605</v>
      </c>
      <c r="O1841" s="37">
        <v>27000</v>
      </c>
      <c r="P1841" s="37">
        <v>605</v>
      </c>
      <c r="Q1841" s="32" t="s">
        <v>3872</v>
      </c>
      <c r="R1841" s="37" t="s">
        <v>10600</v>
      </c>
      <c r="S1841" s="38">
        <v>44665</v>
      </c>
      <c r="T1841" s="39">
        <f t="shared" si="260"/>
        <v>28</v>
      </c>
      <c r="U1841" s="72"/>
    </row>
    <row r="1842" spans="1:21" s="61" customFormat="1" ht="54" hidden="1" outlineLevel="1">
      <c r="A1842" s="32">
        <f t="shared" si="258"/>
        <v>1906</v>
      </c>
      <c r="B1842" s="32" t="s">
        <v>3868</v>
      </c>
      <c r="C1842" s="32" t="s">
        <v>18</v>
      </c>
      <c r="D1842" s="32" t="s">
        <v>10601</v>
      </c>
      <c r="E1842" s="34">
        <v>527311446</v>
      </c>
      <c r="F1842" s="34" t="s">
        <v>2287</v>
      </c>
      <c r="G1842" s="34" t="s">
        <v>13847</v>
      </c>
      <c r="H1842" s="35">
        <v>40208882100050</v>
      </c>
      <c r="I1842" s="36" t="str">
        <f t="shared" si="262"/>
        <v>4</v>
      </c>
      <c r="J1842" s="36">
        <f t="shared" si="263"/>
        <v>14</v>
      </c>
      <c r="K1842" s="36" t="str">
        <f t="shared" si="264"/>
        <v>02</v>
      </c>
      <c r="L1842" s="36" t="str">
        <f t="shared" si="265"/>
        <v>08</v>
      </c>
      <c r="M1842" s="36" t="str">
        <f t="shared" si="266"/>
        <v>88</v>
      </c>
      <c r="N1842" s="34">
        <f t="shared" si="259"/>
        <v>28420.891380000001</v>
      </c>
      <c r="O1842" s="37">
        <v>21200</v>
      </c>
      <c r="P1842" s="37">
        <v>7220.8913800000009</v>
      </c>
      <c r="Q1842" s="32" t="s">
        <v>3872</v>
      </c>
      <c r="R1842" s="37" t="s">
        <v>10602</v>
      </c>
      <c r="S1842" s="38">
        <v>44193</v>
      </c>
      <c r="T1842" s="39">
        <f t="shared" si="260"/>
        <v>28</v>
      </c>
    </row>
    <row r="1843" spans="1:21" s="61" customFormat="1" ht="54" hidden="1" outlineLevel="1">
      <c r="A1843" s="32">
        <f t="shared" si="258"/>
        <v>1907</v>
      </c>
      <c r="B1843" s="32" t="s">
        <v>3868</v>
      </c>
      <c r="C1843" s="32" t="s">
        <v>18</v>
      </c>
      <c r="D1843" s="32" t="s">
        <v>10603</v>
      </c>
      <c r="E1843" s="34">
        <v>596946705</v>
      </c>
      <c r="F1843" s="43" t="s">
        <v>2228</v>
      </c>
      <c r="G1843" s="34" t="s">
        <v>13848</v>
      </c>
      <c r="H1843" s="35">
        <v>40211915890019</v>
      </c>
      <c r="I1843" s="36" t="str">
        <f t="shared" si="262"/>
        <v>4</v>
      </c>
      <c r="J1843" s="36">
        <f t="shared" si="263"/>
        <v>14</v>
      </c>
      <c r="K1843" s="36" t="str">
        <f t="shared" si="264"/>
        <v>02</v>
      </c>
      <c r="L1843" s="36" t="str">
        <f t="shared" si="265"/>
        <v>11</v>
      </c>
      <c r="M1843" s="36" t="str">
        <f t="shared" si="266"/>
        <v>91</v>
      </c>
      <c r="N1843" s="34">
        <f t="shared" si="259"/>
        <v>27500</v>
      </c>
      <c r="O1843" s="37">
        <v>27500</v>
      </c>
      <c r="P1843" s="37">
        <v>0</v>
      </c>
      <c r="Q1843" s="32" t="s">
        <v>3872</v>
      </c>
      <c r="R1843" s="37" t="s">
        <v>10604</v>
      </c>
      <c r="S1843" s="38">
        <v>44659</v>
      </c>
      <c r="T1843" s="39">
        <f t="shared" si="260"/>
        <v>28</v>
      </c>
      <c r="U1843" s="72"/>
    </row>
    <row r="1844" spans="1:21" s="61" customFormat="1" ht="54" hidden="1" outlineLevel="1">
      <c r="A1844" s="32">
        <f t="shared" si="258"/>
        <v>1908</v>
      </c>
      <c r="B1844" s="32" t="s">
        <v>3868</v>
      </c>
      <c r="C1844" s="32" t="s">
        <v>18</v>
      </c>
      <c r="D1844" s="32" t="s">
        <v>10605</v>
      </c>
      <c r="E1844" s="34">
        <v>571868981</v>
      </c>
      <c r="F1844" s="34" t="s">
        <v>10606</v>
      </c>
      <c r="G1844" s="34" t="s">
        <v>13849</v>
      </c>
      <c r="H1844" s="35">
        <v>32703952100028</v>
      </c>
      <c r="I1844" s="36" t="str">
        <f t="shared" si="262"/>
        <v>3</v>
      </c>
      <c r="J1844" s="36">
        <f t="shared" si="263"/>
        <v>14</v>
      </c>
      <c r="K1844" s="36" t="str">
        <f t="shared" si="264"/>
        <v>27</v>
      </c>
      <c r="L1844" s="36" t="str">
        <f t="shared" si="265"/>
        <v>03</v>
      </c>
      <c r="M1844" s="36" t="str">
        <f t="shared" si="266"/>
        <v>95</v>
      </c>
      <c r="N1844" s="34">
        <f t="shared" si="259"/>
        <v>16983.441999999999</v>
      </c>
      <c r="O1844" s="37">
        <v>0</v>
      </c>
      <c r="P1844" s="37">
        <v>16983.441999999999</v>
      </c>
      <c r="Q1844" s="32" t="s">
        <v>3872</v>
      </c>
      <c r="R1844" s="37" t="s">
        <v>10607</v>
      </c>
      <c r="S1844" s="38">
        <v>44180</v>
      </c>
      <c r="T1844" s="39">
        <f t="shared" si="260"/>
        <v>28</v>
      </c>
    </row>
    <row r="1845" spans="1:21" s="61" customFormat="1" ht="54" hidden="1" outlineLevel="1">
      <c r="A1845" s="32">
        <f t="shared" si="258"/>
        <v>1909</v>
      </c>
      <c r="B1845" s="32" t="s">
        <v>3868</v>
      </c>
      <c r="C1845" s="32" t="s">
        <v>18</v>
      </c>
      <c r="D1845" s="32" t="s">
        <v>10608</v>
      </c>
      <c r="E1845" s="34">
        <v>537412323</v>
      </c>
      <c r="F1845" s="34" t="s">
        <v>10609</v>
      </c>
      <c r="G1845" s="34" t="s">
        <v>13850</v>
      </c>
      <c r="H1845" s="35">
        <v>30801762100039</v>
      </c>
      <c r="I1845" s="36" t="str">
        <f t="shared" si="262"/>
        <v>3</v>
      </c>
      <c r="J1845" s="36">
        <f t="shared" si="263"/>
        <v>14</v>
      </c>
      <c r="K1845" s="36" t="str">
        <f t="shared" si="264"/>
        <v>08</v>
      </c>
      <c r="L1845" s="36" t="str">
        <f t="shared" si="265"/>
        <v>01</v>
      </c>
      <c r="M1845" s="36" t="str">
        <f t="shared" si="266"/>
        <v>76</v>
      </c>
      <c r="N1845" s="34">
        <f t="shared" si="259"/>
        <v>15690.07242</v>
      </c>
      <c r="O1845" s="37">
        <v>0</v>
      </c>
      <c r="P1845" s="37">
        <v>15690.07242</v>
      </c>
      <c r="Q1845" s="32" t="s">
        <v>3872</v>
      </c>
      <c r="R1845" s="37" t="s">
        <v>10610</v>
      </c>
      <c r="S1845" s="38">
        <v>44229</v>
      </c>
      <c r="T1845" s="39">
        <f t="shared" si="260"/>
        <v>28</v>
      </c>
    </row>
    <row r="1846" spans="1:21" s="61" customFormat="1" ht="54" outlineLevel="1">
      <c r="A1846" s="32">
        <f t="shared" si="258"/>
        <v>1910</v>
      </c>
      <c r="B1846" s="32" t="s">
        <v>3868</v>
      </c>
      <c r="C1846" s="32" t="s">
        <v>18</v>
      </c>
      <c r="D1846" s="32" t="s">
        <v>10611</v>
      </c>
      <c r="E1846" s="34">
        <v>559567317</v>
      </c>
      <c r="F1846" s="43" t="s">
        <v>2410</v>
      </c>
      <c r="G1846" s="34" t="s">
        <v>13851</v>
      </c>
      <c r="H1846" s="35">
        <v>40212905890022</v>
      </c>
      <c r="I1846" s="36" t="str">
        <f t="shared" si="262"/>
        <v>4</v>
      </c>
      <c r="J1846" s="36">
        <f t="shared" si="263"/>
        <v>14</v>
      </c>
      <c r="K1846" s="36" t="str">
        <f t="shared" si="264"/>
        <v>02</v>
      </c>
      <c r="L1846" s="36" t="str">
        <f t="shared" si="265"/>
        <v>12</v>
      </c>
      <c r="M1846" s="36" t="str">
        <f t="shared" si="266"/>
        <v>90</v>
      </c>
      <c r="N1846" s="34">
        <f t="shared" si="259"/>
        <v>33749.593000000001</v>
      </c>
      <c r="O1846" s="37">
        <v>32000</v>
      </c>
      <c r="P1846" s="37">
        <v>1749.5930000000001</v>
      </c>
      <c r="Q1846" s="32" t="s">
        <v>3872</v>
      </c>
      <c r="R1846" s="37" t="s">
        <v>10612</v>
      </c>
      <c r="S1846" s="38">
        <v>44614</v>
      </c>
      <c r="T1846" s="39">
        <f t="shared" si="260"/>
        <v>28</v>
      </c>
      <c r="U1846" s="72"/>
    </row>
    <row r="1847" spans="1:21" s="61" customFormat="1" ht="54" hidden="1" outlineLevel="1">
      <c r="A1847" s="32">
        <f t="shared" si="258"/>
        <v>1911</v>
      </c>
      <c r="B1847" s="32" t="s">
        <v>3868</v>
      </c>
      <c r="C1847" s="32" t="s">
        <v>18</v>
      </c>
      <c r="D1847" s="32" t="s">
        <v>10613</v>
      </c>
      <c r="E1847" s="34">
        <v>518269613</v>
      </c>
      <c r="F1847" s="34" t="s">
        <v>2327</v>
      </c>
      <c r="G1847" s="34" t="s">
        <v>13852</v>
      </c>
      <c r="H1847" s="35">
        <v>40303822100047</v>
      </c>
      <c r="I1847" s="36" t="str">
        <f t="shared" si="262"/>
        <v>4</v>
      </c>
      <c r="J1847" s="36">
        <f t="shared" si="263"/>
        <v>14</v>
      </c>
      <c r="K1847" s="36" t="str">
        <f t="shared" si="264"/>
        <v>03</v>
      </c>
      <c r="L1847" s="36" t="str">
        <f t="shared" si="265"/>
        <v>03</v>
      </c>
      <c r="M1847" s="36" t="str">
        <f t="shared" si="266"/>
        <v>82</v>
      </c>
      <c r="N1847" s="34">
        <f t="shared" si="259"/>
        <v>30759.33527</v>
      </c>
      <c r="O1847" s="37">
        <v>24300</v>
      </c>
      <c r="P1847" s="37">
        <v>6459.3352700000005</v>
      </c>
      <c r="Q1847" s="32" t="s">
        <v>3872</v>
      </c>
      <c r="R1847" s="37" t="s">
        <v>10614</v>
      </c>
      <c r="S1847" s="38">
        <v>44540</v>
      </c>
      <c r="T1847" s="39">
        <f t="shared" si="260"/>
        <v>28</v>
      </c>
    </row>
    <row r="1848" spans="1:21" s="61" customFormat="1" ht="54" hidden="1" outlineLevel="1">
      <c r="A1848" s="32">
        <f t="shared" si="258"/>
        <v>1912</v>
      </c>
      <c r="B1848" s="32" t="s">
        <v>3868</v>
      </c>
      <c r="C1848" s="32" t="s">
        <v>18</v>
      </c>
      <c r="D1848" s="32" t="s">
        <v>10615</v>
      </c>
      <c r="E1848" s="34" t="s">
        <v>10616</v>
      </c>
      <c r="F1848" s="34" t="s">
        <v>10617</v>
      </c>
      <c r="G1848" s="34" t="s">
        <v>13853</v>
      </c>
      <c r="H1848" s="35">
        <v>40306802100073</v>
      </c>
      <c r="I1848" s="36" t="str">
        <f t="shared" si="262"/>
        <v>4</v>
      </c>
      <c r="J1848" s="36">
        <f t="shared" si="263"/>
        <v>14</v>
      </c>
      <c r="K1848" s="36" t="str">
        <f t="shared" si="264"/>
        <v>03</v>
      </c>
      <c r="L1848" s="36" t="str">
        <f t="shared" si="265"/>
        <v>06</v>
      </c>
      <c r="M1848" s="36" t="str">
        <f t="shared" si="266"/>
        <v>80</v>
      </c>
      <c r="N1848" s="34">
        <f t="shared" si="259"/>
        <v>22568.80143</v>
      </c>
      <c r="O1848" s="37">
        <v>16600</v>
      </c>
      <c r="P1848" s="37">
        <v>5968.8014300000004</v>
      </c>
      <c r="Q1848" s="32" t="s">
        <v>3872</v>
      </c>
      <c r="R1848" s="37" t="s">
        <v>10618</v>
      </c>
      <c r="S1848" s="38">
        <v>44393</v>
      </c>
      <c r="T1848" s="39">
        <f t="shared" si="260"/>
        <v>28</v>
      </c>
    </row>
    <row r="1849" spans="1:21" s="61" customFormat="1" ht="54" hidden="1" outlineLevel="1">
      <c r="A1849" s="32">
        <f t="shared" si="258"/>
        <v>1913</v>
      </c>
      <c r="B1849" s="32" t="s">
        <v>3868</v>
      </c>
      <c r="C1849" s="32" t="s">
        <v>18</v>
      </c>
      <c r="D1849" s="32" t="s">
        <v>10619</v>
      </c>
      <c r="E1849" s="34">
        <v>519759477</v>
      </c>
      <c r="F1849" s="34" t="s">
        <v>10620</v>
      </c>
      <c r="G1849" s="34" t="s">
        <v>13854</v>
      </c>
      <c r="H1849" s="35">
        <v>40307902100046</v>
      </c>
      <c r="I1849" s="36" t="str">
        <f t="shared" si="262"/>
        <v>4</v>
      </c>
      <c r="J1849" s="36">
        <f t="shared" si="263"/>
        <v>14</v>
      </c>
      <c r="K1849" s="36" t="str">
        <f t="shared" si="264"/>
        <v>03</v>
      </c>
      <c r="L1849" s="36" t="str">
        <f t="shared" si="265"/>
        <v>07</v>
      </c>
      <c r="M1849" s="36" t="str">
        <f t="shared" si="266"/>
        <v>90</v>
      </c>
      <c r="N1849" s="34">
        <f t="shared" si="259"/>
        <v>12349.052</v>
      </c>
      <c r="O1849" s="37">
        <v>0</v>
      </c>
      <c r="P1849" s="37">
        <v>12349.052</v>
      </c>
      <c r="Q1849" s="32" t="s">
        <v>3872</v>
      </c>
      <c r="R1849" s="37" t="s">
        <v>10621</v>
      </c>
      <c r="S1849" s="38">
        <v>44214</v>
      </c>
      <c r="T1849" s="39">
        <f t="shared" si="260"/>
        <v>28</v>
      </c>
    </row>
    <row r="1850" spans="1:21" s="61" customFormat="1" ht="54" hidden="1" outlineLevel="1">
      <c r="A1850" s="32">
        <f t="shared" ref="A1850:A1913" si="267">+A1849+1</f>
        <v>1914</v>
      </c>
      <c r="B1850" s="32" t="s">
        <v>3868</v>
      </c>
      <c r="C1850" s="32" t="s">
        <v>18</v>
      </c>
      <c r="D1850" s="32" t="s">
        <v>10622</v>
      </c>
      <c r="E1850" s="34">
        <v>515152722</v>
      </c>
      <c r="F1850" s="34" t="s">
        <v>2340</v>
      </c>
      <c r="G1850" s="34" t="s">
        <v>13855</v>
      </c>
      <c r="H1850" s="35">
        <v>40312824310084</v>
      </c>
      <c r="I1850" s="36" t="str">
        <f t="shared" si="262"/>
        <v>4</v>
      </c>
      <c r="J1850" s="36">
        <f t="shared" si="263"/>
        <v>14</v>
      </c>
      <c r="K1850" s="36" t="str">
        <f t="shared" si="264"/>
        <v>03</v>
      </c>
      <c r="L1850" s="36" t="str">
        <f t="shared" si="265"/>
        <v>12</v>
      </c>
      <c r="M1850" s="36" t="str">
        <f t="shared" si="266"/>
        <v>82</v>
      </c>
      <c r="N1850" s="34">
        <f t="shared" si="259"/>
        <v>13138.86802</v>
      </c>
      <c r="O1850" s="37">
        <v>0</v>
      </c>
      <c r="P1850" s="37">
        <v>13138.86802</v>
      </c>
      <c r="Q1850" s="32" t="s">
        <v>3872</v>
      </c>
      <c r="R1850" s="37" t="s">
        <v>10623</v>
      </c>
      <c r="S1850" s="38">
        <v>44294</v>
      </c>
      <c r="T1850" s="39">
        <f t="shared" si="260"/>
        <v>28</v>
      </c>
    </row>
    <row r="1851" spans="1:21" s="61" customFormat="1" ht="54" hidden="1" outlineLevel="1">
      <c r="A1851" s="32">
        <f t="shared" si="267"/>
        <v>1915</v>
      </c>
      <c r="B1851" s="32" t="s">
        <v>3868</v>
      </c>
      <c r="C1851" s="32" t="s">
        <v>18</v>
      </c>
      <c r="D1851" s="32" t="s">
        <v>10624</v>
      </c>
      <c r="E1851" s="34">
        <v>518971034</v>
      </c>
      <c r="F1851" s="34" t="s">
        <v>10625</v>
      </c>
      <c r="G1851" s="34" t="s">
        <v>13856</v>
      </c>
      <c r="H1851" s="35">
        <v>32509895890013</v>
      </c>
      <c r="I1851" s="36" t="str">
        <f t="shared" si="262"/>
        <v>3</v>
      </c>
      <c r="J1851" s="36">
        <f t="shared" si="263"/>
        <v>14</v>
      </c>
      <c r="K1851" s="36" t="str">
        <f t="shared" si="264"/>
        <v>25</v>
      </c>
      <c r="L1851" s="36" t="str">
        <f t="shared" si="265"/>
        <v>09</v>
      </c>
      <c r="M1851" s="36" t="str">
        <f t="shared" si="266"/>
        <v>89</v>
      </c>
      <c r="N1851" s="34">
        <f t="shared" si="259"/>
        <v>17587.056789999999</v>
      </c>
      <c r="O1851" s="37">
        <v>0</v>
      </c>
      <c r="P1851" s="37">
        <v>17587.056789999999</v>
      </c>
      <c r="Q1851" s="32" t="s">
        <v>3872</v>
      </c>
      <c r="R1851" s="37" t="s">
        <v>10626</v>
      </c>
      <c r="S1851" s="38">
        <v>44266</v>
      </c>
      <c r="T1851" s="39">
        <f t="shared" si="260"/>
        <v>28</v>
      </c>
    </row>
    <row r="1852" spans="1:21" s="61" customFormat="1" ht="54" hidden="1" outlineLevel="1">
      <c r="A1852" s="32">
        <f t="shared" si="267"/>
        <v>1916</v>
      </c>
      <c r="B1852" s="32" t="s">
        <v>3868</v>
      </c>
      <c r="C1852" s="32" t="s">
        <v>18</v>
      </c>
      <c r="D1852" s="32" t="s">
        <v>10627</v>
      </c>
      <c r="E1852" s="34">
        <v>523294811</v>
      </c>
      <c r="F1852" s="34" t="s">
        <v>10628</v>
      </c>
      <c r="G1852" s="34" t="s">
        <v>13857</v>
      </c>
      <c r="H1852" s="35">
        <v>32303892100045</v>
      </c>
      <c r="I1852" s="36" t="str">
        <f t="shared" si="262"/>
        <v>3</v>
      </c>
      <c r="J1852" s="36">
        <f t="shared" si="263"/>
        <v>14</v>
      </c>
      <c r="K1852" s="36" t="str">
        <f t="shared" si="264"/>
        <v>23</v>
      </c>
      <c r="L1852" s="36" t="str">
        <f t="shared" si="265"/>
        <v>03</v>
      </c>
      <c r="M1852" s="36" t="str">
        <f t="shared" si="266"/>
        <v>89</v>
      </c>
      <c r="N1852" s="34">
        <f t="shared" si="259"/>
        <v>17680.110009999997</v>
      </c>
      <c r="O1852" s="37">
        <v>0</v>
      </c>
      <c r="P1852" s="37">
        <v>17680.110009999997</v>
      </c>
      <c r="Q1852" s="32" t="s">
        <v>3872</v>
      </c>
      <c r="R1852" s="37" t="s">
        <v>10629</v>
      </c>
      <c r="S1852" s="38">
        <v>44291</v>
      </c>
      <c r="T1852" s="39">
        <f t="shared" si="260"/>
        <v>28</v>
      </c>
    </row>
    <row r="1853" spans="1:21" s="61" customFormat="1" ht="54" hidden="1" outlineLevel="1">
      <c r="A1853" s="32">
        <f t="shared" si="267"/>
        <v>1917</v>
      </c>
      <c r="B1853" s="32" t="s">
        <v>3868</v>
      </c>
      <c r="C1853" s="32" t="s">
        <v>18</v>
      </c>
      <c r="D1853" s="32" t="s">
        <v>10630</v>
      </c>
      <c r="E1853" s="34" t="s">
        <v>10631</v>
      </c>
      <c r="F1853" s="34" t="s">
        <v>10632</v>
      </c>
      <c r="G1853" s="34" t="s">
        <v>13858</v>
      </c>
      <c r="H1853" s="35">
        <v>30502905890021</v>
      </c>
      <c r="I1853" s="36" t="str">
        <f t="shared" si="262"/>
        <v>3</v>
      </c>
      <c r="J1853" s="36">
        <f t="shared" si="263"/>
        <v>14</v>
      </c>
      <c r="K1853" s="36" t="str">
        <f t="shared" si="264"/>
        <v>05</v>
      </c>
      <c r="L1853" s="36" t="str">
        <f t="shared" si="265"/>
        <v>02</v>
      </c>
      <c r="M1853" s="36" t="str">
        <f t="shared" si="266"/>
        <v>90</v>
      </c>
      <c r="N1853" s="34">
        <f t="shared" ref="N1853:N1916" si="268">O1853+P1853</f>
        <v>15325.863789999999</v>
      </c>
      <c r="O1853" s="37">
        <v>0</v>
      </c>
      <c r="P1853" s="37">
        <v>15325.863789999999</v>
      </c>
      <c r="Q1853" s="32" t="s">
        <v>3872</v>
      </c>
      <c r="R1853" s="37" t="s">
        <v>10633</v>
      </c>
      <c r="S1853" s="38">
        <v>44189</v>
      </c>
      <c r="T1853" s="39">
        <f t="shared" si="260"/>
        <v>28</v>
      </c>
    </row>
    <row r="1854" spans="1:21" s="61" customFormat="1" ht="54" hidden="1" outlineLevel="1">
      <c r="A1854" s="32">
        <f t="shared" si="267"/>
        <v>1918</v>
      </c>
      <c r="B1854" s="32" t="s">
        <v>3868</v>
      </c>
      <c r="C1854" s="32" t="s">
        <v>18</v>
      </c>
      <c r="D1854" s="32" t="s">
        <v>10634</v>
      </c>
      <c r="E1854" s="34">
        <v>537717060</v>
      </c>
      <c r="F1854" s="34" t="s">
        <v>10635</v>
      </c>
      <c r="G1854" s="34" t="s">
        <v>13859</v>
      </c>
      <c r="H1854" s="35">
        <v>30311872100084</v>
      </c>
      <c r="I1854" s="36" t="str">
        <f t="shared" si="262"/>
        <v>3</v>
      </c>
      <c r="J1854" s="36">
        <f t="shared" si="263"/>
        <v>14</v>
      </c>
      <c r="K1854" s="36" t="str">
        <f t="shared" si="264"/>
        <v>03</v>
      </c>
      <c r="L1854" s="36" t="str">
        <f t="shared" si="265"/>
        <v>11</v>
      </c>
      <c r="M1854" s="36" t="str">
        <f t="shared" si="266"/>
        <v>87</v>
      </c>
      <c r="N1854" s="34">
        <f t="shared" si="268"/>
        <v>16284.311860000002</v>
      </c>
      <c r="O1854" s="37">
        <v>0</v>
      </c>
      <c r="P1854" s="37">
        <v>16284.311860000002</v>
      </c>
      <c r="Q1854" s="32" t="s">
        <v>3872</v>
      </c>
      <c r="R1854" s="37" t="s">
        <v>10636</v>
      </c>
      <c r="S1854" s="38">
        <v>44181</v>
      </c>
      <c r="T1854" s="39">
        <f t="shared" si="260"/>
        <v>28</v>
      </c>
    </row>
    <row r="1855" spans="1:21" s="61" customFormat="1" ht="54" hidden="1" outlineLevel="1">
      <c r="A1855" s="32">
        <f t="shared" si="267"/>
        <v>1919</v>
      </c>
      <c r="B1855" s="32" t="s">
        <v>3868</v>
      </c>
      <c r="C1855" s="32" t="s">
        <v>18</v>
      </c>
      <c r="D1855" s="32" t="s">
        <v>10637</v>
      </c>
      <c r="E1855" s="34">
        <v>533906841</v>
      </c>
      <c r="F1855" s="34" t="s">
        <v>10638</v>
      </c>
      <c r="G1855" s="34" t="s">
        <v>13860</v>
      </c>
      <c r="H1855" s="35">
        <v>40312852100073</v>
      </c>
      <c r="I1855" s="36" t="str">
        <f t="shared" si="262"/>
        <v>4</v>
      </c>
      <c r="J1855" s="36">
        <f t="shared" si="263"/>
        <v>14</v>
      </c>
      <c r="K1855" s="36" t="str">
        <f t="shared" si="264"/>
        <v>03</v>
      </c>
      <c r="L1855" s="36" t="str">
        <f t="shared" si="265"/>
        <v>12</v>
      </c>
      <c r="M1855" s="36" t="str">
        <f t="shared" si="266"/>
        <v>85</v>
      </c>
      <c r="N1855" s="34">
        <f t="shared" si="268"/>
        <v>34469.689079999996</v>
      </c>
      <c r="O1855" s="37">
        <v>22500</v>
      </c>
      <c r="P1855" s="37">
        <v>11969.68908</v>
      </c>
      <c r="Q1855" s="32" t="s">
        <v>3872</v>
      </c>
      <c r="R1855" s="37" t="s">
        <v>10639</v>
      </c>
      <c r="S1855" s="38">
        <v>44327</v>
      </c>
      <c r="T1855" s="39">
        <f t="shared" si="260"/>
        <v>28</v>
      </c>
    </row>
    <row r="1856" spans="1:21" s="61" customFormat="1" ht="54" hidden="1" outlineLevel="1">
      <c r="A1856" s="32">
        <f t="shared" si="267"/>
        <v>1920</v>
      </c>
      <c r="B1856" s="32" t="s">
        <v>3868</v>
      </c>
      <c r="C1856" s="32" t="s">
        <v>18</v>
      </c>
      <c r="D1856" s="32" t="s">
        <v>10640</v>
      </c>
      <c r="E1856" s="34">
        <v>509239020</v>
      </c>
      <c r="F1856" s="34" t="s">
        <v>10641</v>
      </c>
      <c r="G1856" s="34" t="s">
        <v>13861</v>
      </c>
      <c r="H1856" s="35">
        <v>40403862100022</v>
      </c>
      <c r="I1856" s="36" t="str">
        <f t="shared" si="262"/>
        <v>4</v>
      </c>
      <c r="J1856" s="36">
        <f t="shared" si="263"/>
        <v>14</v>
      </c>
      <c r="K1856" s="36" t="str">
        <f t="shared" si="264"/>
        <v>04</v>
      </c>
      <c r="L1856" s="36" t="str">
        <f t="shared" si="265"/>
        <v>03</v>
      </c>
      <c r="M1856" s="36" t="str">
        <f t="shared" si="266"/>
        <v>86</v>
      </c>
      <c r="N1856" s="34">
        <f t="shared" si="268"/>
        <v>24721.911599999999</v>
      </c>
      <c r="O1856" s="37">
        <v>20200</v>
      </c>
      <c r="P1856" s="37">
        <v>4521.9116000000004</v>
      </c>
      <c r="Q1856" s="32" t="s">
        <v>3872</v>
      </c>
      <c r="R1856" s="37" t="s">
        <v>10642</v>
      </c>
      <c r="S1856" s="38">
        <v>44540</v>
      </c>
      <c r="T1856" s="39">
        <f t="shared" si="260"/>
        <v>28</v>
      </c>
    </row>
    <row r="1857" spans="1:21" s="61" customFormat="1" ht="54" hidden="1" outlineLevel="1">
      <c r="A1857" s="32">
        <f t="shared" si="267"/>
        <v>1921</v>
      </c>
      <c r="B1857" s="32" t="s">
        <v>3868</v>
      </c>
      <c r="C1857" s="32" t="s">
        <v>18</v>
      </c>
      <c r="D1857" s="32" t="s">
        <v>10643</v>
      </c>
      <c r="E1857" s="34">
        <v>640892190</v>
      </c>
      <c r="F1857" s="34" t="s">
        <v>2230</v>
      </c>
      <c r="G1857" s="34" t="s">
        <v>13862</v>
      </c>
      <c r="H1857" s="35">
        <v>40407815890011</v>
      </c>
      <c r="I1857" s="36" t="str">
        <f t="shared" si="262"/>
        <v>4</v>
      </c>
      <c r="J1857" s="36">
        <f t="shared" si="263"/>
        <v>14</v>
      </c>
      <c r="K1857" s="36" t="str">
        <f t="shared" si="264"/>
        <v>04</v>
      </c>
      <c r="L1857" s="36" t="str">
        <f t="shared" si="265"/>
        <v>07</v>
      </c>
      <c r="M1857" s="36" t="str">
        <f t="shared" si="266"/>
        <v>81</v>
      </c>
      <c r="N1857" s="34">
        <f t="shared" si="268"/>
        <v>27483.08886</v>
      </c>
      <c r="O1857" s="37">
        <v>25000</v>
      </c>
      <c r="P1857" s="37">
        <v>2483.0888599999998</v>
      </c>
      <c r="Q1857" s="32" t="s">
        <v>3872</v>
      </c>
      <c r="R1857" s="37" t="s">
        <v>10644</v>
      </c>
      <c r="S1857" s="38">
        <v>44552</v>
      </c>
      <c r="T1857" s="39">
        <f t="shared" si="260"/>
        <v>28</v>
      </c>
    </row>
    <row r="1858" spans="1:21" s="61" customFormat="1" ht="54" hidden="1" outlineLevel="1">
      <c r="A1858" s="32">
        <f t="shared" si="267"/>
        <v>1922</v>
      </c>
      <c r="B1858" s="32" t="s">
        <v>3868</v>
      </c>
      <c r="C1858" s="32" t="s">
        <v>18</v>
      </c>
      <c r="D1858" s="32" t="s">
        <v>10645</v>
      </c>
      <c r="E1858" s="34">
        <v>457969983</v>
      </c>
      <c r="F1858" s="34" t="s">
        <v>2344</v>
      </c>
      <c r="G1858" s="34" t="s">
        <v>13863</v>
      </c>
      <c r="H1858" s="35">
        <v>32505812100030</v>
      </c>
      <c r="I1858" s="36" t="str">
        <f t="shared" si="262"/>
        <v>3</v>
      </c>
      <c r="J1858" s="36">
        <f t="shared" si="263"/>
        <v>14</v>
      </c>
      <c r="K1858" s="36" t="str">
        <f t="shared" si="264"/>
        <v>25</v>
      </c>
      <c r="L1858" s="36" t="str">
        <f t="shared" si="265"/>
        <v>05</v>
      </c>
      <c r="M1858" s="36" t="str">
        <f t="shared" si="266"/>
        <v>81</v>
      </c>
      <c r="N1858" s="34">
        <f t="shared" si="268"/>
        <v>14217.359620000001</v>
      </c>
      <c r="O1858" s="37">
        <v>0</v>
      </c>
      <c r="P1858" s="37">
        <v>14217.359620000001</v>
      </c>
      <c r="Q1858" s="32" t="s">
        <v>3872</v>
      </c>
      <c r="R1858" s="37" t="s">
        <v>10646</v>
      </c>
      <c r="S1858" s="38">
        <v>44189</v>
      </c>
      <c r="T1858" s="39">
        <f t="shared" si="260"/>
        <v>28</v>
      </c>
    </row>
    <row r="1859" spans="1:21" s="61" customFormat="1" ht="54" hidden="1" outlineLevel="1">
      <c r="A1859" s="32">
        <f t="shared" si="267"/>
        <v>1923</v>
      </c>
      <c r="B1859" s="32" t="s">
        <v>3868</v>
      </c>
      <c r="C1859" s="32" t="s">
        <v>18</v>
      </c>
      <c r="D1859" s="32" t="s">
        <v>10647</v>
      </c>
      <c r="E1859" s="34">
        <v>579260509</v>
      </c>
      <c r="F1859" s="34" t="s">
        <v>10648</v>
      </c>
      <c r="G1859" s="34" t="s">
        <v>13864</v>
      </c>
      <c r="H1859" s="35">
        <v>40407905890015</v>
      </c>
      <c r="I1859" s="36" t="str">
        <f t="shared" si="262"/>
        <v>4</v>
      </c>
      <c r="J1859" s="36">
        <f t="shared" si="263"/>
        <v>14</v>
      </c>
      <c r="K1859" s="36" t="str">
        <f t="shared" si="264"/>
        <v>04</v>
      </c>
      <c r="L1859" s="36" t="str">
        <f t="shared" si="265"/>
        <v>07</v>
      </c>
      <c r="M1859" s="36" t="str">
        <f t="shared" si="266"/>
        <v>90</v>
      </c>
      <c r="N1859" s="34">
        <f t="shared" si="268"/>
        <v>14641.113449999999</v>
      </c>
      <c r="O1859" s="37">
        <v>0</v>
      </c>
      <c r="P1859" s="37">
        <v>14641.113449999999</v>
      </c>
      <c r="Q1859" s="32" t="s">
        <v>3872</v>
      </c>
      <c r="R1859" s="37" t="s">
        <v>10649</v>
      </c>
      <c r="S1859" s="38">
        <v>44261</v>
      </c>
      <c r="T1859" s="39">
        <f t="shared" si="260"/>
        <v>28</v>
      </c>
    </row>
    <row r="1860" spans="1:21" s="61" customFormat="1" ht="54" hidden="1" outlineLevel="1">
      <c r="A1860" s="32">
        <f t="shared" si="267"/>
        <v>1924</v>
      </c>
      <c r="B1860" s="32" t="s">
        <v>3868</v>
      </c>
      <c r="C1860" s="32" t="s">
        <v>18</v>
      </c>
      <c r="D1860" s="32" t="s">
        <v>10650</v>
      </c>
      <c r="E1860" s="34">
        <v>523397944</v>
      </c>
      <c r="F1860" s="34" t="s">
        <v>2331</v>
      </c>
      <c r="G1860" s="34" t="s">
        <v>13865</v>
      </c>
      <c r="H1860" s="35">
        <v>32904942100033</v>
      </c>
      <c r="I1860" s="36" t="str">
        <f t="shared" si="262"/>
        <v>3</v>
      </c>
      <c r="J1860" s="36">
        <f t="shared" si="263"/>
        <v>14</v>
      </c>
      <c r="K1860" s="36" t="str">
        <f t="shared" si="264"/>
        <v>29</v>
      </c>
      <c r="L1860" s="36" t="str">
        <f t="shared" si="265"/>
        <v>04</v>
      </c>
      <c r="M1860" s="36" t="str">
        <f t="shared" si="266"/>
        <v>94</v>
      </c>
      <c r="N1860" s="34">
        <f t="shared" si="268"/>
        <v>16420.35586</v>
      </c>
      <c r="O1860" s="37">
        <v>0</v>
      </c>
      <c r="P1860" s="37">
        <v>16420.35586</v>
      </c>
      <c r="Q1860" s="32" t="s">
        <v>3872</v>
      </c>
      <c r="R1860" s="37" t="s">
        <v>10651</v>
      </c>
      <c r="S1860" s="38">
        <v>44287</v>
      </c>
      <c r="T1860" s="39">
        <f t="shared" si="260"/>
        <v>28</v>
      </c>
    </row>
    <row r="1861" spans="1:21" s="61" customFormat="1" ht="54" hidden="1" outlineLevel="1">
      <c r="A1861" s="32">
        <f t="shared" si="267"/>
        <v>1925</v>
      </c>
      <c r="B1861" s="32" t="s">
        <v>3868</v>
      </c>
      <c r="C1861" s="32" t="s">
        <v>18</v>
      </c>
      <c r="D1861" s="32" t="s">
        <v>10652</v>
      </c>
      <c r="E1861" s="34">
        <v>536520332</v>
      </c>
      <c r="F1861" s="34" t="s">
        <v>2336</v>
      </c>
      <c r="G1861" s="34" t="s">
        <v>13866</v>
      </c>
      <c r="H1861" s="35">
        <v>40410765890028</v>
      </c>
      <c r="I1861" s="36" t="str">
        <f t="shared" si="262"/>
        <v>4</v>
      </c>
      <c r="J1861" s="36">
        <f t="shared" si="263"/>
        <v>14</v>
      </c>
      <c r="K1861" s="36" t="str">
        <f t="shared" si="264"/>
        <v>04</v>
      </c>
      <c r="L1861" s="36" t="str">
        <f t="shared" si="265"/>
        <v>10</v>
      </c>
      <c r="M1861" s="36" t="str">
        <f t="shared" si="266"/>
        <v>76</v>
      </c>
      <c r="N1861" s="34">
        <f t="shared" si="268"/>
        <v>27453.5</v>
      </c>
      <c r="O1861" s="37">
        <v>20770</v>
      </c>
      <c r="P1861" s="37">
        <v>6683.5</v>
      </c>
      <c r="Q1861" s="32" t="s">
        <v>3872</v>
      </c>
      <c r="R1861" s="37" t="s">
        <v>10653</v>
      </c>
      <c r="S1861" s="38">
        <v>44362</v>
      </c>
      <c r="T1861" s="39">
        <f t="shared" si="260"/>
        <v>28</v>
      </c>
    </row>
    <row r="1862" spans="1:21" s="61" customFormat="1" ht="54" hidden="1" outlineLevel="1">
      <c r="A1862" s="32">
        <f t="shared" si="267"/>
        <v>1926</v>
      </c>
      <c r="B1862" s="32" t="s">
        <v>3868</v>
      </c>
      <c r="C1862" s="32" t="s">
        <v>18</v>
      </c>
      <c r="D1862" s="32" t="s">
        <v>10654</v>
      </c>
      <c r="E1862" s="34">
        <v>412200019</v>
      </c>
      <c r="F1862" s="34" t="s">
        <v>10655</v>
      </c>
      <c r="G1862" s="34" t="s">
        <v>13867</v>
      </c>
      <c r="H1862" s="35">
        <v>40412842100046</v>
      </c>
      <c r="I1862" s="36" t="str">
        <f t="shared" si="262"/>
        <v>4</v>
      </c>
      <c r="J1862" s="36">
        <f t="shared" si="263"/>
        <v>14</v>
      </c>
      <c r="K1862" s="36" t="str">
        <f t="shared" si="264"/>
        <v>04</v>
      </c>
      <c r="L1862" s="36" t="str">
        <f t="shared" si="265"/>
        <v>12</v>
      </c>
      <c r="M1862" s="36" t="str">
        <f t="shared" si="266"/>
        <v>84</v>
      </c>
      <c r="N1862" s="34">
        <f t="shared" si="268"/>
        <v>6496.5119999999997</v>
      </c>
      <c r="O1862" s="37">
        <v>0</v>
      </c>
      <c r="P1862" s="37">
        <v>6496.5119999999997</v>
      </c>
      <c r="Q1862" s="32" t="s">
        <v>3872</v>
      </c>
      <c r="R1862" s="37" t="s">
        <v>10656</v>
      </c>
      <c r="S1862" s="38">
        <v>44363</v>
      </c>
      <c r="T1862" s="39">
        <f t="shared" si="260"/>
        <v>28</v>
      </c>
    </row>
    <row r="1863" spans="1:21" s="61" customFormat="1" ht="54" hidden="1" outlineLevel="1">
      <c r="A1863" s="32">
        <f t="shared" si="267"/>
        <v>1927</v>
      </c>
      <c r="B1863" s="32" t="s">
        <v>3868</v>
      </c>
      <c r="C1863" s="32" t="s">
        <v>18</v>
      </c>
      <c r="D1863" s="32" t="s">
        <v>10657</v>
      </c>
      <c r="E1863" s="34">
        <v>518596706</v>
      </c>
      <c r="F1863" s="34" t="s">
        <v>2263</v>
      </c>
      <c r="G1863" s="34" t="s">
        <v>13868</v>
      </c>
      <c r="H1863" s="35">
        <v>40501682100043</v>
      </c>
      <c r="I1863" s="36" t="str">
        <f t="shared" si="262"/>
        <v>4</v>
      </c>
      <c r="J1863" s="36">
        <f t="shared" si="263"/>
        <v>14</v>
      </c>
      <c r="K1863" s="36" t="str">
        <f t="shared" si="264"/>
        <v>05</v>
      </c>
      <c r="L1863" s="36" t="str">
        <f t="shared" si="265"/>
        <v>01</v>
      </c>
      <c r="M1863" s="36" t="str">
        <f t="shared" si="266"/>
        <v>68</v>
      </c>
      <c r="N1863" s="34">
        <f t="shared" si="268"/>
        <v>33287.306559999997</v>
      </c>
      <c r="O1863" s="37">
        <v>24100</v>
      </c>
      <c r="P1863" s="37">
        <v>9187.3065599999991</v>
      </c>
      <c r="Q1863" s="32" t="s">
        <v>3872</v>
      </c>
      <c r="R1863" s="37" t="s">
        <v>10658</v>
      </c>
      <c r="S1863" s="38">
        <v>44512</v>
      </c>
      <c r="T1863" s="39">
        <f t="shared" si="260"/>
        <v>28</v>
      </c>
    </row>
    <row r="1864" spans="1:21" s="61" customFormat="1" ht="54" hidden="1" outlineLevel="1">
      <c r="A1864" s="32">
        <f t="shared" si="267"/>
        <v>1928</v>
      </c>
      <c r="B1864" s="32" t="s">
        <v>3868</v>
      </c>
      <c r="C1864" s="32" t="s">
        <v>18</v>
      </c>
      <c r="D1864" s="32" t="s">
        <v>10659</v>
      </c>
      <c r="E1864" s="34">
        <v>520557983</v>
      </c>
      <c r="F1864" s="34" t="s">
        <v>10660</v>
      </c>
      <c r="G1864" s="34" t="s">
        <v>13869</v>
      </c>
      <c r="H1864" s="35">
        <v>40501802100018</v>
      </c>
      <c r="I1864" s="36" t="str">
        <f t="shared" si="262"/>
        <v>4</v>
      </c>
      <c r="J1864" s="36">
        <f t="shared" si="263"/>
        <v>14</v>
      </c>
      <c r="K1864" s="36" t="str">
        <f t="shared" si="264"/>
        <v>05</v>
      </c>
      <c r="L1864" s="36" t="str">
        <f t="shared" si="265"/>
        <v>01</v>
      </c>
      <c r="M1864" s="36" t="str">
        <f t="shared" si="266"/>
        <v>80</v>
      </c>
      <c r="N1864" s="34">
        <f t="shared" si="268"/>
        <v>21850.735089999998</v>
      </c>
      <c r="O1864" s="37">
        <v>0</v>
      </c>
      <c r="P1864" s="37">
        <v>21850.735089999998</v>
      </c>
      <c r="Q1864" s="32" t="s">
        <v>3872</v>
      </c>
      <c r="R1864" s="37" t="s">
        <v>10661</v>
      </c>
      <c r="S1864" s="38">
        <v>44180</v>
      </c>
      <c r="T1864" s="39">
        <f t="shared" si="260"/>
        <v>28</v>
      </c>
    </row>
    <row r="1865" spans="1:21" s="61" customFormat="1" ht="54" hidden="1" outlineLevel="1">
      <c r="A1865" s="32">
        <f t="shared" si="267"/>
        <v>1929</v>
      </c>
      <c r="B1865" s="32" t="s">
        <v>3868</v>
      </c>
      <c r="C1865" s="32" t="s">
        <v>18</v>
      </c>
      <c r="D1865" s="32" t="s">
        <v>10662</v>
      </c>
      <c r="E1865" s="34">
        <v>522155905</v>
      </c>
      <c r="F1865" s="34" t="s">
        <v>10663</v>
      </c>
      <c r="G1865" s="34" t="s">
        <v>13870</v>
      </c>
      <c r="H1865" s="35">
        <v>30912902100016</v>
      </c>
      <c r="I1865" s="36" t="str">
        <f t="shared" si="262"/>
        <v>3</v>
      </c>
      <c r="J1865" s="36">
        <f t="shared" si="263"/>
        <v>14</v>
      </c>
      <c r="K1865" s="36" t="str">
        <f t="shared" si="264"/>
        <v>09</v>
      </c>
      <c r="L1865" s="36" t="str">
        <f t="shared" si="265"/>
        <v>12</v>
      </c>
      <c r="M1865" s="36" t="str">
        <f t="shared" si="266"/>
        <v>90</v>
      </c>
      <c r="N1865" s="34">
        <f t="shared" si="268"/>
        <v>14091.923000000001</v>
      </c>
      <c r="O1865" s="37">
        <v>0</v>
      </c>
      <c r="P1865" s="37">
        <v>14091.923000000001</v>
      </c>
      <c r="Q1865" s="32" t="s">
        <v>3872</v>
      </c>
      <c r="R1865" s="37" t="s">
        <v>10664</v>
      </c>
      <c r="S1865" s="38">
        <v>44193</v>
      </c>
      <c r="T1865" s="39">
        <f t="shared" si="260"/>
        <v>28</v>
      </c>
    </row>
    <row r="1866" spans="1:21" s="61" customFormat="1" ht="54" hidden="1" outlineLevel="1">
      <c r="A1866" s="32">
        <f t="shared" si="267"/>
        <v>1930</v>
      </c>
      <c r="B1866" s="32" t="s">
        <v>3868</v>
      </c>
      <c r="C1866" s="32" t="s">
        <v>18</v>
      </c>
      <c r="D1866" s="32" t="s">
        <v>10665</v>
      </c>
      <c r="E1866" s="34">
        <v>513220084</v>
      </c>
      <c r="F1866" s="34" t="s">
        <v>2341</v>
      </c>
      <c r="G1866" s="34" t="s">
        <v>13871</v>
      </c>
      <c r="H1866" s="35">
        <v>40503732100038</v>
      </c>
      <c r="I1866" s="36" t="str">
        <f t="shared" si="262"/>
        <v>4</v>
      </c>
      <c r="J1866" s="36">
        <f t="shared" si="263"/>
        <v>14</v>
      </c>
      <c r="K1866" s="36" t="str">
        <f t="shared" si="264"/>
        <v>05</v>
      </c>
      <c r="L1866" s="36" t="str">
        <f t="shared" si="265"/>
        <v>03</v>
      </c>
      <c r="M1866" s="36" t="str">
        <f t="shared" si="266"/>
        <v>73</v>
      </c>
      <c r="N1866" s="34">
        <f t="shared" si="268"/>
        <v>32076.397089999999</v>
      </c>
      <c r="O1866" s="37">
        <v>25000</v>
      </c>
      <c r="P1866" s="37">
        <v>7076.3970899999995</v>
      </c>
      <c r="Q1866" s="32" t="s">
        <v>3872</v>
      </c>
      <c r="R1866" s="37" t="s">
        <v>10666</v>
      </c>
      <c r="S1866" s="38">
        <v>44545</v>
      </c>
      <c r="T1866" s="39">
        <f t="shared" si="260"/>
        <v>28</v>
      </c>
    </row>
    <row r="1867" spans="1:21" s="61" customFormat="1" ht="54" hidden="1" outlineLevel="1">
      <c r="A1867" s="32">
        <f t="shared" si="267"/>
        <v>1931</v>
      </c>
      <c r="B1867" s="32" t="s">
        <v>3868</v>
      </c>
      <c r="C1867" s="32" t="s">
        <v>18</v>
      </c>
      <c r="D1867" s="32" t="s">
        <v>10667</v>
      </c>
      <c r="E1867" s="34">
        <v>612045008</v>
      </c>
      <c r="F1867" s="34" t="s">
        <v>2337</v>
      </c>
      <c r="G1867" s="34" t="s">
        <v>13872</v>
      </c>
      <c r="H1867" s="35">
        <v>40511955890027</v>
      </c>
      <c r="I1867" s="36" t="str">
        <f t="shared" si="262"/>
        <v>4</v>
      </c>
      <c r="J1867" s="36">
        <f t="shared" si="263"/>
        <v>14</v>
      </c>
      <c r="K1867" s="36" t="str">
        <f t="shared" si="264"/>
        <v>05</v>
      </c>
      <c r="L1867" s="36" t="str">
        <f t="shared" si="265"/>
        <v>11</v>
      </c>
      <c r="M1867" s="36" t="str">
        <f t="shared" si="266"/>
        <v>95</v>
      </c>
      <c r="N1867" s="34">
        <f t="shared" si="268"/>
        <v>9538.9857499999998</v>
      </c>
      <c r="O1867" s="37">
        <v>0</v>
      </c>
      <c r="P1867" s="37">
        <v>9538.9857499999998</v>
      </c>
      <c r="Q1867" s="32" t="s">
        <v>3872</v>
      </c>
      <c r="R1867" s="37" t="s">
        <v>10668</v>
      </c>
      <c r="S1867" s="38">
        <v>44315</v>
      </c>
      <c r="T1867" s="39">
        <f t="shared" si="260"/>
        <v>28</v>
      </c>
    </row>
    <row r="1868" spans="1:21" s="61" customFormat="1" ht="54" hidden="1" outlineLevel="1">
      <c r="A1868" s="32">
        <f t="shared" si="267"/>
        <v>1932</v>
      </c>
      <c r="B1868" s="32" t="s">
        <v>3868</v>
      </c>
      <c r="C1868" s="32" t="s">
        <v>18</v>
      </c>
      <c r="D1868" s="32" t="s">
        <v>10669</v>
      </c>
      <c r="E1868" s="34">
        <v>527880088</v>
      </c>
      <c r="F1868" s="34" t="s">
        <v>2267</v>
      </c>
      <c r="G1868" s="34" t="s">
        <v>13873</v>
      </c>
      <c r="H1868" s="35">
        <v>40601912100031</v>
      </c>
      <c r="I1868" s="36" t="str">
        <f t="shared" si="262"/>
        <v>4</v>
      </c>
      <c r="J1868" s="36">
        <f t="shared" si="263"/>
        <v>14</v>
      </c>
      <c r="K1868" s="36" t="str">
        <f t="shared" si="264"/>
        <v>06</v>
      </c>
      <c r="L1868" s="36" t="str">
        <f t="shared" si="265"/>
        <v>01</v>
      </c>
      <c r="M1868" s="36" t="str">
        <f t="shared" si="266"/>
        <v>91</v>
      </c>
      <c r="N1868" s="34">
        <f t="shared" si="268"/>
        <v>29199.07648</v>
      </c>
      <c r="O1868" s="37">
        <v>21800</v>
      </c>
      <c r="P1868" s="37">
        <v>7399.0764800000006</v>
      </c>
      <c r="Q1868" s="32" t="s">
        <v>3872</v>
      </c>
      <c r="R1868" s="37" t="s">
        <v>10670</v>
      </c>
      <c r="S1868" s="38">
        <v>44466</v>
      </c>
      <c r="T1868" s="39">
        <f t="shared" si="260"/>
        <v>28</v>
      </c>
    </row>
    <row r="1869" spans="1:21" s="61" customFormat="1" ht="54" hidden="1" outlineLevel="1">
      <c r="A1869" s="32">
        <f t="shared" si="267"/>
        <v>1933</v>
      </c>
      <c r="B1869" s="32" t="s">
        <v>3868</v>
      </c>
      <c r="C1869" s="32" t="s">
        <v>18</v>
      </c>
      <c r="D1869" s="32" t="s">
        <v>10671</v>
      </c>
      <c r="E1869" s="34">
        <v>538464163</v>
      </c>
      <c r="F1869" s="34" t="s">
        <v>2335</v>
      </c>
      <c r="G1869" s="34" t="s">
        <v>13874</v>
      </c>
      <c r="H1869" s="35">
        <v>40602922100062</v>
      </c>
      <c r="I1869" s="36" t="str">
        <f t="shared" si="262"/>
        <v>4</v>
      </c>
      <c r="J1869" s="36">
        <f t="shared" si="263"/>
        <v>14</v>
      </c>
      <c r="K1869" s="36" t="str">
        <f t="shared" si="264"/>
        <v>06</v>
      </c>
      <c r="L1869" s="36" t="str">
        <f t="shared" si="265"/>
        <v>02</v>
      </c>
      <c r="M1869" s="36" t="str">
        <f t="shared" si="266"/>
        <v>92</v>
      </c>
      <c r="N1869" s="34">
        <f t="shared" si="268"/>
        <v>14579.291739999999</v>
      </c>
      <c r="O1869" s="37">
        <v>0</v>
      </c>
      <c r="P1869" s="37">
        <v>14579.291739999999</v>
      </c>
      <c r="Q1869" s="32" t="s">
        <v>3872</v>
      </c>
      <c r="R1869" s="37" t="s">
        <v>10672</v>
      </c>
      <c r="S1869" s="38">
        <v>44222</v>
      </c>
      <c r="T1869" s="39">
        <f t="shared" si="260"/>
        <v>28</v>
      </c>
    </row>
    <row r="1870" spans="1:21" s="61" customFormat="1" ht="54" hidden="1" outlineLevel="1">
      <c r="A1870" s="32">
        <f t="shared" si="267"/>
        <v>1934</v>
      </c>
      <c r="B1870" s="32" t="s">
        <v>3868</v>
      </c>
      <c r="C1870" s="32" t="s">
        <v>18</v>
      </c>
      <c r="D1870" s="32" t="s">
        <v>10673</v>
      </c>
      <c r="E1870" s="34">
        <v>533650015</v>
      </c>
      <c r="F1870" s="34" t="s">
        <v>2226</v>
      </c>
      <c r="G1870" s="34" t="s">
        <v>13875</v>
      </c>
      <c r="H1870" s="35">
        <v>40606955890019</v>
      </c>
      <c r="I1870" s="36" t="str">
        <f t="shared" si="262"/>
        <v>4</v>
      </c>
      <c r="J1870" s="36">
        <f t="shared" si="263"/>
        <v>14</v>
      </c>
      <c r="K1870" s="36" t="str">
        <f t="shared" si="264"/>
        <v>06</v>
      </c>
      <c r="L1870" s="36" t="str">
        <f t="shared" si="265"/>
        <v>06</v>
      </c>
      <c r="M1870" s="36" t="str">
        <f t="shared" si="266"/>
        <v>95</v>
      </c>
      <c r="N1870" s="34">
        <f t="shared" si="268"/>
        <v>27577.376339999999</v>
      </c>
      <c r="O1870" s="37">
        <v>21500</v>
      </c>
      <c r="P1870" s="37">
        <v>6077.3763399999998</v>
      </c>
      <c r="Q1870" s="32" t="s">
        <v>3872</v>
      </c>
      <c r="R1870" s="37" t="s">
        <v>10674</v>
      </c>
      <c r="S1870" s="38">
        <v>44539</v>
      </c>
      <c r="T1870" s="39">
        <f t="shared" si="260"/>
        <v>28</v>
      </c>
    </row>
    <row r="1871" spans="1:21" s="61" customFormat="1" ht="54" hidden="1" outlineLevel="1">
      <c r="A1871" s="32">
        <f t="shared" si="267"/>
        <v>1935</v>
      </c>
      <c r="B1871" s="32" t="s">
        <v>3868</v>
      </c>
      <c r="C1871" s="32" t="s">
        <v>18</v>
      </c>
      <c r="D1871" s="32" t="s">
        <v>10675</v>
      </c>
      <c r="E1871" s="34">
        <v>526193104</v>
      </c>
      <c r="F1871" s="43" t="s">
        <v>2218</v>
      </c>
      <c r="G1871" s="34" t="s">
        <v>13876</v>
      </c>
      <c r="H1871" s="35">
        <v>40608852100053</v>
      </c>
      <c r="I1871" s="36" t="str">
        <f t="shared" si="262"/>
        <v>4</v>
      </c>
      <c r="J1871" s="36">
        <f t="shared" si="263"/>
        <v>14</v>
      </c>
      <c r="K1871" s="36" t="str">
        <f t="shared" si="264"/>
        <v>06</v>
      </c>
      <c r="L1871" s="36" t="str">
        <f t="shared" si="265"/>
        <v>08</v>
      </c>
      <c r="M1871" s="36" t="str">
        <f t="shared" si="266"/>
        <v>85</v>
      </c>
      <c r="N1871" s="34">
        <f t="shared" si="268"/>
        <v>27500</v>
      </c>
      <c r="O1871" s="37">
        <v>27500</v>
      </c>
      <c r="P1871" s="37">
        <v>0</v>
      </c>
      <c r="Q1871" s="32" t="s">
        <v>3872</v>
      </c>
      <c r="R1871" s="37" t="s">
        <v>10676</v>
      </c>
      <c r="S1871" s="38">
        <v>44686</v>
      </c>
      <c r="T1871" s="39">
        <f t="shared" si="260"/>
        <v>28</v>
      </c>
      <c r="U1871" s="72"/>
    </row>
    <row r="1872" spans="1:21" s="61" customFormat="1" ht="54" hidden="1" outlineLevel="1">
      <c r="A1872" s="32">
        <f t="shared" si="267"/>
        <v>1936</v>
      </c>
      <c r="B1872" s="32" t="s">
        <v>3868</v>
      </c>
      <c r="C1872" s="32" t="s">
        <v>18</v>
      </c>
      <c r="D1872" s="32" t="s">
        <v>10677</v>
      </c>
      <c r="E1872" s="34">
        <v>519553426</v>
      </c>
      <c r="F1872" s="34" t="s">
        <v>2332</v>
      </c>
      <c r="G1872" s="34" t="s">
        <v>13877</v>
      </c>
      <c r="H1872" s="35">
        <v>40612785890020</v>
      </c>
      <c r="I1872" s="36" t="str">
        <f t="shared" si="262"/>
        <v>4</v>
      </c>
      <c r="J1872" s="36">
        <f t="shared" si="263"/>
        <v>14</v>
      </c>
      <c r="K1872" s="36" t="str">
        <f t="shared" si="264"/>
        <v>06</v>
      </c>
      <c r="L1872" s="36" t="str">
        <f t="shared" si="265"/>
        <v>12</v>
      </c>
      <c r="M1872" s="36" t="str">
        <f t="shared" si="266"/>
        <v>78</v>
      </c>
      <c r="N1872" s="34">
        <f t="shared" si="268"/>
        <v>17964.010000000002</v>
      </c>
      <c r="O1872" s="37">
        <v>13400</v>
      </c>
      <c r="P1872" s="37">
        <v>4564.01</v>
      </c>
      <c r="Q1872" s="32" t="s">
        <v>3872</v>
      </c>
      <c r="R1872" s="37" t="s">
        <v>10678</v>
      </c>
      <c r="S1872" s="38">
        <v>44365</v>
      </c>
      <c r="T1872" s="39">
        <f t="shared" si="260"/>
        <v>28</v>
      </c>
    </row>
    <row r="1873" spans="1:20" s="61" customFormat="1" ht="54" hidden="1" outlineLevel="1">
      <c r="A1873" s="32">
        <f t="shared" si="267"/>
        <v>1937</v>
      </c>
      <c r="B1873" s="32" t="s">
        <v>3868</v>
      </c>
      <c r="C1873" s="32" t="s">
        <v>18</v>
      </c>
      <c r="D1873" s="32" t="s">
        <v>10679</v>
      </c>
      <c r="E1873" s="34">
        <v>566825561</v>
      </c>
      <c r="F1873" s="34" t="s">
        <v>2315</v>
      </c>
      <c r="G1873" s="34" t="s">
        <v>13878</v>
      </c>
      <c r="H1873" s="35">
        <v>40612895890011</v>
      </c>
      <c r="I1873" s="36" t="str">
        <f t="shared" si="262"/>
        <v>4</v>
      </c>
      <c r="J1873" s="36">
        <f t="shared" si="263"/>
        <v>14</v>
      </c>
      <c r="K1873" s="36" t="str">
        <f t="shared" si="264"/>
        <v>06</v>
      </c>
      <c r="L1873" s="36" t="str">
        <f t="shared" si="265"/>
        <v>12</v>
      </c>
      <c r="M1873" s="36" t="str">
        <f t="shared" si="266"/>
        <v>89</v>
      </c>
      <c r="N1873" s="34">
        <f t="shared" si="268"/>
        <v>27471.483990000001</v>
      </c>
      <c r="O1873" s="37">
        <v>16500</v>
      </c>
      <c r="P1873" s="37">
        <v>10971.483990000001</v>
      </c>
      <c r="Q1873" s="32" t="s">
        <v>3872</v>
      </c>
      <c r="R1873" s="37" t="s">
        <v>10680</v>
      </c>
      <c r="S1873" s="38">
        <v>44347</v>
      </c>
      <c r="T1873" s="39">
        <f t="shared" si="260"/>
        <v>28</v>
      </c>
    </row>
    <row r="1874" spans="1:20" s="61" customFormat="1" ht="54" hidden="1" outlineLevel="1">
      <c r="A1874" s="32">
        <f t="shared" si="267"/>
        <v>1938</v>
      </c>
      <c r="B1874" s="32" t="s">
        <v>3868</v>
      </c>
      <c r="C1874" s="32" t="s">
        <v>18</v>
      </c>
      <c r="D1874" s="32" t="s">
        <v>10681</v>
      </c>
      <c r="E1874" s="34" t="s">
        <v>10682</v>
      </c>
      <c r="F1874" s="34" t="s">
        <v>10683</v>
      </c>
      <c r="G1874" s="34" t="s">
        <v>13879</v>
      </c>
      <c r="H1874" s="35">
        <v>40706882100097</v>
      </c>
      <c r="I1874" s="36" t="str">
        <f t="shared" si="262"/>
        <v>4</v>
      </c>
      <c r="J1874" s="36">
        <f t="shared" si="263"/>
        <v>14</v>
      </c>
      <c r="K1874" s="36" t="str">
        <f t="shared" si="264"/>
        <v>07</v>
      </c>
      <c r="L1874" s="36" t="str">
        <f t="shared" si="265"/>
        <v>06</v>
      </c>
      <c r="M1874" s="36" t="str">
        <f t="shared" si="266"/>
        <v>88</v>
      </c>
      <c r="N1874" s="34">
        <f t="shared" si="268"/>
        <v>10772.487150000001</v>
      </c>
      <c r="O1874" s="37">
        <v>0</v>
      </c>
      <c r="P1874" s="37">
        <v>10772.487150000001</v>
      </c>
      <c r="Q1874" s="32" t="s">
        <v>3872</v>
      </c>
      <c r="R1874" s="37" t="s">
        <v>10684</v>
      </c>
      <c r="S1874" s="38">
        <v>44320</v>
      </c>
      <c r="T1874" s="39">
        <f t="shared" si="260"/>
        <v>28</v>
      </c>
    </row>
    <row r="1875" spans="1:20" s="61" customFormat="1" ht="54" hidden="1" outlineLevel="1">
      <c r="A1875" s="32">
        <f t="shared" si="267"/>
        <v>1939</v>
      </c>
      <c r="B1875" s="32" t="s">
        <v>3868</v>
      </c>
      <c r="C1875" s="32" t="s">
        <v>18</v>
      </c>
      <c r="D1875" s="32" t="s">
        <v>10685</v>
      </c>
      <c r="E1875" s="34" t="s">
        <v>10686</v>
      </c>
      <c r="F1875" s="34" t="s">
        <v>10687</v>
      </c>
      <c r="G1875" s="34" t="s">
        <v>13880</v>
      </c>
      <c r="H1875" s="35">
        <v>32005955890033</v>
      </c>
      <c r="I1875" s="36" t="str">
        <f t="shared" si="262"/>
        <v>3</v>
      </c>
      <c r="J1875" s="36">
        <f t="shared" si="263"/>
        <v>14</v>
      </c>
      <c r="K1875" s="36" t="str">
        <f t="shared" si="264"/>
        <v>20</v>
      </c>
      <c r="L1875" s="36" t="str">
        <f t="shared" si="265"/>
        <v>05</v>
      </c>
      <c r="M1875" s="36" t="str">
        <f t="shared" si="266"/>
        <v>95</v>
      </c>
      <c r="N1875" s="34">
        <f t="shared" si="268"/>
        <v>16078.33403</v>
      </c>
      <c r="O1875" s="37">
        <v>0</v>
      </c>
      <c r="P1875" s="37">
        <v>16078.33403</v>
      </c>
      <c r="Q1875" s="32" t="s">
        <v>3872</v>
      </c>
      <c r="R1875" s="37" t="s">
        <v>10688</v>
      </c>
      <c r="S1875" s="38">
        <v>44357</v>
      </c>
      <c r="T1875" s="39">
        <f t="shared" si="260"/>
        <v>28</v>
      </c>
    </row>
    <row r="1876" spans="1:20" s="61" customFormat="1" ht="54" hidden="1" outlineLevel="1">
      <c r="A1876" s="32">
        <f t="shared" si="267"/>
        <v>1940</v>
      </c>
      <c r="B1876" s="32" t="s">
        <v>3868</v>
      </c>
      <c r="C1876" s="32" t="s">
        <v>18</v>
      </c>
      <c r="D1876" s="32" t="s">
        <v>10689</v>
      </c>
      <c r="E1876" s="34">
        <v>518154227</v>
      </c>
      <c r="F1876" s="34" t="s">
        <v>2274</v>
      </c>
      <c r="G1876" s="34" t="s">
        <v>13881</v>
      </c>
      <c r="H1876" s="35">
        <v>40712862100098</v>
      </c>
      <c r="I1876" s="36" t="str">
        <f t="shared" si="262"/>
        <v>4</v>
      </c>
      <c r="J1876" s="36">
        <f t="shared" si="263"/>
        <v>14</v>
      </c>
      <c r="K1876" s="36" t="str">
        <f t="shared" si="264"/>
        <v>07</v>
      </c>
      <c r="L1876" s="36" t="str">
        <f t="shared" si="265"/>
        <v>12</v>
      </c>
      <c r="M1876" s="36" t="str">
        <f t="shared" si="266"/>
        <v>86</v>
      </c>
      <c r="N1876" s="34">
        <f t="shared" si="268"/>
        <v>20341.16905</v>
      </c>
      <c r="O1876" s="37">
        <v>16600</v>
      </c>
      <c r="P1876" s="37">
        <v>3741.16905</v>
      </c>
      <c r="Q1876" s="32" t="s">
        <v>3872</v>
      </c>
      <c r="R1876" s="37" t="s">
        <v>10690</v>
      </c>
      <c r="S1876" s="38">
        <v>44545</v>
      </c>
      <c r="T1876" s="39">
        <f t="shared" si="260"/>
        <v>28</v>
      </c>
    </row>
    <row r="1877" spans="1:20" s="61" customFormat="1" ht="54" hidden="1" outlineLevel="1">
      <c r="A1877" s="32">
        <f t="shared" si="267"/>
        <v>1941</v>
      </c>
      <c r="B1877" s="32" t="s">
        <v>3868</v>
      </c>
      <c r="C1877" s="32" t="s">
        <v>18</v>
      </c>
      <c r="D1877" s="32" t="s">
        <v>10691</v>
      </c>
      <c r="E1877" s="34">
        <v>590087766</v>
      </c>
      <c r="F1877" s="34" t="s">
        <v>10692</v>
      </c>
      <c r="G1877" s="34" t="s">
        <v>13882</v>
      </c>
      <c r="H1877" s="35">
        <v>40805852100056</v>
      </c>
      <c r="I1877" s="36" t="str">
        <f t="shared" si="262"/>
        <v>4</v>
      </c>
      <c r="J1877" s="36">
        <f t="shared" si="263"/>
        <v>14</v>
      </c>
      <c r="K1877" s="36" t="str">
        <f t="shared" si="264"/>
        <v>08</v>
      </c>
      <c r="L1877" s="36" t="str">
        <f t="shared" si="265"/>
        <v>05</v>
      </c>
      <c r="M1877" s="36" t="str">
        <f t="shared" si="266"/>
        <v>85</v>
      </c>
      <c r="N1877" s="34">
        <f t="shared" si="268"/>
        <v>11699.044</v>
      </c>
      <c r="O1877" s="37">
        <v>0</v>
      </c>
      <c r="P1877" s="37">
        <v>11699.044</v>
      </c>
      <c r="Q1877" s="32" t="s">
        <v>3872</v>
      </c>
      <c r="R1877" s="37" t="s">
        <v>10693</v>
      </c>
      <c r="S1877" s="38">
        <v>44305</v>
      </c>
      <c r="T1877" s="39">
        <f t="shared" si="260"/>
        <v>28</v>
      </c>
    </row>
    <row r="1878" spans="1:20" s="61" customFormat="1" ht="54" hidden="1" outlineLevel="1">
      <c r="A1878" s="32">
        <f t="shared" si="267"/>
        <v>1942</v>
      </c>
      <c r="B1878" s="32" t="s">
        <v>3868</v>
      </c>
      <c r="C1878" s="32" t="s">
        <v>18</v>
      </c>
      <c r="D1878" s="32" t="s">
        <v>10694</v>
      </c>
      <c r="E1878" s="34">
        <v>537190704</v>
      </c>
      <c r="F1878" s="34" t="s">
        <v>2247</v>
      </c>
      <c r="G1878" s="34" t="s">
        <v>13883</v>
      </c>
      <c r="H1878" s="35">
        <v>40805892100023</v>
      </c>
      <c r="I1878" s="36" t="str">
        <f t="shared" si="262"/>
        <v>4</v>
      </c>
      <c r="J1878" s="36">
        <f t="shared" si="263"/>
        <v>14</v>
      </c>
      <c r="K1878" s="36" t="str">
        <f t="shared" si="264"/>
        <v>08</v>
      </c>
      <c r="L1878" s="36" t="str">
        <f t="shared" si="265"/>
        <v>05</v>
      </c>
      <c r="M1878" s="36" t="str">
        <f t="shared" si="266"/>
        <v>89</v>
      </c>
      <c r="N1878" s="34">
        <f t="shared" si="268"/>
        <v>30393.591629999999</v>
      </c>
      <c r="O1878" s="37">
        <v>23090</v>
      </c>
      <c r="P1878" s="37">
        <v>7303.5916299999999</v>
      </c>
      <c r="Q1878" s="32" t="s">
        <v>3872</v>
      </c>
      <c r="R1878" s="37" t="s">
        <v>10695</v>
      </c>
      <c r="S1878" s="38">
        <v>44509</v>
      </c>
      <c r="T1878" s="39">
        <f t="shared" si="260"/>
        <v>28</v>
      </c>
    </row>
    <row r="1879" spans="1:20" s="61" customFormat="1" ht="54" hidden="1" outlineLevel="1">
      <c r="A1879" s="32">
        <f t="shared" si="267"/>
        <v>1943</v>
      </c>
      <c r="B1879" s="32" t="s">
        <v>3868</v>
      </c>
      <c r="C1879" s="32" t="s">
        <v>18</v>
      </c>
      <c r="D1879" s="32" t="s">
        <v>10696</v>
      </c>
      <c r="E1879" s="34" t="s">
        <v>10697</v>
      </c>
      <c r="F1879" s="34" t="s">
        <v>10698</v>
      </c>
      <c r="G1879" s="34" t="s">
        <v>13884</v>
      </c>
      <c r="H1879" s="35">
        <v>31607922100049</v>
      </c>
      <c r="I1879" s="36" t="str">
        <f t="shared" si="262"/>
        <v>3</v>
      </c>
      <c r="J1879" s="36">
        <f t="shared" si="263"/>
        <v>14</v>
      </c>
      <c r="K1879" s="36" t="str">
        <f t="shared" si="264"/>
        <v>16</v>
      </c>
      <c r="L1879" s="36" t="str">
        <f t="shared" si="265"/>
        <v>07</v>
      </c>
      <c r="M1879" s="36" t="str">
        <f t="shared" si="266"/>
        <v>92</v>
      </c>
      <c r="N1879" s="34">
        <f t="shared" si="268"/>
        <v>9343.9145700000008</v>
      </c>
      <c r="O1879" s="37">
        <v>0</v>
      </c>
      <c r="P1879" s="37">
        <v>9343.9145700000008</v>
      </c>
      <c r="Q1879" s="32" t="s">
        <v>3872</v>
      </c>
      <c r="R1879" s="37" t="s">
        <v>10699</v>
      </c>
      <c r="S1879" s="38">
        <v>44363</v>
      </c>
      <c r="T1879" s="39">
        <f t="shared" ref="T1879:T1942" si="269">+LEN(R1879)</f>
        <v>28</v>
      </c>
    </row>
    <row r="1880" spans="1:20" s="61" customFormat="1" ht="54" hidden="1" outlineLevel="1">
      <c r="A1880" s="32">
        <f t="shared" si="267"/>
        <v>1944</v>
      </c>
      <c r="B1880" s="32" t="s">
        <v>3868</v>
      </c>
      <c r="C1880" s="32" t="s">
        <v>18</v>
      </c>
      <c r="D1880" s="32" t="s">
        <v>10700</v>
      </c>
      <c r="E1880" s="34">
        <v>516310026</v>
      </c>
      <c r="F1880" s="34" t="s">
        <v>10701</v>
      </c>
      <c r="G1880" s="34" t="s">
        <v>13885</v>
      </c>
      <c r="H1880" s="35">
        <v>31602762100033</v>
      </c>
      <c r="I1880" s="36" t="str">
        <f t="shared" si="262"/>
        <v>3</v>
      </c>
      <c r="J1880" s="36">
        <f t="shared" si="263"/>
        <v>14</v>
      </c>
      <c r="K1880" s="36" t="str">
        <f t="shared" si="264"/>
        <v>16</v>
      </c>
      <c r="L1880" s="36" t="str">
        <f t="shared" si="265"/>
        <v>02</v>
      </c>
      <c r="M1880" s="36" t="str">
        <f t="shared" si="266"/>
        <v>76</v>
      </c>
      <c r="N1880" s="34">
        <f t="shared" si="268"/>
        <v>11615.87939</v>
      </c>
      <c r="O1880" s="37">
        <v>0</v>
      </c>
      <c r="P1880" s="37">
        <v>11615.87939</v>
      </c>
      <c r="Q1880" s="32" t="s">
        <v>3872</v>
      </c>
      <c r="R1880" s="37" t="s">
        <v>10702</v>
      </c>
      <c r="S1880" s="38">
        <v>44362</v>
      </c>
      <c r="T1880" s="39">
        <f t="shared" si="269"/>
        <v>28</v>
      </c>
    </row>
    <row r="1881" spans="1:20" s="61" customFormat="1" ht="54" hidden="1" outlineLevel="1">
      <c r="A1881" s="32">
        <f t="shared" si="267"/>
        <v>1945</v>
      </c>
      <c r="B1881" s="32" t="s">
        <v>3868</v>
      </c>
      <c r="C1881" s="32" t="s">
        <v>18</v>
      </c>
      <c r="D1881" s="32" t="s">
        <v>10703</v>
      </c>
      <c r="E1881" s="34" t="s">
        <v>10704</v>
      </c>
      <c r="F1881" s="34" t="s">
        <v>10705</v>
      </c>
      <c r="G1881" s="34" t="s">
        <v>13886</v>
      </c>
      <c r="H1881" s="35">
        <v>40904825890038</v>
      </c>
      <c r="I1881" s="36" t="str">
        <f t="shared" si="262"/>
        <v>4</v>
      </c>
      <c r="J1881" s="36">
        <f t="shared" si="263"/>
        <v>14</v>
      </c>
      <c r="K1881" s="36" t="str">
        <f t="shared" si="264"/>
        <v>09</v>
      </c>
      <c r="L1881" s="36" t="str">
        <f t="shared" si="265"/>
        <v>04</v>
      </c>
      <c r="M1881" s="36" t="str">
        <f t="shared" si="266"/>
        <v>82</v>
      </c>
      <c r="N1881" s="34">
        <f t="shared" si="268"/>
        <v>10772.487150000001</v>
      </c>
      <c r="O1881" s="37">
        <v>0</v>
      </c>
      <c r="P1881" s="37">
        <v>10772.487150000001</v>
      </c>
      <c r="Q1881" s="32" t="s">
        <v>3872</v>
      </c>
      <c r="R1881" s="37" t="s">
        <v>10706</v>
      </c>
      <c r="S1881" s="38">
        <v>44322</v>
      </c>
      <c r="T1881" s="39">
        <f t="shared" si="269"/>
        <v>28</v>
      </c>
    </row>
    <row r="1882" spans="1:20" s="61" customFormat="1" ht="54" hidden="1" outlineLevel="1">
      <c r="A1882" s="32">
        <f t="shared" si="267"/>
        <v>1946</v>
      </c>
      <c r="B1882" s="32" t="s">
        <v>3868</v>
      </c>
      <c r="C1882" s="32" t="s">
        <v>18</v>
      </c>
      <c r="D1882" s="32" t="s">
        <v>10707</v>
      </c>
      <c r="E1882" s="34">
        <v>584908575</v>
      </c>
      <c r="F1882" s="34" t="s">
        <v>2323</v>
      </c>
      <c r="G1882" s="34" t="s">
        <v>13887</v>
      </c>
      <c r="H1882" s="35">
        <v>40907812100024</v>
      </c>
      <c r="I1882" s="36" t="str">
        <f t="shared" si="262"/>
        <v>4</v>
      </c>
      <c r="J1882" s="36">
        <f t="shared" si="263"/>
        <v>14</v>
      </c>
      <c r="K1882" s="36" t="str">
        <f t="shared" si="264"/>
        <v>09</v>
      </c>
      <c r="L1882" s="36" t="str">
        <f t="shared" si="265"/>
        <v>07</v>
      </c>
      <c r="M1882" s="36" t="str">
        <f t="shared" si="266"/>
        <v>81</v>
      </c>
      <c r="N1882" s="34">
        <f t="shared" si="268"/>
        <v>30716.24106</v>
      </c>
      <c r="O1882" s="37">
        <v>20770.07</v>
      </c>
      <c r="P1882" s="37">
        <v>9946.1710600000006</v>
      </c>
      <c r="Q1882" s="32" t="s">
        <v>3872</v>
      </c>
      <c r="R1882" s="37" t="s">
        <v>10708</v>
      </c>
      <c r="S1882" s="38">
        <v>44362</v>
      </c>
      <c r="T1882" s="39">
        <f t="shared" si="269"/>
        <v>28</v>
      </c>
    </row>
    <row r="1883" spans="1:20" s="61" customFormat="1" ht="54" hidden="1" outlineLevel="1">
      <c r="A1883" s="32">
        <f t="shared" si="267"/>
        <v>1947</v>
      </c>
      <c r="B1883" s="32" t="s">
        <v>3868</v>
      </c>
      <c r="C1883" s="32" t="s">
        <v>18</v>
      </c>
      <c r="D1883" s="32" t="s">
        <v>10709</v>
      </c>
      <c r="E1883" s="34">
        <v>520721090</v>
      </c>
      <c r="F1883" s="34" t="s">
        <v>2286</v>
      </c>
      <c r="G1883" s="34" t="s">
        <v>13888</v>
      </c>
      <c r="H1883" s="35">
        <v>40907812100024</v>
      </c>
      <c r="I1883" s="36" t="str">
        <f t="shared" si="262"/>
        <v>4</v>
      </c>
      <c r="J1883" s="36">
        <f t="shared" si="263"/>
        <v>14</v>
      </c>
      <c r="K1883" s="36" t="str">
        <f t="shared" si="264"/>
        <v>09</v>
      </c>
      <c r="L1883" s="36" t="str">
        <f t="shared" si="265"/>
        <v>07</v>
      </c>
      <c r="M1883" s="36" t="str">
        <f t="shared" si="266"/>
        <v>81</v>
      </c>
      <c r="N1883" s="34">
        <f t="shared" si="268"/>
        <v>27186.619849999999</v>
      </c>
      <c r="O1883" s="37">
        <v>18400</v>
      </c>
      <c r="P1883" s="37">
        <v>8786.6198499999991</v>
      </c>
      <c r="Q1883" s="32" t="s">
        <v>3872</v>
      </c>
      <c r="R1883" s="37" t="s">
        <v>10710</v>
      </c>
      <c r="S1883" s="38">
        <v>44394</v>
      </c>
      <c r="T1883" s="39">
        <f t="shared" si="269"/>
        <v>28</v>
      </c>
    </row>
    <row r="1884" spans="1:20" s="61" customFormat="1" ht="54" hidden="1" outlineLevel="1">
      <c r="A1884" s="32">
        <f t="shared" si="267"/>
        <v>1948</v>
      </c>
      <c r="B1884" s="32" t="s">
        <v>3868</v>
      </c>
      <c r="C1884" s="32" t="s">
        <v>18</v>
      </c>
      <c r="D1884" s="32" t="s">
        <v>10711</v>
      </c>
      <c r="E1884" s="34">
        <v>549835114</v>
      </c>
      <c r="F1884" s="34" t="s">
        <v>2339</v>
      </c>
      <c r="G1884" s="34" t="s">
        <v>13889</v>
      </c>
      <c r="H1884" s="35">
        <v>40907872100026</v>
      </c>
      <c r="I1884" s="36" t="str">
        <f t="shared" si="262"/>
        <v>4</v>
      </c>
      <c r="J1884" s="36">
        <f t="shared" si="263"/>
        <v>14</v>
      </c>
      <c r="K1884" s="36" t="str">
        <f t="shared" si="264"/>
        <v>09</v>
      </c>
      <c r="L1884" s="36" t="str">
        <f t="shared" si="265"/>
        <v>07</v>
      </c>
      <c r="M1884" s="36" t="str">
        <f t="shared" si="266"/>
        <v>87</v>
      </c>
      <c r="N1884" s="34">
        <f t="shared" si="268"/>
        <v>15127.240000000002</v>
      </c>
      <c r="O1884" s="37">
        <v>0</v>
      </c>
      <c r="P1884" s="37">
        <f>14879.522+247.718</f>
        <v>15127.240000000002</v>
      </c>
      <c r="Q1884" s="32" t="s">
        <v>3872</v>
      </c>
      <c r="R1884" s="37" t="s">
        <v>10712</v>
      </c>
      <c r="S1884" s="38">
        <v>44260</v>
      </c>
      <c r="T1884" s="39">
        <f t="shared" si="269"/>
        <v>28</v>
      </c>
    </row>
    <row r="1885" spans="1:20" s="61" customFormat="1" ht="54" hidden="1" outlineLevel="1">
      <c r="A1885" s="32">
        <f t="shared" si="267"/>
        <v>1949</v>
      </c>
      <c r="B1885" s="32" t="s">
        <v>3868</v>
      </c>
      <c r="C1885" s="32" t="s">
        <v>18</v>
      </c>
      <c r="D1885" s="32" t="s">
        <v>10713</v>
      </c>
      <c r="E1885" s="34">
        <v>587113535</v>
      </c>
      <c r="F1885" s="34" t="s">
        <v>2326</v>
      </c>
      <c r="G1885" s="34" t="s">
        <v>13890</v>
      </c>
      <c r="H1885" s="35">
        <v>41002922100090</v>
      </c>
      <c r="I1885" s="36" t="str">
        <f t="shared" si="262"/>
        <v>4</v>
      </c>
      <c r="J1885" s="36">
        <f t="shared" si="263"/>
        <v>14</v>
      </c>
      <c r="K1885" s="36" t="str">
        <f t="shared" si="264"/>
        <v>10</v>
      </c>
      <c r="L1885" s="36" t="str">
        <f t="shared" si="265"/>
        <v>02</v>
      </c>
      <c r="M1885" s="36" t="str">
        <f t="shared" si="266"/>
        <v>92</v>
      </c>
      <c r="N1885" s="34">
        <f t="shared" si="268"/>
        <v>26056.935790000003</v>
      </c>
      <c r="O1885" s="37">
        <v>17676.2</v>
      </c>
      <c r="P1885" s="37">
        <v>8380.7357900000006</v>
      </c>
      <c r="Q1885" s="32" t="s">
        <v>3872</v>
      </c>
      <c r="R1885" s="37" t="s">
        <v>10714</v>
      </c>
      <c r="S1885" s="38">
        <v>44215</v>
      </c>
      <c r="T1885" s="39">
        <f t="shared" si="269"/>
        <v>28</v>
      </c>
    </row>
    <row r="1886" spans="1:20" s="61" customFormat="1" ht="54" hidden="1" outlineLevel="1">
      <c r="A1886" s="32">
        <f t="shared" si="267"/>
        <v>1950</v>
      </c>
      <c r="B1886" s="32" t="s">
        <v>3868</v>
      </c>
      <c r="C1886" s="32" t="s">
        <v>18</v>
      </c>
      <c r="D1886" s="32" t="s">
        <v>10715</v>
      </c>
      <c r="E1886" s="34">
        <v>544972954</v>
      </c>
      <c r="F1886" s="34" t="s">
        <v>10716</v>
      </c>
      <c r="G1886" s="34" t="s">
        <v>13891</v>
      </c>
      <c r="H1886" s="35">
        <v>41003902100013</v>
      </c>
      <c r="I1886" s="36" t="str">
        <f t="shared" si="262"/>
        <v>4</v>
      </c>
      <c r="J1886" s="36">
        <f t="shared" si="263"/>
        <v>14</v>
      </c>
      <c r="K1886" s="36" t="str">
        <f t="shared" si="264"/>
        <v>10</v>
      </c>
      <c r="L1886" s="36" t="str">
        <f t="shared" si="265"/>
        <v>03</v>
      </c>
      <c r="M1886" s="36" t="str">
        <f t="shared" si="266"/>
        <v>90</v>
      </c>
      <c r="N1886" s="34">
        <f t="shared" si="268"/>
        <v>4213.4160000000002</v>
      </c>
      <c r="O1886" s="37">
        <v>0</v>
      </c>
      <c r="P1886" s="37">
        <v>4213.4160000000002</v>
      </c>
      <c r="Q1886" s="32" t="s">
        <v>3872</v>
      </c>
      <c r="R1886" s="37" t="s">
        <v>10717</v>
      </c>
      <c r="S1886" s="38">
        <v>44513</v>
      </c>
      <c r="T1886" s="39">
        <f t="shared" si="269"/>
        <v>28</v>
      </c>
    </row>
    <row r="1887" spans="1:20" s="61" customFormat="1" ht="54" hidden="1" outlineLevel="1">
      <c r="A1887" s="32">
        <f t="shared" si="267"/>
        <v>1951</v>
      </c>
      <c r="B1887" s="32" t="s">
        <v>3868</v>
      </c>
      <c r="C1887" s="32" t="s">
        <v>18</v>
      </c>
      <c r="D1887" s="32" t="s">
        <v>10718</v>
      </c>
      <c r="E1887" s="34">
        <v>554041840</v>
      </c>
      <c r="F1887" s="34" t="s">
        <v>10719</v>
      </c>
      <c r="G1887" s="34" t="s">
        <v>13892</v>
      </c>
      <c r="H1887" s="35">
        <v>41011895890015</v>
      </c>
      <c r="I1887" s="36" t="str">
        <f t="shared" si="262"/>
        <v>4</v>
      </c>
      <c r="J1887" s="36">
        <f t="shared" si="263"/>
        <v>14</v>
      </c>
      <c r="K1887" s="36" t="str">
        <f t="shared" si="264"/>
        <v>10</v>
      </c>
      <c r="L1887" s="36" t="str">
        <f t="shared" si="265"/>
        <v>11</v>
      </c>
      <c r="M1887" s="36" t="str">
        <f t="shared" si="266"/>
        <v>89</v>
      </c>
      <c r="N1887" s="34">
        <f t="shared" si="268"/>
        <v>20195.78989</v>
      </c>
      <c r="O1887" s="37">
        <v>0</v>
      </c>
      <c r="P1887" s="37">
        <v>20195.78989</v>
      </c>
      <c r="Q1887" s="32" t="s">
        <v>3872</v>
      </c>
      <c r="R1887" s="37" t="s">
        <v>10720</v>
      </c>
      <c r="S1887" s="38">
        <v>44222</v>
      </c>
      <c r="T1887" s="39">
        <f t="shared" si="269"/>
        <v>28</v>
      </c>
    </row>
    <row r="1888" spans="1:20" s="61" customFormat="1" ht="54" hidden="1" outlineLevel="1">
      <c r="A1888" s="32">
        <f t="shared" si="267"/>
        <v>1952</v>
      </c>
      <c r="B1888" s="32" t="s">
        <v>3868</v>
      </c>
      <c r="C1888" s="32" t="s">
        <v>18</v>
      </c>
      <c r="D1888" s="32" t="s">
        <v>10721</v>
      </c>
      <c r="E1888" s="34">
        <v>526267754</v>
      </c>
      <c r="F1888" s="34" t="s">
        <v>10722</v>
      </c>
      <c r="G1888" s="34" t="s">
        <v>13893</v>
      </c>
      <c r="H1888" s="35">
        <v>41101832100018</v>
      </c>
      <c r="I1888" s="36" t="str">
        <f t="shared" si="262"/>
        <v>4</v>
      </c>
      <c r="J1888" s="36">
        <f t="shared" si="263"/>
        <v>14</v>
      </c>
      <c r="K1888" s="36" t="str">
        <f t="shared" si="264"/>
        <v>11</v>
      </c>
      <c r="L1888" s="36" t="str">
        <f t="shared" si="265"/>
        <v>01</v>
      </c>
      <c r="M1888" s="36" t="str">
        <f t="shared" si="266"/>
        <v>83</v>
      </c>
      <c r="N1888" s="34">
        <f t="shared" si="268"/>
        <v>10579.276</v>
      </c>
      <c r="O1888" s="37">
        <v>0</v>
      </c>
      <c r="P1888" s="37">
        <v>10579.276</v>
      </c>
      <c r="Q1888" s="32" t="s">
        <v>3872</v>
      </c>
      <c r="R1888" s="37" t="s">
        <v>10723</v>
      </c>
      <c r="S1888" s="38">
        <v>44182</v>
      </c>
      <c r="T1888" s="39">
        <f t="shared" si="269"/>
        <v>28</v>
      </c>
    </row>
    <row r="1889" spans="1:21" s="61" customFormat="1" ht="54" hidden="1" outlineLevel="1">
      <c r="A1889" s="32">
        <f t="shared" si="267"/>
        <v>1953</v>
      </c>
      <c r="B1889" s="32" t="s">
        <v>3868</v>
      </c>
      <c r="C1889" s="32" t="s">
        <v>18</v>
      </c>
      <c r="D1889" s="32" t="s">
        <v>10724</v>
      </c>
      <c r="E1889" s="34" t="s">
        <v>10725</v>
      </c>
      <c r="F1889" s="34" t="s">
        <v>10726</v>
      </c>
      <c r="G1889" s="34" t="s">
        <v>13894</v>
      </c>
      <c r="H1889" s="35">
        <v>32402872100056</v>
      </c>
      <c r="I1889" s="36" t="str">
        <f t="shared" si="262"/>
        <v>3</v>
      </c>
      <c r="J1889" s="36">
        <f t="shared" si="263"/>
        <v>14</v>
      </c>
      <c r="K1889" s="36" t="str">
        <f t="shared" si="264"/>
        <v>24</v>
      </c>
      <c r="L1889" s="36" t="str">
        <f t="shared" si="265"/>
        <v>02</v>
      </c>
      <c r="M1889" s="36" t="str">
        <f t="shared" si="266"/>
        <v>87</v>
      </c>
      <c r="N1889" s="34">
        <f t="shared" si="268"/>
        <v>16061.437910000001</v>
      </c>
      <c r="O1889" s="37">
        <v>0</v>
      </c>
      <c r="P1889" s="37">
        <v>16061.437910000001</v>
      </c>
      <c r="Q1889" s="32" t="s">
        <v>3872</v>
      </c>
      <c r="R1889" s="37" t="s">
        <v>10727</v>
      </c>
      <c r="S1889" s="38">
        <v>44279</v>
      </c>
      <c r="T1889" s="39">
        <f t="shared" si="269"/>
        <v>28</v>
      </c>
    </row>
    <row r="1890" spans="1:21" s="61" customFormat="1" ht="54" hidden="1" outlineLevel="1">
      <c r="A1890" s="32">
        <f t="shared" si="267"/>
        <v>1954</v>
      </c>
      <c r="B1890" s="32" t="s">
        <v>3868</v>
      </c>
      <c r="C1890" s="32" t="s">
        <v>18</v>
      </c>
      <c r="D1890" s="32" t="s">
        <v>10728</v>
      </c>
      <c r="E1890" s="34" t="s">
        <v>10729</v>
      </c>
      <c r="F1890" s="34" t="s">
        <v>10730</v>
      </c>
      <c r="G1890" s="34" t="s">
        <v>13895</v>
      </c>
      <c r="H1890" s="35">
        <v>32904852100053</v>
      </c>
      <c r="I1890" s="36" t="str">
        <f t="shared" si="262"/>
        <v>3</v>
      </c>
      <c r="J1890" s="36">
        <f t="shared" si="263"/>
        <v>14</v>
      </c>
      <c r="K1890" s="36" t="str">
        <f t="shared" si="264"/>
        <v>29</v>
      </c>
      <c r="L1890" s="36" t="str">
        <f t="shared" si="265"/>
        <v>04</v>
      </c>
      <c r="M1890" s="36" t="str">
        <f t="shared" si="266"/>
        <v>85</v>
      </c>
      <c r="N1890" s="34">
        <f t="shared" si="268"/>
        <v>5305.7389999999996</v>
      </c>
      <c r="O1890" s="37">
        <v>0</v>
      </c>
      <c r="P1890" s="37">
        <v>5305.7389999999996</v>
      </c>
      <c r="Q1890" s="32" t="s">
        <v>3872</v>
      </c>
      <c r="R1890" s="37" t="s">
        <v>10731</v>
      </c>
      <c r="S1890" s="38">
        <v>44336</v>
      </c>
      <c r="T1890" s="39">
        <f t="shared" si="269"/>
        <v>28</v>
      </c>
    </row>
    <row r="1891" spans="1:21" s="61" customFormat="1" ht="54" hidden="1" outlineLevel="1">
      <c r="A1891" s="32">
        <f t="shared" si="267"/>
        <v>1955</v>
      </c>
      <c r="B1891" s="32" t="s">
        <v>3868</v>
      </c>
      <c r="C1891" s="32" t="s">
        <v>18</v>
      </c>
      <c r="D1891" s="32" t="s">
        <v>10732</v>
      </c>
      <c r="E1891" s="34">
        <v>550696116</v>
      </c>
      <c r="F1891" s="34" t="s">
        <v>10733</v>
      </c>
      <c r="G1891" s="34" t="s">
        <v>13896</v>
      </c>
      <c r="H1891" s="35">
        <v>32109965890057</v>
      </c>
      <c r="I1891" s="36" t="str">
        <f t="shared" si="262"/>
        <v>3</v>
      </c>
      <c r="J1891" s="36">
        <f t="shared" si="263"/>
        <v>14</v>
      </c>
      <c r="K1891" s="36" t="str">
        <f t="shared" si="264"/>
        <v>21</v>
      </c>
      <c r="L1891" s="36" t="str">
        <f t="shared" si="265"/>
        <v>09</v>
      </c>
      <c r="M1891" s="36" t="str">
        <f t="shared" si="266"/>
        <v>96</v>
      </c>
      <c r="N1891" s="34">
        <f t="shared" si="268"/>
        <v>4866.9269999999997</v>
      </c>
      <c r="O1891" s="37">
        <v>0</v>
      </c>
      <c r="P1891" s="37">
        <v>4866.9269999999997</v>
      </c>
      <c r="Q1891" s="32" t="s">
        <v>3872</v>
      </c>
      <c r="R1891" s="37" t="s">
        <v>10734</v>
      </c>
      <c r="S1891" s="38">
        <v>44315</v>
      </c>
      <c r="T1891" s="39">
        <f t="shared" si="269"/>
        <v>28</v>
      </c>
    </row>
    <row r="1892" spans="1:21" s="61" customFormat="1" ht="54" hidden="1" outlineLevel="1">
      <c r="A1892" s="32">
        <f t="shared" si="267"/>
        <v>1956</v>
      </c>
      <c r="B1892" s="32" t="s">
        <v>3868</v>
      </c>
      <c r="C1892" s="32" t="s">
        <v>18</v>
      </c>
      <c r="D1892" s="32" t="s">
        <v>10735</v>
      </c>
      <c r="E1892" s="34" t="s">
        <v>10736</v>
      </c>
      <c r="F1892" s="34" t="s">
        <v>2246</v>
      </c>
      <c r="G1892" s="34" t="s">
        <v>13897</v>
      </c>
      <c r="H1892" s="35">
        <v>41108942100062</v>
      </c>
      <c r="I1892" s="36" t="str">
        <f t="shared" si="262"/>
        <v>4</v>
      </c>
      <c r="J1892" s="36">
        <f t="shared" si="263"/>
        <v>14</v>
      </c>
      <c r="K1892" s="36" t="str">
        <f t="shared" si="264"/>
        <v>11</v>
      </c>
      <c r="L1892" s="36" t="str">
        <f t="shared" si="265"/>
        <v>08</v>
      </c>
      <c r="M1892" s="36" t="str">
        <f t="shared" si="266"/>
        <v>94</v>
      </c>
      <c r="N1892" s="34">
        <f t="shared" si="268"/>
        <v>29247.696680000001</v>
      </c>
      <c r="O1892" s="37">
        <v>25000</v>
      </c>
      <c r="P1892" s="37">
        <v>4247.69668</v>
      </c>
      <c r="Q1892" s="32" t="s">
        <v>3872</v>
      </c>
      <c r="R1892" s="37" t="s">
        <v>10737</v>
      </c>
      <c r="S1892" s="38">
        <v>44546</v>
      </c>
      <c r="T1892" s="39">
        <f t="shared" si="269"/>
        <v>28</v>
      </c>
    </row>
    <row r="1893" spans="1:21" s="61" customFormat="1" ht="54" hidden="1" outlineLevel="1">
      <c r="A1893" s="32">
        <f t="shared" si="267"/>
        <v>1957</v>
      </c>
      <c r="B1893" s="32" t="s">
        <v>3868</v>
      </c>
      <c r="C1893" s="32" t="s">
        <v>18</v>
      </c>
      <c r="D1893" s="32" t="s">
        <v>10738</v>
      </c>
      <c r="E1893" s="34">
        <v>553720194</v>
      </c>
      <c r="F1893" s="43" t="s">
        <v>2243</v>
      </c>
      <c r="G1893" s="34" t="s">
        <v>13898</v>
      </c>
      <c r="H1893" s="35">
        <v>41203872100068</v>
      </c>
      <c r="I1893" s="36" t="str">
        <f t="shared" si="262"/>
        <v>4</v>
      </c>
      <c r="J1893" s="36">
        <f t="shared" si="263"/>
        <v>14</v>
      </c>
      <c r="K1893" s="36" t="str">
        <f t="shared" si="264"/>
        <v>12</v>
      </c>
      <c r="L1893" s="36" t="str">
        <f t="shared" si="265"/>
        <v>03</v>
      </c>
      <c r="M1893" s="36" t="str">
        <f t="shared" si="266"/>
        <v>87</v>
      </c>
      <c r="N1893" s="34">
        <f t="shared" si="268"/>
        <v>26159.607</v>
      </c>
      <c r="O1893" s="37">
        <v>24500</v>
      </c>
      <c r="P1893" s="37">
        <v>1659.607</v>
      </c>
      <c r="Q1893" s="32" t="s">
        <v>3872</v>
      </c>
      <c r="R1893" s="37" t="s">
        <v>10739</v>
      </c>
      <c r="S1893" s="38">
        <v>44614</v>
      </c>
      <c r="T1893" s="39">
        <f t="shared" si="269"/>
        <v>28</v>
      </c>
      <c r="U1893" s="72"/>
    </row>
    <row r="1894" spans="1:21" s="61" customFormat="1" ht="54" hidden="1" outlineLevel="1">
      <c r="A1894" s="32">
        <f t="shared" si="267"/>
        <v>1958</v>
      </c>
      <c r="B1894" s="32" t="s">
        <v>3868</v>
      </c>
      <c r="C1894" s="32" t="s">
        <v>18</v>
      </c>
      <c r="D1894" s="32" t="s">
        <v>10740</v>
      </c>
      <c r="E1894" s="34">
        <v>502552833</v>
      </c>
      <c r="F1894" s="34" t="s">
        <v>10741</v>
      </c>
      <c r="G1894" s="34" t="s">
        <v>13899</v>
      </c>
      <c r="H1894" s="35">
        <v>41206722100016</v>
      </c>
      <c r="I1894" s="36" t="str">
        <f t="shared" si="262"/>
        <v>4</v>
      </c>
      <c r="J1894" s="36">
        <f t="shared" si="263"/>
        <v>14</v>
      </c>
      <c r="K1894" s="36" t="str">
        <f t="shared" si="264"/>
        <v>12</v>
      </c>
      <c r="L1894" s="36" t="str">
        <f t="shared" si="265"/>
        <v>06</v>
      </c>
      <c r="M1894" s="36" t="str">
        <f t="shared" si="266"/>
        <v>72</v>
      </c>
      <c r="N1894" s="34">
        <f t="shared" si="268"/>
        <v>17680.110009999997</v>
      </c>
      <c r="O1894" s="37">
        <v>0</v>
      </c>
      <c r="P1894" s="37">
        <v>17680.110009999997</v>
      </c>
      <c r="Q1894" s="32" t="s">
        <v>3872</v>
      </c>
      <c r="R1894" s="37" t="s">
        <v>10742</v>
      </c>
      <c r="S1894" s="38">
        <v>44270</v>
      </c>
      <c r="T1894" s="39">
        <f t="shared" si="269"/>
        <v>28</v>
      </c>
    </row>
    <row r="1895" spans="1:21" s="61" customFormat="1" ht="54" hidden="1" outlineLevel="1">
      <c r="A1895" s="32">
        <f t="shared" si="267"/>
        <v>1959</v>
      </c>
      <c r="B1895" s="32" t="s">
        <v>3868</v>
      </c>
      <c r="C1895" s="32" t="s">
        <v>18</v>
      </c>
      <c r="D1895" s="32" t="s">
        <v>10743</v>
      </c>
      <c r="E1895" s="34">
        <v>547922087</v>
      </c>
      <c r="F1895" s="34" t="s">
        <v>10744</v>
      </c>
      <c r="G1895" s="34" t="s">
        <v>13900</v>
      </c>
      <c r="H1895" s="35">
        <v>30208852100083</v>
      </c>
      <c r="I1895" s="36" t="str">
        <f t="shared" si="262"/>
        <v>3</v>
      </c>
      <c r="J1895" s="36">
        <f t="shared" si="263"/>
        <v>14</v>
      </c>
      <c r="K1895" s="36" t="str">
        <f t="shared" si="264"/>
        <v>02</v>
      </c>
      <c r="L1895" s="36" t="str">
        <f t="shared" si="265"/>
        <v>08</v>
      </c>
      <c r="M1895" s="36" t="str">
        <f t="shared" si="266"/>
        <v>85</v>
      </c>
      <c r="N1895" s="34">
        <f t="shared" si="268"/>
        <v>8057.0641000000005</v>
      </c>
      <c r="O1895" s="37">
        <v>0</v>
      </c>
      <c r="P1895" s="37">
        <v>8057.0641000000005</v>
      </c>
      <c r="Q1895" s="32" t="s">
        <v>3872</v>
      </c>
      <c r="R1895" s="37" t="s">
        <v>10745</v>
      </c>
      <c r="S1895" s="38">
        <v>44347</v>
      </c>
      <c r="T1895" s="39">
        <f t="shared" si="269"/>
        <v>28</v>
      </c>
    </row>
    <row r="1896" spans="1:21" s="61" customFormat="1" ht="54" hidden="1" outlineLevel="1">
      <c r="A1896" s="32">
        <f t="shared" si="267"/>
        <v>1960</v>
      </c>
      <c r="B1896" s="32" t="s">
        <v>3868</v>
      </c>
      <c r="C1896" s="32" t="s">
        <v>18</v>
      </c>
      <c r="D1896" s="32" t="s">
        <v>10746</v>
      </c>
      <c r="E1896" s="34">
        <v>548974236</v>
      </c>
      <c r="F1896" s="34" t="s">
        <v>10747</v>
      </c>
      <c r="G1896" s="34" t="s">
        <v>13901</v>
      </c>
      <c r="H1896" s="35">
        <v>41210862100090</v>
      </c>
      <c r="I1896" s="36" t="str">
        <f t="shared" si="262"/>
        <v>4</v>
      </c>
      <c r="J1896" s="36">
        <f t="shared" si="263"/>
        <v>14</v>
      </c>
      <c r="K1896" s="36" t="str">
        <f t="shared" si="264"/>
        <v>12</v>
      </c>
      <c r="L1896" s="36" t="str">
        <f t="shared" si="265"/>
        <v>10</v>
      </c>
      <c r="M1896" s="36" t="str">
        <f t="shared" si="266"/>
        <v>86</v>
      </c>
      <c r="N1896" s="34">
        <f t="shared" si="268"/>
        <v>12095.77073</v>
      </c>
      <c r="O1896" s="37">
        <v>0</v>
      </c>
      <c r="P1896" s="37">
        <v>12095.77073</v>
      </c>
      <c r="Q1896" s="32" t="s">
        <v>3872</v>
      </c>
      <c r="R1896" s="37" t="s">
        <v>10748</v>
      </c>
      <c r="S1896" s="38">
        <v>44370</v>
      </c>
      <c r="T1896" s="39">
        <f t="shared" si="269"/>
        <v>28</v>
      </c>
    </row>
    <row r="1897" spans="1:21" s="61" customFormat="1" ht="54" hidden="1" outlineLevel="1">
      <c r="A1897" s="32">
        <f t="shared" si="267"/>
        <v>1961</v>
      </c>
      <c r="B1897" s="32" t="s">
        <v>3868</v>
      </c>
      <c r="C1897" s="32" t="s">
        <v>18</v>
      </c>
      <c r="D1897" s="32" t="s">
        <v>10749</v>
      </c>
      <c r="E1897" s="34">
        <v>517725884</v>
      </c>
      <c r="F1897" s="34" t="s">
        <v>2300</v>
      </c>
      <c r="G1897" s="34" t="s">
        <v>13902</v>
      </c>
      <c r="H1897" s="35">
        <v>41307932100033</v>
      </c>
      <c r="I1897" s="36" t="str">
        <f t="shared" si="262"/>
        <v>4</v>
      </c>
      <c r="J1897" s="36">
        <f t="shared" si="263"/>
        <v>14</v>
      </c>
      <c r="K1897" s="36" t="str">
        <f t="shared" si="264"/>
        <v>13</v>
      </c>
      <c r="L1897" s="36" t="str">
        <f t="shared" si="265"/>
        <v>07</v>
      </c>
      <c r="M1897" s="36" t="str">
        <f t="shared" si="266"/>
        <v>93</v>
      </c>
      <c r="N1897" s="34">
        <f t="shared" si="268"/>
        <v>31633.830040000001</v>
      </c>
      <c r="O1897" s="37">
        <v>19000</v>
      </c>
      <c r="P1897" s="37">
        <v>12633.830039999999</v>
      </c>
      <c r="Q1897" s="32" t="s">
        <v>3872</v>
      </c>
      <c r="R1897" s="37" t="s">
        <v>10750</v>
      </c>
      <c r="S1897" s="38">
        <v>44354</v>
      </c>
      <c r="T1897" s="39">
        <f t="shared" si="269"/>
        <v>28</v>
      </c>
    </row>
    <row r="1898" spans="1:21" s="61" customFormat="1" ht="54" hidden="1" outlineLevel="1">
      <c r="A1898" s="32">
        <f t="shared" si="267"/>
        <v>1962</v>
      </c>
      <c r="B1898" s="32" t="s">
        <v>3868</v>
      </c>
      <c r="C1898" s="32" t="s">
        <v>18</v>
      </c>
      <c r="D1898" s="32" t="s">
        <v>10751</v>
      </c>
      <c r="E1898" s="34">
        <v>527841333</v>
      </c>
      <c r="F1898" s="34" t="s">
        <v>2298</v>
      </c>
      <c r="G1898" s="34" t="s">
        <v>13903</v>
      </c>
      <c r="H1898" s="35">
        <v>41309825890016</v>
      </c>
      <c r="I1898" s="36" t="str">
        <f t="shared" ref="I1898:I1961" si="270">+MID(H1898,1,1)</f>
        <v>4</v>
      </c>
      <c r="J1898" s="36">
        <f t="shared" ref="J1898:J1961" si="271">+LEN(H1898)</f>
        <v>14</v>
      </c>
      <c r="K1898" s="36" t="str">
        <f t="shared" ref="K1898:K1961" si="272">+MID(H1898,2,2)</f>
        <v>13</v>
      </c>
      <c r="L1898" s="36" t="str">
        <f t="shared" ref="L1898:L1961" si="273">+MID(H1898,4,2)</f>
        <v>09</v>
      </c>
      <c r="M1898" s="36" t="str">
        <f t="shared" ref="M1898:M1961" si="274">+MID(H1898,6,2)</f>
        <v>82</v>
      </c>
      <c r="N1898" s="34">
        <f t="shared" si="268"/>
        <v>17724.468000000001</v>
      </c>
      <c r="O1898" s="37">
        <v>16600</v>
      </c>
      <c r="P1898" s="37">
        <v>1124.4680000000001</v>
      </c>
      <c r="Q1898" s="32" t="s">
        <v>3872</v>
      </c>
      <c r="R1898" s="37" t="s">
        <v>10752</v>
      </c>
      <c r="S1898" s="38">
        <v>44552</v>
      </c>
      <c r="T1898" s="39">
        <f t="shared" si="269"/>
        <v>28</v>
      </c>
    </row>
    <row r="1899" spans="1:21" s="61" customFormat="1" ht="54" hidden="1" outlineLevel="1">
      <c r="A1899" s="32">
        <f t="shared" si="267"/>
        <v>1963</v>
      </c>
      <c r="B1899" s="32" t="s">
        <v>3868</v>
      </c>
      <c r="C1899" s="32" t="s">
        <v>18</v>
      </c>
      <c r="D1899" s="32" t="s">
        <v>10753</v>
      </c>
      <c r="E1899" s="34">
        <v>607244379</v>
      </c>
      <c r="F1899" s="34" t="s">
        <v>2279</v>
      </c>
      <c r="G1899" s="34" t="s">
        <v>13904</v>
      </c>
      <c r="H1899" s="35">
        <v>41309865890014</v>
      </c>
      <c r="I1899" s="36" t="str">
        <f t="shared" si="270"/>
        <v>4</v>
      </c>
      <c r="J1899" s="36">
        <f t="shared" si="271"/>
        <v>14</v>
      </c>
      <c r="K1899" s="36" t="str">
        <f t="shared" si="272"/>
        <v>13</v>
      </c>
      <c r="L1899" s="36" t="str">
        <f t="shared" si="273"/>
        <v>09</v>
      </c>
      <c r="M1899" s="36" t="str">
        <f t="shared" si="274"/>
        <v>86</v>
      </c>
      <c r="N1899" s="34">
        <f t="shared" si="268"/>
        <v>32936.650999999998</v>
      </c>
      <c r="O1899" s="37">
        <v>25000</v>
      </c>
      <c r="P1899" s="37">
        <v>7936.6509999999998</v>
      </c>
      <c r="Q1899" s="32" t="s">
        <v>3872</v>
      </c>
      <c r="R1899" s="37" t="s">
        <v>10754</v>
      </c>
      <c r="S1899" s="38">
        <v>44540</v>
      </c>
      <c r="T1899" s="39">
        <f t="shared" si="269"/>
        <v>28</v>
      </c>
    </row>
    <row r="1900" spans="1:21" s="61" customFormat="1" ht="54" hidden="1" outlineLevel="1">
      <c r="A1900" s="32">
        <f t="shared" si="267"/>
        <v>1964</v>
      </c>
      <c r="B1900" s="32" t="s">
        <v>3868</v>
      </c>
      <c r="C1900" s="32" t="s">
        <v>18</v>
      </c>
      <c r="D1900" s="32" t="s">
        <v>10755</v>
      </c>
      <c r="E1900" s="34">
        <v>522633509</v>
      </c>
      <c r="F1900" s="34" t="s">
        <v>2338</v>
      </c>
      <c r="G1900" s="34" t="s">
        <v>13905</v>
      </c>
      <c r="H1900" s="35">
        <v>33001932100031</v>
      </c>
      <c r="I1900" s="36" t="str">
        <f t="shared" si="270"/>
        <v>3</v>
      </c>
      <c r="J1900" s="36">
        <f t="shared" si="271"/>
        <v>14</v>
      </c>
      <c r="K1900" s="36" t="str">
        <f t="shared" si="272"/>
        <v>30</v>
      </c>
      <c r="L1900" s="36" t="str">
        <f t="shared" si="273"/>
        <v>01</v>
      </c>
      <c r="M1900" s="36" t="str">
        <f t="shared" si="274"/>
        <v>93</v>
      </c>
      <c r="N1900" s="34">
        <f t="shared" si="268"/>
        <v>14659.48</v>
      </c>
      <c r="O1900" s="37">
        <v>10000</v>
      </c>
      <c r="P1900" s="37">
        <v>4659.4799999999996</v>
      </c>
      <c r="Q1900" s="32" t="s">
        <v>3872</v>
      </c>
      <c r="R1900" s="37" t="s">
        <v>10756</v>
      </c>
      <c r="S1900" s="38">
        <v>44458</v>
      </c>
      <c r="T1900" s="39">
        <f t="shared" si="269"/>
        <v>28</v>
      </c>
    </row>
    <row r="1901" spans="1:21" s="61" customFormat="1" ht="54" hidden="1" outlineLevel="1">
      <c r="A1901" s="32">
        <f t="shared" si="267"/>
        <v>1965</v>
      </c>
      <c r="B1901" s="32" t="s">
        <v>3868</v>
      </c>
      <c r="C1901" s="32" t="s">
        <v>18</v>
      </c>
      <c r="D1901" s="32" t="s">
        <v>10757</v>
      </c>
      <c r="E1901" s="34">
        <v>521320978</v>
      </c>
      <c r="F1901" s="34" t="s">
        <v>10758</v>
      </c>
      <c r="G1901" s="34" t="s">
        <v>13906</v>
      </c>
      <c r="H1901" s="35">
        <v>41311842100052</v>
      </c>
      <c r="I1901" s="36" t="str">
        <f t="shared" si="270"/>
        <v>4</v>
      </c>
      <c r="J1901" s="36">
        <f t="shared" si="271"/>
        <v>14</v>
      </c>
      <c r="K1901" s="36" t="str">
        <f t="shared" si="272"/>
        <v>13</v>
      </c>
      <c r="L1901" s="36" t="str">
        <f t="shared" si="273"/>
        <v>11</v>
      </c>
      <c r="M1901" s="36" t="str">
        <f t="shared" si="274"/>
        <v>84</v>
      </c>
      <c r="N1901" s="34">
        <f t="shared" si="268"/>
        <v>18140.886210000001</v>
      </c>
      <c r="O1901" s="37">
        <v>0</v>
      </c>
      <c r="P1901" s="37">
        <v>18140.886210000001</v>
      </c>
      <c r="Q1901" s="32" t="s">
        <v>3872</v>
      </c>
      <c r="R1901" s="37" t="s">
        <v>10759</v>
      </c>
      <c r="S1901" s="38">
        <v>44247</v>
      </c>
      <c r="T1901" s="39">
        <f t="shared" si="269"/>
        <v>28</v>
      </c>
    </row>
    <row r="1902" spans="1:21" s="61" customFormat="1" ht="54" hidden="1" outlineLevel="1">
      <c r="A1902" s="32">
        <f t="shared" si="267"/>
        <v>1966</v>
      </c>
      <c r="B1902" s="32" t="s">
        <v>3868</v>
      </c>
      <c r="C1902" s="32" t="s">
        <v>18</v>
      </c>
      <c r="D1902" s="32" t="s">
        <v>10760</v>
      </c>
      <c r="E1902" s="34">
        <v>558095945</v>
      </c>
      <c r="F1902" s="43" t="s">
        <v>2256</v>
      </c>
      <c r="G1902" s="34" t="s">
        <v>13907</v>
      </c>
      <c r="H1902" s="35">
        <v>41404955890045</v>
      </c>
      <c r="I1902" s="36" t="str">
        <f t="shared" si="270"/>
        <v>4</v>
      </c>
      <c r="J1902" s="36">
        <f t="shared" si="271"/>
        <v>14</v>
      </c>
      <c r="K1902" s="36" t="str">
        <f t="shared" si="272"/>
        <v>14</v>
      </c>
      <c r="L1902" s="36" t="str">
        <f t="shared" si="273"/>
        <v>04</v>
      </c>
      <c r="M1902" s="36" t="str">
        <f t="shared" si="274"/>
        <v>95</v>
      </c>
      <c r="N1902" s="34">
        <f t="shared" si="268"/>
        <v>26593.75</v>
      </c>
      <c r="O1902" s="37">
        <v>25000</v>
      </c>
      <c r="P1902" s="37">
        <v>1593.75</v>
      </c>
      <c r="Q1902" s="32" t="s">
        <v>3872</v>
      </c>
      <c r="R1902" s="37" t="s">
        <v>10761</v>
      </c>
      <c r="S1902" s="38">
        <v>44669</v>
      </c>
      <c r="T1902" s="39">
        <f t="shared" si="269"/>
        <v>28</v>
      </c>
      <c r="U1902" s="72"/>
    </row>
    <row r="1903" spans="1:21" s="61" customFormat="1" ht="54" hidden="1" outlineLevel="1">
      <c r="A1903" s="32">
        <f t="shared" si="267"/>
        <v>1967</v>
      </c>
      <c r="B1903" s="32" t="s">
        <v>3868</v>
      </c>
      <c r="C1903" s="32" t="s">
        <v>18</v>
      </c>
      <c r="D1903" s="32" t="s">
        <v>10762</v>
      </c>
      <c r="E1903" s="34">
        <v>565239935</v>
      </c>
      <c r="F1903" s="34" t="s">
        <v>2325</v>
      </c>
      <c r="G1903" s="34" t="s">
        <v>13908</v>
      </c>
      <c r="H1903" s="35">
        <v>31705942100017</v>
      </c>
      <c r="I1903" s="36" t="str">
        <f t="shared" si="270"/>
        <v>3</v>
      </c>
      <c r="J1903" s="36">
        <f t="shared" si="271"/>
        <v>14</v>
      </c>
      <c r="K1903" s="36" t="str">
        <f t="shared" si="272"/>
        <v>17</v>
      </c>
      <c r="L1903" s="36" t="str">
        <f t="shared" si="273"/>
        <v>05</v>
      </c>
      <c r="M1903" s="36" t="str">
        <f t="shared" si="274"/>
        <v>94</v>
      </c>
      <c r="N1903" s="34">
        <f t="shared" si="268"/>
        <v>30684.516909999998</v>
      </c>
      <c r="O1903" s="37">
        <v>18270.07</v>
      </c>
      <c r="P1903" s="37">
        <v>12414.446910000001</v>
      </c>
      <c r="Q1903" s="32" t="s">
        <v>3872</v>
      </c>
      <c r="R1903" s="37" t="s">
        <v>10763</v>
      </c>
      <c r="S1903" s="38">
        <v>44328</v>
      </c>
      <c r="T1903" s="39">
        <f t="shared" si="269"/>
        <v>28</v>
      </c>
    </row>
    <row r="1904" spans="1:21" s="61" customFormat="1" ht="54" outlineLevel="1">
      <c r="A1904" s="32">
        <f t="shared" si="267"/>
        <v>1968</v>
      </c>
      <c r="B1904" s="32" t="s">
        <v>3868</v>
      </c>
      <c r="C1904" s="32" t="s">
        <v>18</v>
      </c>
      <c r="D1904" s="32" t="s">
        <v>10764</v>
      </c>
      <c r="E1904" s="34">
        <v>538420448</v>
      </c>
      <c r="F1904" s="43" t="s">
        <v>2413</v>
      </c>
      <c r="G1904" s="34" t="s">
        <v>13909</v>
      </c>
      <c r="H1904" s="35">
        <v>41408975890010</v>
      </c>
      <c r="I1904" s="36" t="str">
        <f t="shared" si="270"/>
        <v>4</v>
      </c>
      <c r="J1904" s="36">
        <f t="shared" si="271"/>
        <v>14</v>
      </c>
      <c r="K1904" s="36" t="str">
        <f t="shared" si="272"/>
        <v>14</v>
      </c>
      <c r="L1904" s="36" t="str">
        <f t="shared" si="273"/>
        <v>08</v>
      </c>
      <c r="M1904" s="36" t="str">
        <f t="shared" si="274"/>
        <v>97</v>
      </c>
      <c r="N1904" s="34">
        <f t="shared" si="268"/>
        <v>34636.9</v>
      </c>
      <c r="O1904" s="37">
        <v>32000</v>
      </c>
      <c r="P1904" s="37">
        <v>2636.9</v>
      </c>
      <c r="Q1904" s="32" t="s">
        <v>3872</v>
      </c>
      <c r="R1904" s="37" t="s">
        <v>10765</v>
      </c>
      <c r="S1904" s="38">
        <v>44616</v>
      </c>
      <c r="T1904" s="39">
        <f t="shared" si="269"/>
        <v>28</v>
      </c>
      <c r="U1904" s="72"/>
    </row>
    <row r="1905" spans="1:21" s="61" customFormat="1" ht="54" hidden="1" outlineLevel="1">
      <c r="A1905" s="32">
        <f t="shared" si="267"/>
        <v>1969</v>
      </c>
      <c r="B1905" s="32" t="s">
        <v>3868</v>
      </c>
      <c r="C1905" s="32" t="s">
        <v>18</v>
      </c>
      <c r="D1905" s="32" t="s">
        <v>10766</v>
      </c>
      <c r="E1905" s="34" t="s">
        <v>10767</v>
      </c>
      <c r="F1905" s="34" t="s">
        <v>10768</v>
      </c>
      <c r="G1905" s="34" t="s">
        <v>13910</v>
      </c>
      <c r="H1905" s="35">
        <v>41412942140017</v>
      </c>
      <c r="I1905" s="36" t="str">
        <f t="shared" si="270"/>
        <v>4</v>
      </c>
      <c r="J1905" s="36">
        <f t="shared" si="271"/>
        <v>14</v>
      </c>
      <c r="K1905" s="36" t="str">
        <f t="shared" si="272"/>
        <v>14</v>
      </c>
      <c r="L1905" s="36" t="str">
        <f t="shared" si="273"/>
        <v>12</v>
      </c>
      <c r="M1905" s="36" t="str">
        <f t="shared" si="274"/>
        <v>94</v>
      </c>
      <c r="N1905" s="34">
        <f t="shared" si="268"/>
        <v>19533.191159999998</v>
      </c>
      <c r="O1905" s="37">
        <v>0</v>
      </c>
      <c r="P1905" s="37">
        <v>19533.191159999998</v>
      </c>
      <c r="Q1905" s="32" t="s">
        <v>3872</v>
      </c>
      <c r="R1905" s="37" t="s">
        <v>10769</v>
      </c>
      <c r="S1905" s="38">
        <v>44264</v>
      </c>
      <c r="T1905" s="39">
        <f t="shared" si="269"/>
        <v>28</v>
      </c>
    </row>
    <row r="1906" spans="1:21" s="61" customFormat="1" ht="54" hidden="1" outlineLevel="1">
      <c r="A1906" s="32">
        <f t="shared" si="267"/>
        <v>1970</v>
      </c>
      <c r="B1906" s="32" t="s">
        <v>3868</v>
      </c>
      <c r="C1906" s="32" t="s">
        <v>18</v>
      </c>
      <c r="D1906" s="32" t="s">
        <v>10770</v>
      </c>
      <c r="E1906" s="34">
        <v>518280159</v>
      </c>
      <c r="F1906" s="34" t="s">
        <v>2318</v>
      </c>
      <c r="G1906" s="34" t="s">
        <v>13911</v>
      </c>
      <c r="H1906" s="35">
        <v>33103932100045</v>
      </c>
      <c r="I1906" s="36" t="str">
        <f t="shared" si="270"/>
        <v>3</v>
      </c>
      <c r="J1906" s="36">
        <f t="shared" si="271"/>
        <v>14</v>
      </c>
      <c r="K1906" s="36" t="str">
        <f t="shared" si="272"/>
        <v>31</v>
      </c>
      <c r="L1906" s="36" t="str">
        <f t="shared" si="273"/>
        <v>03</v>
      </c>
      <c r="M1906" s="36" t="str">
        <f t="shared" si="274"/>
        <v>93</v>
      </c>
      <c r="N1906" s="34">
        <f t="shared" si="268"/>
        <v>31627.200429999997</v>
      </c>
      <c r="O1906" s="37">
        <v>19000</v>
      </c>
      <c r="P1906" s="37">
        <v>12627.200429999999</v>
      </c>
      <c r="Q1906" s="32" t="s">
        <v>3872</v>
      </c>
      <c r="R1906" s="37" t="s">
        <v>10771</v>
      </c>
      <c r="S1906" s="38">
        <v>44347</v>
      </c>
      <c r="T1906" s="39">
        <f t="shared" si="269"/>
        <v>28</v>
      </c>
    </row>
    <row r="1907" spans="1:21" s="61" customFormat="1" ht="54" hidden="1" outlineLevel="1">
      <c r="A1907" s="32">
        <f t="shared" si="267"/>
        <v>1971</v>
      </c>
      <c r="B1907" s="32" t="s">
        <v>3868</v>
      </c>
      <c r="C1907" s="32" t="s">
        <v>18</v>
      </c>
      <c r="D1907" s="32" t="s">
        <v>10772</v>
      </c>
      <c r="E1907" s="34">
        <v>527950751</v>
      </c>
      <c r="F1907" s="34" t="s">
        <v>10773</v>
      </c>
      <c r="G1907" s="34" t="s">
        <v>13912</v>
      </c>
      <c r="H1907" s="35">
        <v>41502862100016</v>
      </c>
      <c r="I1907" s="36" t="str">
        <f t="shared" si="270"/>
        <v>4</v>
      </c>
      <c r="J1907" s="36">
        <f t="shared" si="271"/>
        <v>14</v>
      </c>
      <c r="K1907" s="36" t="str">
        <f t="shared" si="272"/>
        <v>15</v>
      </c>
      <c r="L1907" s="36" t="str">
        <f t="shared" si="273"/>
        <v>02</v>
      </c>
      <c r="M1907" s="36" t="str">
        <f t="shared" si="274"/>
        <v>86</v>
      </c>
      <c r="N1907" s="34">
        <f t="shared" si="268"/>
        <v>16791.204879999998</v>
      </c>
      <c r="O1907" s="37">
        <v>0</v>
      </c>
      <c r="P1907" s="37">
        <v>16791.204879999998</v>
      </c>
      <c r="Q1907" s="32" t="s">
        <v>3872</v>
      </c>
      <c r="R1907" s="37" t="s">
        <v>10774</v>
      </c>
      <c r="S1907" s="38">
        <v>44365</v>
      </c>
      <c r="T1907" s="39">
        <f t="shared" si="269"/>
        <v>28</v>
      </c>
    </row>
    <row r="1908" spans="1:21" s="61" customFormat="1" ht="54" hidden="1" outlineLevel="1">
      <c r="A1908" s="32">
        <f t="shared" si="267"/>
        <v>1972</v>
      </c>
      <c r="B1908" s="32" t="s">
        <v>3868</v>
      </c>
      <c r="C1908" s="32" t="s">
        <v>18</v>
      </c>
      <c r="D1908" s="32" t="s">
        <v>10775</v>
      </c>
      <c r="E1908" s="34">
        <v>575920661</v>
      </c>
      <c r="F1908" s="34" t="s">
        <v>10776</v>
      </c>
      <c r="G1908" s="34" t="s">
        <v>13913</v>
      </c>
      <c r="H1908" s="35">
        <v>41502882100072</v>
      </c>
      <c r="I1908" s="36" t="str">
        <f t="shared" si="270"/>
        <v>4</v>
      </c>
      <c r="J1908" s="36">
        <f t="shared" si="271"/>
        <v>14</v>
      </c>
      <c r="K1908" s="36" t="str">
        <f t="shared" si="272"/>
        <v>15</v>
      </c>
      <c r="L1908" s="36" t="str">
        <f t="shared" si="273"/>
        <v>02</v>
      </c>
      <c r="M1908" s="36" t="str">
        <f t="shared" si="274"/>
        <v>88</v>
      </c>
      <c r="N1908" s="34">
        <f t="shared" si="268"/>
        <v>15244.396000000001</v>
      </c>
      <c r="O1908" s="37">
        <v>0</v>
      </c>
      <c r="P1908" s="37">
        <v>15244.396000000001</v>
      </c>
      <c r="Q1908" s="32" t="s">
        <v>3872</v>
      </c>
      <c r="R1908" s="37" t="s">
        <v>10777</v>
      </c>
      <c r="S1908" s="38">
        <v>44224</v>
      </c>
      <c r="T1908" s="39">
        <f t="shared" si="269"/>
        <v>28</v>
      </c>
    </row>
    <row r="1909" spans="1:21" s="61" customFormat="1" ht="54" hidden="1" outlineLevel="1">
      <c r="A1909" s="32">
        <f t="shared" si="267"/>
        <v>1973</v>
      </c>
      <c r="B1909" s="32" t="s">
        <v>3868</v>
      </c>
      <c r="C1909" s="32" t="s">
        <v>18</v>
      </c>
      <c r="D1909" s="32" t="s">
        <v>10778</v>
      </c>
      <c r="E1909" s="34">
        <v>535175533</v>
      </c>
      <c r="F1909" s="34" t="s">
        <v>2328</v>
      </c>
      <c r="G1909" s="34" t="s">
        <v>13914</v>
      </c>
      <c r="H1909" s="35">
        <v>30403915890012</v>
      </c>
      <c r="I1909" s="36" t="str">
        <f t="shared" si="270"/>
        <v>3</v>
      </c>
      <c r="J1909" s="36">
        <f t="shared" si="271"/>
        <v>14</v>
      </c>
      <c r="K1909" s="36" t="str">
        <f t="shared" si="272"/>
        <v>04</v>
      </c>
      <c r="L1909" s="36" t="str">
        <f t="shared" si="273"/>
        <v>03</v>
      </c>
      <c r="M1909" s="36" t="str">
        <f t="shared" si="274"/>
        <v>91</v>
      </c>
      <c r="N1909" s="34">
        <f t="shared" si="268"/>
        <v>33477.836660000001</v>
      </c>
      <c r="O1909" s="37">
        <v>21800</v>
      </c>
      <c r="P1909" s="37">
        <v>11677.836660000001</v>
      </c>
      <c r="Q1909" s="32" t="s">
        <v>3872</v>
      </c>
      <c r="R1909" s="37" t="s">
        <v>10779</v>
      </c>
      <c r="S1909" s="38">
        <v>44390</v>
      </c>
      <c r="T1909" s="39">
        <f t="shared" si="269"/>
        <v>28</v>
      </c>
    </row>
    <row r="1910" spans="1:21" s="61" customFormat="1" ht="54" hidden="1" outlineLevel="1">
      <c r="A1910" s="32">
        <f t="shared" si="267"/>
        <v>1974</v>
      </c>
      <c r="B1910" s="32" t="s">
        <v>3868</v>
      </c>
      <c r="C1910" s="32" t="s">
        <v>18</v>
      </c>
      <c r="D1910" s="32" t="s">
        <v>10780</v>
      </c>
      <c r="E1910" s="34">
        <v>476702088</v>
      </c>
      <c r="F1910" s="43" t="s">
        <v>2217</v>
      </c>
      <c r="G1910" s="34" t="s">
        <v>13915</v>
      </c>
      <c r="H1910" s="35">
        <v>41504782100084</v>
      </c>
      <c r="I1910" s="36" t="str">
        <f t="shared" si="270"/>
        <v>4</v>
      </c>
      <c r="J1910" s="36">
        <f t="shared" si="271"/>
        <v>14</v>
      </c>
      <c r="K1910" s="36" t="str">
        <f t="shared" si="272"/>
        <v>15</v>
      </c>
      <c r="L1910" s="36" t="str">
        <f t="shared" si="273"/>
        <v>04</v>
      </c>
      <c r="M1910" s="36" t="str">
        <f t="shared" si="274"/>
        <v>78</v>
      </c>
      <c r="N1910" s="34">
        <f t="shared" si="268"/>
        <v>27000</v>
      </c>
      <c r="O1910" s="37">
        <v>27000</v>
      </c>
      <c r="P1910" s="37">
        <v>0</v>
      </c>
      <c r="Q1910" s="32" t="s">
        <v>3872</v>
      </c>
      <c r="R1910" s="37" t="s">
        <v>10781</v>
      </c>
      <c r="S1910" s="38">
        <v>44665</v>
      </c>
      <c r="T1910" s="39">
        <f t="shared" si="269"/>
        <v>28</v>
      </c>
      <c r="U1910" s="72"/>
    </row>
    <row r="1911" spans="1:21" s="61" customFormat="1" ht="54" hidden="1" outlineLevel="1">
      <c r="A1911" s="32">
        <f t="shared" si="267"/>
        <v>1975</v>
      </c>
      <c r="B1911" s="32" t="s">
        <v>3868</v>
      </c>
      <c r="C1911" s="32" t="s">
        <v>18</v>
      </c>
      <c r="D1911" s="32" t="s">
        <v>10782</v>
      </c>
      <c r="E1911" s="34">
        <v>570856261</v>
      </c>
      <c r="F1911" s="34" t="s">
        <v>2311</v>
      </c>
      <c r="G1911" s="34" t="s">
        <v>13916</v>
      </c>
      <c r="H1911" s="35">
        <v>30201985890052</v>
      </c>
      <c r="I1911" s="36" t="str">
        <f t="shared" si="270"/>
        <v>3</v>
      </c>
      <c r="J1911" s="36">
        <f t="shared" si="271"/>
        <v>14</v>
      </c>
      <c r="K1911" s="36" t="str">
        <f t="shared" si="272"/>
        <v>02</v>
      </c>
      <c r="L1911" s="36" t="str">
        <f t="shared" si="273"/>
        <v>01</v>
      </c>
      <c r="M1911" s="36" t="str">
        <f t="shared" si="274"/>
        <v>98</v>
      </c>
      <c r="N1911" s="34">
        <f t="shared" si="268"/>
        <v>26048.159039999999</v>
      </c>
      <c r="O1911" s="37">
        <v>17670.07</v>
      </c>
      <c r="P1911" s="37">
        <v>8378.0890399999989</v>
      </c>
      <c r="Q1911" s="32" t="s">
        <v>3872</v>
      </c>
      <c r="R1911" s="37" t="s">
        <v>10783</v>
      </c>
      <c r="S1911" s="38">
        <v>44406</v>
      </c>
      <c r="T1911" s="39">
        <f t="shared" si="269"/>
        <v>28</v>
      </c>
    </row>
    <row r="1912" spans="1:21" s="61" customFormat="1" ht="54" hidden="1" outlineLevel="1">
      <c r="A1912" s="32">
        <f t="shared" si="267"/>
        <v>1976</v>
      </c>
      <c r="B1912" s="32" t="s">
        <v>3868</v>
      </c>
      <c r="C1912" s="32" t="s">
        <v>18</v>
      </c>
      <c r="D1912" s="32" t="s">
        <v>10784</v>
      </c>
      <c r="E1912" s="34">
        <v>520707029</v>
      </c>
      <c r="F1912" s="34" t="s">
        <v>2295</v>
      </c>
      <c r="G1912" s="34" t="s">
        <v>13917</v>
      </c>
      <c r="H1912" s="35">
        <v>41505922100025</v>
      </c>
      <c r="I1912" s="36" t="str">
        <f t="shared" si="270"/>
        <v>4</v>
      </c>
      <c r="J1912" s="36">
        <f t="shared" si="271"/>
        <v>14</v>
      </c>
      <c r="K1912" s="36" t="str">
        <f t="shared" si="272"/>
        <v>15</v>
      </c>
      <c r="L1912" s="36" t="str">
        <f t="shared" si="273"/>
        <v>05</v>
      </c>
      <c r="M1912" s="36" t="str">
        <f t="shared" si="274"/>
        <v>92</v>
      </c>
      <c r="N1912" s="34">
        <f t="shared" si="268"/>
        <v>27094.418369999999</v>
      </c>
      <c r="O1912" s="37">
        <v>21400</v>
      </c>
      <c r="P1912" s="37">
        <v>5694.4183699999994</v>
      </c>
      <c r="Q1912" s="32" t="s">
        <v>3872</v>
      </c>
      <c r="R1912" s="37" t="s">
        <v>10785</v>
      </c>
      <c r="S1912" s="38">
        <v>44428</v>
      </c>
      <c r="T1912" s="39">
        <f t="shared" si="269"/>
        <v>28</v>
      </c>
    </row>
    <row r="1913" spans="1:21" s="61" customFormat="1" ht="54" outlineLevel="1">
      <c r="A1913" s="32">
        <f t="shared" si="267"/>
        <v>1977</v>
      </c>
      <c r="B1913" s="32" t="s">
        <v>3868</v>
      </c>
      <c r="C1913" s="32" t="s">
        <v>18</v>
      </c>
      <c r="D1913" s="32" t="s">
        <v>10786</v>
      </c>
      <c r="E1913" s="34">
        <v>601535954</v>
      </c>
      <c r="F1913" s="43" t="s">
        <v>2359</v>
      </c>
      <c r="G1913" s="34" t="s">
        <v>13918</v>
      </c>
      <c r="H1913" s="35">
        <v>41509852100027</v>
      </c>
      <c r="I1913" s="36" t="str">
        <f t="shared" si="270"/>
        <v>4</v>
      </c>
      <c r="J1913" s="36">
        <f t="shared" si="271"/>
        <v>14</v>
      </c>
      <c r="K1913" s="36" t="str">
        <f t="shared" si="272"/>
        <v>15</v>
      </c>
      <c r="L1913" s="36" t="str">
        <f t="shared" si="273"/>
        <v>09</v>
      </c>
      <c r="M1913" s="36" t="str">
        <f t="shared" si="274"/>
        <v>85</v>
      </c>
      <c r="N1913" s="34">
        <f t="shared" si="268"/>
        <v>34469.39</v>
      </c>
      <c r="O1913" s="37">
        <v>32000</v>
      </c>
      <c r="P1913" s="37">
        <v>2469.39</v>
      </c>
      <c r="Q1913" s="32" t="s">
        <v>3872</v>
      </c>
      <c r="R1913" s="37" t="s">
        <v>10787</v>
      </c>
      <c r="S1913" s="38">
        <v>44634</v>
      </c>
      <c r="T1913" s="39">
        <f t="shared" si="269"/>
        <v>28</v>
      </c>
      <c r="U1913" s="72"/>
    </row>
    <row r="1914" spans="1:21" s="61" customFormat="1" ht="54" hidden="1" outlineLevel="1">
      <c r="A1914" s="32">
        <f t="shared" ref="A1914:A1977" si="275">+A1913+1</f>
        <v>1978</v>
      </c>
      <c r="B1914" s="32" t="s">
        <v>3868</v>
      </c>
      <c r="C1914" s="32" t="s">
        <v>18</v>
      </c>
      <c r="D1914" s="32" t="s">
        <v>10788</v>
      </c>
      <c r="E1914" s="34">
        <v>517689939</v>
      </c>
      <c r="F1914" s="34" t="s">
        <v>2235</v>
      </c>
      <c r="G1914" s="34" t="s">
        <v>13919</v>
      </c>
      <c r="H1914" s="35">
        <v>41604852100085</v>
      </c>
      <c r="I1914" s="36" t="str">
        <f t="shared" si="270"/>
        <v>4</v>
      </c>
      <c r="J1914" s="36">
        <f t="shared" si="271"/>
        <v>14</v>
      </c>
      <c r="K1914" s="36" t="str">
        <f t="shared" si="272"/>
        <v>16</v>
      </c>
      <c r="L1914" s="36" t="str">
        <f t="shared" si="273"/>
        <v>04</v>
      </c>
      <c r="M1914" s="36" t="str">
        <f t="shared" si="274"/>
        <v>85</v>
      </c>
      <c r="N1914" s="34">
        <f t="shared" si="268"/>
        <v>31089.041509999999</v>
      </c>
      <c r="O1914" s="37">
        <v>24330</v>
      </c>
      <c r="P1914" s="37">
        <v>6759.04151</v>
      </c>
      <c r="Q1914" s="32" t="s">
        <v>3872</v>
      </c>
      <c r="R1914" s="37" t="s">
        <v>10789</v>
      </c>
      <c r="S1914" s="38">
        <v>44540</v>
      </c>
      <c r="T1914" s="39">
        <f t="shared" si="269"/>
        <v>28</v>
      </c>
    </row>
    <row r="1915" spans="1:21" s="61" customFormat="1" ht="54" hidden="1" outlineLevel="1">
      <c r="A1915" s="32">
        <f t="shared" si="275"/>
        <v>1979</v>
      </c>
      <c r="B1915" s="32" t="s">
        <v>3868</v>
      </c>
      <c r="C1915" s="32" t="s">
        <v>18</v>
      </c>
      <c r="D1915" s="32" t="s">
        <v>10790</v>
      </c>
      <c r="E1915" s="34" t="s">
        <v>10791</v>
      </c>
      <c r="F1915" s="34" t="s">
        <v>10792</v>
      </c>
      <c r="G1915" s="34" t="s">
        <v>13920</v>
      </c>
      <c r="H1915" s="35">
        <v>41604892100052</v>
      </c>
      <c r="I1915" s="36" t="str">
        <f t="shared" si="270"/>
        <v>4</v>
      </c>
      <c r="J1915" s="36">
        <f t="shared" si="271"/>
        <v>14</v>
      </c>
      <c r="K1915" s="36" t="str">
        <f t="shared" si="272"/>
        <v>16</v>
      </c>
      <c r="L1915" s="36" t="str">
        <f t="shared" si="273"/>
        <v>04</v>
      </c>
      <c r="M1915" s="36" t="str">
        <f t="shared" si="274"/>
        <v>89</v>
      </c>
      <c r="N1915" s="34">
        <f t="shared" si="268"/>
        <v>13345.02139</v>
      </c>
      <c r="O1915" s="37">
        <v>0</v>
      </c>
      <c r="P1915" s="37">
        <v>13345.02139</v>
      </c>
      <c r="Q1915" s="32" t="s">
        <v>3872</v>
      </c>
      <c r="R1915" s="37" t="s">
        <v>10793</v>
      </c>
      <c r="S1915" s="38">
        <v>44322</v>
      </c>
      <c r="T1915" s="39">
        <f t="shared" si="269"/>
        <v>28</v>
      </c>
    </row>
    <row r="1916" spans="1:21" s="61" customFormat="1" ht="54" hidden="1" outlineLevel="1">
      <c r="A1916" s="32">
        <f t="shared" si="275"/>
        <v>1980</v>
      </c>
      <c r="B1916" s="32" t="s">
        <v>3868</v>
      </c>
      <c r="C1916" s="32" t="s">
        <v>18</v>
      </c>
      <c r="D1916" s="32" t="s">
        <v>10794</v>
      </c>
      <c r="E1916" s="34">
        <v>558423006</v>
      </c>
      <c r="F1916" s="43" t="s">
        <v>2264</v>
      </c>
      <c r="G1916" s="34" t="s">
        <v>13921</v>
      </c>
      <c r="H1916" s="35">
        <v>41607942100033</v>
      </c>
      <c r="I1916" s="36" t="str">
        <f t="shared" si="270"/>
        <v>4</v>
      </c>
      <c r="J1916" s="36">
        <f t="shared" si="271"/>
        <v>14</v>
      </c>
      <c r="K1916" s="36" t="str">
        <f t="shared" si="272"/>
        <v>16</v>
      </c>
      <c r="L1916" s="36" t="str">
        <f t="shared" si="273"/>
        <v>07</v>
      </c>
      <c r="M1916" s="36" t="str">
        <f t="shared" si="274"/>
        <v>94</v>
      </c>
      <c r="N1916" s="34">
        <f t="shared" si="268"/>
        <v>28723.372510000001</v>
      </c>
      <c r="O1916" s="37">
        <v>24770</v>
      </c>
      <c r="P1916" s="37">
        <v>3953.3725099999997</v>
      </c>
      <c r="Q1916" s="32" t="s">
        <v>3872</v>
      </c>
      <c r="R1916" s="37" t="s">
        <v>10795</v>
      </c>
      <c r="S1916" s="38">
        <v>44602</v>
      </c>
      <c r="T1916" s="39">
        <f t="shared" si="269"/>
        <v>28</v>
      </c>
      <c r="U1916" s="72"/>
    </row>
    <row r="1917" spans="1:21" s="61" customFormat="1" ht="54" hidden="1" outlineLevel="1">
      <c r="A1917" s="32">
        <f t="shared" si="275"/>
        <v>1981</v>
      </c>
      <c r="B1917" s="32" t="s">
        <v>3868</v>
      </c>
      <c r="C1917" s="32" t="s">
        <v>18</v>
      </c>
      <c r="D1917" s="32" t="s">
        <v>10796</v>
      </c>
      <c r="E1917" s="34">
        <v>515699484</v>
      </c>
      <c r="F1917" s="34" t="s">
        <v>2266</v>
      </c>
      <c r="G1917" s="34" t="s">
        <v>13922</v>
      </c>
      <c r="H1917" s="35">
        <v>41611842100024</v>
      </c>
      <c r="I1917" s="36" t="str">
        <f t="shared" si="270"/>
        <v>4</v>
      </c>
      <c r="J1917" s="36">
        <f t="shared" si="271"/>
        <v>14</v>
      </c>
      <c r="K1917" s="36" t="str">
        <f t="shared" si="272"/>
        <v>16</v>
      </c>
      <c r="L1917" s="36" t="str">
        <f t="shared" si="273"/>
        <v>11</v>
      </c>
      <c r="M1917" s="36" t="str">
        <f t="shared" si="274"/>
        <v>84</v>
      </c>
      <c r="N1917" s="34">
        <f t="shared" ref="N1917:N1980" si="276">O1917+P1917</f>
        <v>30595.76568</v>
      </c>
      <c r="O1917" s="37">
        <v>25000</v>
      </c>
      <c r="P1917" s="37">
        <v>5595.7656799999995</v>
      </c>
      <c r="Q1917" s="32" t="s">
        <v>3872</v>
      </c>
      <c r="R1917" s="37" t="s">
        <v>10797</v>
      </c>
      <c r="S1917" s="38">
        <v>44551</v>
      </c>
      <c r="T1917" s="39">
        <f t="shared" si="269"/>
        <v>28</v>
      </c>
    </row>
    <row r="1918" spans="1:21" s="61" customFormat="1" ht="54" hidden="1" outlineLevel="1">
      <c r="A1918" s="32">
        <f t="shared" si="275"/>
        <v>1982</v>
      </c>
      <c r="B1918" s="32" t="s">
        <v>3868</v>
      </c>
      <c r="C1918" s="32" t="s">
        <v>18</v>
      </c>
      <c r="D1918" s="32" t="s">
        <v>10798</v>
      </c>
      <c r="E1918" s="34">
        <v>410649195</v>
      </c>
      <c r="F1918" s="43" t="s">
        <v>2234</v>
      </c>
      <c r="G1918" s="34" t="s">
        <v>13923</v>
      </c>
      <c r="H1918" s="35">
        <v>41701712100019</v>
      </c>
      <c r="I1918" s="36" t="str">
        <f t="shared" si="270"/>
        <v>4</v>
      </c>
      <c r="J1918" s="36">
        <f t="shared" si="271"/>
        <v>14</v>
      </c>
      <c r="K1918" s="36" t="str">
        <f t="shared" si="272"/>
        <v>17</v>
      </c>
      <c r="L1918" s="36" t="str">
        <f t="shared" si="273"/>
        <v>01</v>
      </c>
      <c r="M1918" s="36" t="str">
        <f t="shared" si="274"/>
        <v>71</v>
      </c>
      <c r="N1918" s="34">
        <f t="shared" si="276"/>
        <v>25000</v>
      </c>
      <c r="O1918" s="37">
        <v>25000</v>
      </c>
      <c r="P1918" s="37">
        <v>0</v>
      </c>
      <c r="Q1918" s="32" t="s">
        <v>3872</v>
      </c>
      <c r="R1918" s="37" t="s">
        <v>10799</v>
      </c>
      <c r="S1918" s="38">
        <v>44676</v>
      </c>
      <c r="T1918" s="39">
        <f t="shared" si="269"/>
        <v>28</v>
      </c>
      <c r="U1918" s="72"/>
    </row>
    <row r="1919" spans="1:21" s="61" customFormat="1" ht="54" hidden="1" outlineLevel="1">
      <c r="A1919" s="32">
        <f t="shared" si="275"/>
        <v>1983</v>
      </c>
      <c r="B1919" s="32" t="s">
        <v>3868</v>
      </c>
      <c r="C1919" s="32" t="s">
        <v>18</v>
      </c>
      <c r="D1919" s="32" t="s">
        <v>10800</v>
      </c>
      <c r="E1919" s="34">
        <v>527327228</v>
      </c>
      <c r="F1919" s="34" t="s">
        <v>2237</v>
      </c>
      <c r="G1919" s="34" t="s">
        <v>13924</v>
      </c>
      <c r="H1919" s="35">
        <v>41708895890016</v>
      </c>
      <c r="I1919" s="36" t="str">
        <f t="shared" si="270"/>
        <v>4</v>
      </c>
      <c r="J1919" s="36">
        <f t="shared" si="271"/>
        <v>14</v>
      </c>
      <c r="K1919" s="36" t="str">
        <f t="shared" si="272"/>
        <v>17</v>
      </c>
      <c r="L1919" s="36" t="str">
        <f t="shared" si="273"/>
        <v>08</v>
      </c>
      <c r="M1919" s="36" t="str">
        <f t="shared" si="274"/>
        <v>89</v>
      </c>
      <c r="N1919" s="34">
        <f t="shared" si="276"/>
        <v>19418.273430000001</v>
      </c>
      <c r="O1919" s="37">
        <v>16600</v>
      </c>
      <c r="P1919" s="37">
        <v>2818.2734300000002</v>
      </c>
      <c r="Q1919" s="32" t="s">
        <v>3872</v>
      </c>
      <c r="R1919" s="37" t="s">
        <v>10801</v>
      </c>
      <c r="S1919" s="38">
        <v>44539</v>
      </c>
      <c r="T1919" s="39">
        <f t="shared" si="269"/>
        <v>28</v>
      </c>
    </row>
    <row r="1920" spans="1:21" s="61" customFormat="1" ht="54" hidden="1" outlineLevel="1">
      <c r="A1920" s="32">
        <f t="shared" si="275"/>
        <v>1984</v>
      </c>
      <c r="B1920" s="32" t="s">
        <v>3868</v>
      </c>
      <c r="C1920" s="32" t="s">
        <v>18</v>
      </c>
      <c r="D1920" s="32" t="s">
        <v>10802</v>
      </c>
      <c r="E1920" s="34">
        <v>517895414</v>
      </c>
      <c r="F1920" s="43" t="s">
        <v>2277</v>
      </c>
      <c r="G1920" s="34" t="s">
        <v>13925</v>
      </c>
      <c r="H1920" s="35">
        <v>41711882100030</v>
      </c>
      <c r="I1920" s="36" t="str">
        <f t="shared" si="270"/>
        <v>4</v>
      </c>
      <c r="J1920" s="36">
        <f t="shared" si="271"/>
        <v>14</v>
      </c>
      <c r="K1920" s="36" t="str">
        <f t="shared" si="272"/>
        <v>17</v>
      </c>
      <c r="L1920" s="36" t="str">
        <f t="shared" si="273"/>
        <v>11</v>
      </c>
      <c r="M1920" s="36" t="str">
        <f t="shared" si="274"/>
        <v>88</v>
      </c>
      <c r="N1920" s="34">
        <f t="shared" si="276"/>
        <v>27483.08886</v>
      </c>
      <c r="O1920" s="37">
        <v>25000</v>
      </c>
      <c r="P1920" s="37">
        <v>2483.0888599999998</v>
      </c>
      <c r="Q1920" s="32" t="s">
        <v>3872</v>
      </c>
      <c r="R1920" s="37" t="s">
        <v>10803</v>
      </c>
      <c r="S1920" s="38">
        <v>44604</v>
      </c>
      <c r="T1920" s="39">
        <f t="shared" si="269"/>
        <v>28</v>
      </c>
      <c r="U1920" s="72"/>
    </row>
    <row r="1921" spans="1:21" s="61" customFormat="1" ht="54" hidden="1" outlineLevel="1">
      <c r="A1921" s="32">
        <f t="shared" si="275"/>
        <v>1985</v>
      </c>
      <c r="B1921" s="32" t="s">
        <v>3868</v>
      </c>
      <c r="C1921" s="32" t="s">
        <v>18</v>
      </c>
      <c r="D1921" s="32" t="s">
        <v>10804</v>
      </c>
      <c r="E1921" s="34">
        <v>569944017</v>
      </c>
      <c r="F1921" s="34" t="s">
        <v>10805</v>
      </c>
      <c r="G1921" s="34" t="s">
        <v>13926</v>
      </c>
      <c r="H1921" s="35">
        <v>41711892100068</v>
      </c>
      <c r="I1921" s="36" t="str">
        <f t="shared" si="270"/>
        <v>4</v>
      </c>
      <c r="J1921" s="36">
        <f t="shared" si="271"/>
        <v>14</v>
      </c>
      <c r="K1921" s="36" t="str">
        <f t="shared" si="272"/>
        <v>17</v>
      </c>
      <c r="L1921" s="36" t="str">
        <f t="shared" si="273"/>
        <v>11</v>
      </c>
      <c r="M1921" s="36" t="str">
        <f t="shared" si="274"/>
        <v>89</v>
      </c>
      <c r="N1921" s="34">
        <f t="shared" si="276"/>
        <v>11909.61</v>
      </c>
      <c r="O1921" s="37">
        <v>0</v>
      </c>
      <c r="P1921" s="37">
        <v>11909.61</v>
      </c>
      <c r="Q1921" s="32" t="s">
        <v>3872</v>
      </c>
      <c r="R1921" s="37" t="s">
        <v>10806</v>
      </c>
      <c r="S1921" s="38">
        <v>44445</v>
      </c>
      <c r="T1921" s="39">
        <f t="shared" si="269"/>
        <v>28</v>
      </c>
    </row>
    <row r="1922" spans="1:21" s="61" customFormat="1" ht="54" hidden="1" outlineLevel="1">
      <c r="A1922" s="32">
        <f t="shared" si="275"/>
        <v>1986</v>
      </c>
      <c r="B1922" s="32" t="s">
        <v>3868</v>
      </c>
      <c r="C1922" s="32" t="s">
        <v>18</v>
      </c>
      <c r="D1922" s="32" t="s">
        <v>10807</v>
      </c>
      <c r="E1922" s="34">
        <v>625232210</v>
      </c>
      <c r="F1922" s="34" t="s">
        <v>2308</v>
      </c>
      <c r="G1922" s="34" t="s">
        <v>13927</v>
      </c>
      <c r="H1922" s="35">
        <v>41809752100029</v>
      </c>
      <c r="I1922" s="36" t="str">
        <f t="shared" si="270"/>
        <v>4</v>
      </c>
      <c r="J1922" s="36">
        <f t="shared" si="271"/>
        <v>14</v>
      </c>
      <c r="K1922" s="36" t="str">
        <f t="shared" si="272"/>
        <v>18</v>
      </c>
      <c r="L1922" s="36" t="str">
        <f t="shared" si="273"/>
        <v>09</v>
      </c>
      <c r="M1922" s="36" t="str">
        <f t="shared" si="274"/>
        <v>75</v>
      </c>
      <c r="N1922" s="34">
        <f t="shared" si="276"/>
        <v>29584.043969999999</v>
      </c>
      <c r="O1922" s="37">
        <v>20000</v>
      </c>
      <c r="P1922" s="37">
        <v>9584.0439700000006</v>
      </c>
      <c r="Q1922" s="32" t="s">
        <v>3872</v>
      </c>
      <c r="R1922" s="37" t="s">
        <v>10808</v>
      </c>
      <c r="S1922" s="38">
        <v>44362</v>
      </c>
      <c r="T1922" s="39">
        <f t="shared" si="269"/>
        <v>28</v>
      </c>
    </row>
    <row r="1923" spans="1:21" s="61" customFormat="1" ht="54" hidden="1" outlineLevel="1">
      <c r="A1923" s="32">
        <f t="shared" si="275"/>
        <v>1987</v>
      </c>
      <c r="B1923" s="32" t="s">
        <v>3868</v>
      </c>
      <c r="C1923" s="32" t="s">
        <v>18</v>
      </c>
      <c r="D1923" s="32" t="s">
        <v>10809</v>
      </c>
      <c r="E1923" s="34">
        <v>533579918</v>
      </c>
      <c r="F1923" s="34" t="s">
        <v>2294</v>
      </c>
      <c r="G1923" s="34" t="s">
        <v>13928</v>
      </c>
      <c r="H1923" s="35">
        <v>32004965890020</v>
      </c>
      <c r="I1923" s="36" t="str">
        <f t="shared" si="270"/>
        <v>3</v>
      </c>
      <c r="J1923" s="36">
        <f t="shared" si="271"/>
        <v>14</v>
      </c>
      <c r="K1923" s="36" t="str">
        <f t="shared" si="272"/>
        <v>20</v>
      </c>
      <c r="L1923" s="36" t="str">
        <f t="shared" si="273"/>
        <v>04</v>
      </c>
      <c r="M1923" s="36" t="str">
        <f t="shared" si="274"/>
        <v>96</v>
      </c>
      <c r="N1923" s="34">
        <f t="shared" si="276"/>
        <v>30710.890659999997</v>
      </c>
      <c r="O1923" s="37">
        <v>20770.07</v>
      </c>
      <c r="P1923" s="37">
        <v>9940.8206599999994</v>
      </c>
      <c r="Q1923" s="32" t="s">
        <v>3872</v>
      </c>
      <c r="R1923" s="37" t="s">
        <v>10810</v>
      </c>
      <c r="S1923" s="38">
        <v>44222</v>
      </c>
      <c r="T1923" s="39">
        <f t="shared" si="269"/>
        <v>28</v>
      </c>
    </row>
    <row r="1924" spans="1:21" s="61" customFormat="1" ht="54" hidden="1" outlineLevel="1">
      <c r="A1924" s="32">
        <f t="shared" si="275"/>
        <v>1988</v>
      </c>
      <c r="B1924" s="32" t="s">
        <v>3868</v>
      </c>
      <c r="C1924" s="32" t="s">
        <v>18</v>
      </c>
      <c r="D1924" s="32" t="s">
        <v>10811</v>
      </c>
      <c r="E1924" s="34">
        <v>557123127</v>
      </c>
      <c r="F1924" s="34" t="s">
        <v>2330</v>
      </c>
      <c r="G1924" s="34" t="s">
        <v>13929</v>
      </c>
      <c r="H1924" s="35">
        <v>31606915890024</v>
      </c>
      <c r="I1924" s="36" t="str">
        <f t="shared" si="270"/>
        <v>3</v>
      </c>
      <c r="J1924" s="36">
        <f t="shared" si="271"/>
        <v>14</v>
      </c>
      <c r="K1924" s="36" t="str">
        <f t="shared" si="272"/>
        <v>16</v>
      </c>
      <c r="L1924" s="36" t="str">
        <f t="shared" si="273"/>
        <v>06</v>
      </c>
      <c r="M1924" s="36" t="str">
        <f t="shared" si="274"/>
        <v>91</v>
      </c>
      <c r="N1924" s="34">
        <f t="shared" si="276"/>
        <v>25576.489999999998</v>
      </c>
      <c r="O1924" s="37">
        <v>21400</v>
      </c>
      <c r="P1924" s="37">
        <v>4176.49</v>
      </c>
      <c r="Q1924" s="32" t="s">
        <v>3872</v>
      </c>
      <c r="R1924" s="37" t="s">
        <v>10812</v>
      </c>
      <c r="S1924" s="38">
        <v>44391</v>
      </c>
      <c r="T1924" s="39">
        <f t="shared" si="269"/>
        <v>28</v>
      </c>
    </row>
    <row r="1925" spans="1:21" s="61" customFormat="1" ht="54" hidden="1" outlineLevel="1">
      <c r="A1925" s="32">
        <f t="shared" si="275"/>
        <v>1989</v>
      </c>
      <c r="B1925" s="32" t="s">
        <v>3868</v>
      </c>
      <c r="C1925" s="32" t="s">
        <v>18</v>
      </c>
      <c r="D1925" s="32" t="s">
        <v>10813</v>
      </c>
      <c r="E1925" s="34">
        <v>511348868</v>
      </c>
      <c r="F1925" s="43" t="s">
        <v>2307</v>
      </c>
      <c r="G1925" s="34" t="s">
        <v>13930</v>
      </c>
      <c r="H1925" s="35">
        <v>41811842100040</v>
      </c>
      <c r="I1925" s="36" t="str">
        <f t="shared" si="270"/>
        <v>4</v>
      </c>
      <c r="J1925" s="36">
        <f t="shared" si="271"/>
        <v>14</v>
      </c>
      <c r="K1925" s="36" t="str">
        <f t="shared" si="272"/>
        <v>18</v>
      </c>
      <c r="L1925" s="36" t="str">
        <f t="shared" si="273"/>
        <v>11</v>
      </c>
      <c r="M1925" s="36" t="str">
        <f t="shared" si="274"/>
        <v>84</v>
      </c>
      <c r="N1925" s="34">
        <f t="shared" si="276"/>
        <v>25000</v>
      </c>
      <c r="O1925" s="37">
        <v>25000</v>
      </c>
      <c r="P1925" s="37"/>
      <c r="Q1925" s="32" t="s">
        <v>3872</v>
      </c>
      <c r="R1925" s="37" t="s">
        <v>10814</v>
      </c>
      <c r="S1925" s="38">
        <v>44634</v>
      </c>
      <c r="T1925" s="39">
        <f t="shared" si="269"/>
        <v>28</v>
      </c>
      <c r="U1925" s="72"/>
    </row>
    <row r="1926" spans="1:21" s="61" customFormat="1" ht="54" hidden="1" outlineLevel="1">
      <c r="A1926" s="32">
        <f t="shared" si="275"/>
        <v>1990</v>
      </c>
      <c r="B1926" s="32" t="s">
        <v>3868</v>
      </c>
      <c r="C1926" s="32" t="s">
        <v>18</v>
      </c>
      <c r="D1926" s="32" t="s">
        <v>10815</v>
      </c>
      <c r="E1926" s="34">
        <v>525136862</v>
      </c>
      <c r="F1926" s="34" t="s">
        <v>2316</v>
      </c>
      <c r="G1926" s="34" t="s">
        <v>13931</v>
      </c>
      <c r="H1926" s="35">
        <v>41811842100057</v>
      </c>
      <c r="I1926" s="36" t="str">
        <f t="shared" si="270"/>
        <v>4</v>
      </c>
      <c r="J1926" s="36">
        <f t="shared" si="271"/>
        <v>14</v>
      </c>
      <c r="K1926" s="36" t="str">
        <f t="shared" si="272"/>
        <v>18</v>
      </c>
      <c r="L1926" s="36" t="str">
        <f t="shared" si="273"/>
        <v>11</v>
      </c>
      <c r="M1926" s="36" t="str">
        <f t="shared" si="274"/>
        <v>84</v>
      </c>
      <c r="N1926" s="34">
        <f t="shared" si="276"/>
        <v>22512.455330000001</v>
      </c>
      <c r="O1926" s="37">
        <v>16600</v>
      </c>
      <c r="P1926" s="37">
        <v>5912.4553299999998</v>
      </c>
      <c r="Q1926" s="32" t="s">
        <v>3872</v>
      </c>
      <c r="R1926" s="37" t="s">
        <v>10816</v>
      </c>
      <c r="S1926" s="38">
        <v>44371</v>
      </c>
      <c r="T1926" s="39">
        <f t="shared" si="269"/>
        <v>28</v>
      </c>
    </row>
    <row r="1927" spans="1:21" s="61" customFormat="1" ht="54" hidden="1" outlineLevel="1">
      <c r="A1927" s="32">
        <f t="shared" si="275"/>
        <v>1991</v>
      </c>
      <c r="B1927" s="32" t="s">
        <v>3868</v>
      </c>
      <c r="C1927" s="32" t="s">
        <v>18</v>
      </c>
      <c r="D1927" s="32" t="s">
        <v>10817</v>
      </c>
      <c r="E1927" s="34">
        <v>551968495</v>
      </c>
      <c r="F1927" s="43" t="s">
        <v>2220</v>
      </c>
      <c r="G1927" s="34" t="s">
        <v>13932</v>
      </c>
      <c r="H1927" s="35">
        <v>41901892180139</v>
      </c>
      <c r="I1927" s="36" t="str">
        <f t="shared" si="270"/>
        <v>4</v>
      </c>
      <c r="J1927" s="36">
        <f t="shared" si="271"/>
        <v>14</v>
      </c>
      <c r="K1927" s="36" t="str">
        <f t="shared" si="272"/>
        <v>19</v>
      </c>
      <c r="L1927" s="36" t="str">
        <f t="shared" si="273"/>
        <v>01</v>
      </c>
      <c r="M1927" s="36" t="str">
        <f t="shared" si="274"/>
        <v>89</v>
      </c>
      <c r="N1927" s="34">
        <f t="shared" si="276"/>
        <v>28362.546999999999</v>
      </c>
      <c r="O1927" s="37">
        <v>25800</v>
      </c>
      <c r="P1927" s="37">
        <v>2562.547</v>
      </c>
      <c r="Q1927" s="32" t="s">
        <v>3872</v>
      </c>
      <c r="R1927" s="37" t="s">
        <v>10818</v>
      </c>
      <c r="S1927" s="38">
        <v>44604</v>
      </c>
      <c r="T1927" s="39">
        <f t="shared" si="269"/>
        <v>28</v>
      </c>
      <c r="U1927" s="72"/>
    </row>
    <row r="1928" spans="1:21" s="61" customFormat="1" ht="54" hidden="1" outlineLevel="1">
      <c r="A1928" s="32">
        <f t="shared" si="275"/>
        <v>1992</v>
      </c>
      <c r="B1928" s="32" t="s">
        <v>3868</v>
      </c>
      <c r="C1928" s="32" t="s">
        <v>18</v>
      </c>
      <c r="D1928" s="32" t="s">
        <v>10819</v>
      </c>
      <c r="E1928" s="34">
        <v>534639460</v>
      </c>
      <c r="F1928" s="43" t="s">
        <v>2232</v>
      </c>
      <c r="G1928" s="34" t="s">
        <v>13933</v>
      </c>
      <c r="H1928" s="35">
        <v>41902835890032</v>
      </c>
      <c r="I1928" s="36" t="str">
        <f t="shared" si="270"/>
        <v>4</v>
      </c>
      <c r="J1928" s="36">
        <f t="shared" si="271"/>
        <v>14</v>
      </c>
      <c r="K1928" s="36" t="str">
        <f t="shared" si="272"/>
        <v>19</v>
      </c>
      <c r="L1928" s="36" t="str">
        <f t="shared" si="273"/>
        <v>02</v>
      </c>
      <c r="M1928" s="36" t="str">
        <f t="shared" si="274"/>
        <v>83</v>
      </c>
      <c r="N1928" s="34">
        <f t="shared" si="276"/>
        <v>13400</v>
      </c>
      <c r="O1928" s="37">
        <v>13400</v>
      </c>
      <c r="P1928" s="37">
        <v>0</v>
      </c>
      <c r="Q1928" s="32" t="s">
        <v>3872</v>
      </c>
      <c r="R1928" s="37" t="s">
        <v>10820</v>
      </c>
      <c r="S1928" s="38">
        <v>44637</v>
      </c>
      <c r="T1928" s="39">
        <f t="shared" si="269"/>
        <v>28</v>
      </c>
      <c r="U1928" s="72"/>
    </row>
    <row r="1929" spans="1:21" s="61" customFormat="1" ht="54" hidden="1" outlineLevel="1">
      <c r="A1929" s="32">
        <f t="shared" si="275"/>
        <v>1993</v>
      </c>
      <c r="B1929" s="32" t="s">
        <v>3868</v>
      </c>
      <c r="C1929" s="32" t="s">
        <v>18</v>
      </c>
      <c r="D1929" s="32" t="s">
        <v>10821</v>
      </c>
      <c r="E1929" s="34">
        <v>522184854</v>
      </c>
      <c r="F1929" s="34" t="s">
        <v>10822</v>
      </c>
      <c r="G1929" s="34" t="s">
        <v>13934</v>
      </c>
      <c r="H1929" s="35">
        <v>41907822100024</v>
      </c>
      <c r="I1929" s="36" t="str">
        <f t="shared" si="270"/>
        <v>4</v>
      </c>
      <c r="J1929" s="36">
        <f t="shared" si="271"/>
        <v>14</v>
      </c>
      <c r="K1929" s="36" t="str">
        <f t="shared" si="272"/>
        <v>19</v>
      </c>
      <c r="L1929" s="36" t="str">
        <f t="shared" si="273"/>
        <v>07</v>
      </c>
      <c r="M1929" s="36" t="str">
        <f t="shared" si="274"/>
        <v>82</v>
      </c>
      <c r="N1929" s="34">
        <f t="shared" si="276"/>
        <v>7181.6207199999999</v>
      </c>
      <c r="O1929" s="37">
        <v>0</v>
      </c>
      <c r="P1929" s="37">
        <v>7181.6207199999999</v>
      </c>
      <c r="Q1929" s="32" t="s">
        <v>3872</v>
      </c>
      <c r="R1929" s="37" t="s">
        <v>10823</v>
      </c>
      <c r="S1929" s="38">
        <v>44326</v>
      </c>
      <c r="T1929" s="39">
        <f t="shared" si="269"/>
        <v>28</v>
      </c>
    </row>
    <row r="1930" spans="1:21" s="61" customFormat="1" ht="54" hidden="1" outlineLevel="1">
      <c r="A1930" s="32">
        <f t="shared" si="275"/>
        <v>1994</v>
      </c>
      <c r="B1930" s="32" t="s">
        <v>3868</v>
      </c>
      <c r="C1930" s="32" t="s">
        <v>18</v>
      </c>
      <c r="D1930" s="32" t="s">
        <v>10824</v>
      </c>
      <c r="E1930" s="34">
        <v>519022872</v>
      </c>
      <c r="F1930" s="34" t="s">
        <v>2260</v>
      </c>
      <c r="G1930" s="34" t="s">
        <v>13935</v>
      </c>
      <c r="H1930" s="35">
        <v>41909722100036</v>
      </c>
      <c r="I1930" s="36" t="str">
        <f t="shared" si="270"/>
        <v>4</v>
      </c>
      <c r="J1930" s="36">
        <f t="shared" si="271"/>
        <v>14</v>
      </c>
      <c r="K1930" s="36" t="str">
        <f t="shared" si="272"/>
        <v>19</v>
      </c>
      <c r="L1930" s="36" t="str">
        <f t="shared" si="273"/>
        <v>09</v>
      </c>
      <c r="M1930" s="36" t="str">
        <f t="shared" si="274"/>
        <v>72</v>
      </c>
      <c r="N1930" s="34">
        <f t="shared" si="276"/>
        <v>27740.124</v>
      </c>
      <c r="O1930" s="37">
        <v>21400</v>
      </c>
      <c r="P1930" s="37">
        <v>6340.1239999999998</v>
      </c>
      <c r="Q1930" s="32" t="s">
        <v>3872</v>
      </c>
      <c r="R1930" s="37" t="s">
        <v>10825</v>
      </c>
      <c r="S1930" s="38">
        <v>44501</v>
      </c>
      <c r="T1930" s="39">
        <f t="shared" si="269"/>
        <v>28</v>
      </c>
    </row>
    <row r="1931" spans="1:21" s="61" customFormat="1" ht="54" hidden="1" outlineLevel="1">
      <c r="A1931" s="32">
        <f t="shared" si="275"/>
        <v>1995</v>
      </c>
      <c r="B1931" s="32" t="s">
        <v>3868</v>
      </c>
      <c r="C1931" s="32" t="s">
        <v>18</v>
      </c>
      <c r="D1931" s="32" t="s">
        <v>10826</v>
      </c>
      <c r="E1931" s="34">
        <v>492493184</v>
      </c>
      <c r="F1931" s="34" t="s">
        <v>10827</v>
      </c>
      <c r="G1931" s="34" t="s">
        <v>13936</v>
      </c>
      <c r="H1931" s="35">
        <v>41909882100077</v>
      </c>
      <c r="I1931" s="36" t="str">
        <f t="shared" si="270"/>
        <v>4</v>
      </c>
      <c r="J1931" s="36">
        <f t="shared" si="271"/>
        <v>14</v>
      </c>
      <c r="K1931" s="36" t="str">
        <f t="shared" si="272"/>
        <v>19</v>
      </c>
      <c r="L1931" s="36" t="str">
        <f t="shared" si="273"/>
        <v>09</v>
      </c>
      <c r="M1931" s="36" t="str">
        <f t="shared" si="274"/>
        <v>88</v>
      </c>
      <c r="N1931" s="34">
        <f t="shared" si="276"/>
        <v>5210.79889</v>
      </c>
      <c r="O1931" s="37">
        <v>0</v>
      </c>
      <c r="P1931" s="37">
        <v>5210.79889</v>
      </c>
      <c r="Q1931" s="32" t="s">
        <v>3872</v>
      </c>
      <c r="R1931" s="37" t="s">
        <v>10828</v>
      </c>
      <c r="S1931" s="38">
        <v>44385</v>
      </c>
      <c r="T1931" s="39">
        <f t="shared" si="269"/>
        <v>28</v>
      </c>
    </row>
    <row r="1932" spans="1:21" s="61" customFormat="1" ht="54" hidden="1" outlineLevel="1">
      <c r="A1932" s="32">
        <f t="shared" si="275"/>
        <v>1996</v>
      </c>
      <c r="B1932" s="32" t="s">
        <v>3868</v>
      </c>
      <c r="C1932" s="32" t="s">
        <v>18</v>
      </c>
      <c r="D1932" s="32" t="s">
        <v>10829</v>
      </c>
      <c r="E1932" s="34">
        <v>528456794</v>
      </c>
      <c r="F1932" s="34" t="s">
        <v>2301</v>
      </c>
      <c r="G1932" s="34" t="s">
        <v>13937</v>
      </c>
      <c r="H1932" s="35">
        <v>42004912160018</v>
      </c>
      <c r="I1932" s="36" t="str">
        <f t="shared" si="270"/>
        <v>4</v>
      </c>
      <c r="J1932" s="36">
        <f t="shared" si="271"/>
        <v>14</v>
      </c>
      <c r="K1932" s="36" t="str">
        <f t="shared" si="272"/>
        <v>20</v>
      </c>
      <c r="L1932" s="36" t="str">
        <f t="shared" si="273"/>
        <v>04</v>
      </c>
      <c r="M1932" s="36" t="str">
        <f t="shared" si="274"/>
        <v>91</v>
      </c>
      <c r="N1932" s="34">
        <f t="shared" si="276"/>
        <v>30430.488000000001</v>
      </c>
      <c r="O1932" s="37">
        <v>18275.7</v>
      </c>
      <c r="P1932" s="37">
        <v>12154.788</v>
      </c>
      <c r="Q1932" s="32" t="s">
        <v>3872</v>
      </c>
      <c r="R1932" s="37" t="s">
        <v>10830</v>
      </c>
      <c r="S1932" s="38">
        <v>44338</v>
      </c>
      <c r="T1932" s="39">
        <f t="shared" si="269"/>
        <v>28</v>
      </c>
    </row>
    <row r="1933" spans="1:21" s="61" customFormat="1" ht="54" hidden="1" outlineLevel="1">
      <c r="A1933" s="32">
        <f t="shared" si="275"/>
        <v>1997</v>
      </c>
      <c r="B1933" s="32" t="s">
        <v>3868</v>
      </c>
      <c r="C1933" s="32" t="s">
        <v>18</v>
      </c>
      <c r="D1933" s="32" t="s">
        <v>10831</v>
      </c>
      <c r="E1933" s="34">
        <v>554126361</v>
      </c>
      <c r="F1933" s="34" t="s">
        <v>2329</v>
      </c>
      <c r="G1933" s="34" t="s">
        <v>13938</v>
      </c>
      <c r="H1933" s="35">
        <v>31205952100026</v>
      </c>
      <c r="I1933" s="36" t="str">
        <f t="shared" si="270"/>
        <v>3</v>
      </c>
      <c r="J1933" s="36">
        <f t="shared" si="271"/>
        <v>14</v>
      </c>
      <c r="K1933" s="36" t="str">
        <f t="shared" si="272"/>
        <v>12</v>
      </c>
      <c r="L1933" s="36" t="str">
        <f t="shared" si="273"/>
        <v>05</v>
      </c>
      <c r="M1933" s="36" t="str">
        <f t="shared" si="274"/>
        <v>95</v>
      </c>
      <c r="N1933" s="34">
        <f t="shared" si="276"/>
        <v>22358.604639999998</v>
      </c>
      <c r="O1933" s="37">
        <v>16600</v>
      </c>
      <c r="P1933" s="37">
        <v>5758.6046399999996</v>
      </c>
      <c r="Q1933" s="32" t="s">
        <v>3872</v>
      </c>
      <c r="R1933" s="37" t="s">
        <v>10832</v>
      </c>
      <c r="S1933" s="38">
        <v>44484</v>
      </c>
      <c r="T1933" s="39">
        <f t="shared" si="269"/>
        <v>28</v>
      </c>
    </row>
    <row r="1934" spans="1:21" s="61" customFormat="1" ht="54" hidden="1" outlineLevel="1">
      <c r="A1934" s="32">
        <f t="shared" si="275"/>
        <v>1998</v>
      </c>
      <c r="B1934" s="32" t="s">
        <v>3868</v>
      </c>
      <c r="C1934" s="32" t="s">
        <v>18</v>
      </c>
      <c r="D1934" s="32" t="s">
        <v>10833</v>
      </c>
      <c r="E1934" s="34" t="s">
        <v>10834</v>
      </c>
      <c r="F1934" s="34" t="s">
        <v>2333</v>
      </c>
      <c r="G1934" s="34" t="s">
        <v>13939</v>
      </c>
      <c r="H1934" s="35">
        <v>42005922100061</v>
      </c>
      <c r="I1934" s="36" t="str">
        <f t="shared" si="270"/>
        <v>4</v>
      </c>
      <c r="J1934" s="36">
        <f t="shared" si="271"/>
        <v>14</v>
      </c>
      <c r="K1934" s="36" t="str">
        <f t="shared" si="272"/>
        <v>20</v>
      </c>
      <c r="L1934" s="36" t="str">
        <f t="shared" si="273"/>
        <v>05</v>
      </c>
      <c r="M1934" s="36" t="str">
        <f t="shared" si="274"/>
        <v>92</v>
      </c>
      <c r="N1934" s="34">
        <f t="shared" si="276"/>
        <v>22416.095000000001</v>
      </c>
      <c r="O1934" s="37">
        <v>15000</v>
      </c>
      <c r="P1934" s="37">
        <v>7416.0950000000003</v>
      </c>
      <c r="Q1934" s="32" t="s">
        <v>3872</v>
      </c>
      <c r="R1934" s="37" t="s">
        <v>10835</v>
      </c>
      <c r="S1934" s="38">
        <v>44347</v>
      </c>
      <c r="T1934" s="39">
        <f t="shared" si="269"/>
        <v>28</v>
      </c>
    </row>
    <row r="1935" spans="1:21" s="61" customFormat="1" ht="54" hidden="1" outlineLevel="1">
      <c r="A1935" s="32">
        <f t="shared" si="275"/>
        <v>1999</v>
      </c>
      <c r="B1935" s="32" t="s">
        <v>3868</v>
      </c>
      <c r="C1935" s="32" t="s">
        <v>18</v>
      </c>
      <c r="D1935" s="32" t="s">
        <v>10836</v>
      </c>
      <c r="E1935" s="34">
        <v>533711040</v>
      </c>
      <c r="F1935" s="34" t="s">
        <v>2314</v>
      </c>
      <c r="G1935" s="34" t="s">
        <v>13940</v>
      </c>
      <c r="H1935" s="35">
        <v>42006852100033</v>
      </c>
      <c r="I1935" s="36" t="str">
        <f t="shared" si="270"/>
        <v>4</v>
      </c>
      <c r="J1935" s="36">
        <f t="shared" si="271"/>
        <v>14</v>
      </c>
      <c r="K1935" s="36" t="str">
        <f t="shared" si="272"/>
        <v>20</v>
      </c>
      <c r="L1935" s="36" t="str">
        <f t="shared" si="273"/>
        <v>06</v>
      </c>
      <c r="M1935" s="36" t="str">
        <f t="shared" si="274"/>
        <v>85</v>
      </c>
      <c r="N1935" s="34">
        <f t="shared" si="276"/>
        <v>15161.199299999998</v>
      </c>
      <c r="O1935" s="37">
        <v>0</v>
      </c>
      <c r="P1935" s="37">
        <v>15161.199299999998</v>
      </c>
      <c r="Q1935" s="32" t="s">
        <v>3872</v>
      </c>
      <c r="R1935" s="37" t="s">
        <v>10837</v>
      </c>
      <c r="S1935" s="38">
        <v>44342</v>
      </c>
      <c r="T1935" s="39">
        <f t="shared" si="269"/>
        <v>28</v>
      </c>
    </row>
    <row r="1936" spans="1:21" s="61" customFormat="1" ht="54" hidden="1" outlineLevel="1">
      <c r="A1936" s="32">
        <f t="shared" si="275"/>
        <v>2000</v>
      </c>
      <c r="B1936" s="32" t="s">
        <v>3868</v>
      </c>
      <c r="C1936" s="32" t="s">
        <v>18</v>
      </c>
      <c r="D1936" s="32" t="s">
        <v>10838</v>
      </c>
      <c r="E1936" s="34" t="s">
        <v>10839</v>
      </c>
      <c r="F1936" s="34" t="s">
        <v>2306</v>
      </c>
      <c r="G1936" s="34" t="s">
        <v>13941</v>
      </c>
      <c r="H1936" s="35">
        <v>42101815890016</v>
      </c>
      <c r="I1936" s="36" t="str">
        <f t="shared" si="270"/>
        <v>4</v>
      </c>
      <c r="J1936" s="36">
        <f t="shared" si="271"/>
        <v>14</v>
      </c>
      <c r="K1936" s="36" t="str">
        <f t="shared" si="272"/>
        <v>21</v>
      </c>
      <c r="L1936" s="36" t="str">
        <f t="shared" si="273"/>
        <v>01</v>
      </c>
      <c r="M1936" s="36" t="str">
        <f t="shared" si="274"/>
        <v>81</v>
      </c>
      <c r="N1936" s="34">
        <f t="shared" si="276"/>
        <v>33355.01685</v>
      </c>
      <c r="O1936" s="37">
        <v>21800</v>
      </c>
      <c r="P1936" s="37">
        <v>11555.016850000002</v>
      </c>
      <c r="Q1936" s="32" t="s">
        <v>3872</v>
      </c>
      <c r="R1936" s="37" t="s">
        <v>10840</v>
      </c>
      <c r="S1936" s="38">
        <v>44239</v>
      </c>
      <c r="T1936" s="39">
        <f t="shared" si="269"/>
        <v>28</v>
      </c>
    </row>
    <row r="1937" spans="1:21" s="61" customFormat="1" ht="54" hidden="1" outlineLevel="1">
      <c r="A1937" s="32">
        <f t="shared" si="275"/>
        <v>2001</v>
      </c>
      <c r="B1937" s="32" t="s">
        <v>3868</v>
      </c>
      <c r="C1937" s="32" t="s">
        <v>18</v>
      </c>
      <c r="D1937" s="32" t="s">
        <v>10841</v>
      </c>
      <c r="E1937" s="34">
        <v>474320408</v>
      </c>
      <c r="F1937" s="34" t="s">
        <v>2305</v>
      </c>
      <c r="G1937" s="34" t="s">
        <v>13942</v>
      </c>
      <c r="H1937" s="35">
        <v>32101785890017</v>
      </c>
      <c r="I1937" s="36" t="str">
        <f t="shared" si="270"/>
        <v>3</v>
      </c>
      <c r="J1937" s="36">
        <f t="shared" si="271"/>
        <v>14</v>
      </c>
      <c r="K1937" s="36" t="str">
        <f t="shared" si="272"/>
        <v>21</v>
      </c>
      <c r="L1937" s="36" t="str">
        <f t="shared" si="273"/>
        <v>01</v>
      </c>
      <c r="M1937" s="36" t="str">
        <f t="shared" si="274"/>
        <v>78</v>
      </c>
      <c r="N1937" s="34">
        <f t="shared" si="276"/>
        <v>28868.757379999999</v>
      </c>
      <c r="O1937" s="37">
        <v>22500</v>
      </c>
      <c r="P1937" s="37">
        <v>6368.75738</v>
      </c>
      <c r="Q1937" s="32" t="s">
        <v>3872</v>
      </c>
      <c r="R1937" s="37" t="s">
        <v>10842</v>
      </c>
      <c r="S1937" s="38">
        <v>44484</v>
      </c>
      <c r="T1937" s="39">
        <f t="shared" si="269"/>
        <v>28</v>
      </c>
    </row>
    <row r="1938" spans="1:21" s="61" customFormat="1" ht="54" hidden="1" outlineLevel="1">
      <c r="A1938" s="32">
        <f t="shared" si="275"/>
        <v>2002</v>
      </c>
      <c r="B1938" s="32" t="s">
        <v>3868</v>
      </c>
      <c r="C1938" s="32" t="s">
        <v>18</v>
      </c>
      <c r="D1938" s="32" t="s">
        <v>10843</v>
      </c>
      <c r="E1938" s="34">
        <v>537966464</v>
      </c>
      <c r="F1938" s="34" t="s">
        <v>2236</v>
      </c>
      <c r="G1938" s="34" t="s">
        <v>13943</v>
      </c>
      <c r="H1938" s="35">
        <v>42103752100027</v>
      </c>
      <c r="I1938" s="36" t="str">
        <f t="shared" si="270"/>
        <v>4</v>
      </c>
      <c r="J1938" s="36">
        <f t="shared" si="271"/>
        <v>14</v>
      </c>
      <c r="K1938" s="36" t="str">
        <f t="shared" si="272"/>
        <v>21</v>
      </c>
      <c r="L1938" s="36" t="str">
        <f t="shared" si="273"/>
        <v>03</v>
      </c>
      <c r="M1938" s="36" t="str">
        <f t="shared" si="274"/>
        <v>75</v>
      </c>
      <c r="N1938" s="34">
        <f t="shared" si="276"/>
        <v>31426.543969999999</v>
      </c>
      <c r="O1938" s="37">
        <v>24500</v>
      </c>
      <c r="P1938" s="37">
        <v>6926.5439699999997</v>
      </c>
      <c r="Q1938" s="32" t="s">
        <v>3872</v>
      </c>
      <c r="R1938" s="37" t="s">
        <v>10844</v>
      </c>
      <c r="S1938" s="38">
        <v>44540</v>
      </c>
      <c r="T1938" s="39">
        <f t="shared" si="269"/>
        <v>28</v>
      </c>
    </row>
    <row r="1939" spans="1:21" s="61" customFormat="1" ht="54" hidden="1" outlineLevel="1">
      <c r="A1939" s="32">
        <f t="shared" si="275"/>
        <v>2003</v>
      </c>
      <c r="B1939" s="32" t="s">
        <v>3868</v>
      </c>
      <c r="C1939" s="32" t="s">
        <v>18</v>
      </c>
      <c r="D1939" s="32" t="s">
        <v>10845</v>
      </c>
      <c r="E1939" s="34">
        <v>509204254</v>
      </c>
      <c r="F1939" s="34" t="s">
        <v>2240</v>
      </c>
      <c r="G1939" s="34" t="s">
        <v>13944</v>
      </c>
      <c r="H1939" s="35">
        <v>32209932100010</v>
      </c>
      <c r="I1939" s="36" t="str">
        <f t="shared" si="270"/>
        <v>3</v>
      </c>
      <c r="J1939" s="36">
        <f t="shared" si="271"/>
        <v>14</v>
      </c>
      <c r="K1939" s="36" t="str">
        <f t="shared" si="272"/>
        <v>22</v>
      </c>
      <c r="L1939" s="36" t="str">
        <f t="shared" si="273"/>
        <v>09</v>
      </c>
      <c r="M1939" s="36" t="str">
        <f t="shared" si="274"/>
        <v>93</v>
      </c>
      <c r="N1939" s="34">
        <f t="shared" si="276"/>
        <v>27450.735000000001</v>
      </c>
      <c r="O1939" s="37">
        <v>21400</v>
      </c>
      <c r="P1939" s="37">
        <v>6050.7349999999997</v>
      </c>
      <c r="Q1939" s="32" t="s">
        <v>3872</v>
      </c>
      <c r="R1939" s="37" t="s">
        <v>10846</v>
      </c>
      <c r="S1939" s="38">
        <v>44496</v>
      </c>
      <c r="T1939" s="39">
        <f t="shared" si="269"/>
        <v>28</v>
      </c>
    </row>
    <row r="1940" spans="1:21" s="61" customFormat="1" ht="54" hidden="1" outlineLevel="1">
      <c r="A1940" s="32">
        <f t="shared" si="275"/>
        <v>2004</v>
      </c>
      <c r="B1940" s="32" t="s">
        <v>3868</v>
      </c>
      <c r="C1940" s="32" t="s">
        <v>18</v>
      </c>
      <c r="D1940" s="32" t="s">
        <v>10847</v>
      </c>
      <c r="E1940" s="34">
        <v>516911401</v>
      </c>
      <c r="F1940" s="34" t="s">
        <v>2334</v>
      </c>
      <c r="G1940" s="34" t="s">
        <v>13945</v>
      </c>
      <c r="H1940" s="35">
        <v>31111922100012</v>
      </c>
      <c r="I1940" s="36" t="str">
        <f t="shared" si="270"/>
        <v>3</v>
      </c>
      <c r="J1940" s="36">
        <f t="shared" si="271"/>
        <v>14</v>
      </c>
      <c r="K1940" s="36" t="str">
        <f t="shared" si="272"/>
        <v>11</v>
      </c>
      <c r="L1940" s="36" t="str">
        <f t="shared" si="273"/>
        <v>11</v>
      </c>
      <c r="M1940" s="36" t="str">
        <f t="shared" si="274"/>
        <v>92</v>
      </c>
      <c r="N1940" s="34">
        <f t="shared" si="276"/>
        <v>32200.678</v>
      </c>
      <c r="O1940" s="37">
        <v>23740</v>
      </c>
      <c r="P1940" s="37">
        <v>8460.6779999999999</v>
      </c>
      <c r="Q1940" s="32" t="s">
        <v>3872</v>
      </c>
      <c r="R1940" s="37" t="s">
        <v>10848</v>
      </c>
      <c r="S1940" s="38">
        <v>44421</v>
      </c>
      <c r="T1940" s="39">
        <f t="shared" si="269"/>
        <v>28</v>
      </c>
    </row>
    <row r="1941" spans="1:21" s="61" customFormat="1" ht="54" hidden="1" outlineLevel="1">
      <c r="A1941" s="32">
        <f t="shared" si="275"/>
        <v>2005</v>
      </c>
      <c r="B1941" s="32" t="s">
        <v>3868</v>
      </c>
      <c r="C1941" s="32" t="s">
        <v>18</v>
      </c>
      <c r="D1941" s="32" t="s">
        <v>10849</v>
      </c>
      <c r="E1941" s="34">
        <v>558961564</v>
      </c>
      <c r="F1941" s="34" t="s">
        <v>2241</v>
      </c>
      <c r="G1941" s="34" t="s">
        <v>13946</v>
      </c>
      <c r="H1941" s="35">
        <v>30510905890077</v>
      </c>
      <c r="I1941" s="36" t="str">
        <f t="shared" si="270"/>
        <v>3</v>
      </c>
      <c r="J1941" s="36">
        <f t="shared" si="271"/>
        <v>14</v>
      </c>
      <c r="K1941" s="36" t="str">
        <f t="shared" si="272"/>
        <v>05</v>
      </c>
      <c r="L1941" s="36" t="str">
        <f t="shared" si="273"/>
        <v>10</v>
      </c>
      <c r="M1941" s="36" t="str">
        <f t="shared" si="274"/>
        <v>90</v>
      </c>
      <c r="N1941" s="34">
        <f t="shared" si="276"/>
        <v>27327.349000000002</v>
      </c>
      <c r="O1941" s="37">
        <v>21200</v>
      </c>
      <c r="P1941" s="37">
        <v>6127.3490000000002</v>
      </c>
      <c r="Q1941" s="32" t="s">
        <v>3872</v>
      </c>
      <c r="R1941" s="37" t="s">
        <v>10850</v>
      </c>
      <c r="S1941" s="38">
        <v>44495</v>
      </c>
      <c r="T1941" s="39">
        <f t="shared" si="269"/>
        <v>28</v>
      </c>
    </row>
    <row r="1942" spans="1:21" s="61" customFormat="1" ht="54" hidden="1" outlineLevel="1">
      <c r="A1942" s="32">
        <f t="shared" si="275"/>
        <v>2006</v>
      </c>
      <c r="B1942" s="32" t="s">
        <v>3868</v>
      </c>
      <c r="C1942" s="32" t="s">
        <v>18</v>
      </c>
      <c r="D1942" s="32" t="s">
        <v>10851</v>
      </c>
      <c r="E1942" s="34">
        <v>518480226</v>
      </c>
      <c r="F1942" s="34" t="s">
        <v>10852</v>
      </c>
      <c r="G1942" s="34" t="s">
        <v>13947</v>
      </c>
      <c r="H1942" s="35">
        <v>31012825890012</v>
      </c>
      <c r="I1942" s="36" t="str">
        <f t="shared" si="270"/>
        <v>3</v>
      </c>
      <c r="J1942" s="36">
        <f t="shared" si="271"/>
        <v>14</v>
      </c>
      <c r="K1942" s="36" t="str">
        <f t="shared" si="272"/>
        <v>10</v>
      </c>
      <c r="L1942" s="36" t="str">
        <f t="shared" si="273"/>
        <v>12</v>
      </c>
      <c r="M1942" s="36" t="str">
        <f t="shared" si="274"/>
        <v>82</v>
      </c>
      <c r="N1942" s="34">
        <f t="shared" si="276"/>
        <v>27501.078509999999</v>
      </c>
      <c r="O1942" s="37">
        <v>21800</v>
      </c>
      <c r="P1942" s="37">
        <v>5701.0785099999994</v>
      </c>
      <c r="Q1942" s="32" t="s">
        <v>3872</v>
      </c>
      <c r="R1942" s="37" t="s">
        <v>10853</v>
      </c>
      <c r="S1942" s="38">
        <v>44501</v>
      </c>
      <c r="T1942" s="39">
        <f t="shared" si="269"/>
        <v>28</v>
      </c>
    </row>
    <row r="1943" spans="1:21" s="61" customFormat="1" ht="54" hidden="1" outlineLevel="1">
      <c r="A1943" s="32">
        <f t="shared" si="275"/>
        <v>2007</v>
      </c>
      <c r="B1943" s="32" t="s">
        <v>3868</v>
      </c>
      <c r="C1943" s="32" t="s">
        <v>18</v>
      </c>
      <c r="D1943" s="32" t="s">
        <v>10854</v>
      </c>
      <c r="E1943" s="34">
        <v>522860994</v>
      </c>
      <c r="F1943" s="34" t="s">
        <v>2249</v>
      </c>
      <c r="G1943" s="34" t="s">
        <v>13948</v>
      </c>
      <c r="H1943" s="35">
        <v>42104852100052</v>
      </c>
      <c r="I1943" s="36" t="str">
        <f t="shared" si="270"/>
        <v>4</v>
      </c>
      <c r="J1943" s="36">
        <f t="shared" si="271"/>
        <v>14</v>
      </c>
      <c r="K1943" s="36" t="str">
        <f t="shared" si="272"/>
        <v>21</v>
      </c>
      <c r="L1943" s="36" t="str">
        <f t="shared" si="273"/>
        <v>04</v>
      </c>
      <c r="M1943" s="36" t="str">
        <f t="shared" si="274"/>
        <v>85</v>
      </c>
      <c r="N1943" s="34">
        <f t="shared" si="276"/>
        <v>13991.52318</v>
      </c>
      <c r="O1943" s="37">
        <v>13400</v>
      </c>
      <c r="P1943" s="37">
        <v>591.52318000000002</v>
      </c>
      <c r="Q1943" s="32" t="s">
        <v>3872</v>
      </c>
      <c r="R1943" s="37" t="s">
        <v>10855</v>
      </c>
      <c r="S1943" s="38">
        <v>44550</v>
      </c>
      <c r="T1943" s="39">
        <f t="shared" ref="T1943:T2006" si="277">+LEN(R1943)</f>
        <v>28</v>
      </c>
    </row>
    <row r="1944" spans="1:21" s="61" customFormat="1" ht="54" hidden="1" outlineLevel="1">
      <c r="A1944" s="32">
        <f t="shared" si="275"/>
        <v>2008</v>
      </c>
      <c r="B1944" s="32" t="s">
        <v>3868</v>
      </c>
      <c r="C1944" s="32" t="s">
        <v>18</v>
      </c>
      <c r="D1944" s="32" t="s">
        <v>10856</v>
      </c>
      <c r="E1944" s="34">
        <v>492493864</v>
      </c>
      <c r="F1944" s="34" t="s">
        <v>2342</v>
      </c>
      <c r="G1944" s="34" t="s">
        <v>13949</v>
      </c>
      <c r="H1944" s="35">
        <v>42104852100076</v>
      </c>
      <c r="I1944" s="36" t="str">
        <f t="shared" si="270"/>
        <v>4</v>
      </c>
      <c r="J1944" s="36">
        <f t="shared" si="271"/>
        <v>14</v>
      </c>
      <c r="K1944" s="36" t="str">
        <f t="shared" si="272"/>
        <v>21</v>
      </c>
      <c r="L1944" s="36" t="str">
        <f t="shared" si="273"/>
        <v>04</v>
      </c>
      <c r="M1944" s="36" t="str">
        <f t="shared" si="274"/>
        <v>85</v>
      </c>
      <c r="N1944" s="34">
        <f t="shared" si="276"/>
        <v>13721.437370000001</v>
      </c>
      <c r="O1944" s="37">
        <v>0</v>
      </c>
      <c r="P1944" s="37">
        <v>13721.437370000001</v>
      </c>
      <c r="Q1944" s="32" t="s">
        <v>3872</v>
      </c>
      <c r="R1944" s="37" t="s">
        <v>10857</v>
      </c>
      <c r="S1944" s="38">
        <v>44405</v>
      </c>
      <c r="T1944" s="39">
        <f t="shared" si="277"/>
        <v>28</v>
      </c>
    </row>
    <row r="1945" spans="1:21" s="61" customFormat="1" ht="54" hidden="1" outlineLevel="1">
      <c r="A1945" s="32">
        <f t="shared" si="275"/>
        <v>2009</v>
      </c>
      <c r="B1945" s="32" t="s">
        <v>3868</v>
      </c>
      <c r="C1945" s="32" t="s">
        <v>18</v>
      </c>
      <c r="D1945" s="32" t="s">
        <v>10858</v>
      </c>
      <c r="E1945" s="34">
        <v>533897768</v>
      </c>
      <c r="F1945" s="34" t="s">
        <v>10859</v>
      </c>
      <c r="G1945" s="34" t="s">
        <v>13950</v>
      </c>
      <c r="H1945" s="35">
        <v>42109752100094</v>
      </c>
      <c r="I1945" s="36" t="str">
        <f t="shared" si="270"/>
        <v>4</v>
      </c>
      <c r="J1945" s="36">
        <f t="shared" si="271"/>
        <v>14</v>
      </c>
      <c r="K1945" s="36" t="str">
        <f t="shared" si="272"/>
        <v>21</v>
      </c>
      <c r="L1945" s="36" t="str">
        <f t="shared" si="273"/>
        <v>09</v>
      </c>
      <c r="M1945" s="36" t="str">
        <f t="shared" si="274"/>
        <v>75</v>
      </c>
      <c r="N1945" s="34">
        <f t="shared" si="276"/>
        <v>13527.661970000001</v>
      </c>
      <c r="O1945" s="37">
        <v>0</v>
      </c>
      <c r="P1945" s="37">
        <v>13527.661970000001</v>
      </c>
      <c r="Q1945" s="32" t="s">
        <v>3872</v>
      </c>
      <c r="R1945" s="37" t="s">
        <v>10860</v>
      </c>
      <c r="S1945" s="38">
        <v>44281</v>
      </c>
      <c r="T1945" s="39">
        <f t="shared" si="277"/>
        <v>28</v>
      </c>
    </row>
    <row r="1946" spans="1:21" s="61" customFormat="1" ht="54" hidden="1" outlineLevel="1">
      <c r="A1946" s="32">
        <f t="shared" si="275"/>
        <v>2010</v>
      </c>
      <c r="B1946" s="32" t="s">
        <v>3868</v>
      </c>
      <c r="C1946" s="32" t="s">
        <v>18</v>
      </c>
      <c r="D1946" s="32" t="s">
        <v>10861</v>
      </c>
      <c r="E1946" s="34">
        <v>552463056</v>
      </c>
      <c r="F1946" s="34" t="s">
        <v>2221</v>
      </c>
      <c r="G1946" s="34" t="s">
        <v>13951</v>
      </c>
      <c r="H1946" s="35">
        <v>42109852100026</v>
      </c>
      <c r="I1946" s="36" t="str">
        <f t="shared" si="270"/>
        <v>4</v>
      </c>
      <c r="J1946" s="36">
        <f t="shared" si="271"/>
        <v>14</v>
      </c>
      <c r="K1946" s="36" t="str">
        <f t="shared" si="272"/>
        <v>21</v>
      </c>
      <c r="L1946" s="36" t="str">
        <f t="shared" si="273"/>
        <v>09</v>
      </c>
      <c r="M1946" s="36" t="str">
        <f t="shared" si="274"/>
        <v>85</v>
      </c>
      <c r="N1946" s="34">
        <f t="shared" si="276"/>
        <v>25362.374769999999</v>
      </c>
      <c r="O1946" s="37">
        <v>21500</v>
      </c>
      <c r="P1946" s="37">
        <v>3862.3747699999999</v>
      </c>
      <c r="Q1946" s="32" t="s">
        <v>3872</v>
      </c>
      <c r="R1946" s="37" t="s">
        <v>10862</v>
      </c>
      <c r="S1946" s="38">
        <v>44355</v>
      </c>
      <c r="T1946" s="39">
        <f t="shared" si="277"/>
        <v>28</v>
      </c>
    </row>
    <row r="1947" spans="1:21" s="61" customFormat="1" ht="54" hidden="1" outlineLevel="1">
      <c r="A1947" s="32">
        <f t="shared" si="275"/>
        <v>2011</v>
      </c>
      <c r="B1947" s="32" t="s">
        <v>3868</v>
      </c>
      <c r="C1947" s="32" t="s">
        <v>18</v>
      </c>
      <c r="D1947" s="32" t="s">
        <v>10863</v>
      </c>
      <c r="E1947" s="34">
        <v>558027213</v>
      </c>
      <c r="F1947" s="43" t="s">
        <v>2245</v>
      </c>
      <c r="G1947" s="34" t="s">
        <v>13952</v>
      </c>
      <c r="H1947" s="35">
        <v>42207792100066</v>
      </c>
      <c r="I1947" s="36" t="str">
        <f t="shared" si="270"/>
        <v>4</v>
      </c>
      <c r="J1947" s="36">
        <f t="shared" si="271"/>
        <v>14</v>
      </c>
      <c r="K1947" s="36" t="str">
        <f t="shared" si="272"/>
        <v>22</v>
      </c>
      <c r="L1947" s="36" t="str">
        <f t="shared" si="273"/>
        <v>07</v>
      </c>
      <c r="M1947" s="36" t="str">
        <f t="shared" si="274"/>
        <v>79</v>
      </c>
      <c r="N1947" s="34">
        <f t="shared" si="276"/>
        <v>13400</v>
      </c>
      <c r="O1947" s="37">
        <v>13400</v>
      </c>
      <c r="P1947" s="37">
        <v>0</v>
      </c>
      <c r="Q1947" s="32" t="s">
        <v>3872</v>
      </c>
      <c r="R1947" s="37" t="s">
        <v>10864</v>
      </c>
      <c r="S1947" s="38">
        <v>44634</v>
      </c>
      <c r="T1947" s="39">
        <f t="shared" si="277"/>
        <v>28</v>
      </c>
      <c r="U1947" s="72"/>
    </row>
    <row r="1948" spans="1:21" s="61" customFormat="1" ht="54" hidden="1" outlineLevel="1">
      <c r="A1948" s="32">
        <f t="shared" si="275"/>
        <v>2012</v>
      </c>
      <c r="B1948" s="32" t="s">
        <v>3868</v>
      </c>
      <c r="C1948" s="32" t="s">
        <v>18</v>
      </c>
      <c r="D1948" s="32" t="s">
        <v>10865</v>
      </c>
      <c r="E1948" s="34">
        <v>540987233</v>
      </c>
      <c r="F1948" s="34" t="s">
        <v>2320</v>
      </c>
      <c r="G1948" s="34" t="s">
        <v>13953</v>
      </c>
      <c r="H1948" s="35">
        <v>32106965890096</v>
      </c>
      <c r="I1948" s="36" t="str">
        <f t="shared" si="270"/>
        <v>3</v>
      </c>
      <c r="J1948" s="36">
        <f t="shared" si="271"/>
        <v>14</v>
      </c>
      <c r="K1948" s="36" t="str">
        <f t="shared" si="272"/>
        <v>21</v>
      </c>
      <c r="L1948" s="36" t="str">
        <f t="shared" si="273"/>
        <v>06</v>
      </c>
      <c r="M1948" s="36" t="str">
        <f t="shared" si="274"/>
        <v>96</v>
      </c>
      <c r="N1948" s="34">
        <f t="shared" si="276"/>
        <v>26737.546989999999</v>
      </c>
      <c r="O1948" s="37">
        <v>21800</v>
      </c>
      <c r="P1948" s="37">
        <v>4937.5469899999998</v>
      </c>
      <c r="Q1948" s="32" t="s">
        <v>3872</v>
      </c>
      <c r="R1948" s="37" t="s">
        <v>10866</v>
      </c>
      <c r="S1948" s="38">
        <v>44427</v>
      </c>
      <c r="T1948" s="39">
        <f t="shared" si="277"/>
        <v>28</v>
      </c>
    </row>
    <row r="1949" spans="1:21" s="61" customFormat="1" ht="54" hidden="1" outlineLevel="1">
      <c r="A1949" s="32">
        <f t="shared" si="275"/>
        <v>2013</v>
      </c>
      <c r="B1949" s="32" t="s">
        <v>3868</v>
      </c>
      <c r="C1949" s="32" t="s">
        <v>18</v>
      </c>
      <c r="D1949" s="32" t="s">
        <v>10867</v>
      </c>
      <c r="E1949" s="34">
        <v>511584820</v>
      </c>
      <c r="F1949" s="34" t="s">
        <v>2309</v>
      </c>
      <c r="G1949" s="34" t="s">
        <v>13954</v>
      </c>
      <c r="H1949" s="35">
        <v>31106872100052</v>
      </c>
      <c r="I1949" s="36" t="str">
        <f t="shared" si="270"/>
        <v>3</v>
      </c>
      <c r="J1949" s="36">
        <f t="shared" si="271"/>
        <v>14</v>
      </c>
      <c r="K1949" s="36" t="str">
        <f t="shared" si="272"/>
        <v>11</v>
      </c>
      <c r="L1949" s="36" t="str">
        <f t="shared" si="273"/>
        <v>06</v>
      </c>
      <c r="M1949" s="36" t="str">
        <f t="shared" si="274"/>
        <v>87</v>
      </c>
      <c r="N1949" s="34">
        <f t="shared" si="276"/>
        <v>28226.94627</v>
      </c>
      <c r="O1949" s="37">
        <v>21800</v>
      </c>
      <c r="P1949" s="37">
        <v>6426.9462700000004</v>
      </c>
      <c r="Q1949" s="32" t="s">
        <v>3872</v>
      </c>
      <c r="R1949" s="37" t="s">
        <v>10868</v>
      </c>
      <c r="S1949" s="38">
        <v>44392</v>
      </c>
      <c r="T1949" s="39">
        <f t="shared" si="277"/>
        <v>28</v>
      </c>
    </row>
    <row r="1950" spans="1:21" s="61" customFormat="1" ht="54" hidden="1" outlineLevel="1">
      <c r="A1950" s="32">
        <f t="shared" si="275"/>
        <v>2014</v>
      </c>
      <c r="B1950" s="32" t="s">
        <v>3868</v>
      </c>
      <c r="C1950" s="32" t="s">
        <v>18</v>
      </c>
      <c r="D1950" s="32" t="s">
        <v>10869</v>
      </c>
      <c r="E1950" s="34">
        <v>406166324</v>
      </c>
      <c r="F1950" s="34" t="s">
        <v>2317</v>
      </c>
      <c r="G1950" s="34" t="s">
        <v>13955</v>
      </c>
      <c r="H1950" s="35">
        <v>31405895890048</v>
      </c>
      <c r="I1950" s="36" t="str">
        <f t="shared" si="270"/>
        <v>3</v>
      </c>
      <c r="J1950" s="36">
        <f t="shared" si="271"/>
        <v>14</v>
      </c>
      <c r="K1950" s="36" t="str">
        <f t="shared" si="272"/>
        <v>14</v>
      </c>
      <c r="L1950" s="36" t="str">
        <f t="shared" si="273"/>
        <v>05</v>
      </c>
      <c r="M1950" s="36" t="str">
        <f t="shared" si="274"/>
        <v>89</v>
      </c>
      <c r="N1950" s="34">
        <f t="shared" si="276"/>
        <v>14646.82424</v>
      </c>
      <c r="O1950" s="37">
        <v>13400</v>
      </c>
      <c r="P1950" s="37">
        <v>1246.8242399999999</v>
      </c>
      <c r="Q1950" s="32" t="s">
        <v>3872</v>
      </c>
      <c r="R1950" s="37" t="s">
        <v>10870</v>
      </c>
      <c r="S1950" s="38">
        <v>44511</v>
      </c>
      <c r="T1950" s="39">
        <f t="shared" si="277"/>
        <v>28</v>
      </c>
    </row>
    <row r="1951" spans="1:21" s="61" customFormat="1" ht="54" hidden="1" outlineLevel="1">
      <c r="A1951" s="32">
        <f t="shared" si="275"/>
        <v>2015</v>
      </c>
      <c r="B1951" s="32" t="s">
        <v>3868</v>
      </c>
      <c r="C1951" s="32" t="s">
        <v>18</v>
      </c>
      <c r="D1951" s="32" t="s">
        <v>10871</v>
      </c>
      <c r="E1951" s="34">
        <v>533055374</v>
      </c>
      <c r="F1951" s="34" t="s">
        <v>2262</v>
      </c>
      <c r="G1951" s="34" t="s">
        <v>13956</v>
      </c>
      <c r="H1951" s="35">
        <v>30207905890023</v>
      </c>
      <c r="I1951" s="36" t="str">
        <f t="shared" si="270"/>
        <v>3</v>
      </c>
      <c r="J1951" s="36">
        <f t="shared" si="271"/>
        <v>14</v>
      </c>
      <c r="K1951" s="36" t="str">
        <f t="shared" si="272"/>
        <v>02</v>
      </c>
      <c r="L1951" s="36" t="str">
        <f t="shared" si="273"/>
        <v>07</v>
      </c>
      <c r="M1951" s="36" t="str">
        <f t="shared" si="274"/>
        <v>90</v>
      </c>
      <c r="N1951" s="34">
        <f t="shared" si="276"/>
        <v>29444.624260000001</v>
      </c>
      <c r="O1951" s="37">
        <v>22700</v>
      </c>
      <c r="P1951" s="37">
        <v>6744.6242599999996</v>
      </c>
      <c r="Q1951" s="32" t="s">
        <v>3872</v>
      </c>
      <c r="R1951" s="37" t="s">
        <v>10872</v>
      </c>
      <c r="S1951" s="38">
        <v>44539</v>
      </c>
      <c r="T1951" s="39">
        <f t="shared" si="277"/>
        <v>28</v>
      </c>
    </row>
    <row r="1952" spans="1:21" s="61" customFormat="1" ht="54" hidden="1" outlineLevel="1">
      <c r="A1952" s="32">
        <f t="shared" si="275"/>
        <v>2016</v>
      </c>
      <c r="B1952" s="32" t="s">
        <v>3868</v>
      </c>
      <c r="C1952" s="32" t="s">
        <v>18</v>
      </c>
      <c r="D1952" s="32" t="s">
        <v>10873</v>
      </c>
      <c r="E1952" s="34">
        <v>523819654</v>
      </c>
      <c r="F1952" s="34" t="s">
        <v>10874</v>
      </c>
      <c r="G1952" s="34" t="s">
        <v>13957</v>
      </c>
      <c r="H1952" s="35">
        <v>42208852100079</v>
      </c>
      <c r="I1952" s="36" t="str">
        <f t="shared" si="270"/>
        <v>4</v>
      </c>
      <c r="J1952" s="36">
        <f t="shared" si="271"/>
        <v>14</v>
      </c>
      <c r="K1952" s="36" t="str">
        <f t="shared" si="272"/>
        <v>22</v>
      </c>
      <c r="L1952" s="36" t="str">
        <f t="shared" si="273"/>
        <v>08</v>
      </c>
      <c r="M1952" s="36" t="str">
        <f t="shared" si="274"/>
        <v>85</v>
      </c>
      <c r="N1952" s="34">
        <f t="shared" si="276"/>
        <v>7986.7659999999996</v>
      </c>
      <c r="O1952" s="37">
        <v>0</v>
      </c>
      <c r="P1952" s="37">
        <v>7986.7659999999996</v>
      </c>
      <c r="Q1952" s="32" t="s">
        <v>3872</v>
      </c>
      <c r="R1952" s="37" t="s">
        <v>10875</v>
      </c>
      <c r="S1952" s="38">
        <v>44456</v>
      </c>
      <c r="T1952" s="39">
        <f t="shared" si="277"/>
        <v>28</v>
      </c>
    </row>
    <row r="1953" spans="1:21" s="61" customFormat="1" ht="54" hidden="1" outlineLevel="1">
      <c r="A1953" s="32">
        <f t="shared" si="275"/>
        <v>2017</v>
      </c>
      <c r="B1953" s="32" t="s">
        <v>3868</v>
      </c>
      <c r="C1953" s="32" t="s">
        <v>18</v>
      </c>
      <c r="D1953" s="32" t="s">
        <v>10876</v>
      </c>
      <c r="E1953" s="34">
        <v>621169196</v>
      </c>
      <c r="F1953" s="34" t="s">
        <v>2290</v>
      </c>
      <c r="G1953" s="34" t="s">
        <v>13958</v>
      </c>
      <c r="H1953" s="35">
        <v>42210922100034</v>
      </c>
      <c r="I1953" s="36" t="str">
        <f t="shared" si="270"/>
        <v>4</v>
      </c>
      <c r="J1953" s="36">
        <f t="shared" si="271"/>
        <v>14</v>
      </c>
      <c r="K1953" s="36" t="str">
        <f t="shared" si="272"/>
        <v>22</v>
      </c>
      <c r="L1953" s="36" t="str">
        <f t="shared" si="273"/>
        <v>10</v>
      </c>
      <c r="M1953" s="36" t="str">
        <f t="shared" si="274"/>
        <v>92</v>
      </c>
      <c r="N1953" s="34">
        <f t="shared" si="276"/>
        <v>27500</v>
      </c>
      <c r="O1953" s="37">
        <v>27500</v>
      </c>
      <c r="P1953" s="37">
        <v>0</v>
      </c>
      <c r="Q1953" s="32" t="s">
        <v>3872</v>
      </c>
      <c r="R1953" s="37" t="s">
        <v>10877</v>
      </c>
      <c r="S1953" s="38">
        <v>44553</v>
      </c>
      <c r="T1953" s="39">
        <f t="shared" si="277"/>
        <v>28</v>
      </c>
    </row>
    <row r="1954" spans="1:21" s="61" customFormat="1" ht="54" hidden="1" outlineLevel="1">
      <c r="A1954" s="32">
        <f t="shared" si="275"/>
        <v>2018</v>
      </c>
      <c r="B1954" s="32" t="s">
        <v>3868</v>
      </c>
      <c r="C1954" s="32" t="s">
        <v>18</v>
      </c>
      <c r="D1954" s="32" t="s">
        <v>10878</v>
      </c>
      <c r="E1954" s="34">
        <v>573929856</v>
      </c>
      <c r="F1954" s="34" t="s">
        <v>2297</v>
      </c>
      <c r="G1954" s="34" t="s">
        <v>13959</v>
      </c>
      <c r="H1954" s="35">
        <v>33003915890032</v>
      </c>
      <c r="I1954" s="36" t="str">
        <f t="shared" si="270"/>
        <v>3</v>
      </c>
      <c r="J1954" s="36">
        <f t="shared" si="271"/>
        <v>14</v>
      </c>
      <c r="K1954" s="36" t="str">
        <f t="shared" si="272"/>
        <v>30</v>
      </c>
      <c r="L1954" s="36" t="str">
        <f t="shared" si="273"/>
        <v>03</v>
      </c>
      <c r="M1954" s="36" t="str">
        <f t="shared" si="274"/>
        <v>91</v>
      </c>
      <c r="N1954" s="34">
        <f t="shared" si="276"/>
        <v>33102.841800000002</v>
      </c>
      <c r="O1954" s="37">
        <v>25800</v>
      </c>
      <c r="P1954" s="37">
        <v>7302.8418000000001</v>
      </c>
      <c r="Q1954" s="32" t="s">
        <v>3872</v>
      </c>
      <c r="R1954" s="37" t="s">
        <v>10879</v>
      </c>
      <c r="S1954" s="38">
        <v>44540</v>
      </c>
      <c r="T1954" s="39">
        <f t="shared" si="277"/>
        <v>28</v>
      </c>
    </row>
    <row r="1955" spans="1:21" s="61" customFormat="1" ht="54" hidden="1" outlineLevel="1">
      <c r="A1955" s="32">
        <f t="shared" si="275"/>
        <v>2019</v>
      </c>
      <c r="B1955" s="32" t="s">
        <v>3868</v>
      </c>
      <c r="C1955" s="32" t="s">
        <v>18</v>
      </c>
      <c r="D1955" s="32" t="s">
        <v>10880</v>
      </c>
      <c r="E1955" s="34" t="s">
        <v>10881</v>
      </c>
      <c r="F1955" s="34" t="s">
        <v>2244</v>
      </c>
      <c r="G1955" s="34" t="s">
        <v>13960</v>
      </c>
      <c r="H1955" s="35">
        <v>42303722100011</v>
      </c>
      <c r="I1955" s="36" t="str">
        <f t="shared" si="270"/>
        <v>4</v>
      </c>
      <c r="J1955" s="36">
        <f t="shared" si="271"/>
        <v>14</v>
      </c>
      <c r="K1955" s="36" t="str">
        <f t="shared" si="272"/>
        <v>23</v>
      </c>
      <c r="L1955" s="36" t="str">
        <f t="shared" si="273"/>
        <v>03</v>
      </c>
      <c r="M1955" s="36" t="str">
        <f t="shared" si="274"/>
        <v>72</v>
      </c>
      <c r="N1955" s="34">
        <f t="shared" si="276"/>
        <v>28399.316999999999</v>
      </c>
      <c r="O1955" s="37">
        <v>21200</v>
      </c>
      <c r="P1955" s="37">
        <v>7199.317</v>
      </c>
      <c r="Q1955" s="32" t="s">
        <v>3872</v>
      </c>
      <c r="R1955" s="37" t="s">
        <v>10882</v>
      </c>
      <c r="S1955" s="38">
        <v>44501</v>
      </c>
      <c r="T1955" s="39">
        <f t="shared" si="277"/>
        <v>28</v>
      </c>
    </row>
    <row r="1956" spans="1:21" s="61" customFormat="1" ht="54" hidden="1" outlineLevel="1">
      <c r="A1956" s="32">
        <f t="shared" si="275"/>
        <v>2020</v>
      </c>
      <c r="B1956" s="32" t="s">
        <v>3868</v>
      </c>
      <c r="C1956" s="32" t="s">
        <v>18</v>
      </c>
      <c r="D1956" s="32" t="s">
        <v>10883</v>
      </c>
      <c r="E1956" s="34">
        <v>529126302</v>
      </c>
      <c r="F1956" s="43" t="s">
        <v>10884</v>
      </c>
      <c r="G1956" s="34" t="s">
        <v>13961</v>
      </c>
      <c r="H1956" s="35">
        <v>42309882100036</v>
      </c>
      <c r="I1956" s="36" t="str">
        <f t="shared" si="270"/>
        <v>4</v>
      </c>
      <c r="J1956" s="36">
        <f t="shared" si="271"/>
        <v>14</v>
      </c>
      <c r="K1956" s="36" t="str">
        <f t="shared" si="272"/>
        <v>23</v>
      </c>
      <c r="L1956" s="36" t="str">
        <f t="shared" si="273"/>
        <v>09</v>
      </c>
      <c r="M1956" s="36" t="str">
        <f t="shared" si="274"/>
        <v>88</v>
      </c>
      <c r="N1956" s="34">
        <f t="shared" si="276"/>
        <v>20195.85282</v>
      </c>
      <c r="O1956" s="37">
        <v>0</v>
      </c>
      <c r="P1956" s="37">
        <v>20195.85282</v>
      </c>
      <c r="Q1956" s="32" t="s">
        <v>3872</v>
      </c>
      <c r="R1956" s="37" t="s">
        <v>10885</v>
      </c>
      <c r="S1956" s="38">
        <v>44602</v>
      </c>
      <c r="T1956" s="39">
        <f t="shared" si="277"/>
        <v>28</v>
      </c>
      <c r="U1956" s="72"/>
    </row>
    <row r="1957" spans="1:21" s="61" customFormat="1" ht="54" hidden="1" outlineLevel="1">
      <c r="A1957" s="32">
        <f t="shared" si="275"/>
        <v>2021</v>
      </c>
      <c r="B1957" s="32" t="s">
        <v>3868</v>
      </c>
      <c r="C1957" s="32" t="s">
        <v>18</v>
      </c>
      <c r="D1957" s="32" t="s">
        <v>10886</v>
      </c>
      <c r="E1957" s="34" t="s">
        <v>10887</v>
      </c>
      <c r="F1957" s="34" t="s">
        <v>10888</v>
      </c>
      <c r="G1957" s="34" t="s">
        <v>13962</v>
      </c>
      <c r="H1957" s="35">
        <v>42309922100042</v>
      </c>
      <c r="I1957" s="36" t="str">
        <f t="shared" si="270"/>
        <v>4</v>
      </c>
      <c r="J1957" s="36">
        <f t="shared" si="271"/>
        <v>14</v>
      </c>
      <c r="K1957" s="36" t="str">
        <f t="shared" si="272"/>
        <v>23</v>
      </c>
      <c r="L1957" s="36" t="str">
        <f t="shared" si="273"/>
        <v>09</v>
      </c>
      <c r="M1957" s="36" t="str">
        <f t="shared" si="274"/>
        <v>92</v>
      </c>
      <c r="N1957" s="34">
        <f t="shared" si="276"/>
        <v>13900.37004</v>
      </c>
      <c r="O1957" s="37">
        <v>0</v>
      </c>
      <c r="P1957" s="37">
        <v>13900.37004</v>
      </c>
      <c r="Q1957" s="32" t="s">
        <v>3872</v>
      </c>
      <c r="R1957" s="37" t="s">
        <v>10889</v>
      </c>
      <c r="S1957" s="38">
        <v>44362</v>
      </c>
      <c r="T1957" s="39">
        <f t="shared" si="277"/>
        <v>28</v>
      </c>
    </row>
    <row r="1958" spans="1:21" s="61" customFormat="1" ht="54" hidden="1" outlineLevel="1">
      <c r="A1958" s="32">
        <f t="shared" si="275"/>
        <v>2022</v>
      </c>
      <c r="B1958" s="32" t="s">
        <v>3868</v>
      </c>
      <c r="C1958" s="32" t="s">
        <v>18</v>
      </c>
      <c r="D1958" s="32" t="s">
        <v>10890</v>
      </c>
      <c r="E1958" s="34">
        <v>601265325</v>
      </c>
      <c r="F1958" s="34" t="s">
        <v>2251</v>
      </c>
      <c r="G1958" s="34" t="s">
        <v>13963</v>
      </c>
      <c r="H1958" s="35">
        <v>30111842100098</v>
      </c>
      <c r="I1958" s="36" t="str">
        <f t="shared" si="270"/>
        <v>3</v>
      </c>
      <c r="J1958" s="36">
        <f t="shared" si="271"/>
        <v>14</v>
      </c>
      <c r="K1958" s="36" t="str">
        <f t="shared" si="272"/>
        <v>01</v>
      </c>
      <c r="L1958" s="36" t="str">
        <f t="shared" si="273"/>
        <v>11</v>
      </c>
      <c r="M1958" s="36" t="str">
        <f t="shared" si="274"/>
        <v>84</v>
      </c>
      <c r="N1958" s="34">
        <f t="shared" si="276"/>
        <v>27147.699479999999</v>
      </c>
      <c r="O1958" s="37">
        <v>21400</v>
      </c>
      <c r="P1958" s="37">
        <v>5747.6994800000002</v>
      </c>
      <c r="Q1958" s="32" t="s">
        <v>3872</v>
      </c>
      <c r="R1958" s="37" t="s">
        <v>10891</v>
      </c>
      <c r="S1958" s="38">
        <v>44172</v>
      </c>
      <c r="T1958" s="39">
        <f t="shared" si="277"/>
        <v>28</v>
      </c>
    </row>
    <row r="1959" spans="1:21" s="61" customFormat="1" ht="54" hidden="1" outlineLevel="1">
      <c r="A1959" s="32">
        <f t="shared" si="275"/>
        <v>2023</v>
      </c>
      <c r="B1959" s="32" t="s">
        <v>3868</v>
      </c>
      <c r="C1959" s="32" t="s">
        <v>18</v>
      </c>
      <c r="D1959" s="32" t="s">
        <v>10892</v>
      </c>
      <c r="E1959" s="34">
        <v>603554502</v>
      </c>
      <c r="F1959" s="34" t="s">
        <v>10893</v>
      </c>
      <c r="G1959" s="34" t="s">
        <v>13964</v>
      </c>
      <c r="H1959" s="35">
        <v>42312922100048</v>
      </c>
      <c r="I1959" s="36" t="str">
        <f t="shared" si="270"/>
        <v>4</v>
      </c>
      <c r="J1959" s="36">
        <f t="shared" si="271"/>
        <v>14</v>
      </c>
      <c r="K1959" s="36" t="str">
        <f t="shared" si="272"/>
        <v>23</v>
      </c>
      <c r="L1959" s="36" t="str">
        <f t="shared" si="273"/>
        <v>12</v>
      </c>
      <c r="M1959" s="36" t="str">
        <f t="shared" si="274"/>
        <v>92</v>
      </c>
      <c r="N1959" s="34">
        <f t="shared" si="276"/>
        <v>20631.237410000002</v>
      </c>
      <c r="O1959" s="37">
        <v>0</v>
      </c>
      <c r="P1959" s="37">
        <v>20631.237410000002</v>
      </c>
      <c r="Q1959" s="32" t="s">
        <v>3872</v>
      </c>
      <c r="R1959" s="37" t="s">
        <v>10894</v>
      </c>
      <c r="S1959" s="38">
        <v>44184</v>
      </c>
      <c r="T1959" s="39">
        <f t="shared" si="277"/>
        <v>28</v>
      </c>
    </row>
    <row r="1960" spans="1:21" s="61" customFormat="1" ht="54" outlineLevel="1">
      <c r="A1960" s="32">
        <f t="shared" si="275"/>
        <v>2024</v>
      </c>
      <c r="B1960" s="32" t="s">
        <v>3868</v>
      </c>
      <c r="C1960" s="32" t="s">
        <v>18</v>
      </c>
      <c r="D1960" s="32" t="s">
        <v>10895</v>
      </c>
      <c r="E1960" s="34">
        <v>514797514</v>
      </c>
      <c r="F1960" s="43" t="s">
        <v>2389</v>
      </c>
      <c r="G1960" s="34" t="s">
        <v>13965</v>
      </c>
      <c r="H1960" s="35">
        <v>42401835890020</v>
      </c>
      <c r="I1960" s="36" t="str">
        <f t="shared" si="270"/>
        <v>4</v>
      </c>
      <c r="J1960" s="36">
        <f t="shared" si="271"/>
        <v>14</v>
      </c>
      <c r="K1960" s="36" t="str">
        <f t="shared" si="272"/>
        <v>24</v>
      </c>
      <c r="L1960" s="36" t="str">
        <f t="shared" si="273"/>
        <v>01</v>
      </c>
      <c r="M1960" s="36" t="str">
        <f t="shared" si="274"/>
        <v>83</v>
      </c>
      <c r="N1960" s="34">
        <f t="shared" si="276"/>
        <v>32000</v>
      </c>
      <c r="O1960" s="37">
        <v>32000</v>
      </c>
      <c r="P1960" s="37">
        <v>0</v>
      </c>
      <c r="Q1960" s="32" t="s">
        <v>3872</v>
      </c>
      <c r="R1960" s="37" t="s">
        <v>10896</v>
      </c>
      <c r="S1960" s="38">
        <v>44638</v>
      </c>
      <c r="T1960" s="39">
        <f t="shared" si="277"/>
        <v>28</v>
      </c>
      <c r="U1960" s="72"/>
    </row>
    <row r="1961" spans="1:21" s="61" customFormat="1" ht="54" hidden="1" outlineLevel="1">
      <c r="A1961" s="32">
        <f t="shared" si="275"/>
        <v>2025</v>
      </c>
      <c r="B1961" s="32" t="s">
        <v>3868</v>
      </c>
      <c r="C1961" s="32" t="s">
        <v>18</v>
      </c>
      <c r="D1961" s="32" t="s">
        <v>10897</v>
      </c>
      <c r="E1961" s="34">
        <v>526025786</v>
      </c>
      <c r="F1961" s="34" t="s">
        <v>10898</v>
      </c>
      <c r="G1961" s="34" t="s">
        <v>13966</v>
      </c>
      <c r="H1961" s="35">
        <v>42402862100063</v>
      </c>
      <c r="I1961" s="36" t="str">
        <f t="shared" si="270"/>
        <v>4</v>
      </c>
      <c r="J1961" s="36">
        <f t="shared" si="271"/>
        <v>14</v>
      </c>
      <c r="K1961" s="36" t="str">
        <f t="shared" si="272"/>
        <v>24</v>
      </c>
      <c r="L1961" s="36" t="str">
        <f t="shared" si="273"/>
        <v>02</v>
      </c>
      <c r="M1961" s="36" t="str">
        <f t="shared" si="274"/>
        <v>86</v>
      </c>
      <c r="N1961" s="34">
        <f t="shared" si="276"/>
        <v>5968.3428899999999</v>
      </c>
      <c r="O1961" s="37">
        <v>0</v>
      </c>
      <c r="P1961" s="37">
        <v>5968.3428899999999</v>
      </c>
      <c r="Q1961" s="32" t="s">
        <v>3872</v>
      </c>
      <c r="R1961" s="37" t="s">
        <v>10899</v>
      </c>
      <c r="S1961" s="38">
        <v>44182</v>
      </c>
      <c r="T1961" s="39">
        <f t="shared" si="277"/>
        <v>28</v>
      </c>
    </row>
    <row r="1962" spans="1:21" s="61" customFormat="1" ht="54" hidden="1" outlineLevel="1">
      <c r="A1962" s="32">
        <f t="shared" si="275"/>
        <v>2026</v>
      </c>
      <c r="B1962" s="32" t="s">
        <v>3868</v>
      </c>
      <c r="C1962" s="32" t="s">
        <v>18</v>
      </c>
      <c r="D1962" s="32" t="s">
        <v>10900</v>
      </c>
      <c r="E1962" s="34">
        <v>636918290</v>
      </c>
      <c r="F1962" s="34" t="s">
        <v>2242</v>
      </c>
      <c r="G1962" s="34" t="s">
        <v>13967</v>
      </c>
      <c r="H1962" s="35">
        <v>31604965890023</v>
      </c>
      <c r="I1962" s="36" t="str">
        <f t="shared" ref="I1962:I2013" si="278">+MID(H1962,1,1)</f>
        <v>3</v>
      </c>
      <c r="J1962" s="36">
        <f t="shared" ref="J1962:J2013" si="279">+LEN(H1962)</f>
        <v>14</v>
      </c>
      <c r="K1962" s="36" t="str">
        <f t="shared" ref="K1962:K2013" si="280">+MID(H1962,2,2)</f>
        <v>16</v>
      </c>
      <c r="L1962" s="36" t="str">
        <f t="shared" ref="L1962:L2013" si="281">+MID(H1962,4,2)</f>
        <v>04</v>
      </c>
      <c r="M1962" s="36" t="str">
        <f t="shared" ref="M1962:M2013" si="282">+MID(H1962,6,2)</f>
        <v>96</v>
      </c>
      <c r="N1962" s="34">
        <f t="shared" si="276"/>
        <v>25790.493999999999</v>
      </c>
      <c r="O1962" s="37">
        <v>21800</v>
      </c>
      <c r="P1962" s="37">
        <v>3990.4940000000001</v>
      </c>
      <c r="Q1962" s="32" t="s">
        <v>3872</v>
      </c>
      <c r="R1962" s="37" t="s">
        <v>10901</v>
      </c>
      <c r="S1962" s="38">
        <v>44545</v>
      </c>
      <c r="T1962" s="39">
        <f t="shared" si="277"/>
        <v>28</v>
      </c>
    </row>
    <row r="1963" spans="1:21" s="61" customFormat="1" ht="54" hidden="1" outlineLevel="1">
      <c r="A1963" s="32">
        <f t="shared" si="275"/>
        <v>2027</v>
      </c>
      <c r="B1963" s="32" t="s">
        <v>3868</v>
      </c>
      <c r="C1963" s="32" t="s">
        <v>18</v>
      </c>
      <c r="D1963" s="32" t="s">
        <v>10902</v>
      </c>
      <c r="E1963" s="34">
        <v>515838096</v>
      </c>
      <c r="F1963" s="34" t="s">
        <v>2312</v>
      </c>
      <c r="G1963" s="34" t="s">
        <v>13968</v>
      </c>
      <c r="H1963" s="35">
        <v>33108882100099</v>
      </c>
      <c r="I1963" s="36" t="str">
        <f t="shared" si="278"/>
        <v>3</v>
      </c>
      <c r="J1963" s="36">
        <f t="shared" si="279"/>
        <v>14</v>
      </c>
      <c r="K1963" s="36" t="str">
        <f t="shared" si="280"/>
        <v>31</v>
      </c>
      <c r="L1963" s="36" t="str">
        <f t="shared" si="281"/>
        <v>08</v>
      </c>
      <c r="M1963" s="36" t="str">
        <f t="shared" si="282"/>
        <v>88</v>
      </c>
      <c r="N1963" s="34">
        <f t="shared" si="276"/>
        <v>27477.71803</v>
      </c>
      <c r="O1963" s="37">
        <v>22700</v>
      </c>
      <c r="P1963" s="37">
        <v>4777.7180299999991</v>
      </c>
      <c r="Q1963" s="32" t="s">
        <v>3872</v>
      </c>
      <c r="R1963" s="37" t="s">
        <v>10903</v>
      </c>
      <c r="S1963" s="38">
        <v>44516</v>
      </c>
      <c r="T1963" s="39">
        <f t="shared" si="277"/>
        <v>28</v>
      </c>
    </row>
    <row r="1964" spans="1:21" s="61" customFormat="1" ht="54" hidden="1" outlineLevel="1">
      <c r="A1964" s="32">
        <f t="shared" si="275"/>
        <v>2028</v>
      </c>
      <c r="B1964" s="32" t="s">
        <v>3868</v>
      </c>
      <c r="C1964" s="32" t="s">
        <v>18</v>
      </c>
      <c r="D1964" s="32" t="s">
        <v>10904</v>
      </c>
      <c r="E1964" s="34">
        <v>558347535</v>
      </c>
      <c r="F1964" s="34" t="s">
        <v>2224</v>
      </c>
      <c r="G1964" s="34" t="s">
        <v>13969</v>
      </c>
      <c r="H1964" s="35">
        <v>32501935890032</v>
      </c>
      <c r="I1964" s="36" t="str">
        <f t="shared" si="278"/>
        <v>3</v>
      </c>
      <c r="J1964" s="36">
        <f t="shared" si="279"/>
        <v>14</v>
      </c>
      <c r="K1964" s="36" t="str">
        <f t="shared" si="280"/>
        <v>25</v>
      </c>
      <c r="L1964" s="36" t="str">
        <f t="shared" si="281"/>
        <v>01</v>
      </c>
      <c r="M1964" s="36" t="str">
        <f t="shared" si="282"/>
        <v>93</v>
      </c>
      <c r="N1964" s="34">
        <f t="shared" si="276"/>
        <v>29111.152020000001</v>
      </c>
      <c r="O1964" s="37">
        <v>23740</v>
      </c>
      <c r="P1964" s="37">
        <v>5371.1520199999995</v>
      </c>
      <c r="Q1964" s="32" t="s">
        <v>3872</v>
      </c>
      <c r="R1964" s="37" t="s">
        <v>10905</v>
      </c>
      <c r="S1964" s="38">
        <v>44544</v>
      </c>
      <c r="T1964" s="39">
        <f t="shared" si="277"/>
        <v>28</v>
      </c>
    </row>
    <row r="1965" spans="1:21" s="61" customFormat="1" ht="54" hidden="1" outlineLevel="1">
      <c r="A1965" s="32">
        <f t="shared" si="275"/>
        <v>2029</v>
      </c>
      <c r="B1965" s="32" t="s">
        <v>3868</v>
      </c>
      <c r="C1965" s="32" t="s">
        <v>18</v>
      </c>
      <c r="D1965" s="32" t="s">
        <v>10906</v>
      </c>
      <c r="E1965" s="34">
        <v>521781856</v>
      </c>
      <c r="F1965" s="34" t="s">
        <v>2345</v>
      </c>
      <c r="G1965" s="34" t="s">
        <v>13970</v>
      </c>
      <c r="H1965" s="35">
        <v>30208922100014</v>
      </c>
      <c r="I1965" s="36" t="str">
        <f t="shared" si="278"/>
        <v>3</v>
      </c>
      <c r="J1965" s="36">
        <f t="shared" si="279"/>
        <v>14</v>
      </c>
      <c r="K1965" s="36" t="str">
        <f t="shared" si="280"/>
        <v>02</v>
      </c>
      <c r="L1965" s="36" t="str">
        <f t="shared" si="281"/>
        <v>08</v>
      </c>
      <c r="M1965" s="36" t="str">
        <f t="shared" si="282"/>
        <v>92</v>
      </c>
      <c r="N1965" s="34">
        <f t="shared" si="276"/>
        <v>29247.696680000001</v>
      </c>
      <c r="O1965" s="37">
        <v>25000</v>
      </c>
      <c r="P1965" s="37">
        <v>4247.69668</v>
      </c>
      <c r="Q1965" s="32" t="s">
        <v>3872</v>
      </c>
      <c r="R1965" s="37" t="s">
        <v>10907</v>
      </c>
      <c r="S1965" s="38">
        <v>44544</v>
      </c>
      <c r="T1965" s="39">
        <f t="shared" si="277"/>
        <v>28</v>
      </c>
    </row>
    <row r="1966" spans="1:21" s="61" customFormat="1" ht="54" hidden="1" outlineLevel="1">
      <c r="A1966" s="32">
        <f t="shared" si="275"/>
        <v>2030</v>
      </c>
      <c r="B1966" s="32" t="s">
        <v>3868</v>
      </c>
      <c r="C1966" s="32" t="s">
        <v>18</v>
      </c>
      <c r="D1966" s="32" t="s">
        <v>10908</v>
      </c>
      <c r="E1966" s="34">
        <v>537573599</v>
      </c>
      <c r="F1966" s="34" t="s">
        <v>10909</v>
      </c>
      <c r="G1966" s="34" t="s">
        <v>13971</v>
      </c>
      <c r="H1966" s="35">
        <v>31709912100049</v>
      </c>
      <c r="I1966" s="36" t="str">
        <f t="shared" si="278"/>
        <v>3</v>
      </c>
      <c r="J1966" s="36">
        <f t="shared" si="279"/>
        <v>14</v>
      </c>
      <c r="K1966" s="36" t="str">
        <f t="shared" si="280"/>
        <v>17</v>
      </c>
      <c r="L1966" s="36" t="str">
        <f t="shared" si="281"/>
        <v>09</v>
      </c>
      <c r="M1966" s="36" t="str">
        <f t="shared" si="282"/>
        <v>91</v>
      </c>
      <c r="N1966" s="34">
        <f t="shared" si="276"/>
        <v>32076.397089999999</v>
      </c>
      <c r="O1966" s="37">
        <v>25000</v>
      </c>
      <c r="P1966" s="37">
        <v>7076.3970899999995</v>
      </c>
      <c r="Q1966" s="32" t="s">
        <v>3872</v>
      </c>
      <c r="R1966" s="37" t="s">
        <v>10910</v>
      </c>
      <c r="S1966" s="38">
        <v>44544</v>
      </c>
      <c r="T1966" s="39">
        <f t="shared" si="277"/>
        <v>28</v>
      </c>
    </row>
    <row r="1967" spans="1:21" s="61" customFormat="1" ht="54" hidden="1" outlineLevel="1">
      <c r="A1967" s="32">
        <f t="shared" si="275"/>
        <v>2031</v>
      </c>
      <c r="B1967" s="32" t="s">
        <v>3868</v>
      </c>
      <c r="C1967" s="32" t="s">
        <v>18</v>
      </c>
      <c r="D1967" s="32" t="s">
        <v>10911</v>
      </c>
      <c r="E1967" s="34">
        <v>529603018</v>
      </c>
      <c r="F1967" s="34" t="s">
        <v>2250</v>
      </c>
      <c r="G1967" s="34" t="s">
        <v>13972</v>
      </c>
      <c r="H1967" s="35">
        <v>42407945890026</v>
      </c>
      <c r="I1967" s="36" t="str">
        <f t="shared" si="278"/>
        <v>4</v>
      </c>
      <c r="J1967" s="36">
        <f t="shared" si="279"/>
        <v>14</v>
      </c>
      <c r="K1967" s="36" t="str">
        <f t="shared" si="280"/>
        <v>24</v>
      </c>
      <c r="L1967" s="36" t="str">
        <f t="shared" si="281"/>
        <v>07</v>
      </c>
      <c r="M1967" s="36" t="str">
        <f t="shared" si="282"/>
        <v>94</v>
      </c>
      <c r="N1967" s="34">
        <f t="shared" si="276"/>
        <v>26361.881359999999</v>
      </c>
      <c r="O1967" s="37">
        <v>21800</v>
      </c>
      <c r="P1967" s="37">
        <v>4561.8813600000003</v>
      </c>
      <c r="Q1967" s="32" t="s">
        <v>3872</v>
      </c>
      <c r="R1967" s="37" t="s">
        <v>10912</v>
      </c>
      <c r="S1967" s="38">
        <v>44539</v>
      </c>
      <c r="T1967" s="39">
        <f t="shared" si="277"/>
        <v>28</v>
      </c>
    </row>
    <row r="1968" spans="1:21" s="61" customFormat="1" ht="54" hidden="1" outlineLevel="1">
      <c r="A1968" s="32">
        <f t="shared" si="275"/>
        <v>2032</v>
      </c>
      <c r="B1968" s="32" t="s">
        <v>3868</v>
      </c>
      <c r="C1968" s="32" t="s">
        <v>18</v>
      </c>
      <c r="D1968" s="32" t="s">
        <v>10913</v>
      </c>
      <c r="E1968" s="34">
        <v>556074459</v>
      </c>
      <c r="F1968" s="34" t="s">
        <v>10914</v>
      </c>
      <c r="G1968" s="34" t="s">
        <v>13973</v>
      </c>
      <c r="H1968" s="35">
        <v>42409915890021</v>
      </c>
      <c r="I1968" s="36" t="str">
        <f t="shared" si="278"/>
        <v>4</v>
      </c>
      <c r="J1968" s="36">
        <f t="shared" si="279"/>
        <v>14</v>
      </c>
      <c r="K1968" s="36" t="str">
        <f t="shared" si="280"/>
        <v>24</v>
      </c>
      <c r="L1968" s="36" t="str">
        <f t="shared" si="281"/>
        <v>09</v>
      </c>
      <c r="M1968" s="36" t="str">
        <f t="shared" si="282"/>
        <v>91</v>
      </c>
      <c r="N1968" s="34">
        <f t="shared" si="276"/>
        <v>16325.557470000002</v>
      </c>
      <c r="O1968" s="37">
        <v>0</v>
      </c>
      <c r="P1968" s="37">
        <v>16325.557470000002</v>
      </c>
      <c r="Q1968" s="32" t="s">
        <v>3872</v>
      </c>
      <c r="R1968" s="37" t="s">
        <v>10915</v>
      </c>
      <c r="S1968" s="38">
        <v>44183</v>
      </c>
      <c r="T1968" s="39">
        <f t="shared" si="277"/>
        <v>28</v>
      </c>
    </row>
    <row r="1969" spans="1:21" s="61" customFormat="1" ht="54" hidden="1" outlineLevel="1">
      <c r="A1969" s="32">
        <f t="shared" si="275"/>
        <v>2033</v>
      </c>
      <c r="B1969" s="32" t="s">
        <v>3868</v>
      </c>
      <c r="C1969" s="32" t="s">
        <v>18</v>
      </c>
      <c r="D1969" s="32" t="s">
        <v>10916</v>
      </c>
      <c r="E1969" s="34">
        <v>561247779</v>
      </c>
      <c r="F1969" s="34" t="s">
        <v>10917</v>
      </c>
      <c r="G1969" s="34" t="s">
        <v>13974</v>
      </c>
      <c r="H1969" s="35">
        <v>41505922100025</v>
      </c>
      <c r="I1969" s="36" t="str">
        <f t="shared" si="278"/>
        <v>4</v>
      </c>
      <c r="J1969" s="36">
        <f t="shared" si="279"/>
        <v>14</v>
      </c>
      <c r="K1969" s="36" t="str">
        <f t="shared" si="280"/>
        <v>15</v>
      </c>
      <c r="L1969" s="36" t="str">
        <f t="shared" si="281"/>
        <v>05</v>
      </c>
      <c r="M1969" s="36" t="str">
        <f t="shared" si="282"/>
        <v>92</v>
      </c>
      <c r="N1969" s="34">
        <f t="shared" si="276"/>
        <v>8669.3089999999993</v>
      </c>
      <c r="O1969" s="37">
        <v>0</v>
      </c>
      <c r="P1969" s="37">
        <v>8669.3089999999993</v>
      </c>
      <c r="Q1969" s="32" t="s">
        <v>3872</v>
      </c>
      <c r="R1969" s="37" t="s">
        <v>10918</v>
      </c>
      <c r="S1969" s="38">
        <v>44270</v>
      </c>
      <c r="T1969" s="39">
        <f t="shared" si="277"/>
        <v>28</v>
      </c>
    </row>
    <row r="1970" spans="1:21" s="61" customFormat="1" ht="54" hidden="1" outlineLevel="1">
      <c r="A1970" s="32">
        <f t="shared" si="275"/>
        <v>2034</v>
      </c>
      <c r="B1970" s="32" t="s">
        <v>3868</v>
      </c>
      <c r="C1970" s="32" t="s">
        <v>18</v>
      </c>
      <c r="D1970" s="32" t="s">
        <v>10919</v>
      </c>
      <c r="E1970" s="34">
        <v>512927842</v>
      </c>
      <c r="F1970" s="34" t="s">
        <v>2321</v>
      </c>
      <c r="G1970" s="34" t="s">
        <v>13975</v>
      </c>
      <c r="H1970" s="35">
        <v>42411785890021</v>
      </c>
      <c r="I1970" s="36" t="str">
        <f t="shared" si="278"/>
        <v>4</v>
      </c>
      <c r="J1970" s="36">
        <f t="shared" si="279"/>
        <v>14</v>
      </c>
      <c r="K1970" s="36" t="str">
        <f t="shared" si="280"/>
        <v>24</v>
      </c>
      <c r="L1970" s="36" t="str">
        <f t="shared" si="281"/>
        <v>11</v>
      </c>
      <c r="M1970" s="36" t="str">
        <f t="shared" si="282"/>
        <v>78</v>
      </c>
      <c r="N1970" s="34">
        <f t="shared" si="276"/>
        <v>24832.90237</v>
      </c>
      <c r="O1970" s="37">
        <v>19700</v>
      </c>
      <c r="P1970" s="37">
        <v>5132.9023699999998</v>
      </c>
      <c r="Q1970" s="32" t="s">
        <v>3872</v>
      </c>
      <c r="R1970" s="37" t="s">
        <v>10920</v>
      </c>
      <c r="S1970" s="38">
        <v>44534</v>
      </c>
      <c r="T1970" s="39">
        <f t="shared" si="277"/>
        <v>28</v>
      </c>
    </row>
    <row r="1971" spans="1:21" s="61" customFormat="1" ht="54" hidden="1" outlineLevel="1">
      <c r="A1971" s="32">
        <f t="shared" si="275"/>
        <v>2035</v>
      </c>
      <c r="B1971" s="32" t="s">
        <v>3868</v>
      </c>
      <c r="C1971" s="32" t="s">
        <v>18</v>
      </c>
      <c r="D1971" s="32" t="s">
        <v>10921</v>
      </c>
      <c r="E1971" s="34">
        <v>577601036</v>
      </c>
      <c r="F1971" s="34" t="s">
        <v>10922</v>
      </c>
      <c r="G1971" s="34" t="s">
        <v>13976</v>
      </c>
      <c r="H1971" s="35">
        <v>42502892100041</v>
      </c>
      <c r="I1971" s="36" t="str">
        <f t="shared" si="278"/>
        <v>4</v>
      </c>
      <c r="J1971" s="36">
        <f t="shared" si="279"/>
        <v>14</v>
      </c>
      <c r="K1971" s="36" t="str">
        <f t="shared" si="280"/>
        <v>25</v>
      </c>
      <c r="L1971" s="36" t="str">
        <f t="shared" si="281"/>
        <v>02</v>
      </c>
      <c r="M1971" s="36" t="str">
        <f t="shared" si="282"/>
        <v>89</v>
      </c>
      <c r="N1971" s="34">
        <f t="shared" si="276"/>
        <v>10772.487150000001</v>
      </c>
      <c r="O1971" s="37">
        <v>0</v>
      </c>
      <c r="P1971" s="37">
        <v>10772.487150000001</v>
      </c>
      <c r="Q1971" s="32" t="s">
        <v>3872</v>
      </c>
      <c r="R1971" s="37" t="s">
        <v>10923</v>
      </c>
      <c r="S1971" s="38">
        <v>44235</v>
      </c>
      <c r="T1971" s="39">
        <f t="shared" si="277"/>
        <v>28</v>
      </c>
    </row>
    <row r="1972" spans="1:21" s="61" customFormat="1" ht="54" hidden="1" outlineLevel="1">
      <c r="A1972" s="32">
        <f t="shared" si="275"/>
        <v>2036</v>
      </c>
      <c r="B1972" s="32" t="s">
        <v>3868</v>
      </c>
      <c r="C1972" s="32" t="s">
        <v>18</v>
      </c>
      <c r="D1972" s="32" t="s">
        <v>10924</v>
      </c>
      <c r="E1972" s="34">
        <v>548113910</v>
      </c>
      <c r="F1972" s="34" t="s">
        <v>2255</v>
      </c>
      <c r="G1972" s="34" t="s">
        <v>13977</v>
      </c>
      <c r="H1972" s="35">
        <v>42504852100063</v>
      </c>
      <c r="I1972" s="36" t="str">
        <f t="shared" si="278"/>
        <v>4</v>
      </c>
      <c r="J1972" s="36">
        <f t="shared" si="279"/>
        <v>14</v>
      </c>
      <c r="K1972" s="36" t="str">
        <f t="shared" si="280"/>
        <v>25</v>
      </c>
      <c r="L1972" s="36" t="str">
        <f t="shared" si="281"/>
        <v>04</v>
      </c>
      <c r="M1972" s="36" t="str">
        <f t="shared" si="282"/>
        <v>85</v>
      </c>
      <c r="N1972" s="34">
        <f t="shared" si="276"/>
        <v>26759.847399999999</v>
      </c>
      <c r="O1972" s="37">
        <v>20000</v>
      </c>
      <c r="P1972" s="37">
        <v>6759.8474000000006</v>
      </c>
      <c r="Q1972" s="32" t="s">
        <v>3872</v>
      </c>
      <c r="R1972" s="37" t="s">
        <v>10925</v>
      </c>
      <c r="S1972" s="38">
        <v>44490</v>
      </c>
      <c r="T1972" s="39">
        <f t="shared" si="277"/>
        <v>28</v>
      </c>
    </row>
    <row r="1973" spans="1:21" s="61" customFormat="1" ht="54" hidden="1" outlineLevel="1">
      <c r="A1973" s="32">
        <f t="shared" si="275"/>
        <v>2037</v>
      </c>
      <c r="B1973" s="32" t="s">
        <v>3868</v>
      </c>
      <c r="C1973" s="32" t="s">
        <v>18</v>
      </c>
      <c r="D1973" s="32" t="s">
        <v>10926</v>
      </c>
      <c r="E1973" s="34">
        <v>532972399</v>
      </c>
      <c r="F1973" s="34" t="s">
        <v>10927</v>
      </c>
      <c r="G1973" s="34" t="s">
        <v>13978</v>
      </c>
      <c r="H1973" s="35">
        <v>42504872100067</v>
      </c>
      <c r="I1973" s="36" t="str">
        <f t="shared" si="278"/>
        <v>4</v>
      </c>
      <c r="J1973" s="36">
        <f t="shared" si="279"/>
        <v>14</v>
      </c>
      <c r="K1973" s="36" t="str">
        <f t="shared" si="280"/>
        <v>25</v>
      </c>
      <c r="L1973" s="36" t="str">
        <f t="shared" si="281"/>
        <v>04</v>
      </c>
      <c r="M1973" s="36" t="str">
        <f t="shared" si="282"/>
        <v>87</v>
      </c>
      <c r="N1973" s="34">
        <f t="shared" si="276"/>
        <v>16853.405030000002</v>
      </c>
      <c r="O1973" s="37">
        <v>0</v>
      </c>
      <c r="P1973" s="37">
        <v>16853.405030000002</v>
      </c>
      <c r="Q1973" s="32" t="s">
        <v>3872</v>
      </c>
      <c r="R1973" s="37" t="s">
        <v>10928</v>
      </c>
      <c r="S1973" s="38">
        <v>44313</v>
      </c>
      <c r="T1973" s="39">
        <f t="shared" si="277"/>
        <v>28</v>
      </c>
    </row>
    <row r="1974" spans="1:21" s="61" customFormat="1" ht="54" hidden="1" outlineLevel="1">
      <c r="A1974" s="32">
        <f t="shared" si="275"/>
        <v>2038</v>
      </c>
      <c r="B1974" s="32" t="s">
        <v>3868</v>
      </c>
      <c r="C1974" s="32" t="s">
        <v>18</v>
      </c>
      <c r="D1974" s="32" t="s">
        <v>10929</v>
      </c>
      <c r="E1974" s="34">
        <v>518073390</v>
      </c>
      <c r="F1974" s="34" t="s">
        <v>2322</v>
      </c>
      <c r="G1974" s="34" t="s">
        <v>13979</v>
      </c>
      <c r="H1974" s="35">
        <v>42506915890016</v>
      </c>
      <c r="I1974" s="36" t="str">
        <f t="shared" si="278"/>
        <v>4</v>
      </c>
      <c r="J1974" s="36">
        <f t="shared" si="279"/>
        <v>14</v>
      </c>
      <c r="K1974" s="36" t="str">
        <f t="shared" si="280"/>
        <v>25</v>
      </c>
      <c r="L1974" s="36" t="str">
        <f t="shared" si="281"/>
        <v>06</v>
      </c>
      <c r="M1974" s="36" t="str">
        <f t="shared" si="282"/>
        <v>91</v>
      </c>
      <c r="N1974" s="34">
        <f t="shared" si="276"/>
        <v>33989.158800000005</v>
      </c>
      <c r="O1974" s="37">
        <v>25000</v>
      </c>
      <c r="P1974" s="37">
        <v>8989.1588000000011</v>
      </c>
      <c r="Q1974" s="32" t="s">
        <v>3872</v>
      </c>
      <c r="R1974" s="37" t="s">
        <v>10930</v>
      </c>
      <c r="S1974" s="38">
        <v>44456</v>
      </c>
      <c r="T1974" s="39">
        <f t="shared" si="277"/>
        <v>28</v>
      </c>
    </row>
    <row r="1975" spans="1:21" s="61" customFormat="1" ht="54" hidden="1" outlineLevel="1">
      <c r="A1975" s="32">
        <f t="shared" si="275"/>
        <v>2039</v>
      </c>
      <c r="B1975" s="32" t="s">
        <v>3868</v>
      </c>
      <c r="C1975" s="32" t="s">
        <v>18</v>
      </c>
      <c r="D1975" s="32" t="s">
        <v>10931</v>
      </c>
      <c r="E1975" s="34">
        <v>536132198</v>
      </c>
      <c r="F1975" s="34" t="s">
        <v>2296</v>
      </c>
      <c r="G1975" s="34" t="s">
        <v>13980</v>
      </c>
      <c r="H1975" s="35">
        <v>42506942100018</v>
      </c>
      <c r="I1975" s="36" t="str">
        <f t="shared" si="278"/>
        <v>4</v>
      </c>
      <c r="J1975" s="36">
        <f t="shared" si="279"/>
        <v>14</v>
      </c>
      <c r="K1975" s="36" t="str">
        <f t="shared" si="280"/>
        <v>25</v>
      </c>
      <c r="L1975" s="36" t="str">
        <f t="shared" si="281"/>
        <v>06</v>
      </c>
      <c r="M1975" s="36" t="str">
        <f t="shared" si="282"/>
        <v>94</v>
      </c>
      <c r="N1975" s="34">
        <f t="shared" si="276"/>
        <v>21009.01165</v>
      </c>
      <c r="O1975" s="37">
        <v>16600</v>
      </c>
      <c r="P1975" s="37">
        <v>4409.0116499999995</v>
      </c>
      <c r="Q1975" s="32" t="s">
        <v>3872</v>
      </c>
      <c r="R1975" s="37" t="s">
        <v>10932</v>
      </c>
      <c r="S1975" s="38">
        <v>44503</v>
      </c>
      <c r="T1975" s="39">
        <f t="shared" si="277"/>
        <v>28</v>
      </c>
    </row>
    <row r="1976" spans="1:21" s="61" customFormat="1" ht="54" hidden="1" outlineLevel="1">
      <c r="A1976" s="32">
        <f t="shared" si="275"/>
        <v>2040</v>
      </c>
      <c r="B1976" s="32" t="s">
        <v>3868</v>
      </c>
      <c r="C1976" s="32" t="s">
        <v>18</v>
      </c>
      <c r="D1976" s="32" t="s">
        <v>10933</v>
      </c>
      <c r="E1976" s="34">
        <v>500944084</v>
      </c>
      <c r="F1976" s="34" t="s">
        <v>2259</v>
      </c>
      <c r="G1976" s="34" t="s">
        <v>13981</v>
      </c>
      <c r="H1976" s="35">
        <v>30204882100037</v>
      </c>
      <c r="I1976" s="36" t="str">
        <f t="shared" si="278"/>
        <v>3</v>
      </c>
      <c r="J1976" s="36">
        <f t="shared" si="279"/>
        <v>14</v>
      </c>
      <c r="K1976" s="36" t="str">
        <f t="shared" si="280"/>
        <v>02</v>
      </c>
      <c r="L1976" s="36" t="str">
        <f t="shared" si="281"/>
        <v>04</v>
      </c>
      <c r="M1976" s="36" t="str">
        <f t="shared" si="282"/>
        <v>88</v>
      </c>
      <c r="N1976" s="34">
        <f t="shared" si="276"/>
        <v>22500</v>
      </c>
      <c r="O1976" s="37">
        <v>22500</v>
      </c>
      <c r="P1976" s="37">
        <v>0</v>
      </c>
      <c r="Q1976" s="32" t="s">
        <v>3872</v>
      </c>
      <c r="R1976" s="37" t="s">
        <v>10934</v>
      </c>
      <c r="S1976" s="38">
        <v>44554</v>
      </c>
      <c r="T1976" s="39">
        <f t="shared" si="277"/>
        <v>28</v>
      </c>
    </row>
    <row r="1977" spans="1:21" s="61" customFormat="1" ht="54" hidden="1" outlineLevel="1">
      <c r="A1977" s="32">
        <f t="shared" si="275"/>
        <v>2041</v>
      </c>
      <c r="B1977" s="32" t="s">
        <v>3868</v>
      </c>
      <c r="C1977" s="32" t="s">
        <v>18</v>
      </c>
      <c r="D1977" s="32" t="s">
        <v>10935</v>
      </c>
      <c r="E1977" s="34">
        <v>578599394</v>
      </c>
      <c r="F1977" s="34" t="s">
        <v>2239</v>
      </c>
      <c r="G1977" s="34" t="s">
        <v>13982</v>
      </c>
      <c r="H1977" s="35">
        <v>30609985890029</v>
      </c>
      <c r="I1977" s="36" t="str">
        <f t="shared" si="278"/>
        <v>3</v>
      </c>
      <c r="J1977" s="36">
        <f t="shared" si="279"/>
        <v>14</v>
      </c>
      <c r="K1977" s="36" t="str">
        <f t="shared" si="280"/>
        <v>06</v>
      </c>
      <c r="L1977" s="36" t="str">
        <f t="shared" si="281"/>
        <v>09</v>
      </c>
      <c r="M1977" s="36" t="str">
        <f t="shared" si="282"/>
        <v>98</v>
      </c>
      <c r="N1977" s="34">
        <f t="shared" si="276"/>
        <v>27481.900410000002</v>
      </c>
      <c r="O1977" s="37">
        <v>25000</v>
      </c>
      <c r="P1977" s="37">
        <v>2481.9004100000002</v>
      </c>
      <c r="Q1977" s="32" t="s">
        <v>3872</v>
      </c>
      <c r="R1977" s="37" t="s">
        <v>10936</v>
      </c>
      <c r="S1977" s="38">
        <v>44557</v>
      </c>
      <c r="T1977" s="39">
        <f t="shared" si="277"/>
        <v>28</v>
      </c>
    </row>
    <row r="1978" spans="1:21" s="61" customFormat="1" ht="54" hidden="1" outlineLevel="1">
      <c r="A1978" s="32">
        <f t="shared" ref="A1978:A2041" si="283">+A1977+1</f>
        <v>2042</v>
      </c>
      <c r="B1978" s="32" t="s">
        <v>3868</v>
      </c>
      <c r="C1978" s="32" t="s">
        <v>18</v>
      </c>
      <c r="D1978" s="32" t="s">
        <v>10937</v>
      </c>
      <c r="E1978" s="34">
        <v>520764949</v>
      </c>
      <c r="F1978" s="43" t="s">
        <v>2273</v>
      </c>
      <c r="G1978" s="34" t="s">
        <v>13983</v>
      </c>
      <c r="H1978" s="35">
        <v>42512902100046</v>
      </c>
      <c r="I1978" s="36" t="str">
        <f t="shared" si="278"/>
        <v>4</v>
      </c>
      <c r="J1978" s="36">
        <f t="shared" si="279"/>
        <v>14</v>
      </c>
      <c r="K1978" s="36" t="str">
        <f t="shared" si="280"/>
        <v>25</v>
      </c>
      <c r="L1978" s="36" t="str">
        <f t="shared" si="281"/>
        <v>12</v>
      </c>
      <c r="M1978" s="36" t="str">
        <f t="shared" si="282"/>
        <v>90</v>
      </c>
      <c r="N1978" s="34">
        <f t="shared" si="276"/>
        <v>18201.870999999999</v>
      </c>
      <c r="O1978" s="37">
        <v>16600</v>
      </c>
      <c r="P1978" s="37">
        <v>1601.8710000000001</v>
      </c>
      <c r="Q1978" s="32" t="s">
        <v>3872</v>
      </c>
      <c r="R1978" s="37" t="s">
        <v>10938</v>
      </c>
      <c r="S1978" s="38">
        <v>44614</v>
      </c>
      <c r="T1978" s="39">
        <f t="shared" si="277"/>
        <v>28</v>
      </c>
      <c r="U1978" s="72"/>
    </row>
    <row r="1979" spans="1:21" s="61" customFormat="1" ht="54" hidden="1" outlineLevel="1">
      <c r="A1979" s="32">
        <f t="shared" si="283"/>
        <v>2043</v>
      </c>
      <c r="B1979" s="32" t="s">
        <v>3868</v>
      </c>
      <c r="C1979" s="32" t="s">
        <v>18</v>
      </c>
      <c r="D1979" s="32" t="s">
        <v>10939</v>
      </c>
      <c r="E1979" s="34">
        <v>547210522</v>
      </c>
      <c r="F1979" s="34" t="s">
        <v>10940</v>
      </c>
      <c r="G1979" s="34" t="s">
        <v>13984</v>
      </c>
      <c r="H1979" s="35">
        <v>42604902100060</v>
      </c>
      <c r="I1979" s="36" t="str">
        <f t="shared" si="278"/>
        <v>4</v>
      </c>
      <c r="J1979" s="36">
        <f t="shared" si="279"/>
        <v>14</v>
      </c>
      <c r="K1979" s="36" t="str">
        <f t="shared" si="280"/>
        <v>26</v>
      </c>
      <c r="L1979" s="36" t="str">
        <f t="shared" si="281"/>
        <v>04</v>
      </c>
      <c r="M1979" s="36" t="str">
        <f t="shared" si="282"/>
        <v>90</v>
      </c>
      <c r="N1979" s="34">
        <f t="shared" si="276"/>
        <v>7820.5810000000001</v>
      </c>
      <c r="O1979" s="37">
        <v>0</v>
      </c>
      <c r="P1979" s="37">
        <v>7820.5810000000001</v>
      </c>
      <c r="Q1979" s="32" t="s">
        <v>3872</v>
      </c>
      <c r="R1979" s="37" t="s">
        <v>10756</v>
      </c>
      <c r="S1979" s="38">
        <v>44355</v>
      </c>
      <c r="T1979" s="39">
        <f t="shared" si="277"/>
        <v>28</v>
      </c>
    </row>
    <row r="1980" spans="1:21" s="61" customFormat="1" ht="54" hidden="1" outlineLevel="1">
      <c r="A1980" s="32">
        <f t="shared" si="283"/>
        <v>2044</v>
      </c>
      <c r="B1980" s="32" t="s">
        <v>3868</v>
      </c>
      <c r="C1980" s="32" t="s">
        <v>18</v>
      </c>
      <c r="D1980" s="32" t="s">
        <v>10941</v>
      </c>
      <c r="E1980" s="34">
        <v>525617674</v>
      </c>
      <c r="F1980" s="34" t="s">
        <v>2261</v>
      </c>
      <c r="G1980" s="34" t="s">
        <v>13985</v>
      </c>
      <c r="H1980" s="35">
        <v>42610852100052</v>
      </c>
      <c r="I1980" s="36" t="str">
        <f t="shared" si="278"/>
        <v>4</v>
      </c>
      <c r="J1980" s="36">
        <f t="shared" si="279"/>
        <v>14</v>
      </c>
      <c r="K1980" s="36" t="str">
        <f t="shared" si="280"/>
        <v>26</v>
      </c>
      <c r="L1980" s="36" t="str">
        <f t="shared" si="281"/>
        <v>10</v>
      </c>
      <c r="M1980" s="36" t="str">
        <f t="shared" si="282"/>
        <v>85</v>
      </c>
      <c r="N1980" s="34">
        <f t="shared" si="276"/>
        <v>25661.117689999999</v>
      </c>
      <c r="O1980" s="37">
        <v>20000</v>
      </c>
      <c r="P1980" s="37">
        <v>5661.11769</v>
      </c>
      <c r="Q1980" s="32" t="s">
        <v>3872</v>
      </c>
      <c r="R1980" s="37" t="s">
        <v>10942</v>
      </c>
      <c r="S1980" s="38">
        <v>44511</v>
      </c>
      <c r="T1980" s="39">
        <f t="shared" si="277"/>
        <v>28</v>
      </c>
    </row>
    <row r="1981" spans="1:21" s="61" customFormat="1" ht="54" hidden="1" outlineLevel="1">
      <c r="A1981" s="32">
        <f t="shared" si="283"/>
        <v>2045</v>
      </c>
      <c r="B1981" s="32" t="s">
        <v>3868</v>
      </c>
      <c r="C1981" s="32" t="s">
        <v>18</v>
      </c>
      <c r="D1981" s="32" t="s">
        <v>10943</v>
      </c>
      <c r="E1981" s="34">
        <v>533877508</v>
      </c>
      <c r="F1981" s="43" t="s">
        <v>2272</v>
      </c>
      <c r="G1981" s="34" t="s">
        <v>13986</v>
      </c>
      <c r="H1981" s="35">
        <v>31902902100043</v>
      </c>
      <c r="I1981" s="36" t="str">
        <f t="shared" si="278"/>
        <v>3</v>
      </c>
      <c r="J1981" s="36">
        <f t="shared" si="279"/>
        <v>14</v>
      </c>
      <c r="K1981" s="36" t="str">
        <f t="shared" si="280"/>
        <v>19</v>
      </c>
      <c r="L1981" s="36" t="str">
        <f t="shared" si="281"/>
        <v>02</v>
      </c>
      <c r="M1981" s="36" t="str">
        <f t="shared" si="282"/>
        <v>90</v>
      </c>
      <c r="N1981" s="34">
        <f t="shared" ref="N1981:N2045" si="284">O1981+P1981</f>
        <v>14307.704</v>
      </c>
      <c r="O1981" s="37">
        <v>13400</v>
      </c>
      <c r="P1981" s="37">
        <v>907.70399999999995</v>
      </c>
      <c r="Q1981" s="32" t="s">
        <v>3872</v>
      </c>
      <c r="R1981" s="37" t="s">
        <v>10944</v>
      </c>
      <c r="S1981" s="38">
        <v>44574</v>
      </c>
      <c r="T1981" s="39">
        <f t="shared" si="277"/>
        <v>28</v>
      </c>
      <c r="U1981" s="72"/>
    </row>
    <row r="1982" spans="1:21" s="61" customFormat="1" ht="54" hidden="1" outlineLevel="1">
      <c r="A1982" s="32">
        <f t="shared" si="283"/>
        <v>2046</v>
      </c>
      <c r="B1982" s="32" t="s">
        <v>3868</v>
      </c>
      <c r="C1982" s="32" t="s">
        <v>18</v>
      </c>
      <c r="D1982" s="32" t="s">
        <v>10945</v>
      </c>
      <c r="E1982" s="34">
        <v>579978665</v>
      </c>
      <c r="F1982" s="43" t="s">
        <v>2222</v>
      </c>
      <c r="G1982" s="34" t="s">
        <v>13987</v>
      </c>
      <c r="H1982" s="35">
        <v>33107835890021</v>
      </c>
      <c r="I1982" s="36" t="str">
        <f t="shared" si="278"/>
        <v>3</v>
      </c>
      <c r="J1982" s="36">
        <f t="shared" si="279"/>
        <v>14</v>
      </c>
      <c r="K1982" s="36" t="str">
        <f t="shared" si="280"/>
        <v>31</v>
      </c>
      <c r="L1982" s="36" t="str">
        <f t="shared" si="281"/>
        <v>07</v>
      </c>
      <c r="M1982" s="36" t="str">
        <f t="shared" si="282"/>
        <v>83</v>
      </c>
      <c r="N1982" s="34">
        <f t="shared" si="284"/>
        <v>24656.07172</v>
      </c>
      <c r="O1982" s="37">
        <v>21100</v>
      </c>
      <c r="P1982" s="37">
        <v>3556.0717199999999</v>
      </c>
      <c r="Q1982" s="32" t="s">
        <v>3872</v>
      </c>
      <c r="R1982" s="37" t="s">
        <v>10946</v>
      </c>
      <c r="S1982" s="38">
        <v>44580</v>
      </c>
      <c r="T1982" s="39">
        <f t="shared" si="277"/>
        <v>28</v>
      </c>
      <c r="U1982" s="72"/>
    </row>
    <row r="1983" spans="1:21" s="61" customFormat="1" ht="54" hidden="1" outlineLevel="1">
      <c r="A1983" s="32">
        <f t="shared" si="283"/>
        <v>2047</v>
      </c>
      <c r="B1983" s="32" t="s">
        <v>3868</v>
      </c>
      <c r="C1983" s="32" t="s">
        <v>18</v>
      </c>
      <c r="D1983" s="32" t="s">
        <v>10947</v>
      </c>
      <c r="E1983" s="34">
        <v>517681277</v>
      </c>
      <c r="F1983" s="34" t="s">
        <v>2313</v>
      </c>
      <c r="G1983" s="34" t="s">
        <v>13988</v>
      </c>
      <c r="H1983" s="35">
        <v>42702902100034</v>
      </c>
      <c r="I1983" s="36" t="str">
        <f t="shared" si="278"/>
        <v>4</v>
      </c>
      <c r="J1983" s="36">
        <f t="shared" si="279"/>
        <v>14</v>
      </c>
      <c r="K1983" s="36" t="str">
        <f t="shared" si="280"/>
        <v>27</v>
      </c>
      <c r="L1983" s="36" t="str">
        <f t="shared" si="281"/>
        <v>02</v>
      </c>
      <c r="M1983" s="36" t="str">
        <f t="shared" si="282"/>
        <v>90</v>
      </c>
      <c r="N1983" s="34">
        <f t="shared" si="284"/>
        <v>33368.969270000001</v>
      </c>
      <c r="O1983" s="37">
        <v>24330</v>
      </c>
      <c r="P1983" s="37">
        <v>9038.9692699999996</v>
      </c>
      <c r="Q1983" s="32" t="s">
        <v>3872</v>
      </c>
      <c r="R1983" s="37" t="s">
        <v>10948</v>
      </c>
      <c r="S1983" s="38">
        <v>44477</v>
      </c>
      <c r="T1983" s="39">
        <f t="shared" si="277"/>
        <v>28</v>
      </c>
    </row>
    <row r="1984" spans="1:21" s="61" customFormat="1" ht="54" hidden="1" outlineLevel="1">
      <c r="A1984" s="32">
        <f t="shared" si="283"/>
        <v>2048</v>
      </c>
      <c r="B1984" s="32" t="s">
        <v>3868</v>
      </c>
      <c r="C1984" s="32" t="s">
        <v>18</v>
      </c>
      <c r="D1984" s="32" t="s">
        <v>10949</v>
      </c>
      <c r="E1984" s="34">
        <v>529377354</v>
      </c>
      <c r="F1984" s="34" t="s">
        <v>2319</v>
      </c>
      <c r="G1984" s="34" t="s">
        <v>13989</v>
      </c>
      <c r="H1984" s="35">
        <v>42706852100054</v>
      </c>
      <c r="I1984" s="36" t="str">
        <f t="shared" si="278"/>
        <v>4</v>
      </c>
      <c r="J1984" s="36">
        <f t="shared" si="279"/>
        <v>14</v>
      </c>
      <c r="K1984" s="36" t="str">
        <f t="shared" si="280"/>
        <v>27</v>
      </c>
      <c r="L1984" s="36" t="str">
        <f t="shared" si="281"/>
        <v>06</v>
      </c>
      <c r="M1984" s="36" t="str">
        <f t="shared" si="282"/>
        <v>85</v>
      </c>
      <c r="N1984" s="34">
        <f t="shared" si="284"/>
        <v>19629.628560000001</v>
      </c>
      <c r="O1984" s="37">
        <v>13400</v>
      </c>
      <c r="P1984" s="37">
        <v>6229.6285600000001</v>
      </c>
      <c r="Q1984" s="32" t="s">
        <v>3872</v>
      </c>
      <c r="R1984" s="37" t="s">
        <v>10950</v>
      </c>
      <c r="S1984" s="38">
        <v>44375</v>
      </c>
      <c r="T1984" s="39">
        <f t="shared" si="277"/>
        <v>28</v>
      </c>
    </row>
    <row r="1985" spans="1:21" s="61" customFormat="1" ht="54" hidden="1" outlineLevel="1">
      <c r="A1985" s="32">
        <f t="shared" si="283"/>
        <v>2049</v>
      </c>
      <c r="B1985" s="32" t="s">
        <v>3868</v>
      </c>
      <c r="C1985" s="32" t="s">
        <v>18</v>
      </c>
      <c r="D1985" s="32" t="s">
        <v>10951</v>
      </c>
      <c r="E1985" s="34">
        <v>558462235</v>
      </c>
      <c r="F1985" s="34" t="s">
        <v>10952</v>
      </c>
      <c r="G1985" s="34" t="s">
        <v>13990</v>
      </c>
      <c r="H1985" s="35">
        <v>42707935890022</v>
      </c>
      <c r="I1985" s="36" t="str">
        <f t="shared" si="278"/>
        <v>4</v>
      </c>
      <c r="J1985" s="36">
        <f t="shared" si="279"/>
        <v>14</v>
      </c>
      <c r="K1985" s="36" t="str">
        <f t="shared" si="280"/>
        <v>27</v>
      </c>
      <c r="L1985" s="36" t="str">
        <f t="shared" si="281"/>
        <v>07</v>
      </c>
      <c r="M1985" s="36" t="str">
        <f t="shared" si="282"/>
        <v>93</v>
      </c>
      <c r="N1985" s="34">
        <f t="shared" si="284"/>
        <v>15000</v>
      </c>
      <c r="O1985" s="37">
        <v>15000</v>
      </c>
      <c r="P1985" s="37">
        <v>0</v>
      </c>
      <c r="Q1985" s="32" t="s">
        <v>3872</v>
      </c>
      <c r="R1985" s="37" t="s">
        <v>10797</v>
      </c>
      <c r="S1985" s="38">
        <v>44551</v>
      </c>
      <c r="T1985" s="39">
        <f t="shared" si="277"/>
        <v>28</v>
      </c>
    </row>
    <row r="1986" spans="1:21" s="61" customFormat="1" ht="54" hidden="1" outlineLevel="1">
      <c r="A1986" s="32">
        <f t="shared" si="283"/>
        <v>2050</v>
      </c>
      <c r="B1986" s="32" t="s">
        <v>3868</v>
      </c>
      <c r="C1986" s="32" t="s">
        <v>18</v>
      </c>
      <c r="D1986" s="32" t="s">
        <v>10953</v>
      </c>
      <c r="E1986" s="34">
        <v>557675248</v>
      </c>
      <c r="F1986" s="34" t="s">
        <v>10954</v>
      </c>
      <c r="G1986" s="34" t="s">
        <v>13991</v>
      </c>
      <c r="H1986" s="35">
        <v>42708892100027</v>
      </c>
      <c r="I1986" s="36" t="str">
        <f t="shared" si="278"/>
        <v>4</v>
      </c>
      <c r="J1986" s="36">
        <f t="shared" si="279"/>
        <v>14</v>
      </c>
      <c r="K1986" s="36" t="str">
        <f t="shared" si="280"/>
        <v>27</v>
      </c>
      <c r="L1986" s="36" t="str">
        <f t="shared" si="281"/>
        <v>08</v>
      </c>
      <c r="M1986" s="36" t="str">
        <f t="shared" si="282"/>
        <v>89</v>
      </c>
      <c r="N1986" s="34">
        <f t="shared" si="284"/>
        <v>29430.41</v>
      </c>
      <c r="O1986" s="37">
        <v>20000</v>
      </c>
      <c r="P1986" s="37">
        <v>9430.41</v>
      </c>
      <c r="Q1986" s="32" t="s">
        <v>3872</v>
      </c>
      <c r="R1986" s="37" t="s">
        <v>10955</v>
      </c>
      <c r="S1986" s="38">
        <v>44218</v>
      </c>
      <c r="T1986" s="39">
        <f t="shared" si="277"/>
        <v>28</v>
      </c>
    </row>
    <row r="1987" spans="1:21" s="61" customFormat="1" ht="54" hidden="1" outlineLevel="1">
      <c r="A1987" s="32">
        <f t="shared" si="283"/>
        <v>2051</v>
      </c>
      <c r="B1987" s="32" t="s">
        <v>3868</v>
      </c>
      <c r="C1987" s="32" t="s">
        <v>18</v>
      </c>
      <c r="D1987" s="32" t="s">
        <v>10956</v>
      </c>
      <c r="E1987" s="34">
        <v>533323563</v>
      </c>
      <c r="F1987" s="34" t="s">
        <v>10957</v>
      </c>
      <c r="G1987" s="34" t="s">
        <v>13992</v>
      </c>
      <c r="H1987" s="35">
        <v>42710902100066</v>
      </c>
      <c r="I1987" s="36" t="str">
        <f t="shared" si="278"/>
        <v>4</v>
      </c>
      <c r="J1987" s="36">
        <f t="shared" si="279"/>
        <v>14</v>
      </c>
      <c r="K1987" s="36" t="str">
        <f t="shared" si="280"/>
        <v>27</v>
      </c>
      <c r="L1987" s="36" t="str">
        <f t="shared" si="281"/>
        <v>10</v>
      </c>
      <c r="M1987" s="36" t="str">
        <f t="shared" si="282"/>
        <v>90</v>
      </c>
      <c r="N1987" s="34">
        <f t="shared" si="284"/>
        <v>20947.424599999998</v>
      </c>
      <c r="O1987" s="37">
        <v>0</v>
      </c>
      <c r="P1987" s="37">
        <v>20947.424599999998</v>
      </c>
      <c r="Q1987" s="32" t="s">
        <v>3872</v>
      </c>
      <c r="R1987" s="37" t="s">
        <v>10958</v>
      </c>
      <c r="S1987" s="38">
        <v>44189</v>
      </c>
      <c r="T1987" s="39">
        <f t="shared" si="277"/>
        <v>28</v>
      </c>
    </row>
    <row r="1988" spans="1:21" s="61" customFormat="1" ht="54" hidden="1" outlineLevel="1">
      <c r="A1988" s="32">
        <f t="shared" si="283"/>
        <v>2052</v>
      </c>
      <c r="B1988" s="32" t="s">
        <v>3868</v>
      </c>
      <c r="C1988" s="32" t="s">
        <v>18</v>
      </c>
      <c r="D1988" s="32" t="s">
        <v>10959</v>
      </c>
      <c r="E1988" s="34">
        <v>594648523</v>
      </c>
      <c r="F1988" s="34" t="s">
        <v>10960</v>
      </c>
      <c r="G1988" s="34" t="s">
        <v>13993</v>
      </c>
      <c r="H1988" s="35">
        <v>42711842100011</v>
      </c>
      <c r="I1988" s="36" t="str">
        <f t="shared" si="278"/>
        <v>4</v>
      </c>
      <c r="J1988" s="36">
        <f t="shared" si="279"/>
        <v>14</v>
      </c>
      <c r="K1988" s="36" t="str">
        <f t="shared" si="280"/>
        <v>27</v>
      </c>
      <c r="L1988" s="36" t="str">
        <f t="shared" si="281"/>
        <v>11</v>
      </c>
      <c r="M1988" s="36" t="str">
        <f t="shared" si="282"/>
        <v>84</v>
      </c>
      <c r="N1988" s="34">
        <f t="shared" si="284"/>
        <v>19418.871500000001</v>
      </c>
      <c r="O1988" s="37">
        <v>0</v>
      </c>
      <c r="P1988" s="37">
        <v>19418.871500000001</v>
      </c>
      <c r="Q1988" s="32" t="s">
        <v>3872</v>
      </c>
      <c r="R1988" s="37" t="s">
        <v>10961</v>
      </c>
      <c r="S1988" s="38">
        <v>44183</v>
      </c>
      <c r="T1988" s="39">
        <f t="shared" si="277"/>
        <v>28</v>
      </c>
    </row>
    <row r="1989" spans="1:21" s="61" customFormat="1" ht="54" hidden="1" outlineLevel="1">
      <c r="A1989" s="32">
        <f t="shared" si="283"/>
        <v>2053</v>
      </c>
      <c r="B1989" s="32" t="s">
        <v>3868</v>
      </c>
      <c r="C1989" s="32" t="s">
        <v>18</v>
      </c>
      <c r="D1989" s="32" t="s">
        <v>10962</v>
      </c>
      <c r="E1989" s="34" t="s">
        <v>10963</v>
      </c>
      <c r="F1989" s="34" t="s">
        <v>10964</v>
      </c>
      <c r="G1989" s="34" t="s">
        <v>13994</v>
      </c>
      <c r="H1989" s="35">
        <v>42807822100057</v>
      </c>
      <c r="I1989" s="36" t="str">
        <f t="shared" si="278"/>
        <v>4</v>
      </c>
      <c r="J1989" s="36">
        <f t="shared" si="279"/>
        <v>14</v>
      </c>
      <c r="K1989" s="36" t="str">
        <f t="shared" si="280"/>
        <v>28</v>
      </c>
      <c r="L1989" s="36" t="str">
        <f t="shared" si="281"/>
        <v>07</v>
      </c>
      <c r="M1989" s="36" t="str">
        <f t="shared" si="282"/>
        <v>82</v>
      </c>
      <c r="N1989" s="34">
        <f t="shared" si="284"/>
        <v>15491.921490000001</v>
      </c>
      <c r="O1989" s="37">
        <v>0</v>
      </c>
      <c r="P1989" s="37">
        <v>15491.921490000001</v>
      </c>
      <c r="Q1989" s="32" t="s">
        <v>3872</v>
      </c>
      <c r="R1989" s="37" t="s">
        <v>10899</v>
      </c>
      <c r="S1989" s="38">
        <v>44186</v>
      </c>
      <c r="T1989" s="39">
        <f t="shared" si="277"/>
        <v>28</v>
      </c>
    </row>
    <row r="1990" spans="1:21" s="61" customFormat="1" ht="54" hidden="1" outlineLevel="1">
      <c r="A1990" s="32">
        <f t="shared" si="283"/>
        <v>2054</v>
      </c>
      <c r="B1990" s="32" t="s">
        <v>3868</v>
      </c>
      <c r="C1990" s="32" t="s">
        <v>18</v>
      </c>
      <c r="D1990" s="32" t="s">
        <v>10965</v>
      </c>
      <c r="E1990" s="34">
        <v>540317947</v>
      </c>
      <c r="F1990" s="43" t="s">
        <v>2275</v>
      </c>
      <c r="G1990" s="34" t="s">
        <v>13995</v>
      </c>
      <c r="H1990" s="35">
        <v>33010902100058</v>
      </c>
      <c r="I1990" s="36" t="str">
        <f t="shared" si="278"/>
        <v>3</v>
      </c>
      <c r="J1990" s="36">
        <f t="shared" si="279"/>
        <v>14</v>
      </c>
      <c r="K1990" s="36" t="str">
        <f t="shared" si="280"/>
        <v>30</v>
      </c>
      <c r="L1990" s="36" t="str">
        <f t="shared" si="281"/>
        <v>10</v>
      </c>
      <c r="M1990" s="36" t="str">
        <f t="shared" si="282"/>
        <v>90</v>
      </c>
      <c r="N1990" s="34">
        <f t="shared" si="284"/>
        <v>22145.754000000001</v>
      </c>
      <c r="O1990" s="37">
        <v>21100</v>
      </c>
      <c r="P1990" s="37">
        <v>1045.7539999999999</v>
      </c>
      <c r="Q1990" s="32" t="s">
        <v>3872</v>
      </c>
      <c r="R1990" s="37" t="s">
        <v>10966</v>
      </c>
      <c r="S1990" s="38">
        <v>44623</v>
      </c>
      <c r="T1990" s="39">
        <f t="shared" si="277"/>
        <v>28</v>
      </c>
      <c r="U1990" s="72"/>
    </row>
    <row r="1991" spans="1:21" s="61" customFormat="1" ht="54" hidden="1" outlineLevel="1">
      <c r="A1991" s="32">
        <f t="shared" si="283"/>
        <v>2055</v>
      </c>
      <c r="B1991" s="32" t="s">
        <v>3868</v>
      </c>
      <c r="C1991" s="32" t="s">
        <v>18</v>
      </c>
      <c r="D1991" s="32" t="s">
        <v>10967</v>
      </c>
      <c r="E1991" s="34">
        <v>558110585</v>
      </c>
      <c r="F1991" s="34" t="s">
        <v>2302</v>
      </c>
      <c r="G1991" s="34" t="s">
        <v>13996</v>
      </c>
      <c r="H1991" s="35">
        <v>42808922100013</v>
      </c>
      <c r="I1991" s="36" t="str">
        <f t="shared" si="278"/>
        <v>4</v>
      </c>
      <c r="J1991" s="36">
        <f t="shared" si="279"/>
        <v>14</v>
      </c>
      <c r="K1991" s="36" t="str">
        <f t="shared" si="280"/>
        <v>28</v>
      </c>
      <c r="L1991" s="36" t="str">
        <f t="shared" si="281"/>
        <v>08</v>
      </c>
      <c r="M1991" s="36" t="str">
        <f t="shared" si="282"/>
        <v>92</v>
      </c>
      <c r="N1991" s="34">
        <f t="shared" si="284"/>
        <v>30418.541550000002</v>
      </c>
      <c r="O1991" s="37">
        <v>18270.07</v>
      </c>
      <c r="P1991" s="37">
        <v>12148.47155</v>
      </c>
      <c r="Q1991" s="32" t="s">
        <v>3872</v>
      </c>
      <c r="R1991" s="37" t="s">
        <v>10968</v>
      </c>
      <c r="S1991" s="38">
        <v>44215</v>
      </c>
      <c r="T1991" s="39">
        <f t="shared" si="277"/>
        <v>28</v>
      </c>
    </row>
    <row r="1992" spans="1:21" s="61" customFormat="1" ht="54" hidden="1" outlineLevel="1">
      <c r="A1992" s="32">
        <f t="shared" si="283"/>
        <v>2056</v>
      </c>
      <c r="B1992" s="32" t="s">
        <v>3868</v>
      </c>
      <c r="C1992" s="32" t="s">
        <v>18</v>
      </c>
      <c r="D1992" s="32" t="s">
        <v>10969</v>
      </c>
      <c r="E1992" s="34">
        <v>552588192</v>
      </c>
      <c r="F1992" s="34" t="s">
        <v>10970</v>
      </c>
      <c r="G1992" s="34" t="s">
        <v>13997</v>
      </c>
      <c r="H1992" s="35">
        <v>42809862100075</v>
      </c>
      <c r="I1992" s="36" t="str">
        <f t="shared" si="278"/>
        <v>4</v>
      </c>
      <c r="J1992" s="36">
        <f t="shared" si="279"/>
        <v>14</v>
      </c>
      <c r="K1992" s="36" t="str">
        <f t="shared" si="280"/>
        <v>28</v>
      </c>
      <c r="L1992" s="36" t="str">
        <f t="shared" si="281"/>
        <v>09</v>
      </c>
      <c r="M1992" s="36" t="str">
        <f t="shared" si="282"/>
        <v>86</v>
      </c>
      <c r="N1992" s="34">
        <f t="shared" si="284"/>
        <v>12518.191999999999</v>
      </c>
      <c r="O1992" s="37">
        <v>0</v>
      </c>
      <c r="P1992" s="37">
        <v>12518.191999999999</v>
      </c>
      <c r="Q1992" s="32" t="s">
        <v>3872</v>
      </c>
      <c r="R1992" s="37" t="s">
        <v>10971</v>
      </c>
      <c r="S1992" s="38">
        <v>44180</v>
      </c>
      <c r="T1992" s="39">
        <f t="shared" si="277"/>
        <v>28</v>
      </c>
    </row>
    <row r="1993" spans="1:21" s="61" customFormat="1" ht="54" hidden="1" outlineLevel="1">
      <c r="A1993" s="32">
        <f t="shared" si="283"/>
        <v>2057</v>
      </c>
      <c r="B1993" s="32" t="s">
        <v>3868</v>
      </c>
      <c r="C1993" s="32" t="s">
        <v>18</v>
      </c>
      <c r="D1993" s="32" t="s">
        <v>10972</v>
      </c>
      <c r="E1993" s="34">
        <v>533146159</v>
      </c>
      <c r="F1993" s="34" t="s">
        <v>2282</v>
      </c>
      <c r="G1993" s="34" t="s">
        <v>13998</v>
      </c>
      <c r="H1993" s="35">
        <v>42812742100014</v>
      </c>
      <c r="I1993" s="36" t="str">
        <f t="shared" si="278"/>
        <v>4</v>
      </c>
      <c r="J1993" s="36">
        <f t="shared" si="279"/>
        <v>14</v>
      </c>
      <c r="K1993" s="36" t="str">
        <f t="shared" si="280"/>
        <v>28</v>
      </c>
      <c r="L1993" s="36" t="str">
        <f t="shared" si="281"/>
        <v>12</v>
      </c>
      <c r="M1993" s="36" t="str">
        <f t="shared" si="282"/>
        <v>74</v>
      </c>
      <c r="N1993" s="34">
        <f t="shared" si="284"/>
        <v>28222.973839999999</v>
      </c>
      <c r="O1993" s="37">
        <v>21000</v>
      </c>
      <c r="P1993" s="37">
        <v>7222.9738399999997</v>
      </c>
      <c r="Q1993" s="32" t="s">
        <v>3872</v>
      </c>
      <c r="R1993" s="37" t="s">
        <v>10973</v>
      </c>
      <c r="S1993" s="38">
        <v>44420</v>
      </c>
      <c r="T1993" s="39">
        <f t="shared" si="277"/>
        <v>28</v>
      </c>
    </row>
    <row r="1994" spans="1:21" s="61" customFormat="1" ht="54" hidden="1" outlineLevel="1">
      <c r="A1994" s="32">
        <f t="shared" si="283"/>
        <v>2058</v>
      </c>
      <c r="B1994" s="32" t="s">
        <v>3868</v>
      </c>
      <c r="C1994" s="32" t="s">
        <v>18</v>
      </c>
      <c r="D1994" s="32" t="s">
        <v>10974</v>
      </c>
      <c r="E1994" s="34">
        <v>562283988</v>
      </c>
      <c r="F1994" s="43" t="s">
        <v>2219</v>
      </c>
      <c r="G1994" s="34" t="s">
        <v>13999</v>
      </c>
      <c r="H1994" s="35">
        <v>33008842100045</v>
      </c>
      <c r="I1994" s="36" t="str">
        <f t="shared" si="278"/>
        <v>3</v>
      </c>
      <c r="J1994" s="36">
        <f t="shared" si="279"/>
        <v>14</v>
      </c>
      <c r="K1994" s="36" t="str">
        <f t="shared" si="280"/>
        <v>30</v>
      </c>
      <c r="L1994" s="36" t="str">
        <f t="shared" si="281"/>
        <v>08</v>
      </c>
      <c r="M1994" s="36" t="str">
        <f t="shared" si="282"/>
        <v>84</v>
      </c>
      <c r="N1994" s="34">
        <f t="shared" si="284"/>
        <v>27500</v>
      </c>
      <c r="O1994" s="37">
        <v>27500</v>
      </c>
      <c r="P1994" s="37">
        <v>0</v>
      </c>
      <c r="Q1994" s="32" t="s">
        <v>3872</v>
      </c>
      <c r="R1994" s="37" t="s">
        <v>10975</v>
      </c>
      <c r="S1994" s="38">
        <v>44644</v>
      </c>
      <c r="T1994" s="39">
        <f t="shared" si="277"/>
        <v>28</v>
      </c>
      <c r="U1994" s="72"/>
    </row>
    <row r="1995" spans="1:21" s="61" customFormat="1" ht="54" hidden="1" outlineLevel="1">
      <c r="A1995" s="32">
        <f t="shared" si="283"/>
        <v>2059</v>
      </c>
      <c r="B1995" s="32" t="s">
        <v>3868</v>
      </c>
      <c r="C1995" s="32" t="s">
        <v>18</v>
      </c>
      <c r="D1995" s="32" t="s">
        <v>10976</v>
      </c>
      <c r="E1995" s="34">
        <v>575792861</v>
      </c>
      <c r="F1995" s="34" t="s">
        <v>2283</v>
      </c>
      <c r="G1995" s="34" t="s">
        <v>14000</v>
      </c>
      <c r="H1995" s="35">
        <v>42905815890016</v>
      </c>
      <c r="I1995" s="36" t="str">
        <f t="shared" si="278"/>
        <v>4</v>
      </c>
      <c r="J1995" s="36">
        <f t="shared" si="279"/>
        <v>14</v>
      </c>
      <c r="K1995" s="36" t="str">
        <f t="shared" si="280"/>
        <v>29</v>
      </c>
      <c r="L1995" s="36" t="str">
        <f t="shared" si="281"/>
        <v>05</v>
      </c>
      <c r="M1995" s="36" t="str">
        <f t="shared" si="282"/>
        <v>81</v>
      </c>
      <c r="N1995" s="34">
        <f t="shared" si="284"/>
        <v>29841.980080000001</v>
      </c>
      <c r="O1995" s="37">
        <v>20620</v>
      </c>
      <c r="P1995" s="37">
        <v>9221.9800799999994</v>
      </c>
      <c r="Q1995" s="32" t="s">
        <v>3872</v>
      </c>
      <c r="R1995" s="37" t="s">
        <v>10977</v>
      </c>
      <c r="S1995" s="38">
        <v>44428</v>
      </c>
      <c r="T1995" s="39">
        <f t="shared" si="277"/>
        <v>28</v>
      </c>
    </row>
    <row r="1996" spans="1:21" s="61" customFormat="1" ht="54" hidden="1" outlineLevel="1">
      <c r="A1996" s="32">
        <f t="shared" si="283"/>
        <v>2060</v>
      </c>
      <c r="B1996" s="32" t="s">
        <v>3868</v>
      </c>
      <c r="C1996" s="32" t="s">
        <v>18</v>
      </c>
      <c r="D1996" s="32" t="s">
        <v>10978</v>
      </c>
      <c r="E1996" s="34">
        <v>557135602</v>
      </c>
      <c r="F1996" s="43" t="s">
        <v>2238</v>
      </c>
      <c r="G1996" s="34" t="s">
        <v>14001</v>
      </c>
      <c r="H1996" s="35">
        <v>31603902100029</v>
      </c>
      <c r="I1996" s="36" t="str">
        <f t="shared" si="278"/>
        <v>3</v>
      </c>
      <c r="J1996" s="36">
        <f t="shared" si="279"/>
        <v>14</v>
      </c>
      <c r="K1996" s="36" t="str">
        <f t="shared" si="280"/>
        <v>16</v>
      </c>
      <c r="L1996" s="36" t="str">
        <f t="shared" si="281"/>
        <v>03</v>
      </c>
      <c r="M1996" s="36" t="str">
        <f t="shared" si="282"/>
        <v>90</v>
      </c>
      <c r="N1996" s="34">
        <f t="shared" si="284"/>
        <v>25000</v>
      </c>
      <c r="O1996" s="37">
        <v>25000</v>
      </c>
      <c r="P1996" s="37">
        <v>0</v>
      </c>
      <c r="Q1996" s="32" t="s">
        <v>3872</v>
      </c>
      <c r="R1996" s="37" t="s">
        <v>10979</v>
      </c>
      <c r="S1996" s="38">
        <v>44659</v>
      </c>
      <c r="T1996" s="39">
        <f t="shared" si="277"/>
        <v>28</v>
      </c>
      <c r="U1996" s="72"/>
    </row>
    <row r="1997" spans="1:21" s="61" customFormat="1" ht="54" hidden="1" outlineLevel="1">
      <c r="A1997" s="32">
        <f t="shared" si="283"/>
        <v>2061</v>
      </c>
      <c r="B1997" s="32" t="s">
        <v>3868</v>
      </c>
      <c r="C1997" s="32" t="s">
        <v>18</v>
      </c>
      <c r="D1997" s="32" t="s">
        <v>10980</v>
      </c>
      <c r="E1997" s="34">
        <v>518143160</v>
      </c>
      <c r="F1997" s="34" t="s">
        <v>2346</v>
      </c>
      <c r="G1997" s="34" t="s">
        <v>14002</v>
      </c>
      <c r="H1997" s="35">
        <v>42907862100087</v>
      </c>
      <c r="I1997" s="36" t="str">
        <f t="shared" si="278"/>
        <v>4</v>
      </c>
      <c r="J1997" s="36">
        <f t="shared" si="279"/>
        <v>14</v>
      </c>
      <c r="K1997" s="36" t="str">
        <f t="shared" si="280"/>
        <v>29</v>
      </c>
      <c r="L1997" s="36" t="str">
        <f t="shared" si="281"/>
        <v>07</v>
      </c>
      <c r="M1997" s="36" t="str">
        <f t="shared" si="282"/>
        <v>86</v>
      </c>
      <c r="N1997" s="34">
        <f t="shared" si="284"/>
        <v>26237.671490000001</v>
      </c>
      <c r="O1997" s="37">
        <v>17990.044999999998</v>
      </c>
      <c r="P1997" s="37">
        <v>8247.6264900000006</v>
      </c>
      <c r="Q1997" s="32" t="s">
        <v>3872</v>
      </c>
      <c r="R1997" s="37" t="s">
        <v>10981</v>
      </c>
      <c r="S1997" s="38">
        <v>44392</v>
      </c>
      <c r="T1997" s="39">
        <f t="shared" si="277"/>
        <v>28</v>
      </c>
    </row>
    <row r="1998" spans="1:21" s="61" customFormat="1" ht="54" hidden="1" outlineLevel="1">
      <c r="A1998" s="32">
        <f t="shared" si="283"/>
        <v>2062</v>
      </c>
      <c r="B1998" s="32" t="s">
        <v>3868</v>
      </c>
      <c r="C1998" s="32" t="s">
        <v>18</v>
      </c>
      <c r="D1998" s="32" t="s">
        <v>10982</v>
      </c>
      <c r="E1998" s="34">
        <v>469535489</v>
      </c>
      <c r="F1998" s="34" t="s">
        <v>2288</v>
      </c>
      <c r="G1998" s="34" t="s">
        <v>14003</v>
      </c>
      <c r="H1998" s="35">
        <v>43003805890017</v>
      </c>
      <c r="I1998" s="36" t="str">
        <f t="shared" si="278"/>
        <v>4</v>
      </c>
      <c r="J1998" s="36">
        <f t="shared" si="279"/>
        <v>14</v>
      </c>
      <c r="K1998" s="36" t="str">
        <f t="shared" si="280"/>
        <v>30</v>
      </c>
      <c r="L1998" s="36" t="str">
        <f t="shared" si="281"/>
        <v>03</v>
      </c>
      <c r="M1998" s="36" t="str">
        <f t="shared" si="282"/>
        <v>80</v>
      </c>
      <c r="N1998" s="34">
        <f t="shared" si="284"/>
        <v>31659.387000000002</v>
      </c>
      <c r="O1998" s="37">
        <v>21000</v>
      </c>
      <c r="P1998" s="37">
        <v>10659.387000000001</v>
      </c>
      <c r="Q1998" s="32" t="s">
        <v>3872</v>
      </c>
      <c r="R1998" s="37" t="s">
        <v>10983</v>
      </c>
      <c r="S1998" s="38">
        <v>44417</v>
      </c>
      <c r="T1998" s="39">
        <f t="shared" si="277"/>
        <v>28</v>
      </c>
    </row>
    <row r="1999" spans="1:21" s="61" customFormat="1" ht="54" hidden="1" outlineLevel="1">
      <c r="A1999" s="32">
        <f t="shared" si="283"/>
        <v>2063</v>
      </c>
      <c r="B1999" s="32" t="s">
        <v>3868</v>
      </c>
      <c r="C1999" s="32" t="s">
        <v>18</v>
      </c>
      <c r="D1999" s="32" t="s">
        <v>10984</v>
      </c>
      <c r="E1999" s="34" t="s">
        <v>10985</v>
      </c>
      <c r="F1999" s="34" t="s">
        <v>10986</v>
      </c>
      <c r="G1999" s="34" t="s">
        <v>14004</v>
      </c>
      <c r="H1999" s="35">
        <v>43005922150076</v>
      </c>
      <c r="I1999" s="36" t="str">
        <f t="shared" si="278"/>
        <v>4</v>
      </c>
      <c r="J1999" s="36">
        <f t="shared" si="279"/>
        <v>14</v>
      </c>
      <c r="K1999" s="36" t="str">
        <f t="shared" si="280"/>
        <v>30</v>
      </c>
      <c r="L1999" s="36" t="str">
        <f t="shared" si="281"/>
        <v>05</v>
      </c>
      <c r="M1999" s="36" t="str">
        <f t="shared" si="282"/>
        <v>92</v>
      </c>
      <c r="N1999" s="34">
        <f t="shared" si="284"/>
        <v>21591.06827</v>
      </c>
      <c r="O1999" s="37">
        <v>0</v>
      </c>
      <c r="P1999" s="37">
        <v>21591.06827</v>
      </c>
      <c r="Q1999" s="32" t="s">
        <v>3872</v>
      </c>
      <c r="R1999" s="37" t="s">
        <v>10987</v>
      </c>
      <c r="S1999" s="38">
        <v>44252</v>
      </c>
      <c r="T1999" s="39">
        <f t="shared" si="277"/>
        <v>28</v>
      </c>
    </row>
    <row r="2000" spans="1:21" s="61" customFormat="1" ht="54" hidden="1" outlineLevel="1">
      <c r="A2000" s="32">
        <f t="shared" si="283"/>
        <v>2064</v>
      </c>
      <c r="B2000" s="32" t="s">
        <v>3868</v>
      </c>
      <c r="C2000" s="32" t="s">
        <v>18</v>
      </c>
      <c r="D2000" s="32" t="s">
        <v>10988</v>
      </c>
      <c r="E2000" s="34">
        <v>496753309</v>
      </c>
      <c r="F2000" s="34" t="s">
        <v>10989</v>
      </c>
      <c r="G2000" s="34" t="s">
        <v>14005</v>
      </c>
      <c r="H2000" s="35">
        <v>43011872100087</v>
      </c>
      <c r="I2000" s="36" t="str">
        <f t="shared" si="278"/>
        <v>4</v>
      </c>
      <c r="J2000" s="36">
        <f t="shared" si="279"/>
        <v>14</v>
      </c>
      <c r="K2000" s="36" t="str">
        <f t="shared" si="280"/>
        <v>30</v>
      </c>
      <c r="L2000" s="36" t="str">
        <f t="shared" si="281"/>
        <v>11</v>
      </c>
      <c r="M2000" s="36" t="str">
        <f t="shared" si="282"/>
        <v>87</v>
      </c>
      <c r="N2000" s="34">
        <f t="shared" si="284"/>
        <v>15718.97824</v>
      </c>
      <c r="O2000" s="37">
        <v>0</v>
      </c>
      <c r="P2000" s="37">
        <v>15718.97824</v>
      </c>
      <c r="Q2000" s="32" t="s">
        <v>3872</v>
      </c>
      <c r="R2000" s="37" t="s">
        <v>10990</v>
      </c>
      <c r="S2000" s="38">
        <v>44221</v>
      </c>
      <c r="T2000" s="39">
        <f t="shared" si="277"/>
        <v>28</v>
      </c>
    </row>
    <row r="2001" spans="1:21" s="61" customFormat="1" ht="54" hidden="1" outlineLevel="1">
      <c r="A2001" s="32">
        <f t="shared" si="283"/>
        <v>2065</v>
      </c>
      <c r="B2001" s="32" t="s">
        <v>3868</v>
      </c>
      <c r="C2001" s="32" t="s">
        <v>18</v>
      </c>
      <c r="D2001" s="32" t="s">
        <v>10991</v>
      </c>
      <c r="E2001" s="34">
        <v>558102698</v>
      </c>
      <c r="F2001" s="43" t="s">
        <v>2281</v>
      </c>
      <c r="G2001" s="34" t="s">
        <v>14006</v>
      </c>
      <c r="H2001" s="35">
        <v>30307932100110</v>
      </c>
      <c r="I2001" s="36" t="str">
        <f t="shared" si="278"/>
        <v>3</v>
      </c>
      <c r="J2001" s="36">
        <f t="shared" si="279"/>
        <v>14</v>
      </c>
      <c r="K2001" s="36" t="str">
        <f t="shared" si="280"/>
        <v>03</v>
      </c>
      <c r="L2001" s="36" t="str">
        <f t="shared" si="281"/>
        <v>07</v>
      </c>
      <c r="M2001" s="36" t="str">
        <f t="shared" si="282"/>
        <v>93</v>
      </c>
      <c r="N2001" s="34">
        <f t="shared" si="284"/>
        <v>14025.761</v>
      </c>
      <c r="O2001" s="37">
        <v>13400</v>
      </c>
      <c r="P2001" s="37">
        <v>625.76099999999997</v>
      </c>
      <c r="Q2001" s="32" t="s">
        <v>3872</v>
      </c>
      <c r="R2001" s="37" t="s">
        <v>10992</v>
      </c>
      <c r="S2001" s="38">
        <v>44629</v>
      </c>
      <c r="T2001" s="39">
        <f t="shared" si="277"/>
        <v>28</v>
      </c>
      <c r="U2001" s="72"/>
    </row>
    <row r="2002" spans="1:21" s="61" customFormat="1" ht="54" hidden="1" outlineLevel="1">
      <c r="A2002" s="32">
        <f t="shared" si="283"/>
        <v>2066</v>
      </c>
      <c r="B2002" s="32" t="s">
        <v>3868</v>
      </c>
      <c r="C2002" s="32" t="s">
        <v>18</v>
      </c>
      <c r="D2002" s="32" t="s">
        <v>10993</v>
      </c>
      <c r="E2002" s="34">
        <v>594525139</v>
      </c>
      <c r="F2002" s="43" t="s">
        <v>2270</v>
      </c>
      <c r="G2002" s="34" t="s">
        <v>14007</v>
      </c>
      <c r="H2002" s="35">
        <v>32705922100023</v>
      </c>
      <c r="I2002" s="36" t="str">
        <f t="shared" si="278"/>
        <v>3</v>
      </c>
      <c r="J2002" s="36">
        <f t="shared" si="279"/>
        <v>14</v>
      </c>
      <c r="K2002" s="36" t="str">
        <f t="shared" si="280"/>
        <v>27</v>
      </c>
      <c r="L2002" s="36" t="str">
        <f t="shared" si="281"/>
        <v>05</v>
      </c>
      <c r="M2002" s="36" t="str">
        <f t="shared" si="282"/>
        <v>92</v>
      </c>
      <c r="N2002" s="34">
        <f t="shared" si="284"/>
        <v>16600</v>
      </c>
      <c r="O2002" s="37">
        <v>16600</v>
      </c>
      <c r="P2002" s="37">
        <v>0</v>
      </c>
      <c r="Q2002" s="32" t="s">
        <v>3872</v>
      </c>
      <c r="R2002" s="37" t="s">
        <v>10994</v>
      </c>
      <c r="S2002" s="38">
        <v>44688</v>
      </c>
      <c r="T2002" s="39">
        <f t="shared" si="277"/>
        <v>28</v>
      </c>
      <c r="U2002" s="72"/>
    </row>
    <row r="2003" spans="1:21" s="61" customFormat="1" ht="54" hidden="1" outlineLevel="1">
      <c r="A2003" s="32">
        <f t="shared" si="283"/>
        <v>2067</v>
      </c>
      <c r="B2003" s="32" t="s">
        <v>3868</v>
      </c>
      <c r="C2003" s="32" t="s">
        <v>18</v>
      </c>
      <c r="D2003" s="32" t="s">
        <v>10995</v>
      </c>
      <c r="E2003" s="34">
        <v>533975045</v>
      </c>
      <c r="F2003" s="43" t="s">
        <v>2229</v>
      </c>
      <c r="G2003" s="34" t="s">
        <v>14008</v>
      </c>
      <c r="H2003" s="35">
        <v>31111952100013</v>
      </c>
      <c r="I2003" s="36" t="str">
        <f t="shared" si="278"/>
        <v>3</v>
      </c>
      <c r="J2003" s="36">
        <f t="shared" si="279"/>
        <v>14</v>
      </c>
      <c r="K2003" s="36" t="str">
        <f t="shared" si="280"/>
        <v>11</v>
      </c>
      <c r="L2003" s="36" t="str">
        <f t="shared" si="281"/>
        <v>11</v>
      </c>
      <c r="M2003" s="36" t="str">
        <f t="shared" si="282"/>
        <v>95</v>
      </c>
      <c r="N2003" s="34">
        <f t="shared" si="284"/>
        <v>25800</v>
      </c>
      <c r="O2003" s="37">
        <v>25800</v>
      </c>
      <c r="P2003" s="37">
        <v>0</v>
      </c>
      <c r="Q2003" s="32" t="s">
        <v>3872</v>
      </c>
      <c r="R2003" s="37" t="s">
        <v>10996</v>
      </c>
      <c r="S2003" s="38">
        <v>44692</v>
      </c>
      <c r="T2003" s="39">
        <f t="shared" si="277"/>
        <v>28</v>
      </c>
      <c r="U2003" s="72"/>
    </row>
    <row r="2004" spans="1:21" s="61" customFormat="1" ht="54" hidden="1" outlineLevel="1">
      <c r="A2004" s="32">
        <f t="shared" si="283"/>
        <v>2068</v>
      </c>
      <c r="B2004" s="32" t="s">
        <v>3868</v>
      </c>
      <c r="C2004" s="32" t="s">
        <v>18</v>
      </c>
      <c r="D2004" s="32" t="s">
        <v>10997</v>
      </c>
      <c r="E2004" s="34">
        <v>528358569</v>
      </c>
      <c r="F2004" s="34" t="s">
        <v>2278</v>
      </c>
      <c r="G2004" s="34" t="s">
        <v>14009</v>
      </c>
      <c r="H2004" s="35">
        <v>43107882100062</v>
      </c>
      <c r="I2004" s="36" t="str">
        <f t="shared" si="278"/>
        <v>4</v>
      </c>
      <c r="J2004" s="36">
        <f t="shared" si="279"/>
        <v>14</v>
      </c>
      <c r="K2004" s="36" t="str">
        <f t="shared" si="280"/>
        <v>31</v>
      </c>
      <c r="L2004" s="36" t="str">
        <f t="shared" si="281"/>
        <v>07</v>
      </c>
      <c r="M2004" s="36" t="str">
        <f t="shared" si="282"/>
        <v>88</v>
      </c>
      <c r="N2004" s="34">
        <f t="shared" si="284"/>
        <v>33036.640290000003</v>
      </c>
      <c r="O2004" s="37">
        <v>23090</v>
      </c>
      <c r="P2004" s="37">
        <v>9946.6402900000012</v>
      </c>
      <c r="Q2004" s="32" t="s">
        <v>3872</v>
      </c>
      <c r="R2004" s="37" t="s">
        <v>10998</v>
      </c>
      <c r="S2004" s="38">
        <v>44435</v>
      </c>
      <c r="T2004" s="39">
        <f t="shared" si="277"/>
        <v>28</v>
      </c>
    </row>
    <row r="2005" spans="1:21" s="61" customFormat="1" ht="54" hidden="1" outlineLevel="1">
      <c r="A2005" s="32">
        <f t="shared" si="283"/>
        <v>2069</v>
      </c>
      <c r="B2005" s="32" t="s">
        <v>3868</v>
      </c>
      <c r="C2005" s="32" t="s">
        <v>18</v>
      </c>
      <c r="D2005" s="32" t="s">
        <v>10999</v>
      </c>
      <c r="E2005" s="34">
        <v>569087553</v>
      </c>
      <c r="F2005" s="43" t="s">
        <v>11000</v>
      </c>
      <c r="G2005" s="34" t="s">
        <v>14010</v>
      </c>
      <c r="H2005" s="35">
        <v>33003922100061</v>
      </c>
      <c r="I2005" s="36" t="str">
        <f t="shared" si="278"/>
        <v>3</v>
      </c>
      <c r="J2005" s="36">
        <f t="shared" si="279"/>
        <v>14</v>
      </c>
      <c r="K2005" s="36" t="str">
        <f t="shared" si="280"/>
        <v>30</v>
      </c>
      <c r="L2005" s="36" t="str">
        <f t="shared" si="281"/>
        <v>03</v>
      </c>
      <c r="M2005" s="36" t="str">
        <f t="shared" si="282"/>
        <v>92</v>
      </c>
      <c r="N2005" s="34">
        <f t="shared" si="284"/>
        <v>23740</v>
      </c>
      <c r="O2005" s="37">
        <v>23740</v>
      </c>
      <c r="P2005" s="37">
        <v>0</v>
      </c>
      <c r="Q2005" s="32" t="s">
        <v>3872</v>
      </c>
      <c r="R2005" s="37" t="s">
        <v>11001</v>
      </c>
      <c r="S2005" s="38">
        <v>44700</v>
      </c>
      <c r="T2005" s="39">
        <f t="shared" si="277"/>
        <v>28</v>
      </c>
      <c r="U2005" s="72"/>
    </row>
    <row r="2006" spans="1:21" s="61" customFormat="1" ht="54" hidden="1" outlineLevel="1">
      <c r="A2006" s="32">
        <f t="shared" si="283"/>
        <v>2070</v>
      </c>
      <c r="B2006" s="32" t="s">
        <v>3868</v>
      </c>
      <c r="C2006" s="32" t="s">
        <v>18</v>
      </c>
      <c r="D2006" s="32" t="s">
        <v>11002</v>
      </c>
      <c r="E2006" s="34">
        <v>530887727</v>
      </c>
      <c r="F2006" s="34" t="s">
        <v>2350</v>
      </c>
      <c r="G2006" s="34" t="s">
        <v>14011</v>
      </c>
      <c r="H2006" s="35">
        <v>31507872100011</v>
      </c>
      <c r="I2006" s="36" t="str">
        <f t="shared" si="278"/>
        <v>3</v>
      </c>
      <c r="J2006" s="36">
        <f t="shared" si="279"/>
        <v>14</v>
      </c>
      <c r="K2006" s="36" t="str">
        <f t="shared" si="280"/>
        <v>15</v>
      </c>
      <c r="L2006" s="36" t="str">
        <f t="shared" si="281"/>
        <v>07</v>
      </c>
      <c r="M2006" s="36" t="str">
        <f t="shared" si="282"/>
        <v>87</v>
      </c>
      <c r="N2006" s="34">
        <f t="shared" si="284"/>
        <v>34150.061999999998</v>
      </c>
      <c r="O2006" s="37">
        <v>32000</v>
      </c>
      <c r="P2006" s="37">
        <v>2150.0619999999999</v>
      </c>
      <c r="Q2006" s="32" t="s">
        <v>3872</v>
      </c>
      <c r="R2006" s="37" t="s">
        <v>11003</v>
      </c>
      <c r="S2006" s="38">
        <v>44244</v>
      </c>
      <c r="T2006" s="39">
        <f t="shared" si="277"/>
        <v>28</v>
      </c>
    </row>
    <row r="2007" spans="1:21" s="61" customFormat="1" ht="54" hidden="1" outlineLevel="1">
      <c r="A2007" s="32">
        <f t="shared" si="283"/>
        <v>2071</v>
      </c>
      <c r="B2007" s="32" t="s">
        <v>3868</v>
      </c>
      <c r="C2007" s="32" t="s">
        <v>18</v>
      </c>
      <c r="D2007" s="32" t="s">
        <v>11004</v>
      </c>
      <c r="E2007" s="34">
        <v>483187330</v>
      </c>
      <c r="F2007" s="34" t="s">
        <v>11005</v>
      </c>
      <c r="G2007" s="34" t="s">
        <v>14012</v>
      </c>
      <c r="H2007" s="35">
        <v>43110812100014</v>
      </c>
      <c r="I2007" s="36" t="str">
        <f t="shared" si="278"/>
        <v>4</v>
      </c>
      <c r="J2007" s="36">
        <f t="shared" si="279"/>
        <v>14</v>
      </c>
      <c r="K2007" s="36" t="str">
        <f t="shared" si="280"/>
        <v>31</v>
      </c>
      <c r="L2007" s="36" t="str">
        <f t="shared" si="281"/>
        <v>10</v>
      </c>
      <c r="M2007" s="36" t="str">
        <f t="shared" si="282"/>
        <v>81</v>
      </c>
      <c r="N2007" s="34">
        <f t="shared" si="284"/>
        <v>11623.315530000002</v>
      </c>
      <c r="O2007" s="37">
        <v>0</v>
      </c>
      <c r="P2007" s="37">
        <v>11623.315530000002</v>
      </c>
      <c r="Q2007" s="32" t="s">
        <v>3872</v>
      </c>
      <c r="R2007" s="37" t="s">
        <v>11006</v>
      </c>
      <c r="S2007" s="38">
        <v>44452</v>
      </c>
      <c r="T2007" s="39">
        <f t="shared" ref="T2007:T2070" si="285">+LEN(R2007)</f>
        <v>28</v>
      </c>
    </row>
    <row r="2008" spans="1:21" s="61" customFormat="1" ht="54" hidden="1" outlineLevel="1">
      <c r="A2008" s="32">
        <f t="shared" si="283"/>
        <v>2072</v>
      </c>
      <c r="B2008" s="32" t="s">
        <v>3868</v>
      </c>
      <c r="C2008" s="32" t="s">
        <v>18</v>
      </c>
      <c r="D2008" s="32" t="s">
        <v>11007</v>
      </c>
      <c r="E2008" s="34">
        <v>618731241</v>
      </c>
      <c r="F2008" s="43" t="s">
        <v>2258</v>
      </c>
      <c r="G2008" s="34" t="s">
        <v>14013</v>
      </c>
      <c r="H2008" s="35">
        <v>43110932210062</v>
      </c>
      <c r="I2008" s="36" t="str">
        <f t="shared" si="278"/>
        <v>4</v>
      </c>
      <c r="J2008" s="36">
        <f t="shared" si="279"/>
        <v>14</v>
      </c>
      <c r="K2008" s="36" t="str">
        <f t="shared" si="280"/>
        <v>31</v>
      </c>
      <c r="L2008" s="36" t="str">
        <f t="shared" si="281"/>
        <v>10</v>
      </c>
      <c r="M2008" s="36" t="str">
        <f t="shared" si="282"/>
        <v>93</v>
      </c>
      <c r="N2008" s="34">
        <f t="shared" si="284"/>
        <v>16600</v>
      </c>
      <c r="O2008" s="37">
        <v>16600</v>
      </c>
      <c r="P2008" s="37">
        <v>0</v>
      </c>
      <c r="Q2008" s="32" t="s">
        <v>3872</v>
      </c>
      <c r="R2008" s="37" t="s">
        <v>11008</v>
      </c>
      <c r="S2008" s="38">
        <v>44686</v>
      </c>
      <c r="T2008" s="39">
        <f t="shared" si="285"/>
        <v>28</v>
      </c>
      <c r="U2008" s="72"/>
    </row>
    <row r="2009" spans="1:21" s="61" customFormat="1" ht="54" hidden="1" outlineLevel="1">
      <c r="A2009" s="32">
        <f t="shared" si="283"/>
        <v>2073</v>
      </c>
      <c r="B2009" s="32" t="s">
        <v>3868</v>
      </c>
      <c r="C2009" s="32" t="s">
        <v>18</v>
      </c>
      <c r="D2009" s="32" t="s">
        <v>11009</v>
      </c>
      <c r="E2009" s="34">
        <v>517714899</v>
      </c>
      <c r="F2009" s="34" t="s">
        <v>2299</v>
      </c>
      <c r="G2009" s="34" t="s">
        <v>14014</v>
      </c>
      <c r="H2009" s="35">
        <v>40802902100022</v>
      </c>
      <c r="I2009" s="36" t="str">
        <f t="shared" si="278"/>
        <v>4</v>
      </c>
      <c r="J2009" s="36">
        <f t="shared" si="279"/>
        <v>14</v>
      </c>
      <c r="K2009" s="36" t="str">
        <f t="shared" si="280"/>
        <v>08</v>
      </c>
      <c r="L2009" s="36" t="str">
        <f t="shared" si="281"/>
        <v>02</v>
      </c>
      <c r="M2009" s="36" t="str">
        <f t="shared" si="282"/>
        <v>90</v>
      </c>
      <c r="N2009" s="34">
        <f t="shared" si="284"/>
        <v>26775.744070000001</v>
      </c>
      <c r="O2009" s="37">
        <v>18400</v>
      </c>
      <c r="P2009" s="37">
        <v>8375.7440699999988</v>
      </c>
      <c r="Q2009" s="32" t="s">
        <v>3872</v>
      </c>
      <c r="R2009" s="37" t="s">
        <v>11010</v>
      </c>
      <c r="S2009" s="38">
        <v>44378</v>
      </c>
      <c r="T2009" s="39">
        <f t="shared" si="285"/>
        <v>28</v>
      </c>
    </row>
    <row r="2010" spans="1:21" s="61" customFormat="1" ht="54" outlineLevel="1">
      <c r="A2010" s="32">
        <f t="shared" si="283"/>
        <v>2074</v>
      </c>
      <c r="B2010" s="32" t="s">
        <v>3868</v>
      </c>
      <c r="C2010" s="32" t="s">
        <v>18</v>
      </c>
      <c r="D2010" s="32" t="s">
        <v>11011</v>
      </c>
      <c r="E2010" s="34">
        <v>454848804</v>
      </c>
      <c r="F2010" s="43" t="s">
        <v>2386</v>
      </c>
      <c r="G2010" s="34" t="s">
        <v>14015</v>
      </c>
      <c r="H2010" s="35">
        <v>33008782100028</v>
      </c>
      <c r="I2010" s="36" t="str">
        <f t="shared" si="278"/>
        <v>3</v>
      </c>
      <c r="J2010" s="36">
        <f t="shared" si="279"/>
        <v>14</v>
      </c>
      <c r="K2010" s="36" t="str">
        <f t="shared" si="280"/>
        <v>30</v>
      </c>
      <c r="L2010" s="36" t="str">
        <f t="shared" si="281"/>
        <v>08</v>
      </c>
      <c r="M2010" s="36" t="str">
        <f t="shared" si="282"/>
        <v>78</v>
      </c>
      <c r="N2010" s="34">
        <f t="shared" si="284"/>
        <v>32000</v>
      </c>
      <c r="O2010" s="37">
        <v>32000</v>
      </c>
      <c r="P2010" s="37">
        <v>0</v>
      </c>
      <c r="Q2010" s="32" t="s">
        <v>3872</v>
      </c>
      <c r="R2010" s="37" t="s">
        <v>11012</v>
      </c>
      <c r="S2010" s="38">
        <v>44636</v>
      </c>
      <c r="T2010" s="39">
        <f t="shared" si="285"/>
        <v>28</v>
      </c>
      <c r="U2010" s="72"/>
    </row>
    <row r="2011" spans="1:21" s="61" customFormat="1" ht="54" hidden="1" outlineLevel="1">
      <c r="A2011" s="32">
        <f t="shared" si="283"/>
        <v>2075</v>
      </c>
      <c r="B2011" s="32" t="s">
        <v>3868</v>
      </c>
      <c r="C2011" s="32" t="s">
        <v>18</v>
      </c>
      <c r="D2011" s="32" t="s">
        <v>11013</v>
      </c>
      <c r="E2011" s="34">
        <v>517974609</v>
      </c>
      <c r="F2011" s="34" t="s">
        <v>11014</v>
      </c>
      <c r="G2011" s="34" t="s">
        <v>14016</v>
      </c>
      <c r="H2011" s="35">
        <v>40903805890017</v>
      </c>
      <c r="I2011" s="36" t="str">
        <f t="shared" si="278"/>
        <v>4</v>
      </c>
      <c r="J2011" s="36">
        <f t="shared" si="279"/>
        <v>14</v>
      </c>
      <c r="K2011" s="36" t="str">
        <f t="shared" si="280"/>
        <v>09</v>
      </c>
      <c r="L2011" s="36" t="str">
        <f t="shared" si="281"/>
        <v>03</v>
      </c>
      <c r="M2011" s="36" t="str">
        <f t="shared" si="282"/>
        <v>80</v>
      </c>
      <c r="N2011" s="34">
        <f t="shared" si="284"/>
        <v>21257.936120000002</v>
      </c>
      <c r="O2011" s="37">
        <v>0</v>
      </c>
      <c r="P2011" s="37">
        <v>21257.936120000002</v>
      </c>
      <c r="Q2011" s="32" t="s">
        <v>3872</v>
      </c>
      <c r="R2011" s="37" t="s">
        <v>11015</v>
      </c>
      <c r="S2011" s="38">
        <v>44172</v>
      </c>
      <c r="T2011" s="39">
        <f t="shared" si="285"/>
        <v>28</v>
      </c>
    </row>
    <row r="2012" spans="1:21" s="61" customFormat="1" ht="54" outlineLevel="1">
      <c r="A2012" s="32">
        <f t="shared" si="283"/>
        <v>2076</v>
      </c>
      <c r="B2012" s="32" t="s">
        <v>3868</v>
      </c>
      <c r="C2012" s="32" t="s">
        <v>18</v>
      </c>
      <c r="D2012" s="32" t="s">
        <v>11016</v>
      </c>
      <c r="E2012" s="34">
        <v>558520075</v>
      </c>
      <c r="F2012" s="43" t="s">
        <v>2399</v>
      </c>
      <c r="G2012" s="34" t="s">
        <v>14017</v>
      </c>
      <c r="H2012" s="35">
        <v>31711935890014</v>
      </c>
      <c r="I2012" s="36" t="str">
        <f t="shared" si="278"/>
        <v>3</v>
      </c>
      <c r="J2012" s="36">
        <f t="shared" si="279"/>
        <v>14</v>
      </c>
      <c r="K2012" s="36" t="str">
        <f t="shared" si="280"/>
        <v>17</v>
      </c>
      <c r="L2012" s="36" t="str">
        <f t="shared" si="281"/>
        <v>11</v>
      </c>
      <c r="M2012" s="36" t="str">
        <f t="shared" si="282"/>
        <v>93</v>
      </c>
      <c r="N2012" s="34">
        <f t="shared" si="284"/>
        <v>33528.33</v>
      </c>
      <c r="O2012" s="37">
        <v>32000</v>
      </c>
      <c r="P2012" s="37">
        <v>1528.33</v>
      </c>
      <c r="Q2012" s="32" t="s">
        <v>3872</v>
      </c>
      <c r="R2012" s="37" t="s">
        <v>11017</v>
      </c>
      <c r="S2012" s="38">
        <v>44664</v>
      </c>
      <c r="T2012" s="39">
        <f t="shared" si="285"/>
        <v>28</v>
      </c>
      <c r="U2012" s="72"/>
    </row>
    <row r="2013" spans="1:21" s="61" customFormat="1" ht="54" hidden="1" outlineLevel="1">
      <c r="A2013" s="32">
        <f t="shared" si="283"/>
        <v>2077</v>
      </c>
      <c r="B2013" s="32" t="s">
        <v>3868</v>
      </c>
      <c r="C2013" s="32" t="s">
        <v>18</v>
      </c>
      <c r="D2013" s="32" t="s">
        <v>11018</v>
      </c>
      <c r="E2013" s="34">
        <v>526702940</v>
      </c>
      <c r="F2013" s="34" t="s">
        <v>2343</v>
      </c>
      <c r="G2013" s="34" t="s">
        <v>14018</v>
      </c>
      <c r="H2013" s="35">
        <v>43004892100038</v>
      </c>
      <c r="I2013" s="42" t="str">
        <f t="shared" si="278"/>
        <v>4</v>
      </c>
      <c r="J2013" s="42">
        <f t="shared" si="279"/>
        <v>14</v>
      </c>
      <c r="K2013" s="42" t="str">
        <f t="shared" si="280"/>
        <v>30</v>
      </c>
      <c r="L2013" s="42" t="str">
        <f t="shared" si="281"/>
        <v>04</v>
      </c>
      <c r="M2013" s="42" t="str">
        <f t="shared" si="282"/>
        <v>89</v>
      </c>
      <c r="N2013" s="34">
        <f t="shared" si="284"/>
        <v>16420.499</v>
      </c>
      <c r="O2013" s="37">
        <v>0</v>
      </c>
      <c r="P2013" s="37">
        <v>16420.499</v>
      </c>
      <c r="Q2013" s="32" t="s">
        <v>3872</v>
      </c>
      <c r="R2013" s="37" t="s">
        <v>11019</v>
      </c>
      <c r="S2013" s="38">
        <v>44298</v>
      </c>
      <c r="T2013" s="39">
        <f t="shared" si="285"/>
        <v>28</v>
      </c>
    </row>
    <row r="2014" spans="1:21" s="61" customFormat="1" ht="18.75" hidden="1">
      <c r="A2014" s="217" t="s">
        <v>11020</v>
      </c>
      <c r="B2014" s="217"/>
      <c r="C2014" s="32"/>
      <c r="D2014" s="32"/>
      <c r="E2014" s="34"/>
      <c r="F2014" s="34"/>
      <c r="G2014" s="34" t="s">
        <v>13433</v>
      </c>
      <c r="H2014" s="35"/>
      <c r="I2014" s="36"/>
      <c r="J2014" s="36"/>
      <c r="K2014" s="36"/>
      <c r="L2014" s="36"/>
      <c r="M2014" s="36"/>
      <c r="N2014" s="60">
        <f>SUM(N2015:N2165)</f>
        <v>3271291.1570400004</v>
      </c>
      <c r="O2014" s="60">
        <f t="shared" ref="O2014:P2014" si="286">SUM(O2015:O2165)</f>
        <v>2181497.4180000001</v>
      </c>
      <c r="P2014" s="60">
        <f t="shared" si="286"/>
        <v>1089793.7390399999</v>
      </c>
      <c r="Q2014" s="32"/>
      <c r="R2014" s="30"/>
      <c r="S2014" s="30"/>
      <c r="T2014" s="39">
        <f t="shared" si="285"/>
        <v>0</v>
      </c>
    </row>
    <row r="2015" spans="1:21" s="61" customFormat="1" ht="18" hidden="1" customHeight="1" outlineLevel="1">
      <c r="A2015" s="32">
        <f>+A2013+1</f>
        <v>2078</v>
      </c>
      <c r="B2015" s="32" t="s">
        <v>3868</v>
      </c>
      <c r="C2015" s="32" t="s">
        <v>19</v>
      </c>
      <c r="D2015" s="32" t="s">
        <v>11021</v>
      </c>
      <c r="E2015" s="34">
        <v>607179238</v>
      </c>
      <c r="F2015" s="34" t="s">
        <v>11022</v>
      </c>
      <c r="G2015" s="34" t="s">
        <v>14019</v>
      </c>
      <c r="H2015" s="35" t="s">
        <v>11023</v>
      </c>
      <c r="I2015" s="36" t="str">
        <f t="shared" ref="I2015:I2078" si="287">+MID(H2015,1,1)</f>
        <v>4</v>
      </c>
      <c r="J2015" s="36">
        <f t="shared" ref="J2015:J2078" si="288">+LEN(H2015)</f>
        <v>14</v>
      </c>
      <c r="K2015" s="36" t="str">
        <f t="shared" ref="K2015:K2078" si="289">+MID(H2015,2,2)</f>
        <v>01</v>
      </c>
      <c r="L2015" s="36" t="str">
        <f t="shared" ref="L2015:L2078" si="290">+MID(H2015,4,2)</f>
        <v>04</v>
      </c>
      <c r="M2015" s="36" t="str">
        <f t="shared" ref="M2015:M2078" si="291">+MID(H2015,6,2)</f>
        <v>93</v>
      </c>
      <c r="N2015" s="34">
        <f t="shared" si="284"/>
        <v>28278.733700000001</v>
      </c>
      <c r="O2015" s="37">
        <v>0</v>
      </c>
      <c r="P2015" s="37">
        <v>28278.733700000001</v>
      </c>
      <c r="Q2015" s="32" t="s">
        <v>3872</v>
      </c>
      <c r="R2015" s="37" t="s">
        <v>11024</v>
      </c>
      <c r="S2015" s="38">
        <v>44127</v>
      </c>
      <c r="T2015" s="39">
        <f t="shared" si="285"/>
        <v>28</v>
      </c>
    </row>
    <row r="2016" spans="1:21" s="61" customFormat="1" ht="54" hidden="1" outlineLevel="1">
      <c r="A2016" s="32">
        <f t="shared" si="283"/>
        <v>2079</v>
      </c>
      <c r="B2016" s="32" t="s">
        <v>3868</v>
      </c>
      <c r="C2016" s="32" t="s">
        <v>19</v>
      </c>
      <c r="D2016" s="32" t="s">
        <v>11025</v>
      </c>
      <c r="E2016" s="34">
        <v>522462001</v>
      </c>
      <c r="F2016" s="34" t="s">
        <v>11026</v>
      </c>
      <c r="G2016" s="34" t="s">
        <v>14020</v>
      </c>
      <c r="H2016" s="35" t="s">
        <v>11027</v>
      </c>
      <c r="I2016" s="36" t="str">
        <f t="shared" si="287"/>
        <v>4</v>
      </c>
      <c r="J2016" s="36">
        <f t="shared" si="288"/>
        <v>14</v>
      </c>
      <c r="K2016" s="36" t="str">
        <f t="shared" si="289"/>
        <v>02</v>
      </c>
      <c r="L2016" s="36" t="str">
        <f t="shared" si="290"/>
        <v>11</v>
      </c>
      <c r="M2016" s="36" t="str">
        <f t="shared" si="291"/>
        <v>84</v>
      </c>
      <c r="N2016" s="34">
        <f t="shared" si="284"/>
        <v>15457.024670000001</v>
      </c>
      <c r="O2016" s="37">
        <v>0</v>
      </c>
      <c r="P2016" s="37">
        <v>15457.024670000001</v>
      </c>
      <c r="Q2016" s="32" t="s">
        <v>3872</v>
      </c>
      <c r="R2016" s="37" t="s">
        <v>11028</v>
      </c>
      <c r="S2016" s="38">
        <v>44068</v>
      </c>
      <c r="T2016" s="39">
        <f t="shared" si="285"/>
        <v>28</v>
      </c>
    </row>
    <row r="2017" spans="1:20" s="61" customFormat="1" ht="54" hidden="1" outlineLevel="1">
      <c r="A2017" s="32">
        <f t="shared" si="283"/>
        <v>2080</v>
      </c>
      <c r="B2017" s="32" t="s">
        <v>3868</v>
      </c>
      <c r="C2017" s="32" t="s">
        <v>19</v>
      </c>
      <c r="D2017" s="32" t="s">
        <v>11029</v>
      </c>
      <c r="E2017" s="34">
        <v>538912278</v>
      </c>
      <c r="F2017" s="34" t="s">
        <v>11030</v>
      </c>
      <c r="G2017" s="34" t="s">
        <v>14021</v>
      </c>
      <c r="H2017" s="35">
        <v>31409902180021</v>
      </c>
      <c r="I2017" s="36" t="str">
        <f t="shared" si="287"/>
        <v>3</v>
      </c>
      <c r="J2017" s="36">
        <f t="shared" si="288"/>
        <v>14</v>
      </c>
      <c r="K2017" s="36" t="str">
        <f t="shared" si="289"/>
        <v>14</v>
      </c>
      <c r="L2017" s="36" t="str">
        <f t="shared" si="290"/>
        <v>09</v>
      </c>
      <c r="M2017" s="36" t="str">
        <f t="shared" si="291"/>
        <v>90</v>
      </c>
      <c r="N2017" s="34">
        <f t="shared" si="284"/>
        <v>15737.187460000001</v>
      </c>
      <c r="O2017" s="37">
        <v>0</v>
      </c>
      <c r="P2017" s="37">
        <v>15737.187460000001</v>
      </c>
      <c r="Q2017" s="32" t="s">
        <v>3872</v>
      </c>
      <c r="R2017" s="37" t="s">
        <v>11031</v>
      </c>
      <c r="S2017" s="38">
        <v>44127</v>
      </c>
      <c r="T2017" s="39">
        <f t="shared" si="285"/>
        <v>28</v>
      </c>
    </row>
    <row r="2018" spans="1:20" s="61" customFormat="1" ht="54" hidden="1" outlineLevel="1">
      <c r="A2018" s="32">
        <f t="shared" si="283"/>
        <v>2081</v>
      </c>
      <c r="B2018" s="32" t="s">
        <v>3868</v>
      </c>
      <c r="C2018" s="32" t="s">
        <v>19</v>
      </c>
      <c r="D2018" s="32" t="s">
        <v>11032</v>
      </c>
      <c r="E2018" s="34">
        <v>562358956</v>
      </c>
      <c r="F2018" s="34" t="s">
        <v>11033</v>
      </c>
      <c r="G2018" s="34" t="s">
        <v>14022</v>
      </c>
      <c r="H2018" s="35">
        <v>41509902180074</v>
      </c>
      <c r="I2018" s="36" t="str">
        <f t="shared" si="287"/>
        <v>4</v>
      </c>
      <c r="J2018" s="36">
        <f t="shared" si="288"/>
        <v>14</v>
      </c>
      <c r="K2018" s="36" t="str">
        <f t="shared" si="289"/>
        <v>15</v>
      </c>
      <c r="L2018" s="36" t="str">
        <f t="shared" si="290"/>
        <v>09</v>
      </c>
      <c r="M2018" s="36" t="str">
        <f t="shared" si="291"/>
        <v>90</v>
      </c>
      <c r="N2018" s="34">
        <f t="shared" si="284"/>
        <v>17807.928820000001</v>
      </c>
      <c r="O2018" s="37">
        <v>0</v>
      </c>
      <c r="P2018" s="37">
        <v>17807.928820000001</v>
      </c>
      <c r="Q2018" s="32" t="s">
        <v>3872</v>
      </c>
      <c r="R2018" s="37" t="s">
        <v>11034</v>
      </c>
      <c r="S2018" s="38">
        <v>44184</v>
      </c>
      <c r="T2018" s="39">
        <f t="shared" si="285"/>
        <v>28</v>
      </c>
    </row>
    <row r="2019" spans="1:20" s="61" customFormat="1" ht="54" hidden="1" outlineLevel="1">
      <c r="A2019" s="32">
        <f t="shared" si="283"/>
        <v>2082</v>
      </c>
      <c r="B2019" s="32" t="s">
        <v>3868</v>
      </c>
      <c r="C2019" s="32" t="s">
        <v>19</v>
      </c>
      <c r="D2019" s="32" t="s">
        <v>11035</v>
      </c>
      <c r="E2019" s="34">
        <v>547279483</v>
      </c>
      <c r="F2019" s="34" t="s">
        <v>11036</v>
      </c>
      <c r="G2019" s="34" t="s">
        <v>14023</v>
      </c>
      <c r="H2019" s="35" t="s">
        <v>11037</v>
      </c>
      <c r="I2019" s="36" t="str">
        <f t="shared" si="287"/>
        <v>4</v>
      </c>
      <c r="J2019" s="36">
        <f t="shared" si="288"/>
        <v>14</v>
      </c>
      <c r="K2019" s="36" t="str">
        <f t="shared" si="289"/>
        <v>22</v>
      </c>
      <c r="L2019" s="36" t="str">
        <f t="shared" si="290"/>
        <v>10</v>
      </c>
      <c r="M2019" s="36" t="str">
        <f t="shared" si="291"/>
        <v>90</v>
      </c>
      <c r="N2019" s="34">
        <f t="shared" si="284"/>
        <v>17318.698</v>
      </c>
      <c r="O2019" s="37">
        <v>0</v>
      </c>
      <c r="P2019" s="37">
        <v>17318.698</v>
      </c>
      <c r="Q2019" s="32" t="s">
        <v>3872</v>
      </c>
      <c r="R2019" s="37" t="s">
        <v>11038</v>
      </c>
      <c r="S2019" s="38">
        <v>44184</v>
      </c>
      <c r="T2019" s="39">
        <f t="shared" si="285"/>
        <v>28</v>
      </c>
    </row>
    <row r="2020" spans="1:20" s="61" customFormat="1" ht="54" hidden="1" outlineLevel="1">
      <c r="A2020" s="32">
        <f t="shared" si="283"/>
        <v>2083</v>
      </c>
      <c r="B2020" s="32" t="s">
        <v>3868</v>
      </c>
      <c r="C2020" s="32" t="s">
        <v>19</v>
      </c>
      <c r="D2020" s="32" t="s">
        <v>11039</v>
      </c>
      <c r="E2020" s="34">
        <v>557686510</v>
      </c>
      <c r="F2020" s="34" t="s">
        <v>11040</v>
      </c>
      <c r="G2020" s="34" t="s">
        <v>14024</v>
      </c>
      <c r="H2020" s="35" t="s">
        <v>11041</v>
      </c>
      <c r="I2020" s="36" t="str">
        <f t="shared" si="287"/>
        <v>3</v>
      </c>
      <c r="J2020" s="36">
        <f t="shared" si="288"/>
        <v>14</v>
      </c>
      <c r="K2020" s="36" t="str">
        <f t="shared" si="289"/>
        <v>06</v>
      </c>
      <c r="L2020" s="36" t="str">
        <f t="shared" si="290"/>
        <v>03</v>
      </c>
      <c r="M2020" s="36" t="str">
        <f t="shared" si="291"/>
        <v>94</v>
      </c>
      <c r="N2020" s="34">
        <f t="shared" si="284"/>
        <v>14941.05</v>
      </c>
      <c r="O2020" s="37">
        <v>0</v>
      </c>
      <c r="P2020" s="37">
        <v>14941.05</v>
      </c>
      <c r="Q2020" s="32" t="s">
        <v>3872</v>
      </c>
      <c r="R2020" s="37" t="s">
        <v>11042</v>
      </c>
      <c r="S2020" s="38">
        <v>44185</v>
      </c>
      <c r="T2020" s="39">
        <f t="shared" si="285"/>
        <v>28</v>
      </c>
    </row>
    <row r="2021" spans="1:20" s="61" customFormat="1" ht="54" hidden="1" outlineLevel="1">
      <c r="A2021" s="32">
        <f t="shared" si="283"/>
        <v>2084</v>
      </c>
      <c r="B2021" s="32" t="s">
        <v>3868</v>
      </c>
      <c r="C2021" s="32" t="s">
        <v>19</v>
      </c>
      <c r="D2021" s="32" t="s">
        <v>11043</v>
      </c>
      <c r="E2021" s="34">
        <v>601456450</v>
      </c>
      <c r="F2021" s="34" t="s">
        <v>11044</v>
      </c>
      <c r="G2021" s="34" t="s">
        <v>14025</v>
      </c>
      <c r="H2021" s="35" t="s">
        <v>11045</v>
      </c>
      <c r="I2021" s="36" t="str">
        <f t="shared" si="287"/>
        <v>3</v>
      </c>
      <c r="J2021" s="36">
        <f t="shared" si="288"/>
        <v>14</v>
      </c>
      <c r="K2021" s="36" t="str">
        <f t="shared" si="289"/>
        <v>25</v>
      </c>
      <c r="L2021" s="36" t="str">
        <f t="shared" si="290"/>
        <v>12</v>
      </c>
      <c r="M2021" s="36" t="str">
        <f t="shared" si="291"/>
        <v>89</v>
      </c>
      <c r="N2021" s="34">
        <f t="shared" si="284"/>
        <v>18576.376</v>
      </c>
      <c r="O2021" s="37">
        <v>0</v>
      </c>
      <c r="P2021" s="37">
        <v>18576.376</v>
      </c>
      <c r="Q2021" s="32" t="s">
        <v>3872</v>
      </c>
      <c r="R2021" s="37" t="s">
        <v>11046</v>
      </c>
      <c r="S2021" s="38">
        <v>44185</v>
      </c>
      <c r="T2021" s="39">
        <f t="shared" si="285"/>
        <v>28</v>
      </c>
    </row>
    <row r="2022" spans="1:20" s="61" customFormat="1" ht="54" hidden="1" outlineLevel="1">
      <c r="A2022" s="32">
        <f t="shared" si="283"/>
        <v>2085</v>
      </c>
      <c r="B2022" s="32" t="s">
        <v>3868</v>
      </c>
      <c r="C2022" s="32" t="s">
        <v>19</v>
      </c>
      <c r="D2022" s="32" t="s">
        <v>11047</v>
      </c>
      <c r="E2022" s="34">
        <v>525559225</v>
      </c>
      <c r="F2022" s="34" t="s">
        <v>11048</v>
      </c>
      <c r="G2022" s="34" t="s">
        <v>14026</v>
      </c>
      <c r="H2022" s="35" t="s">
        <v>11049</v>
      </c>
      <c r="I2022" s="36" t="str">
        <f t="shared" si="287"/>
        <v>4</v>
      </c>
      <c r="J2022" s="36">
        <f t="shared" si="288"/>
        <v>14</v>
      </c>
      <c r="K2022" s="36" t="str">
        <f t="shared" si="289"/>
        <v>16</v>
      </c>
      <c r="L2022" s="36" t="str">
        <f t="shared" si="290"/>
        <v>04</v>
      </c>
      <c r="M2022" s="36" t="str">
        <f t="shared" si="291"/>
        <v>87</v>
      </c>
      <c r="N2022" s="34">
        <f t="shared" si="284"/>
        <v>13630.401</v>
      </c>
      <c r="O2022" s="37">
        <v>0</v>
      </c>
      <c r="P2022" s="37">
        <v>13630.401</v>
      </c>
      <c r="Q2022" s="32" t="s">
        <v>3872</v>
      </c>
      <c r="R2022" s="37" t="s">
        <v>11050</v>
      </c>
      <c r="S2022" s="38">
        <v>44120</v>
      </c>
      <c r="T2022" s="39">
        <f t="shared" si="285"/>
        <v>28</v>
      </c>
    </row>
    <row r="2023" spans="1:20" s="61" customFormat="1" ht="54" hidden="1" outlineLevel="1">
      <c r="A2023" s="32">
        <f t="shared" si="283"/>
        <v>2086</v>
      </c>
      <c r="B2023" s="32" t="s">
        <v>3868</v>
      </c>
      <c r="C2023" s="32" t="s">
        <v>19</v>
      </c>
      <c r="D2023" s="32" t="s">
        <v>11051</v>
      </c>
      <c r="E2023" s="34">
        <v>522584712</v>
      </c>
      <c r="F2023" s="34" t="s">
        <v>11052</v>
      </c>
      <c r="G2023" s="34" t="s">
        <v>14027</v>
      </c>
      <c r="H2023" s="35" t="s">
        <v>11053</v>
      </c>
      <c r="I2023" s="36" t="str">
        <f t="shared" si="287"/>
        <v>3</v>
      </c>
      <c r="J2023" s="36">
        <f t="shared" si="288"/>
        <v>14</v>
      </c>
      <c r="K2023" s="36" t="str">
        <f t="shared" si="289"/>
        <v>08</v>
      </c>
      <c r="L2023" s="36" t="str">
        <f t="shared" si="290"/>
        <v>04</v>
      </c>
      <c r="M2023" s="36" t="str">
        <f t="shared" si="291"/>
        <v>87</v>
      </c>
      <c r="N2023" s="34">
        <f t="shared" si="284"/>
        <v>14650.364</v>
      </c>
      <c r="O2023" s="37">
        <v>0</v>
      </c>
      <c r="P2023" s="37">
        <v>14650.364</v>
      </c>
      <c r="Q2023" s="32" t="s">
        <v>3872</v>
      </c>
      <c r="R2023" s="37" t="s">
        <v>11054</v>
      </c>
      <c r="S2023" s="38">
        <v>44181</v>
      </c>
      <c r="T2023" s="39">
        <f t="shared" si="285"/>
        <v>28</v>
      </c>
    </row>
    <row r="2024" spans="1:20" s="61" customFormat="1" ht="54" hidden="1" outlineLevel="1">
      <c r="A2024" s="32">
        <f t="shared" si="283"/>
        <v>2087</v>
      </c>
      <c r="B2024" s="32" t="s">
        <v>3868</v>
      </c>
      <c r="C2024" s="32" t="s">
        <v>19</v>
      </c>
      <c r="D2024" s="32" t="s">
        <v>11055</v>
      </c>
      <c r="E2024" s="34">
        <v>520050405</v>
      </c>
      <c r="F2024" s="34" t="s">
        <v>11056</v>
      </c>
      <c r="G2024" s="34" t="s">
        <v>14028</v>
      </c>
      <c r="H2024" s="35" t="s">
        <v>11057</v>
      </c>
      <c r="I2024" s="36" t="str">
        <f t="shared" si="287"/>
        <v>3</v>
      </c>
      <c r="J2024" s="36">
        <f t="shared" si="288"/>
        <v>14</v>
      </c>
      <c r="K2024" s="36" t="str">
        <f t="shared" si="289"/>
        <v>23</v>
      </c>
      <c r="L2024" s="36" t="str">
        <f t="shared" si="290"/>
        <v>04</v>
      </c>
      <c r="M2024" s="36" t="str">
        <f t="shared" si="291"/>
        <v>89</v>
      </c>
      <c r="N2024" s="34">
        <f t="shared" si="284"/>
        <v>13910.977999999999</v>
      </c>
      <c r="O2024" s="37">
        <v>0</v>
      </c>
      <c r="P2024" s="37">
        <v>13910.977999999999</v>
      </c>
      <c r="Q2024" s="32" t="s">
        <v>3872</v>
      </c>
      <c r="R2024" s="37" t="s">
        <v>11058</v>
      </c>
      <c r="S2024" s="38">
        <v>44112</v>
      </c>
      <c r="T2024" s="39">
        <f t="shared" si="285"/>
        <v>28</v>
      </c>
    </row>
    <row r="2025" spans="1:20" s="61" customFormat="1" ht="54" hidden="1" outlineLevel="1">
      <c r="A2025" s="32">
        <f t="shared" si="283"/>
        <v>2088</v>
      </c>
      <c r="B2025" s="32" t="s">
        <v>3868</v>
      </c>
      <c r="C2025" s="32" t="s">
        <v>19</v>
      </c>
      <c r="D2025" s="32" t="s">
        <v>11059</v>
      </c>
      <c r="E2025" s="34">
        <v>520098749</v>
      </c>
      <c r="F2025" s="34" t="s">
        <v>11060</v>
      </c>
      <c r="G2025" s="34" t="s">
        <v>14029</v>
      </c>
      <c r="H2025" s="35" t="s">
        <v>11061</v>
      </c>
      <c r="I2025" s="36" t="str">
        <f t="shared" si="287"/>
        <v>4</v>
      </c>
      <c r="J2025" s="36">
        <f t="shared" si="288"/>
        <v>14</v>
      </c>
      <c r="K2025" s="36" t="str">
        <f t="shared" si="289"/>
        <v>11</v>
      </c>
      <c r="L2025" s="36" t="str">
        <f t="shared" si="290"/>
        <v>02</v>
      </c>
      <c r="M2025" s="36" t="str">
        <f t="shared" si="291"/>
        <v>83</v>
      </c>
      <c r="N2025" s="34">
        <f t="shared" si="284"/>
        <v>12586.816000000001</v>
      </c>
      <c r="O2025" s="37">
        <v>0</v>
      </c>
      <c r="P2025" s="37">
        <v>12586.816000000001</v>
      </c>
      <c r="Q2025" s="32" t="s">
        <v>3872</v>
      </c>
      <c r="R2025" s="37" t="s">
        <v>11062</v>
      </c>
      <c r="S2025" s="38">
        <v>44189</v>
      </c>
      <c r="T2025" s="39">
        <f t="shared" si="285"/>
        <v>28</v>
      </c>
    </row>
    <row r="2026" spans="1:20" s="61" customFormat="1" ht="54" hidden="1" outlineLevel="1">
      <c r="A2026" s="32">
        <f t="shared" si="283"/>
        <v>2089</v>
      </c>
      <c r="B2026" s="32" t="s">
        <v>3868</v>
      </c>
      <c r="C2026" s="32" t="s">
        <v>19</v>
      </c>
      <c r="D2026" s="32" t="s">
        <v>11063</v>
      </c>
      <c r="E2026" s="34">
        <v>520134212</v>
      </c>
      <c r="F2026" s="34" t="s">
        <v>11064</v>
      </c>
      <c r="G2026" s="34" t="s">
        <v>14030</v>
      </c>
      <c r="H2026" s="35" t="s">
        <v>11065</v>
      </c>
      <c r="I2026" s="36" t="str">
        <f t="shared" si="287"/>
        <v>3</v>
      </c>
      <c r="J2026" s="36">
        <f t="shared" si="288"/>
        <v>14</v>
      </c>
      <c r="K2026" s="36" t="str">
        <f t="shared" si="289"/>
        <v>12</v>
      </c>
      <c r="L2026" s="36" t="str">
        <f t="shared" si="290"/>
        <v>02</v>
      </c>
      <c r="M2026" s="36" t="str">
        <f t="shared" si="291"/>
        <v>91</v>
      </c>
      <c r="N2026" s="34">
        <f t="shared" si="284"/>
        <v>14434.973</v>
      </c>
      <c r="O2026" s="37">
        <v>0</v>
      </c>
      <c r="P2026" s="37">
        <v>14434.973</v>
      </c>
      <c r="Q2026" s="32" t="s">
        <v>3872</v>
      </c>
      <c r="R2026" s="37" t="s">
        <v>11066</v>
      </c>
      <c r="S2026" s="38">
        <v>44189</v>
      </c>
      <c r="T2026" s="39">
        <f t="shared" si="285"/>
        <v>28</v>
      </c>
    </row>
    <row r="2027" spans="1:20" s="61" customFormat="1" ht="54" hidden="1" outlineLevel="1">
      <c r="A2027" s="32">
        <f t="shared" si="283"/>
        <v>2090</v>
      </c>
      <c r="B2027" s="32" t="s">
        <v>3868</v>
      </c>
      <c r="C2027" s="32" t="s">
        <v>19</v>
      </c>
      <c r="D2027" s="32" t="s">
        <v>11067</v>
      </c>
      <c r="E2027" s="34">
        <v>517243361</v>
      </c>
      <c r="F2027" s="34" t="s">
        <v>11068</v>
      </c>
      <c r="G2027" s="34" t="s">
        <v>14031</v>
      </c>
      <c r="H2027" s="35" t="s">
        <v>11069</v>
      </c>
      <c r="I2027" s="36" t="str">
        <f t="shared" si="287"/>
        <v>3</v>
      </c>
      <c r="J2027" s="36">
        <f t="shared" si="288"/>
        <v>14</v>
      </c>
      <c r="K2027" s="36" t="str">
        <f t="shared" si="289"/>
        <v>15</v>
      </c>
      <c r="L2027" s="36" t="str">
        <f t="shared" si="290"/>
        <v>12</v>
      </c>
      <c r="M2027" s="36" t="str">
        <f t="shared" si="291"/>
        <v>90</v>
      </c>
      <c r="N2027" s="34">
        <f t="shared" si="284"/>
        <v>10866.008</v>
      </c>
      <c r="O2027" s="37">
        <v>0</v>
      </c>
      <c r="P2027" s="37">
        <v>10866.008</v>
      </c>
      <c r="Q2027" s="32" t="s">
        <v>3872</v>
      </c>
      <c r="R2027" s="37" t="s">
        <v>11070</v>
      </c>
      <c r="S2027" s="38">
        <v>44200</v>
      </c>
      <c r="T2027" s="39">
        <f t="shared" si="285"/>
        <v>28</v>
      </c>
    </row>
    <row r="2028" spans="1:20" s="61" customFormat="1" ht="54" hidden="1" outlineLevel="1">
      <c r="A2028" s="32">
        <f t="shared" si="283"/>
        <v>2091</v>
      </c>
      <c r="B2028" s="32" t="s">
        <v>3868</v>
      </c>
      <c r="C2028" s="32" t="s">
        <v>19</v>
      </c>
      <c r="D2028" s="32" t="s">
        <v>11071</v>
      </c>
      <c r="E2028" s="34">
        <v>529091499</v>
      </c>
      <c r="F2028" s="34" t="s">
        <v>11072</v>
      </c>
      <c r="G2028" s="34" t="s">
        <v>14032</v>
      </c>
      <c r="H2028" s="35" t="s">
        <v>11073</v>
      </c>
      <c r="I2028" s="36" t="str">
        <f t="shared" si="287"/>
        <v>4</v>
      </c>
      <c r="J2028" s="36">
        <f t="shared" si="288"/>
        <v>14</v>
      </c>
      <c r="K2028" s="36" t="str">
        <f t="shared" si="289"/>
        <v>12</v>
      </c>
      <c r="L2028" s="36" t="str">
        <f t="shared" si="290"/>
        <v>04</v>
      </c>
      <c r="M2028" s="36" t="str">
        <f t="shared" si="291"/>
        <v>79</v>
      </c>
      <c r="N2028" s="34">
        <f t="shared" si="284"/>
        <v>12606.117</v>
      </c>
      <c r="O2028" s="37">
        <v>0</v>
      </c>
      <c r="P2028" s="37">
        <v>12606.117</v>
      </c>
      <c r="Q2028" s="32" t="s">
        <v>3872</v>
      </c>
      <c r="R2028" s="37" t="s">
        <v>11074</v>
      </c>
      <c r="S2028" s="38">
        <v>44176</v>
      </c>
      <c r="T2028" s="39">
        <f t="shared" si="285"/>
        <v>28</v>
      </c>
    </row>
    <row r="2029" spans="1:20" s="61" customFormat="1" ht="54" hidden="1" outlineLevel="1">
      <c r="A2029" s="32">
        <f t="shared" si="283"/>
        <v>2092</v>
      </c>
      <c r="B2029" s="32" t="s">
        <v>3868</v>
      </c>
      <c r="C2029" s="32" t="s">
        <v>19</v>
      </c>
      <c r="D2029" s="32" t="s">
        <v>11075</v>
      </c>
      <c r="E2029" s="34">
        <v>550693967</v>
      </c>
      <c r="F2029" s="34" t="s">
        <v>11076</v>
      </c>
      <c r="G2029" s="34" t="s">
        <v>14033</v>
      </c>
      <c r="H2029" s="35" t="s">
        <v>11065</v>
      </c>
      <c r="I2029" s="36" t="str">
        <f t="shared" si="287"/>
        <v>3</v>
      </c>
      <c r="J2029" s="36">
        <f t="shared" si="288"/>
        <v>14</v>
      </c>
      <c r="K2029" s="36" t="str">
        <f t="shared" si="289"/>
        <v>12</v>
      </c>
      <c r="L2029" s="36" t="str">
        <f t="shared" si="290"/>
        <v>02</v>
      </c>
      <c r="M2029" s="36" t="str">
        <f t="shared" si="291"/>
        <v>91</v>
      </c>
      <c r="N2029" s="34">
        <f t="shared" si="284"/>
        <v>12621.584000000001</v>
      </c>
      <c r="O2029" s="37">
        <v>0</v>
      </c>
      <c r="P2029" s="37">
        <v>12621.584000000001</v>
      </c>
      <c r="Q2029" s="32" t="s">
        <v>3872</v>
      </c>
      <c r="R2029" s="37" t="s">
        <v>11077</v>
      </c>
      <c r="S2029" s="38">
        <v>44302</v>
      </c>
      <c r="T2029" s="39">
        <f t="shared" si="285"/>
        <v>28</v>
      </c>
    </row>
    <row r="2030" spans="1:20" s="61" customFormat="1" ht="54" hidden="1" outlineLevel="1">
      <c r="A2030" s="32">
        <f t="shared" si="283"/>
        <v>2093</v>
      </c>
      <c r="B2030" s="32" t="s">
        <v>3868</v>
      </c>
      <c r="C2030" s="32" t="s">
        <v>19</v>
      </c>
      <c r="D2030" s="32" t="s">
        <v>11078</v>
      </c>
      <c r="E2030" s="34">
        <v>518544714</v>
      </c>
      <c r="F2030" s="34" t="s">
        <v>11079</v>
      </c>
      <c r="G2030" s="34" t="s">
        <v>14034</v>
      </c>
      <c r="H2030" s="35" t="s">
        <v>11080</v>
      </c>
      <c r="I2030" s="36" t="str">
        <f t="shared" si="287"/>
        <v>4</v>
      </c>
      <c r="J2030" s="36">
        <f t="shared" si="288"/>
        <v>14</v>
      </c>
      <c r="K2030" s="36" t="str">
        <f t="shared" si="289"/>
        <v>11</v>
      </c>
      <c r="L2030" s="36" t="str">
        <f t="shared" si="290"/>
        <v>12</v>
      </c>
      <c r="M2030" s="36" t="str">
        <f t="shared" si="291"/>
        <v>85</v>
      </c>
      <c r="N2030" s="34">
        <f t="shared" si="284"/>
        <v>20216.867999999999</v>
      </c>
      <c r="O2030" s="37">
        <v>0</v>
      </c>
      <c r="P2030" s="37">
        <v>20216.867999999999</v>
      </c>
      <c r="Q2030" s="32" t="s">
        <v>3872</v>
      </c>
      <c r="R2030" s="37" t="s">
        <v>11081</v>
      </c>
      <c r="S2030" s="38">
        <v>44274</v>
      </c>
      <c r="T2030" s="39">
        <f t="shared" si="285"/>
        <v>28</v>
      </c>
    </row>
    <row r="2031" spans="1:20" s="61" customFormat="1" ht="54" hidden="1" outlineLevel="1">
      <c r="A2031" s="32">
        <f t="shared" si="283"/>
        <v>2094</v>
      </c>
      <c r="B2031" s="32" t="s">
        <v>3868</v>
      </c>
      <c r="C2031" s="32" t="s">
        <v>19</v>
      </c>
      <c r="D2031" s="32" t="s">
        <v>11082</v>
      </c>
      <c r="E2031" s="34">
        <v>552952151</v>
      </c>
      <c r="F2031" s="34" t="s">
        <v>11083</v>
      </c>
      <c r="G2031" s="34" t="s">
        <v>14035</v>
      </c>
      <c r="H2031" s="35" t="s">
        <v>11084</v>
      </c>
      <c r="I2031" s="36" t="str">
        <f t="shared" si="287"/>
        <v>4</v>
      </c>
      <c r="J2031" s="36">
        <f t="shared" si="288"/>
        <v>14</v>
      </c>
      <c r="K2031" s="36" t="str">
        <f t="shared" si="289"/>
        <v>04</v>
      </c>
      <c r="L2031" s="36" t="str">
        <f t="shared" si="290"/>
        <v>11</v>
      </c>
      <c r="M2031" s="36" t="str">
        <f t="shared" si="291"/>
        <v>72</v>
      </c>
      <c r="N2031" s="34">
        <f t="shared" si="284"/>
        <v>18776.748</v>
      </c>
      <c r="O2031" s="37">
        <v>0</v>
      </c>
      <c r="P2031" s="37">
        <v>18776.748</v>
      </c>
      <c r="Q2031" s="32" t="s">
        <v>3872</v>
      </c>
      <c r="R2031" s="37" t="s">
        <v>11085</v>
      </c>
      <c r="S2031" s="38">
        <v>44291</v>
      </c>
      <c r="T2031" s="39">
        <f t="shared" si="285"/>
        <v>28</v>
      </c>
    </row>
    <row r="2032" spans="1:20" s="61" customFormat="1" ht="54" hidden="1" outlineLevel="1">
      <c r="A2032" s="32">
        <f t="shared" si="283"/>
        <v>2095</v>
      </c>
      <c r="B2032" s="32" t="s">
        <v>3868</v>
      </c>
      <c r="C2032" s="32" t="s">
        <v>19</v>
      </c>
      <c r="D2032" s="32" t="s">
        <v>11086</v>
      </c>
      <c r="E2032" s="34">
        <v>555696064</v>
      </c>
      <c r="F2032" s="34" t="s">
        <v>11087</v>
      </c>
      <c r="G2032" s="34" t="s">
        <v>14036</v>
      </c>
      <c r="H2032" s="35" t="s">
        <v>11088</v>
      </c>
      <c r="I2032" s="36" t="str">
        <f t="shared" si="287"/>
        <v>3</v>
      </c>
      <c r="J2032" s="36">
        <f t="shared" si="288"/>
        <v>14</v>
      </c>
      <c r="K2032" s="36" t="str">
        <f t="shared" si="289"/>
        <v>01</v>
      </c>
      <c r="L2032" s="36" t="str">
        <f t="shared" si="290"/>
        <v>12</v>
      </c>
      <c r="M2032" s="36" t="str">
        <f t="shared" si="291"/>
        <v>90</v>
      </c>
      <c r="N2032" s="34">
        <f t="shared" si="284"/>
        <v>12335.432000000001</v>
      </c>
      <c r="O2032" s="37">
        <v>0</v>
      </c>
      <c r="P2032" s="37">
        <v>12335.432000000001</v>
      </c>
      <c r="Q2032" s="32" t="s">
        <v>3872</v>
      </c>
      <c r="R2032" s="37" t="s">
        <v>11089</v>
      </c>
      <c r="S2032" s="38">
        <v>44258</v>
      </c>
      <c r="T2032" s="39">
        <f t="shared" si="285"/>
        <v>28</v>
      </c>
    </row>
    <row r="2033" spans="1:20" s="61" customFormat="1" ht="54" hidden="1" outlineLevel="1">
      <c r="A2033" s="32">
        <f t="shared" si="283"/>
        <v>2096</v>
      </c>
      <c r="B2033" s="32" t="s">
        <v>3868</v>
      </c>
      <c r="C2033" s="32" t="s">
        <v>19</v>
      </c>
      <c r="D2033" s="32" t="s">
        <v>11090</v>
      </c>
      <c r="E2033" s="34">
        <v>521077837</v>
      </c>
      <c r="F2033" s="34" t="s">
        <v>11091</v>
      </c>
      <c r="G2033" s="34" t="s">
        <v>14037</v>
      </c>
      <c r="H2033" s="35" t="s">
        <v>11092</v>
      </c>
      <c r="I2033" s="36" t="str">
        <f t="shared" si="287"/>
        <v>4</v>
      </c>
      <c r="J2033" s="36">
        <f t="shared" si="288"/>
        <v>14</v>
      </c>
      <c r="K2033" s="36" t="str">
        <f t="shared" si="289"/>
        <v>28</v>
      </c>
      <c r="L2033" s="36" t="str">
        <f t="shared" si="290"/>
        <v>10</v>
      </c>
      <c r="M2033" s="36" t="str">
        <f t="shared" si="291"/>
        <v>90</v>
      </c>
      <c r="N2033" s="34">
        <f t="shared" si="284"/>
        <v>12146.842000000001</v>
      </c>
      <c r="O2033" s="37">
        <v>0</v>
      </c>
      <c r="P2033" s="37">
        <v>12146.842000000001</v>
      </c>
      <c r="Q2033" s="32" t="s">
        <v>3872</v>
      </c>
      <c r="R2033" s="37" t="s">
        <v>11093</v>
      </c>
      <c r="S2033" s="38">
        <v>44282</v>
      </c>
      <c r="T2033" s="39">
        <f t="shared" si="285"/>
        <v>28</v>
      </c>
    </row>
    <row r="2034" spans="1:20" s="61" customFormat="1" ht="54" hidden="1" outlineLevel="1">
      <c r="A2034" s="32">
        <f t="shared" si="283"/>
        <v>2097</v>
      </c>
      <c r="B2034" s="32" t="s">
        <v>3868</v>
      </c>
      <c r="C2034" s="32" t="s">
        <v>19</v>
      </c>
      <c r="D2034" s="32" t="s">
        <v>11094</v>
      </c>
      <c r="E2034" s="34">
        <v>529135473</v>
      </c>
      <c r="F2034" s="34" t="s">
        <v>11095</v>
      </c>
      <c r="G2034" s="34" t="s">
        <v>14038</v>
      </c>
      <c r="H2034" s="35" t="s">
        <v>11096</v>
      </c>
      <c r="I2034" s="36" t="str">
        <f t="shared" si="287"/>
        <v>4</v>
      </c>
      <c r="J2034" s="36">
        <f t="shared" si="288"/>
        <v>14</v>
      </c>
      <c r="K2034" s="36" t="str">
        <f t="shared" si="289"/>
        <v>16</v>
      </c>
      <c r="L2034" s="36" t="str">
        <f t="shared" si="290"/>
        <v>06</v>
      </c>
      <c r="M2034" s="36" t="str">
        <f t="shared" si="291"/>
        <v>87</v>
      </c>
      <c r="N2034" s="34">
        <f t="shared" si="284"/>
        <v>11552.498</v>
      </c>
      <c r="O2034" s="37">
        <v>0</v>
      </c>
      <c r="P2034" s="37">
        <v>11552.498</v>
      </c>
      <c r="Q2034" s="32" t="s">
        <v>3872</v>
      </c>
      <c r="R2034" s="37" t="s">
        <v>11097</v>
      </c>
      <c r="S2034" s="38">
        <v>44285</v>
      </c>
      <c r="T2034" s="39">
        <f t="shared" si="285"/>
        <v>28</v>
      </c>
    </row>
    <row r="2035" spans="1:20" s="61" customFormat="1" ht="54" hidden="1" outlineLevel="1">
      <c r="A2035" s="32">
        <f t="shared" si="283"/>
        <v>2098</v>
      </c>
      <c r="B2035" s="32" t="s">
        <v>3868</v>
      </c>
      <c r="C2035" s="32" t="s">
        <v>19</v>
      </c>
      <c r="D2035" s="32" t="s">
        <v>11098</v>
      </c>
      <c r="E2035" s="34">
        <v>544766118</v>
      </c>
      <c r="F2035" s="34" t="s">
        <v>11099</v>
      </c>
      <c r="G2035" s="34" t="s">
        <v>14039</v>
      </c>
      <c r="H2035" s="35" t="s">
        <v>11100</v>
      </c>
      <c r="I2035" s="36" t="str">
        <f t="shared" si="287"/>
        <v>3</v>
      </c>
      <c r="J2035" s="36">
        <f t="shared" si="288"/>
        <v>14</v>
      </c>
      <c r="K2035" s="36" t="str">
        <f t="shared" si="289"/>
        <v>12</v>
      </c>
      <c r="L2035" s="36" t="str">
        <f t="shared" si="290"/>
        <v>10</v>
      </c>
      <c r="M2035" s="36" t="str">
        <f t="shared" si="291"/>
        <v>90</v>
      </c>
      <c r="N2035" s="34">
        <f t="shared" si="284"/>
        <v>11690.003000000001</v>
      </c>
      <c r="O2035" s="37">
        <v>0</v>
      </c>
      <c r="P2035" s="37">
        <v>11690.003000000001</v>
      </c>
      <c r="Q2035" s="32" t="s">
        <v>3872</v>
      </c>
      <c r="R2035" s="37" t="s">
        <v>11101</v>
      </c>
      <c r="S2035" s="38">
        <v>44288</v>
      </c>
      <c r="T2035" s="39">
        <f t="shared" si="285"/>
        <v>28</v>
      </c>
    </row>
    <row r="2036" spans="1:20" s="61" customFormat="1" ht="54" hidden="1" outlineLevel="1">
      <c r="A2036" s="32">
        <f t="shared" si="283"/>
        <v>2099</v>
      </c>
      <c r="B2036" s="32" t="s">
        <v>3868</v>
      </c>
      <c r="C2036" s="32" t="s">
        <v>19</v>
      </c>
      <c r="D2036" s="32" t="s">
        <v>11102</v>
      </c>
      <c r="E2036" s="34">
        <v>567465622</v>
      </c>
      <c r="F2036" s="34" t="s">
        <v>11103</v>
      </c>
      <c r="G2036" s="34" t="s">
        <v>14040</v>
      </c>
      <c r="H2036" s="35" t="s">
        <v>11104</v>
      </c>
      <c r="I2036" s="36" t="str">
        <f t="shared" si="287"/>
        <v>3</v>
      </c>
      <c r="J2036" s="36">
        <f t="shared" si="288"/>
        <v>14</v>
      </c>
      <c r="K2036" s="36" t="str">
        <f t="shared" si="289"/>
        <v>23</v>
      </c>
      <c r="L2036" s="36" t="str">
        <f t="shared" si="290"/>
        <v>04</v>
      </c>
      <c r="M2036" s="36" t="str">
        <f t="shared" si="291"/>
        <v>94</v>
      </c>
      <c r="N2036" s="34">
        <f t="shared" si="284"/>
        <v>11194.133</v>
      </c>
      <c r="O2036" s="37">
        <v>0</v>
      </c>
      <c r="P2036" s="37">
        <v>11194.133</v>
      </c>
      <c r="Q2036" s="32" t="s">
        <v>3872</v>
      </c>
      <c r="R2036" s="37" t="s">
        <v>11105</v>
      </c>
      <c r="S2036" s="38">
        <v>44335</v>
      </c>
      <c r="T2036" s="39">
        <f t="shared" si="285"/>
        <v>28</v>
      </c>
    </row>
    <row r="2037" spans="1:20" s="61" customFormat="1" ht="54" hidden="1" outlineLevel="1">
      <c r="A2037" s="32">
        <f t="shared" si="283"/>
        <v>2100</v>
      </c>
      <c r="B2037" s="32" t="s">
        <v>3868</v>
      </c>
      <c r="C2037" s="32" t="s">
        <v>19</v>
      </c>
      <c r="D2037" s="32" t="s">
        <v>11106</v>
      </c>
      <c r="E2037" s="34">
        <v>513693906</v>
      </c>
      <c r="F2037" s="34" t="s">
        <v>11107</v>
      </c>
      <c r="G2037" s="34" t="s">
        <v>14041</v>
      </c>
      <c r="H2037" s="35" t="s">
        <v>11108</v>
      </c>
      <c r="I2037" s="36" t="str">
        <f t="shared" si="287"/>
        <v>3</v>
      </c>
      <c r="J2037" s="36">
        <f t="shared" si="288"/>
        <v>14</v>
      </c>
      <c r="K2037" s="36" t="str">
        <f t="shared" si="289"/>
        <v>30</v>
      </c>
      <c r="L2037" s="36" t="str">
        <f t="shared" si="290"/>
        <v>08</v>
      </c>
      <c r="M2037" s="36" t="str">
        <f t="shared" si="291"/>
        <v>81</v>
      </c>
      <c r="N2037" s="34">
        <f t="shared" si="284"/>
        <v>10295.289000000001</v>
      </c>
      <c r="O2037" s="37">
        <v>0</v>
      </c>
      <c r="P2037" s="37">
        <v>10295.289000000001</v>
      </c>
      <c r="Q2037" s="32" t="s">
        <v>3872</v>
      </c>
      <c r="R2037" s="37" t="s">
        <v>11109</v>
      </c>
      <c r="S2037" s="38">
        <v>44188</v>
      </c>
      <c r="T2037" s="39">
        <f t="shared" si="285"/>
        <v>28</v>
      </c>
    </row>
    <row r="2038" spans="1:20" s="61" customFormat="1" ht="54" hidden="1" outlineLevel="1">
      <c r="A2038" s="32">
        <f t="shared" si="283"/>
        <v>2101</v>
      </c>
      <c r="B2038" s="32" t="s">
        <v>3868</v>
      </c>
      <c r="C2038" s="32" t="s">
        <v>19</v>
      </c>
      <c r="D2038" s="32" t="s">
        <v>11110</v>
      </c>
      <c r="E2038" s="34">
        <v>566068887</v>
      </c>
      <c r="F2038" s="34" t="s">
        <v>11111</v>
      </c>
      <c r="G2038" s="34" t="s">
        <v>14042</v>
      </c>
      <c r="H2038" s="35" t="s">
        <v>11112</v>
      </c>
      <c r="I2038" s="36" t="str">
        <f t="shared" si="287"/>
        <v>4</v>
      </c>
      <c r="J2038" s="36">
        <f t="shared" si="288"/>
        <v>14</v>
      </c>
      <c r="K2038" s="36" t="str">
        <f t="shared" si="289"/>
        <v>11</v>
      </c>
      <c r="L2038" s="36" t="str">
        <f t="shared" si="290"/>
        <v>02</v>
      </c>
      <c r="M2038" s="36" t="str">
        <f t="shared" si="291"/>
        <v>87</v>
      </c>
      <c r="N2038" s="34">
        <f t="shared" si="284"/>
        <v>13760.8</v>
      </c>
      <c r="O2038" s="37">
        <v>0</v>
      </c>
      <c r="P2038" s="37">
        <v>13760.8</v>
      </c>
      <c r="Q2038" s="32" t="s">
        <v>3872</v>
      </c>
      <c r="R2038" s="37" t="s">
        <v>11113</v>
      </c>
      <c r="S2038" s="38">
        <v>44333</v>
      </c>
      <c r="T2038" s="39">
        <f t="shared" si="285"/>
        <v>28</v>
      </c>
    </row>
    <row r="2039" spans="1:20" s="61" customFormat="1" ht="54" hidden="1" outlineLevel="1">
      <c r="A2039" s="32">
        <f t="shared" si="283"/>
        <v>2102</v>
      </c>
      <c r="B2039" s="32" t="s">
        <v>3868</v>
      </c>
      <c r="C2039" s="32" t="s">
        <v>19</v>
      </c>
      <c r="D2039" s="32" t="s">
        <v>11114</v>
      </c>
      <c r="E2039" s="34">
        <v>579186440</v>
      </c>
      <c r="F2039" s="34" t="s">
        <v>11115</v>
      </c>
      <c r="G2039" s="34" t="s">
        <v>14043</v>
      </c>
      <c r="H2039" s="35" t="s">
        <v>11116</v>
      </c>
      <c r="I2039" s="36" t="str">
        <f t="shared" si="287"/>
        <v>4</v>
      </c>
      <c r="J2039" s="36">
        <f t="shared" si="288"/>
        <v>14</v>
      </c>
      <c r="K2039" s="36" t="str">
        <f t="shared" si="289"/>
        <v>01</v>
      </c>
      <c r="L2039" s="36" t="str">
        <f t="shared" si="290"/>
        <v>03</v>
      </c>
      <c r="M2039" s="36" t="str">
        <f t="shared" si="291"/>
        <v>95</v>
      </c>
      <c r="N2039" s="34">
        <f t="shared" si="284"/>
        <v>12136.401</v>
      </c>
      <c r="O2039" s="37">
        <v>0</v>
      </c>
      <c r="P2039" s="37">
        <v>12136.401</v>
      </c>
      <c r="Q2039" s="32" t="s">
        <v>3872</v>
      </c>
      <c r="R2039" s="37" t="s">
        <v>11117</v>
      </c>
      <c r="S2039" s="38">
        <v>44321</v>
      </c>
      <c r="T2039" s="39">
        <f t="shared" si="285"/>
        <v>28</v>
      </c>
    </row>
    <row r="2040" spans="1:20" s="61" customFormat="1" ht="54" hidden="1" outlineLevel="1">
      <c r="A2040" s="32">
        <f t="shared" si="283"/>
        <v>2103</v>
      </c>
      <c r="B2040" s="32" t="s">
        <v>3868</v>
      </c>
      <c r="C2040" s="32" t="s">
        <v>19</v>
      </c>
      <c r="D2040" s="32" t="s">
        <v>11118</v>
      </c>
      <c r="E2040" s="34">
        <v>529835575</v>
      </c>
      <c r="F2040" s="34" t="s">
        <v>11119</v>
      </c>
      <c r="G2040" s="34" t="s">
        <v>14044</v>
      </c>
      <c r="H2040" s="35" t="s">
        <v>11120</v>
      </c>
      <c r="I2040" s="36" t="str">
        <f t="shared" si="287"/>
        <v>4</v>
      </c>
      <c r="J2040" s="36">
        <f t="shared" si="288"/>
        <v>14</v>
      </c>
      <c r="K2040" s="36" t="str">
        <f t="shared" si="289"/>
        <v>28</v>
      </c>
      <c r="L2040" s="36" t="str">
        <f t="shared" si="290"/>
        <v>06</v>
      </c>
      <c r="M2040" s="36" t="str">
        <f t="shared" si="291"/>
        <v>85</v>
      </c>
      <c r="N2040" s="34">
        <f t="shared" si="284"/>
        <v>11508.225</v>
      </c>
      <c r="O2040" s="37">
        <v>0</v>
      </c>
      <c r="P2040" s="37">
        <v>11508.225</v>
      </c>
      <c r="Q2040" s="32" t="s">
        <v>3872</v>
      </c>
      <c r="R2040" s="37" t="s">
        <v>11121</v>
      </c>
      <c r="S2040" s="38">
        <v>44341</v>
      </c>
      <c r="T2040" s="39">
        <f t="shared" si="285"/>
        <v>28</v>
      </c>
    </row>
    <row r="2041" spans="1:20" s="61" customFormat="1" ht="54" hidden="1" outlineLevel="1">
      <c r="A2041" s="32">
        <f t="shared" si="283"/>
        <v>2104</v>
      </c>
      <c r="B2041" s="32" t="s">
        <v>3868</v>
      </c>
      <c r="C2041" s="32" t="s">
        <v>19</v>
      </c>
      <c r="D2041" s="32" t="s">
        <v>11122</v>
      </c>
      <c r="E2041" s="34">
        <v>557946186</v>
      </c>
      <c r="F2041" s="34" t="s">
        <v>11123</v>
      </c>
      <c r="G2041" s="34" t="s">
        <v>14045</v>
      </c>
      <c r="H2041" s="35" t="s">
        <v>11124</v>
      </c>
      <c r="I2041" s="36" t="str">
        <f t="shared" si="287"/>
        <v>3</v>
      </c>
      <c r="J2041" s="36">
        <f t="shared" si="288"/>
        <v>14</v>
      </c>
      <c r="K2041" s="36" t="str">
        <f t="shared" si="289"/>
        <v>22</v>
      </c>
      <c r="L2041" s="36" t="str">
        <f t="shared" si="290"/>
        <v>10</v>
      </c>
      <c r="M2041" s="36" t="str">
        <f t="shared" si="291"/>
        <v>93</v>
      </c>
      <c r="N2041" s="34">
        <f t="shared" si="284"/>
        <v>13246.096820000001</v>
      </c>
      <c r="O2041" s="37">
        <v>0</v>
      </c>
      <c r="P2041" s="37">
        <v>13246.096820000001</v>
      </c>
      <c r="Q2041" s="32" t="s">
        <v>3872</v>
      </c>
      <c r="R2041" s="37" t="s">
        <v>11125</v>
      </c>
      <c r="S2041" s="38">
        <v>44305</v>
      </c>
      <c r="T2041" s="39">
        <f t="shared" si="285"/>
        <v>28</v>
      </c>
    </row>
    <row r="2042" spans="1:20" s="61" customFormat="1" ht="54" hidden="1" outlineLevel="1">
      <c r="A2042" s="32">
        <f t="shared" ref="A2042:A2105" si="292">+A2041+1</f>
        <v>2105</v>
      </c>
      <c r="B2042" s="32" t="s">
        <v>3868</v>
      </c>
      <c r="C2042" s="32" t="s">
        <v>19</v>
      </c>
      <c r="D2042" s="32" t="s">
        <v>11126</v>
      </c>
      <c r="E2042" s="34">
        <v>529618734</v>
      </c>
      <c r="F2042" s="34" t="s">
        <v>11127</v>
      </c>
      <c r="G2042" s="34" t="s">
        <v>14046</v>
      </c>
      <c r="H2042" s="35" t="s">
        <v>11128</v>
      </c>
      <c r="I2042" s="36" t="str">
        <f t="shared" si="287"/>
        <v>4</v>
      </c>
      <c r="J2042" s="36">
        <f t="shared" si="288"/>
        <v>14</v>
      </c>
      <c r="K2042" s="36" t="str">
        <f t="shared" si="289"/>
        <v>17</v>
      </c>
      <c r="L2042" s="36" t="str">
        <f t="shared" si="290"/>
        <v>08</v>
      </c>
      <c r="M2042" s="36" t="str">
        <f t="shared" si="291"/>
        <v>86</v>
      </c>
      <c r="N2042" s="34">
        <f t="shared" si="284"/>
        <v>10415.549000000001</v>
      </c>
      <c r="O2042" s="37">
        <v>0</v>
      </c>
      <c r="P2042" s="37">
        <v>10415.549000000001</v>
      </c>
      <c r="Q2042" s="32" t="s">
        <v>3872</v>
      </c>
      <c r="R2042" s="37" t="s">
        <v>11129</v>
      </c>
      <c r="S2042" s="38">
        <v>44309</v>
      </c>
      <c r="T2042" s="39">
        <f t="shared" si="285"/>
        <v>28</v>
      </c>
    </row>
    <row r="2043" spans="1:20" s="61" customFormat="1" ht="54" hidden="1" outlineLevel="1">
      <c r="A2043" s="32">
        <f t="shared" si="292"/>
        <v>2106</v>
      </c>
      <c r="B2043" s="32" t="s">
        <v>3868</v>
      </c>
      <c r="C2043" s="32" t="s">
        <v>19</v>
      </c>
      <c r="D2043" s="32" t="s">
        <v>11130</v>
      </c>
      <c r="E2043" s="34">
        <v>518750181</v>
      </c>
      <c r="F2043" s="34" t="s">
        <v>11131</v>
      </c>
      <c r="G2043" s="34" t="s">
        <v>14047</v>
      </c>
      <c r="H2043" s="35" t="s">
        <v>11132</v>
      </c>
      <c r="I2043" s="36" t="str">
        <f t="shared" si="287"/>
        <v>4</v>
      </c>
      <c r="J2043" s="36">
        <f t="shared" si="288"/>
        <v>14</v>
      </c>
      <c r="K2043" s="36" t="str">
        <f t="shared" si="289"/>
        <v>25</v>
      </c>
      <c r="L2043" s="36" t="str">
        <f t="shared" si="290"/>
        <v>04</v>
      </c>
      <c r="M2043" s="36" t="str">
        <f t="shared" si="291"/>
        <v>77</v>
      </c>
      <c r="N2043" s="34">
        <f t="shared" si="284"/>
        <v>10068.779</v>
      </c>
      <c r="O2043" s="37">
        <v>0</v>
      </c>
      <c r="P2043" s="37">
        <v>10068.779</v>
      </c>
      <c r="Q2043" s="32" t="s">
        <v>3872</v>
      </c>
      <c r="R2043" s="37" t="s">
        <v>11133</v>
      </c>
      <c r="S2043" s="38">
        <v>44340</v>
      </c>
      <c r="T2043" s="39">
        <f t="shared" si="285"/>
        <v>28</v>
      </c>
    </row>
    <row r="2044" spans="1:20" s="61" customFormat="1" ht="54" hidden="1" outlineLevel="1">
      <c r="A2044" s="32">
        <f t="shared" si="292"/>
        <v>2107</v>
      </c>
      <c r="B2044" s="32" t="s">
        <v>3868</v>
      </c>
      <c r="C2044" s="32" t="s">
        <v>19</v>
      </c>
      <c r="D2044" s="32" t="s">
        <v>11134</v>
      </c>
      <c r="E2044" s="34">
        <v>590700098</v>
      </c>
      <c r="F2044" s="34" t="s">
        <v>11135</v>
      </c>
      <c r="G2044" s="34" t="s">
        <v>14048</v>
      </c>
      <c r="H2044" s="35" t="s">
        <v>11136</v>
      </c>
      <c r="I2044" s="36" t="str">
        <f t="shared" si="287"/>
        <v>3</v>
      </c>
      <c r="J2044" s="36">
        <f t="shared" si="288"/>
        <v>14</v>
      </c>
      <c r="K2044" s="36" t="str">
        <f t="shared" si="289"/>
        <v>01</v>
      </c>
      <c r="L2044" s="36" t="str">
        <f t="shared" si="290"/>
        <v>10</v>
      </c>
      <c r="M2044" s="36" t="str">
        <f t="shared" si="291"/>
        <v>86</v>
      </c>
      <c r="N2044" s="34">
        <f t="shared" si="284"/>
        <v>10088.050999999999</v>
      </c>
      <c r="O2044" s="37">
        <v>0</v>
      </c>
      <c r="P2044" s="37">
        <v>10088.050999999999</v>
      </c>
      <c r="Q2044" s="32" t="s">
        <v>3872</v>
      </c>
      <c r="R2044" s="37" t="s">
        <v>11137</v>
      </c>
      <c r="S2044" s="38">
        <v>44347</v>
      </c>
      <c r="T2044" s="39">
        <f t="shared" si="285"/>
        <v>28</v>
      </c>
    </row>
    <row r="2045" spans="1:20" s="61" customFormat="1" ht="54" hidden="1" outlineLevel="1">
      <c r="A2045" s="32">
        <f t="shared" si="292"/>
        <v>2108</v>
      </c>
      <c r="B2045" s="32" t="s">
        <v>3868</v>
      </c>
      <c r="C2045" s="32" t="s">
        <v>19</v>
      </c>
      <c r="D2045" s="32" t="s">
        <v>11138</v>
      </c>
      <c r="E2045" s="34">
        <v>561236697</v>
      </c>
      <c r="F2045" s="34" t="s">
        <v>11135</v>
      </c>
      <c r="G2045" s="34" t="s">
        <v>14048</v>
      </c>
      <c r="H2045" s="35" t="s">
        <v>11139</v>
      </c>
      <c r="I2045" s="36" t="str">
        <f t="shared" si="287"/>
        <v>3</v>
      </c>
      <c r="J2045" s="36">
        <f t="shared" si="288"/>
        <v>14</v>
      </c>
      <c r="K2045" s="36" t="str">
        <f t="shared" si="289"/>
        <v>16</v>
      </c>
      <c r="L2045" s="36" t="str">
        <f t="shared" si="290"/>
        <v>07</v>
      </c>
      <c r="M2045" s="36" t="str">
        <f t="shared" si="291"/>
        <v>93</v>
      </c>
      <c r="N2045" s="34">
        <f t="shared" si="284"/>
        <v>10725.166999999999</v>
      </c>
      <c r="O2045" s="37">
        <v>0</v>
      </c>
      <c r="P2045" s="37">
        <v>10725.166999999999</v>
      </c>
      <c r="Q2045" s="32" t="s">
        <v>3872</v>
      </c>
      <c r="R2045" s="37" t="s">
        <v>11140</v>
      </c>
      <c r="S2045" s="38">
        <v>44369</v>
      </c>
      <c r="T2045" s="39">
        <f t="shared" si="285"/>
        <v>28</v>
      </c>
    </row>
    <row r="2046" spans="1:20" s="61" customFormat="1" ht="54" hidden="1" outlineLevel="1">
      <c r="A2046" s="32">
        <f t="shared" si="292"/>
        <v>2109</v>
      </c>
      <c r="B2046" s="32" t="s">
        <v>3868</v>
      </c>
      <c r="C2046" s="32" t="s">
        <v>19</v>
      </c>
      <c r="D2046" s="32" t="s">
        <v>11141</v>
      </c>
      <c r="E2046" s="34">
        <v>489454818</v>
      </c>
      <c r="F2046" s="34" t="s">
        <v>11142</v>
      </c>
      <c r="G2046" s="34" t="s">
        <v>14049</v>
      </c>
      <c r="H2046" s="35" t="s">
        <v>11143</v>
      </c>
      <c r="I2046" s="36" t="str">
        <f t="shared" si="287"/>
        <v>3</v>
      </c>
      <c r="J2046" s="36">
        <f t="shared" si="288"/>
        <v>14</v>
      </c>
      <c r="K2046" s="36" t="str">
        <f t="shared" si="289"/>
        <v>12</v>
      </c>
      <c r="L2046" s="36" t="str">
        <f t="shared" si="290"/>
        <v>02</v>
      </c>
      <c r="M2046" s="36" t="str">
        <f t="shared" si="291"/>
        <v>84</v>
      </c>
      <c r="N2046" s="34">
        <f t="shared" ref="N2046:N2109" si="293">O2046+P2046</f>
        <v>12086.56523</v>
      </c>
      <c r="O2046" s="37">
        <v>0</v>
      </c>
      <c r="P2046" s="37">
        <v>12086.56523</v>
      </c>
      <c r="Q2046" s="32" t="s">
        <v>3872</v>
      </c>
      <c r="R2046" s="37" t="s">
        <v>11144</v>
      </c>
      <c r="S2046" s="38">
        <v>44347</v>
      </c>
      <c r="T2046" s="39">
        <f t="shared" si="285"/>
        <v>28</v>
      </c>
    </row>
    <row r="2047" spans="1:20" s="61" customFormat="1" ht="54" hidden="1" outlineLevel="1">
      <c r="A2047" s="32">
        <f t="shared" si="292"/>
        <v>2110</v>
      </c>
      <c r="B2047" s="32" t="s">
        <v>3868</v>
      </c>
      <c r="C2047" s="32" t="s">
        <v>19</v>
      </c>
      <c r="D2047" s="32" t="s">
        <v>11145</v>
      </c>
      <c r="E2047" s="34">
        <v>557053594</v>
      </c>
      <c r="F2047" s="34" t="s">
        <v>11146</v>
      </c>
      <c r="G2047" s="34" t="s">
        <v>14050</v>
      </c>
      <c r="H2047" s="35" t="s">
        <v>11147</v>
      </c>
      <c r="I2047" s="36" t="str">
        <f t="shared" si="287"/>
        <v>3</v>
      </c>
      <c r="J2047" s="36">
        <f t="shared" si="288"/>
        <v>14</v>
      </c>
      <c r="K2047" s="36" t="str">
        <f t="shared" si="289"/>
        <v>21</v>
      </c>
      <c r="L2047" s="36" t="str">
        <f t="shared" si="290"/>
        <v>08</v>
      </c>
      <c r="M2047" s="36" t="str">
        <f t="shared" si="291"/>
        <v>91</v>
      </c>
      <c r="N2047" s="34">
        <f t="shared" si="293"/>
        <v>12366.133</v>
      </c>
      <c r="O2047" s="37">
        <v>0</v>
      </c>
      <c r="P2047" s="37">
        <v>12366.133</v>
      </c>
      <c r="Q2047" s="32" t="s">
        <v>3872</v>
      </c>
      <c r="R2047" s="37" t="s">
        <v>11148</v>
      </c>
      <c r="S2047" s="38">
        <v>44347</v>
      </c>
      <c r="T2047" s="39">
        <f t="shared" si="285"/>
        <v>28</v>
      </c>
    </row>
    <row r="2048" spans="1:20" s="61" customFormat="1" ht="54" hidden="1" outlineLevel="1">
      <c r="A2048" s="32">
        <f t="shared" si="292"/>
        <v>2111</v>
      </c>
      <c r="B2048" s="32" t="s">
        <v>3868</v>
      </c>
      <c r="C2048" s="32" t="s">
        <v>19</v>
      </c>
      <c r="D2048" s="32" t="s">
        <v>11149</v>
      </c>
      <c r="E2048" s="34">
        <v>518600082</v>
      </c>
      <c r="F2048" s="34" t="s">
        <v>11150</v>
      </c>
      <c r="G2048" s="34" t="s">
        <v>14051</v>
      </c>
      <c r="H2048" s="35" t="s">
        <v>11151</v>
      </c>
      <c r="I2048" s="36" t="str">
        <f t="shared" si="287"/>
        <v>3</v>
      </c>
      <c r="J2048" s="36">
        <f t="shared" si="288"/>
        <v>14</v>
      </c>
      <c r="K2048" s="36" t="str">
        <f t="shared" si="289"/>
        <v>14</v>
      </c>
      <c r="L2048" s="36" t="str">
        <f t="shared" si="290"/>
        <v>04</v>
      </c>
      <c r="M2048" s="36" t="str">
        <f t="shared" si="291"/>
        <v>92</v>
      </c>
      <c r="N2048" s="34">
        <f t="shared" si="293"/>
        <v>11954.638000000001</v>
      </c>
      <c r="O2048" s="37">
        <v>0</v>
      </c>
      <c r="P2048" s="37">
        <v>11954.638000000001</v>
      </c>
      <c r="Q2048" s="32" t="s">
        <v>3872</v>
      </c>
      <c r="R2048" s="37" t="s">
        <v>11152</v>
      </c>
      <c r="S2048" s="38">
        <v>44347</v>
      </c>
      <c r="T2048" s="39">
        <f t="shared" si="285"/>
        <v>28</v>
      </c>
    </row>
    <row r="2049" spans="1:20" s="61" customFormat="1" ht="54" hidden="1" outlineLevel="1">
      <c r="A2049" s="32">
        <f t="shared" si="292"/>
        <v>2112</v>
      </c>
      <c r="B2049" s="32" t="s">
        <v>3868</v>
      </c>
      <c r="C2049" s="32" t="s">
        <v>19</v>
      </c>
      <c r="D2049" s="32" t="s">
        <v>11153</v>
      </c>
      <c r="E2049" s="34">
        <v>559393130</v>
      </c>
      <c r="F2049" s="34" t="s">
        <v>11154</v>
      </c>
      <c r="G2049" s="34" t="s">
        <v>14052</v>
      </c>
      <c r="H2049" s="35" t="s">
        <v>11155</v>
      </c>
      <c r="I2049" s="36" t="str">
        <f t="shared" si="287"/>
        <v>3</v>
      </c>
      <c r="J2049" s="36">
        <f t="shared" si="288"/>
        <v>14</v>
      </c>
      <c r="K2049" s="36" t="str">
        <f t="shared" si="289"/>
        <v>29</v>
      </c>
      <c r="L2049" s="36" t="str">
        <f t="shared" si="290"/>
        <v>03</v>
      </c>
      <c r="M2049" s="36" t="str">
        <f t="shared" si="291"/>
        <v>91</v>
      </c>
      <c r="N2049" s="34">
        <f t="shared" si="293"/>
        <v>12925.053</v>
      </c>
      <c r="O2049" s="37">
        <v>0</v>
      </c>
      <c r="P2049" s="37">
        <v>12925.053</v>
      </c>
      <c r="Q2049" s="32" t="s">
        <v>3872</v>
      </c>
      <c r="R2049" s="37" t="s">
        <v>11156</v>
      </c>
      <c r="S2049" s="38">
        <v>44351</v>
      </c>
      <c r="T2049" s="39">
        <f t="shared" si="285"/>
        <v>28</v>
      </c>
    </row>
    <row r="2050" spans="1:20" s="61" customFormat="1" ht="54" hidden="1" outlineLevel="1">
      <c r="A2050" s="32">
        <f t="shared" si="292"/>
        <v>2113</v>
      </c>
      <c r="B2050" s="32" t="s">
        <v>3868</v>
      </c>
      <c r="C2050" s="32" t="s">
        <v>19</v>
      </c>
      <c r="D2050" s="32" t="s">
        <v>11157</v>
      </c>
      <c r="E2050" s="34">
        <v>533772204</v>
      </c>
      <c r="F2050" s="34" t="s">
        <v>11158</v>
      </c>
      <c r="G2050" s="34" t="s">
        <v>14053</v>
      </c>
      <c r="H2050" s="35" t="s">
        <v>11159</v>
      </c>
      <c r="I2050" s="36" t="str">
        <f t="shared" si="287"/>
        <v>4</v>
      </c>
      <c r="J2050" s="36">
        <f t="shared" si="288"/>
        <v>14</v>
      </c>
      <c r="K2050" s="36" t="str">
        <f t="shared" si="289"/>
        <v>20</v>
      </c>
      <c r="L2050" s="36" t="str">
        <f t="shared" si="290"/>
        <v>07</v>
      </c>
      <c r="M2050" s="36" t="str">
        <f t="shared" si="291"/>
        <v>94</v>
      </c>
      <c r="N2050" s="34">
        <f t="shared" si="293"/>
        <v>8539.5580000000009</v>
      </c>
      <c r="O2050" s="37">
        <v>0</v>
      </c>
      <c r="P2050" s="37">
        <v>8539.5580000000009</v>
      </c>
      <c r="Q2050" s="32" t="s">
        <v>3872</v>
      </c>
      <c r="R2050" s="37" t="s">
        <v>11160</v>
      </c>
      <c r="S2050" s="38">
        <v>44368</v>
      </c>
      <c r="T2050" s="39">
        <f t="shared" si="285"/>
        <v>28</v>
      </c>
    </row>
    <row r="2051" spans="1:20" s="61" customFormat="1" ht="54" hidden="1" outlineLevel="1">
      <c r="A2051" s="32">
        <f t="shared" si="292"/>
        <v>2114</v>
      </c>
      <c r="B2051" s="32" t="s">
        <v>3868</v>
      </c>
      <c r="C2051" s="32" t="s">
        <v>19</v>
      </c>
      <c r="D2051" s="32" t="s">
        <v>11161</v>
      </c>
      <c r="E2051" s="34">
        <v>533772204</v>
      </c>
      <c r="F2051" s="34" t="s">
        <v>11162</v>
      </c>
      <c r="G2051" s="34" t="s">
        <v>14054</v>
      </c>
      <c r="H2051" s="35" t="s">
        <v>11163</v>
      </c>
      <c r="I2051" s="36" t="str">
        <f t="shared" si="287"/>
        <v>4</v>
      </c>
      <c r="J2051" s="36">
        <f t="shared" si="288"/>
        <v>14</v>
      </c>
      <c r="K2051" s="36" t="str">
        <f t="shared" si="289"/>
        <v>03</v>
      </c>
      <c r="L2051" s="36" t="str">
        <f t="shared" si="290"/>
        <v>01</v>
      </c>
      <c r="M2051" s="36" t="str">
        <f t="shared" si="291"/>
        <v>93</v>
      </c>
      <c r="N2051" s="34">
        <f t="shared" si="293"/>
        <v>11848.567999999999</v>
      </c>
      <c r="O2051" s="37">
        <v>0</v>
      </c>
      <c r="P2051" s="37">
        <v>11848.567999999999</v>
      </c>
      <c r="Q2051" s="32" t="s">
        <v>3872</v>
      </c>
      <c r="R2051" s="37" t="s">
        <v>11164</v>
      </c>
      <c r="S2051" s="38">
        <v>44364</v>
      </c>
      <c r="T2051" s="39">
        <f t="shared" si="285"/>
        <v>28</v>
      </c>
    </row>
    <row r="2052" spans="1:20" s="61" customFormat="1" ht="54" hidden="1" outlineLevel="1">
      <c r="A2052" s="32">
        <f t="shared" si="292"/>
        <v>2115</v>
      </c>
      <c r="B2052" s="32" t="s">
        <v>3868</v>
      </c>
      <c r="C2052" s="32" t="s">
        <v>19</v>
      </c>
      <c r="D2052" s="32" t="s">
        <v>11165</v>
      </c>
      <c r="E2052" s="34">
        <v>495989014</v>
      </c>
      <c r="F2052" s="34" t="s">
        <v>11166</v>
      </c>
      <c r="G2052" s="34" t="s">
        <v>14055</v>
      </c>
      <c r="H2052" s="35" t="s">
        <v>11167</v>
      </c>
      <c r="I2052" s="36" t="str">
        <f t="shared" si="287"/>
        <v>4</v>
      </c>
      <c r="J2052" s="36">
        <f t="shared" si="288"/>
        <v>14</v>
      </c>
      <c r="K2052" s="36" t="str">
        <f t="shared" si="289"/>
        <v>06</v>
      </c>
      <c r="L2052" s="36" t="str">
        <f t="shared" si="290"/>
        <v>09</v>
      </c>
      <c r="M2052" s="36" t="str">
        <f t="shared" si="291"/>
        <v>71</v>
      </c>
      <c r="N2052" s="34">
        <f t="shared" si="293"/>
        <v>10466.691999999999</v>
      </c>
      <c r="O2052" s="37">
        <v>0</v>
      </c>
      <c r="P2052" s="37">
        <v>10466.691999999999</v>
      </c>
      <c r="Q2052" s="32" t="s">
        <v>3872</v>
      </c>
      <c r="R2052" s="37" t="s">
        <v>11168</v>
      </c>
      <c r="S2052" s="38">
        <v>44363</v>
      </c>
      <c r="T2052" s="39">
        <f t="shared" si="285"/>
        <v>28</v>
      </c>
    </row>
    <row r="2053" spans="1:20" s="61" customFormat="1" ht="54" hidden="1" outlineLevel="1">
      <c r="A2053" s="32">
        <f t="shared" si="292"/>
        <v>2116</v>
      </c>
      <c r="B2053" s="32" t="s">
        <v>3868</v>
      </c>
      <c r="C2053" s="32" t="s">
        <v>19</v>
      </c>
      <c r="D2053" s="32" t="s">
        <v>11169</v>
      </c>
      <c r="E2053" s="34">
        <v>596396970</v>
      </c>
      <c r="F2053" s="34" t="s">
        <v>11170</v>
      </c>
      <c r="G2053" s="34" t="s">
        <v>14056</v>
      </c>
      <c r="H2053" s="35" t="s">
        <v>11171</v>
      </c>
      <c r="I2053" s="36" t="str">
        <f t="shared" si="287"/>
        <v>4</v>
      </c>
      <c r="J2053" s="36">
        <f t="shared" si="288"/>
        <v>14</v>
      </c>
      <c r="K2053" s="36" t="str">
        <f t="shared" si="289"/>
        <v>20</v>
      </c>
      <c r="L2053" s="36" t="str">
        <f t="shared" si="290"/>
        <v>03</v>
      </c>
      <c r="M2053" s="36" t="str">
        <f t="shared" si="291"/>
        <v>87</v>
      </c>
      <c r="N2053" s="34">
        <f t="shared" si="293"/>
        <v>10504.156000000001</v>
      </c>
      <c r="O2053" s="37">
        <v>0</v>
      </c>
      <c r="P2053" s="37">
        <v>10504.156000000001</v>
      </c>
      <c r="Q2053" s="32" t="s">
        <v>3872</v>
      </c>
      <c r="R2053" s="37" t="s">
        <v>11172</v>
      </c>
      <c r="S2053" s="38">
        <v>44340</v>
      </c>
      <c r="T2053" s="39">
        <f t="shared" si="285"/>
        <v>28</v>
      </c>
    </row>
    <row r="2054" spans="1:20" s="61" customFormat="1" ht="54" hidden="1" outlineLevel="1">
      <c r="A2054" s="32">
        <f t="shared" si="292"/>
        <v>2117</v>
      </c>
      <c r="B2054" s="32" t="s">
        <v>3868</v>
      </c>
      <c r="C2054" s="32" t="s">
        <v>19</v>
      </c>
      <c r="D2054" s="32" t="s">
        <v>11173</v>
      </c>
      <c r="E2054" s="34">
        <v>517198007</v>
      </c>
      <c r="F2054" s="34" t="s">
        <v>11174</v>
      </c>
      <c r="G2054" s="34" t="s">
        <v>14057</v>
      </c>
      <c r="H2054" s="35" t="s">
        <v>11175</v>
      </c>
      <c r="I2054" s="36" t="str">
        <f t="shared" si="287"/>
        <v>3</v>
      </c>
      <c r="J2054" s="36">
        <f t="shared" si="288"/>
        <v>14</v>
      </c>
      <c r="K2054" s="36" t="str">
        <f t="shared" si="289"/>
        <v>07</v>
      </c>
      <c r="L2054" s="36" t="str">
        <f t="shared" si="290"/>
        <v>12</v>
      </c>
      <c r="M2054" s="36" t="str">
        <f t="shared" si="291"/>
        <v>91</v>
      </c>
      <c r="N2054" s="34">
        <f t="shared" si="293"/>
        <v>10456.838</v>
      </c>
      <c r="O2054" s="37">
        <v>0</v>
      </c>
      <c r="P2054" s="37">
        <v>10456.838</v>
      </c>
      <c r="Q2054" s="32" t="s">
        <v>3872</v>
      </c>
      <c r="R2054" s="37" t="s">
        <v>11176</v>
      </c>
      <c r="S2054" s="38">
        <v>44377</v>
      </c>
      <c r="T2054" s="39">
        <f t="shared" si="285"/>
        <v>28</v>
      </c>
    </row>
    <row r="2055" spans="1:20" s="61" customFormat="1" ht="54" hidden="1" outlineLevel="1">
      <c r="A2055" s="32">
        <f t="shared" si="292"/>
        <v>2118</v>
      </c>
      <c r="B2055" s="32" t="s">
        <v>3868</v>
      </c>
      <c r="C2055" s="32" t="s">
        <v>19</v>
      </c>
      <c r="D2055" s="32" t="s">
        <v>11177</v>
      </c>
      <c r="E2055" s="34">
        <v>626950583</v>
      </c>
      <c r="F2055" s="34" t="s">
        <v>11178</v>
      </c>
      <c r="G2055" s="34" t="s">
        <v>14058</v>
      </c>
      <c r="H2055" s="35" t="s">
        <v>11179</v>
      </c>
      <c r="I2055" s="36" t="str">
        <f t="shared" si="287"/>
        <v>3</v>
      </c>
      <c r="J2055" s="36">
        <f t="shared" si="288"/>
        <v>14</v>
      </c>
      <c r="K2055" s="36" t="str">
        <f t="shared" si="289"/>
        <v>09</v>
      </c>
      <c r="L2055" s="36" t="str">
        <f t="shared" si="290"/>
        <v>11</v>
      </c>
      <c r="M2055" s="36" t="str">
        <f t="shared" si="291"/>
        <v>90</v>
      </c>
      <c r="N2055" s="34">
        <f t="shared" si="293"/>
        <v>8062.6490000000003</v>
      </c>
      <c r="O2055" s="37">
        <v>0</v>
      </c>
      <c r="P2055" s="37">
        <v>8062.6490000000003</v>
      </c>
      <c r="Q2055" s="32" t="s">
        <v>3872</v>
      </c>
      <c r="R2055" s="37" t="s">
        <v>11180</v>
      </c>
      <c r="S2055" s="38">
        <v>44347</v>
      </c>
      <c r="T2055" s="39">
        <f t="shared" si="285"/>
        <v>28</v>
      </c>
    </row>
    <row r="2056" spans="1:20" s="61" customFormat="1" ht="54" hidden="1" outlineLevel="1">
      <c r="A2056" s="32">
        <f t="shared" si="292"/>
        <v>2119</v>
      </c>
      <c r="B2056" s="32" t="s">
        <v>3868</v>
      </c>
      <c r="C2056" s="32" t="s">
        <v>19</v>
      </c>
      <c r="D2056" s="32" t="s">
        <v>11181</v>
      </c>
      <c r="E2056" s="34">
        <v>565036215</v>
      </c>
      <c r="F2056" s="34" t="s">
        <v>11182</v>
      </c>
      <c r="G2056" s="34" t="s">
        <v>14059</v>
      </c>
      <c r="H2056" s="35" t="s">
        <v>11183</v>
      </c>
      <c r="I2056" s="36" t="str">
        <f t="shared" si="287"/>
        <v>4</v>
      </c>
      <c r="J2056" s="36">
        <f t="shared" si="288"/>
        <v>14</v>
      </c>
      <c r="K2056" s="36" t="str">
        <f t="shared" si="289"/>
        <v>25</v>
      </c>
      <c r="L2056" s="36" t="str">
        <f t="shared" si="290"/>
        <v>08</v>
      </c>
      <c r="M2056" s="36" t="str">
        <f t="shared" si="291"/>
        <v>92</v>
      </c>
      <c r="N2056" s="34">
        <f t="shared" si="293"/>
        <v>10360.315000000001</v>
      </c>
      <c r="O2056" s="37">
        <v>0</v>
      </c>
      <c r="P2056" s="37">
        <v>10360.315000000001</v>
      </c>
      <c r="Q2056" s="32" t="s">
        <v>3872</v>
      </c>
      <c r="R2056" s="37" t="s">
        <v>11184</v>
      </c>
      <c r="S2056" s="38">
        <v>44369</v>
      </c>
      <c r="T2056" s="39">
        <f t="shared" si="285"/>
        <v>28</v>
      </c>
    </row>
    <row r="2057" spans="1:20" s="61" customFormat="1" ht="54" hidden="1" outlineLevel="1">
      <c r="A2057" s="32">
        <f t="shared" si="292"/>
        <v>2120</v>
      </c>
      <c r="B2057" s="32" t="s">
        <v>3868</v>
      </c>
      <c r="C2057" s="32" t="s">
        <v>19</v>
      </c>
      <c r="D2057" s="32" t="s">
        <v>11185</v>
      </c>
      <c r="E2057" s="34">
        <v>558582632</v>
      </c>
      <c r="F2057" s="34" t="s">
        <v>11186</v>
      </c>
      <c r="G2057" s="34" t="s">
        <v>14060</v>
      </c>
      <c r="H2057" s="35" t="s">
        <v>11187</v>
      </c>
      <c r="I2057" s="36" t="str">
        <f t="shared" si="287"/>
        <v>3</v>
      </c>
      <c r="J2057" s="36">
        <f t="shared" si="288"/>
        <v>14</v>
      </c>
      <c r="K2057" s="36" t="str">
        <f t="shared" si="289"/>
        <v>20</v>
      </c>
      <c r="L2057" s="36" t="str">
        <f t="shared" si="290"/>
        <v>12</v>
      </c>
      <c r="M2057" s="36" t="str">
        <f t="shared" si="291"/>
        <v>91</v>
      </c>
      <c r="N2057" s="34">
        <f t="shared" si="293"/>
        <v>6767.451</v>
      </c>
      <c r="O2057" s="37">
        <v>0</v>
      </c>
      <c r="P2057" s="37">
        <v>6767.451</v>
      </c>
      <c r="Q2057" s="32" t="s">
        <v>3872</v>
      </c>
      <c r="R2057" s="37" t="s">
        <v>11188</v>
      </c>
      <c r="S2057" s="38">
        <v>44357</v>
      </c>
      <c r="T2057" s="39">
        <f t="shared" si="285"/>
        <v>28</v>
      </c>
    </row>
    <row r="2058" spans="1:20" s="61" customFormat="1" ht="54" hidden="1" outlineLevel="1">
      <c r="A2058" s="32">
        <f t="shared" si="292"/>
        <v>2121</v>
      </c>
      <c r="B2058" s="32" t="s">
        <v>3868</v>
      </c>
      <c r="C2058" s="32" t="s">
        <v>19</v>
      </c>
      <c r="D2058" s="32" t="s">
        <v>11189</v>
      </c>
      <c r="E2058" s="34">
        <v>584029159</v>
      </c>
      <c r="F2058" s="34" t="s">
        <v>11190</v>
      </c>
      <c r="G2058" s="34" t="s">
        <v>14061</v>
      </c>
      <c r="H2058" s="35" t="s">
        <v>11191</v>
      </c>
      <c r="I2058" s="36" t="str">
        <f t="shared" si="287"/>
        <v>4</v>
      </c>
      <c r="J2058" s="36">
        <f t="shared" si="288"/>
        <v>14</v>
      </c>
      <c r="K2058" s="36" t="str">
        <f t="shared" si="289"/>
        <v>19</v>
      </c>
      <c r="L2058" s="36" t="str">
        <f t="shared" si="290"/>
        <v>07</v>
      </c>
      <c r="M2058" s="36" t="str">
        <f t="shared" si="291"/>
        <v>87</v>
      </c>
      <c r="N2058" s="34">
        <f t="shared" si="293"/>
        <v>10628.44</v>
      </c>
      <c r="O2058" s="37">
        <v>0</v>
      </c>
      <c r="P2058" s="37">
        <v>10628.44</v>
      </c>
      <c r="Q2058" s="32" t="s">
        <v>3872</v>
      </c>
      <c r="R2058" s="37" t="s">
        <v>11192</v>
      </c>
      <c r="S2058" s="38">
        <v>44368</v>
      </c>
      <c r="T2058" s="39">
        <f t="shared" si="285"/>
        <v>28</v>
      </c>
    </row>
    <row r="2059" spans="1:20" s="61" customFormat="1" ht="54" hidden="1" outlineLevel="1">
      <c r="A2059" s="32">
        <f t="shared" si="292"/>
        <v>2122</v>
      </c>
      <c r="B2059" s="32" t="s">
        <v>3868</v>
      </c>
      <c r="C2059" s="32" t="s">
        <v>19</v>
      </c>
      <c r="D2059" s="32" t="s">
        <v>11193</v>
      </c>
      <c r="E2059" s="34">
        <v>519825577</v>
      </c>
      <c r="F2059" s="34" t="s">
        <v>11194</v>
      </c>
      <c r="G2059" s="34" t="s">
        <v>14062</v>
      </c>
      <c r="H2059" s="35" t="s">
        <v>11195</v>
      </c>
      <c r="I2059" s="36" t="str">
        <f t="shared" si="287"/>
        <v>4</v>
      </c>
      <c r="J2059" s="36">
        <f t="shared" si="288"/>
        <v>14</v>
      </c>
      <c r="K2059" s="36" t="str">
        <f t="shared" si="289"/>
        <v>02</v>
      </c>
      <c r="L2059" s="36" t="str">
        <f t="shared" si="290"/>
        <v>05</v>
      </c>
      <c r="M2059" s="36" t="str">
        <f t="shared" si="291"/>
        <v>79</v>
      </c>
      <c r="N2059" s="34">
        <f t="shared" si="293"/>
        <v>10092.19</v>
      </c>
      <c r="O2059" s="37">
        <v>0</v>
      </c>
      <c r="P2059" s="37">
        <v>10092.19</v>
      </c>
      <c r="Q2059" s="32" t="s">
        <v>3872</v>
      </c>
      <c r="R2059" s="37" t="s">
        <v>11196</v>
      </c>
      <c r="S2059" s="38">
        <v>44371</v>
      </c>
      <c r="T2059" s="39">
        <f t="shared" si="285"/>
        <v>28</v>
      </c>
    </row>
    <row r="2060" spans="1:20" s="61" customFormat="1" ht="54" hidden="1" outlineLevel="1">
      <c r="A2060" s="32">
        <f t="shared" si="292"/>
        <v>2123</v>
      </c>
      <c r="B2060" s="32" t="s">
        <v>3868</v>
      </c>
      <c r="C2060" s="32" t="s">
        <v>19</v>
      </c>
      <c r="D2060" s="32" t="s">
        <v>11197</v>
      </c>
      <c r="E2060" s="34">
        <v>556309187</v>
      </c>
      <c r="F2060" s="34" t="s">
        <v>11198</v>
      </c>
      <c r="G2060" s="34" t="s">
        <v>14063</v>
      </c>
      <c r="H2060" s="35" t="s">
        <v>11199</v>
      </c>
      <c r="I2060" s="36" t="str">
        <f t="shared" si="287"/>
        <v>3</v>
      </c>
      <c r="J2060" s="36">
        <f t="shared" si="288"/>
        <v>14</v>
      </c>
      <c r="K2060" s="36" t="str">
        <f t="shared" si="289"/>
        <v>17</v>
      </c>
      <c r="L2060" s="36" t="str">
        <f t="shared" si="290"/>
        <v>01</v>
      </c>
      <c r="M2060" s="36" t="str">
        <f t="shared" si="291"/>
        <v>95</v>
      </c>
      <c r="N2060" s="34">
        <f t="shared" si="293"/>
        <v>9555.9419999999991</v>
      </c>
      <c r="O2060" s="37">
        <v>0</v>
      </c>
      <c r="P2060" s="37">
        <v>9555.9419999999991</v>
      </c>
      <c r="Q2060" s="32" t="s">
        <v>3872</v>
      </c>
      <c r="R2060" s="37" t="s">
        <v>11200</v>
      </c>
      <c r="S2060" s="38">
        <v>44359</v>
      </c>
      <c r="T2060" s="39">
        <f t="shared" si="285"/>
        <v>28</v>
      </c>
    </row>
    <row r="2061" spans="1:20" s="61" customFormat="1" ht="54" hidden="1" outlineLevel="1">
      <c r="A2061" s="32">
        <f t="shared" si="292"/>
        <v>2124</v>
      </c>
      <c r="B2061" s="32" t="s">
        <v>3868</v>
      </c>
      <c r="C2061" s="32" t="s">
        <v>19</v>
      </c>
      <c r="D2061" s="32" t="s">
        <v>11201</v>
      </c>
      <c r="E2061" s="34">
        <v>617924319</v>
      </c>
      <c r="F2061" s="34" t="s">
        <v>11202</v>
      </c>
      <c r="G2061" s="34" t="s">
        <v>14064</v>
      </c>
      <c r="H2061" s="35" t="s">
        <v>11203</v>
      </c>
      <c r="I2061" s="36" t="str">
        <f t="shared" si="287"/>
        <v>4</v>
      </c>
      <c r="J2061" s="36">
        <f t="shared" si="288"/>
        <v>14</v>
      </c>
      <c r="K2061" s="36" t="str">
        <f t="shared" si="289"/>
        <v>04</v>
      </c>
      <c r="L2061" s="36" t="str">
        <f t="shared" si="290"/>
        <v>12</v>
      </c>
      <c r="M2061" s="36" t="str">
        <f t="shared" si="291"/>
        <v>91</v>
      </c>
      <c r="N2061" s="34">
        <f t="shared" si="293"/>
        <v>10360.315000000001</v>
      </c>
      <c r="O2061" s="37">
        <v>0</v>
      </c>
      <c r="P2061" s="37">
        <v>10360.315000000001</v>
      </c>
      <c r="Q2061" s="32" t="s">
        <v>3872</v>
      </c>
      <c r="R2061" s="37" t="s">
        <v>11204</v>
      </c>
      <c r="S2061" s="38">
        <v>44370</v>
      </c>
      <c r="T2061" s="39">
        <f t="shared" si="285"/>
        <v>28</v>
      </c>
    </row>
    <row r="2062" spans="1:20" s="61" customFormat="1" ht="54" hidden="1" outlineLevel="1">
      <c r="A2062" s="32">
        <f t="shared" si="292"/>
        <v>2125</v>
      </c>
      <c r="B2062" s="32" t="s">
        <v>3868</v>
      </c>
      <c r="C2062" s="32" t="s">
        <v>19</v>
      </c>
      <c r="D2062" s="32" t="s">
        <v>11205</v>
      </c>
      <c r="E2062" s="34">
        <v>544809988</v>
      </c>
      <c r="F2062" s="34" t="s">
        <v>11206</v>
      </c>
      <c r="G2062" s="34" t="s">
        <v>14065</v>
      </c>
      <c r="H2062" s="35" t="s">
        <v>11207</v>
      </c>
      <c r="I2062" s="36" t="str">
        <f t="shared" si="287"/>
        <v>4</v>
      </c>
      <c r="J2062" s="36">
        <f t="shared" si="288"/>
        <v>14</v>
      </c>
      <c r="K2062" s="36" t="str">
        <f t="shared" si="289"/>
        <v>29</v>
      </c>
      <c r="L2062" s="36" t="str">
        <f t="shared" si="290"/>
        <v>07</v>
      </c>
      <c r="M2062" s="36" t="str">
        <f t="shared" si="291"/>
        <v>89</v>
      </c>
      <c r="N2062" s="34">
        <f t="shared" si="293"/>
        <v>9555.9419999999991</v>
      </c>
      <c r="O2062" s="37">
        <v>0</v>
      </c>
      <c r="P2062" s="37">
        <v>9555.9419999999991</v>
      </c>
      <c r="Q2062" s="32" t="s">
        <v>3872</v>
      </c>
      <c r="R2062" s="37" t="s">
        <v>11208</v>
      </c>
      <c r="S2062" s="38">
        <v>44364</v>
      </c>
      <c r="T2062" s="39">
        <f t="shared" si="285"/>
        <v>28</v>
      </c>
    </row>
    <row r="2063" spans="1:20" s="61" customFormat="1" ht="54" hidden="1" outlineLevel="1">
      <c r="A2063" s="32">
        <f t="shared" si="292"/>
        <v>2126</v>
      </c>
      <c r="B2063" s="32" t="s">
        <v>3868</v>
      </c>
      <c r="C2063" s="32" t="s">
        <v>19</v>
      </c>
      <c r="D2063" s="32" t="s">
        <v>11209</v>
      </c>
      <c r="E2063" s="34">
        <v>572967329</v>
      </c>
      <c r="F2063" s="34" t="s">
        <v>11210</v>
      </c>
      <c r="G2063" s="34" t="s">
        <v>14066</v>
      </c>
      <c r="H2063" s="35" t="s">
        <v>11211</v>
      </c>
      <c r="I2063" s="36" t="str">
        <f t="shared" si="287"/>
        <v>4</v>
      </c>
      <c r="J2063" s="36">
        <f t="shared" si="288"/>
        <v>14</v>
      </c>
      <c r="K2063" s="36" t="str">
        <f t="shared" si="289"/>
        <v>09</v>
      </c>
      <c r="L2063" s="36" t="str">
        <f t="shared" si="290"/>
        <v>01</v>
      </c>
      <c r="M2063" s="36" t="str">
        <f t="shared" si="291"/>
        <v>93</v>
      </c>
      <c r="N2063" s="34">
        <f t="shared" si="293"/>
        <v>9824.0660000000007</v>
      </c>
      <c r="O2063" s="37">
        <v>0</v>
      </c>
      <c r="P2063" s="37">
        <v>9824.0660000000007</v>
      </c>
      <c r="Q2063" s="32" t="s">
        <v>3872</v>
      </c>
      <c r="R2063" s="37" t="s">
        <v>11212</v>
      </c>
      <c r="S2063" s="38">
        <v>44369</v>
      </c>
      <c r="T2063" s="39">
        <f t="shared" si="285"/>
        <v>28</v>
      </c>
    </row>
    <row r="2064" spans="1:20" s="61" customFormat="1" ht="54" hidden="1" outlineLevel="1">
      <c r="A2064" s="32">
        <f t="shared" si="292"/>
        <v>2127</v>
      </c>
      <c r="B2064" s="32" t="s">
        <v>3868</v>
      </c>
      <c r="C2064" s="32" t="s">
        <v>19</v>
      </c>
      <c r="D2064" s="32" t="s">
        <v>11213</v>
      </c>
      <c r="E2064" s="34">
        <v>512046894</v>
      </c>
      <c r="F2064" s="34" t="s">
        <v>11214</v>
      </c>
      <c r="G2064" s="34" t="s">
        <v>14067</v>
      </c>
      <c r="H2064" s="35" t="s">
        <v>11215</v>
      </c>
      <c r="I2064" s="36" t="str">
        <f t="shared" si="287"/>
        <v>3</v>
      </c>
      <c r="J2064" s="36">
        <f t="shared" si="288"/>
        <v>14</v>
      </c>
      <c r="K2064" s="36" t="str">
        <f t="shared" si="289"/>
        <v>13</v>
      </c>
      <c r="L2064" s="36" t="str">
        <f t="shared" si="290"/>
        <v>02</v>
      </c>
      <c r="M2064" s="36" t="str">
        <f t="shared" si="291"/>
        <v>92</v>
      </c>
      <c r="N2064" s="34">
        <f t="shared" si="293"/>
        <v>14762.596</v>
      </c>
      <c r="O2064" s="37">
        <v>0</v>
      </c>
      <c r="P2064" s="37">
        <v>14762.596</v>
      </c>
      <c r="Q2064" s="32" t="s">
        <v>3872</v>
      </c>
      <c r="R2064" s="37" t="s">
        <v>11216</v>
      </c>
      <c r="S2064" s="38">
        <v>44361</v>
      </c>
      <c r="T2064" s="39">
        <f t="shared" si="285"/>
        <v>28</v>
      </c>
    </row>
    <row r="2065" spans="1:20" s="61" customFormat="1" ht="54" hidden="1" outlineLevel="1">
      <c r="A2065" s="32">
        <f t="shared" si="292"/>
        <v>2128</v>
      </c>
      <c r="B2065" s="32" t="s">
        <v>3868</v>
      </c>
      <c r="C2065" s="32" t="s">
        <v>19</v>
      </c>
      <c r="D2065" s="32" t="s">
        <v>11217</v>
      </c>
      <c r="E2065" s="34">
        <v>519204566</v>
      </c>
      <c r="F2065" s="34" t="s">
        <v>11218</v>
      </c>
      <c r="G2065" s="34" t="s">
        <v>14068</v>
      </c>
      <c r="H2065" s="35" t="s">
        <v>11219</v>
      </c>
      <c r="I2065" s="36" t="str">
        <f t="shared" si="287"/>
        <v>3</v>
      </c>
      <c r="J2065" s="36">
        <f t="shared" si="288"/>
        <v>14</v>
      </c>
      <c r="K2065" s="36" t="str">
        <f t="shared" si="289"/>
        <v>14</v>
      </c>
      <c r="L2065" s="36" t="str">
        <f t="shared" si="290"/>
        <v>09</v>
      </c>
      <c r="M2065" s="36" t="str">
        <f t="shared" si="291"/>
        <v>89</v>
      </c>
      <c r="N2065" s="34">
        <f t="shared" si="293"/>
        <v>8043.7209999999995</v>
      </c>
      <c r="O2065" s="37">
        <v>0</v>
      </c>
      <c r="P2065" s="37">
        <v>8043.7209999999995</v>
      </c>
      <c r="Q2065" s="32" t="s">
        <v>3872</v>
      </c>
      <c r="R2065" s="37" t="s">
        <v>11220</v>
      </c>
      <c r="S2065" s="38">
        <v>44382</v>
      </c>
      <c r="T2065" s="39">
        <f t="shared" si="285"/>
        <v>28</v>
      </c>
    </row>
    <row r="2066" spans="1:20" s="61" customFormat="1" ht="54" hidden="1" outlineLevel="1">
      <c r="A2066" s="32">
        <f t="shared" si="292"/>
        <v>2129</v>
      </c>
      <c r="B2066" s="32" t="s">
        <v>3868</v>
      </c>
      <c r="C2066" s="32" t="s">
        <v>19</v>
      </c>
      <c r="D2066" s="32" t="s">
        <v>11221</v>
      </c>
      <c r="E2066" s="34">
        <v>591441942</v>
      </c>
      <c r="F2066" s="34" t="s">
        <v>11222</v>
      </c>
      <c r="G2066" s="34" t="s">
        <v>14069</v>
      </c>
      <c r="H2066" s="35" t="s">
        <v>11223</v>
      </c>
      <c r="I2066" s="36" t="str">
        <f t="shared" si="287"/>
        <v>4</v>
      </c>
      <c r="J2066" s="36">
        <f t="shared" si="288"/>
        <v>14</v>
      </c>
      <c r="K2066" s="36" t="str">
        <f t="shared" si="289"/>
        <v>06</v>
      </c>
      <c r="L2066" s="36" t="str">
        <f t="shared" si="290"/>
        <v>03</v>
      </c>
      <c r="M2066" s="36" t="str">
        <f t="shared" si="291"/>
        <v>83</v>
      </c>
      <c r="N2066" s="34">
        <f t="shared" si="293"/>
        <v>9827.5339999999997</v>
      </c>
      <c r="O2066" s="37">
        <v>0</v>
      </c>
      <c r="P2066" s="37">
        <v>9827.5339999999997</v>
      </c>
      <c r="Q2066" s="32" t="s">
        <v>3872</v>
      </c>
      <c r="R2066" s="37" t="s">
        <v>11224</v>
      </c>
      <c r="S2066" s="38">
        <v>44377</v>
      </c>
      <c r="T2066" s="39">
        <f t="shared" si="285"/>
        <v>28</v>
      </c>
    </row>
    <row r="2067" spans="1:20" s="61" customFormat="1" ht="54" hidden="1" outlineLevel="1">
      <c r="A2067" s="32">
        <f t="shared" si="292"/>
        <v>2130</v>
      </c>
      <c r="B2067" s="32" t="s">
        <v>3868</v>
      </c>
      <c r="C2067" s="32" t="s">
        <v>19</v>
      </c>
      <c r="D2067" s="32" t="s">
        <v>11225</v>
      </c>
      <c r="E2067" s="34">
        <v>547559474</v>
      </c>
      <c r="F2067" s="34" t="s">
        <v>11226</v>
      </c>
      <c r="G2067" s="34" t="s">
        <v>14070</v>
      </c>
      <c r="H2067" s="35" t="s">
        <v>11227</v>
      </c>
      <c r="I2067" s="36" t="str">
        <f t="shared" si="287"/>
        <v>3</v>
      </c>
      <c r="J2067" s="36">
        <f t="shared" si="288"/>
        <v>14</v>
      </c>
      <c r="K2067" s="36" t="str">
        <f t="shared" si="289"/>
        <v>21</v>
      </c>
      <c r="L2067" s="36" t="str">
        <f t="shared" si="290"/>
        <v>10</v>
      </c>
      <c r="M2067" s="36" t="str">
        <f t="shared" si="291"/>
        <v>92</v>
      </c>
      <c r="N2067" s="34">
        <f t="shared" si="293"/>
        <v>8138.55</v>
      </c>
      <c r="O2067" s="37">
        <v>0</v>
      </c>
      <c r="P2067" s="37">
        <v>8138.55</v>
      </c>
      <c r="Q2067" s="32" t="s">
        <v>3872</v>
      </c>
      <c r="R2067" s="37" t="s">
        <v>11228</v>
      </c>
      <c r="S2067" s="38">
        <v>44421</v>
      </c>
      <c r="T2067" s="39">
        <f t="shared" si="285"/>
        <v>28</v>
      </c>
    </row>
    <row r="2068" spans="1:20" s="61" customFormat="1" ht="54" hidden="1" outlineLevel="1">
      <c r="A2068" s="32">
        <f t="shared" si="292"/>
        <v>2131</v>
      </c>
      <c r="B2068" s="32" t="s">
        <v>3868</v>
      </c>
      <c r="C2068" s="32" t="s">
        <v>19</v>
      </c>
      <c r="D2068" s="32" t="s">
        <v>11229</v>
      </c>
      <c r="E2068" s="34">
        <v>513584922</v>
      </c>
      <c r="F2068" s="34" t="s">
        <v>11230</v>
      </c>
      <c r="G2068" s="34" t="s">
        <v>14071</v>
      </c>
      <c r="H2068" s="35" t="s">
        <v>11231</v>
      </c>
      <c r="I2068" s="36" t="str">
        <f t="shared" si="287"/>
        <v>3</v>
      </c>
      <c r="J2068" s="36">
        <f t="shared" si="288"/>
        <v>14</v>
      </c>
      <c r="K2068" s="36" t="str">
        <f t="shared" si="289"/>
        <v>03</v>
      </c>
      <c r="L2068" s="36" t="str">
        <f t="shared" si="290"/>
        <v>03</v>
      </c>
      <c r="M2068" s="36" t="str">
        <f t="shared" si="291"/>
        <v>80</v>
      </c>
      <c r="N2068" s="34">
        <f t="shared" si="293"/>
        <v>7449.6779999999999</v>
      </c>
      <c r="O2068" s="37">
        <v>0</v>
      </c>
      <c r="P2068" s="37">
        <v>7449.6779999999999</v>
      </c>
      <c r="Q2068" s="32" t="s">
        <v>3872</v>
      </c>
      <c r="R2068" s="37" t="s">
        <v>11232</v>
      </c>
      <c r="S2068" s="38">
        <v>44421</v>
      </c>
      <c r="T2068" s="39">
        <f t="shared" si="285"/>
        <v>28</v>
      </c>
    </row>
    <row r="2069" spans="1:20" s="61" customFormat="1" ht="54" hidden="1" outlineLevel="1">
      <c r="A2069" s="32">
        <f t="shared" si="292"/>
        <v>2132</v>
      </c>
      <c r="B2069" s="32" t="s">
        <v>3868</v>
      </c>
      <c r="C2069" s="32" t="s">
        <v>19</v>
      </c>
      <c r="D2069" s="32" t="s">
        <v>11233</v>
      </c>
      <c r="E2069" s="34">
        <v>598529865</v>
      </c>
      <c r="F2069" s="34" t="s">
        <v>11234</v>
      </c>
      <c r="G2069" s="34" t="s">
        <v>14072</v>
      </c>
      <c r="H2069" s="35" t="s">
        <v>11235</v>
      </c>
      <c r="I2069" s="36" t="str">
        <f t="shared" si="287"/>
        <v>4</v>
      </c>
      <c r="J2069" s="36">
        <f t="shared" si="288"/>
        <v>14</v>
      </c>
      <c r="K2069" s="36" t="str">
        <f t="shared" si="289"/>
        <v>16</v>
      </c>
      <c r="L2069" s="36" t="str">
        <f t="shared" si="290"/>
        <v>12</v>
      </c>
      <c r="M2069" s="36" t="str">
        <f t="shared" si="291"/>
        <v>89</v>
      </c>
      <c r="N2069" s="34">
        <f t="shared" si="293"/>
        <v>6565.1909999999998</v>
      </c>
      <c r="O2069" s="37">
        <v>0</v>
      </c>
      <c r="P2069" s="37">
        <v>6565.1909999999998</v>
      </c>
      <c r="Q2069" s="32" t="s">
        <v>3872</v>
      </c>
      <c r="R2069" s="37" t="s">
        <v>11236</v>
      </c>
      <c r="S2069" s="38">
        <v>44434</v>
      </c>
      <c r="T2069" s="39">
        <f t="shared" si="285"/>
        <v>28</v>
      </c>
    </row>
    <row r="2070" spans="1:20" s="61" customFormat="1" ht="54" hidden="1" outlineLevel="1">
      <c r="A2070" s="32">
        <f t="shared" si="292"/>
        <v>2133</v>
      </c>
      <c r="B2070" s="32" t="s">
        <v>3868</v>
      </c>
      <c r="C2070" s="32" t="s">
        <v>19</v>
      </c>
      <c r="D2070" s="32" t="s">
        <v>11237</v>
      </c>
      <c r="E2070" s="34">
        <v>528945764</v>
      </c>
      <c r="F2070" s="34" t="s">
        <v>11238</v>
      </c>
      <c r="G2070" s="34" t="s">
        <v>14073</v>
      </c>
      <c r="H2070" s="35" t="s">
        <v>11239</v>
      </c>
      <c r="I2070" s="36" t="str">
        <f t="shared" si="287"/>
        <v>4</v>
      </c>
      <c r="J2070" s="36">
        <f t="shared" si="288"/>
        <v>14</v>
      </c>
      <c r="K2070" s="36" t="str">
        <f t="shared" si="289"/>
        <v>20</v>
      </c>
      <c r="L2070" s="36" t="str">
        <f t="shared" si="290"/>
        <v>10</v>
      </c>
      <c r="M2070" s="36" t="str">
        <f t="shared" si="291"/>
        <v>84</v>
      </c>
      <c r="N2070" s="34">
        <f t="shared" si="293"/>
        <v>6167.0630000000001</v>
      </c>
      <c r="O2070" s="37">
        <v>0</v>
      </c>
      <c r="P2070" s="37">
        <v>6167.0630000000001</v>
      </c>
      <c r="Q2070" s="32" t="s">
        <v>3872</v>
      </c>
      <c r="R2070" s="37" t="s">
        <v>11240</v>
      </c>
      <c r="S2070" s="38">
        <v>44383</v>
      </c>
      <c r="T2070" s="39">
        <f t="shared" si="285"/>
        <v>28</v>
      </c>
    </row>
    <row r="2071" spans="1:20" s="61" customFormat="1" ht="54" hidden="1" outlineLevel="1">
      <c r="A2071" s="32">
        <f t="shared" si="292"/>
        <v>2134</v>
      </c>
      <c r="B2071" s="32" t="s">
        <v>3868</v>
      </c>
      <c r="C2071" s="32" t="s">
        <v>19</v>
      </c>
      <c r="D2071" s="32" t="s">
        <v>11241</v>
      </c>
      <c r="E2071" s="34">
        <v>446313792</v>
      </c>
      <c r="F2071" s="34" t="s">
        <v>11242</v>
      </c>
      <c r="G2071" s="34" t="s">
        <v>14074</v>
      </c>
      <c r="H2071" s="35" t="s">
        <v>11243</v>
      </c>
      <c r="I2071" s="36" t="str">
        <f t="shared" si="287"/>
        <v>4</v>
      </c>
      <c r="J2071" s="36">
        <f t="shared" si="288"/>
        <v>14</v>
      </c>
      <c r="K2071" s="36" t="str">
        <f t="shared" si="289"/>
        <v>03</v>
      </c>
      <c r="L2071" s="36" t="str">
        <f t="shared" si="290"/>
        <v>06</v>
      </c>
      <c r="M2071" s="36" t="str">
        <f t="shared" si="291"/>
        <v>89</v>
      </c>
      <c r="N2071" s="34">
        <f t="shared" si="293"/>
        <v>6635.4470000000001</v>
      </c>
      <c r="O2071" s="37">
        <v>0</v>
      </c>
      <c r="P2071" s="37">
        <v>6635.4470000000001</v>
      </c>
      <c r="Q2071" s="32" t="s">
        <v>3872</v>
      </c>
      <c r="R2071" s="37" t="s">
        <v>11244</v>
      </c>
      <c r="S2071" s="38">
        <v>44434</v>
      </c>
      <c r="T2071" s="39">
        <f t="shared" ref="T2071:T2134" si="294">+LEN(R2071)</f>
        <v>28</v>
      </c>
    </row>
    <row r="2072" spans="1:20" s="61" customFormat="1" ht="54" hidden="1" outlineLevel="1">
      <c r="A2072" s="32">
        <f t="shared" si="292"/>
        <v>2135</v>
      </c>
      <c r="B2072" s="32" t="s">
        <v>3868</v>
      </c>
      <c r="C2072" s="32" t="s">
        <v>19</v>
      </c>
      <c r="D2072" s="32" t="s">
        <v>11245</v>
      </c>
      <c r="E2072" s="34">
        <v>528794383</v>
      </c>
      <c r="F2072" s="34" t="s">
        <v>11246</v>
      </c>
      <c r="G2072" s="34" t="s">
        <v>14075</v>
      </c>
      <c r="H2072" s="35" t="s">
        <v>11247</v>
      </c>
      <c r="I2072" s="36" t="str">
        <f t="shared" si="287"/>
        <v>3</v>
      </c>
      <c r="J2072" s="36">
        <f t="shared" si="288"/>
        <v>14</v>
      </c>
      <c r="K2072" s="36" t="str">
        <f t="shared" si="289"/>
        <v>06</v>
      </c>
      <c r="L2072" s="36" t="str">
        <f t="shared" si="290"/>
        <v>02</v>
      </c>
      <c r="M2072" s="36" t="str">
        <f t="shared" si="291"/>
        <v>87</v>
      </c>
      <c r="N2072" s="34">
        <f t="shared" si="293"/>
        <v>7150.6710000000003</v>
      </c>
      <c r="O2072" s="37">
        <v>0</v>
      </c>
      <c r="P2072" s="37">
        <v>7150.6710000000003</v>
      </c>
      <c r="Q2072" s="32" t="s">
        <v>3872</v>
      </c>
      <c r="R2072" s="37" t="s">
        <v>11248</v>
      </c>
      <c r="S2072" s="38">
        <v>44435</v>
      </c>
      <c r="T2072" s="39">
        <f t="shared" si="294"/>
        <v>28</v>
      </c>
    </row>
    <row r="2073" spans="1:20" s="61" customFormat="1" ht="54" hidden="1" outlineLevel="1">
      <c r="A2073" s="32">
        <f t="shared" si="292"/>
        <v>2136</v>
      </c>
      <c r="B2073" s="32" t="s">
        <v>3868</v>
      </c>
      <c r="C2073" s="32" t="s">
        <v>19</v>
      </c>
      <c r="D2073" s="32" t="s">
        <v>11249</v>
      </c>
      <c r="E2073" s="34">
        <v>563177611</v>
      </c>
      <c r="F2073" s="34" t="s">
        <v>11250</v>
      </c>
      <c r="G2073" s="34" t="s">
        <v>14076</v>
      </c>
      <c r="H2073" s="35">
        <v>33004922180147</v>
      </c>
      <c r="I2073" s="36" t="str">
        <f t="shared" si="287"/>
        <v>3</v>
      </c>
      <c r="J2073" s="36">
        <f t="shared" si="288"/>
        <v>14</v>
      </c>
      <c r="K2073" s="36" t="str">
        <f t="shared" si="289"/>
        <v>30</v>
      </c>
      <c r="L2073" s="36" t="str">
        <f t="shared" si="290"/>
        <v>04</v>
      </c>
      <c r="M2073" s="36" t="str">
        <f t="shared" si="291"/>
        <v>92</v>
      </c>
      <c r="N2073" s="34">
        <f t="shared" si="293"/>
        <v>7087.36</v>
      </c>
      <c r="O2073" s="37">
        <v>0</v>
      </c>
      <c r="P2073" s="37">
        <v>7087.36</v>
      </c>
      <c r="Q2073" s="32" t="s">
        <v>3872</v>
      </c>
      <c r="R2073" s="37" t="s">
        <v>11251</v>
      </c>
      <c r="S2073" s="38">
        <v>44468</v>
      </c>
      <c r="T2073" s="39">
        <f t="shared" si="294"/>
        <v>28</v>
      </c>
    </row>
    <row r="2074" spans="1:20" s="61" customFormat="1" ht="54" hidden="1" outlineLevel="1">
      <c r="A2074" s="32">
        <f t="shared" si="292"/>
        <v>2137</v>
      </c>
      <c r="B2074" s="32" t="s">
        <v>3868</v>
      </c>
      <c r="C2074" s="32" t="s">
        <v>19</v>
      </c>
      <c r="D2074" s="32" t="s">
        <v>11252</v>
      </c>
      <c r="E2074" s="34">
        <v>566529415</v>
      </c>
      <c r="F2074" s="34" t="s">
        <v>11253</v>
      </c>
      <c r="G2074" s="34" t="s">
        <v>14077</v>
      </c>
      <c r="H2074" s="35" t="s">
        <v>11254</v>
      </c>
      <c r="I2074" s="36" t="str">
        <f t="shared" si="287"/>
        <v>3</v>
      </c>
      <c r="J2074" s="36">
        <f t="shared" si="288"/>
        <v>14</v>
      </c>
      <c r="K2074" s="36" t="str">
        <f t="shared" si="289"/>
        <v>21</v>
      </c>
      <c r="L2074" s="36" t="str">
        <f t="shared" si="290"/>
        <v>08</v>
      </c>
      <c r="M2074" s="36" t="str">
        <f t="shared" si="291"/>
        <v>91</v>
      </c>
      <c r="N2074" s="34">
        <f t="shared" si="293"/>
        <v>6826.5829999999996</v>
      </c>
      <c r="O2074" s="37">
        <v>0</v>
      </c>
      <c r="P2074" s="37">
        <v>6826.5829999999996</v>
      </c>
      <c r="Q2074" s="32" t="s">
        <v>3872</v>
      </c>
      <c r="R2074" s="37" t="s">
        <v>11255</v>
      </c>
      <c r="S2074" s="38">
        <v>44113</v>
      </c>
      <c r="T2074" s="39">
        <f t="shared" si="294"/>
        <v>28</v>
      </c>
    </row>
    <row r="2075" spans="1:20" s="61" customFormat="1" ht="54" hidden="1" outlineLevel="1">
      <c r="A2075" s="32">
        <f t="shared" si="292"/>
        <v>2138</v>
      </c>
      <c r="B2075" s="32" t="s">
        <v>3868</v>
      </c>
      <c r="C2075" s="32" t="s">
        <v>19</v>
      </c>
      <c r="D2075" s="32" t="s">
        <v>11256</v>
      </c>
      <c r="E2075" s="34">
        <v>528713428</v>
      </c>
      <c r="F2075" s="34" t="s">
        <v>11257</v>
      </c>
      <c r="G2075" s="34" t="s">
        <v>14078</v>
      </c>
      <c r="H2075" s="35" t="s">
        <v>11258</v>
      </c>
      <c r="I2075" s="36" t="str">
        <f t="shared" si="287"/>
        <v>3</v>
      </c>
      <c r="J2075" s="36">
        <f t="shared" si="288"/>
        <v>14</v>
      </c>
      <c r="K2075" s="36" t="str">
        <f t="shared" si="289"/>
        <v>03</v>
      </c>
      <c r="L2075" s="36" t="str">
        <f t="shared" si="290"/>
        <v>02</v>
      </c>
      <c r="M2075" s="36" t="str">
        <f t="shared" si="291"/>
        <v>81</v>
      </c>
      <c r="N2075" s="34">
        <f t="shared" si="293"/>
        <v>5916.9</v>
      </c>
      <c r="O2075" s="37">
        <v>0</v>
      </c>
      <c r="P2075" s="37">
        <v>5916.9</v>
      </c>
      <c r="Q2075" s="32" t="s">
        <v>3872</v>
      </c>
      <c r="R2075" s="37" t="s">
        <v>11259</v>
      </c>
      <c r="S2075" s="38">
        <v>44475</v>
      </c>
      <c r="T2075" s="39">
        <f t="shared" si="294"/>
        <v>28</v>
      </c>
    </row>
    <row r="2076" spans="1:20" s="61" customFormat="1" ht="54" hidden="1" outlineLevel="1">
      <c r="A2076" s="32">
        <f t="shared" si="292"/>
        <v>2139</v>
      </c>
      <c r="B2076" s="32" t="s">
        <v>3868</v>
      </c>
      <c r="C2076" s="32" t="s">
        <v>19</v>
      </c>
      <c r="D2076" s="32" t="s">
        <v>11260</v>
      </c>
      <c r="E2076" s="34">
        <v>549480993</v>
      </c>
      <c r="F2076" s="34" t="s">
        <v>11261</v>
      </c>
      <c r="G2076" s="34" t="s">
        <v>14079</v>
      </c>
      <c r="H2076" s="35" t="s">
        <v>11262</v>
      </c>
      <c r="I2076" s="36" t="str">
        <f t="shared" si="287"/>
        <v>4</v>
      </c>
      <c r="J2076" s="36">
        <f t="shared" si="288"/>
        <v>14</v>
      </c>
      <c r="K2076" s="36" t="str">
        <f t="shared" si="289"/>
        <v>01</v>
      </c>
      <c r="L2076" s="36" t="str">
        <f t="shared" si="290"/>
        <v>11</v>
      </c>
      <c r="M2076" s="36" t="str">
        <f t="shared" si="291"/>
        <v>89</v>
      </c>
      <c r="N2076" s="34">
        <f t="shared" si="293"/>
        <v>27494.941999999999</v>
      </c>
      <c r="O2076" s="37">
        <v>17820</v>
      </c>
      <c r="P2076" s="37">
        <v>9674.9419999999991</v>
      </c>
      <c r="Q2076" s="32" t="s">
        <v>3872</v>
      </c>
      <c r="R2076" s="37" t="s">
        <v>11263</v>
      </c>
      <c r="S2076" s="38">
        <v>44361</v>
      </c>
      <c r="T2076" s="39">
        <f t="shared" si="294"/>
        <v>28</v>
      </c>
    </row>
    <row r="2077" spans="1:20" s="61" customFormat="1" ht="54" hidden="1" outlineLevel="1">
      <c r="A2077" s="32">
        <f t="shared" si="292"/>
        <v>2140</v>
      </c>
      <c r="B2077" s="32" t="s">
        <v>3868</v>
      </c>
      <c r="C2077" s="32" t="s">
        <v>19</v>
      </c>
      <c r="D2077" s="32" t="s">
        <v>11264</v>
      </c>
      <c r="E2077" s="34">
        <v>569938893</v>
      </c>
      <c r="F2077" s="34" t="s">
        <v>11265</v>
      </c>
      <c r="G2077" s="34" t="s">
        <v>14080</v>
      </c>
      <c r="H2077" s="35" t="s">
        <v>11266</v>
      </c>
      <c r="I2077" s="36" t="str">
        <f t="shared" si="287"/>
        <v>4</v>
      </c>
      <c r="J2077" s="36">
        <f t="shared" si="288"/>
        <v>14</v>
      </c>
      <c r="K2077" s="36" t="str">
        <f t="shared" si="289"/>
        <v>04</v>
      </c>
      <c r="L2077" s="36" t="str">
        <f t="shared" si="290"/>
        <v>06</v>
      </c>
      <c r="M2077" s="36" t="str">
        <f t="shared" si="291"/>
        <v>93</v>
      </c>
      <c r="N2077" s="34">
        <f t="shared" si="293"/>
        <v>27359.495999999999</v>
      </c>
      <c r="O2077" s="37">
        <v>17720</v>
      </c>
      <c r="P2077" s="37">
        <v>9639.4959999999992</v>
      </c>
      <c r="Q2077" s="32" t="s">
        <v>3872</v>
      </c>
      <c r="R2077" s="37" t="s">
        <v>11267</v>
      </c>
      <c r="S2077" s="38">
        <v>44385</v>
      </c>
      <c r="T2077" s="39">
        <f t="shared" si="294"/>
        <v>28</v>
      </c>
    </row>
    <row r="2078" spans="1:20" s="61" customFormat="1" ht="54" hidden="1" outlineLevel="1">
      <c r="A2078" s="32">
        <f t="shared" si="292"/>
        <v>2141</v>
      </c>
      <c r="B2078" s="32" t="s">
        <v>3868</v>
      </c>
      <c r="C2078" s="32" t="s">
        <v>19</v>
      </c>
      <c r="D2078" s="32" t="s">
        <v>11268</v>
      </c>
      <c r="E2078" s="34">
        <v>537944175</v>
      </c>
      <c r="F2078" s="34" t="s">
        <v>11269</v>
      </c>
      <c r="G2078" s="34" t="s">
        <v>14081</v>
      </c>
      <c r="H2078" s="35" t="s">
        <v>11270</v>
      </c>
      <c r="I2078" s="36" t="str">
        <f t="shared" si="287"/>
        <v>4</v>
      </c>
      <c r="J2078" s="36">
        <f t="shared" si="288"/>
        <v>14</v>
      </c>
      <c r="K2078" s="36" t="str">
        <f t="shared" si="289"/>
        <v>21</v>
      </c>
      <c r="L2078" s="36" t="str">
        <f t="shared" si="290"/>
        <v>03</v>
      </c>
      <c r="M2078" s="36" t="str">
        <f t="shared" si="291"/>
        <v>94</v>
      </c>
      <c r="N2078" s="34">
        <f t="shared" si="293"/>
        <v>24782.105</v>
      </c>
      <c r="O2078" s="37">
        <v>17820</v>
      </c>
      <c r="P2078" s="37">
        <v>6962.1049999999996</v>
      </c>
      <c r="Q2078" s="32" t="s">
        <v>3872</v>
      </c>
      <c r="R2078" s="37" t="s">
        <v>11271</v>
      </c>
      <c r="S2078" s="38">
        <v>44385</v>
      </c>
      <c r="T2078" s="39">
        <f t="shared" si="294"/>
        <v>28</v>
      </c>
    </row>
    <row r="2079" spans="1:20" s="61" customFormat="1" ht="54" hidden="1" outlineLevel="1">
      <c r="A2079" s="32">
        <f t="shared" si="292"/>
        <v>2142</v>
      </c>
      <c r="B2079" s="32" t="s">
        <v>3868</v>
      </c>
      <c r="C2079" s="32" t="s">
        <v>19</v>
      </c>
      <c r="D2079" s="32" t="s">
        <v>11272</v>
      </c>
      <c r="E2079" s="34">
        <v>558654185</v>
      </c>
      <c r="F2079" s="34" t="s">
        <v>11273</v>
      </c>
      <c r="G2079" s="34" t="s">
        <v>14082</v>
      </c>
      <c r="H2079" s="35" t="s">
        <v>11274</v>
      </c>
      <c r="I2079" s="36" t="str">
        <f t="shared" ref="I2079:I2142" si="295">+MID(H2079,1,1)</f>
        <v>3</v>
      </c>
      <c r="J2079" s="36">
        <f t="shared" ref="J2079:J2142" si="296">+LEN(H2079)</f>
        <v>14</v>
      </c>
      <c r="K2079" s="36" t="str">
        <f t="shared" ref="K2079:K2142" si="297">+MID(H2079,2,2)</f>
        <v>04</v>
      </c>
      <c r="L2079" s="36" t="str">
        <f t="shared" ref="L2079:L2142" si="298">+MID(H2079,4,2)</f>
        <v>06</v>
      </c>
      <c r="M2079" s="36" t="str">
        <f t="shared" ref="M2079:M2142" si="299">+MID(H2079,6,2)</f>
        <v>92</v>
      </c>
      <c r="N2079" s="34">
        <f t="shared" si="293"/>
        <v>25223.773000000001</v>
      </c>
      <c r="O2079" s="37">
        <v>16820</v>
      </c>
      <c r="P2079" s="37">
        <v>8403.7729999999992</v>
      </c>
      <c r="Q2079" s="32" t="s">
        <v>3872</v>
      </c>
      <c r="R2079" s="37" t="s">
        <v>11275</v>
      </c>
      <c r="S2079" s="38">
        <v>44400</v>
      </c>
      <c r="T2079" s="39">
        <f t="shared" si="294"/>
        <v>28</v>
      </c>
    </row>
    <row r="2080" spans="1:20" s="61" customFormat="1" ht="54" hidden="1" outlineLevel="1">
      <c r="A2080" s="32">
        <f t="shared" si="292"/>
        <v>2143</v>
      </c>
      <c r="B2080" s="32" t="s">
        <v>3868</v>
      </c>
      <c r="C2080" s="32" t="s">
        <v>19</v>
      </c>
      <c r="D2080" s="32" t="s">
        <v>11276</v>
      </c>
      <c r="E2080" s="34">
        <v>559038475</v>
      </c>
      <c r="F2080" s="34" t="s">
        <v>11277</v>
      </c>
      <c r="G2080" s="34" t="s">
        <v>14083</v>
      </c>
      <c r="H2080" s="35" t="s">
        <v>11278</v>
      </c>
      <c r="I2080" s="36" t="str">
        <f t="shared" si="295"/>
        <v>3</v>
      </c>
      <c r="J2080" s="36">
        <f t="shared" si="296"/>
        <v>14</v>
      </c>
      <c r="K2080" s="36" t="str">
        <f t="shared" si="297"/>
        <v>30</v>
      </c>
      <c r="L2080" s="36" t="str">
        <f t="shared" si="298"/>
        <v>03</v>
      </c>
      <c r="M2080" s="36" t="str">
        <f t="shared" si="299"/>
        <v>92</v>
      </c>
      <c r="N2080" s="34">
        <f t="shared" si="293"/>
        <v>18447.416000000001</v>
      </c>
      <c r="O2080" s="37">
        <v>12765.6</v>
      </c>
      <c r="P2080" s="37">
        <v>5681.8159999999998</v>
      </c>
      <c r="Q2080" s="32" t="s">
        <v>3872</v>
      </c>
      <c r="R2080" s="37" t="s">
        <v>11279</v>
      </c>
      <c r="S2080" s="38">
        <v>44433</v>
      </c>
      <c r="T2080" s="39">
        <f t="shared" si="294"/>
        <v>28</v>
      </c>
    </row>
    <row r="2081" spans="1:20" s="61" customFormat="1" ht="54" hidden="1" outlineLevel="1">
      <c r="A2081" s="32">
        <f t="shared" si="292"/>
        <v>2144</v>
      </c>
      <c r="B2081" s="32" t="s">
        <v>3868</v>
      </c>
      <c r="C2081" s="32" t="s">
        <v>19</v>
      </c>
      <c r="D2081" s="32" t="s">
        <v>11280</v>
      </c>
      <c r="E2081" s="34">
        <v>549910132</v>
      </c>
      <c r="F2081" s="34" t="s">
        <v>11281</v>
      </c>
      <c r="G2081" s="34" t="s">
        <v>14084</v>
      </c>
      <c r="H2081" s="35" t="s">
        <v>11282</v>
      </c>
      <c r="I2081" s="36" t="str">
        <f t="shared" si="295"/>
        <v>4</v>
      </c>
      <c r="J2081" s="36">
        <f t="shared" si="296"/>
        <v>14</v>
      </c>
      <c r="K2081" s="36" t="str">
        <f t="shared" si="297"/>
        <v>18</v>
      </c>
      <c r="L2081" s="36" t="str">
        <f t="shared" si="298"/>
        <v>09</v>
      </c>
      <c r="M2081" s="36" t="str">
        <f t="shared" si="299"/>
        <v>97</v>
      </c>
      <c r="N2081" s="34">
        <f t="shared" si="293"/>
        <v>28384.328999999998</v>
      </c>
      <c r="O2081" s="37">
        <v>19820</v>
      </c>
      <c r="P2081" s="37">
        <v>8564.3289999999997</v>
      </c>
      <c r="Q2081" s="32" t="s">
        <v>3872</v>
      </c>
      <c r="R2081" s="37" t="s">
        <v>11283</v>
      </c>
      <c r="S2081" s="38">
        <v>44433</v>
      </c>
      <c r="T2081" s="39">
        <f t="shared" si="294"/>
        <v>28</v>
      </c>
    </row>
    <row r="2082" spans="1:20" s="61" customFormat="1" ht="54" hidden="1" outlineLevel="1">
      <c r="A2082" s="32">
        <f t="shared" si="292"/>
        <v>2145</v>
      </c>
      <c r="B2082" s="32" t="s">
        <v>3868</v>
      </c>
      <c r="C2082" s="32" t="s">
        <v>19</v>
      </c>
      <c r="D2082" s="32" t="s">
        <v>11284</v>
      </c>
      <c r="E2082" s="34">
        <v>541655811</v>
      </c>
      <c r="F2082" s="34" t="s">
        <v>11285</v>
      </c>
      <c r="G2082" s="34" t="s">
        <v>14085</v>
      </c>
      <c r="H2082" s="35" t="s">
        <v>11286</v>
      </c>
      <c r="I2082" s="36" t="str">
        <f t="shared" si="295"/>
        <v>4</v>
      </c>
      <c r="J2082" s="36">
        <f t="shared" si="296"/>
        <v>14</v>
      </c>
      <c r="K2082" s="36" t="str">
        <f t="shared" si="297"/>
        <v>02</v>
      </c>
      <c r="L2082" s="36" t="str">
        <f t="shared" si="298"/>
        <v>08</v>
      </c>
      <c r="M2082" s="36" t="str">
        <f t="shared" si="299"/>
        <v>84</v>
      </c>
      <c r="N2082" s="34">
        <f t="shared" si="293"/>
        <v>25785.449000000001</v>
      </c>
      <c r="O2082" s="37">
        <v>17820</v>
      </c>
      <c r="P2082" s="37">
        <v>7965.4489999999996</v>
      </c>
      <c r="Q2082" s="32" t="s">
        <v>3872</v>
      </c>
      <c r="R2082" s="37" t="s">
        <v>11287</v>
      </c>
      <c r="S2082" s="38">
        <v>44427</v>
      </c>
      <c r="T2082" s="39">
        <f t="shared" si="294"/>
        <v>28</v>
      </c>
    </row>
    <row r="2083" spans="1:20" s="61" customFormat="1" ht="54" hidden="1" outlineLevel="1">
      <c r="A2083" s="32">
        <f t="shared" si="292"/>
        <v>2146</v>
      </c>
      <c r="B2083" s="32" t="s">
        <v>3868</v>
      </c>
      <c r="C2083" s="32" t="s">
        <v>19</v>
      </c>
      <c r="D2083" s="32" t="s">
        <v>11288</v>
      </c>
      <c r="E2083" s="34">
        <v>520404611</v>
      </c>
      <c r="F2083" s="34" t="s">
        <v>11289</v>
      </c>
      <c r="G2083" s="34" t="s">
        <v>14086</v>
      </c>
      <c r="H2083" s="35" t="s">
        <v>11290</v>
      </c>
      <c r="I2083" s="36" t="str">
        <f t="shared" si="295"/>
        <v>3</v>
      </c>
      <c r="J2083" s="36">
        <f t="shared" si="296"/>
        <v>14</v>
      </c>
      <c r="K2083" s="36" t="str">
        <f t="shared" si="297"/>
        <v>10</v>
      </c>
      <c r="L2083" s="36" t="str">
        <f t="shared" si="298"/>
        <v>02</v>
      </c>
      <c r="M2083" s="36" t="str">
        <f t="shared" si="299"/>
        <v>88</v>
      </c>
      <c r="N2083" s="34">
        <f t="shared" si="293"/>
        <v>26236.985000000001</v>
      </c>
      <c r="O2083" s="37">
        <v>18320</v>
      </c>
      <c r="P2083" s="37">
        <v>7916.9849999999997</v>
      </c>
      <c r="Q2083" s="32" t="s">
        <v>3872</v>
      </c>
      <c r="R2083" s="37" t="s">
        <v>11291</v>
      </c>
      <c r="S2083" s="38">
        <v>44438</v>
      </c>
      <c r="T2083" s="39">
        <f t="shared" si="294"/>
        <v>28</v>
      </c>
    </row>
    <row r="2084" spans="1:20" s="61" customFormat="1" ht="54" hidden="1" outlineLevel="1">
      <c r="A2084" s="32">
        <f t="shared" si="292"/>
        <v>2147</v>
      </c>
      <c r="B2084" s="32" t="s">
        <v>3868</v>
      </c>
      <c r="C2084" s="32" t="s">
        <v>19</v>
      </c>
      <c r="D2084" s="32" t="s">
        <v>11292</v>
      </c>
      <c r="E2084" s="34">
        <v>565045007</v>
      </c>
      <c r="F2084" s="34" t="s">
        <v>11293</v>
      </c>
      <c r="G2084" s="34" t="s">
        <v>14087</v>
      </c>
      <c r="H2084" s="35" t="s">
        <v>11294</v>
      </c>
      <c r="I2084" s="36" t="str">
        <f t="shared" si="295"/>
        <v>4</v>
      </c>
      <c r="J2084" s="36">
        <f t="shared" si="296"/>
        <v>14</v>
      </c>
      <c r="K2084" s="36" t="str">
        <f t="shared" si="297"/>
        <v>14</v>
      </c>
      <c r="L2084" s="36" t="str">
        <f t="shared" si="298"/>
        <v>02</v>
      </c>
      <c r="M2084" s="36" t="str">
        <f t="shared" si="299"/>
        <v>94</v>
      </c>
      <c r="N2084" s="34">
        <f t="shared" si="293"/>
        <v>25660.985000000001</v>
      </c>
      <c r="O2084" s="37">
        <v>18320</v>
      </c>
      <c r="P2084" s="37">
        <v>7340.9849999999997</v>
      </c>
      <c r="Q2084" s="32" t="s">
        <v>3872</v>
      </c>
      <c r="R2084" s="37" t="s">
        <v>11295</v>
      </c>
      <c r="S2084" s="38">
        <v>44459</v>
      </c>
      <c r="T2084" s="39">
        <f t="shared" si="294"/>
        <v>28</v>
      </c>
    </row>
    <row r="2085" spans="1:20" s="61" customFormat="1" ht="54" hidden="1" outlineLevel="1">
      <c r="A2085" s="32">
        <f t="shared" si="292"/>
        <v>2148</v>
      </c>
      <c r="B2085" s="32" t="s">
        <v>3868</v>
      </c>
      <c r="C2085" s="32" t="s">
        <v>19</v>
      </c>
      <c r="D2085" s="32" t="s">
        <v>11296</v>
      </c>
      <c r="E2085" s="34">
        <v>543978771</v>
      </c>
      <c r="F2085" s="34" t="s">
        <v>11297</v>
      </c>
      <c r="G2085" s="34" t="s">
        <v>14088</v>
      </c>
      <c r="H2085" s="35" t="s">
        <v>11298</v>
      </c>
      <c r="I2085" s="36" t="str">
        <f t="shared" si="295"/>
        <v>3</v>
      </c>
      <c r="J2085" s="36">
        <f t="shared" si="296"/>
        <v>14</v>
      </c>
      <c r="K2085" s="36" t="str">
        <f t="shared" si="297"/>
        <v>18</v>
      </c>
      <c r="L2085" s="36" t="str">
        <f t="shared" si="298"/>
        <v>07</v>
      </c>
      <c r="M2085" s="36" t="str">
        <f t="shared" si="299"/>
        <v>93</v>
      </c>
      <c r="N2085" s="34">
        <f t="shared" si="293"/>
        <v>25377.05</v>
      </c>
      <c r="O2085" s="37">
        <v>17570.280999999999</v>
      </c>
      <c r="P2085" s="37">
        <v>7806.7690000000002</v>
      </c>
      <c r="Q2085" s="32" t="s">
        <v>3872</v>
      </c>
      <c r="R2085" s="37" t="s">
        <v>11299</v>
      </c>
      <c r="S2085" s="38">
        <v>44438</v>
      </c>
      <c r="T2085" s="39">
        <f t="shared" si="294"/>
        <v>28</v>
      </c>
    </row>
    <row r="2086" spans="1:20" s="61" customFormat="1" ht="54" hidden="1" outlineLevel="1">
      <c r="A2086" s="32">
        <f t="shared" si="292"/>
        <v>2149</v>
      </c>
      <c r="B2086" s="32" t="s">
        <v>3868</v>
      </c>
      <c r="C2086" s="32" t="s">
        <v>19</v>
      </c>
      <c r="D2086" s="32" t="s">
        <v>11300</v>
      </c>
      <c r="E2086" s="34">
        <v>529294214</v>
      </c>
      <c r="F2086" s="34" t="s">
        <v>11301</v>
      </c>
      <c r="G2086" s="34" t="s">
        <v>14089</v>
      </c>
      <c r="H2086" s="35" t="s">
        <v>11302</v>
      </c>
      <c r="I2086" s="36" t="str">
        <f t="shared" si="295"/>
        <v>4</v>
      </c>
      <c r="J2086" s="36">
        <f t="shared" si="296"/>
        <v>14</v>
      </c>
      <c r="K2086" s="36" t="str">
        <f t="shared" si="297"/>
        <v>23</v>
      </c>
      <c r="L2086" s="36" t="str">
        <f t="shared" si="298"/>
        <v>08</v>
      </c>
      <c r="M2086" s="36" t="str">
        <f t="shared" si="299"/>
        <v>93</v>
      </c>
      <c r="N2086" s="34">
        <f t="shared" si="293"/>
        <v>25376.69</v>
      </c>
      <c r="O2086" s="37">
        <v>17570.280999999999</v>
      </c>
      <c r="P2086" s="37">
        <v>7806.4089999999997</v>
      </c>
      <c r="Q2086" s="32" t="s">
        <v>3872</v>
      </c>
      <c r="R2086" s="37" t="s">
        <v>11303</v>
      </c>
      <c r="S2086" s="38">
        <v>44438</v>
      </c>
      <c r="T2086" s="39">
        <f t="shared" si="294"/>
        <v>28</v>
      </c>
    </row>
    <row r="2087" spans="1:20" s="61" customFormat="1" ht="54" hidden="1" outlineLevel="1">
      <c r="A2087" s="32">
        <f t="shared" si="292"/>
        <v>2150</v>
      </c>
      <c r="B2087" s="32" t="s">
        <v>3868</v>
      </c>
      <c r="C2087" s="32" t="s">
        <v>19</v>
      </c>
      <c r="D2087" s="32" t="s">
        <v>11304</v>
      </c>
      <c r="E2087" s="34">
        <v>564871603</v>
      </c>
      <c r="F2087" s="34" t="s">
        <v>11305</v>
      </c>
      <c r="G2087" s="34" t="s">
        <v>14090</v>
      </c>
      <c r="H2087" s="35" t="s">
        <v>11306</v>
      </c>
      <c r="I2087" s="36" t="str">
        <f t="shared" si="295"/>
        <v>4</v>
      </c>
      <c r="J2087" s="36">
        <f t="shared" si="296"/>
        <v>14</v>
      </c>
      <c r="K2087" s="36" t="str">
        <f t="shared" si="297"/>
        <v>03</v>
      </c>
      <c r="L2087" s="36" t="str">
        <f t="shared" si="298"/>
        <v>11</v>
      </c>
      <c r="M2087" s="36" t="str">
        <f t="shared" si="299"/>
        <v>91</v>
      </c>
      <c r="N2087" s="34">
        <f t="shared" si="293"/>
        <v>26476.963</v>
      </c>
      <c r="O2087" s="37">
        <v>19063.755000000001</v>
      </c>
      <c r="P2087" s="37">
        <v>7413.2079999999996</v>
      </c>
      <c r="Q2087" s="32" t="s">
        <v>3872</v>
      </c>
      <c r="R2087" s="37" t="s">
        <v>11307</v>
      </c>
      <c r="S2087" s="38">
        <v>44438</v>
      </c>
      <c r="T2087" s="39">
        <f t="shared" si="294"/>
        <v>28</v>
      </c>
    </row>
    <row r="2088" spans="1:20" s="61" customFormat="1" ht="54" hidden="1" outlineLevel="1">
      <c r="A2088" s="32">
        <f t="shared" si="292"/>
        <v>2151</v>
      </c>
      <c r="B2088" s="32" t="s">
        <v>3868</v>
      </c>
      <c r="C2088" s="32" t="s">
        <v>19</v>
      </c>
      <c r="D2088" s="32" t="s">
        <v>11308</v>
      </c>
      <c r="E2088" s="34">
        <v>546031699</v>
      </c>
      <c r="F2088" s="34" t="s">
        <v>11309</v>
      </c>
      <c r="G2088" s="34" t="s">
        <v>14091</v>
      </c>
      <c r="H2088" s="35" t="s">
        <v>11310</v>
      </c>
      <c r="I2088" s="36" t="str">
        <f t="shared" si="295"/>
        <v>4</v>
      </c>
      <c r="J2088" s="36">
        <f t="shared" si="296"/>
        <v>14</v>
      </c>
      <c r="K2088" s="36" t="str">
        <f t="shared" si="297"/>
        <v>22</v>
      </c>
      <c r="L2088" s="36" t="str">
        <f t="shared" si="298"/>
        <v>06</v>
      </c>
      <c r="M2088" s="36" t="str">
        <f t="shared" si="299"/>
        <v>96</v>
      </c>
      <c r="N2088" s="34">
        <f t="shared" si="293"/>
        <v>31720.860999999997</v>
      </c>
      <c r="O2088" s="37">
        <v>21962.850999999999</v>
      </c>
      <c r="P2088" s="37">
        <v>9758.01</v>
      </c>
      <c r="Q2088" s="32" t="s">
        <v>3872</v>
      </c>
      <c r="R2088" s="37" t="s">
        <v>11299</v>
      </c>
      <c r="S2088" s="38">
        <v>44448</v>
      </c>
      <c r="T2088" s="39">
        <f t="shared" si="294"/>
        <v>28</v>
      </c>
    </row>
    <row r="2089" spans="1:20" s="61" customFormat="1" ht="54" hidden="1" outlineLevel="1">
      <c r="A2089" s="32">
        <f t="shared" si="292"/>
        <v>2152</v>
      </c>
      <c r="B2089" s="32" t="s">
        <v>3868</v>
      </c>
      <c r="C2089" s="32" t="s">
        <v>19</v>
      </c>
      <c r="D2089" s="32" t="s">
        <v>11311</v>
      </c>
      <c r="E2089" s="34">
        <v>482882243</v>
      </c>
      <c r="F2089" s="34" t="s">
        <v>11312</v>
      </c>
      <c r="G2089" s="34" t="s">
        <v>14092</v>
      </c>
      <c r="H2089" s="35" t="s">
        <v>11313</v>
      </c>
      <c r="I2089" s="36" t="str">
        <f t="shared" si="295"/>
        <v>3</v>
      </c>
      <c r="J2089" s="36">
        <f t="shared" si="296"/>
        <v>14</v>
      </c>
      <c r="K2089" s="36" t="str">
        <f t="shared" si="297"/>
        <v>22</v>
      </c>
      <c r="L2089" s="36" t="str">
        <f t="shared" si="298"/>
        <v>07</v>
      </c>
      <c r="M2089" s="36" t="str">
        <f t="shared" si="299"/>
        <v>92</v>
      </c>
      <c r="N2089" s="34">
        <f t="shared" si="293"/>
        <v>21523.561999999998</v>
      </c>
      <c r="O2089" s="37">
        <v>15500</v>
      </c>
      <c r="P2089" s="37">
        <v>6023.5619999999999</v>
      </c>
      <c r="Q2089" s="32" t="s">
        <v>3872</v>
      </c>
      <c r="R2089" s="37" t="s">
        <v>11314</v>
      </c>
      <c r="S2089" s="38">
        <v>44356</v>
      </c>
      <c r="T2089" s="39">
        <f t="shared" si="294"/>
        <v>28</v>
      </c>
    </row>
    <row r="2090" spans="1:20" s="61" customFormat="1" ht="54" hidden="1" outlineLevel="1">
      <c r="A2090" s="32">
        <f t="shared" si="292"/>
        <v>2153</v>
      </c>
      <c r="B2090" s="32" t="s">
        <v>3868</v>
      </c>
      <c r="C2090" s="32" t="s">
        <v>19</v>
      </c>
      <c r="D2090" s="32" t="s">
        <v>11315</v>
      </c>
      <c r="E2090" s="34">
        <v>556483543</v>
      </c>
      <c r="F2090" s="34" t="s">
        <v>11316</v>
      </c>
      <c r="G2090" s="34" t="s">
        <v>14093</v>
      </c>
      <c r="H2090" s="35" t="s">
        <v>11317</v>
      </c>
      <c r="I2090" s="36" t="str">
        <f t="shared" si="295"/>
        <v>3</v>
      </c>
      <c r="J2090" s="36">
        <f t="shared" si="296"/>
        <v>14</v>
      </c>
      <c r="K2090" s="36" t="str">
        <f t="shared" si="297"/>
        <v>25</v>
      </c>
      <c r="L2090" s="36" t="str">
        <f t="shared" si="298"/>
        <v>05</v>
      </c>
      <c r="M2090" s="36" t="str">
        <f t="shared" si="299"/>
        <v>81</v>
      </c>
      <c r="N2090" s="34">
        <f t="shared" si="293"/>
        <v>22107.525999999998</v>
      </c>
      <c r="O2090" s="37">
        <v>16320</v>
      </c>
      <c r="P2090" s="37">
        <v>5787.5259999999998</v>
      </c>
      <c r="Q2090" s="32" t="s">
        <v>3872</v>
      </c>
      <c r="R2090" s="37" t="s">
        <v>11318</v>
      </c>
      <c r="S2090" s="38">
        <v>44455</v>
      </c>
      <c r="T2090" s="39">
        <f t="shared" si="294"/>
        <v>28</v>
      </c>
    </row>
    <row r="2091" spans="1:20" s="61" customFormat="1" ht="54" hidden="1" outlineLevel="1">
      <c r="A2091" s="32">
        <f t="shared" si="292"/>
        <v>2154</v>
      </c>
      <c r="B2091" s="32" t="s">
        <v>3868</v>
      </c>
      <c r="C2091" s="32" t="s">
        <v>19</v>
      </c>
      <c r="D2091" s="32" t="s">
        <v>11319</v>
      </c>
      <c r="E2091" s="34">
        <v>528766765</v>
      </c>
      <c r="F2091" s="34" t="s">
        <v>11320</v>
      </c>
      <c r="G2091" s="34" t="s">
        <v>14094</v>
      </c>
      <c r="H2091" s="35" t="s">
        <v>11321</v>
      </c>
      <c r="I2091" s="36" t="str">
        <f t="shared" si="295"/>
        <v>3</v>
      </c>
      <c r="J2091" s="36">
        <f t="shared" si="296"/>
        <v>14</v>
      </c>
      <c r="K2091" s="36" t="str">
        <f t="shared" si="297"/>
        <v>11</v>
      </c>
      <c r="L2091" s="36" t="str">
        <f t="shared" si="298"/>
        <v>11</v>
      </c>
      <c r="M2091" s="36" t="str">
        <f t="shared" si="299"/>
        <v>87</v>
      </c>
      <c r="N2091" s="34">
        <f t="shared" si="293"/>
        <v>21760.47</v>
      </c>
      <c r="O2091" s="37">
        <v>16220</v>
      </c>
      <c r="P2091" s="37">
        <v>5540.47</v>
      </c>
      <c r="Q2091" s="32" t="s">
        <v>3872</v>
      </c>
      <c r="R2091" s="37" t="s">
        <v>11322</v>
      </c>
      <c r="S2091" s="38">
        <v>44480</v>
      </c>
      <c r="T2091" s="39">
        <f t="shared" si="294"/>
        <v>28</v>
      </c>
    </row>
    <row r="2092" spans="1:20" s="61" customFormat="1" ht="54" hidden="1" outlineLevel="1">
      <c r="A2092" s="32">
        <f t="shared" si="292"/>
        <v>2155</v>
      </c>
      <c r="B2092" s="32" t="s">
        <v>3868</v>
      </c>
      <c r="C2092" s="32" t="s">
        <v>19</v>
      </c>
      <c r="D2092" s="32" t="s">
        <v>11323</v>
      </c>
      <c r="E2092" s="34">
        <v>512230152</v>
      </c>
      <c r="F2092" s="34" t="s">
        <v>11324</v>
      </c>
      <c r="G2092" s="34" t="s">
        <v>14095</v>
      </c>
      <c r="H2092" s="35" t="s">
        <v>11325</v>
      </c>
      <c r="I2092" s="36" t="str">
        <f t="shared" si="295"/>
        <v>3</v>
      </c>
      <c r="J2092" s="36">
        <f t="shared" si="296"/>
        <v>14</v>
      </c>
      <c r="K2092" s="36" t="str">
        <f t="shared" si="297"/>
        <v>20</v>
      </c>
      <c r="L2092" s="36" t="str">
        <f t="shared" si="298"/>
        <v>01</v>
      </c>
      <c r="M2092" s="36" t="str">
        <f t="shared" si="299"/>
        <v>88</v>
      </c>
      <c r="N2092" s="34">
        <f t="shared" si="293"/>
        <v>35268.948000000004</v>
      </c>
      <c r="O2092" s="37">
        <v>27500</v>
      </c>
      <c r="P2092" s="37">
        <v>7768.9480000000003</v>
      </c>
      <c r="Q2092" s="32" t="s">
        <v>3872</v>
      </c>
      <c r="R2092" s="37" t="s">
        <v>11326</v>
      </c>
      <c r="S2092" s="38">
        <v>44476</v>
      </c>
      <c r="T2092" s="39">
        <f t="shared" si="294"/>
        <v>28</v>
      </c>
    </row>
    <row r="2093" spans="1:20" s="61" customFormat="1" ht="54" hidden="1" outlineLevel="1">
      <c r="A2093" s="32">
        <f t="shared" si="292"/>
        <v>2156</v>
      </c>
      <c r="B2093" s="32" t="s">
        <v>3868</v>
      </c>
      <c r="C2093" s="32" t="s">
        <v>19</v>
      </c>
      <c r="D2093" s="32" t="s">
        <v>11327</v>
      </c>
      <c r="E2093" s="34">
        <v>528536268</v>
      </c>
      <c r="F2093" s="34" t="s">
        <v>11328</v>
      </c>
      <c r="G2093" s="34" t="s">
        <v>14096</v>
      </c>
      <c r="H2093" s="35" t="s">
        <v>11329</v>
      </c>
      <c r="I2093" s="36" t="str">
        <f t="shared" si="295"/>
        <v>4</v>
      </c>
      <c r="J2093" s="36">
        <f t="shared" si="296"/>
        <v>14</v>
      </c>
      <c r="K2093" s="36" t="str">
        <f t="shared" si="297"/>
        <v>16</v>
      </c>
      <c r="L2093" s="36" t="str">
        <f t="shared" si="298"/>
        <v>04</v>
      </c>
      <c r="M2093" s="36" t="str">
        <f t="shared" si="299"/>
        <v>89</v>
      </c>
      <c r="N2093" s="34">
        <f t="shared" si="293"/>
        <v>33663.72</v>
      </c>
      <c r="O2093" s="37">
        <v>25000</v>
      </c>
      <c r="P2093" s="37">
        <v>8663.7199999999993</v>
      </c>
      <c r="Q2093" s="32" t="s">
        <v>3872</v>
      </c>
      <c r="R2093" s="37" t="s">
        <v>11330</v>
      </c>
      <c r="S2093" s="38">
        <v>44462</v>
      </c>
      <c r="T2093" s="39">
        <f t="shared" si="294"/>
        <v>28</v>
      </c>
    </row>
    <row r="2094" spans="1:20" s="61" customFormat="1" ht="54" hidden="1" outlineLevel="1">
      <c r="A2094" s="32">
        <f t="shared" si="292"/>
        <v>2157</v>
      </c>
      <c r="B2094" s="32" t="s">
        <v>3868</v>
      </c>
      <c r="C2094" s="32" t="s">
        <v>19</v>
      </c>
      <c r="D2094" s="32" t="s">
        <v>11331</v>
      </c>
      <c r="E2094" s="34">
        <v>530981151</v>
      </c>
      <c r="F2094" s="34" t="s">
        <v>11332</v>
      </c>
      <c r="G2094" s="34" t="s">
        <v>14097</v>
      </c>
      <c r="H2094" s="35" t="s">
        <v>11333</v>
      </c>
      <c r="I2094" s="36" t="str">
        <f t="shared" si="295"/>
        <v>3</v>
      </c>
      <c r="J2094" s="36">
        <f t="shared" si="296"/>
        <v>14</v>
      </c>
      <c r="K2094" s="36" t="str">
        <f t="shared" si="297"/>
        <v>03</v>
      </c>
      <c r="L2094" s="36" t="str">
        <f t="shared" si="298"/>
        <v>11</v>
      </c>
      <c r="M2094" s="36" t="str">
        <f t="shared" si="299"/>
        <v>91</v>
      </c>
      <c r="N2094" s="34">
        <f t="shared" si="293"/>
        <v>17827.859</v>
      </c>
      <c r="O2094" s="37">
        <v>13174.65</v>
      </c>
      <c r="P2094" s="37">
        <v>4653.2089999999998</v>
      </c>
      <c r="Q2094" s="32" t="s">
        <v>3872</v>
      </c>
      <c r="R2094" s="37" t="s">
        <v>11334</v>
      </c>
      <c r="S2094" s="38">
        <v>44468</v>
      </c>
      <c r="T2094" s="39">
        <f t="shared" si="294"/>
        <v>28</v>
      </c>
    </row>
    <row r="2095" spans="1:20" s="61" customFormat="1" ht="54" hidden="1" outlineLevel="1">
      <c r="A2095" s="32">
        <f t="shared" si="292"/>
        <v>2158</v>
      </c>
      <c r="B2095" s="32" t="s">
        <v>3868</v>
      </c>
      <c r="C2095" s="32" t="s">
        <v>19</v>
      </c>
      <c r="D2095" s="32" t="s">
        <v>11335</v>
      </c>
      <c r="E2095" s="34">
        <v>548091386</v>
      </c>
      <c r="F2095" s="34" t="s">
        <v>11336</v>
      </c>
      <c r="G2095" s="34" t="s">
        <v>14098</v>
      </c>
      <c r="H2095" s="35" t="s">
        <v>11337</v>
      </c>
      <c r="I2095" s="36" t="str">
        <f t="shared" si="295"/>
        <v>4</v>
      </c>
      <c r="J2095" s="36">
        <f t="shared" si="296"/>
        <v>14</v>
      </c>
      <c r="K2095" s="36" t="str">
        <f t="shared" si="297"/>
        <v>19</v>
      </c>
      <c r="L2095" s="36" t="str">
        <f t="shared" si="298"/>
        <v>07</v>
      </c>
      <c r="M2095" s="36" t="str">
        <f t="shared" si="299"/>
        <v>93</v>
      </c>
      <c r="N2095" s="34">
        <f t="shared" si="293"/>
        <v>33498.441999999995</v>
      </c>
      <c r="O2095" s="37">
        <v>25000</v>
      </c>
      <c r="P2095" s="37">
        <v>8498.4419999999991</v>
      </c>
      <c r="Q2095" s="32" t="s">
        <v>3872</v>
      </c>
      <c r="R2095" s="37" t="s">
        <v>11338</v>
      </c>
      <c r="S2095" s="38">
        <v>44484</v>
      </c>
      <c r="T2095" s="39">
        <f t="shared" si="294"/>
        <v>28</v>
      </c>
    </row>
    <row r="2096" spans="1:20" s="61" customFormat="1" ht="54" hidden="1" outlineLevel="1">
      <c r="A2096" s="32">
        <f t="shared" si="292"/>
        <v>2159</v>
      </c>
      <c r="B2096" s="32" t="s">
        <v>3868</v>
      </c>
      <c r="C2096" s="32" t="s">
        <v>19</v>
      </c>
      <c r="D2096" s="32" t="s">
        <v>11339</v>
      </c>
      <c r="E2096" s="34">
        <v>510842531</v>
      </c>
      <c r="F2096" s="34" t="s">
        <v>11340</v>
      </c>
      <c r="G2096" s="34" t="s">
        <v>14099</v>
      </c>
      <c r="H2096" s="35" t="s">
        <v>11341</v>
      </c>
      <c r="I2096" s="36" t="str">
        <f t="shared" si="295"/>
        <v>4</v>
      </c>
      <c r="J2096" s="36">
        <f t="shared" si="296"/>
        <v>14</v>
      </c>
      <c r="K2096" s="36" t="str">
        <f t="shared" si="297"/>
        <v>18</v>
      </c>
      <c r="L2096" s="36" t="str">
        <f t="shared" si="298"/>
        <v>05</v>
      </c>
      <c r="M2096" s="36" t="str">
        <f t="shared" si="299"/>
        <v>87</v>
      </c>
      <c r="N2096" s="34">
        <f t="shared" si="293"/>
        <v>24483.083999999999</v>
      </c>
      <c r="O2096" s="37">
        <v>18500</v>
      </c>
      <c r="P2096" s="37">
        <v>5983.0839999999998</v>
      </c>
      <c r="Q2096" s="32" t="s">
        <v>3872</v>
      </c>
      <c r="R2096" s="37" t="s">
        <v>11342</v>
      </c>
      <c r="S2096" s="38">
        <v>44488</v>
      </c>
      <c r="T2096" s="39">
        <f t="shared" si="294"/>
        <v>28</v>
      </c>
    </row>
    <row r="2097" spans="1:20" s="61" customFormat="1" ht="54" hidden="1" outlineLevel="1">
      <c r="A2097" s="32">
        <f t="shared" si="292"/>
        <v>2160</v>
      </c>
      <c r="B2097" s="32" t="s">
        <v>3868</v>
      </c>
      <c r="C2097" s="32" t="s">
        <v>19</v>
      </c>
      <c r="D2097" s="32" t="s">
        <v>11343</v>
      </c>
      <c r="E2097" s="34">
        <v>548234579</v>
      </c>
      <c r="F2097" s="34" t="s">
        <v>11344</v>
      </c>
      <c r="G2097" s="34" t="s">
        <v>14100</v>
      </c>
      <c r="H2097" s="35" t="s">
        <v>11345</v>
      </c>
      <c r="I2097" s="36" t="str">
        <f t="shared" si="295"/>
        <v>3</v>
      </c>
      <c r="J2097" s="36">
        <f t="shared" si="296"/>
        <v>14</v>
      </c>
      <c r="K2097" s="36" t="str">
        <f t="shared" si="297"/>
        <v>17</v>
      </c>
      <c r="L2097" s="36" t="str">
        <f t="shared" si="298"/>
        <v>10</v>
      </c>
      <c r="M2097" s="36" t="str">
        <f t="shared" si="299"/>
        <v>89</v>
      </c>
      <c r="N2097" s="34">
        <f t="shared" si="293"/>
        <v>23730.583999999999</v>
      </c>
      <c r="O2097" s="37">
        <v>18320</v>
      </c>
      <c r="P2097" s="37">
        <v>5410.5839999999998</v>
      </c>
      <c r="Q2097" s="32" t="s">
        <v>3872</v>
      </c>
      <c r="R2097" s="37" t="s">
        <v>11346</v>
      </c>
      <c r="S2097" s="38">
        <v>44482</v>
      </c>
      <c r="T2097" s="39">
        <f t="shared" si="294"/>
        <v>28</v>
      </c>
    </row>
    <row r="2098" spans="1:20" s="61" customFormat="1" ht="54" hidden="1" outlineLevel="1">
      <c r="A2098" s="32">
        <f t="shared" si="292"/>
        <v>2161</v>
      </c>
      <c r="B2098" s="32" t="s">
        <v>3868</v>
      </c>
      <c r="C2098" s="32" t="s">
        <v>19</v>
      </c>
      <c r="D2098" s="32" t="s">
        <v>11347</v>
      </c>
      <c r="E2098" s="34">
        <v>558206924</v>
      </c>
      <c r="F2098" s="34" t="s">
        <v>11348</v>
      </c>
      <c r="G2098" s="34" t="s">
        <v>14101</v>
      </c>
      <c r="H2098" s="35" t="s">
        <v>11349</v>
      </c>
      <c r="I2098" s="36" t="str">
        <f t="shared" si="295"/>
        <v>4</v>
      </c>
      <c r="J2098" s="36">
        <f t="shared" si="296"/>
        <v>14</v>
      </c>
      <c r="K2098" s="36" t="str">
        <f t="shared" si="297"/>
        <v>04</v>
      </c>
      <c r="L2098" s="36" t="str">
        <f t="shared" si="298"/>
        <v>11</v>
      </c>
      <c r="M2098" s="36" t="str">
        <f t="shared" si="299"/>
        <v>95</v>
      </c>
      <c r="N2098" s="34">
        <f t="shared" si="293"/>
        <v>28754.806</v>
      </c>
      <c r="O2098" s="37">
        <v>22000</v>
      </c>
      <c r="P2098" s="37">
        <v>6754.8059999999996</v>
      </c>
      <c r="Q2098" s="32" t="s">
        <v>3872</v>
      </c>
      <c r="R2098" s="37" t="s">
        <v>11350</v>
      </c>
      <c r="S2098" s="38">
        <v>44510</v>
      </c>
      <c r="T2098" s="39">
        <f t="shared" si="294"/>
        <v>28</v>
      </c>
    </row>
    <row r="2099" spans="1:20" s="61" customFormat="1" ht="54" hidden="1" outlineLevel="1">
      <c r="A2099" s="32">
        <f t="shared" si="292"/>
        <v>2162</v>
      </c>
      <c r="B2099" s="32" t="s">
        <v>3868</v>
      </c>
      <c r="C2099" s="32" t="s">
        <v>19</v>
      </c>
      <c r="D2099" s="32" t="s">
        <v>11351</v>
      </c>
      <c r="E2099" s="34">
        <v>549141339</v>
      </c>
      <c r="F2099" s="34" t="s">
        <v>11352</v>
      </c>
      <c r="G2099" s="34" t="s">
        <v>14102</v>
      </c>
      <c r="H2099" s="35" t="s">
        <v>11353</v>
      </c>
      <c r="I2099" s="36" t="str">
        <f t="shared" si="295"/>
        <v>4</v>
      </c>
      <c r="J2099" s="36">
        <f t="shared" si="296"/>
        <v>14</v>
      </c>
      <c r="K2099" s="36" t="str">
        <f t="shared" si="297"/>
        <v>09</v>
      </c>
      <c r="L2099" s="36" t="str">
        <f t="shared" si="298"/>
        <v>08</v>
      </c>
      <c r="M2099" s="36" t="str">
        <f t="shared" si="299"/>
        <v>87</v>
      </c>
      <c r="N2099" s="34">
        <f t="shared" si="293"/>
        <v>22876.438000000002</v>
      </c>
      <c r="O2099" s="37">
        <v>17820</v>
      </c>
      <c r="P2099" s="37">
        <v>5056.4380000000001</v>
      </c>
      <c r="Q2099" s="32" t="s">
        <v>3872</v>
      </c>
      <c r="R2099" s="37" t="s">
        <v>11354</v>
      </c>
      <c r="S2099" s="38">
        <v>44475</v>
      </c>
      <c r="T2099" s="39">
        <f t="shared" si="294"/>
        <v>28</v>
      </c>
    </row>
    <row r="2100" spans="1:20" s="61" customFormat="1" ht="54" hidden="1" outlineLevel="1">
      <c r="A2100" s="32">
        <f t="shared" si="292"/>
        <v>2163</v>
      </c>
      <c r="B2100" s="32" t="s">
        <v>3868</v>
      </c>
      <c r="C2100" s="32" t="s">
        <v>19</v>
      </c>
      <c r="D2100" s="32" t="s">
        <v>11355</v>
      </c>
      <c r="E2100" s="34">
        <v>583841194</v>
      </c>
      <c r="F2100" s="34" t="s">
        <v>11356</v>
      </c>
      <c r="G2100" s="34" t="s">
        <v>14103</v>
      </c>
      <c r="H2100" s="35" t="s">
        <v>11357</v>
      </c>
      <c r="I2100" s="36" t="str">
        <f t="shared" si="295"/>
        <v>5</v>
      </c>
      <c r="J2100" s="36">
        <f t="shared" si="296"/>
        <v>14</v>
      </c>
      <c r="K2100" s="36" t="str">
        <f t="shared" si="297"/>
        <v>27</v>
      </c>
      <c r="L2100" s="36" t="str">
        <f t="shared" si="298"/>
        <v>05</v>
      </c>
      <c r="M2100" s="36" t="str">
        <f t="shared" si="299"/>
        <v>01</v>
      </c>
      <c r="N2100" s="34">
        <f t="shared" si="293"/>
        <v>36523.241999999998</v>
      </c>
      <c r="O2100" s="37">
        <v>28000</v>
      </c>
      <c r="P2100" s="37">
        <v>8523.2420000000002</v>
      </c>
      <c r="Q2100" s="32" t="s">
        <v>3872</v>
      </c>
      <c r="R2100" s="37" t="s">
        <v>11358</v>
      </c>
      <c r="S2100" s="38">
        <v>44519</v>
      </c>
      <c r="T2100" s="39">
        <f t="shared" si="294"/>
        <v>28</v>
      </c>
    </row>
    <row r="2101" spans="1:20" s="61" customFormat="1" ht="54" hidden="1" outlineLevel="1">
      <c r="A2101" s="32">
        <f t="shared" si="292"/>
        <v>2164</v>
      </c>
      <c r="B2101" s="32" t="s">
        <v>3868</v>
      </c>
      <c r="C2101" s="32" t="s">
        <v>19</v>
      </c>
      <c r="D2101" s="32" t="s">
        <v>11359</v>
      </c>
      <c r="E2101" s="34">
        <v>523773286</v>
      </c>
      <c r="F2101" s="34" t="s">
        <v>11360</v>
      </c>
      <c r="G2101" s="34" t="s">
        <v>14104</v>
      </c>
      <c r="H2101" s="35" t="s">
        <v>11361</v>
      </c>
      <c r="I2101" s="36" t="str">
        <f t="shared" si="295"/>
        <v>3</v>
      </c>
      <c r="J2101" s="36">
        <f t="shared" si="296"/>
        <v>14</v>
      </c>
      <c r="K2101" s="36" t="str">
        <f t="shared" si="297"/>
        <v>20</v>
      </c>
      <c r="L2101" s="36" t="str">
        <f t="shared" si="298"/>
        <v>04</v>
      </c>
      <c r="M2101" s="36" t="str">
        <f t="shared" si="299"/>
        <v>91</v>
      </c>
      <c r="N2101" s="34">
        <f t="shared" si="293"/>
        <v>28304.903340000001</v>
      </c>
      <c r="O2101" s="37">
        <v>22000</v>
      </c>
      <c r="P2101" s="37">
        <v>6304.9033399999998</v>
      </c>
      <c r="Q2101" s="32" t="s">
        <v>3872</v>
      </c>
      <c r="R2101" s="37" t="s">
        <v>11362</v>
      </c>
      <c r="S2101" s="38">
        <v>44516</v>
      </c>
      <c r="T2101" s="39">
        <f t="shared" si="294"/>
        <v>28</v>
      </c>
    </row>
    <row r="2102" spans="1:20" s="61" customFormat="1" ht="54" hidden="1" outlineLevel="1">
      <c r="A2102" s="32">
        <f t="shared" si="292"/>
        <v>2165</v>
      </c>
      <c r="B2102" s="32" t="s">
        <v>3868</v>
      </c>
      <c r="C2102" s="32" t="s">
        <v>19</v>
      </c>
      <c r="D2102" s="32" t="s">
        <v>11363</v>
      </c>
      <c r="E2102" s="34">
        <v>556919916</v>
      </c>
      <c r="F2102" s="34" t="s">
        <v>11364</v>
      </c>
      <c r="G2102" s="34" t="s">
        <v>14105</v>
      </c>
      <c r="H2102" s="35" t="s">
        <v>11365</v>
      </c>
      <c r="I2102" s="36" t="str">
        <f t="shared" si="295"/>
        <v>3</v>
      </c>
      <c r="J2102" s="36">
        <f t="shared" si="296"/>
        <v>14</v>
      </c>
      <c r="K2102" s="36" t="str">
        <f t="shared" si="297"/>
        <v>16</v>
      </c>
      <c r="L2102" s="36" t="str">
        <f t="shared" si="298"/>
        <v>04</v>
      </c>
      <c r="M2102" s="36" t="str">
        <f t="shared" si="299"/>
        <v>93</v>
      </c>
      <c r="N2102" s="34">
        <f t="shared" si="293"/>
        <v>24323.05</v>
      </c>
      <c r="O2102" s="37">
        <v>19550</v>
      </c>
      <c r="P2102" s="37">
        <v>4773.05</v>
      </c>
      <c r="Q2102" s="32" t="s">
        <v>3872</v>
      </c>
      <c r="R2102" s="37" t="s">
        <v>11366</v>
      </c>
      <c r="S2102" s="38">
        <v>44524</v>
      </c>
      <c r="T2102" s="39">
        <f t="shared" si="294"/>
        <v>28</v>
      </c>
    </row>
    <row r="2103" spans="1:20" s="61" customFormat="1" ht="54" hidden="1" outlineLevel="1">
      <c r="A2103" s="32">
        <f t="shared" si="292"/>
        <v>2166</v>
      </c>
      <c r="B2103" s="32" t="s">
        <v>3868</v>
      </c>
      <c r="C2103" s="32" t="s">
        <v>19</v>
      </c>
      <c r="D2103" s="32" t="s">
        <v>11367</v>
      </c>
      <c r="E2103" s="34">
        <v>556258877</v>
      </c>
      <c r="F2103" s="34" t="s">
        <v>11368</v>
      </c>
      <c r="G2103" s="34" t="s">
        <v>14106</v>
      </c>
      <c r="H2103" s="35" t="s">
        <v>11369</v>
      </c>
      <c r="I2103" s="36" t="str">
        <f t="shared" si="295"/>
        <v>3</v>
      </c>
      <c r="J2103" s="36">
        <f t="shared" si="296"/>
        <v>14</v>
      </c>
      <c r="K2103" s="36" t="str">
        <f t="shared" si="297"/>
        <v>10</v>
      </c>
      <c r="L2103" s="36" t="str">
        <f t="shared" si="298"/>
        <v>09</v>
      </c>
      <c r="M2103" s="36" t="str">
        <f t="shared" si="299"/>
        <v>93</v>
      </c>
      <c r="N2103" s="34">
        <f t="shared" si="293"/>
        <v>27872.074000000001</v>
      </c>
      <c r="O2103" s="37">
        <v>22000</v>
      </c>
      <c r="P2103" s="37">
        <v>5872.0739999999996</v>
      </c>
      <c r="Q2103" s="32" t="s">
        <v>3872</v>
      </c>
      <c r="R2103" s="37" t="s">
        <v>11370</v>
      </c>
      <c r="S2103" s="38">
        <v>44529</v>
      </c>
      <c r="T2103" s="39">
        <f t="shared" si="294"/>
        <v>28</v>
      </c>
    </row>
    <row r="2104" spans="1:20" s="61" customFormat="1" ht="54" hidden="1" outlineLevel="1">
      <c r="A2104" s="32">
        <f t="shared" si="292"/>
        <v>2167</v>
      </c>
      <c r="B2104" s="32" t="s">
        <v>3868</v>
      </c>
      <c r="C2104" s="32" t="s">
        <v>19</v>
      </c>
      <c r="D2104" s="32" t="s">
        <v>11371</v>
      </c>
      <c r="E2104" s="34">
        <v>557619268</v>
      </c>
      <c r="F2104" s="34" t="s">
        <v>11372</v>
      </c>
      <c r="G2104" s="34" t="s">
        <v>14107</v>
      </c>
      <c r="H2104" s="35" t="s">
        <v>11373</v>
      </c>
      <c r="I2104" s="36" t="str">
        <f t="shared" si="295"/>
        <v>3</v>
      </c>
      <c r="J2104" s="36">
        <f t="shared" si="296"/>
        <v>14</v>
      </c>
      <c r="K2104" s="36" t="str">
        <f t="shared" si="297"/>
        <v>05</v>
      </c>
      <c r="L2104" s="36" t="str">
        <f t="shared" si="298"/>
        <v>08</v>
      </c>
      <c r="M2104" s="36" t="str">
        <f t="shared" si="299"/>
        <v>93</v>
      </c>
      <c r="N2104" s="34">
        <f t="shared" si="293"/>
        <v>36249.495000000003</v>
      </c>
      <c r="O2104" s="37">
        <v>28000</v>
      </c>
      <c r="P2104" s="37">
        <v>8249.4950000000008</v>
      </c>
      <c r="Q2104" s="32" t="s">
        <v>3872</v>
      </c>
      <c r="R2104" s="37" t="s">
        <v>11374</v>
      </c>
      <c r="S2104" s="38">
        <v>44526</v>
      </c>
      <c r="T2104" s="39">
        <f t="shared" si="294"/>
        <v>28</v>
      </c>
    </row>
    <row r="2105" spans="1:20" s="61" customFormat="1" ht="54" hidden="1" outlineLevel="1">
      <c r="A2105" s="32">
        <f t="shared" si="292"/>
        <v>2168</v>
      </c>
      <c r="B2105" s="32" t="s">
        <v>3868</v>
      </c>
      <c r="C2105" s="32" t="s">
        <v>19</v>
      </c>
      <c r="D2105" s="32" t="s">
        <v>11375</v>
      </c>
      <c r="E2105" s="34">
        <v>532691789</v>
      </c>
      <c r="F2105" s="34" t="s">
        <v>11376</v>
      </c>
      <c r="G2105" s="34" t="s">
        <v>14108</v>
      </c>
      <c r="H2105" s="35" t="s">
        <v>11377</v>
      </c>
      <c r="I2105" s="36" t="str">
        <f t="shared" si="295"/>
        <v>4</v>
      </c>
      <c r="J2105" s="36">
        <f t="shared" si="296"/>
        <v>14</v>
      </c>
      <c r="K2105" s="36" t="str">
        <f t="shared" si="297"/>
        <v>17</v>
      </c>
      <c r="L2105" s="36" t="str">
        <f t="shared" si="298"/>
        <v>03</v>
      </c>
      <c r="M2105" s="36" t="str">
        <f t="shared" si="299"/>
        <v>91</v>
      </c>
      <c r="N2105" s="34">
        <f t="shared" si="293"/>
        <v>27366.994999999999</v>
      </c>
      <c r="O2105" s="37">
        <v>21650</v>
      </c>
      <c r="P2105" s="37">
        <v>5716.9949999999999</v>
      </c>
      <c r="Q2105" s="32" t="s">
        <v>3872</v>
      </c>
      <c r="R2105" s="37" t="s">
        <v>11378</v>
      </c>
      <c r="S2105" s="38">
        <v>44530</v>
      </c>
      <c r="T2105" s="39">
        <f t="shared" si="294"/>
        <v>28</v>
      </c>
    </row>
    <row r="2106" spans="1:20" s="61" customFormat="1" ht="54" hidden="1" outlineLevel="1">
      <c r="A2106" s="32">
        <f t="shared" ref="A2106:A2169" si="300">+A2105+1</f>
        <v>2169</v>
      </c>
      <c r="B2106" s="32" t="s">
        <v>3868</v>
      </c>
      <c r="C2106" s="32" t="s">
        <v>19</v>
      </c>
      <c r="D2106" s="32" t="s">
        <v>11379</v>
      </c>
      <c r="E2106" s="34">
        <v>533059449</v>
      </c>
      <c r="F2106" s="34" t="s">
        <v>11380</v>
      </c>
      <c r="G2106" s="34" t="s">
        <v>14109</v>
      </c>
      <c r="H2106" s="35" t="s">
        <v>11381</v>
      </c>
      <c r="I2106" s="36" t="str">
        <f t="shared" si="295"/>
        <v>3</v>
      </c>
      <c r="J2106" s="36">
        <f t="shared" si="296"/>
        <v>14</v>
      </c>
      <c r="K2106" s="36" t="str">
        <f t="shared" si="297"/>
        <v>15</v>
      </c>
      <c r="L2106" s="36" t="str">
        <f t="shared" si="298"/>
        <v>04</v>
      </c>
      <c r="M2106" s="36" t="str">
        <f t="shared" si="299"/>
        <v>84</v>
      </c>
      <c r="N2106" s="34">
        <f t="shared" si="293"/>
        <v>25723.712</v>
      </c>
      <c r="O2106" s="37">
        <v>20350</v>
      </c>
      <c r="P2106" s="37">
        <v>5373.7120000000004</v>
      </c>
      <c r="Q2106" s="32" t="s">
        <v>3872</v>
      </c>
      <c r="R2106" s="37" t="s">
        <v>11382</v>
      </c>
      <c r="S2106" s="38">
        <v>44531</v>
      </c>
      <c r="T2106" s="39">
        <f t="shared" si="294"/>
        <v>28</v>
      </c>
    </row>
    <row r="2107" spans="1:20" s="61" customFormat="1" ht="54" hidden="1" outlineLevel="1">
      <c r="A2107" s="32">
        <f t="shared" si="300"/>
        <v>2170</v>
      </c>
      <c r="B2107" s="32" t="s">
        <v>3868</v>
      </c>
      <c r="C2107" s="32" t="s">
        <v>19</v>
      </c>
      <c r="D2107" s="32" t="s">
        <v>11383</v>
      </c>
      <c r="E2107" s="34">
        <v>518957714</v>
      </c>
      <c r="F2107" s="34" t="s">
        <v>11384</v>
      </c>
      <c r="G2107" s="34" t="s">
        <v>14110</v>
      </c>
      <c r="H2107" s="35" t="s">
        <v>11385</v>
      </c>
      <c r="I2107" s="36" t="str">
        <f t="shared" si="295"/>
        <v>3</v>
      </c>
      <c r="J2107" s="36">
        <f t="shared" si="296"/>
        <v>14</v>
      </c>
      <c r="K2107" s="36" t="str">
        <f t="shared" si="297"/>
        <v>17</v>
      </c>
      <c r="L2107" s="36" t="str">
        <f t="shared" si="298"/>
        <v>01</v>
      </c>
      <c r="M2107" s="36" t="str">
        <f t="shared" si="299"/>
        <v>94</v>
      </c>
      <c r="N2107" s="34">
        <f t="shared" si="293"/>
        <v>31601.611000000001</v>
      </c>
      <c r="O2107" s="37">
        <v>25000</v>
      </c>
      <c r="P2107" s="37">
        <v>6601.6109999999999</v>
      </c>
      <c r="Q2107" s="32" t="s">
        <v>3872</v>
      </c>
      <c r="R2107" s="37" t="s">
        <v>11386</v>
      </c>
      <c r="S2107" s="38">
        <v>44526</v>
      </c>
      <c r="T2107" s="39">
        <f t="shared" si="294"/>
        <v>28</v>
      </c>
    </row>
    <row r="2108" spans="1:20" s="61" customFormat="1" ht="54" hidden="1" outlineLevel="1">
      <c r="A2108" s="32">
        <f t="shared" si="300"/>
        <v>2171</v>
      </c>
      <c r="B2108" s="32" t="s">
        <v>3868</v>
      </c>
      <c r="C2108" s="32" t="s">
        <v>19</v>
      </c>
      <c r="D2108" s="32" t="s">
        <v>11387</v>
      </c>
      <c r="E2108" s="34">
        <v>520213271</v>
      </c>
      <c r="F2108" s="34" t="s">
        <v>11388</v>
      </c>
      <c r="G2108" s="34" t="s">
        <v>14111</v>
      </c>
      <c r="H2108" s="35" t="s">
        <v>11389</v>
      </c>
      <c r="I2108" s="36" t="str">
        <f t="shared" si="295"/>
        <v>4</v>
      </c>
      <c r="J2108" s="36">
        <f t="shared" si="296"/>
        <v>14</v>
      </c>
      <c r="K2108" s="36" t="str">
        <f t="shared" si="297"/>
        <v>10</v>
      </c>
      <c r="L2108" s="36" t="str">
        <f t="shared" si="298"/>
        <v>04</v>
      </c>
      <c r="M2108" s="36" t="str">
        <f t="shared" si="299"/>
        <v>84</v>
      </c>
      <c r="N2108" s="34">
        <f t="shared" si="293"/>
        <v>24791.692999999999</v>
      </c>
      <c r="O2108" s="37">
        <v>19820</v>
      </c>
      <c r="P2108" s="37">
        <v>4971.6930000000002</v>
      </c>
      <c r="Q2108" s="32" t="s">
        <v>3872</v>
      </c>
      <c r="R2108" s="37" t="s">
        <v>11390</v>
      </c>
      <c r="S2108" s="38">
        <v>44541</v>
      </c>
      <c r="T2108" s="39">
        <f t="shared" si="294"/>
        <v>28</v>
      </c>
    </row>
    <row r="2109" spans="1:20" s="61" customFormat="1" ht="54" hidden="1" outlineLevel="1">
      <c r="A2109" s="32">
        <f t="shared" si="300"/>
        <v>2172</v>
      </c>
      <c r="B2109" s="32" t="s">
        <v>3868</v>
      </c>
      <c r="C2109" s="32" t="s">
        <v>19</v>
      </c>
      <c r="D2109" s="32" t="s">
        <v>11391</v>
      </c>
      <c r="E2109" s="34">
        <v>505924841</v>
      </c>
      <c r="F2109" s="34" t="s">
        <v>11392</v>
      </c>
      <c r="G2109" s="34" t="s">
        <v>14112</v>
      </c>
      <c r="H2109" s="35">
        <v>41408912180053</v>
      </c>
      <c r="I2109" s="36" t="str">
        <f t="shared" si="295"/>
        <v>4</v>
      </c>
      <c r="J2109" s="36">
        <f t="shared" si="296"/>
        <v>14</v>
      </c>
      <c r="K2109" s="36" t="str">
        <f t="shared" si="297"/>
        <v>14</v>
      </c>
      <c r="L2109" s="36" t="str">
        <f t="shared" si="298"/>
        <v>08</v>
      </c>
      <c r="M2109" s="36" t="str">
        <f t="shared" si="299"/>
        <v>91</v>
      </c>
      <c r="N2109" s="34">
        <f t="shared" si="293"/>
        <v>34836.080999999998</v>
      </c>
      <c r="O2109" s="37">
        <v>28000</v>
      </c>
      <c r="P2109" s="37">
        <v>6836.0810000000001</v>
      </c>
      <c r="Q2109" s="32" t="s">
        <v>3872</v>
      </c>
      <c r="R2109" s="37" t="s">
        <v>11393</v>
      </c>
      <c r="S2109" s="38">
        <v>44545</v>
      </c>
      <c r="T2109" s="39">
        <f t="shared" si="294"/>
        <v>28</v>
      </c>
    </row>
    <row r="2110" spans="1:20" s="61" customFormat="1" ht="54" hidden="1" outlineLevel="1">
      <c r="A2110" s="32">
        <f t="shared" si="300"/>
        <v>2173</v>
      </c>
      <c r="B2110" s="32" t="s">
        <v>3868</v>
      </c>
      <c r="C2110" s="32" t="s">
        <v>19</v>
      </c>
      <c r="D2110" s="32" t="s">
        <v>11394</v>
      </c>
      <c r="E2110" s="34">
        <v>537910985</v>
      </c>
      <c r="F2110" s="34" t="s">
        <v>11395</v>
      </c>
      <c r="G2110" s="34" t="s">
        <v>14113</v>
      </c>
      <c r="H2110" s="35" t="s">
        <v>11396</v>
      </c>
      <c r="I2110" s="36" t="str">
        <f t="shared" si="295"/>
        <v>4</v>
      </c>
      <c r="J2110" s="36">
        <f t="shared" si="296"/>
        <v>14</v>
      </c>
      <c r="K2110" s="36" t="str">
        <f t="shared" si="297"/>
        <v>23</v>
      </c>
      <c r="L2110" s="36" t="str">
        <f t="shared" si="298"/>
        <v>11</v>
      </c>
      <c r="M2110" s="36" t="str">
        <f t="shared" si="299"/>
        <v>94</v>
      </c>
      <c r="N2110" s="34">
        <f t="shared" ref="N2110:N2174" si="301">O2110+P2110</f>
        <v>34836.080999999998</v>
      </c>
      <c r="O2110" s="37">
        <v>28000</v>
      </c>
      <c r="P2110" s="37">
        <v>6836.0810000000001</v>
      </c>
      <c r="Q2110" s="32" t="s">
        <v>3872</v>
      </c>
      <c r="R2110" s="37" t="s">
        <v>11397</v>
      </c>
      <c r="S2110" s="38">
        <v>44544</v>
      </c>
      <c r="T2110" s="39">
        <f t="shared" si="294"/>
        <v>28</v>
      </c>
    </row>
    <row r="2111" spans="1:20" s="61" customFormat="1" ht="54" hidden="1" outlineLevel="1">
      <c r="A2111" s="32">
        <f t="shared" si="300"/>
        <v>2174</v>
      </c>
      <c r="B2111" s="32" t="s">
        <v>3868</v>
      </c>
      <c r="C2111" s="32" t="s">
        <v>19</v>
      </c>
      <c r="D2111" s="32" t="s">
        <v>11398</v>
      </c>
      <c r="E2111" s="34">
        <v>519558008</v>
      </c>
      <c r="F2111" s="34" t="s">
        <v>11399</v>
      </c>
      <c r="G2111" s="34" t="s">
        <v>14114</v>
      </c>
      <c r="H2111" s="35" t="s">
        <v>11400</v>
      </c>
      <c r="I2111" s="36" t="str">
        <f t="shared" si="295"/>
        <v>4</v>
      </c>
      <c r="J2111" s="36">
        <f t="shared" si="296"/>
        <v>14</v>
      </c>
      <c r="K2111" s="36" t="str">
        <f t="shared" si="297"/>
        <v>27</v>
      </c>
      <c r="L2111" s="36" t="str">
        <f t="shared" si="298"/>
        <v>01</v>
      </c>
      <c r="M2111" s="36" t="str">
        <f t="shared" si="299"/>
        <v>91</v>
      </c>
      <c r="N2111" s="34">
        <f t="shared" si="301"/>
        <v>22290.008999999998</v>
      </c>
      <c r="O2111" s="37">
        <v>17820</v>
      </c>
      <c r="P2111" s="37">
        <v>4470.009</v>
      </c>
      <c r="Q2111" s="32" t="s">
        <v>3872</v>
      </c>
      <c r="R2111" s="37" t="s">
        <v>11401</v>
      </c>
      <c r="S2111" s="38">
        <v>44541</v>
      </c>
      <c r="T2111" s="39">
        <f t="shared" si="294"/>
        <v>28</v>
      </c>
    </row>
    <row r="2112" spans="1:20" s="61" customFormat="1" ht="54" hidden="1" outlineLevel="1">
      <c r="A2112" s="32">
        <f t="shared" si="300"/>
        <v>2175</v>
      </c>
      <c r="B2112" s="32" t="s">
        <v>3868</v>
      </c>
      <c r="C2112" s="32" t="s">
        <v>19</v>
      </c>
      <c r="D2112" s="32" t="s">
        <v>11402</v>
      </c>
      <c r="E2112" s="34">
        <v>549480993</v>
      </c>
      <c r="F2112" s="34" t="s">
        <v>11403</v>
      </c>
      <c r="G2112" s="34" t="s">
        <v>14115</v>
      </c>
      <c r="H2112" s="35" t="s">
        <v>11404</v>
      </c>
      <c r="I2112" s="36" t="str">
        <f t="shared" si="295"/>
        <v>4</v>
      </c>
      <c r="J2112" s="36">
        <f t="shared" si="296"/>
        <v>14</v>
      </c>
      <c r="K2112" s="36" t="str">
        <f t="shared" si="297"/>
        <v>23</v>
      </c>
      <c r="L2112" s="36" t="str">
        <f t="shared" si="298"/>
        <v>08</v>
      </c>
      <c r="M2112" s="36" t="str">
        <f t="shared" si="299"/>
        <v>94</v>
      </c>
      <c r="N2112" s="34">
        <f t="shared" si="301"/>
        <v>25341.338</v>
      </c>
      <c r="O2112" s="37">
        <v>21000</v>
      </c>
      <c r="P2112" s="37">
        <v>4341.3379999999997</v>
      </c>
      <c r="Q2112" s="32" t="s">
        <v>3872</v>
      </c>
      <c r="R2112" s="37" t="s">
        <v>11405</v>
      </c>
      <c r="S2112" s="38">
        <v>44541</v>
      </c>
      <c r="T2112" s="39">
        <f t="shared" si="294"/>
        <v>28</v>
      </c>
    </row>
    <row r="2113" spans="1:21" s="61" customFormat="1" ht="54" hidden="1" outlineLevel="1">
      <c r="A2113" s="32">
        <f t="shared" si="300"/>
        <v>2176</v>
      </c>
      <c r="B2113" s="32" t="s">
        <v>3868</v>
      </c>
      <c r="C2113" s="32" t="s">
        <v>19</v>
      </c>
      <c r="D2113" s="32" t="s">
        <v>11406</v>
      </c>
      <c r="E2113" s="34">
        <v>564557976</v>
      </c>
      <c r="F2113" s="43" t="s">
        <v>11407</v>
      </c>
      <c r="G2113" s="34" t="s">
        <v>14116</v>
      </c>
      <c r="H2113" s="35" t="s">
        <v>11408</v>
      </c>
      <c r="I2113" s="36" t="str">
        <f t="shared" si="295"/>
        <v>3</v>
      </c>
      <c r="J2113" s="36">
        <f t="shared" si="296"/>
        <v>14</v>
      </c>
      <c r="K2113" s="36" t="str">
        <f t="shared" si="297"/>
        <v>13</v>
      </c>
      <c r="L2113" s="36" t="str">
        <f t="shared" si="298"/>
        <v>06</v>
      </c>
      <c r="M2113" s="36" t="str">
        <f t="shared" si="299"/>
        <v>93</v>
      </c>
      <c r="N2113" s="34">
        <f t="shared" si="301"/>
        <v>26407.316999999999</v>
      </c>
      <c r="O2113" s="37">
        <v>22000</v>
      </c>
      <c r="P2113" s="37">
        <v>4407.317</v>
      </c>
      <c r="Q2113" s="32" t="s">
        <v>3872</v>
      </c>
      <c r="R2113" s="37" t="s">
        <v>11409</v>
      </c>
      <c r="S2113" s="38">
        <v>44580</v>
      </c>
      <c r="T2113" s="39">
        <f t="shared" si="294"/>
        <v>28</v>
      </c>
      <c r="U2113" s="72"/>
    </row>
    <row r="2114" spans="1:21" s="61" customFormat="1" ht="54" hidden="1" outlineLevel="1">
      <c r="A2114" s="32">
        <f t="shared" si="300"/>
        <v>2177</v>
      </c>
      <c r="B2114" s="32" t="s">
        <v>3868</v>
      </c>
      <c r="C2114" s="32" t="s">
        <v>19</v>
      </c>
      <c r="D2114" s="32" t="s">
        <v>11410</v>
      </c>
      <c r="E2114" s="34">
        <v>558171598</v>
      </c>
      <c r="F2114" s="43" t="s">
        <v>11411</v>
      </c>
      <c r="G2114" s="34" t="s">
        <v>14117</v>
      </c>
      <c r="H2114" s="35" t="s">
        <v>11412</v>
      </c>
      <c r="I2114" s="36" t="str">
        <f t="shared" si="295"/>
        <v>4</v>
      </c>
      <c r="J2114" s="36">
        <f t="shared" si="296"/>
        <v>14</v>
      </c>
      <c r="K2114" s="36" t="str">
        <f t="shared" si="297"/>
        <v>29</v>
      </c>
      <c r="L2114" s="36" t="str">
        <f t="shared" si="298"/>
        <v>08</v>
      </c>
      <c r="M2114" s="36" t="str">
        <f t="shared" si="299"/>
        <v>91</v>
      </c>
      <c r="N2114" s="34">
        <f t="shared" si="301"/>
        <v>26511.633000000002</v>
      </c>
      <c r="O2114" s="37">
        <v>22000</v>
      </c>
      <c r="P2114" s="37">
        <v>4511.6329999999998</v>
      </c>
      <c r="Q2114" s="32" t="s">
        <v>3872</v>
      </c>
      <c r="R2114" s="37" t="s">
        <v>11413</v>
      </c>
      <c r="S2114" s="38">
        <v>44609</v>
      </c>
      <c r="T2114" s="39">
        <f t="shared" si="294"/>
        <v>28</v>
      </c>
      <c r="U2114" s="72"/>
    </row>
    <row r="2115" spans="1:21" s="61" customFormat="1" ht="54" hidden="1" outlineLevel="1">
      <c r="A2115" s="32">
        <f t="shared" si="300"/>
        <v>2178</v>
      </c>
      <c r="B2115" s="32" t="s">
        <v>3868</v>
      </c>
      <c r="C2115" s="32" t="s">
        <v>19</v>
      </c>
      <c r="D2115" s="32" t="s">
        <v>11414</v>
      </c>
      <c r="E2115" s="34">
        <v>512834594</v>
      </c>
      <c r="F2115" s="43" t="s">
        <v>11415</v>
      </c>
      <c r="G2115" s="34" t="s">
        <v>14118</v>
      </c>
      <c r="H2115" s="35" t="s">
        <v>11416</v>
      </c>
      <c r="I2115" s="36" t="str">
        <f t="shared" si="295"/>
        <v>4</v>
      </c>
      <c r="J2115" s="36">
        <f t="shared" si="296"/>
        <v>14</v>
      </c>
      <c r="K2115" s="36" t="str">
        <f t="shared" si="297"/>
        <v>25</v>
      </c>
      <c r="L2115" s="36" t="str">
        <f t="shared" si="298"/>
        <v>12</v>
      </c>
      <c r="M2115" s="36" t="str">
        <f t="shared" si="299"/>
        <v>87</v>
      </c>
      <c r="N2115" s="34">
        <f t="shared" si="301"/>
        <v>26726.637999999999</v>
      </c>
      <c r="O2115" s="37">
        <v>22000</v>
      </c>
      <c r="P2115" s="37">
        <v>4726.6379999999999</v>
      </c>
      <c r="Q2115" s="32" t="s">
        <v>3872</v>
      </c>
      <c r="R2115" s="37" t="s">
        <v>11417</v>
      </c>
      <c r="S2115" s="38">
        <v>44578</v>
      </c>
      <c r="T2115" s="39">
        <f t="shared" si="294"/>
        <v>28</v>
      </c>
      <c r="U2115" s="72"/>
    </row>
    <row r="2116" spans="1:21" s="61" customFormat="1" ht="54" hidden="1" outlineLevel="1">
      <c r="A2116" s="32">
        <f t="shared" si="300"/>
        <v>2179</v>
      </c>
      <c r="B2116" s="32" t="s">
        <v>3868</v>
      </c>
      <c r="C2116" s="32" t="s">
        <v>19</v>
      </c>
      <c r="D2116" s="32" t="s">
        <v>11418</v>
      </c>
      <c r="E2116" s="34">
        <v>552595343</v>
      </c>
      <c r="F2116" s="43" t="s">
        <v>11419</v>
      </c>
      <c r="G2116" s="34" t="s">
        <v>14119</v>
      </c>
      <c r="H2116" s="35">
        <v>41306832180035</v>
      </c>
      <c r="I2116" s="36" t="str">
        <f t="shared" si="295"/>
        <v>4</v>
      </c>
      <c r="J2116" s="36">
        <f t="shared" si="296"/>
        <v>14</v>
      </c>
      <c r="K2116" s="36" t="str">
        <f t="shared" si="297"/>
        <v>13</v>
      </c>
      <c r="L2116" s="36" t="str">
        <f t="shared" si="298"/>
        <v>06</v>
      </c>
      <c r="M2116" s="36" t="str">
        <f t="shared" si="299"/>
        <v>83</v>
      </c>
      <c r="N2116" s="34">
        <f t="shared" si="301"/>
        <v>30059.707999999999</v>
      </c>
      <c r="O2116" s="37">
        <v>25000</v>
      </c>
      <c r="P2116" s="37">
        <v>5059.7079999999996</v>
      </c>
      <c r="Q2116" s="32" t="s">
        <v>3872</v>
      </c>
      <c r="R2116" s="37" t="s">
        <v>11420</v>
      </c>
      <c r="S2116" s="38">
        <v>44574</v>
      </c>
      <c r="T2116" s="39">
        <f t="shared" si="294"/>
        <v>28</v>
      </c>
      <c r="U2116" s="72"/>
    </row>
    <row r="2117" spans="1:21" s="61" customFormat="1" ht="54" hidden="1" outlineLevel="1">
      <c r="A2117" s="32">
        <f t="shared" si="300"/>
        <v>2180</v>
      </c>
      <c r="B2117" s="32" t="s">
        <v>3868</v>
      </c>
      <c r="C2117" s="32" t="s">
        <v>19</v>
      </c>
      <c r="D2117" s="32" t="s">
        <v>11421</v>
      </c>
      <c r="E2117" s="34">
        <v>602430586</v>
      </c>
      <c r="F2117" s="43" t="s">
        <v>11422</v>
      </c>
      <c r="G2117" s="34" t="s">
        <v>14120</v>
      </c>
      <c r="H2117" s="35">
        <v>30605912180056</v>
      </c>
      <c r="I2117" s="36" t="str">
        <f t="shared" si="295"/>
        <v>3</v>
      </c>
      <c r="J2117" s="36">
        <f t="shared" si="296"/>
        <v>14</v>
      </c>
      <c r="K2117" s="36" t="str">
        <f t="shared" si="297"/>
        <v>06</v>
      </c>
      <c r="L2117" s="36" t="str">
        <f t="shared" si="298"/>
        <v>05</v>
      </c>
      <c r="M2117" s="36" t="str">
        <f t="shared" si="299"/>
        <v>91</v>
      </c>
      <c r="N2117" s="34">
        <f t="shared" si="301"/>
        <v>33150.949999999997</v>
      </c>
      <c r="O2117" s="37">
        <v>28000</v>
      </c>
      <c r="P2117" s="37">
        <v>5150.95</v>
      </c>
      <c r="Q2117" s="32" t="s">
        <v>3872</v>
      </c>
      <c r="R2117" s="37" t="s">
        <v>11423</v>
      </c>
      <c r="S2117" s="38">
        <v>44582</v>
      </c>
      <c r="T2117" s="39">
        <f t="shared" si="294"/>
        <v>28</v>
      </c>
      <c r="U2117" s="72"/>
    </row>
    <row r="2118" spans="1:21" s="61" customFormat="1" ht="54" outlineLevel="1">
      <c r="A2118" s="32">
        <f t="shared" si="300"/>
        <v>2181</v>
      </c>
      <c r="B2118" s="32" t="s">
        <v>3868</v>
      </c>
      <c r="C2118" s="32" t="s">
        <v>19</v>
      </c>
      <c r="D2118" s="32" t="s">
        <v>11424</v>
      </c>
      <c r="E2118" s="34">
        <v>511715688</v>
      </c>
      <c r="F2118" s="43" t="s">
        <v>11425</v>
      </c>
      <c r="G2118" s="34" t="s">
        <v>14121</v>
      </c>
      <c r="H2118" s="35">
        <v>31505822180016</v>
      </c>
      <c r="I2118" s="36" t="str">
        <f t="shared" si="295"/>
        <v>3</v>
      </c>
      <c r="J2118" s="36">
        <f t="shared" si="296"/>
        <v>14</v>
      </c>
      <c r="K2118" s="36" t="str">
        <f t="shared" si="297"/>
        <v>15</v>
      </c>
      <c r="L2118" s="36" t="str">
        <f t="shared" si="298"/>
        <v>05</v>
      </c>
      <c r="M2118" s="36" t="str">
        <f t="shared" si="299"/>
        <v>82</v>
      </c>
      <c r="N2118" s="34">
        <f t="shared" si="301"/>
        <v>36397.654000000002</v>
      </c>
      <c r="O2118" s="37">
        <v>32000</v>
      </c>
      <c r="P2118" s="37">
        <v>4397.6540000000005</v>
      </c>
      <c r="Q2118" s="32" t="s">
        <v>3872</v>
      </c>
      <c r="R2118" s="37" t="s">
        <v>11426</v>
      </c>
      <c r="S2118" s="38">
        <v>44599</v>
      </c>
      <c r="T2118" s="39">
        <f t="shared" si="294"/>
        <v>28</v>
      </c>
      <c r="U2118" s="72"/>
    </row>
    <row r="2119" spans="1:21" s="61" customFormat="1" ht="54" outlineLevel="1">
      <c r="A2119" s="32">
        <f t="shared" si="300"/>
        <v>2182</v>
      </c>
      <c r="B2119" s="32" t="s">
        <v>3868</v>
      </c>
      <c r="C2119" s="32" t="s">
        <v>19</v>
      </c>
      <c r="D2119" s="32" t="s">
        <v>11427</v>
      </c>
      <c r="E2119" s="34">
        <v>551643995</v>
      </c>
      <c r="F2119" s="43" t="s">
        <v>11428</v>
      </c>
      <c r="G2119" s="34" t="s">
        <v>14122</v>
      </c>
      <c r="H2119" s="35">
        <v>32408952180095</v>
      </c>
      <c r="I2119" s="36" t="str">
        <f t="shared" si="295"/>
        <v>3</v>
      </c>
      <c r="J2119" s="36">
        <f t="shared" si="296"/>
        <v>14</v>
      </c>
      <c r="K2119" s="36" t="str">
        <f t="shared" si="297"/>
        <v>24</v>
      </c>
      <c r="L2119" s="36" t="str">
        <f t="shared" si="298"/>
        <v>08</v>
      </c>
      <c r="M2119" s="36" t="str">
        <f t="shared" si="299"/>
        <v>95</v>
      </c>
      <c r="N2119" s="34">
        <f t="shared" si="301"/>
        <v>36000.307999999997</v>
      </c>
      <c r="O2119" s="37">
        <v>32000</v>
      </c>
      <c r="P2119" s="37">
        <v>4000.308</v>
      </c>
      <c r="Q2119" s="32" t="s">
        <v>3872</v>
      </c>
      <c r="R2119" s="37" t="s">
        <v>11429</v>
      </c>
      <c r="S2119" s="38">
        <v>44595</v>
      </c>
      <c r="T2119" s="39">
        <f t="shared" si="294"/>
        <v>28</v>
      </c>
      <c r="U2119" s="72"/>
    </row>
    <row r="2120" spans="1:21" s="61" customFormat="1" ht="54" outlineLevel="1">
      <c r="A2120" s="32">
        <f t="shared" si="300"/>
        <v>2183</v>
      </c>
      <c r="B2120" s="32" t="s">
        <v>3868</v>
      </c>
      <c r="C2120" s="32" t="s">
        <v>19</v>
      </c>
      <c r="D2120" s="32" t="s">
        <v>11430</v>
      </c>
      <c r="E2120" s="34">
        <v>519807052</v>
      </c>
      <c r="F2120" s="43" t="s">
        <v>11431</v>
      </c>
      <c r="G2120" s="34" t="s">
        <v>14123</v>
      </c>
      <c r="H2120" s="35">
        <v>42812822180017</v>
      </c>
      <c r="I2120" s="36" t="str">
        <f t="shared" si="295"/>
        <v>4</v>
      </c>
      <c r="J2120" s="36">
        <f t="shared" si="296"/>
        <v>14</v>
      </c>
      <c r="K2120" s="36" t="str">
        <f t="shared" si="297"/>
        <v>28</v>
      </c>
      <c r="L2120" s="36" t="str">
        <f t="shared" si="298"/>
        <v>12</v>
      </c>
      <c r="M2120" s="36" t="str">
        <f t="shared" si="299"/>
        <v>82</v>
      </c>
      <c r="N2120" s="34">
        <f t="shared" si="301"/>
        <v>35469.163</v>
      </c>
      <c r="O2120" s="37">
        <v>32000</v>
      </c>
      <c r="P2120" s="37">
        <v>3469.163</v>
      </c>
      <c r="Q2120" s="32" t="s">
        <v>3872</v>
      </c>
      <c r="R2120" s="37" t="s">
        <v>11432</v>
      </c>
      <c r="S2120" s="38">
        <v>44596</v>
      </c>
      <c r="T2120" s="39">
        <f t="shared" si="294"/>
        <v>28</v>
      </c>
      <c r="U2120" s="72"/>
    </row>
    <row r="2121" spans="1:21" s="61" customFormat="1" ht="54" hidden="1" outlineLevel="1">
      <c r="A2121" s="32">
        <f t="shared" si="300"/>
        <v>2184</v>
      </c>
      <c r="B2121" s="32" t="s">
        <v>3868</v>
      </c>
      <c r="C2121" s="32" t="s">
        <v>19</v>
      </c>
      <c r="D2121" s="32" t="s">
        <v>11433</v>
      </c>
      <c r="E2121" s="34">
        <v>561443858</v>
      </c>
      <c r="F2121" s="43" t="s">
        <v>11434</v>
      </c>
      <c r="G2121" s="34" t="s">
        <v>14124</v>
      </c>
      <c r="H2121" s="35">
        <v>42602835970015</v>
      </c>
      <c r="I2121" s="36" t="str">
        <f t="shared" si="295"/>
        <v>4</v>
      </c>
      <c r="J2121" s="36">
        <f t="shared" si="296"/>
        <v>14</v>
      </c>
      <c r="K2121" s="36" t="str">
        <f t="shared" si="297"/>
        <v>26</v>
      </c>
      <c r="L2121" s="36" t="str">
        <f t="shared" si="298"/>
        <v>02</v>
      </c>
      <c r="M2121" s="36" t="str">
        <f t="shared" si="299"/>
        <v>83</v>
      </c>
      <c r="N2121" s="34">
        <f t="shared" si="301"/>
        <v>26921.163</v>
      </c>
      <c r="O2121" s="37">
        <v>23000</v>
      </c>
      <c r="P2121" s="37">
        <v>3921.163</v>
      </c>
      <c r="Q2121" s="32" t="s">
        <v>3872</v>
      </c>
      <c r="R2121" s="37" t="s">
        <v>11435</v>
      </c>
      <c r="S2121" s="38">
        <v>44600</v>
      </c>
      <c r="T2121" s="39">
        <f t="shared" si="294"/>
        <v>28</v>
      </c>
      <c r="U2121" s="72"/>
    </row>
    <row r="2122" spans="1:21" s="61" customFormat="1" ht="54" hidden="1" outlineLevel="1">
      <c r="A2122" s="32">
        <f t="shared" si="300"/>
        <v>2185</v>
      </c>
      <c r="B2122" s="32" t="s">
        <v>3868</v>
      </c>
      <c r="C2122" s="32" t="s">
        <v>19</v>
      </c>
      <c r="D2122" s="32" t="s">
        <v>11436</v>
      </c>
      <c r="E2122" s="34">
        <v>592970008</v>
      </c>
      <c r="F2122" s="43" t="s">
        <v>11437</v>
      </c>
      <c r="G2122" s="34" t="s">
        <v>14125</v>
      </c>
      <c r="H2122" s="35">
        <v>41707852180074</v>
      </c>
      <c r="I2122" s="36" t="str">
        <f t="shared" si="295"/>
        <v>4</v>
      </c>
      <c r="J2122" s="36">
        <f t="shared" si="296"/>
        <v>14</v>
      </c>
      <c r="K2122" s="36" t="str">
        <f t="shared" si="297"/>
        <v>17</v>
      </c>
      <c r="L2122" s="36" t="str">
        <f t="shared" si="298"/>
        <v>07</v>
      </c>
      <c r="M2122" s="36" t="str">
        <f t="shared" si="299"/>
        <v>85</v>
      </c>
      <c r="N2122" s="34">
        <f t="shared" si="301"/>
        <v>28422.108</v>
      </c>
      <c r="O2122" s="37">
        <v>24500</v>
      </c>
      <c r="P2122" s="37">
        <v>3922.1080000000002</v>
      </c>
      <c r="Q2122" s="32" t="s">
        <v>3872</v>
      </c>
      <c r="R2122" s="37" t="s">
        <v>11438</v>
      </c>
      <c r="S2122" s="38">
        <v>44599</v>
      </c>
      <c r="T2122" s="39">
        <f t="shared" si="294"/>
        <v>28</v>
      </c>
      <c r="U2122" s="72"/>
    </row>
    <row r="2123" spans="1:21" s="61" customFormat="1" ht="54" hidden="1" outlineLevel="1">
      <c r="A2123" s="32">
        <f t="shared" si="300"/>
        <v>2186</v>
      </c>
      <c r="B2123" s="32" t="s">
        <v>3868</v>
      </c>
      <c r="C2123" s="32" t="s">
        <v>19</v>
      </c>
      <c r="D2123" s="32" t="s">
        <v>11439</v>
      </c>
      <c r="E2123" s="34">
        <v>511855585</v>
      </c>
      <c r="F2123" s="43" t="s">
        <v>11440</v>
      </c>
      <c r="G2123" s="34" t="s">
        <v>14126</v>
      </c>
      <c r="H2123" s="35">
        <v>32412852180024</v>
      </c>
      <c r="I2123" s="36" t="str">
        <f t="shared" si="295"/>
        <v>3</v>
      </c>
      <c r="J2123" s="36">
        <f t="shared" si="296"/>
        <v>14</v>
      </c>
      <c r="K2123" s="36" t="str">
        <f t="shared" si="297"/>
        <v>24</v>
      </c>
      <c r="L2123" s="36" t="str">
        <f t="shared" si="298"/>
        <v>12</v>
      </c>
      <c r="M2123" s="36" t="str">
        <f t="shared" si="299"/>
        <v>85</v>
      </c>
      <c r="N2123" s="34">
        <f t="shared" si="301"/>
        <v>32427.105</v>
      </c>
      <c r="O2123" s="37">
        <v>28000</v>
      </c>
      <c r="P2123" s="37">
        <v>4427.1049999999996</v>
      </c>
      <c r="Q2123" s="32" t="s">
        <v>3872</v>
      </c>
      <c r="R2123" s="37" t="s">
        <v>11441</v>
      </c>
      <c r="S2123" s="38">
        <v>44603</v>
      </c>
      <c r="T2123" s="39">
        <f t="shared" si="294"/>
        <v>28</v>
      </c>
      <c r="U2123" s="72"/>
    </row>
    <row r="2124" spans="1:21" s="61" customFormat="1" ht="54" hidden="1" outlineLevel="1">
      <c r="A2124" s="32">
        <f t="shared" si="300"/>
        <v>2187</v>
      </c>
      <c r="B2124" s="32" t="s">
        <v>3868</v>
      </c>
      <c r="C2124" s="32" t="s">
        <v>19</v>
      </c>
      <c r="D2124" s="32" t="s">
        <v>11442</v>
      </c>
      <c r="E2124" s="34">
        <v>512179286</v>
      </c>
      <c r="F2124" s="43" t="s">
        <v>11443</v>
      </c>
      <c r="G2124" s="34" t="s">
        <v>14127</v>
      </c>
      <c r="H2124" s="35">
        <v>31602835970022</v>
      </c>
      <c r="I2124" s="36" t="str">
        <f t="shared" si="295"/>
        <v>3</v>
      </c>
      <c r="J2124" s="36">
        <f t="shared" si="296"/>
        <v>14</v>
      </c>
      <c r="K2124" s="36" t="str">
        <f t="shared" si="297"/>
        <v>16</v>
      </c>
      <c r="L2124" s="36" t="str">
        <f t="shared" si="298"/>
        <v>02</v>
      </c>
      <c r="M2124" s="36" t="str">
        <f t="shared" si="299"/>
        <v>83</v>
      </c>
      <c r="N2124" s="34">
        <f t="shared" si="301"/>
        <v>28952.772000000001</v>
      </c>
      <c r="O2124" s="37">
        <v>25000</v>
      </c>
      <c r="P2124" s="37">
        <v>3952.7719999999999</v>
      </c>
      <c r="Q2124" s="32" t="s">
        <v>3872</v>
      </c>
      <c r="R2124" s="37" t="s">
        <v>11444</v>
      </c>
      <c r="S2124" s="38">
        <v>44603</v>
      </c>
      <c r="T2124" s="39">
        <f t="shared" si="294"/>
        <v>28</v>
      </c>
      <c r="U2124" s="72"/>
    </row>
    <row r="2125" spans="1:21" s="61" customFormat="1" ht="54" hidden="1" outlineLevel="1">
      <c r="A2125" s="32">
        <f t="shared" si="300"/>
        <v>2188</v>
      </c>
      <c r="B2125" s="32" t="s">
        <v>3868</v>
      </c>
      <c r="C2125" s="32" t="s">
        <v>19</v>
      </c>
      <c r="D2125" s="32" t="s">
        <v>11445</v>
      </c>
      <c r="E2125" s="34">
        <v>602703024</v>
      </c>
      <c r="F2125" s="43" t="s">
        <v>11446</v>
      </c>
      <c r="G2125" s="34" t="s">
        <v>14128</v>
      </c>
      <c r="H2125" s="35">
        <v>30712892180050</v>
      </c>
      <c r="I2125" s="36" t="str">
        <f t="shared" si="295"/>
        <v>3</v>
      </c>
      <c r="J2125" s="36">
        <f t="shared" si="296"/>
        <v>14</v>
      </c>
      <c r="K2125" s="36" t="str">
        <f t="shared" si="297"/>
        <v>07</v>
      </c>
      <c r="L2125" s="36" t="str">
        <f t="shared" si="298"/>
        <v>12</v>
      </c>
      <c r="M2125" s="36" t="str">
        <f t="shared" si="299"/>
        <v>89</v>
      </c>
      <c r="N2125" s="34">
        <f t="shared" si="301"/>
        <v>28952.772000000001</v>
      </c>
      <c r="O2125" s="37">
        <v>25000</v>
      </c>
      <c r="P2125" s="37">
        <v>3952.7719999999999</v>
      </c>
      <c r="Q2125" s="32" t="s">
        <v>3872</v>
      </c>
      <c r="R2125" s="37" t="s">
        <v>11447</v>
      </c>
      <c r="S2125" s="38">
        <v>44609</v>
      </c>
      <c r="T2125" s="39">
        <f t="shared" si="294"/>
        <v>28</v>
      </c>
      <c r="U2125" s="72"/>
    </row>
    <row r="2126" spans="1:21" s="61" customFormat="1" ht="54" outlineLevel="1">
      <c r="A2126" s="32">
        <f t="shared" si="300"/>
        <v>2189</v>
      </c>
      <c r="B2126" s="32" t="s">
        <v>3868</v>
      </c>
      <c r="C2126" s="32" t="s">
        <v>19</v>
      </c>
      <c r="D2126" s="32" t="s">
        <v>11448</v>
      </c>
      <c r="E2126" s="34">
        <v>519721629</v>
      </c>
      <c r="F2126" s="43" t="s">
        <v>11449</v>
      </c>
      <c r="G2126" s="34" t="s">
        <v>14129</v>
      </c>
      <c r="H2126" s="35">
        <v>43009832180044</v>
      </c>
      <c r="I2126" s="36" t="str">
        <f t="shared" si="295"/>
        <v>4</v>
      </c>
      <c r="J2126" s="36">
        <f t="shared" si="296"/>
        <v>14</v>
      </c>
      <c r="K2126" s="36" t="str">
        <f t="shared" si="297"/>
        <v>30</v>
      </c>
      <c r="L2126" s="36" t="str">
        <f t="shared" si="298"/>
        <v>09</v>
      </c>
      <c r="M2126" s="36" t="str">
        <f t="shared" si="299"/>
        <v>83</v>
      </c>
      <c r="N2126" s="34">
        <f t="shared" si="301"/>
        <v>35179.451000000001</v>
      </c>
      <c r="O2126" s="37">
        <v>32000</v>
      </c>
      <c r="P2126" s="37">
        <v>3179.451</v>
      </c>
      <c r="Q2126" s="32" t="s">
        <v>3872</v>
      </c>
      <c r="R2126" s="37" t="s">
        <v>11450</v>
      </c>
      <c r="S2126" s="38">
        <v>44611</v>
      </c>
      <c r="T2126" s="39">
        <f t="shared" si="294"/>
        <v>28</v>
      </c>
      <c r="U2126" s="72"/>
    </row>
    <row r="2127" spans="1:21" s="61" customFormat="1" ht="54" outlineLevel="1">
      <c r="A2127" s="32">
        <f t="shared" si="300"/>
        <v>2190</v>
      </c>
      <c r="B2127" s="32" t="s">
        <v>3868</v>
      </c>
      <c r="C2127" s="32" t="s">
        <v>19</v>
      </c>
      <c r="D2127" s="32" t="s">
        <v>11451</v>
      </c>
      <c r="E2127" s="34">
        <v>528660305</v>
      </c>
      <c r="F2127" s="43" t="s">
        <v>11452</v>
      </c>
      <c r="G2127" s="34" t="s">
        <v>14130</v>
      </c>
      <c r="H2127" s="35">
        <v>40710862180036</v>
      </c>
      <c r="I2127" s="36" t="str">
        <f t="shared" si="295"/>
        <v>4</v>
      </c>
      <c r="J2127" s="36">
        <f t="shared" si="296"/>
        <v>14</v>
      </c>
      <c r="K2127" s="36" t="str">
        <f t="shared" si="297"/>
        <v>07</v>
      </c>
      <c r="L2127" s="36" t="str">
        <f t="shared" si="298"/>
        <v>10</v>
      </c>
      <c r="M2127" s="36" t="str">
        <f t="shared" si="299"/>
        <v>86</v>
      </c>
      <c r="N2127" s="34">
        <f t="shared" si="301"/>
        <v>35035.148999999998</v>
      </c>
      <c r="O2127" s="37">
        <v>32000</v>
      </c>
      <c r="P2127" s="37">
        <v>3035.1489999999999</v>
      </c>
      <c r="Q2127" s="32" t="s">
        <v>3872</v>
      </c>
      <c r="R2127" s="37" t="s">
        <v>11453</v>
      </c>
      <c r="S2127" s="38">
        <v>44608</v>
      </c>
      <c r="T2127" s="39">
        <f t="shared" si="294"/>
        <v>28</v>
      </c>
      <c r="U2127" s="72"/>
    </row>
    <row r="2128" spans="1:21" s="61" customFormat="1" ht="54" hidden="1" outlineLevel="1">
      <c r="A2128" s="32">
        <f t="shared" si="300"/>
        <v>2191</v>
      </c>
      <c r="B2128" s="32" t="s">
        <v>3868</v>
      </c>
      <c r="C2128" s="32" t="s">
        <v>19</v>
      </c>
      <c r="D2128" s="32" t="s">
        <v>11454</v>
      </c>
      <c r="E2128" s="34">
        <v>518056601</v>
      </c>
      <c r="F2128" s="43" t="s">
        <v>11455</v>
      </c>
      <c r="G2128" s="34" t="s">
        <v>14131</v>
      </c>
      <c r="H2128" s="35">
        <v>40902712120091</v>
      </c>
      <c r="I2128" s="36" t="str">
        <f t="shared" si="295"/>
        <v>4</v>
      </c>
      <c r="J2128" s="36">
        <f t="shared" si="296"/>
        <v>14</v>
      </c>
      <c r="K2128" s="36" t="str">
        <f t="shared" si="297"/>
        <v>09</v>
      </c>
      <c r="L2128" s="36" t="str">
        <f t="shared" si="298"/>
        <v>02</v>
      </c>
      <c r="M2128" s="36" t="str">
        <f t="shared" si="299"/>
        <v>71</v>
      </c>
      <c r="N2128" s="34">
        <f t="shared" si="301"/>
        <v>20061.400000000001</v>
      </c>
      <c r="O2128" s="37">
        <v>17500</v>
      </c>
      <c r="P2128" s="37">
        <v>2561.4</v>
      </c>
      <c r="Q2128" s="32" t="s">
        <v>3872</v>
      </c>
      <c r="R2128" s="37" t="s">
        <v>11456</v>
      </c>
      <c r="S2128" s="38">
        <v>44610</v>
      </c>
      <c r="T2128" s="39">
        <f t="shared" si="294"/>
        <v>28</v>
      </c>
      <c r="U2128" s="72"/>
    </row>
    <row r="2129" spans="1:21" s="61" customFormat="1" ht="54" outlineLevel="1">
      <c r="A2129" s="32">
        <f t="shared" si="300"/>
        <v>2192</v>
      </c>
      <c r="B2129" s="32" t="s">
        <v>3868</v>
      </c>
      <c r="C2129" s="32" t="s">
        <v>19</v>
      </c>
      <c r="D2129" s="32" t="s">
        <v>11457</v>
      </c>
      <c r="E2129" s="34">
        <v>550487842</v>
      </c>
      <c r="F2129" s="43" t="s">
        <v>11458</v>
      </c>
      <c r="G2129" s="34" t="s">
        <v>14132</v>
      </c>
      <c r="H2129" s="35">
        <v>40704922180065</v>
      </c>
      <c r="I2129" s="36" t="str">
        <f t="shared" si="295"/>
        <v>4</v>
      </c>
      <c r="J2129" s="36">
        <f t="shared" si="296"/>
        <v>14</v>
      </c>
      <c r="K2129" s="36" t="str">
        <f t="shared" si="297"/>
        <v>07</v>
      </c>
      <c r="L2129" s="36" t="str">
        <f t="shared" si="298"/>
        <v>04</v>
      </c>
      <c r="M2129" s="36" t="str">
        <f t="shared" si="299"/>
        <v>92</v>
      </c>
      <c r="N2129" s="34">
        <f t="shared" si="301"/>
        <v>32000</v>
      </c>
      <c r="O2129" s="37">
        <v>32000</v>
      </c>
      <c r="P2129" s="37">
        <v>0</v>
      </c>
      <c r="Q2129" s="32" t="s">
        <v>3872</v>
      </c>
      <c r="R2129" s="37" t="s">
        <v>11459</v>
      </c>
      <c r="S2129" s="38">
        <v>44601</v>
      </c>
      <c r="T2129" s="39">
        <f t="shared" si="294"/>
        <v>28</v>
      </c>
      <c r="U2129" s="72"/>
    </row>
    <row r="2130" spans="1:21" s="61" customFormat="1" ht="54" hidden="1" outlineLevel="1">
      <c r="A2130" s="32">
        <f t="shared" si="300"/>
        <v>2193</v>
      </c>
      <c r="B2130" s="32" t="s">
        <v>3868</v>
      </c>
      <c r="C2130" s="32" t="s">
        <v>19</v>
      </c>
      <c r="D2130" s="32" t="s">
        <v>11460</v>
      </c>
      <c r="E2130" s="34">
        <v>491792485</v>
      </c>
      <c r="F2130" s="43" t="s">
        <v>11461</v>
      </c>
      <c r="G2130" s="34" t="s">
        <v>14133</v>
      </c>
      <c r="H2130" s="35">
        <v>31805862180024</v>
      </c>
      <c r="I2130" s="36" t="str">
        <f t="shared" si="295"/>
        <v>3</v>
      </c>
      <c r="J2130" s="36">
        <f t="shared" si="296"/>
        <v>14</v>
      </c>
      <c r="K2130" s="36" t="str">
        <f t="shared" si="297"/>
        <v>18</v>
      </c>
      <c r="L2130" s="36" t="str">
        <f t="shared" si="298"/>
        <v>05</v>
      </c>
      <c r="M2130" s="36" t="str">
        <f t="shared" si="299"/>
        <v>86</v>
      </c>
      <c r="N2130" s="34">
        <f t="shared" si="301"/>
        <v>28582.63</v>
      </c>
      <c r="O2130" s="37">
        <v>25000</v>
      </c>
      <c r="P2130" s="37">
        <v>3582.63</v>
      </c>
      <c r="Q2130" s="32" t="s">
        <v>3872</v>
      </c>
      <c r="R2130" s="37" t="s">
        <v>11462</v>
      </c>
      <c r="S2130" s="38">
        <v>44601</v>
      </c>
      <c r="T2130" s="39">
        <f t="shared" si="294"/>
        <v>28</v>
      </c>
      <c r="U2130" s="72"/>
    </row>
    <row r="2131" spans="1:21" s="61" customFormat="1" ht="54" outlineLevel="1">
      <c r="A2131" s="32">
        <f t="shared" si="300"/>
        <v>2194</v>
      </c>
      <c r="B2131" s="32" t="s">
        <v>3868</v>
      </c>
      <c r="C2131" s="32" t="s">
        <v>19</v>
      </c>
      <c r="D2131" s="32" t="s">
        <v>11463</v>
      </c>
      <c r="E2131" s="34">
        <v>531169749</v>
      </c>
      <c r="F2131" s="43" t="s">
        <v>11464</v>
      </c>
      <c r="G2131" s="34" t="s">
        <v>14134</v>
      </c>
      <c r="H2131" s="35">
        <v>31012802180022</v>
      </c>
      <c r="I2131" s="36" t="str">
        <f t="shared" si="295"/>
        <v>3</v>
      </c>
      <c r="J2131" s="36">
        <f t="shared" si="296"/>
        <v>14</v>
      </c>
      <c r="K2131" s="36" t="str">
        <f t="shared" si="297"/>
        <v>10</v>
      </c>
      <c r="L2131" s="36" t="str">
        <f t="shared" si="298"/>
        <v>12</v>
      </c>
      <c r="M2131" s="36" t="str">
        <f t="shared" si="299"/>
        <v>80</v>
      </c>
      <c r="N2131" s="34">
        <f t="shared" si="301"/>
        <v>35624.777999999998</v>
      </c>
      <c r="O2131" s="37">
        <v>32000</v>
      </c>
      <c r="P2131" s="37">
        <v>3624.7779999999998</v>
      </c>
      <c r="Q2131" s="32" t="s">
        <v>3872</v>
      </c>
      <c r="R2131" s="37" t="s">
        <v>11465</v>
      </c>
      <c r="S2131" s="38">
        <v>44603</v>
      </c>
      <c r="T2131" s="39">
        <f t="shared" si="294"/>
        <v>28</v>
      </c>
      <c r="U2131" s="72"/>
    </row>
    <row r="2132" spans="1:21" s="61" customFormat="1" ht="54" outlineLevel="1">
      <c r="A2132" s="32">
        <f t="shared" si="300"/>
        <v>2195</v>
      </c>
      <c r="B2132" s="32" t="s">
        <v>3868</v>
      </c>
      <c r="C2132" s="32" t="s">
        <v>19</v>
      </c>
      <c r="D2132" s="32" t="s">
        <v>11466</v>
      </c>
      <c r="E2132" s="34">
        <v>519902402</v>
      </c>
      <c r="F2132" s="43" t="s">
        <v>11467</v>
      </c>
      <c r="G2132" s="34" t="s">
        <v>14135</v>
      </c>
      <c r="H2132" s="35">
        <v>31404802180018</v>
      </c>
      <c r="I2132" s="36" t="str">
        <f t="shared" si="295"/>
        <v>3</v>
      </c>
      <c r="J2132" s="36">
        <f t="shared" si="296"/>
        <v>14</v>
      </c>
      <c r="K2132" s="36" t="str">
        <f t="shared" si="297"/>
        <v>14</v>
      </c>
      <c r="L2132" s="36" t="str">
        <f t="shared" si="298"/>
        <v>04</v>
      </c>
      <c r="M2132" s="36" t="str">
        <f t="shared" si="299"/>
        <v>80</v>
      </c>
      <c r="N2132" s="34">
        <f t="shared" si="301"/>
        <v>35037.036999999997</v>
      </c>
      <c r="O2132" s="37">
        <v>32000</v>
      </c>
      <c r="P2132" s="37">
        <v>3037.0369999999998</v>
      </c>
      <c r="Q2132" s="32" t="s">
        <v>3872</v>
      </c>
      <c r="R2132" s="37" t="s">
        <v>11468</v>
      </c>
      <c r="S2132" s="38">
        <v>44603</v>
      </c>
      <c r="T2132" s="39">
        <f t="shared" si="294"/>
        <v>28</v>
      </c>
      <c r="U2132" s="72"/>
    </row>
    <row r="2133" spans="1:21" s="61" customFormat="1" ht="54" hidden="1" outlineLevel="1">
      <c r="A2133" s="32">
        <f t="shared" si="300"/>
        <v>2196</v>
      </c>
      <c r="B2133" s="32" t="s">
        <v>3868</v>
      </c>
      <c r="C2133" s="32" t="s">
        <v>19</v>
      </c>
      <c r="D2133" s="32" t="s">
        <v>11469</v>
      </c>
      <c r="E2133" s="34">
        <v>533689646</v>
      </c>
      <c r="F2133" s="43" t="s">
        <v>11470</v>
      </c>
      <c r="G2133" s="34" t="s">
        <v>14136</v>
      </c>
      <c r="H2133" s="35">
        <v>41705862180013</v>
      </c>
      <c r="I2133" s="36" t="str">
        <f t="shared" si="295"/>
        <v>4</v>
      </c>
      <c r="J2133" s="36">
        <f t="shared" si="296"/>
        <v>14</v>
      </c>
      <c r="K2133" s="36" t="str">
        <f t="shared" si="297"/>
        <v>17</v>
      </c>
      <c r="L2133" s="36" t="str">
        <f t="shared" si="298"/>
        <v>05</v>
      </c>
      <c r="M2133" s="36" t="str">
        <f t="shared" si="299"/>
        <v>86</v>
      </c>
      <c r="N2133" s="34">
        <f t="shared" si="301"/>
        <v>10668.575000000001</v>
      </c>
      <c r="O2133" s="37">
        <v>9400</v>
      </c>
      <c r="P2133" s="37">
        <v>1268.575</v>
      </c>
      <c r="Q2133" s="32" t="s">
        <v>3872</v>
      </c>
      <c r="R2133" s="37" t="s">
        <v>11471</v>
      </c>
      <c r="S2133" s="38">
        <v>44599</v>
      </c>
      <c r="T2133" s="39">
        <f t="shared" si="294"/>
        <v>28</v>
      </c>
      <c r="U2133" s="72"/>
    </row>
    <row r="2134" spans="1:21" s="61" customFormat="1" ht="54" hidden="1" outlineLevel="1">
      <c r="A2134" s="32">
        <f t="shared" si="300"/>
        <v>2197</v>
      </c>
      <c r="B2134" s="32" t="s">
        <v>3868</v>
      </c>
      <c r="C2134" s="32" t="s">
        <v>19</v>
      </c>
      <c r="D2134" s="32" t="s">
        <v>11472</v>
      </c>
      <c r="E2134" s="34">
        <v>540350092</v>
      </c>
      <c r="F2134" s="43" t="s">
        <v>11473</v>
      </c>
      <c r="G2134" s="34" t="s">
        <v>14137</v>
      </c>
      <c r="H2134" s="35">
        <v>42901952180058</v>
      </c>
      <c r="I2134" s="36" t="str">
        <f t="shared" si="295"/>
        <v>4</v>
      </c>
      <c r="J2134" s="36">
        <f t="shared" si="296"/>
        <v>14</v>
      </c>
      <c r="K2134" s="36" t="str">
        <f t="shared" si="297"/>
        <v>29</v>
      </c>
      <c r="L2134" s="36" t="str">
        <f t="shared" si="298"/>
        <v>01</v>
      </c>
      <c r="M2134" s="36" t="str">
        <f t="shared" si="299"/>
        <v>95</v>
      </c>
      <c r="N2134" s="34">
        <f t="shared" si="301"/>
        <v>19148.178</v>
      </c>
      <c r="O2134" s="37">
        <v>16820</v>
      </c>
      <c r="P2134" s="37">
        <v>2328.1779999999999</v>
      </c>
      <c r="Q2134" s="32" t="s">
        <v>3872</v>
      </c>
      <c r="R2134" s="37" t="s">
        <v>11474</v>
      </c>
      <c r="S2134" s="38">
        <v>44608</v>
      </c>
      <c r="T2134" s="39">
        <f t="shared" si="294"/>
        <v>28</v>
      </c>
      <c r="U2134" s="72"/>
    </row>
    <row r="2135" spans="1:21" s="61" customFormat="1" ht="54" hidden="1" outlineLevel="1">
      <c r="A2135" s="32">
        <f t="shared" si="300"/>
        <v>2198</v>
      </c>
      <c r="B2135" s="32" t="s">
        <v>3868</v>
      </c>
      <c r="C2135" s="32" t="s">
        <v>19</v>
      </c>
      <c r="D2135" s="32" t="s">
        <v>11475</v>
      </c>
      <c r="E2135" s="34">
        <v>529711492</v>
      </c>
      <c r="F2135" s="43" t="s">
        <v>11476</v>
      </c>
      <c r="G2135" s="34" t="s">
        <v>14138</v>
      </c>
      <c r="H2135" s="35">
        <v>40202872180082</v>
      </c>
      <c r="I2135" s="36" t="str">
        <f t="shared" si="295"/>
        <v>4</v>
      </c>
      <c r="J2135" s="36">
        <f t="shared" si="296"/>
        <v>14</v>
      </c>
      <c r="K2135" s="36" t="str">
        <f t="shared" si="297"/>
        <v>02</v>
      </c>
      <c r="L2135" s="36" t="str">
        <f t="shared" si="298"/>
        <v>02</v>
      </c>
      <c r="M2135" s="36" t="str">
        <f t="shared" si="299"/>
        <v>87</v>
      </c>
      <c r="N2135" s="34">
        <f t="shared" si="301"/>
        <v>26481.758999999998</v>
      </c>
      <c r="O2135" s="37">
        <v>23000</v>
      </c>
      <c r="P2135" s="37">
        <v>3481.759</v>
      </c>
      <c r="Q2135" s="32" t="s">
        <v>3872</v>
      </c>
      <c r="R2135" s="37" t="s">
        <v>11477</v>
      </c>
      <c r="S2135" s="38">
        <v>44616</v>
      </c>
      <c r="T2135" s="39">
        <f t="shared" ref="T2135:T2198" si="302">+LEN(R2135)</f>
        <v>28</v>
      </c>
      <c r="U2135" s="72"/>
    </row>
    <row r="2136" spans="1:21" s="61" customFormat="1" ht="54" hidden="1" outlineLevel="1">
      <c r="A2136" s="32">
        <f t="shared" si="300"/>
        <v>2199</v>
      </c>
      <c r="B2136" s="32" t="s">
        <v>3868</v>
      </c>
      <c r="C2136" s="32" t="s">
        <v>19</v>
      </c>
      <c r="D2136" s="32" t="s">
        <v>11478</v>
      </c>
      <c r="E2136" s="34">
        <v>592509221</v>
      </c>
      <c r="F2136" s="43" t="s">
        <v>11479</v>
      </c>
      <c r="G2136" s="34" t="s">
        <v>14139</v>
      </c>
      <c r="H2136" s="35">
        <v>31103955970025</v>
      </c>
      <c r="I2136" s="36" t="str">
        <f t="shared" si="295"/>
        <v>3</v>
      </c>
      <c r="J2136" s="36">
        <f t="shared" si="296"/>
        <v>14</v>
      </c>
      <c r="K2136" s="36" t="str">
        <f t="shared" si="297"/>
        <v>11</v>
      </c>
      <c r="L2136" s="36" t="str">
        <f t="shared" si="298"/>
        <v>03</v>
      </c>
      <c r="M2136" s="36" t="str">
        <f t="shared" si="299"/>
        <v>95</v>
      </c>
      <c r="N2136" s="34">
        <f t="shared" si="301"/>
        <v>32610.302</v>
      </c>
      <c r="O2136" s="37">
        <v>30000</v>
      </c>
      <c r="P2136" s="37">
        <v>2610.3020000000001</v>
      </c>
      <c r="Q2136" s="32" t="s">
        <v>3872</v>
      </c>
      <c r="R2136" s="37" t="s">
        <v>11480</v>
      </c>
      <c r="S2136" s="38">
        <v>44607</v>
      </c>
      <c r="T2136" s="39">
        <f t="shared" si="302"/>
        <v>28</v>
      </c>
      <c r="U2136" s="72"/>
    </row>
    <row r="2137" spans="1:21" s="61" customFormat="1" ht="54" outlineLevel="1">
      <c r="A2137" s="32">
        <f t="shared" si="300"/>
        <v>2200</v>
      </c>
      <c r="B2137" s="32" t="s">
        <v>3868</v>
      </c>
      <c r="C2137" s="32" t="s">
        <v>19</v>
      </c>
      <c r="D2137" s="32" t="s">
        <v>11481</v>
      </c>
      <c r="E2137" s="34">
        <v>533351134</v>
      </c>
      <c r="F2137" s="43" t="s">
        <v>11482</v>
      </c>
      <c r="G2137" s="34" t="s">
        <v>14140</v>
      </c>
      <c r="H2137" s="35">
        <v>30602912180019</v>
      </c>
      <c r="I2137" s="36" t="str">
        <f t="shared" si="295"/>
        <v>3</v>
      </c>
      <c r="J2137" s="36">
        <f t="shared" si="296"/>
        <v>14</v>
      </c>
      <c r="K2137" s="36" t="str">
        <f t="shared" si="297"/>
        <v>06</v>
      </c>
      <c r="L2137" s="36" t="str">
        <f t="shared" si="298"/>
        <v>02</v>
      </c>
      <c r="M2137" s="36" t="str">
        <f t="shared" si="299"/>
        <v>91</v>
      </c>
      <c r="N2137" s="34">
        <f t="shared" si="301"/>
        <v>34662.338000000003</v>
      </c>
      <c r="O2137" s="37">
        <v>32000</v>
      </c>
      <c r="P2137" s="37">
        <v>2662.3380000000002</v>
      </c>
      <c r="Q2137" s="32" t="s">
        <v>3872</v>
      </c>
      <c r="R2137" s="37" t="s">
        <v>11483</v>
      </c>
      <c r="S2137" s="38">
        <v>44616</v>
      </c>
      <c r="T2137" s="39">
        <f t="shared" si="302"/>
        <v>28</v>
      </c>
      <c r="U2137" s="72"/>
    </row>
    <row r="2138" spans="1:21" s="61" customFormat="1" ht="54" outlineLevel="1">
      <c r="A2138" s="32">
        <f t="shared" si="300"/>
        <v>2201</v>
      </c>
      <c r="B2138" s="32" t="s">
        <v>3868</v>
      </c>
      <c r="C2138" s="32" t="s">
        <v>19</v>
      </c>
      <c r="D2138" s="32" t="s">
        <v>11484</v>
      </c>
      <c r="E2138" s="34">
        <v>550290740</v>
      </c>
      <c r="F2138" s="43" t="s">
        <v>11485</v>
      </c>
      <c r="G2138" s="34" t="s">
        <v>14141</v>
      </c>
      <c r="H2138" s="35">
        <v>40309832180017</v>
      </c>
      <c r="I2138" s="36" t="str">
        <f t="shared" si="295"/>
        <v>4</v>
      </c>
      <c r="J2138" s="36">
        <f t="shared" si="296"/>
        <v>14</v>
      </c>
      <c r="K2138" s="36" t="str">
        <f t="shared" si="297"/>
        <v>03</v>
      </c>
      <c r="L2138" s="36" t="str">
        <f t="shared" si="298"/>
        <v>09</v>
      </c>
      <c r="M2138" s="36" t="str">
        <f t="shared" si="299"/>
        <v>83</v>
      </c>
      <c r="N2138" s="34">
        <f t="shared" si="301"/>
        <v>35228.266000000003</v>
      </c>
      <c r="O2138" s="37">
        <v>32000</v>
      </c>
      <c r="P2138" s="37">
        <v>3228.2660000000001</v>
      </c>
      <c r="Q2138" s="32" t="s">
        <v>3872</v>
      </c>
      <c r="R2138" s="37" t="s">
        <v>11486</v>
      </c>
      <c r="S2138" s="38">
        <v>44613</v>
      </c>
      <c r="T2138" s="39">
        <f t="shared" si="302"/>
        <v>28</v>
      </c>
      <c r="U2138" s="72"/>
    </row>
    <row r="2139" spans="1:21" s="61" customFormat="1" ht="54" outlineLevel="1">
      <c r="A2139" s="32">
        <f t="shared" si="300"/>
        <v>2202</v>
      </c>
      <c r="B2139" s="32" t="s">
        <v>3868</v>
      </c>
      <c r="C2139" s="32" t="s">
        <v>19</v>
      </c>
      <c r="D2139" s="32" t="s">
        <v>11487</v>
      </c>
      <c r="E2139" s="34">
        <v>538948905</v>
      </c>
      <c r="F2139" s="43" t="s">
        <v>11488</v>
      </c>
      <c r="G2139" s="34" t="s">
        <v>14142</v>
      </c>
      <c r="H2139" s="35">
        <v>42410932180154</v>
      </c>
      <c r="I2139" s="36" t="str">
        <f t="shared" si="295"/>
        <v>4</v>
      </c>
      <c r="J2139" s="36">
        <f t="shared" si="296"/>
        <v>14</v>
      </c>
      <c r="K2139" s="36" t="str">
        <f t="shared" si="297"/>
        <v>24</v>
      </c>
      <c r="L2139" s="36" t="str">
        <f t="shared" si="298"/>
        <v>10</v>
      </c>
      <c r="M2139" s="36" t="str">
        <f t="shared" si="299"/>
        <v>93</v>
      </c>
      <c r="N2139" s="34">
        <f t="shared" si="301"/>
        <v>34418.686999999998</v>
      </c>
      <c r="O2139" s="37">
        <v>32000</v>
      </c>
      <c r="P2139" s="37">
        <v>2418.6869999999999</v>
      </c>
      <c r="Q2139" s="32" t="s">
        <v>3872</v>
      </c>
      <c r="R2139" s="37" t="s">
        <v>11489</v>
      </c>
      <c r="S2139" s="38">
        <v>44621</v>
      </c>
      <c r="T2139" s="39">
        <f t="shared" si="302"/>
        <v>28</v>
      </c>
      <c r="U2139" s="72"/>
    </row>
    <row r="2140" spans="1:21" s="61" customFormat="1" ht="54" outlineLevel="1">
      <c r="A2140" s="32">
        <f t="shared" si="300"/>
        <v>2203</v>
      </c>
      <c r="B2140" s="32" t="s">
        <v>3868</v>
      </c>
      <c r="C2140" s="32" t="s">
        <v>19</v>
      </c>
      <c r="D2140" s="32" t="s">
        <v>11490</v>
      </c>
      <c r="E2140" s="34">
        <v>531460048</v>
      </c>
      <c r="F2140" s="43" t="s">
        <v>11491</v>
      </c>
      <c r="G2140" s="34" t="s">
        <v>14143</v>
      </c>
      <c r="H2140" s="35">
        <v>43105915970019</v>
      </c>
      <c r="I2140" s="36" t="str">
        <f t="shared" si="295"/>
        <v>4</v>
      </c>
      <c r="J2140" s="36">
        <f t="shared" si="296"/>
        <v>14</v>
      </c>
      <c r="K2140" s="36" t="str">
        <f t="shared" si="297"/>
        <v>31</v>
      </c>
      <c r="L2140" s="36" t="str">
        <f t="shared" si="298"/>
        <v>05</v>
      </c>
      <c r="M2140" s="36" t="str">
        <f t="shared" si="299"/>
        <v>91</v>
      </c>
      <c r="N2140" s="34">
        <f t="shared" si="301"/>
        <v>34710.695999999996</v>
      </c>
      <c r="O2140" s="37">
        <v>32000</v>
      </c>
      <c r="P2140" s="37">
        <v>2710.6959999999999</v>
      </c>
      <c r="Q2140" s="32" t="s">
        <v>3872</v>
      </c>
      <c r="R2140" s="37" t="s">
        <v>11492</v>
      </c>
      <c r="S2140" s="38">
        <v>44602</v>
      </c>
      <c r="T2140" s="39">
        <f t="shared" si="302"/>
        <v>28</v>
      </c>
      <c r="U2140" s="72"/>
    </row>
    <row r="2141" spans="1:21" s="61" customFormat="1" ht="54" outlineLevel="1">
      <c r="A2141" s="32">
        <f t="shared" si="300"/>
        <v>2204</v>
      </c>
      <c r="B2141" s="32" t="s">
        <v>3868</v>
      </c>
      <c r="C2141" s="32" t="s">
        <v>19</v>
      </c>
      <c r="D2141" s="32" t="s">
        <v>11493</v>
      </c>
      <c r="E2141" s="34">
        <v>535290043</v>
      </c>
      <c r="F2141" s="43" t="s">
        <v>11494</v>
      </c>
      <c r="G2141" s="34" t="s">
        <v>14144</v>
      </c>
      <c r="H2141" s="35">
        <v>32606932180013</v>
      </c>
      <c r="I2141" s="36" t="str">
        <f t="shared" si="295"/>
        <v>3</v>
      </c>
      <c r="J2141" s="36">
        <f t="shared" si="296"/>
        <v>14</v>
      </c>
      <c r="K2141" s="36" t="str">
        <f t="shared" si="297"/>
        <v>26</v>
      </c>
      <c r="L2141" s="36" t="str">
        <f t="shared" si="298"/>
        <v>06</v>
      </c>
      <c r="M2141" s="36" t="str">
        <f t="shared" si="299"/>
        <v>93</v>
      </c>
      <c r="N2141" s="34">
        <f t="shared" si="301"/>
        <v>33727.680999999997</v>
      </c>
      <c r="O2141" s="37">
        <v>32000</v>
      </c>
      <c r="P2141" s="37">
        <v>1727.681</v>
      </c>
      <c r="Q2141" s="32" t="s">
        <v>3872</v>
      </c>
      <c r="R2141" s="37" t="s">
        <v>11495</v>
      </c>
      <c r="S2141" s="38">
        <v>44629</v>
      </c>
      <c r="T2141" s="39">
        <f t="shared" si="302"/>
        <v>28</v>
      </c>
      <c r="U2141" s="72"/>
    </row>
    <row r="2142" spans="1:21" s="61" customFormat="1" ht="54" hidden="1" outlineLevel="1">
      <c r="A2142" s="32">
        <f t="shared" si="300"/>
        <v>2205</v>
      </c>
      <c r="B2142" s="32" t="s">
        <v>3868</v>
      </c>
      <c r="C2142" s="32" t="s">
        <v>19</v>
      </c>
      <c r="D2142" s="32" t="s">
        <v>11496</v>
      </c>
      <c r="E2142" s="34">
        <v>529225194</v>
      </c>
      <c r="F2142" s="43" t="s">
        <v>11497</v>
      </c>
      <c r="G2142" s="34" t="s">
        <v>14145</v>
      </c>
      <c r="H2142" s="35">
        <v>30811902180018</v>
      </c>
      <c r="I2142" s="36" t="str">
        <f t="shared" si="295"/>
        <v>3</v>
      </c>
      <c r="J2142" s="36">
        <f t="shared" si="296"/>
        <v>14</v>
      </c>
      <c r="K2142" s="36" t="str">
        <f t="shared" si="297"/>
        <v>08</v>
      </c>
      <c r="L2142" s="36" t="str">
        <f t="shared" si="298"/>
        <v>11</v>
      </c>
      <c r="M2142" s="36" t="str">
        <f t="shared" si="299"/>
        <v>90</v>
      </c>
      <c r="N2142" s="34">
        <f t="shared" si="301"/>
        <v>27813.3</v>
      </c>
      <c r="O2142" s="37">
        <v>26500</v>
      </c>
      <c r="P2142" s="37">
        <v>1313.3</v>
      </c>
      <c r="Q2142" s="32" t="s">
        <v>3872</v>
      </c>
      <c r="R2142" s="37" t="s">
        <v>11498</v>
      </c>
      <c r="S2142" s="38">
        <v>44622</v>
      </c>
      <c r="T2142" s="39">
        <f t="shared" si="302"/>
        <v>28</v>
      </c>
      <c r="U2142" s="72"/>
    </row>
    <row r="2143" spans="1:21" s="61" customFormat="1" ht="54" hidden="1" outlineLevel="1">
      <c r="A2143" s="32">
        <f t="shared" si="300"/>
        <v>2206</v>
      </c>
      <c r="B2143" s="32" t="s">
        <v>3868</v>
      </c>
      <c r="C2143" s="32" t="s">
        <v>19</v>
      </c>
      <c r="D2143" s="32" t="s">
        <v>11499</v>
      </c>
      <c r="E2143" s="34">
        <v>556073404</v>
      </c>
      <c r="F2143" s="43" t="s">
        <v>11500</v>
      </c>
      <c r="G2143" s="34" t="s">
        <v>14146</v>
      </c>
      <c r="H2143" s="35">
        <v>40212852120014</v>
      </c>
      <c r="I2143" s="36" t="str">
        <f t="shared" ref="I2143:I2165" si="303">+MID(H2143,1,1)</f>
        <v>4</v>
      </c>
      <c r="J2143" s="36">
        <f t="shared" ref="J2143:J2165" si="304">+LEN(H2143)</f>
        <v>14</v>
      </c>
      <c r="K2143" s="36" t="str">
        <f t="shared" ref="K2143:K2165" si="305">+MID(H2143,2,2)</f>
        <v>02</v>
      </c>
      <c r="L2143" s="36" t="str">
        <f t="shared" ref="L2143:L2165" si="306">+MID(H2143,4,2)</f>
        <v>12</v>
      </c>
      <c r="M2143" s="36" t="str">
        <f t="shared" ref="M2143:M2165" si="307">+MID(H2143,6,2)</f>
        <v>85</v>
      </c>
      <c r="N2143" s="34">
        <f t="shared" si="301"/>
        <v>23111.753000000001</v>
      </c>
      <c r="O2143" s="37">
        <v>22000</v>
      </c>
      <c r="P2143" s="37">
        <v>1111.7529999999999</v>
      </c>
      <c r="Q2143" s="32" t="s">
        <v>3872</v>
      </c>
      <c r="R2143" s="37" t="s">
        <v>11501</v>
      </c>
      <c r="S2143" s="38">
        <v>44637</v>
      </c>
      <c r="T2143" s="39">
        <f t="shared" si="302"/>
        <v>28</v>
      </c>
      <c r="U2143" s="72"/>
    </row>
    <row r="2144" spans="1:21" s="61" customFormat="1" ht="54" outlineLevel="1">
      <c r="A2144" s="32">
        <f t="shared" si="300"/>
        <v>2207</v>
      </c>
      <c r="B2144" s="32" t="s">
        <v>3868</v>
      </c>
      <c r="C2144" s="32" t="s">
        <v>19</v>
      </c>
      <c r="D2144" s="32" t="s">
        <v>11502</v>
      </c>
      <c r="E2144" s="34">
        <v>584780342</v>
      </c>
      <c r="F2144" s="43" t="s">
        <v>11503</v>
      </c>
      <c r="G2144" s="34" t="s">
        <v>14147</v>
      </c>
      <c r="H2144" s="35">
        <v>31103812180019</v>
      </c>
      <c r="I2144" s="36" t="str">
        <f t="shared" si="303"/>
        <v>3</v>
      </c>
      <c r="J2144" s="36">
        <f t="shared" si="304"/>
        <v>14</v>
      </c>
      <c r="K2144" s="36" t="str">
        <f t="shared" si="305"/>
        <v>11</v>
      </c>
      <c r="L2144" s="36" t="str">
        <f t="shared" si="306"/>
        <v>03</v>
      </c>
      <c r="M2144" s="36" t="str">
        <f t="shared" si="307"/>
        <v>81</v>
      </c>
      <c r="N2144" s="34">
        <f t="shared" si="301"/>
        <v>35199.565999999999</v>
      </c>
      <c r="O2144" s="37">
        <v>32000</v>
      </c>
      <c r="P2144" s="37">
        <v>3199.5659999999998</v>
      </c>
      <c r="Q2144" s="32" t="s">
        <v>3872</v>
      </c>
      <c r="R2144" s="37" t="s">
        <v>11504</v>
      </c>
      <c r="S2144" s="38">
        <v>44645</v>
      </c>
      <c r="T2144" s="39">
        <f t="shared" si="302"/>
        <v>28</v>
      </c>
      <c r="U2144" s="72"/>
    </row>
    <row r="2145" spans="1:21" s="61" customFormat="1" ht="54" outlineLevel="1">
      <c r="A2145" s="32">
        <f t="shared" si="300"/>
        <v>2208</v>
      </c>
      <c r="B2145" s="32" t="s">
        <v>3868</v>
      </c>
      <c r="C2145" s="32" t="s">
        <v>19</v>
      </c>
      <c r="D2145" s="32" t="s">
        <v>11505</v>
      </c>
      <c r="E2145" s="34">
        <v>520876057</v>
      </c>
      <c r="F2145" s="43" t="s">
        <v>11506</v>
      </c>
      <c r="G2145" s="34" t="s">
        <v>14148</v>
      </c>
      <c r="H2145" s="35">
        <v>30105912210046</v>
      </c>
      <c r="I2145" s="36" t="str">
        <f t="shared" si="303"/>
        <v>3</v>
      </c>
      <c r="J2145" s="36">
        <f t="shared" si="304"/>
        <v>14</v>
      </c>
      <c r="K2145" s="36" t="str">
        <f t="shared" si="305"/>
        <v>01</v>
      </c>
      <c r="L2145" s="36" t="str">
        <f t="shared" si="306"/>
        <v>05</v>
      </c>
      <c r="M2145" s="36" t="str">
        <f t="shared" si="307"/>
        <v>91</v>
      </c>
      <c r="N2145" s="34">
        <f t="shared" si="301"/>
        <v>34121.777000000002</v>
      </c>
      <c r="O2145" s="37">
        <v>32000</v>
      </c>
      <c r="P2145" s="37">
        <v>2121.777</v>
      </c>
      <c r="Q2145" s="32" t="s">
        <v>3872</v>
      </c>
      <c r="R2145" s="37" t="s">
        <v>11507</v>
      </c>
      <c r="S2145" s="38">
        <v>44645</v>
      </c>
      <c r="T2145" s="39">
        <f t="shared" si="302"/>
        <v>28</v>
      </c>
      <c r="U2145" s="72"/>
    </row>
    <row r="2146" spans="1:21" s="61" customFormat="1" ht="54" outlineLevel="1">
      <c r="A2146" s="32">
        <f t="shared" si="300"/>
        <v>2209</v>
      </c>
      <c r="B2146" s="32" t="s">
        <v>3868</v>
      </c>
      <c r="C2146" s="32" t="s">
        <v>19</v>
      </c>
      <c r="D2146" s="32" t="s">
        <v>11508</v>
      </c>
      <c r="E2146" s="34">
        <v>528741188</v>
      </c>
      <c r="F2146" s="43" t="s">
        <v>11509</v>
      </c>
      <c r="G2146" s="34" t="s">
        <v>14149</v>
      </c>
      <c r="H2146" s="35">
        <v>41011882180015</v>
      </c>
      <c r="I2146" s="36" t="str">
        <f t="shared" si="303"/>
        <v>4</v>
      </c>
      <c r="J2146" s="36">
        <f t="shared" si="304"/>
        <v>14</v>
      </c>
      <c r="K2146" s="36" t="str">
        <f t="shared" si="305"/>
        <v>10</v>
      </c>
      <c r="L2146" s="36" t="str">
        <f t="shared" si="306"/>
        <v>11</v>
      </c>
      <c r="M2146" s="36" t="str">
        <f t="shared" si="307"/>
        <v>88</v>
      </c>
      <c r="N2146" s="34">
        <f t="shared" si="301"/>
        <v>32000</v>
      </c>
      <c r="O2146" s="37">
        <v>32000</v>
      </c>
      <c r="P2146" s="37">
        <v>0</v>
      </c>
      <c r="Q2146" s="32" t="s">
        <v>3872</v>
      </c>
      <c r="R2146" s="37" t="s">
        <v>11510</v>
      </c>
      <c r="S2146" s="38">
        <v>44616</v>
      </c>
      <c r="T2146" s="39">
        <f t="shared" si="302"/>
        <v>28</v>
      </c>
      <c r="U2146" s="72"/>
    </row>
    <row r="2147" spans="1:21" s="61" customFormat="1" ht="54" outlineLevel="1">
      <c r="A2147" s="32">
        <f t="shared" si="300"/>
        <v>2210</v>
      </c>
      <c r="B2147" s="32" t="s">
        <v>3868</v>
      </c>
      <c r="C2147" s="32" t="s">
        <v>19</v>
      </c>
      <c r="D2147" s="32" t="s">
        <v>11511</v>
      </c>
      <c r="E2147" s="34" t="s">
        <v>11512</v>
      </c>
      <c r="F2147" s="43" t="s">
        <v>11513</v>
      </c>
      <c r="G2147" s="34" t="s">
        <v>14150</v>
      </c>
      <c r="H2147" s="35">
        <v>32106882180096</v>
      </c>
      <c r="I2147" s="36" t="str">
        <f t="shared" si="303"/>
        <v>3</v>
      </c>
      <c r="J2147" s="36">
        <f t="shared" si="304"/>
        <v>14</v>
      </c>
      <c r="K2147" s="36" t="str">
        <f t="shared" si="305"/>
        <v>21</v>
      </c>
      <c r="L2147" s="36" t="str">
        <f t="shared" si="306"/>
        <v>06</v>
      </c>
      <c r="M2147" s="36" t="str">
        <f t="shared" si="307"/>
        <v>88</v>
      </c>
      <c r="N2147" s="34">
        <f t="shared" si="301"/>
        <v>34297.716999999997</v>
      </c>
      <c r="O2147" s="37">
        <v>32000</v>
      </c>
      <c r="P2147" s="37">
        <v>2297.7170000000001</v>
      </c>
      <c r="Q2147" s="32" t="s">
        <v>3872</v>
      </c>
      <c r="R2147" s="37" t="s">
        <v>11514</v>
      </c>
      <c r="S2147" s="38">
        <v>44637</v>
      </c>
      <c r="T2147" s="39">
        <f t="shared" si="302"/>
        <v>28</v>
      </c>
      <c r="U2147" s="72"/>
    </row>
    <row r="2148" spans="1:21" s="61" customFormat="1" ht="54" hidden="1" outlineLevel="1">
      <c r="A2148" s="32">
        <f t="shared" si="300"/>
        <v>2211</v>
      </c>
      <c r="B2148" s="32" t="s">
        <v>3868</v>
      </c>
      <c r="C2148" s="32" t="s">
        <v>19</v>
      </c>
      <c r="D2148" s="32" t="s">
        <v>11515</v>
      </c>
      <c r="E2148" s="34">
        <v>557144274</v>
      </c>
      <c r="F2148" s="43" t="s">
        <v>11516</v>
      </c>
      <c r="G2148" s="34" t="s">
        <v>14151</v>
      </c>
      <c r="H2148" s="35">
        <v>31211922120024</v>
      </c>
      <c r="I2148" s="36" t="str">
        <f t="shared" si="303"/>
        <v>3</v>
      </c>
      <c r="J2148" s="36">
        <f t="shared" si="304"/>
        <v>14</v>
      </c>
      <c r="K2148" s="36" t="str">
        <f t="shared" si="305"/>
        <v>12</v>
      </c>
      <c r="L2148" s="36" t="str">
        <f t="shared" si="306"/>
        <v>11</v>
      </c>
      <c r="M2148" s="36" t="str">
        <f t="shared" si="307"/>
        <v>92</v>
      </c>
      <c r="N2148" s="34">
        <f t="shared" si="301"/>
        <v>20421.136999999999</v>
      </c>
      <c r="O2148" s="37">
        <v>18700</v>
      </c>
      <c r="P2148" s="37">
        <v>1721.1369999999999</v>
      </c>
      <c r="Q2148" s="32" t="s">
        <v>3872</v>
      </c>
      <c r="R2148" s="37" t="s">
        <v>11517</v>
      </c>
      <c r="S2148" s="38">
        <v>44645</v>
      </c>
      <c r="T2148" s="39">
        <f t="shared" si="302"/>
        <v>28</v>
      </c>
      <c r="U2148" s="72"/>
    </row>
    <row r="2149" spans="1:21" s="61" customFormat="1" ht="54" hidden="1" outlineLevel="1">
      <c r="A2149" s="32">
        <f t="shared" si="300"/>
        <v>2212</v>
      </c>
      <c r="B2149" s="32" t="s">
        <v>3868</v>
      </c>
      <c r="C2149" s="32" t="s">
        <v>19</v>
      </c>
      <c r="D2149" s="32" t="s">
        <v>11518</v>
      </c>
      <c r="E2149" s="34">
        <v>527968110</v>
      </c>
      <c r="F2149" s="43" t="s">
        <v>11519</v>
      </c>
      <c r="G2149" s="34" t="s">
        <v>14152</v>
      </c>
      <c r="H2149" s="35">
        <v>40504852180032</v>
      </c>
      <c r="I2149" s="36" t="str">
        <f t="shared" si="303"/>
        <v>4</v>
      </c>
      <c r="J2149" s="36">
        <f t="shared" si="304"/>
        <v>14</v>
      </c>
      <c r="K2149" s="36" t="str">
        <f t="shared" si="305"/>
        <v>05</v>
      </c>
      <c r="L2149" s="36" t="str">
        <f t="shared" si="306"/>
        <v>04</v>
      </c>
      <c r="M2149" s="36" t="str">
        <f t="shared" si="307"/>
        <v>85</v>
      </c>
      <c r="N2149" s="34">
        <f t="shared" si="301"/>
        <v>20316.621999999999</v>
      </c>
      <c r="O2149" s="37">
        <v>18700</v>
      </c>
      <c r="P2149" s="37">
        <v>1616.6220000000001</v>
      </c>
      <c r="Q2149" s="32" t="s">
        <v>3872</v>
      </c>
      <c r="R2149" s="37" t="s">
        <v>11520</v>
      </c>
      <c r="S2149" s="38">
        <v>44645</v>
      </c>
      <c r="T2149" s="39">
        <f t="shared" si="302"/>
        <v>28</v>
      </c>
      <c r="U2149" s="72"/>
    </row>
    <row r="2150" spans="1:21" s="61" customFormat="1" ht="54" outlineLevel="1">
      <c r="A2150" s="32">
        <f t="shared" si="300"/>
        <v>2213</v>
      </c>
      <c r="B2150" s="32" t="s">
        <v>3868</v>
      </c>
      <c r="C2150" s="32" t="s">
        <v>19</v>
      </c>
      <c r="D2150" s="32" t="s">
        <v>11521</v>
      </c>
      <c r="E2150" s="34">
        <v>519978807</v>
      </c>
      <c r="F2150" s="43" t="s">
        <v>11522</v>
      </c>
      <c r="G2150" s="34" t="s">
        <v>14153</v>
      </c>
      <c r="H2150" s="35">
        <v>41603862180030</v>
      </c>
      <c r="I2150" s="36" t="str">
        <f t="shared" si="303"/>
        <v>4</v>
      </c>
      <c r="J2150" s="36">
        <f t="shared" si="304"/>
        <v>14</v>
      </c>
      <c r="K2150" s="36" t="str">
        <f t="shared" si="305"/>
        <v>16</v>
      </c>
      <c r="L2150" s="36" t="str">
        <f t="shared" si="306"/>
        <v>03</v>
      </c>
      <c r="M2150" s="36" t="str">
        <f t="shared" si="307"/>
        <v>86</v>
      </c>
      <c r="N2150" s="34">
        <f t="shared" si="301"/>
        <v>32000</v>
      </c>
      <c r="O2150" s="37">
        <v>32000</v>
      </c>
      <c r="P2150" s="37">
        <v>0</v>
      </c>
      <c r="Q2150" s="32" t="s">
        <v>3872</v>
      </c>
      <c r="R2150" s="37" t="s">
        <v>11523</v>
      </c>
      <c r="S2150" s="38">
        <v>44636</v>
      </c>
      <c r="T2150" s="39">
        <f t="shared" si="302"/>
        <v>28</v>
      </c>
      <c r="U2150" s="72"/>
    </row>
    <row r="2151" spans="1:21" s="61" customFormat="1" ht="54" hidden="1" outlineLevel="1">
      <c r="A2151" s="32">
        <f t="shared" si="300"/>
        <v>2214</v>
      </c>
      <c r="B2151" s="32" t="s">
        <v>3868</v>
      </c>
      <c r="C2151" s="32" t="s">
        <v>19</v>
      </c>
      <c r="D2151" s="32" t="s">
        <v>11524</v>
      </c>
      <c r="E2151" s="34">
        <v>511548420</v>
      </c>
      <c r="F2151" s="43" t="s">
        <v>11525</v>
      </c>
      <c r="G2151" s="34" t="s">
        <v>14154</v>
      </c>
      <c r="H2151" s="35">
        <v>32801912180069</v>
      </c>
      <c r="I2151" s="36" t="str">
        <f t="shared" si="303"/>
        <v>3</v>
      </c>
      <c r="J2151" s="36">
        <f t="shared" si="304"/>
        <v>14</v>
      </c>
      <c r="K2151" s="36" t="str">
        <f t="shared" si="305"/>
        <v>28</v>
      </c>
      <c r="L2151" s="36" t="str">
        <f t="shared" si="306"/>
        <v>01</v>
      </c>
      <c r="M2151" s="36" t="str">
        <f t="shared" si="307"/>
        <v>91</v>
      </c>
      <c r="N2151" s="34">
        <f t="shared" si="301"/>
        <v>28760.547999999999</v>
      </c>
      <c r="O2151" s="37">
        <v>27000</v>
      </c>
      <c r="P2151" s="37">
        <v>1760.548</v>
      </c>
      <c r="Q2151" s="32" t="s">
        <v>3872</v>
      </c>
      <c r="R2151" s="37" t="s">
        <v>11526</v>
      </c>
      <c r="S2151" s="38">
        <v>44656</v>
      </c>
      <c r="T2151" s="39">
        <f t="shared" si="302"/>
        <v>28</v>
      </c>
      <c r="U2151" s="72"/>
    </row>
    <row r="2152" spans="1:21" s="61" customFormat="1" ht="54" hidden="1" outlineLevel="1">
      <c r="A2152" s="32">
        <f t="shared" si="300"/>
        <v>2215</v>
      </c>
      <c r="B2152" s="32" t="s">
        <v>3868</v>
      </c>
      <c r="C2152" s="32" t="s">
        <v>19</v>
      </c>
      <c r="D2152" s="32" t="s">
        <v>11527</v>
      </c>
      <c r="E2152" s="34">
        <v>520453948</v>
      </c>
      <c r="F2152" s="43" t="s">
        <v>11528</v>
      </c>
      <c r="G2152" s="34" t="s">
        <v>14155</v>
      </c>
      <c r="H2152" s="35">
        <v>40702842180062</v>
      </c>
      <c r="I2152" s="36" t="str">
        <f t="shared" si="303"/>
        <v>4</v>
      </c>
      <c r="J2152" s="36">
        <f t="shared" si="304"/>
        <v>14</v>
      </c>
      <c r="K2152" s="36" t="str">
        <f t="shared" si="305"/>
        <v>07</v>
      </c>
      <c r="L2152" s="36" t="str">
        <f t="shared" si="306"/>
        <v>02</v>
      </c>
      <c r="M2152" s="36" t="str">
        <f t="shared" si="307"/>
        <v>84</v>
      </c>
      <c r="N2152" s="34">
        <f t="shared" si="301"/>
        <v>25756.668000000001</v>
      </c>
      <c r="O2152" s="37">
        <v>24180</v>
      </c>
      <c r="P2152" s="37">
        <v>1576.6679999999999</v>
      </c>
      <c r="Q2152" s="32" t="s">
        <v>3872</v>
      </c>
      <c r="R2152" s="37" t="s">
        <v>11529</v>
      </c>
      <c r="S2152" s="38">
        <v>44658</v>
      </c>
      <c r="T2152" s="39">
        <f t="shared" si="302"/>
        <v>28</v>
      </c>
      <c r="U2152" s="72"/>
    </row>
    <row r="2153" spans="1:21" s="61" customFormat="1" ht="54" hidden="1" outlineLevel="1">
      <c r="A2153" s="32">
        <f t="shared" si="300"/>
        <v>2216</v>
      </c>
      <c r="B2153" s="32" t="s">
        <v>3868</v>
      </c>
      <c r="C2153" s="32" t="s">
        <v>19</v>
      </c>
      <c r="D2153" s="32" t="s">
        <v>11530</v>
      </c>
      <c r="E2153" s="34">
        <v>526422174</v>
      </c>
      <c r="F2153" s="43" t="s">
        <v>11531</v>
      </c>
      <c r="G2153" s="34" t="s">
        <v>14156</v>
      </c>
      <c r="H2153" s="35">
        <v>31101892180095</v>
      </c>
      <c r="I2153" s="36" t="str">
        <f t="shared" si="303"/>
        <v>3</v>
      </c>
      <c r="J2153" s="36">
        <f t="shared" si="304"/>
        <v>14</v>
      </c>
      <c r="K2153" s="36" t="str">
        <f t="shared" si="305"/>
        <v>11</v>
      </c>
      <c r="L2153" s="36" t="str">
        <f t="shared" si="306"/>
        <v>01</v>
      </c>
      <c r="M2153" s="36" t="str">
        <f t="shared" si="307"/>
        <v>89</v>
      </c>
      <c r="N2153" s="34">
        <f t="shared" si="301"/>
        <v>25520.219000000001</v>
      </c>
      <c r="O2153" s="37">
        <v>24000</v>
      </c>
      <c r="P2153" s="37">
        <v>1520.2190000000001</v>
      </c>
      <c r="Q2153" s="32" t="s">
        <v>3872</v>
      </c>
      <c r="R2153" s="37" t="s">
        <v>11532</v>
      </c>
      <c r="S2153" s="38">
        <v>44658</v>
      </c>
      <c r="T2153" s="39">
        <f t="shared" si="302"/>
        <v>28</v>
      </c>
      <c r="U2153" s="72"/>
    </row>
    <row r="2154" spans="1:21" s="61" customFormat="1" ht="54" outlineLevel="1">
      <c r="A2154" s="32">
        <f t="shared" si="300"/>
        <v>2217</v>
      </c>
      <c r="B2154" s="32" t="s">
        <v>3868</v>
      </c>
      <c r="C2154" s="32" t="s">
        <v>19</v>
      </c>
      <c r="D2154" s="32" t="s">
        <v>11533</v>
      </c>
      <c r="E2154" s="34">
        <v>558325816</v>
      </c>
      <c r="F2154" s="43" t="s">
        <v>11534</v>
      </c>
      <c r="G2154" s="34" t="s">
        <v>14157</v>
      </c>
      <c r="H2154" s="35">
        <v>41306955970016</v>
      </c>
      <c r="I2154" s="36" t="str">
        <f t="shared" si="303"/>
        <v>4</v>
      </c>
      <c r="J2154" s="36">
        <f t="shared" si="304"/>
        <v>14</v>
      </c>
      <c r="K2154" s="36" t="str">
        <f t="shared" si="305"/>
        <v>13</v>
      </c>
      <c r="L2154" s="36" t="str">
        <f t="shared" si="306"/>
        <v>06</v>
      </c>
      <c r="M2154" s="36" t="str">
        <f t="shared" si="307"/>
        <v>95</v>
      </c>
      <c r="N2154" s="34">
        <f t="shared" si="301"/>
        <v>33473.345999999998</v>
      </c>
      <c r="O2154" s="37">
        <v>32000</v>
      </c>
      <c r="P2154" s="37">
        <v>1473.346</v>
      </c>
      <c r="Q2154" s="32" t="s">
        <v>3872</v>
      </c>
      <c r="R2154" s="37" t="s">
        <v>11535</v>
      </c>
      <c r="S2154" s="38">
        <v>44658</v>
      </c>
      <c r="T2154" s="39">
        <f t="shared" si="302"/>
        <v>28</v>
      </c>
      <c r="U2154" s="72"/>
    </row>
    <row r="2155" spans="1:21" s="61" customFormat="1" ht="54" hidden="1" outlineLevel="1">
      <c r="A2155" s="32">
        <f t="shared" si="300"/>
        <v>2218</v>
      </c>
      <c r="B2155" s="32" t="s">
        <v>3868</v>
      </c>
      <c r="C2155" s="32" t="s">
        <v>19</v>
      </c>
      <c r="D2155" s="32" t="s">
        <v>11536</v>
      </c>
      <c r="E2155" s="34">
        <v>543916603</v>
      </c>
      <c r="F2155" s="43" t="s">
        <v>11537</v>
      </c>
      <c r="G2155" s="34" t="s">
        <v>14158</v>
      </c>
      <c r="H2155" s="35">
        <v>40212952180017</v>
      </c>
      <c r="I2155" s="36" t="str">
        <f t="shared" si="303"/>
        <v>4</v>
      </c>
      <c r="J2155" s="36">
        <f t="shared" si="304"/>
        <v>14</v>
      </c>
      <c r="K2155" s="36" t="str">
        <f t="shared" si="305"/>
        <v>02</v>
      </c>
      <c r="L2155" s="36" t="str">
        <f t="shared" si="306"/>
        <v>12</v>
      </c>
      <c r="M2155" s="36" t="str">
        <f t="shared" si="307"/>
        <v>95</v>
      </c>
      <c r="N2155" s="34">
        <f t="shared" si="301"/>
        <v>21266.848999999998</v>
      </c>
      <c r="O2155" s="37">
        <v>20000</v>
      </c>
      <c r="P2155" s="37">
        <v>1266.8489999999999</v>
      </c>
      <c r="Q2155" s="32" t="s">
        <v>3872</v>
      </c>
      <c r="R2155" s="37" t="s">
        <v>11538</v>
      </c>
      <c r="S2155" s="38">
        <v>44658</v>
      </c>
      <c r="T2155" s="39">
        <f t="shared" si="302"/>
        <v>28</v>
      </c>
      <c r="U2155" s="72"/>
    </row>
    <row r="2156" spans="1:21" s="61" customFormat="1" ht="54" outlineLevel="1">
      <c r="A2156" s="32">
        <f t="shared" si="300"/>
        <v>2219</v>
      </c>
      <c r="B2156" s="32" t="s">
        <v>3868</v>
      </c>
      <c r="C2156" s="32" t="s">
        <v>19</v>
      </c>
      <c r="D2156" s="32" t="s">
        <v>11539</v>
      </c>
      <c r="E2156" s="34">
        <v>515090437</v>
      </c>
      <c r="F2156" s="43" t="s">
        <v>11540</v>
      </c>
      <c r="G2156" s="34" t="s">
        <v>14159</v>
      </c>
      <c r="H2156" s="35">
        <v>32610852180020</v>
      </c>
      <c r="I2156" s="36" t="str">
        <f t="shared" si="303"/>
        <v>3</v>
      </c>
      <c r="J2156" s="36">
        <f t="shared" si="304"/>
        <v>14</v>
      </c>
      <c r="K2156" s="36" t="str">
        <f t="shared" si="305"/>
        <v>26</v>
      </c>
      <c r="L2156" s="36" t="str">
        <f t="shared" si="306"/>
        <v>10</v>
      </c>
      <c r="M2156" s="36" t="str">
        <f t="shared" si="307"/>
        <v>85</v>
      </c>
      <c r="N2156" s="34">
        <f t="shared" si="301"/>
        <v>33531.396999999997</v>
      </c>
      <c r="O2156" s="37">
        <v>32000</v>
      </c>
      <c r="P2156" s="37">
        <v>1531.3969999999999</v>
      </c>
      <c r="Q2156" s="32" t="s">
        <v>3872</v>
      </c>
      <c r="R2156" s="37" t="s">
        <v>11541</v>
      </c>
      <c r="S2156" s="38">
        <v>44662</v>
      </c>
      <c r="T2156" s="39">
        <f t="shared" si="302"/>
        <v>28</v>
      </c>
      <c r="U2156" s="72"/>
    </row>
    <row r="2157" spans="1:21" s="61" customFormat="1" ht="54" outlineLevel="1">
      <c r="A2157" s="32">
        <f t="shared" si="300"/>
        <v>2220</v>
      </c>
      <c r="B2157" s="32" t="s">
        <v>3868</v>
      </c>
      <c r="C2157" s="32" t="s">
        <v>19</v>
      </c>
      <c r="D2157" s="32" t="s">
        <v>11542</v>
      </c>
      <c r="E2157" s="34">
        <v>559028757</v>
      </c>
      <c r="F2157" s="43" t="s">
        <v>11543</v>
      </c>
      <c r="G2157" s="34" t="s">
        <v>14160</v>
      </c>
      <c r="H2157" s="35">
        <v>33001975970059</v>
      </c>
      <c r="I2157" s="36" t="str">
        <f t="shared" si="303"/>
        <v>3</v>
      </c>
      <c r="J2157" s="36">
        <f t="shared" si="304"/>
        <v>14</v>
      </c>
      <c r="K2157" s="36" t="str">
        <f t="shared" si="305"/>
        <v>30</v>
      </c>
      <c r="L2157" s="36" t="str">
        <f t="shared" si="306"/>
        <v>01</v>
      </c>
      <c r="M2157" s="36" t="str">
        <f t="shared" si="307"/>
        <v>97</v>
      </c>
      <c r="N2157" s="34">
        <f t="shared" si="301"/>
        <v>33473.345999999998</v>
      </c>
      <c r="O2157" s="37">
        <v>32000</v>
      </c>
      <c r="P2157" s="37">
        <v>1473.346</v>
      </c>
      <c r="Q2157" s="32" t="s">
        <v>3872</v>
      </c>
      <c r="R2157" s="37" t="s">
        <v>11544</v>
      </c>
      <c r="S2157" s="38">
        <v>44662</v>
      </c>
      <c r="T2157" s="39">
        <f t="shared" si="302"/>
        <v>28</v>
      </c>
      <c r="U2157" s="72"/>
    </row>
    <row r="2158" spans="1:21" s="61" customFormat="1" ht="54" outlineLevel="1">
      <c r="A2158" s="32">
        <f t="shared" si="300"/>
        <v>2221</v>
      </c>
      <c r="B2158" s="32" t="s">
        <v>3868</v>
      </c>
      <c r="C2158" s="32" t="s">
        <v>19</v>
      </c>
      <c r="D2158" s="32" t="s">
        <v>11545</v>
      </c>
      <c r="E2158" s="34">
        <v>517579458</v>
      </c>
      <c r="F2158" s="43" t="s">
        <v>11546</v>
      </c>
      <c r="G2158" s="34" t="s">
        <v>14161</v>
      </c>
      <c r="H2158" s="35">
        <v>40308955970026</v>
      </c>
      <c r="I2158" s="36" t="str">
        <f t="shared" si="303"/>
        <v>4</v>
      </c>
      <c r="J2158" s="36">
        <f t="shared" si="304"/>
        <v>14</v>
      </c>
      <c r="K2158" s="36" t="str">
        <f t="shared" si="305"/>
        <v>03</v>
      </c>
      <c r="L2158" s="36" t="str">
        <f t="shared" si="306"/>
        <v>08</v>
      </c>
      <c r="M2158" s="36" t="str">
        <f t="shared" si="307"/>
        <v>95</v>
      </c>
      <c r="N2158" s="34">
        <f t="shared" si="301"/>
        <v>32000</v>
      </c>
      <c r="O2158" s="37">
        <v>32000</v>
      </c>
      <c r="P2158" s="37">
        <v>0</v>
      </c>
      <c r="Q2158" s="32" t="s">
        <v>3872</v>
      </c>
      <c r="R2158" s="37" t="s">
        <v>11547</v>
      </c>
      <c r="S2158" s="38">
        <v>44641</v>
      </c>
      <c r="T2158" s="39">
        <f t="shared" si="302"/>
        <v>28</v>
      </c>
      <c r="U2158" s="72"/>
    </row>
    <row r="2159" spans="1:21" s="61" customFormat="1" ht="54" hidden="1" outlineLevel="1">
      <c r="A2159" s="32">
        <f t="shared" si="300"/>
        <v>2222</v>
      </c>
      <c r="B2159" s="32" t="s">
        <v>3868</v>
      </c>
      <c r="C2159" s="32" t="s">
        <v>19</v>
      </c>
      <c r="D2159" s="32" t="s">
        <v>11548</v>
      </c>
      <c r="E2159" s="34">
        <v>520034369</v>
      </c>
      <c r="F2159" s="43" t="s">
        <v>11549</v>
      </c>
      <c r="G2159" s="34" t="s">
        <v>14162</v>
      </c>
      <c r="H2159" s="35">
        <v>42905862180049</v>
      </c>
      <c r="I2159" s="36" t="str">
        <f t="shared" si="303"/>
        <v>4</v>
      </c>
      <c r="J2159" s="36">
        <f t="shared" si="304"/>
        <v>14</v>
      </c>
      <c r="K2159" s="36" t="str">
        <f t="shared" si="305"/>
        <v>29</v>
      </c>
      <c r="L2159" s="36" t="str">
        <f t="shared" si="306"/>
        <v>05</v>
      </c>
      <c r="M2159" s="36" t="str">
        <f t="shared" si="307"/>
        <v>86</v>
      </c>
      <c r="N2159" s="34">
        <f t="shared" si="301"/>
        <v>17200</v>
      </c>
      <c r="O2159" s="37">
        <v>17200</v>
      </c>
      <c r="P2159" s="37">
        <v>0</v>
      </c>
      <c r="Q2159" s="32" t="s">
        <v>3872</v>
      </c>
      <c r="R2159" s="37" t="s">
        <v>11550</v>
      </c>
      <c r="S2159" s="38">
        <v>44631</v>
      </c>
      <c r="T2159" s="39">
        <f t="shared" si="302"/>
        <v>28</v>
      </c>
      <c r="U2159" s="72"/>
    </row>
    <row r="2160" spans="1:21" s="61" customFormat="1" ht="54" outlineLevel="1">
      <c r="A2160" s="32">
        <f t="shared" si="300"/>
        <v>2223</v>
      </c>
      <c r="B2160" s="32" t="s">
        <v>3868</v>
      </c>
      <c r="C2160" s="32" t="s">
        <v>19</v>
      </c>
      <c r="D2160" s="32" t="s">
        <v>11551</v>
      </c>
      <c r="E2160" s="34">
        <v>533542591</v>
      </c>
      <c r="F2160" s="43" t="s">
        <v>11552</v>
      </c>
      <c r="G2160" s="34" t="s">
        <v>14163</v>
      </c>
      <c r="H2160" s="35">
        <v>41302915970016</v>
      </c>
      <c r="I2160" s="36" t="str">
        <f t="shared" si="303"/>
        <v>4</v>
      </c>
      <c r="J2160" s="36">
        <f t="shared" si="304"/>
        <v>14</v>
      </c>
      <c r="K2160" s="36" t="str">
        <f t="shared" si="305"/>
        <v>13</v>
      </c>
      <c r="L2160" s="36" t="str">
        <f t="shared" si="306"/>
        <v>02</v>
      </c>
      <c r="M2160" s="36" t="str">
        <f t="shared" si="307"/>
        <v>91</v>
      </c>
      <c r="N2160" s="34">
        <f t="shared" si="301"/>
        <v>32000</v>
      </c>
      <c r="O2160" s="37">
        <v>32000</v>
      </c>
      <c r="P2160" s="37">
        <v>0</v>
      </c>
      <c r="Q2160" s="32" t="s">
        <v>3872</v>
      </c>
      <c r="R2160" s="37" t="s">
        <v>11553</v>
      </c>
      <c r="S2160" s="38">
        <v>44673</v>
      </c>
      <c r="T2160" s="39">
        <f t="shared" si="302"/>
        <v>28</v>
      </c>
      <c r="U2160" s="72"/>
    </row>
    <row r="2161" spans="1:21" s="61" customFormat="1" ht="54" hidden="1" outlineLevel="1">
      <c r="A2161" s="32">
        <f t="shared" si="300"/>
        <v>2224</v>
      </c>
      <c r="B2161" s="32" t="s">
        <v>3868</v>
      </c>
      <c r="C2161" s="32" t="s">
        <v>19</v>
      </c>
      <c r="D2161" s="32" t="s">
        <v>11554</v>
      </c>
      <c r="E2161" s="34">
        <v>533587489</v>
      </c>
      <c r="F2161" s="43" t="s">
        <v>11555</v>
      </c>
      <c r="G2161" s="34" t="s">
        <v>14164</v>
      </c>
      <c r="H2161" s="35">
        <v>30602942180089</v>
      </c>
      <c r="I2161" s="36" t="str">
        <f t="shared" si="303"/>
        <v>3</v>
      </c>
      <c r="J2161" s="36">
        <f t="shared" si="304"/>
        <v>14</v>
      </c>
      <c r="K2161" s="36" t="str">
        <f t="shared" si="305"/>
        <v>06</v>
      </c>
      <c r="L2161" s="36" t="str">
        <f t="shared" si="306"/>
        <v>02</v>
      </c>
      <c r="M2161" s="36" t="str">
        <f t="shared" si="307"/>
        <v>94</v>
      </c>
      <c r="N2161" s="34">
        <f t="shared" si="301"/>
        <v>21520</v>
      </c>
      <c r="O2161" s="37">
        <v>21520</v>
      </c>
      <c r="P2161" s="37">
        <v>0</v>
      </c>
      <c r="Q2161" s="32" t="s">
        <v>3872</v>
      </c>
      <c r="R2161" s="37" t="s">
        <v>11556</v>
      </c>
      <c r="S2161" s="38">
        <v>44671</v>
      </c>
      <c r="T2161" s="39">
        <f t="shared" si="302"/>
        <v>28</v>
      </c>
      <c r="U2161" s="72"/>
    </row>
    <row r="2162" spans="1:21" s="61" customFormat="1" ht="54" hidden="1" outlineLevel="1">
      <c r="A2162" s="32">
        <f t="shared" si="300"/>
        <v>2225</v>
      </c>
      <c r="B2162" s="32" t="s">
        <v>3868</v>
      </c>
      <c r="C2162" s="32" t="s">
        <v>19</v>
      </c>
      <c r="D2162" s="32" t="s">
        <v>11557</v>
      </c>
      <c r="E2162" s="34">
        <v>551436628</v>
      </c>
      <c r="F2162" s="43" t="s">
        <v>11558</v>
      </c>
      <c r="G2162" s="34" t="s">
        <v>14165</v>
      </c>
      <c r="H2162" s="35">
        <v>31110922180046</v>
      </c>
      <c r="I2162" s="36" t="str">
        <f t="shared" si="303"/>
        <v>3</v>
      </c>
      <c r="J2162" s="36">
        <f t="shared" si="304"/>
        <v>14</v>
      </c>
      <c r="K2162" s="36" t="str">
        <f t="shared" si="305"/>
        <v>11</v>
      </c>
      <c r="L2162" s="36" t="str">
        <f t="shared" si="306"/>
        <v>10</v>
      </c>
      <c r="M2162" s="36" t="str">
        <f t="shared" si="307"/>
        <v>92</v>
      </c>
      <c r="N2162" s="34">
        <f t="shared" si="301"/>
        <v>23520</v>
      </c>
      <c r="O2162" s="37">
        <v>23520</v>
      </c>
      <c r="P2162" s="37">
        <v>0</v>
      </c>
      <c r="Q2162" s="32" t="s">
        <v>3872</v>
      </c>
      <c r="R2162" s="37" t="s">
        <v>11559</v>
      </c>
      <c r="S2162" s="38">
        <v>44676</v>
      </c>
      <c r="T2162" s="39">
        <f t="shared" si="302"/>
        <v>28</v>
      </c>
      <c r="U2162" s="72"/>
    </row>
    <row r="2163" spans="1:21" s="61" customFormat="1" ht="54" outlineLevel="1">
      <c r="A2163" s="32">
        <f t="shared" si="300"/>
        <v>2226</v>
      </c>
      <c r="B2163" s="32" t="s">
        <v>3868</v>
      </c>
      <c r="C2163" s="32" t="s">
        <v>19</v>
      </c>
      <c r="D2163" s="32" t="s">
        <v>11560</v>
      </c>
      <c r="E2163" s="34">
        <v>562687247</v>
      </c>
      <c r="F2163" s="43" t="s">
        <v>11561</v>
      </c>
      <c r="G2163" s="34" t="s">
        <v>14166</v>
      </c>
      <c r="H2163" s="35">
        <v>31307902180015</v>
      </c>
      <c r="I2163" s="36" t="str">
        <f t="shared" si="303"/>
        <v>3</v>
      </c>
      <c r="J2163" s="36">
        <f t="shared" si="304"/>
        <v>14</v>
      </c>
      <c r="K2163" s="36" t="str">
        <f t="shared" si="305"/>
        <v>13</v>
      </c>
      <c r="L2163" s="36" t="str">
        <f t="shared" si="306"/>
        <v>07</v>
      </c>
      <c r="M2163" s="36" t="str">
        <f t="shared" si="307"/>
        <v>90</v>
      </c>
      <c r="N2163" s="34">
        <f t="shared" si="301"/>
        <v>32000</v>
      </c>
      <c r="O2163" s="37">
        <v>32000</v>
      </c>
      <c r="P2163" s="37">
        <v>0</v>
      </c>
      <c r="Q2163" s="32" t="s">
        <v>3872</v>
      </c>
      <c r="R2163" s="37" t="s">
        <v>11562</v>
      </c>
      <c r="S2163" s="38">
        <v>44676</v>
      </c>
      <c r="T2163" s="39">
        <f t="shared" si="302"/>
        <v>28</v>
      </c>
      <c r="U2163" s="72"/>
    </row>
    <row r="2164" spans="1:21" s="61" customFormat="1" ht="54" outlineLevel="1">
      <c r="A2164" s="32">
        <f t="shared" si="300"/>
        <v>2227</v>
      </c>
      <c r="B2164" s="32" t="s">
        <v>3868</v>
      </c>
      <c r="C2164" s="32" t="s">
        <v>19</v>
      </c>
      <c r="D2164" s="32" t="s">
        <v>11563</v>
      </c>
      <c r="E2164" s="34">
        <v>602796470</v>
      </c>
      <c r="F2164" s="43" t="s">
        <v>11564</v>
      </c>
      <c r="G2164" s="34" t="s">
        <v>14167</v>
      </c>
      <c r="H2164" s="35">
        <v>32311795970041</v>
      </c>
      <c r="I2164" s="36" t="str">
        <f t="shared" si="303"/>
        <v>3</v>
      </c>
      <c r="J2164" s="36">
        <f t="shared" si="304"/>
        <v>14</v>
      </c>
      <c r="K2164" s="36" t="str">
        <f t="shared" si="305"/>
        <v>23</v>
      </c>
      <c r="L2164" s="36" t="str">
        <f t="shared" si="306"/>
        <v>11</v>
      </c>
      <c r="M2164" s="36" t="str">
        <f t="shared" si="307"/>
        <v>79</v>
      </c>
      <c r="N2164" s="34">
        <f t="shared" si="301"/>
        <v>32000</v>
      </c>
      <c r="O2164" s="37">
        <v>32000</v>
      </c>
      <c r="P2164" s="37">
        <v>0</v>
      </c>
      <c r="Q2164" s="32" t="s">
        <v>3872</v>
      </c>
      <c r="R2164" s="37" t="s">
        <v>11565</v>
      </c>
      <c r="S2164" s="38">
        <v>44691</v>
      </c>
      <c r="T2164" s="39">
        <f t="shared" si="302"/>
        <v>28</v>
      </c>
      <c r="U2164" s="72"/>
    </row>
    <row r="2165" spans="1:21" s="61" customFormat="1" ht="54" hidden="1" outlineLevel="1">
      <c r="A2165" s="32">
        <f t="shared" si="300"/>
        <v>2228</v>
      </c>
      <c r="B2165" s="32" t="s">
        <v>3868</v>
      </c>
      <c r="C2165" s="32" t="s">
        <v>19</v>
      </c>
      <c r="D2165" s="32" t="s">
        <v>11566</v>
      </c>
      <c r="E2165" s="34">
        <v>548578823</v>
      </c>
      <c r="F2165" s="43" t="s">
        <v>11567</v>
      </c>
      <c r="G2165" s="34" t="s">
        <v>14168</v>
      </c>
      <c r="H2165" s="35">
        <v>30706932180030</v>
      </c>
      <c r="I2165" s="36" t="str">
        <f t="shared" si="303"/>
        <v>3</v>
      </c>
      <c r="J2165" s="36">
        <f t="shared" si="304"/>
        <v>14</v>
      </c>
      <c r="K2165" s="36" t="str">
        <f t="shared" si="305"/>
        <v>07</v>
      </c>
      <c r="L2165" s="36" t="str">
        <f t="shared" si="306"/>
        <v>06</v>
      </c>
      <c r="M2165" s="36" t="str">
        <f t="shared" si="307"/>
        <v>93</v>
      </c>
      <c r="N2165" s="34">
        <f t="shared" si="301"/>
        <v>22020</v>
      </c>
      <c r="O2165" s="37">
        <v>22020</v>
      </c>
      <c r="P2165" s="37">
        <v>0</v>
      </c>
      <c r="Q2165" s="32" t="s">
        <v>3872</v>
      </c>
      <c r="R2165" s="37" t="s">
        <v>11568</v>
      </c>
      <c r="S2165" s="38">
        <v>44693</v>
      </c>
      <c r="T2165" s="39">
        <f t="shared" si="302"/>
        <v>28</v>
      </c>
      <c r="U2165" s="72"/>
    </row>
    <row r="2166" spans="1:21" s="61" customFormat="1" ht="18.75" hidden="1">
      <c r="A2166" s="217" t="s">
        <v>11569</v>
      </c>
      <c r="B2166" s="217"/>
      <c r="C2166" s="32"/>
      <c r="D2166" s="32"/>
      <c r="E2166" s="34"/>
      <c r="F2166" s="34"/>
      <c r="G2166" s="34" t="s">
        <v>13433</v>
      </c>
      <c r="H2166" s="35"/>
      <c r="I2166" s="36"/>
      <c r="J2166" s="36"/>
      <c r="K2166" s="36"/>
      <c r="L2166" s="36"/>
      <c r="M2166" s="36"/>
      <c r="N2166" s="60">
        <f>SUM(N2167:N2276)</f>
        <v>2353776.4640000006</v>
      </c>
      <c r="O2166" s="60">
        <f t="shared" ref="O2166:P2166" si="308">SUM(O2167:O2276)</f>
        <v>1824621.2999999998</v>
      </c>
      <c r="P2166" s="60">
        <f t="shared" si="308"/>
        <v>529155.16399999987</v>
      </c>
      <c r="Q2166" s="32"/>
      <c r="R2166" s="30"/>
      <c r="S2166" s="30"/>
      <c r="T2166" s="39">
        <f t="shared" si="302"/>
        <v>0</v>
      </c>
    </row>
    <row r="2167" spans="1:21" s="61" customFormat="1" ht="54" hidden="1" outlineLevel="1">
      <c r="A2167" s="32">
        <f>+A2165+1</f>
        <v>2229</v>
      </c>
      <c r="B2167" s="32" t="s">
        <v>3868</v>
      </c>
      <c r="C2167" s="32" t="s">
        <v>20</v>
      </c>
      <c r="D2167" s="32" t="s">
        <v>11570</v>
      </c>
      <c r="E2167" s="34">
        <v>502125152</v>
      </c>
      <c r="F2167" s="34" t="s">
        <v>11571</v>
      </c>
      <c r="G2167" s="34" t="s">
        <v>14169</v>
      </c>
      <c r="H2167" s="35" t="s">
        <v>11572</v>
      </c>
      <c r="I2167" s="36" t="str">
        <f t="shared" ref="I2167:I2230" si="309">+MID(H2167,1,1)</f>
        <v>4</v>
      </c>
      <c r="J2167" s="36">
        <f t="shared" ref="J2167:J2230" si="310">+LEN(H2167)</f>
        <v>14</v>
      </c>
      <c r="K2167" s="36" t="str">
        <f t="shared" ref="K2167:K2230" si="311">+MID(H2167,2,2)</f>
        <v>11</v>
      </c>
      <c r="L2167" s="36" t="str">
        <f t="shared" ref="L2167:L2230" si="312">+MID(H2167,4,2)</f>
        <v>12</v>
      </c>
      <c r="M2167" s="36" t="str">
        <f t="shared" ref="M2167:M2230" si="313">+MID(H2167,6,2)</f>
        <v>74</v>
      </c>
      <c r="N2167" s="34">
        <f t="shared" si="301"/>
        <v>15069.7</v>
      </c>
      <c r="O2167" s="37"/>
      <c r="P2167" s="37">
        <v>15069.7</v>
      </c>
      <c r="Q2167" s="32" t="s">
        <v>3872</v>
      </c>
      <c r="R2167" s="37" t="s">
        <v>11573</v>
      </c>
      <c r="S2167" s="38">
        <v>44375</v>
      </c>
      <c r="T2167" s="39">
        <f t="shared" si="302"/>
        <v>28</v>
      </c>
    </row>
    <row r="2168" spans="1:21" s="61" customFormat="1" ht="54" hidden="1" outlineLevel="1">
      <c r="A2168" s="32">
        <f t="shared" si="300"/>
        <v>2230</v>
      </c>
      <c r="B2168" s="32" t="s">
        <v>3868</v>
      </c>
      <c r="C2168" s="32" t="s">
        <v>20</v>
      </c>
      <c r="D2168" s="32" t="s">
        <v>8977</v>
      </c>
      <c r="E2168" s="34">
        <v>520192632</v>
      </c>
      <c r="F2168" s="34" t="s">
        <v>11574</v>
      </c>
      <c r="G2168" s="34" t="s">
        <v>14170</v>
      </c>
      <c r="H2168" s="35" t="s">
        <v>11575</v>
      </c>
      <c r="I2168" s="36" t="str">
        <f t="shared" si="309"/>
        <v>3</v>
      </c>
      <c r="J2168" s="36">
        <f t="shared" si="310"/>
        <v>14</v>
      </c>
      <c r="K2168" s="36" t="str">
        <f t="shared" si="311"/>
        <v>14</v>
      </c>
      <c r="L2168" s="36" t="str">
        <f t="shared" si="312"/>
        <v>01</v>
      </c>
      <c r="M2168" s="36" t="str">
        <f t="shared" si="313"/>
        <v>87</v>
      </c>
      <c r="N2168" s="34">
        <f t="shared" si="301"/>
        <v>13286.628000000001</v>
      </c>
      <c r="O2168" s="37"/>
      <c r="P2168" s="37">
        <v>13286.628000000001</v>
      </c>
      <c r="Q2168" s="32" t="s">
        <v>3872</v>
      </c>
      <c r="R2168" s="37" t="s">
        <v>11576</v>
      </c>
      <c r="S2168" s="38">
        <v>44187</v>
      </c>
      <c r="T2168" s="39">
        <f t="shared" si="302"/>
        <v>28</v>
      </c>
    </row>
    <row r="2169" spans="1:21" s="61" customFormat="1" ht="54" hidden="1" outlineLevel="1">
      <c r="A2169" s="32">
        <f t="shared" si="300"/>
        <v>2231</v>
      </c>
      <c r="B2169" s="32" t="s">
        <v>3868</v>
      </c>
      <c r="C2169" s="32" t="s">
        <v>20</v>
      </c>
      <c r="D2169" s="32" t="s">
        <v>11577</v>
      </c>
      <c r="E2169" s="34">
        <v>555362876</v>
      </c>
      <c r="F2169" s="34" t="s">
        <v>11578</v>
      </c>
      <c r="G2169" s="34" t="s">
        <v>14171</v>
      </c>
      <c r="H2169" s="35" t="s">
        <v>11579</v>
      </c>
      <c r="I2169" s="36" t="str">
        <f t="shared" si="309"/>
        <v>3</v>
      </c>
      <c r="J2169" s="36">
        <f t="shared" si="310"/>
        <v>14</v>
      </c>
      <c r="K2169" s="36" t="str">
        <f t="shared" si="311"/>
        <v>06</v>
      </c>
      <c r="L2169" s="36" t="str">
        <f t="shared" si="312"/>
        <v>11</v>
      </c>
      <c r="M2169" s="36" t="str">
        <f t="shared" si="313"/>
        <v>91</v>
      </c>
      <c r="N2169" s="34">
        <f t="shared" si="301"/>
        <v>12364.848</v>
      </c>
      <c r="O2169" s="37"/>
      <c r="P2169" s="37">
        <v>12364.848</v>
      </c>
      <c r="Q2169" s="32" t="s">
        <v>3872</v>
      </c>
      <c r="R2169" s="37" t="s">
        <v>11580</v>
      </c>
      <c r="S2169" s="38">
        <v>44214</v>
      </c>
      <c r="T2169" s="39">
        <f t="shared" si="302"/>
        <v>28</v>
      </c>
    </row>
    <row r="2170" spans="1:21" s="61" customFormat="1" ht="54" hidden="1" outlineLevel="1">
      <c r="A2170" s="32">
        <f t="shared" ref="A2170:A2233" si="314">+A2169+1</f>
        <v>2232</v>
      </c>
      <c r="B2170" s="32" t="s">
        <v>3868</v>
      </c>
      <c r="C2170" s="32" t="s">
        <v>20</v>
      </c>
      <c r="D2170" s="32" t="s">
        <v>11581</v>
      </c>
      <c r="E2170" s="34">
        <v>563043786</v>
      </c>
      <c r="F2170" s="34" t="s">
        <v>11582</v>
      </c>
      <c r="G2170" s="34" t="s">
        <v>14172</v>
      </c>
      <c r="H2170" s="35" t="s">
        <v>11583</v>
      </c>
      <c r="I2170" s="36" t="str">
        <f t="shared" si="309"/>
        <v>3</v>
      </c>
      <c r="J2170" s="36">
        <f t="shared" si="310"/>
        <v>14</v>
      </c>
      <c r="K2170" s="36" t="str">
        <f t="shared" si="311"/>
        <v>03</v>
      </c>
      <c r="L2170" s="36" t="str">
        <f t="shared" si="312"/>
        <v>07</v>
      </c>
      <c r="M2170" s="36" t="str">
        <f t="shared" si="313"/>
        <v>79</v>
      </c>
      <c r="N2170" s="34">
        <f t="shared" si="301"/>
        <v>12358.44</v>
      </c>
      <c r="O2170" s="37"/>
      <c r="P2170" s="37">
        <v>12358.44</v>
      </c>
      <c r="Q2170" s="32" t="s">
        <v>3872</v>
      </c>
      <c r="R2170" s="37" t="s">
        <v>11584</v>
      </c>
      <c r="S2170" s="38">
        <v>44219</v>
      </c>
      <c r="T2170" s="39">
        <f t="shared" si="302"/>
        <v>28</v>
      </c>
    </row>
    <row r="2171" spans="1:21" s="61" customFormat="1" ht="54" hidden="1" outlineLevel="1">
      <c r="A2171" s="32">
        <f t="shared" si="314"/>
        <v>2233</v>
      </c>
      <c r="B2171" s="32" t="s">
        <v>3868</v>
      </c>
      <c r="C2171" s="32" t="s">
        <v>20</v>
      </c>
      <c r="D2171" s="32" t="s">
        <v>11585</v>
      </c>
      <c r="E2171" s="34">
        <v>556916793</v>
      </c>
      <c r="F2171" s="34" t="s">
        <v>11586</v>
      </c>
      <c r="G2171" s="34" t="s">
        <v>14173</v>
      </c>
      <c r="H2171" s="35" t="s">
        <v>11587</v>
      </c>
      <c r="I2171" s="36" t="str">
        <f t="shared" si="309"/>
        <v>4</v>
      </c>
      <c r="J2171" s="36">
        <f t="shared" si="310"/>
        <v>14</v>
      </c>
      <c r="K2171" s="36" t="str">
        <f t="shared" si="311"/>
        <v>11</v>
      </c>
      <c r="L2171" s="36" t="str">
        <f t="shared" si="312"/>
        <v>09</v>
      </c>
      <c r="M2171" s="36" t="str">
        <f t="shared" si="313"/>
        <v>92</v>
      </c>
      <c r="N2171" s="34">
        <f t="shared" si="301"/>
        <v>15263.746999999999</v>
      </c>
      <c r="O2171" s="37"/>
      <c r="P2171" s="37">
        <v>15263.746999999999</v>
      </c>
      <c r="Q2171" s="32" t="s">
        <v>3872</v>
      </c>
      <c r="R2171" s="37" t="s">
        <v>11588</v>
      </c>
      <c r="S2171" s="38">
        <v>44224</v>
      </c>
      <c r="T2171" s="39">
        <f t="shared" si="302"/>
        <v>28</v>
      </c>
    </row>
    <row r="2172" spans="1:21" s="61" customFormat="1" ht="54" hidden="1" outlineLevel="1">
      <c r="A2172" s="32">
        <f t="shared" si="314"/>
        <v>2234</v>
      </c>
      <c r="B2172" s="32" t="s">
        <v>3868</v>
      </c>
      <c r="C2172" s="32" t="s">
        <v>20</v>
      </c>
      <c r="D2172" s="32" t="s">
        <v>11589</v>
      </c>
      <c r="E2172" s="34">
        <v>518992751</v>
      </c>
      <c r="F2172" s="34" t="s">
        <v>11590</v>
      </c>
      <c r="G2172" s="34" t="s">
        <v>14174</v>
      </c>
      <c r="H2172" s="35" t="s">
        <v>11591</v>
      </c>
      <c r="I2172" s="36" t="str">
        <f t="shared" si="309"/>
        <v>4</v>
      </c>
      <c r="J2172" s="36">
        <f t="shared" si="310"/>
        <v>14</v>
      </c>
      <c r="K2172" s="36" t="str">
        <f t="shared" si="311"/>
        <v>02</v>
      </c>
      <c r="L2172" s="36" t="str">
        <f t="shared" si="312"/>
        <v>11</v>
      </c>
      <c r="M2172" s="36" t="str">
        <f t="shared" si="313"/>
        <v>92</v>
      </c>
      <c r="N2172" s="34">
        <f t="shared" si="301"/>
        <v>13235.816999999999</v>
      </c>
      <c r="O2172" s="37"/>
      <c r="P2172" s="37">
        <v>13235.816999999999</v>
      </c>
      <c r="Q2172" s="32" t="s">
        <v>3872</v>
      </c>
      <c r="R2172" s="37" t="s">
        <v>11592</v>
      </c>
      <c r="S2172" s="38">
        <v>44267</v>
      </c>
      <c r="T2172" s="39">
        <f t="shared" si="302"/>
        <v>28</v>
      </c>
    </row>
    <row r="2173" spans="1:21" s="61" customFormat="1" ht="54" hidden="1" outlineLevel="1">
      <c r="A2173" s="32">
        <f t="shared" si="314"/>
        <v>2235</v>
      </c>
      <c r="B2173" s="32" t="s">
        <v>3868</v>
      </c>
      <c r="C2173" s="32" t="s">
        <v>20</v>
      </c>
      <c r="D2173" s="32" t="s">
        <v>11593</v>
      </c>
      <c r="E2173" s="34" t="s">
        <v>11594</v>
      </c>
      <c r="F2173" s="34" t="s">
        <v>11595</v>
      </c>
      <c r="G2173" s="34" t="s">
        <v>14175</v>
      </c>
      <c r="H2173" s="35" t="s">
        <v>11596</v>
      </c>
      <c r="I2173" s="36" t="str">
        <f t="shared" si="309"/>
        <v>4</v>
      </c>
      <c r="J2173" s="36">
        <f t="shared" si="310"/>
        <v>14</v>
      </c>
      <c r="K2173" s="36" t="str">
        <f t="shared" si="311"/>
        <v>27</v>
      </c>
      <c r="L2173" s="36" t="str">
        <f t="shared" si="312"/>
        <v>02</v>
      </c>
      <c r="M2173" s="36" t="str">
        <f t="shared" si="313"/>
        <v>92</v>
      </c>
      <c r="N2173" s="34">
        <f t="shared" si="301"/>
        <v>8191.1</v>
      </c>
      <c r="O2173" s="37"/>
      <c r="P2173" s="37">
        <v>8191.1</v>
      </c>
      <c r="Q2173" s="32" t="s">
        <v>3872</v>
      </c>
      <c r="R2173" s="37" t="s">
        <v>11597</v>
      </c>
      <c r="S2173" s="38">
        <v>44315</v>
      </c>
      <c r="T2173" s="39">
        <f t="shared" si="302"/>
        <v>28</v>
      </c>
    </row>
    <row r="2174" spans="1:21" s="61" customFormat="1" ht="54" hidden="1" outlineLevel="1">
      <c r="A2174" s="32">
        <f t="shared" si="314"/>
        <v>2236</v>
      </c>
      <c r="B2174" s="32" t="s">
        <v>3868</v>
      </c>
      <c r="C2174" s="32" t="s">
        <v>20</v>
      </c>
      <c r="D2174" s="32" t="s">
        <v>11598</v>
      </c>
      <c r="E2174" s="34">
        <v>557452367</v>
      </c>
      <c r="F2174" s="34" t="s">
        <v>11599</v>
      </c>
      <c r="G2174" s="34" t="s">
        <v>14176</v>
      </c>
      <c r="H2174" s="35" t="s">
        <v>11600</v>
      </c>
      <c r="I2174" s="36" t="str">
        <f t="shared" si="309"/>
        <v>3</v>
      </c>
      <c r="J2174" s="36">
        <f t="shared" si="310"/>
        <v>14</v>
      </c>
      <c r="K2174" s="36" t="str">
        <f t="shared" si="311"/>
        <v>05</v>
      </c>
      <c r="L2174" s="36" t="str">
        <f t="shared" si="312"/>
        <v>09</v>
      </c>
      <c r="M2174" s="36" t="str">
        <f t="shared" si="313"/>
        <v>93</v>
      </c>
      <c r="N2174" s="34">
        <f t="shared" si="301"/>
        <v>10527.403</v>
      </c>
      <c r="O2174" s="37"/>
      <c r="P2174" s="37">
        <v>10527.403</v>
      </c>
      <c r="Q2174" s="32" t="s">
        <v>3872</v>
      </c>
      <c r="R2174" s="37" t="s">
        <v>11601</v>
      </c>
      <c r="S2174" s="38">
        <v>44319</v>
      </c>
      <c r="T2174" s="39">
        <f t="shared" si="302"/>
        <v>28</v>
      </c>
    </row>
    <row r="2175" spans="1:21" s="61" customFormat="1" ht="54" hidden="1" outlineLevel="1">
      <c r="A2175" s="32">
        <f t="shared" si="314"/>
        <v>2237</v>
      </c>
      <c r="B2175" s="32" t="s">
        <v>3868</v>
      </c>
      <c r="C2175" s="32" t="s">
        <v>20</v>
      </c>
      <c r="D2175" s="32" t="s">
        <v>11602</v>
      </c>
      <c r="E2175" s="34" t="s">
        <v>11603</v>
      </c>
      <c r="F2175" s="34" t="s">
        <v>11604</v>
      </c>
      <c r="G2175" s="34" t="s">
        <v>14177</v>
      </c>
      <c r="H2175" s="35" t="s">
        <v>11605</v>
      </c>
      <c r="I2175" s="36" t="str">
        <f t="shared" si="309"/>
        <v>4</v>
      </c>
      <c r="J2175" s="36">
        <f t="shared" si="310"/>
        <v>14</v>
      </c>
      <c r="K2175" s="36" t="str">
        <f t="shared" si="311"/>
        <v>04</v>
      </c>
      <c r="L2175" s="36" t="str">
        <f t="shared" si="312"/>
        <v>04</v>
      </c>
      <c r="M2175" s="36" t="str">
        <f t="shared" si="313"/>
        <v>84</v>
      </c>
      <c r="N2175" s="34">
        <f t="shared" ref="N2175:N2238" si="315">O2175+P2175</f>
        <v>8135.6</v>
      </c>
      <c r="O2175" s="37"/>
      <c r="P2175" s="37">
        <v>8135.6</v>
      </c>
      <c r="Q2175" s="32" t="s">
        <v>3872</v>
      </c>
      <c r="R2175" s="37" t="s">
        <v>11606</v>
      </c>
      <c r="S2175" s="38">
        <v>44307</v>
      </c>
      <c r="T2175" s="39">
        <f t="shared" si="302"/>
        <v>28</v>
      </c>
    </row>
    <row r="2176" spans="1:21" s="61" customFormat="1" ht="54" hidden="1" outlineLevel="1">
      <c r="A2176" s="32">
        <f t="shared" si="314"/>
        <v>2238</v>
      </c>
      <c r="B2176" s="32" t="s">
        <v>3868</v>
      </c>
      <c r="C2176" s="32" t="s">
        <v>20</v>
      </c>
      <c r="D2176" s="32" t="s">
        <v>11607</v>
      </c>
      <c r="E2176" s="34" t="s">
        <v>11608</v>
      </c>
      <c r="F2176" s="34" t="s">
        <v>11609</v>
      </c>
      <c r="G2176" s="34" t="s">
        <v>14178</v>
      </c>
      <c r="H2176" s="35" t="s">
        <v>11610</v>
      </c>
      <c r="I2176" s="36" t="str">
        <f t="shared" si="309"/>
        <v>3</v>
      </c>
      <c r="J2176" s="36">
        <f t="shared" si="310"/>
        <v>14</v>
      </c>
      <c r="K2176" s="36" t="str">
        <f t="shared" si="311"/>
        <v>29</v>
      </c>
      <c r="L2176" s="36" t="str">
        <f t="shared" si="312"/>
        <v>03</v>
      </c>
      <c r="M2176" s="36" t="str">
        <f t="shared" si="313"/>
        <v>86</v>
      </c>
      <c r="N2176" s="34">
        <f t="shared" si="315"/>
        <v>5845.3649999999998</v>
      </c>
      <c r="O2176" s="37"/>
      <c r="P2176" s="37">
        <v>5845.3649999999998</v>
      </c>
      <c r="Q2176" s="32" t="s">
        <v>3872</v>
      </c>
      <c r="R2176" s="37" t="s">
        <v>11611</v>
      </c>
      <c r="S2176" s="38">
        <v>44307</v>
      </c>
      <c r="T2176" s="39">
        <f t="shared" si="302"/>
        <v>28</v>
      </c>
    </row>
    <row r="2177" spans="1:20" s="61" customFormat="1" ht="54" hidden="1" outlineLevel="1">
      <c r="A2177" s="32">
        <f t="shared" si="314"/>
        <v>2239</v>
      </c>
      <c r="B2177" s="32" t="s">
        <v>3868</v>
      </c>
      <c r="C2177" s="32" t="s">
        <v>20</v>
      </c>
      <c r="D2177" s="32" t="s">
        <v>11612</v>
      </c>
      <c r="E2177" s="34" t="s">
        <v>11613</v>
      </c>
      <c r="F2177" s="34" t="s">
        <v>11614</v>
      </c>
      <c r="G2177" s="34" t="s">
        <v>14179</v>
      </c>
      <c r="H2177" s="35" t="s">
        <v>11615</v>
      </c>
      <c r="I2177" s="36" t="str">
        <f t="shared" si="309"/>
        <v>4</v>
      </c>
      <c r="J2177" s="36">
        <f t="shared" si="310"/>
        <v>14</v>
      </c>
      <c r="K2177" s="36" t="str">
        <f t="shared" si="311"/>
        <v>03</v>
      </c>
      <c r="L2177" s="36" t="str">
        <f t="shared" si="312"/>
        <v>12</v>
      </c>
      <c r="M2177" s="36" t="str">
        <f t="shared" si="313"/>
        <v>88</v>
      </c>
      <c r="N2177" s="34">
        <f t="shared" si="315"/>
        <v>12525.062</v>
      </c>
      <c r="O2177" s="37"/>
      <c r="P2177" s="37">
        <v>12525.062</v>
      </c>
      <c r="Q2177" s="32" t="s">
        <v>3872</v>
      </c>
      <c r="R2177" s="37" t="s">
        <v>11616</v>
      </c>
      <c r="S2177" s="38">
        <v>44349</v>
      </c>
      <c r="T2177" s="39">
        <f t="shared" si="302"/>
        <v>28</v>
      </c>
    </row>
    <row r="2178" spans="1:20" s="61" customFormat="1" ht="54" hidden="1" outlineLevel="1">
      <c r="A2178" s="32">
        <f t="shared" si="314"/>
        <v>2240</v>
      </c>
      <c r="B2178" s="32" t="s">
        <v>3868</v>
      </c>
      <c r="C2178" s="32" t="s">
        <v>20</v>
      </c>
      <c r="D2178" s="32" t="s">
        <v>11617</v>
      </c>
      <c r="E2178" s="34">
        <v>558437938</v>
      </c>
      <c r="F2178" s="34" t="s">
        <v>11618</v>
      </c>
      <c r="G2178" s="34" t="s">
        <v>14180</v>
      </c>
      <c r="H2178" s="35" t="s">
        <v>11619</v>
      </c>
      <c r="I2178" s="36" t="str">
        <f t="shared" si="309"/>
        <v>3</v>
      </c>
      <c r="J2178" s="36">
        <f t="shared" si="310"/>
        <v>14</v>
      </c>
      <c r="K2178" s="36" t="str">
        <f t="shared" si="311"/>
        <v>11</v>
      </c>
      <c r="L2178" s="36" t="str">
        <f t="shared" si="312"/>
        <v>06</v>
      </c>
      <c r="M2178" s="36" t="str">
        <f t="shared" si="313"/>
        <v>91</v>
      </c>
      <c r="N2178" s="34">
        <f t="shared" si="315"/>
        <v>15599.726000000001</v>
      </c>
      <c r="O2178" s="37"/>
      <c r="P2178" s="37">
        <v>15599.726000000001</v>
      </c>
      <c r="Q2178" s="32" t="s">
        <v>3872</v>
      </c>
      <c r="R2178" s="37" t="s">
        <v>11620</v>
      </c>
      <c r="S2178" s="38">
        <v>44376</v>
      </c>
      <c r="T2178" s="39">
        <f t="shared" si="302"/>
        <v>28</v>
      </c>
    </row>
    <row r="2179" spans="1:20" s="61" customFormat="1" ht="54" hidden="1" outlineLevel="1">
      <c r="A2179" s="32">
        <f t="shared" si="314"/>
        <v>2241</v>
      </c>
      <c r="B2179" s="32" t="s">
        <v>3868</v>
      </c>
      <c r="C2179" s="32" t="s">
        <v>20</v>
      </c>
      <c r="D2179" s="32" t="s">
        <v>11621</v>
      </c>
      <c r="E2179" s="34">
        <v>519756189</v>
      </c>
      <c r="F2179" s="34" t="s">
        <v>11622</v>
      </c>
      <c r="G2179" s="34" t="s">
        <v>14181</v>
      </c>
      <c r="H2179" s="35" t="s">
        <v>11623</v>
      </c>
      <c r="I2179" s="36" t="str">
        <f t="shared" si="309"/>
        <v>4</v>
      </c>
      <c r="J2179" s="36">
        <f t="shared" si="310"/>
        <v>14</v>
      </c>
      <c r="K2179" s="36" t="str">
        <f t="shared" si="311"/>
        <v>25</v>
      </c>
      <c r="L2179" s="36" t="str">
        <f t="shared" si="312"/>
        <v>07</v>
      </c>
      <c r="M2179" s="36" t="str">
        <f t="shared" si="313"/>
        <v>85</v>
      </c>
      <c r="N2179" s="34">
        <f t="shared" si="315"/>
        <v>11157.254999999999</v>
      </c>
      <c r="O2179" s="37"/>
      <c r="P2179" s="37">
        <v>11157.254999999999</v>
      </c>
      <c r="Q2179" s="32" t="s">
        <v>3872</v>
      </c>
      <c r="R2179" s="37" t="s">
        <v>11624</v>
      </c>
      <c r="S2179" s="38">
        <v>44363</v>
      </c>
      <c r="T2179" s="39">
        <f t="shared" si="302"/>
        <v>28</v>
      </c>
    </row>
    <row r="2180" spans="1:20" s="61" customFormat="1" ht="54" hidden="1" outlineLevel="1">
      <c r="A2180" s="32">
        <f t="shared" si="314"/>
        <v>2242</v>
      </c>
      <c r="B2180" s="32" t="s">
        <v>3868</v>
      </c>
      <c r="C2180" s="32" t="s">
        <v>20</v>
      </c>
      <c r="D2180" s="32" t="s">
        <v>11625</v>
      </c>
      <c r="E2180" s="34">
        <v>530785141</v>
      </c>
      <c r="F2180" s="34" t="s">
        <v>11626</v>
      </c>
      <c r="G2180" s="34" t="s">
        <v>14182</v>
      </c>
      <c r="H2180" s="35" t="s">
        <v>11627</v>
      </c>
      <c r="I2180" s="36" t="str">
        <f t="shared" si="309"/>
        <v>4</v>
      </c>
      <c r="J2180" s="36">
        <f t="shared" si="310"/>
        <v>14</v>
      </c>
      <c r="K2180" s="36" t="str">
        <f t="shared" si="311"/>
        <v>07</v>
      </c>
      <c r="L2180" s="36" t="str">
        <f t="shared" si="312"/>
        <v>04</v>
      </c>
      <c r="M2180" s="36" t="str">
        <f t="shared" si="313"/>
        <v>86</v>
      </c>
      <c r="N2180" s="34">
        <f t="shared" si="315"/>
        <v>7354.36</v>
      </c>
      <c r="O2180" s="37"/>
      <c r="P2180" s="37">
        <v>7354.36</v>
      </c>
      <c r="Q2180" s="32" t="s">
        <v>3872</v>
      </c>
      <c r="R2180" s="37" t="s">
        <v>11628</v>
      </c>
      <c r="S2180" s="38">
        <v>44376</v>
      </c>
      <c r="T2180" s="39">
        <f t="shared" si="302"/>
        <v>28</v>
      </c>
    </row>
    <row r="2181" spans="1:20" s="61" customFormat="1" ht="54" hidden="1" outlineLevel="1">
      <c r="A2181" s="32">
        <f t="shared" si="314"/>
        <v>2243</v>
      </c>
      <c r="B2181" s="32" t="s">
        <v>3868</v>
      </c>
      <c r="C2181" s="32" t="s">
        <v>20</v>
      </c>
      <c r="D2181" s="32" t="s">
        <v>11629</v>
      </c>
      <c r="E2181" s="34">
        <v>558672955</v>
      </c>
      <c r="F2181" s="34" t="s">
        <v>11630</v>
      </c>
      <c r="G2181" s="34" t="s">
        <v>14183</v>
      </c>
      <c r="H2181" s="35" t="s">
        <v>11631</v>
      </c>
      <c r="I2181" s="36" t="str">
        <f t="shared" si="309"/>
        <v>4</v>
      </c>
      <c r="J2181" s="36">
        <f t="shared" si="310"/>
        <v>14</v>
      </c>
      <c r="K2181" s="36" t="str">
        <f t="shared" si="311"/>
        <v>15</v>
      </c>
      <c r="L2181" s="36" t="str">
        <f t="shared" si="312"/>
        <v>01</v>
      </c>
      <c r="M2181" s="36" t="str">
        <f t="shared" si="313"/>
        <v>95</v>
      </c>
      <c r="N2181" s="34">
        <f t="shared" si="315"/>
        <v>17502.981</v>
      </c>
      <c r="O2181" s="37"/>
      <c r="P2181" s="37">
        <v>17502.981</v>
      </c>
      <c r="Q2181" s="32" t="s">
        <v>3872</v>
      </c>
      <c r="R2181" s="37" t="s">
        <v>11632</v>
      </c>
      <c r="S2181" s="38">
        <v>44316</v>
      </c>
      <c r="T2181" s="39">
        <f t="shared" si="302"/>
        <v>28</v>
      </c>
    </row>
    <row r="2182" spans="1:20" s="61" customFormat="1" ht="54" hidden="1" outlineLevel="1">
      <c r="A2182" s="32">
        <f t="shared" si="314"/>
        <v>2244</v>
      </c>
      <c r="B2182" s="32" t="s">
        <v>3868</v>
      </c>
      <c r="C2182" s="32" t="s">
        <v>20</v>
      </c>
      <c r="D2182" s="32" t="s">
        <v>11633</v>
      </c>
      <c r="E2182" s="34">
        <v>571240371</v>
      </c>
      <c r="F2182" s="34" t="s">
        <v>11634</v>
      </c>
      <c r="G2182" s="34" t="s">
        <v>14184</v>
      </c>
      <c r="H2182" s="35" t="s">
        <v>11635</v>
      </c>
      <c r="I2182" s="36" t="str">
        <f t="shared" si="309"/>
        <v>4</v>
      </c>
      <c r="J2182" s="36">
        <f t="shared" si="310"/>
        <v>14</v>
      </c>
      <c r="K2182" s="36" t="str">
        <f t="shared" si="311"/>
        <v>29</v>
      </c>
      <c r="L2182" s="36" t="str">
        <f t="shared" si="312"/>
        <v>10</v>
      </c>
      <c r="M2182" s="36" t="str">
        <f t="shared" si="313"/>
        <v>93</v>
      </c>
      <c r="N2182" s="34">
        <f t="shared" si="315"/>
        <v>9424.0069999999996</v>
      </c>
      <c r="O2182" s="37"/>
      <c r="P2182" s="37">
        <v>9424.0069999999996</v>
      </c>
      <c r="Q2182" s="32" t="s">
        <v>3872</v>
      </c>
      <c r="R2182" s="37" t="s">
        <v>11636</v>
      </c>
      <c r="S2182" s="38">
        <v>44351</v>
      </c>
      <c r="T2182" s="39">
        <f t="shared" si="302"/>
        <v>28</v>
      </c>
    </row>
    <row r="2183" spans="1:20" s="61" customFormat="1" ht="54" hidden="1" outlineLevel="1">
      <c r="A2183" s="32">
        <f t="shared" si="314"/>
        <v>2245</v>
      </c>
      <c r="B2183" s="32" t="s">
        <v>3868</v>
      </c>
      <c r="C2183" s="32" t="s">
        <v>20</v>
      </c>
      <c r="D2183" s="32" t="s">
        <v>11637</v>
      </c>
      <c r="E2183" s="34">
        <v>585727864</v>
      </c>
      <c r="F2183" s="34" t="s">
        <v>11638</v>
      </c>
      <c r="G2183" s="34" t="s">
        <v>14185</v>
      </c>
      <c r="H2183" s="35" t="s">
        <v>11639</v>
      </c>
      <c r="I2183" s="36" t="str">
        <f t="shared" si="309"/>
        <v>4</v>
      </c>
      <c r="J2183" s="36">
        <f t="shared" si="310"/>
        <v>14</v>
      </c>
      <c r="K2183" s="36" t="str">
        <f t="shared" si="311"/>
        <v>28</v>
      </c>
      <c r="L2183" s="36" t="str">
        <f t="shared" si="312"/>
        <v>04</v>
      </c>
      <c r="M2183" s="36" t="str">
        <f t="shared" si="313"/>
        <v>83</v>
      </c>
      <c r="N2183" s="34">
        <f t="shared" si="315"/>
        <v>3169.96</v>
      </c>
      <c r="O2183" s="37"/>
      <c r="P2183" s="37">
        <v>3169.96</v>
      </c>
      <c r="Q2183" s="32" t="s">
        <v>3872</v>
      </c>
      <c r="R2183" s="37" t="s">
        <v>11640</v>
      </c>
      <c r="S2183" s="38">
        <v>44384</v>
      </c>
      <c r="T2183" s="39">
        <f t="shared" si="302"/>
        <v>28</v>
      </c>
    </row>
    <row r="2184" spans="1:20" s="61" customFormat="1" ht="54" hidden="1" outlineLevel="1">
      <c r="A2184" s="32">
        <f t="shared" si="314"/>
        <v>2246</v>
      </c>
      <c r="B2184" s="32" t="s">
        <v>3868</v>
      </c>
      <c r="C2184" s="32" t="s">
        <v>20</v>
      </c>
      <c r="D2184" s="32" t="s">
        <v>11641</v>
      </c>
      <c r="E2184" s="34">
        <v>602669074</v>
      </c>
      <c r="F2184" s="34" t="s">
        <v>11642</v>
      </c>
      <c r="G2184" s="34" t="s">
        <v>14186</v>
      </c>
      <c r="H2184" s="35" t="s">
        <v>11643</v>
      </c>
      <c r="I2184" s="36" t="str">
        <f t="shared" si="309"/>
        <v>3</v>
      </c>
      <c r="J2184" s="36">
        <f t="shared" si="310"/>
        <v>14</v>
      </c>
      <c r="K2184" s="36" t="str">
        <f t="shared" si="311"/>
        <v>23</v>
      </c>
      <c r="L2184" s="36" t="str">
        <f t="shared" si="312"/>
        <v>05</v>
      </c>
      <c r="M2184" s="36" t="str">
        <f t="shared" si="313"/>
        <v>93</v>
      </c>
      <c r="N2184" s="34">
        <f t="shared" si="315"/>
        <v>8245.6720000000005</v>
      </c>
      <c r="O2184" s="37"/>
      <c r="P2184" s="37">
        <v>8245.6720000000005</v>
      </c>
      <c r="Q2184" s="32" t="s">
        <v>3872</v>
      </c>
      <c r="R2184" s="37" t="s">
        <v>11644</v>
      </c>
      <c r="S2184" s="38">
        <v>44336</v>
      </c>
      <c r="T2184" s="39">
        <f t="shared" si="302"/>
        <v>28</v>
      </c>
    </row>
    <row r="2185" spans="1:20" s="61" customFormat="1" ht="54" hidden="1" outlineLevel="1">
      <c r="A2185" s="32">
        <f t="shared" si="314"/>
        <v>2247</v>
      </c>
      <c r="B2185" s="32" t="s">
        <v>3868</v>
      </c>
      <c r="C2185" s="32" t="s">
        <v>20</v>
      </c>
      <c r="D2185" s="32" t="s">
        <v>11645</v>
      </c>
      <c r="E2185" s="34">
        <v>495649864</v>
      </c>
      <c r="F2185" s="34" t="s">
        <v>11646</v>
      </c>
      <c r="G2185" s="34" t="s">
        <v>14187</v>
      </c>
      <c r="H2185" s="35" t="s">
        <v>11647</v>
      </c>
      <c r="I2185" s="36" t="str">
        <f t="shared" si="309"/>
        <v>4</v>
      </c>
      <c r="J2185" s="36">
        <f t="shared" si="310"/>
        <v>14</v>
      </c>
      <c r="K2185" s="36" t="str">
        <f t="shared" si="311"/>
        <v>07</v>
      </c>
      <c r="L2185" s="36" t="str">
        <f t="shared" si="312"/>
        <v>03</v>
      </c>
      <c r="M2185" s="36" t="str">
        <f t="shared" si="313"/>
        <v>82</v>
      </c>
      <c r="N2185" s="34">
        <f t="shared" si="315"/>
        <v>11683.823</v>
      </c>
      <c r="O2185" s="37"/>
      <c r="P2185" s="37">
        <v>11683.823</v>
      </c>
      <c r="Q2185" s="32" t="s">
        <v>3872</v>
      </c>
      <c r="R2185" s="37" t="s">
        <v>11648</v>
      </c>
      <c r="S2185" s="38">
        <v>44309</v>
      </c>
      <c r="T2185" s="39">
        <f t="shared" si="302"/>
        <v>28</v>
      </c>
    </row>
    <row r="2186" spans="1:20" s="61" customFormat="1" ht="54" hidden="1" outlineLevel="1">
      <c r="A2186" s="32">
        <f t="shared" si="314"/>
        <v>2248</v>
      </c>
      <c r="B2186" s="32" t="s">
        <v>3868</v>
      </c>
      <c r="C2186" s="32" t="s">
        <v>20</v>
      </c>
      <c r="D2186" s="32" t="s">
        <v>11649</v>
      </c>
      <c r="E2186" s="34">
        <v>516641366</v>
      </c>
      <c r="F2186" s="34" t="s">
        <v>11650</v>
      </c>
      <c r="G2186" s="34" t="s">
        <v>14188</v>
      </c>
      <c r="H2186" s="35" t="s">
        <v>11651</v>
      </c>
      <c r="I2186" s="36" t="str">
        <f t="shared" si="309"/>
        <v>3</v>
      </c>
      <c r="J2186" s="36">
        <f t="shared" si="310"/>
        <v>14</v>
      </c>
      <c r="K2186" s="36" t="str">
        <f t="shared" si="311"/>
        <v>07</v>
      </c>
      <c r="L2186" s="36" t="str">
        <f t="shared" si="312"/>
        <v>11</v>
      </c>
      <c r="M2186" s="36" t="str">
        <f t="shared" si="313"/>
        <v>91</v>
      </c>
      <c r="N2186" s="34">
        <f t="shared" si="315"/>
        <v>8383.1180000000004</v>
      </c>
      <c r="O2186" s="37"/>
      <c r="P2186" s="37">
        <v>8383.1180000000004</v>
      </c>
      <c r="Q2186" s="32" t="s">
        <v>3872</v>
      </c>
      <c r="R2186" s="37" t="s">
        <v>11652</v>
      </c>
      <c r="S2186" s="38">
        <v>44383</v>
      </c>
      <c r="T2186" s="39">
        <f t="shared" si="302"/>
        <v>28</v>
      </c>
    </row>
    <row r="2187" spans="1:20" s="61" customFormat="1" ht="54" hidden="1" outlineLevel="1">
      <c r="A2187" s="32">
        <f t="shared" si="314"/>
        <v>2249</v>
      </c>
      <c r="B2187" s="32" t="s">
        <v>3868</v>
      </c>
      <c r="C2187" s="32" t="s">
        <v>20</v>
      </c>
      <c r="D2187" s="32" t="s">
        <v>11653</v>
      </c>
      <c r="E2187" s="34">
        <v>520161053</v>
      </c>
      <c r="F2187" s="34" t="s">
        <v>11654</v>
      </c>
      <c r="G2187" s="34" t="s">
        <v>14189</v>
      </c>
      <c r="H2187" s="35" t="s">
        <v>11655</v>
      </c>
      <c r="I2187" s="36" t="str">
        <f t="shared" si="309"/>
        <v>4</v>
      </c>
      <c r="J2187" s="36">
        <f t="shared" si="310"/>
        <v>14</v>
      </c>
      <c r="K2187" s="36" t="str">
        <f t="shared" si="311"/>
        <v>10</v>
      </c>
      <c r="L2187" s="36" t="str">
        <f t="shared" si="312"/>
        <v>04</v>
      </c>
      <c r="M2187" s="36" t="str">
        <f t="shared" si="313"/>
        <v>90</v>
      </c>
      <c r="N2187" s="34">
        <f t="shared" si="315"/>
        <v>9428.6669999999995</v>
      </c>
      <c r="O2187" s="37"/>
      <c r="P2187" s="37">
        <v>9428.6669999999995</v>
      </c>
      <c r="Q2187" s="32" t="s">
        <v>3872</v>
      </c>
      <c r="R2187" s="37" t="s">
        <v>11656</v>
      </c>
      <c r="S2187" s="38">
        <v>44370</v>
      </c>
      <c r="T2187" s="39">
        <f t="shared" si="302"/>
        <v>28</v>
      </c>
    </row>
    <row r="2188" spans="1:20" s="61" customFormat="1" ht="54" hidden="1" outlineLevel="1">
      <c r="A2188" s="32">
        <f t="shared" si="314"/>
        <v>2250</v>
      </c>
      <c r="B2188" s="32" t="s">
        <v>3868</v>
      </c>
      <c r="C2188" s="32" t="s">
        <v>20</v>
      </c>
      <c r="D2188" s="32" t="s">
        <v>11657</v>
      </c>
      <c r="E2188" s="34">
        <v>528503395</v>
      </c>
      <c r="F2188" s="34" t="s">
        <v>11658</v>
      </c>
      <c r="G2188" s="34" t="s">
        <v>14190</v>
      </c>
      <c r="H2188" s="35" t="s">
        <v>11659</v>
      </c>
      <c r="I2188" s="36" t="str">
        <f t="shared" si="309"/>
        <v>4</v>
      </c>
      <c r="J2188" s="36">
        <f t="shared" si="310"/>
        <v>14</v>
      </c>
      <c r="K2188" s="36" t="str">
        <f t="shared" si="311"/>
        <v>25</v>
      </c>
      <c r="L2188" s="36" t="str">
        <f t="shared" si="312"/>
        <v>11</v>
      </c>
      <c r="M2188" s="36" t="str">
        <f t="shared" si="313"/>
        <v>91</v>
      </c>
      <c r="N2188" s="34">
        <f t="shared" si="315"/>
        <v>13704.723</v>
      </c>
      <c r="O2188" s="37"/>
      <c r="P2188" s="37">
        <v>13704.723</v>
      </c>
      <c r="Q2188" s="32" t="s">
        <v>3872</v>
      </c>
      <c r="R2188" s="37" t="s">
        <v>11660</v>
      </c>
      <c r="S2188" s="38">
        <v>44327</v>
      </c>
      <c r="T2188" s="39">
        <f t="shared" si="302"/>
        <v>28</v>
      </c>
    </row>
    <row r="2189" spans="1:20" s="61" customFormat="1" ht="54" hidden="1" outlineLevel="1">
      <c r="A2189" s="32">
        <f t="shared" si="314"/>
        <v>2251</v>
      </c>
      <c r="B2189" s="32" t="s">
        <v>3868</v>
      </c>
      <c r="C2189" s="32" t="s">
        <v>20</v>
      </c>
      <c r="D2189" s="32" t="s">
        <v>11661</v>
      </c>
      <c r="E2189" s="34">
        <v>539585219</v>
      </c>
      <c r="F2189" s="34" t="s">
        <v>11662</v>
      </c>
      <c r="G2189" s="34" t="s">
        <v>14191</v>
      </c>
      <c r="H2189" s="35" t="s">
        <v>11663</v>
      </c>
      <c r="I2189" s="36" t="str">
        <f t="shared" si="309"/>
        <v>4</v>
      </c>
      <c r="J2189" s="36">
        <f t="shared" si="310"/>
        <v>14</v>
      </c>
      <c r="K2189" s="36" t="str">
        <f t="shared" si="311"/>
        <v>12</v>
      </c>
      <c r="L2189" s="36" t="str">
        <f t="shared" si="312"/>
        <v>06</v>
      </c>
      <c r="M2189" s="36" t="str">
        <f t="shared" si="313"/>
        <v>89</v>
      </c>
      <c r="N2189" s="34">
        <f t="shared" si="315"/>
        <v>7538.902</v>
      </c>
      <c r="O2189" s="37"/>
      <c r="P2189" s="37">
        <v>7538.902</v>
      </c>
      <c r="Q2189" s="32" t="s">
        <v>3872</v>
      </c>
      <c r="R2189" s="37" t="s">
        <v>11664</v>
      </c>
      <c r="S2189" s="38">
        <v>44327</v>
      </c>
      <c r="T2189" s="39">
        <f t="shared" si="302"/>
        <v>28</v>
      </c>
    </row>
    <row r="2190" spans="1:20" s="61" customFormat="1" ht="54" hidden="1" outlineLevel="1">
      <c r="A2190" s="32">
        <f t="shared" si="314"/>
        <v>2252</v>
      </c>
      <c r="B2190" s="32" t="s">
        <v>3868</v>
      </c>
      <c r="C2190" s="32" t="s">
        <v>20</v>
      </c>
      <c r="D2190" s="32" t="s">
        <v>11665</v>
      </c>
      <c r="E2190" s="34">
        <v>552814124</v>
      </c>
      <c r="F2190" s="34" t="s">
        <v>11666</v>
      </c>
      <c r="G2190" s="34" t="s">
        <v>14192</v>
      </c>
      <c r="H2190" s="35" t="s">
        <v>11667</v>
      </c>
      <c r="I2190" s="36" t="str">
        <f t="shared" si="309"/>
        <v>3</v>
      </c>
      <c r="J2190" s="36">
        <f t="shared" si="310"/>
        <v>14</v>
      </c>
      <c r="K2190" s="36" t="str">
        <f t="shared" si="311"/>
        <v>07</v>
      </c>
      <c r="L2190" s="36" t="str">
        <f t="shared" si="312"/>
        <v>07</v>
      </c>
      <c r="M2190" s="36" t="str">
        <f t="shared" si="313"/>
        <v>93</v>
      </c>
      <c r="N2190" s="34">
        <f t="shared" si="315"/>
        <v>8250.0830000000005</v>
      </c>
      <c r="O2190" s="37"/>
      <c r="P2190" s="37">
        <v>8250.0830000000005</v>
      </c>
      <c r="Q2190" s="32" t="s">
        <v>3872</v>
      </c>
      <c r="R2190" s="37" t="s">
        <v>11668</v>
      </c>
      <c r="S2190" s="38">
        <v>44362</v>
      </c>
      <c r="T2190" s="39">
        <f t="shared" si="302"/>
        <v>28</v>
      </c>
    </row>
    <row r="2191" spans="1:20" s="61" customFormat="1" ht="54" hidden="1" outlineLevel="1">
      <c r="A2191" s="32">
        <f t="shared" si="314"/>
        <v>2253</v>
      </c>
      <c r="B2191" s="32" t="s">
        <v>3868</v>
      </c>
      <c r="C2191" s="32" t="s">
        <v>20</v>
      </c>
      <c r="D2191" s="32" t="s">
        <v>11669</v>
      </c>
      <c r="E2191" s="34">
        <v>519969872</v>
      </c>
      <c r="F2191" s="34" t="s">
        <v>11670</v>
      </c>
      <c r="G2191" s="34" t="s">
        <v>14193</v>
      </c>
      <c r="H2191" s="35" t="s">
        <v>11671</v>
      </c>
      <c r="I2191" s="36" t="str">
        <f t="shared" si="309"/>
        <v>4</v>
      </c>
      <c r="J2191" s="36">
        <f t="shared" si="310"/>
        <v>14</v>
      </c>
      <c r="K2191" s="36" t="str">
        <f t="shared" si="311"/>
        <v>02</v>
      </c>
      <c r="L2191" s="36" t="str">
        <f t="shared" si="312"/>
        <v>12</v>
      </c>
      <c r="M2191" s="36" t="str">
        <f t="shared" si="313"/>
        <v>90</v>
      </c>
      <c r="N2191" s="34">
        <f t="shared" si="315"/>
        <v>9428.6669999999995</v>
      </c>
      <c r="O2191" s="37"/>
      <c r="P2191" s="37">
        <v>9428.6669999999995</v>
      </c>
      <c r="Q2191" s="32" t="s">
        <v>3872</v>
      </c>
      <c r="R2191" s="37" t="s">
        <v>11672</v>
      </c>
      <c r="S2191" s="38">
        <v>44372</v>
      </c>
      <c r="T2191" s="39">
        <f t="shared" si="302"/>
        <v>28</v>
      </c>
    </row>
    <row r="2192" spans="1:20" s="61" customFormat="1" ht="54" hidden="1" outlineLevel="1">
      <c r="A2192" s="32">
        <f t="shared" si="314"/>
        <v>2254</v>
      </c>
      <c r="B2192" s="32" t="s">
        <v>3868</v>
      </c>
      <c r="C2192" s="32" t="s">
        <v>20</v>
      </c>
      <c r="D2192" s="32" t="s">
        <v>11673</v>
      </c>
      <c r="E2192" s="34">
        <v>630465964</v>
      </c>
      <c r="F2192" s="34" t="s">
        <v>11674</v>
      </c>
      <c r="G2192" s="34" t="s">
        <v>14194</v>
      </c>
      <c r="H2192" s="35" t="s">
        <v>11675</v>
      </c>
      <c r="I2192" s="36" t="str">
        <f t="shared" si="309"/>
        <v>3</v>
      </c>
      <c r="J2192" s="36">
        <f t="shared" si="310"/>
        <v>14</v>
      </c>
      <c r="K2192" s="36" t="str">
        <f t="shared" si="311"/>
        <v>02</v>
      </c>
      <c r="L2192" s="36" t="str">
        <f t="shared" si="312"/>
        <v>03</v>
      </c>
      <c r="M2192" s="36" t="str">
        <f t="shared" si="313"/>
        <v>92</v>
      </c>
      <c r="N2192" s="34">
        <f t="shared" si="315"/>
        <v>12831.721</v>
      </c>
      <c r="O2192" s="37"/>
      <c r="P2192" s="37">
        <v>12831.721</v>
      </c>
      <c r="Q2192" s="32" t="s">
        <v>3872</v>
      </c>
      <c r="R2192" s="37" t="s">
        <v>11676</v>
      </c>
      <c r="S2192" s="38">
        <v>44378</v>
      </c>
      <c r="T2192" s="39">
        <f t="shared" si="302"/>
        <v>28</v>
      </c>
    </row>
    <row r="2193" spans="1:21" s="61" customFormat="1" ht="54" hidden="1" outlineLevel="1">
      <c r="A2193" s="32">
        <f t="shared" si="314"/>
        <v>2255</v>
      </c>
      <c r="B2193" s="32" t="s">
        <v>3868</v>
      </c>
      <c r="C2193" s="32" t="s">
        <v>20</v>
      </c>
      <c r="D2193" s="32" t="s">
        <v>11677</v>
      </c>
      <c r="E2193" s="34">
        <v>520378257</v>
      </c>
      <c r="F2193" s="34" t="s">
        <v>11678</v>
      </c>
      <c r="G2193" s="34" t="s">
        <v>14195</v>
      </c>
      <c r="H2193" s="35" t="s">
        <v>11679</v>
      </c>
      <c r="I2193" s="36" t="str">
        <f t="shared" si="309"/>
        <v>4</v>
      </c>
      <c r="J2193" s="36">
        <f t="shared" si="310"/>
        <v>14</v>
      </c>
      <c r="K2193" s="36" t="str">
        <f t="shared" si="311"/>
        <v>27</v>
      </c>
      <c r="L2193" s="36" t="str">
        <f t="shared" si="312"/>
        <v>03</v>
      </c>
      <c r="M2193" s="36" t="str">
        <f t="shared" si="313"/>
        <v>88</v>
      </c>
      <c r="N2193" s="34">
        <f t="shared" si="315"/>
        <v>32078.478999999999</v>
      </c>
      <c r="O2193" s="37">
        <v>23925.599999999999</v>
      </c>
      <c r="P2193" s="37">
        <v>8152.8789999999999</v>
      </c>
      <c r="Q2193" s="32" t="s">
        <v>3872</v>
      </c>
      <c r="R2193" s="37" t="s">
        <v>11680</v>
      </c>
      <c r="S2193" s="38">
        <v>44281</v>
      </c>
      <c r="T2193" s="39">
        <f t="shared" si="302"/>
        <v>28</v>
      </c>
    </row>
    <row r="2194" spans="1:21" s="61" customFormat="1" ht="54" hidden="1" outlineLevel="1">
      <c r="A2194" s="32">
        <f t="shared" si="314"/>
        <v>2256</v>
      </c>
      <c r="B2194" s="32" t="s">
        <v>3868</v>
      </c>
      <c r="C2194" s="32" t="s">
        <v>20</v>
      </c>
      <c r="D2194" s="32" t="s">
        <v>11681</v>
      </c>
      <c r="E2194" s="34">
        <v>525937958</v>
      </c>
      <c r="F2194" s="43" t="s">
        <v>11682</v>
      </c>
      <c r="G2194" s="34" t="s">
        <v>14196</v>
      </c>
      <c r="H2194" s="35" t="s">
        <v>11683</v>
      </c>
      <c r="I2194" s="36" t="str">
        <f t="shared" si="309"/>
        <v>4</v>
      </c>
      <c r="J2194" s="36">
        <f t="shared" si="310"/>
        <v>14</v>
      </c>
      <c r="K2194" s="36" t="str">
        <f t="shared" si="311"/>
        <v>17</v>
      </c>
      <c r="L2194" s="36" t="str">
        <f t="shared" si="312"/>
        <v>02</v>
      </c>
      <c r="M2194" s="36" t="str">
        <f t="shared" si="313"/>
        <v>88</v>
      </c>
      <c r="N2194" s="34">
        <f t="shared" si="315"/>
        <v>24151.347000000002</v>
      </c>
      <c r="O2194" s="37">
        <v>16247.4</v>
      </c>
      <c r="P2194" s="37">
        <v>7903.9470000000001</v>
      </c>
      <c r="Q2194" s="32" t="s">
        <v>3872</v>
      </c>
      <c r="R2194" s="37" t="s">
        <v>11684</v>
      </c>
      <c r="S2194" s="38">
        <v>44673</v>
      </c>
      <c r="T2194" s="39">
        <f t="shared" si="302"/>
        <v>28</v>
      </c>
      <c r="U2194" s="72"/>
    </row>
    <row r="2195" spans="1:21" s="61" customFormat="1" ht="54" hidden="1" outlineLevel="1">
      <c r="A2195" s="32">
        <f t="shared" si="314"/>
        <v>2257</v>
      </c>
      <c r="B2195" s="32" t="s">
        <v>3868</v>
      </c>
      <c r="C2195" s="32" t="s">
        <v>20</v>
      </c>
      <c r="D2195" s="32" t="s">
        <v>11685</v>
      </c>
      <c r="E2195" s="34" t="s">
        <v>11686</v>
      </c>
      <c r="F2195" s="34" t="s">
        <v>11687</v>
      </c>
      <c r="G2195" s="34" t="s">
        <v>14197</v>
      </c>
      <c r="H2195" s="35" t="s">
        <v>11688</v>
      </c>
      <c r="I2195" s="36" t="str">
        <f t="shared" si="309"/>
        <v>4</v>
      </c>
      <c r="J2195" s="36">
        <f t="shared" si="310"/>
        <v>14</v>
      </c>
      <c r="K2195" s="36" t="str">
        <f t="shared" si="311"/>
        <v>26</v>
      </c>
      <c r="L2195" s="36" t="str">
        <f t="shared" si="312"/>
        <v>10</v>
      </c>
      <c r="M2195" s="36" t="str">
        <f t="shared" si="313"/>
        <v>79</v>
      </c>
      <c r="N2195" s="34">
        <f t="shared" si="315"/>
        <v>24887.037</v>
      </c>
      <c r="O2195" s="37">
        <v>16077.6</v>
      </c>
      <c r="P2195" s="37">
        <v>8809.4369999999999</v>
      </c>
      <c r="Q2195" s="32" t="s">
        <v>3872</v>
      </c>
      <c r="R2195" s="37" t="s">
        <v>11689</v>
      </c>
      <c r="S2195" s="38">
        <v>44280</v>
      </c>
      <c r="T2195" s="39">
        <f t="shared" si="302"/>
        <v>28</v>
      </c>
    </row>
    <row r="2196" spans="1:21" s="61" customFormat="1" ht="54" hidden="1" outlineLevel="1">
      <c r="A2196" s="32">
        <f t="shared" si="314"/>
        <v>2258</v>
      </c>
      <c r="B2196" s="32" t="s">
        <v>3868</v>
      </c>
      <c r="C2196" s="32" t="s">
        <v>20</v>
      </c>
      <c r="D2196" s="32" t="s">
        <v>11690</v>
      </c>
      <c r="E2196" s="34" t="s">
        <v>11691</v>
      </c>
      <c r="F2196" s="34" t="s">
        <v>11692</v>
      </c>
      <c r="G2196" s="34" t="s">
        <v>14198</v>
      </c>
      <c r="H2196" s="35" t="s">
        <v>11693</v>
      </c>
      <c r="I2196" s="36" t="str">
        <f t="shared" si="309"/>
        <v>3</v>
      </c>
      <c r="J2196" s="36">
        <f t="shared" si="310"/>
        <v>14</v>
      </c>
      <c r="K2196" s="36" t="str">
        <f t="shared" si="311"/>
        <v>15</v>
      </c>
      <c r="L2196" s="36" t="str">
        <f t="shared" si="312"/>
        <v>02</v>
      </c>
      <c r="M2196" s="36" t="str">
        <f t="shared" si="313"/>
        <v>93</v>
      </c>
      <c r="N2196" s="34">
        <f t="shared" si="315"/>
        <v>25087.898999999998</v>
      </c>
      <c r="O2196" s="37">
        <v>16500</v>
      </c>
      <c r="P2196" s="37">
        <v>8587.8989999999994</v>
      </c>
      <c r="Q2196" s="32" t="s">
        <v>3872</v>
      </c>
      <c r="R2196" s="37" t="s">
        <v>11694</v>
      </c>
      <c r="S2196" s="38">
        <v>44265</v>
      </c>
      <c r="T2196" s="39">
        <f t="shared" si="302"/>
        <v>28</v>
      </c>
    </row>
    <row r="2197" spans="1:21" s="61" customFormat="1" ht="54" hidden="1" outlineLevel="1">
      <c r="A2197" s="32">
        <f t="shared" si="314"/>
        <v>2259</v>
      </c>
      <c r="B2197" s="32" t="s">
        <v>3868</v>
      </c>
      <c r="C2197" s="32" t="s">
        <v>20</v>
      </c>
      <c r="D2197" s="32" t="s">
        <v>11695</v>
      </c>
      <c r="E2197" s="34" t="s">
        <v>11696</v>
      </c>
      <c r="F2197" s="34" t="s">
        <v>11697</v>
      </c>
      <c r="G2197" s="34" t="s">
        <v>14199</v>
      </c>
      <c r="H2197" s="35" t="s">
        <v>11698</v>
      </c>
      <c r="I2197" s="36" t="str">
        <f t="shared" si="309"/>
        <v>3</v>
      </c>
      <c r="J2197" s="36">
        <f t="shared" si="310"/>
        <v>14</v>
      </c>
      <c r="K2197" s="36" t="str">
        <f t="shared" si="311"/>
        <v>30</v>
      </c>
      <c r="L2197" s="36" t="str">
        <f t="shared" si="312"/>
        <v>04</v>
      </c>
      <c r="M2197" s="36" t="str">
        <f t="shared" si="313"/>
        <v>94</v>
      </c>
      <c r="N2197" s="34">
        <f t="shared" si="315"/>
        <v>27950.356</v>
      </c>
      <c r="O2197" s="37">
        <v>20000</v>
      </c>
      <c r="P2197" s="37">
        <v>7950.3559999999998</v>
      </c>
      <c r="Q2197" s="32" t="s">
        <v>3872</v>
      </c>
      <c r="R2197" s="37" t="s">
        <v>11699</v>
      </c>
      <c r="S2197" s="38">
        <v>44281</v>
      </c>
      <c r="T2197" s="39">
        <f t="shared" si="302"/>
        <v>28</v>
      </c>
    </row>
    <row r="2198" spans="1:21" s="61" customFormat="1" ht="54" hidden="1" outlineLevel="1">
      <c r="A2198" s="32">
        <f t="shared" si="314"/>
        <v>2260</v>
      </c>
      <c r="B2198" s="32" t="s">
        <v>3868</v>
      </c>
      <c r="C2198" s="32" t="s">
        <v>20</v>
      </c>
      <c r="D2198" s="32" t="s">
        <v>11700</v>
      </c>
      <c r="E2198" s="34" t="s">
        <v>11701</v>
      </c>
      <c r="F2198" s="34" t="s">
        <v>11702</v>
      </c>
      <c r="G2198" s="34" t="s">
        <v>14200</v>
      </c>
      <c r="H2198" s="35" t="s">
        <v>11703</v>
      </c>
      <c r="I2198" s="36" t="str">
        <f t="shared" si="309"/>
        <v>4</v>
      </c>
      <c r="J2198" s="36">
        <f t="shared" si="310"/>
        <v>14</v>
      </c>
      <c r="K2198" s="36" t="str">
        <f t="shared" si="311"/>
        <v>28</v>
      </c>
      <c r="L2198" s="36" t="str">
        <f t="shared" si="312"/>
        <v>10</v>
      </c>
      <c r="M2198" s="36" t="str">
        <f t="shared" si="313"/>
        <v>84</v>
      </c>
      <c r="N2198" s="34">
        <f t="shared" si="315"/>
        <v>21642.298999999999</v>
      </c>
      <c r="O2198" s="37">
        <v>16077.6</v>
      </c>
      <c r="P2198" s="37">
        <v>5564.6989999999996</v>
      </c>
      <c r="Q2198" s="32" t="s">
        <v>3872</v>
      </c>
      <c r="R2198" s="37" t="s">
        <v>11704</v>
      </c>
      <c r="S2198" s="38">
        <v>44390</v>
      </c>
      <c r="T2198" s="39">
        <f t="shared" si="302"/>
        <v>28</v>
      </c>
    </row>
    <row r="2199" spans="1:21" s="61" customFormat="1" ht="54" hidden="1" outlineLevel="1">
      <c r="A2199" s="32">
        <f t="shared" si="314"/>
        <v>2261</v>
      </c>
      <c r="B2199" s="32" t="s">
        <v>3868</v>
      </c>
      <c r="C2199" s="32" t="s">
        <v>20</v>
      </c>
      <c r="D2199" s="32" t="s">
        <v>11705</v>
      </c>
      <c r="E2199" s="34" t="s">
        <v>11706</v>
      </c>
      <c r="F2199" s="34" t="s">
        <v>11707</v>
      </c>
      <c r="G2199" s="34" t="s">
        <v>14201</v>
      </c>
      <c r="H2199" s="35" t="s">
        <v>11708</v>
      </c>
      <c r="I2199" s="36" t="str">
        <f t="shared" si="309"/>
        <v>4</v>
      </c>
      <c r="J2199" s="36">
        <f t="shared" si="310"/>
        <v>14</v>
      </c>
      <c r="K2199" s="36" t="str">
        <f t="shared" si="311"/>
        <v>09</v>
      </c>
      <c r="L2199" s="36" t="str">
        <f t="shared" si="312"/>
        <v>03</v>
      </c>
      <c r="M2199" s="36" t="str">
        <f t="shared" si="313"/>
        <v>83</v>
      </c>
      <c r="N2199" s="34">
        <f t="shared" si="315"/>
        <v>26253.125</v>
      </c>
      <c r="O2199" s="37">
        <v>20100.599999999999</v>
      </c>
      <c r="P2199" s="37">
        <v>6152.5249999999996</v>
      </c>
      <c r="Q2199" s="32" t="s">
        <v>3872</v>
      </c>
      <c r="R2199" s="37" t="s">
        <v>11709</v>
      </c>
      <c r="S2199" s="38">
        <v>44307</v>
      </c>
      <c r="T2199" s="39">
        <f t="shared" ref="T2199:T2262" si="316">+LEN(R2199)</f>
        <v>28</v>
      </c>
    </row>
    <row r="2200" spans="1:21" s="61" customFormat="1" ht="54" hidden="1" outlineLevel="1">
      <c r="A2200" s="32">
        <f t="shared" si="314"/>
        <v>2262</v>
      </c>
      <c r="B2200" s="32" t="s">
        <v>3868</v>
      </c>
      <c r="C2200" s="32" t="s">
        <v>20</v>
      </c>
      <c r="D2200" s="32" t="s">
        <v>11710</v>
      </c>
      <c r="E2200" s="34" t="s">
        <v>11711</v>
      </c>
      <c r="F2200" s="34" t="s">
        <v>11712</v>
      </c>
      <c r="G2200" s="34" t="s">
        <v>14202</v>
      </c>
      <c r="H2200" s="35" t="s">
        <v>11713</v>
      </c>
      <c r="I2200" s="36" t="str">
        <f t="shared" si="309"/>
        <v>3</v>
      </c>
      <c r="J2200" s="36">
        <f t="shared" si="310"/>
        <v>14</v>
      </c>
      <c r="K2200" s="36" t="str">
        <f t="shared" si="311"/>
        <v>20</v>
      </c>
      <c r="L2200" s="36" t="str">
        <f t="shared" si="312"/>
        <v>10</v>
      </c>
      <c r="M2200" s="36" t="str">
        <f t="shared" si="313"/>
        <v>98</v>
      </c>
      <c r="N2200" s="34">
        <f t="shared" si="315"/>
        <v>22213.91</v>
      </c>
      <c r="O2200" s="37">
        <v>16500</v>
      </c>
      <c r="P2200" s="37">
        <v>5713.91</v>
      </c>
      <c r="Q2200" s="32" t="s">
        <v>3872</v>
      </c>
      <c r="R2200" s="37" t="s">
        <v>11714</v>
      </c>
      <c r="S2200" s="38">
        <v>44208</v>
      </c>
      <c r="T2200" s="39">
        <f t="shared" si="316"/>
        <v>28</v>
      </c>
    </row>
    <row r="2201" spans="1:21" s="61" customFormat="1" ht="54" hidden="1" outlineLevel="1">
      <c r="A2201" s="32">
        <f t="shared" si="314"/>
        <v>2263</v>
      </c>
      <c r="B2201" s="32" t="s">
        <v>3868</v>
      </c>
      <c r="C2201" s="32" t="s">
        <v>20</v>
      </c>
      <c r="D2201" s="32" t="s">
        <v>11715</v>
      </c>
      <c r="E2201" s="34" t="s">
        <v>11716</v>
      </c>
      <c r="F2201" s="34" t="s">
        <v>11717</v>
      </c>
      <c r="G2201" s="34" t="s">
        <v>14203</v>
      </c>
      <c r="H2201" s="35" t="s">
        <v>11718</v>
      </c>
      <c r="I2201" s="36" t="str">
        <f t="shared" si="309"/>
        <v>4</v>
      </c>
      <c r="J2201" s="36">
        <f t="shared" si="310"/>
        <v>14</v>
      </c>
      <c r="K2201" s="36" t="str">
        <f t="shared" si="311"/>
        <v>02</v>
      </c>
      <c r="L2201" s="36" t="str">
        <f t="shared" si="312"/>
        <v>02</v>
      </c>
      <c r="M2201" s="36" t="str">
        <f t="shared" si="313"/>
        <v>89</v>
      </c>
      <c r="N2201" s="34">
        <f t="shared" si="315"/>
        <v>34737.497000000003</v>
      </c>
      <c r="O2201" s="37">
        <v>24050</v>
      </c>
      <c r="P2201" s="37">
        <v>10687.496999999999</v>
      </c>
      <c r="Q2201" s="32" t="s">
        <v>3872</v>
      </c>
      <c r="R2201" s="37" t="s">
        <v>11719</v>
      </c>
      <c r="S2201" s="38">
        <v>44376</v>
      </c>
      <c r="T2201" s="39">
        <f t="shared" si="316"/>
        <v>28</v>
      </c>
    </row>
    <row r="2202" spans="1:21" s="61" customFormat="1" ht="54" hidden="1" outlineLevel="1">
      <c r="A2202" s="32">
        <f t="shared" si="314"/>
        <v>2264</v>
      </c>
      <c r="B2202" s="32" t="s">
        <v>3868</v>
      </c>
      <c r="C2202" s="32" t="s">
        <v>20</v>
      </c>
      <c r="D2202" s="32" t="s">
        <v>11720</v>
      </c>
      <c r="E2202" s="34" t="s">
        <v>11721</v>
      </c>
      <c r="F2202" s="34" t="s">
        <v>11722</v>
      </c>
      <c r="G2202" s="34" t="s">
        <v>14204</v>
      </c>
      <c r="H2202" s="35" t="s">
        <v>11723</v>
      </c>
      <c r="I2202" s="36" t="str">
        <f t="shared" si="309"/>
        <v>4</v>
      </c>
      <c r="J2202" s="36">
        <f t="shared" si="310"/>
        <v>14</v>
      </c>
      <c r="K2202" s="36" t="str">
        <f t="shared" si="311"/>
        <v>01</v>
      </c>
      <c r="L2202" s="36" t="str">
        <f t="shared" si="312"/>
        <v>01</v>
      </c>
      <c r="M2202" s="36" t="str">
        <f t="shared" si="313"/>
        <v>85</v>
      </c>
      <c r="N2202" s="34">
        <f t="shared" si="315"/>
        <v>29891.606</v>
      </c>
      <c r="O2202" s="37">
        <v>22200</v>
      </c>
      <c r="P2202" s="37">
        <v>7691.6059999999998</v>
      </c>
      <c r="Q2202" s="32" t="s">
        <v>3872</v>
      </c>
      <c r="R2202" s="37" t="s">
        <v>11724</v>
      </c>
      <c r="S2202" s="38">
        <v>44418</v>
      </c>
      <c r="T2202" s="39">
        <f t="shared" si="316"/>
        <v>28</v>
      </c>
    </row>
    <row r="2203" spans="1:21" s="61" customFormat="1" ht="54" hidden="1" outlineLevel="1">
      <c r="A2203" s="32">
        <f t="shared" si="314"/>
        <v>2265</v>
      </c>
      <c r="B2203" s="32" t="s">
        <v>3868</v>
      </c>
      <c r="C2203" s="32" t="s">
        <v>20</v>
      </c>
      <c r="D2203" s="32" t="s">
        <v>11725</v>
      </c>
      <c r="E2203" s="34" t="s">
        <v>11726</v>
      </c>
      <c r="F2203" s="34" t="s">
        <v>11727</v>
      </c>
      <c r="G2203" s="34" t="s">
        <v>14205</v>
      </c>
      <c r="H2203" s="35" t="s">
        <v>11728</v>
      </c>
      <c r="I2203" s="36" t="str">
        <f t="shared" si="309"/>
        <v>3</v>
      </c>
      <c r="J2203" s="36">
        <f t="shared" si="310"/>
        <v>14</v>
      </c>
      <c r="K2203" s="36" t="str">
        <f t="shared" si="311"/>
        <v>27</v>
      </c>
      <c r="L2203" s="36" t="str">
        <f t="shared" si="312"/>
        <v>08</v>
      </c>
      <c r="M2203" s="36" t="str">
        <f t="shared" si="313"/>
        <v>92</v>
      </c>
      <c r="N2203" s="34">
        <f t="shared" si="315"/>
        <v>30897.53</v>
      </c>
      <c r="O2203" s="37">
        <v>22950</v>
      </c>
      <c r="P2203" s="37">
        <v>7947.53</v>
      </c>
      <c r="Q2203" s="32" t="s">
        <v>3872</v>
      </c>
      <c r="R2203" s="37" t="s">
        <v>11729</v>
      </c>
      <c r="S2203" s="38">
        <v>44419</v>
      </c>
      <c r="T2203" s="39">
        <f t="shared" si="316"/>
        <v>28</v>
      </c>
    </row>
    <row r="2204" spans="1:21" s="61" customFormat="1" ht="54" hidden="1" outlineLevel="1">
      <c r="A2204" s="32">
        <f t="shared" si="314"/>
        <v>2266</v>
      </c>
      <c r="B2204" s="32" t="s">
        <v>3868</v>
      </c>
      <c r="C2204" s="32" t="s">
        <v>20</v>
      </c>
      <c r="D2204" s="32" t="s">
        <v>11730</v>
      </c>
      <c r="E2204" s="34" t="s">
        <v>11731</v>
      </c>
      <c r="F2204" s="34" t="s">
        <v>11732</v>
      </c>
      <c r="G2204" s="34" t="s">
        <v>14206</v>
      </c>
      <c r="H2204" s="35" t="s">
        <v>11733</v>
      </c>
      <c r="I2204" s="36" t="str">
        <f t="shared" si="309"/>
        <v>4</v>
      </c>
      <c r="J2204" s="36">
        <f t="shared" si="310"/>
        <v>14</v>
      </c>
      <c r="K2204" s="36" t="str">
        <f t="shared" si="311"/>
        <v>05</v>
      </c>
      <c r="L2204" s="36" t="str">
        <f t="shared" si="312"/>
        <v>09</v>
      </c>
      <c r="M2204" s="36" t="str">
        <f t="shared" si="313"/>
        <v>91</v>
      </c>
      <c r="N2204" s="34">
        <f t="shared" si="315"/>
        <v>22216.735000000001</v>
      </c>
      <c r="O2204" s="37">
        <v>16500</v>
      </c>
      <c r="P2204" s="37">
        <v>5716.7349999999997</v>
      </c>
      <c r="Q2204" s="32" t="s">
        <v>3872</v>
      </c>
      <c r="R2204" s="37" t="s">
        <v>11734</v>
      </c>
      <c r="S2204" s="38">
        <v>44376</v>
      </c>
      <c r="T2204" s="39">
        <f t="shared" si="316"/>
        <v>28</v>
      </c>
    </row>
    <row r="2205" spans="1:21" s="61" customFormat="1" ht="54" hidden="1" outlineLevel="1">
      <c r="A2205" s="32">
        <f t="shared" si="314"/>
        <v>2267</v>
      </c>
      <c r="B2205" s="32" t="s">
        <v>3868</v>
      </c>
      <c r="C2205" s="32" t="s">
        <v>20</v>
      </c>
      <c r="D2205" s="32" t="s">
        <v>11735</v>
      </c>
      <c r="E2205" s="34">
        <v>583354698</v>
      </c>
      <c r="F2205" s="34" t="s">
        <v>11736</v>
      </c>
      <c r="G2205" s="34" t="s">
        <v>14207</v>
      </c>
      <c r="H2205" s="35" t="s">
        <v>11737</v>
      </c>
      <c r="I2205" s="36" t="str">
        <f t="shared" si="309"/>
        <v>3</v>
      </c>
      <c r="J2205" s="36">
        <f t="shared" si="310"/>
        <v>14</v>
      </c>
      <c r="K2205" s="36" t="str">
        <f t="shared" si="311"/>
        <v>28</v>
      </c>
      <c r="L2205" s="36" t="str">
        <f t="shared" si="312"/>
        <v>10</v>
      </c>
      <c r="M2205" s="36" t="str">
        <f t="shared" si="313"/>
        <v>99</v>
      </c>
      <c r="N2205" s="34">
        <f t="shared" si="315"/>
        <v>23087.536999999997</v>
      </c>
      <c r="O2205" s="37">
        <v>20100.599999999999</v>
      </c>
      <c r="P2205" s="37">
        <v>2986.9369999999999</v>
      </c>
      <c r="Q2205" s="32" t="s">
        <v>3872</v>
      </c>
      <c r="R2205" s="37" t="s">
        <v>11738</v>
      </c>
      <c r="S2205" s="38">
        <v>44531</v>
      </c>
      <c r="T2205" s="39">
        <f t="shared" si="316"/>
        <v>28</v>
      </c>
    </row>
    <row r="2206" spans="1:21" s="61" customFormat="1" ht="54" hidden="1" outlineLevel="1">
      <c r="A2206" s="32">
        <f t="shared" si="314"/>
        <v>2268</v>
      </c>
      <c r="B2206" s="32" t="s">
        <v>3868</v>
      </c>
      <c r="C2206" s="32" t="s">
        <v>20</v>
      </c>
      <c r="D2206" s="32" t="s">
        <v>11739</v>
      </c>
      <c r="E2206" s="34">
        <v>590798031</v>
      </c>
      <c r="F2206" s="34" t="s">
        <v>11740</v>
      </c>
      <c r="G2206" s="34" t="s">
        <v>14208</v>
      </c>
      <c r="H2206" s="35" t="s">
        <v>11741</v>
      </c>
      <c r="I2206" s="36" t="str">
        <f t="shared" si="309"/>
        <v>3</v>
      </c>
      <c r="J2206" s="36">
        <f t="shared" si="310"/>
        <v>14</v>
      </c>
      <c r="K2206" s="36" t="str">
        <f t="shared" si="311"/>
        <v>20</v>
      </c>
      <c r="L2206" s="36" t="str">
        <f t="shared" si="312"/>
        <v>09</v>
      </c>
      <c r="M2206" s="36" t="str">
        <f t="shared" si="313"/>
        <v>93</v>
      </c>
      <c r="N2206" s="34">
        <f t="shared" si="315"/>
        <v>22216.735000000001</v>
      </c>
      <c r="O2206" s="37">
        <v>16500</v>
      </c>
      <c r="P2206" s="37">
        <v>5716.7349999999997</v>
      </c>
      <c r="Q2206" s="32" t="s">
        <v>3872</v>
      </c>
      <c r="R2206" s="37" t="s">
        <v>11742</v>
      </c>
      <c r="S2206" s="38">
        <v>44376</v>
      </c>
      <c r="T2206" s="39">
        <f t="shared" si="316"/>
        <v>28</v>
      </c>
    </row>
    <row r="2207" spans="1:21" s="61" customFormat="1" ht="54" hidden="1" outlineLevel="1">
      <c r="A2207" s="32">
        <f t="shared" si="314"/>
        <v>2269</v>
      </c>
      <c r="B2207" s="32" t="s">
        <v>3868</v>
      </c>
      <c r="C2207" s="32" t="s">
        <v>20</v>
      </c>
      <c r="D2207" s="32" t="s">
        <v>11743</v>
      </c>
      <c r="E2207" s="34" t="s">
        <v>11744</v>
      </c>
      <c r="F2207" s="34" t="s">
        <v>11745</v>
      </c>
      <c r="G2207" s="34" t="s">
        <v>14209</v>
      </c>
      <c r="H2207" s="35" t="s">
        <v>11746</v>
      </c>
      <c r="I2207" s="36" t="str">
        <f t="shared" si="309"/>
        <v>4</v>
      </c>
      <c r="J2207" s="36">
        <f t="shared" si="310"/>
        <v>14</v>
      </c>
      <c r="K2207" s="36" t="str">
        <f t="shared" si="311"/>
        <v>21</v>
      </c>
      <c r="L2207" s="36" t="str">
        <f t="shared" si="312"/>
        <v>08</v>
      </c>
      <c r="M2207" s="36" t="str">
        <f t="shared" si="313"/>
        <v>85</v>
      </c>
      <c r="N2207" s="34">
        <f t="shared" si="315"/>
        <v>21400.756000000001</v>
      </c>
      <c r="O2207" s="37">
        <v>16500</v>
      </c>
      <c r="P2207" s="37">
        <v>4900.7560000000003</v>
      </c>
      <c r="Q2207" s="32" t="s">
        <v>3872</v>
      </c>
      <c r="R2207" s="37" t="s">
        <v>11747</v>
      </c>
      <c r="S2207" s="38">
        <v>44462</v>
      </c>
      <c r="T2207" s="39">
        <f t="shared" si="316"/>
        <v>28</v>
      </c>
    </row>
    <row r="2208" spans="1:21" s="61" customFormat="1" ht="54" hidden="1" outlineLevel="1">
      <c r="A2208" s="32">
        <f t="shared" si="314"/>
        <v>2270</v>
      </c>
      <c r="B2208" s="32" t="s">
        <v>3868</v>
      </c>
      <c r="C2208" s="32" t="s">
        <v>20</v>
      </c>
      <c r="D2208" s="32" t="s">
        <v>11748</v>
      </c>
      <c r="E2208" s="34" t="s">
        <v>11749</v>
      </c>
      <c r="F2208" s="34" t="s">
        <v>11750</v>
      </c>
      <c r="G2208" s="34" t="s">
        <v>14210</v>
      </c>
      <c r="H2208" s="35" t="s">
        <v>11751</v>
      </c>
      <c r="I2208" s="36" t="str">
        <f t="shared" si="309"/>
        <v>4</v>
      </c>
      <c r="J2208" s="36">
        <f t="shared" si="310"/>
        <v>14</v>
      </c>
      <c r="K2208" s="36" t="str">
        <f t="shared" si="311"/>
        <v>27</v>
      </c>
      <c r="L2208" s="36" t="str">
        <f t="shared" si="312"/>
        <v>08</v>
      </c>
      <c r="M2208" s="36" t="str">
        <f t="shared" si="313"/>
        <v>86</v>
      </c>
      <c r="N2208" s="34">
        <f t="shared" si="315"/>
        <v>23033.184000000001</v>
      </c>
      <c r="O2208" s="37">
        <v>16500</v>
      </c>
      <c r="P2208" s="37">
        <v>6533.1840000000002</v>
      </c>
      <c r="Q2208" s="32" t="s">
        <v>3872</v>
      </c>
      <c r="R2208" s="37" t="s">
        <v>11752</v>
      </c>
      <c r="S2208" s="38">
        <v>44462</v>
      </c>
      <c r="T2208" s="39">
        <f t="shared" si="316"/>
        <v>28</v>
      </c>
    </row>
    <row r="2209" spans="1:20" s="61" customFormat="1" ht="54" hidden="1" outlineLevel="1">
      <c r="A2209" s="32">
        <f t="shared" si="314"/>
        <v>2271</v>
      </c>
      <c r="B2209" s="32" t="s">
        <v>3868</v>
      </c>
      <c r="C2209" s="32" t="s">
        <v>20</v>
      </c>
      <c r="D2209" s="32" t="s">
        <v>11753</v>
      </c>
      <c r="E2209" s="34" t="s">
        <v>11754</v>
      </c>
      <c r="F2209" s="34" t="s">
        <v>11755</v>
      </c>
      <c r="G2209" s="34" t="s">
        <v>14211</v>
      </c>
      <c r="H2209" s="35" t="s">
        <v>11756</v>
      </c>
      <c r="I2209" s="36" t="str">
        <f t="shared" si="309"/>
        <v>3</v>
      </c>
      <c r="J2209" s="36">
        <f t="shared" si="310"/>
        <v>14</v>
      </c>
      <c r="K2209" s="36" t="str">
        <f t="shared" si="311"/>
        <v>24</v>
      </c>
      <c r="L2209" s="36" t="str">
        <f t="shared" si="312"/>
        <v>03</v>
      </c>
      <c r="M2209" s="36" t="str">
        <f t="shared" si="313"/>
        <v>92</v>
      </c>
      <c r="N2209" s="34">
        <f t="shared" si="315"/>
        <v>28944.012999999999</v>
      </c>
      <c r="O2209" s="37">
        <v>23200</v>
      </c>
      <c r="P2209" s="37">
        <v>5744.0129999999999</v>
      </c>
      <c r="Q2209" s="32" t="s">
        <v>3872</v>
      </c>
      <c r="R2209" s="37" t="s">
        <v>11757</v>
      </c>
      <c r="S2209" s="38">
        <v>44462</v>
      </c>
      <c r="T2209" s="39">
        <f t="shared" si="316"/>
        <v>28</v>
      </c>
    </row>
    <row r="2210" spans="1:20" s="61" customFormat="1" ht="54" hidden="1" outlineLevel="1">
      <c r="A2210" s="32">
        <f t="shared" si="314"/>
        <v>2272</v>
      </c>
      <c r="B2210" s="32" t="s">
        <v>3868</v>
      </c>
      <c r="C2210" s="32" t="s">
        <v>20</v>
      </c>
      <c r="D2210" s="32" t="s">
        <v>11758</v>
      </c>
      <c r="E2210" s="34" t="s">
        <v>11759</v>
      </c>
      <c r="F2210" s="34" t="s">
        <v>11760</v>
      </c>
      <c r="G2210" s="34" t="s">
        <v>14212</v>
      </c>
      <c r="H2210" s="35" t="s">
        <v>11761</v>
      </c>
      <c r="I2210" s="36" t="str">
        <f t="shared" si="309"/>
        <v>4</v>
      </c>
      <c r="J2210" s="36">
        <f t="shared" si="310"/>
        <v>14</v>
      </c>
      <c r="K2210" s="36" t="str">
        <f t="shared" si="311"/>
        <v>05</v>
      </c>
      <c r="L2210" s="36" t="str">
        <f t="shared" si="312"/>
        <v>10</v>
      </c>
      <c r="M2210" s="36" t="str">
        <f t="shared" si="313"/>
        <v>91</v>
      </c>
      <c r="N2210" s="34">
        <f t="shared" si="315"/>
        <v>27618.204000000002</v>
      </c>
      <c r="O2210" s="37">
        <v>24050</v>
      </c>
      <c r="P2210" s="37">
        <v>3568.2040000000002</v>
      </c>
      <c r="Q2210" s="32" t="s">
        <v>3872</v>
      </c>
      <c r="R2210" s="37" t="s">
        <v>11762</v>
      </c>
      <c r="S2210" s="38">
        <v>44466</v>
      </c>
      <c r="T2210" s="39">
        <f t="shared" si="316"/>
        <v>28</v>
      </c>
    </row>
    <row r="2211" spans="1:20" s="61" customFormat="1" ht="54" hidden="1" outlineLevel="1">
      <c r="A2211" s="32">
        <f t="shared" si="314"/>
        <v>2273</v>
      </c>
      <c r="B2211" s="32" t="s">
        <v>3868</v>
      </c>
      <c r="C2211" s="32" t="s">
        <v>20</v>
      </c>
      <c r="D2211" s="32" t="s">
        <v>11763</v>
      </c>
      <c r="E2211" s="34">
        <v>520821645</v>
      </c>
      <c r="F2211" s="34" t="s">
        <v>11764</v>
      </c>
      <c r="G2211" s="34" t="s">
        <v>14213</v>
      </c>
      <c r="H2211" s="35" t="s">
        <v>11765</v>
      </c>
      <c r="I2211" s="36" t="str">
        <f t="shared" si="309"/>
        <v>3</v>
      </c>
      <c r="J2211" s="36">
        <f t="shared" si="310"/>
        <v>14</v>
      </c>
      <c r="K2211" s="36" t="str">
        <f t="shared" si="311"/>
        <v>23</v>
      </c>
      <c r="L2211" s="36" t="str">
        <f t="shared" si="312"/>
        <v>06</v>
      </c>
      <c r="M2211" s="36" t="str">
        <f t="shared" si="313"/>
        <v>94</v>
      </c>
      <c r="N2211" s="34">
        <f t="shared" si="315"/>
        <v>29859.567999999999</v>
      </c>
      <c r="O2211" s="37">
        <v>26000</v>
      </c>
      <c r="P2211" s="37">
        <v>3859.5680000000002</v>
      </c>
      <c r="Q2211" s="32" t="s">
        <v>3872</v>
      </c>
      <c r="R2211" s="37" t="s">
        <v>11766</v>
      </c>
      <c r="S2211" s="38">
        <v>44468</v>
      </c>
      <c r="T2211" s="39">
        <f t="shared" si="316"/>
        <v>28</v>
      </c>
    </row>
    <row r="2212" spans="1:20" s="61" customFormat="1" ht="54" hidden="1" outlineLevel="1">
      <c r="A2212" s="32">
        <f t="shared" si="314"/>
        <v>2274</v>
      </c>
      <c r="B2212" s="32" t="s">
        <v>3868</v>
      </c>
      <c r="C2212" s="32" t="s">
        <v>20</v>
      </c>
      <c r="D2212" s="32" t="s">
        <v>11767</v>
      </c>
      <c r="E2212" s="34">
        <v>537836444</v>
      </c>
      <c r="F2212" s="34" t="s">
        <v>11768</v>
      </c>
      <c r="G2212" s="34" t="s">
        <v>14214</v>
      </c>
      <c r="H2212" s="35" t="s">
        <v>11769</v>
      </c>
      <c r="I2212" s="36" t="str">
        <f t="shared" si="309"/>
        <v>4</v>
      </c>
      <c r="J2212" s="36">
        <f t="shared" si="310"/>
        <v>14</v>
      </c>
      <c r="K2212" s="36" t="str">
        <f t="shared" si="311"/>
        <v>29</v>
      </c>
      <c r="L2212" s="36" t="str">
        <f t="shared" si="312"/>
        <v>06</v>
      </c>
      <c r="M2212" s="36" t="str">
        <f t="shared" si="313"/>
        <v>89</v>
      </c>
      <c r="N2212" s="34">
        <f t="shared" si="315"/>
        <v>15722.21</v>
      </c>
      <c r="O2212" s="37">
        <v>13690</v>
      </c>
      <c r="P2212" s="37">
        <v>2032.21</v>
      </c>
      <c r="Q2212" s="32" t="s">
        <v>3872</v>
      </c>
      <c r="R2212" s="37" t="s">
        <v>11770</v>
      </c>
      <c r="S2212" s="38">
        <v>44466</v>
      </c>
      <c r="T2212" s="39">
        <f t="shared" si="316"/>
        <v>28</v>
      </c>
    </row>
    <row r="2213" spans="1:20" s="61" customFormat="1" ht="54" hidden="1" outlineLevel="1">
      <c r="A2213" s="32">
        <f t="shared" si="314"/>
        <v>2275</v>
      </c>
      <c r="B2213" s="32" t="s">
        <v>3868</v>
      </c>
      <c r="C2213" s="32" t="s">
        <v>20</v>
      </c>
      <c r="D2213" s="32" t="s">
        <v>11771</v>
      </c>
      <c r="E2213" s="34">
        <v>519240174</v>
      </c>
      <c r="F2213" s="34" t="s">
        <v>11772</v>
      </c>
      <c r="G2213" s="34" t="s">
        <v>14215</v>
      </c>
      <c r="H2213" s="35" t="s">
        <v>11773</v>
      </c>
      <c r="I2213" s="36" t="str">
        <f t="shared" si="309"/>
        <v>4</v>
      </c>
      <c r="J2213" s="36">
        <f t="shared" si="310"/>
        <v>14</v>
      </c>
      <c r="K2213" s="36" t="str">
        <f t="shared" si="311"/>
        <v>14</v>
      </c>
      <c r="L2213" s="36" t="str">
        <f t="shared" si="312"/>
        <v>05</v>
      </c>
      <c r="M2213" s="36" t="str">
        <f t="shared" si="313"/>
        <v>81</v>
      </c>
      <c r="N2213" s="34">
        <f t="shared" si="315"/>
        <v>26184.544999999998</v>
      </c>
      <c r="O2213" s="37">
        <v>22800</v>
      </c>
      <c r="P2213" s="37">
        <v>3384.5450000000001</v>
      </c>
      <c r="Q2213" s="32" t="s">
        <v>3872</v>
      </c>
      <c r="R2213" s="37" t="s">
        <v>11774</v>
      </c>
      <c r="S2213" s="38">
        <v>44466</v>
      </c>
      <c r="T2213" s="39">
        <f t="shared" si="316"/>
        <v>28</v>
      </c>
    </row>
    <row r="2214" spans="1:20" s="61" customFormat="1" ht="54" hidden="1" outlineLevel="1">
      <c r="A2214" s="32">
        <f t="shared" si="314"/>
        <v>2276</v>
      </c>
      <c r="B2214" s="32" t="s">
        <v>3868</v>
      </c>
      <c r="C2214" s="32" t="s">
        <v>20</v>
      </c>
      <c r="D2214" s="32" t="s">
        <v>11775</v>
      </c>
      <c r="E2214" s="34">
        <v>527666660</v>
      </c>
      <c r="F2214" s="34" t="s">
        <v>11776</v>
      </c>
      <c r="G2214" s="34" t="s">
        <v>14216</v>
      </c>
      <c r="H2214" s="35" t="s">
        <v>11777</v>
      </c>
      <c r="I2214" s="36" t="str">
        <f t="shared" si="309"/>
        <v>3</v>
      </c>
      <c r="J2214" s="36">
        <f t="shared" si="310"/>
        <v>14</v>
      </c>
      <c r="K2214" s="36" t="str">
        <f t="shared" si="311"/>
        <v>01</v>
      </c>
      <c r="L2214" s="36" t="str">
        <f t="shared" si="312"/>
        <v>04</v>
      </c>
      <c r="M2214" s="36" t="str">
        <f t="shared" si="313"/>
        <v>98</v>
      </c>
      <c r="N2214" s="34">
        <f t="shared" si="315"/>
        <v>24556.411</v>
      </c>
      <c r="O2214" s="37">
        <v>20500</v>
      </c>
      <c r="P2214" s="37">
        <v>4056.4110000000001</v>
      </c>
      <c r="Q2214" s="32" t="s">
        <v>3872</v>
      </c>
      <c r="R2214" s="37" t="s">
        <v>11778</v>
      </c>
      <c r="S2214" s="38">
        <v>44469</v>
      </c>
      <c r="T2214" s="39">
        <f t="shared" si="316"/>
        <v>28</v>
      </c>
    </row>
    <row r="2215" spans="1:20" s="61" customFormat="1" ht="54" hidden="1" outlineLevel="1">
      <c r="A2215" s="32">
        <f t="shared" si="314"/>
        <v>2277</v>
      </c>
      <c r="B2215" s="32" t="s">
        <v>3868</v>
      </c>
      <c r="C2215" s="32" t="s">
        <v>20</v>
      </c>
      <c r="D2215" s="32" t="s">
        <v>11779</v>
      </c>
      <c r="E2215" s="34">
        <v>558675476</v>
      </c>
      <c r="F2215" s="34" t="s">
        <v>11780</v>
      </c>
      <c r="G2215" s="34" t="s">
        <v>14217</v>
      </c>
      <c r="H2215" s="35" t="s">
        <v>11781</v>
      </c>
      <c r="I2215" s="36" t="str">
        <f t="shared" si="309"/>
        <v>3</v>
      </c>
      <c r="J2215" s="36">
        <f t="shared" si="310"/>
        <v>14</v>
      </c>
      <c r="K2215" s="36" t="str">
        <f t="shared" si="311"/>
        <v>10</v>
      </c>
      <c r="L2215" s="36" t="str">
        <f t="shared" si="312"/>
        <v>09</v>
      </c>
      <c r="M2215" s="36" t="str">
        <f t="shared" si="313"/>
        <v>91</v>
      </c>
      <c r="N2215" s="34">
        <f t="shared" si="315"/>
        <v>29515.035</v>
      </c>
      <c r="O2215" s="37">
        <v>25700</v>
      </c>
      <c r="P2215" s="37">
        <v>3815.0349999999999</v>
      </c>
      <c r="Q2215" s="32" t="s">
        <v>3872</v>
      </c>
      <c r="R2215" s="37" t="s">
        <v>11782</v>
      </c>
      <c r="S2215" s="38">
        <v>44474</v>
      </c>
      <c r="T2215" s="39">
        <f t="shared" si="316"/>
        <v>28</v>
      </c>
    </row>
    <row r="2216" spans="1:20" s="61" customFormat="1" ht="54" hidden="1" outlineLevel="1">
      <c r="A2216" s="32">
        <f t="shared" si="314"/>
        <v>2278</v>
      </c>
      <c r="B2216" s="32" t="s">
        <v>3868</v>
      </c>
      <c r="C2216" s="32" t="s">
        <v>20</v>
      </c>
      <c r="D2216" s="32" t="s">
        <v>11783</v>
      </c>
      <c r="E2216" s="34">
        <v>600223440</v>
      </c>
      <c r="F2216" s="34" t="s">
        <v>11784</v>
      </c>
      <c r="G2216" s="34" t="s">
        <v>14218</v>
      </c>
      <c r="H2216" s="35" t="s">
        <v>11785</v>
      </c>
      <c r="I2216" s="36" t="str">
        <f t="shared" si="309"/>
        <v>3</v>
      </c>
      <c r="J2216" s="36">
        <f t="shared" si="310"/>
        <v>14</v>
      </c>
      <c r="K2216" s="36" t="str">
        <f t="shared" si="311"/>
        <v>25</v>
      </c>
      <c r="L2216" s="36" t="str">
        <f t="shared" si="312"/>
        <v>09</v>
      </c>
      <c r="M2216" s="36" t="str">
        <f t="shared" si="313"/>
        <v>88</v>
      </c>
      <c r="N2216" s="34">
        <f t="shared" si="315"/>
        <v>17352.429</v>
      </c>
      <c r="O2216" s="37">
        <v>15109.5</v>
      </c>
      <c r="P2216" s="37">
        <v>2242.9290000000001</v>
      </c>
      <c r="Q2216" s="32" t="s">
        <v>3872</v>
      </c>
      <c r="R2216" s="37" t="s">
        <v>11786</v>
      </c>
      <c r="S2216" s="38">
        <v>44468</v>
      </c>
      <c r="T2216" s="39">
        <f t="shared" si="316"/>
        <v>28</v>
      </c>
    </row>
    <row r="2217" spans="1:20" s="61" customFormat="1" ht="54" hidden="1" outlineLevel="1">
      <c r="A2217" s="32">
        <f t="shared" si="314"/>
        <v>2279</v>
      </c>
      <c r="B2217" s="32" t="s">
        <v>3868</v>
      </c>
      <c r="C2217" s="32" t="s">
        <v>20</v>
      </c>
      <c r="D2217" s="32" t="s">
        <v>11787</v>
      </c>
      <c r="E2217" s="34">
        <v>535703548</v>
      </c>
      <c r="F2217" s="34" t="s">
        <v>11788</v>
      </c>
      <c r="G2217" s="34" t="s">
        <v>14219</v>
      </c>
      <c r="H2217" s="35" t="s">
        <v>11789</v>
      </c>
      <c r="I2217" s="36" t="str">
        <f t="shared" si="309"/>
        <v>4</v>
      </c>
      <c r="J2217" s="36">
        <f t="shared" si="310"/>
        <v>14</v>
      </c>
      <c r="K2217" s="36" t="str">
        <f t="shared" si="311"/>
        <v>26</v>
      </c>
      <c r="L2217" s="36" t="str">
        <f t="shared" si="312"/>
        <v>06</v>
      </c>
      <c r="M2217" s="36" t="str">
        <f t="shared" si="313"/>
        <v>93</v>
      </c>
      <c r="N2217" s="34">
        <f t="shared" si="315"/>
        <v>30004.460999999999</v>
      </c>
      <c r="O2217" s="37">
        <v>24050</v>
      </c>
      <c r="P2217" s="37">
        <v>5954.4610000000002</v>
      </c>
      <c r="Q2217" s="32" t="s">
        <v>3872</v>
      </c>
      <c r="R2217" s="37" t="s">
        <v>11790</v>
      </c>
      <c r="S2217" s="38">
        <v>44468</v>
      </c>
      <c r="T2217" s="39">
        <f t="shared" si="316"/>
        <v>28</v>
      </c>
    </row>
    <row r="2218" spans="1:20" s="61" customFormat="1" ht="54" hidden="1" outlineLevel="1">
      <c r="A2218" s="32">
        <f t="shared" si="314"/>
        <v>2280</v>
      </c>
      <c r="B2218" s="32" t="s">
        <v>3868</v>
      </c>
      <c r="C2218" s="32" t="s">
        <v>20</v>
      </c>
      <c r="D2218" s="32" t="s">
        <v>11791</v>
      </c>
      <c r="E2218" s="34">
        <v>524845567</v>
      </c>
      <c r="F2218" s="34" t="s">
        <v>11792</v>
      </c>
      <c r="G2218" s="34" t="s">
        <v>14220</v>
      </c>
      <c r="H2218" s="35" t="s">
        <v>11793</v>
      </c>
      <c r="I2218" s="36" t="str">
        <f t="shared" si="309"/>
        <v>4</v>
      </c>
      <c r="J2218" s="36">
        <f t="shared" si="310"/>
        <v>14</v>
      </c>
      <c r="K2218" s="36" t="str">
        <f t="shared" si="311"/>
        <v>24</v>
      </c>
      <c r="L2218" s="36" t="str">
        <f t="shared" si="312"/>
        <v>10</v>
      </c>
      <c r="M2218" s="36" t="str">
        <f t="shared" si="313"/>
        <v>71</v>
      </c>
      <c r="N2218" s="34">
        <f t="shared" si="315"/>
        <v>21141.696</v>
      </c>
      <c r="O2218" s="37">
        <v>16500</v>
      </c>
      <c r="P2218" s="37">
        <v>4641.6959999999999</v>
      </c>
      <c r="Q2218" s="32" t="s">
        <v>3872</v>
      </c>
      <c r="R2218" s="37" t="s">
        <v>11794</v>
      </c>
      <c r="S2218" s="38">
        <v>44474</v>
      </c>
      <c r="T2218" s="39">
        <f t="shared" si="316"/>
        <v>28</v>
      </c>
    </row>
    <row r="2219" spans="1:20" s="61" customFormat="1" ht="54" hidden="1" outlineLevel="1">
      <c r="A2219" s="32">
        <f t="shared" si="314"/>
        <v>2281</v>
      </c>
      <c r="B2219" s="32" t="s">
        <v>3868</v>
      </c>
      <c r="C2219" s="32" t="s">
        <v>20</v>
      </c>
      <c r="D2219" s="32" t="s">
        <v>11795</v>
      </c>
      <c r="E2219" s="34">
        <v>504038647</v>
      </c>
      <c r="F2219" s="34" t="s">
        <v>11796</v>
      </c>
      <c r="G2219" s="34" t="s">
        <v>14221</v>
      </c>
      <c r="H2219" s="35" t="s">
        <v>11797</v>
      </c>
      <c r="I2219" s="36" t="str">
        <f t="shared" si="309"/>
        <v>4</v>
      </c>
      <c r="J2219" s="36">
        <f t="shared" si="310"/>
        <v>14</v>
      </c>
      <c r="K2219" s="36" t="str">
        <f t="shared" si="311"/>
        <v>07</v>
      </c>
      <c r="L2219" s="36" t="str">
        <f t="shared" si="312"/>
        <v>12</v>
      </c>
      <c r="M2219" s="36" t="str">
        <f t="shared" si="313"/>
        <v>85</v>
      </c>
      <c r="N2219" s="34">
        <f t="shared" si="315"/>
        <v>30004.460999999999</v>
      </c>
      <c r="O2219" s="37">
        <v>24050</v>
      </c>
      <c r="P2219" s="37">
        <v>5954.4610000000002</v>
      </c>
      <c r="Q2219" s="32" t="s">
        <v>3872</v>
      </c>
      <c r="R2219" s="37" t="s">
        <v>11798</v>
      </c>
      <c r="S2219" s="38">
        <v>44474</v>
      </c>
      <c r="T2219" s="39">
        <f t="shared" si="316"/>
        <v>28</v>
      </c>
    </row>
    <row r="2220" spans="1:20" s="61" customFormat="1" ht="54" hidden="1" outlineLevel="1">
      <c r="A2220" s="32">
        <f t="shared" si="314"/>
        <v>2282</v>
      </c>
      <c r="B2220" s="32" t="s">
        <v>3868</v>
      </c>
      <c r="C2220" s="32" t="s">
        <v>20</v>
      </c>
      <c r="D2220" s="32" t="s">
        <v>11799</v>
      </c>
      <c r="E2220" s="34">
        <v>636764611</v>
      </c>
      <c r="F2220" s="34" t="s">
        <v>11800</v>
      </c>
      <c r="G2220" s="34" t="s">
        <v>14222</v>
      </c>
      <c r="H2220" s="35" t="s">
        <v>11801</v>
      </c>
      <c r="I2220" s="36" t="str">
        <f t="shared" si="309"/>
        <v>4</v>
      </c>
      <c r="J2220" s="36">
        <f t="shared" si="310"/>
        <v>14</v>
      </c>
      <c r="K2220" s="36" t="str">
        <f t="shared" si="311"/>
        <v>19</v>
      </c>
      <c r="L2220" s="36" t="str">
        <f t="shared" si="312"/>
        <v>05</v>
      </c>
      <c r="M2220" s="36" t="str">
        <f t="shared" si="313"/>
        <v>95</v>
      </c>
      <c r="N2220" s="34">
        <f t="shared" si="315"/>
        <v>28194.510000000002</v>
      </c>
      <c r="O2220" s="37">
        <v>23537</v>
      </c>
      <c r="P2220" s="37">
        <v>4657.51</v>
      </c>
      <c r="Q2220" s="32" t="s">
        <v>3872</v>
      </c>
      <c r="R2220" s="37" t="s">
        <v>11802</v>
      </c>
      <c r="S2220" s="38">
        <v>44476</v>
      </c>
      <c r="T2220" s="39">
        <f t="shared" si="316"/>
        <v>28</v>
      </c>
    </row>
    <row r="2221" spans="1:20" s="61" customFormat="1" ht="54" hidden="1" outlineLevel="1">
      <c r="A2221" s="32">
        <f t="shared" si="314"/>
        <v>2283</v>
      </c>
      <c r="B2221" s="32" t="s">
        <v>3868</v>
      </c>
      <c r="C2221" s="32" t="s">
        <v>20</v>
      </c>
      <c r="D2221" s="32" t="s">
        <v>11803</v>
      </c>
      <c r="E2221" s="34">
        <v>535836398</v>
      </c>
      <c r="F2221" s="34" t="s">
        <v>11804</v>
      </c>
      <c r="G2221" s="34" t="s">
        <v>14223</v>
      </c>
      <c r="H2221" s="35" t="s">
        <v>11805</v>
      </c>
      <c r="I2221" s="36" t="str">
        <f t="shared" si="309"/>
        <v>3</v>
      </c>
      <c r="J2221" s="36">
        <f t="shared" si="310"/>
        <v>14</v>
      </c>
      <c r="K2221" s="36" t="str">
        <f t="shared" si="311"/>
        <v>29</v>
      </c>
      <c r="L2221" s="36" t="str">
        <f t="shared" si="312"/>
        <v>05</v>
      </c>
      <c r="M2221" s="36" t="str">
        <f t="shared" si="313"/>
        <v>91</v>
      </c>
      <c r="N2221" s="34">
        <f t="shared" si="315"/>
        <v>16500</v>
      </c>
      <c r="O2221" s="37">
        <v>16500</v>
      </c>
      <c r="P2221" s="37">
        <v>0</v>
      </c>
      <c r="Q2221" s="32" t="s">
        <v>3872</v>
      </c>
      <c r="R2221" s="37" t="s">
        <v>11806</v>
      </c>
      <c r="S2221" s="38">
        <v>44476</v>
      </c>
      <c r="T2221" s="39">
        <f t="shared" si="316"/>
        <v>28</v>
      </c>
    </row>
    <row r="2222" spans="1:20" s="61" customFormat="1" ht="54" hidden="1" outlineLevel="1">
      <c r="A2222" s="32">
        <f t="shared" si="314"/>
        <v>2284</v>
      </c>
      <c r="B2222" s="32" t="s">
        <v>3868</v>
      </c>
      <c r="C2222" s="32" t="s">
        <v>20</v>
      </c>
      <c r="D2222" s="32" t="s">
        <v>11807</v>
      </c>
      <c r="E2222" s="34">
        <v>564991826</v>
      </c>
      <c r="F2222" s="34" t="s">
        <v>11808</v>
      </c>
      <c r="G2222" s="34" t="s">
        <v>14224</v>
      </c>
      <c r="H2222" s="35" t="s">
        <v>11809</v>
      </c>
      <c r="I2222" s="36" t="str">
        <f t="shared" si="309"/>
        <v>3</v>
      </c>
      <c r="J2222" s="36">
        <f t="shared" si="310"/>
        <v>14</v>
      </c>
      <c r="K2222" s="36" t="str">
        <f t="shared" si="311"/>
        <v>20</v>
      </c>
      <c r="L2222" s="36" t="str">
        <f t="shared" si="312"/>
        <v>11</v>
      </c>
      <c r="M2222" s="36" t="str">
        <f t="shared" si="313"/>
        <v>95</v>
      </c>
      <c r="N2222" s="34">
        <f t="shared" si="315"/>
        <v>27000.224000000002</v>
      </c>
      <c r="O2222" s="37">
        <v>22540</v>
      </c>
      <c r="P2222" s="37">
        <v>4460.2240000000002</v>
      </c>
      <c r="Q2222" s="32" t="s">
        <v>3872</v>
      </c>
      <c r="R2222" s="37" t="s">
        <v>11810</v>
      </c>
      <c r="S2222" s="38">
        <v>44487</v>
      </c>
      <c r="T2222" s="39">
        <f t="shared" si="316"/>
        <v>28</v>
      </c>
    </row>
    <row r="2223" spans="1:20" s="61" customFormat="1" ht="54" hidden="1" outlineLevel="1">
      <c r="A2223" s="32">
        <f t="shared" si="314"/>
        <v>2285</v>
      </c>
      <c r="B2223" s="32" t="s">
        <v>3868</v>
      </c>
      <c r="C2223" s="32" t="s">
        <v>20</v>
      </c>
      <c r="D2223" s="32" t="s">
        <v>11811</v>
      </c>
      <c r="E2223" s="34">
        <v>526827001</v>
      </c>
      <c r="F2223" s="34" t="s">
        <v>11812</v>
      </c>
      <c r="G2223" s="34" t="s">
        <v>14225</v>
      </c>
      <c r="H2223" s="35" t="s">
        <v>11813</v>
      </c>
      <c r="I2223" s="36" t="str">
        <f t="shared" si="309"/>
        <v>4</v>
      </c>
      <c r="J2223" s="36">
        <f t="shared" si="310"/>
        <v>14</v>
      </c>
      <c r="K2223" s="36" t="str">
        <f t="shared" si="311"/>
        <v>23</v>
      </c>
      <c r="L2223" s="36" t="str">
        <f t="shared" si="312"/>
        <v>01</v>
      </c>
      <c r="M2223" s="36" t="str">
        <f t="shared" si="313"/>
        <v>81</v>
      </c>
      <c r="N2223" s="34">
        <f t="shared" si="315"/>
        <v>28811.376</v>
      </c>
      <c r="O2223" s="37">
        <v>24050</v>
      </c>
      <c r="P2223" s="37">
        <v>4761.3760000000002</v>
      </c>
      <c r="Q2223" s="32" t="s">
        <v>3872</v>
      </c>
      <c r="R2223" s="37" t="s">
        <v>11814</v>
      </c>
      <c r="S2223" s="38">
        <v>44487</v>
      </c>
      <c r="T2223" s="39">
        <f t="shared" si="316"/>
        <v>28</v>
      </c>
    </row>
    <row r="2224" spans="1:20" s="61" customFormat="1" ht="54" hidden="1" outlineLevel="1">
      <c r="A2224" s="32">
        <f t="shared" si="314"/>
        <v>2286</v>
      </c>
      <c r="B2224" s="32" t="s">
        <v>3868</v>
      </c>
      <c r="C2224" s="32" t="s">
        <v>20</v>
      </c>
      <c r="D2224" s="32" t="s">
        <v>11815</v>
      </c>
      <c r="E2224" s="34">
        <v>576495931</v>
      </c>
      <c r="F2224" s="34" t="s">
        <v>11816</v>
      </c>
      <c r="G2224" s="34" t="s">
        <v>14226</v>
      </c>
      <c r="H2224" s="35" t="s">
        <v>11817</v>
      </c>
      <c r="I2224" s="36" t="str">
        <f t="shared" si="309"/>
        <v>4</v>
      </c>
      <c r="J2224" s="36">
        <f t="shared" si="310"/>
        <v>14</v>
      </c>
      <c r="K2224" s="36" t="str">
        <f t="shared" si="311"/>
        <v>11</v>
      </c>
      <c r="L2224" s="36" t="str">
        <f t="shared" si="312"/>
        <v>06</v>
      </c>
      <c r="M2224" s="36" t="str">
        <f t="shared" si="313"/>
        <v>87</v>
      </c>
      <c r="N2224" s="34">
        <f t="shared" si="315"/>
        <v>26823.116000000002</v>
      </c>
      <c r="O2224" s="37">
        <v>21500</v>
      </c>
      <c r="P2224" s="37">
        <v>5323.116</v>
      </c>
      <c r="Q2224" s="32" t="s">
        <v>3872</v>
      </c>
      <c r="R2224" s="37" t="s">
        <v>11818</v>
      </c>
      <c r="S2224" s="38">
        <v>44407</v>
      </c>
      <c r="T2224" s="39">
        <f t="shared" si="316"/>
        <v>28</v>
      </c>
    </row>
    <row r="2225" spans="1:20" s="61" customFormat="1" ht="54" hidden="1" outlineLevel="1">
      <c r="A2225" s="32">
        <f t="shared" si="314"/>
        <v>2287</v>
      </c>
      <c r="B2225" s="32" t="s">
        <v>3868</v>
      </c>
      <c r="C2225" s="32" t="s">
        <v>20</v>
      </c>
      <c r="D2225" s="32" t="s">
        <v>11819</v>
      </c>
      <c r="E2225" s="34">
        <v>571733802</v>
      </c>
      <c r="F2225" s="34" t="s">
        <v>11820</v>
      </c>
      <c r="G2225" s="34" t="s">
        <v>14227</v>
      </c>
      <c r="H2225" s="35" t="s">
        <v>11821</v>
      </c>
      <c r="I2225" s="36" t="str">
        <f t="shared" si="309"/>
        <v>3</v>
      </c>
      <c r="J2225" s="36">
        <f t="shared" si="310"/>
        <v>14</v>
      </c>
      <c r="K2225" s="36" t="str">
        <f t="shared" si="311"/>
        <v>30</v>
      </c>
      <c r="L2225" s="36" t="str">
        <f t="shared" si="312"/>
        <v>03</v>
      </c>
      <c r="M2225" s="36" t="str">
        <f t="shared" si="313"/>
        <v>94</v>
      </c>
      <c r="N2225" s="34">
        <f t="shared" si="315"/>
        <v>18950.625</v>
      </c>
      <c r="O2225" s="37">
        <v>16500</v>
      </c>
      <c r="P2225" s="37">
        <v>2450.625</v>
      </c>
      <c r="Q2225" s="32" t="s">
        <v>3872</v>
      </c>
      <c r="R2225" s="37" t="s">
        <v>11822</v>
      </c>
      <c r="S2225" s="38">
        <v>44496</v>
      </c>
      <c r="T2225" s="39">
        <f t="shared" si="316"/>
        <v>28</v>
      </c>
    </row>
    <row r="2226" spans="1:20" s="61" customFormat="1" ht="54" hidden="1" outlineLevel="1">
      <c r="A2226" s="32">
        <f t="shared" si="314"/>
        <v>2288</v>
      </c>
      <c r="B2226" s="32" t="s">
        <v>3868</v>
      </c>
      <c r="C2226" s="32" t="s">
        <v>20</v>
      </c>
      <c r="D2226" s="32" t="s">
        <v>11823</v>
      </c>
      <c r="E2226" s="34">
        <v>591387559</v>
      </c>
      <c r="F2226" s="34" t="s">
        <v>11824</v>
      </c>
      <c r="G2226" s="34" t="s">
        <v>14228</v>
      </c>
      <c r="H2226" s="35" t="s">
        <v>11825</v>
      </c>
      <c r="I2226" s="36" t="str">
        <f t="shared" si="309"/>
        <v>3</v>
      </c>
      <c r="J2226" s="36">
        <f t="shared" si="310"/>
        <v>14</v>
      </c>
      <c r="K2226" s="36" t="str">
        <f t="shared" si="311"/>
        <v>31</v>
      </c>
      <c r="L2226" s="36" t="str">
        <f t="shared" si="312"/>
        <v>12</v>
      </c>
      <c r="M2226" s="36" t="str">
        <f t="shared" si="313"/>
        <v>92</v>
      </c>
      <c r="N2226" s="34">
        <f t="shared" si="315"/>
        <v>16247.4</v>
      </c>
      <c r="O2226" s="37">
        <v>16247.4</v>
      </c>
      <c r="P2226" s="37">
        <v>0</v>
      </c>
      <c r="Q2226" s="32" t="s">
        <v>3872</v>
      </c>
      <c r="R2226" s="37" t="s">
        <v>11826</v>
      </c>
      <c r="S2226" s="38">
        <v>44321</v>
      </c>
      <c r="T2226" s="39">
        <f t="shared" si="316"/>
        <v>28</v>
      </c>
    </row>
    <row r="2227" spans="1:20" s="61" customFormat="1" ht="54" hidden="1" outlineLevel="1">
      <c r="A2227" s="32">
        <f t="shared" si="314"/>
        <v>2289</v>
      </c>
      <c r="B2227" s="32" t="s">
        <v>3868</v>
      </c>
      <c r="C2227" s="32" t="s">
        <v>20</v>
      </c>
      <c r="D2227" s="32" t="s">
        <v>11827</v>
      </c>
      <c r="E2227" s="34">
        <v>453971850</v>
      </c>
      <c r="F2227" s="34" t="s">
        <v>11828</v>
      </c>
      <c r="G2227" s="34" t="s">
        <v>14229</v>
      </c>
      <c r="H2227" s="35" t="s">
        <v>11829</v>
      </c>
      <c r="I2227" s="36" t="str">
        <f t="shared" si="309"/>
        <v>4</v>
      </c>
      <c r="J2227" s="36">
        <f t="shared" si="310"/>
        <v>14</v>
      </c>
      <c r="K2227" s="36" t="str">
        <f t="shared" si="311"/>
        <v>10</v>
      </c>
      <c r="L2227" s="36" t="str">
        <f t="shared" si="312"/>
        <v>03</v>
      </c>
      <c r="M2227" s="36" t="str">
        <f t="shared" si="313"/>
        <v>74</v>
      </c>
      <c r="N2227" s="34">
        <f t="shared" si="315"/>
        <v>28138.807000000001</v>
      </c>
      <c r="O2227" s="37">
        <v>24500</v>
      </c>
      <c r="P2227" s="37">
        <v>3638.8069999999998</v>
      </c>
      <c r="Q2227" s="32" t="s">
        <v>3872</v>
      </c>
      <c r="R2227" s="37" t="s">
        <v>11830</v>
      </c>
      <c r="S2227" s="38">
        <v>44497</v>
      </c>
      <c r="T2227" s="39">
        <f t="shared" si="316"/>
        <v>28</v>
      </c>
    </row>
    <row r="2228" spans="1:20" s="61" customFormat="1" ht="54" hidden="1" outlineLevel="1">
      <c r="A2228" s="32">
        <f t="shared" si="314"/>
        <v>2290</v>
      </c>
      <c r="B2228" s="32" t="s">
        <v>3868</v>
      </c>
      <c r="C2228" s="32" t="s">
        <v>20</v>
      </c>
      <c r="D2228" s="32" t="s">
        <v>11831</v>
      </c>
      <c r="E2228" s="34">
        <v>528305429</v>
      </c>
      <c r="F2228" s="34" t="s">
        <v>11832</v>
      </c>
      <c r="G2228" s="34" t="s">
        <v>14230</v>
      </c>
      <c r="H2228" s="35" t="s">
        <v>11833</v>
      </c>
      <c r="I2228" s="36" t="str">
        <f t="shared" si="309"/>
        <v>4</v>
      </c>
      <c r="J2228" s="36">
        <f t="shared" si="310"/>
        <v>14</v>
      </c>
      <c r="K2228" s="36" t="str">
        <f t="shared" si="311"/>
        <v>20</v>
      </c>
      <c r="L2228" s="36" t="str">
        <f t="shared" si="312"/>
        <v>06</v>
      </c>
      <c r="M2228" s="36" t="str">
        <f t="shared" si="313"/>
        <v>88</v>
      </c>
      <c r="N2228" s="34">
        <f t="shared" si="315"/>
        <v>15856.385</v>
      </c>
      <c r="O2228" s="37">
        <v>13805</v>
      </c>
      <c r="P2228" s="37">
        <v>2051.3850000000002</v>
      </c>
      <c r="Q2228" s="32" t="s">
        <v>3872</v>
      </c>
      <c r="R2228" s="37" t="s">
        <v>11834</v>
      </c>
      <c r="S2228" s="38">
        <v>44509</v>
      </c>
      <c r="T2228" s="39">
        <f t="shared" si="316"/>
        <v>28</v>
      </c>
    </row>
    <row r="2229" spans="1:20" s="61" customFormat="1" ht="54" hidden="1" outlineLevel="1">
      <c r="A2229" s="32">
        <f t="shared" si="314"/>
        <v>2291</v>
      </c>
      <c r="B2229" s="32" t="s">
        <v>3868</v>
      </c>
      <c r="C2229" s="32" t="s">
        <v>20</v>
      </c>
      <c r="D2229" s="32" t="s">
        <v>11835</v>
      </c>
      <c r="E2229" s="34">
        <v>557047767</v>
      </c>
      <c r="F2229" s="34" t="s">
        <v>11836</v>
      </c>
      <c r="G2229" s="34" t="s">
        <v>14231</v>
      </c>
      <c r="H2229" s="35" t="s">
        <v>11837</v>
      </c>
      <c r="I2229" s="36" t="str">
        <f t="shared" si="309"/>
        <v>4</v>
      </c>
      <c r="J2229" s="36">
        <f t="shared" si="310"/>
        <v>14</v>
      </c>
      <c r="K2229" s="36" t="str">
        <f t="shared" si="311"/>
        <v>18</v>
      </c>
      <c r="L2229" s="36" t="str">
        <f t="shared" si="312"/>
        <v>08</v>
      </c>
      <c r="M2229" s="36" t="str">
        <f t="shared" si="313"/>
        <v>93</v>
      </c>
      <c r="N2229" s="34">
        <f t="shared" si="315"/>
        <v>26595.114999999998</v>
      </c>
      <c r="O2229" s="37">
        <v>22200</v>
      </c>
      <c r="P2229" s="37">
        <v>4395.1149999999998</v>
      </c>
      <c r="Q2229" s="32" t="s">
        <v>3872</v>
      </c>
      <c r="R2229" s="37" t="s">
        <v>11838</v>
      </c>
      <c r="S2229" s="38">
        <v>44512</v>
      </c>
      <c r="T2229" s="39">
        <f t="shared" si="316"/>
        <v>28</v>
      </c>
    </row>
    <row r="2230" spans="1:20" s="61" customFormat="1" ht="54" hidden="1" outlineLevel="1">
      <c r="A2230" s="32">
        <f t="shared" si="314"/>
        <v>2292</v>
      </c>
      <c r="B2230" s="32" t="s">
        <v>3868</v>
      </c>
      <c r="C2230" s="32" t="s">
        <v>20</v>
      </c>
      <c r="D2230" s="32" t="s">
        <v>11839</v>
      </c>
      <c r="E2230" s="34" t="s">
        <v>11840</v>
      </c>
      <c r="F2230" s="34" t="s">
        <v>11841</v>
      </c>
      <c r="G2230" s="34" t="s">
        <v>14232</v>
      </c>
      <c r="H2230" s="35" t="s">
        <v>11842</v>
      </c>
      <c r="I2230" s="36" t="str">
        <f t="shared" si="309"/>
        <v>4</v>
      </c>
      <c r="J2230" s="36">
        <f t="shared" si="310"/>
        <v>14</v>
      </c>
      <c r="K2230" s="36" t="str">
        <f t="shared" si="311"/>
        <v>27</v>
      </c>
      <c r="L2230" s="36" t="str">
        <f t="shared" si="312"/>
        <v>01</v>
      </c>
      <c r="M2230" s="36" t="str">
        <f t="shared" si="313"/>
        <v>82</v>
      </c>
      <c r="N2230" s="34">
        <f t="shared" si="315"/>
        <v>18950.625</v>
      </c>
      <c r="O2230" s="37">
        <v>16500</v>
      </c>
      <c r="P2230" s="37">
        <v>2450.625</v>
      </c>
      <c r="Q2230" s="32" t="s">
        <v>3872</v>
      </c>
      <c r="R2230" s="37" t="s">
        <v>11843</v>
      </c>
      <c r="S2230" s="38">
        <v>44512</v>
      </c>
      <c r="T2230" s="39">
        <f t="shared" si="316"/>
        <v>28</v>
      </c>
    </row>
    <row r="2231" spans="1:20" s="61" customFormat="1" ht="54" hidden="1" outlineLevel="1">
      <c r="A2231" s="32">
        <f t="shared" si="314"/>
        <v>2293</v>
      </c>
      <c r="B2231" s="32" t="s">
        <v>3868</v>
      </c>
      <c r="C2231" s="32" t="s">
        <v>20</v>
      </c>
      <c r="D2231" s="32" t="s">
        <v>11844</v>
      </c>
      <c r="E2231" s="34">
        <v>552524754</v>
      </c>
      <c r="F2231" s="34" t="s">
        <v>11845</v>
      </c>
      <c r="G2231" s="34" t="s">
        <v>14233</v>
      </c>
      <c r="H2231" s="35" t="s">
        <v>11846</v>
      </c>
      <c r="I2231" s="36" t="str">
        <f t="shared" ref="I2231:I2276" si="317">+MID(H2231,1,1)</f>
        <v>3</v>
      </c>
      <c r="J2231" s="36">
        <f t="shared" ref="J2231:J2276" si="318">+LEN(H2231)</f>
        <v>14</v>
      </c>
      <c r="K2231" s="36" t="str">
        <f t="shared" ref="K2231:K2276" si="319">+MID(H2231,2,2)</f>
        <v>25</v>
      </c>
      <c r="L2231" s="36" t="str">
        <f t="shared" ref="L2231:L2276" si="320">+MID(H2231,4,2)</f>
        <v>09</v>
      </c>
      <c r="M2231" s="36" t="str">
        <f t="shared" ref="M2231:M2276" si="321">+MID(H2231,6,2)</f>
        <v>97</v>
      </c>
      <c r="N2231" s="34">
        <f t="shared" si="315"/>
        <v>18661.754000000001</v>
      </c>
      <c r="O2231" s="37">
        <v>16247.4</v>
      </c>
      <c r="P2231" s="37">
        <v>2414.3539999999998</v>
      </c>
      <c r="Q2231" s="32" t="s">
        <v>3872</v>
      </c>
      <c r="R2231" s="37" t="s">
        <v>11847</v>
      </c>
      <c r="S2231" s="38">
        <v>44515</v>
      </c>
      <c r="T2231" s="39">
        <f t="shared" si="316"/>
        <v>28</v>
      </c>
    </row>
    <row r="2232" spans="1:20" s="61" customFormat="1" ht="54" hidden="1" outlineLevel="1">
      <c r="A2232" s="32">
        <f t="shared" si="314"/>
        <v>2294</v>
      </c>
      <c r="B2232" s="32" t="s">
        <v>3868</v>
      </c>
      <c r="C2232" s="32" t="s">
        <v>20</v>
      </c>
      <c r="D2232" s="32" t="s">
        <v>11848</v>
      </c>
      <c r="E2232" s="34">
        <v>521450524</v>
      </c>
      <c r="F2232" s="34" t="s">
        <v>11845</v>
      </c>
      <c r="G2232" s="34" t="s">
        <v>14233</v>
      </c>
      <c r="H2232" s="35" t="s">
        <v>11849</v>
      </c>
      <c r="I2232" s="36" t="str">
        <f t="shared" si="317"/>
        <v>4</v>
      </c>
      <c r="J2232" s="36">
        <f t="shared" si="318"/>
        <v>14</v>
      </c>
      <c r="K2232" s="36" t="str">
        <f t="shared" si="319"/>
        <v>22</v>
      </c>
      <c r="L2232" s="36" t="str">
        <f t="shared" si="320"/>
        <v>02</v>
      </c>
      <c r="M2232" s="36" t="str">
        <f t="shared" si="321"/>
        <v>80</v>
      </c>
      <c r="N2232" s="34">
        <f t="shared" si="315"/>
        <v>18661.754000000001</v>
      </c>
      <c r="O2232" s="37">
        <v>16247.4</v>
      </c>
      <c r="P2232" s="37">
        <v>2414.3539999999998</v>
      </c>
      <c r="Q2232" s="32" t="s">
        <v>3872</v>
      </c>
      <c r="R2232" s="37" t="s">
        <v>11850</v>
      </c>
      <c r="S2232" s="38">
        <v>44519</v>
      </c>
      <c r="T2232" s="39">
        <f t="shared" si="316"/>
        <v>28</v>
      </c>
    </row>
    <row r="2233" spans="1:20" s="61" customFormat="1" ht="54" hidden="1" outlineLevel="1">
      <c r="A2233" s="32">
        <f t="shared" si="314"/>
        <v>2295</v>
      </c>
      <c r="B2233" s="32" t="s">
        <v>3868</v>
      </c>
      <c r="C2233" s="32" t="s">
        <v>20</v>
      </c>
      <c r="D2233" s="32" t="s">
        <v>11851</v>
      </c>
      <c r="E2233" s="34">
        <v>520541885</v>
      </c>
      <c r="F2233" s="34" t="s">
        <v>11852</v>
      </c>
      <c r="G2233" s="34" t="s">
        <v>14234</v>
      </c>
      <c r="H2233" s="35" t="s">
        <v>11853</v>
      </c>
      <c r="I2233" s="36" t="str">
        <f t="shared" si="317"/>
        <v>4</v>
      </c>
      <c r="J2233" s="36">
        <f t="shared" si="318"/>
        <v>14</v>
      </c>
      <c r="K2233" s="36" t="str">
        <f t="shared" si="319"/>
        <v>23</v>
      </c>
      <c r="L2233" s="36" t="str">
        <f t="shared" si="320"/>
        <v>03</v>
      </c>
      <c r="M2233" s="36" t="str">
        <f t="shared" si="321"/>
        <v>87</v>
      </c>
      <c r="N2233" s="34">
        <f t="shared" si="315"/>
        <v>32322.772000000001</v>
      </c>
      <c r="O2233" s="37">
        <v>24000</v>
      </c>
      <c r="P2233" s="37">
        <v>8322.7720000000008</v>
      </c>
      <c r="Q2233" s="32" t="s">
        <v>3872</v>
      </c>
      <c r="R2233" s="37" t="s">
        <v>11854</v>
      </c>
      <c r="S2233" s="38">
        <v>44512</v>
      </c>
      <c r="T2233" s="39">
        <f t="shared" si="316"/>
        <v>28</v>
      </c>
    </row>
    <row r="2234" spans="1:20" s="61" customFormat="1" ht="54" hidden="1" outlineLevel="1">
      <c r="A2234" s="32">
        <f t="shared" ref="A2234:A2276" si="322">+A2233+1</f>
        <v>2296</v>
      </c>
      <c r="B2234" s="32" t="s">
        <v>3868</v>
      </c>
      <c r="C2234" s="32" t="s">
        <v>20</v>
      </c>
      <c r="D2234" s="32" t="s">
        <v>11855</v>
      </c>
      <c r="E2234" s="34">
        <v>547076278</v>
      </c>
      <c r="F2234" s="34" t="s">
        <v>11856</v>
      </c>
      <c r="G2234" s="34" t="s">
        <v>14235</v>
      </c>
      <c r="H2234" s="35" t="s">
        <v>11857</v>
      </c>
      <c r="I2234" s="36" t="str">
        <f t="shared" si="317"/>
        <v>3</v>
      </c>
      <c r="J2234" s="36">
        <f t="shared" si="318"/>
        <v>14</v>
      </c>
      <c r="K2234" s="36" t="str">
        <f t="shared" si="319"/>
        <v>22</v>
      </c>
      <c r="L2234" s="36" t="str">
        <f t="shared" si="320"/>
        <v>12</v>
      </c>
      <c r="M2234" s="36" t="str">
        <f t="shared" si="321"/>
        <v>92</v>
      </c>
      <c r="N2234" s="34">
        <f t="shared" si="315"/>
        <v>17389.222000000002</v>
      </c>
      <c r="O2234" s="37">
        <v>15139.5</v>
      </c>
      <c r="P2234" s="37">
        <v>2249.7220000000002</v>
      </c>
      <c r="Q2234" s="32" t="s">
        <v>3872</v>
      </c>
      <c r="R2234" s="37" t="s">
        <v>11858</v>
      </c>
      <c r="S2234" s="38">
        <v>44533</v>
      </c>
      <c r="T2234" s="39">
        <f t="shared" si="316"/>
        <v>28</v>
      </c>
    </row>
    <row r="2235" spans="1:20" s="61" customFormat="1" ht="54" hidden="1" outlineLevel="1">
      <c r="A2235" s="32">
        <f t="shared" si="322"/>
        <v>2297</v>
      </c>
      <c r="B2235" s="32" t="s">
        <v>3868</v>
      </c>
      <c r="C2235" s="32" t="s">
        <v>20</v>
      </c>
      <c r="D2235" s="32" t="s">
        <v>11859</v>
      </c>
      <c r="E2235" s="34">
        <v>523253592</v>
      </c>
      <c r="F2235" s="34" t="s">
        <v>11860</v>
      </c>
      <c r="G2235" s="34" t="s">
        <v>14236</v>
      </c>
      <c r="H2235" s="35" t="s">
        <v>11861</v>
      </c>
      <c r="I2235" s="36" t="str">
        <f t="shared" si="317"/>
        <v>4</v>
      </c>
      <c r="J2235" s="36">
        <f t="shared" si="318"/>
        <v>14</v>
      </c>
      <c r="K2235" s="36" t="str">
        <f t="shared" si="319"/>
        <v>15</v>
      </c>
      <c r="L2235" s="36" t="str">
        <f t="shared" si="320"/>
        <v>03</v>
      </c>
      <c r="M2235" s="36" t="str">
        <f t="shared" si="321"/>
        <v>86</v>
      </c>
      <c r="N2235" s="34">
        <f t="shared" si="315"/>
        <v>18661.739000000001</v>
      </c>
      <c r="O2235" s="37">
        <v>16247.4</v>
      </c>
      <c r="P2235" s="37">
        <v>2414.3389999999999</v>
      </c>
      <c r="Q2235" s="32" t="s">
        <v>3872</v>
      </c>
      <c r="R2235" s="37" t="s">
        <v>11862</v>
      </c>
      <c r="S2235" s="38">
        <v>44533</v>
      </c>
      <c r="T2235" s="39">
        <f t="shared" si="316"/>
        <v>28</v>
      </c>
    </row>
    <row r="2236" spans="1:20" s="61" customFormat="1" ht="54" hidden="1" outlineLevel="1">
      <c r="A2236" s="32">
        <f t="shared" si="322"/>
        <v>2298</v>
      </c>
      <c r="B2236" s="32" t="s">
        <v>3868</v>
      </c>
      <c r="C2236" s="32" t="s">
        <v>20</v>
      </c>
      <c r="D2236" s="32" t="s">
        <v>11863</v>
      </c>
      <c r="E2236" s="34">
        <v>558057801</v>
      </c>
      <c r="F2236" s="34" t="s">
        <v>11864</v>
      </c>
      <c r="G2236" s="34" t="s">
        <v>14237</v>
      </c>
      <c r="H2236" s="35" t="s">
        <v>11865</v>
      </c>
      <c r="I2236" s="36" t="str">
        <f t="shared" si="317"/>
        <v>3</v>
      </c>
      <c r="J2236" s="36">
        <f t="shared" si="318"/>
        <v>14</v>
      </c>
      <c r="K2236" s="36" t="str">
        <f t="shared" si="319"/>
        <v>08</v>
      </c>
      <c r="L2236" s="36" t="str">
        <f t="shared" si="320"/>
        <v>05</v>
      </c>
      <c r="M2236" s="36" t="str">
        <f t="shared" si="321"/>
        <v>92</v>
      </c>
      <c r="N2236" s="34">
        <f t="shared" si="315"/>
        <v>22093.41</v>
      </c>
      <c r="O2236" s="37">
        <v>20100.599999999999</v>
      </c>
      <c r="P2236" s="37">
        <v>1992.81</v>
      </c>
      <c r="Q2236" s="32" t="s">
        <v>3872</v>
      </c>
      <c r="R2236" s="37" t="s">
        <v>11866</v>
      </c>
      <c r="S2236" s="38">
        <v>44533</v>
      </c>
      <c r="T2236" s="39">
        <f t="shared" si="316"/>
        <v>28</v>
      </c>
    </row>
    <row r="2237" spans="1:20" s="61" customFormat="1" ht="54" hidden="1" outlineLevel="1">
      <c r="A2237" s="32">
        <f t="shared" si="322"/>
        <v>2299</v>
      </c>
      <c r="B2237" s="32" t="s">
        <v>3868</v>
      </c>
      <c r="C2237" s="32" t="s">
        <v>20</v>
      </c>
      <c r="D2237" s="32" t="s">
        <v>11867</v>
      </c>
      <c r="E2237" s="34">
        <v>601327151</v>
      </c>
      <c r="F2237" s="34" t="s">
        <v>11868</v>
      </c>
      <c r="G2237" s="34" t="s">
        <v>14238</v>
      </c>
      <c r="H2237" s="35" t="s">
        <v>11869</v>
      </c>
      <c r="I2237" s="36" t="str">
        <f t="shared" si="317"/>
        <v>4</v>
      </c>
      <c r="J2237" s="36">
        <f t="shared" si="318"/>
        <v>14</v>
      </c>
      <c r="K2237" s="36" t="str">
        <f t="shared" si="319"/>
        <v>13</v>
      </c>
      <c r="L2237" s="36" t="str">
        <f t="shared" si="320"/>
        <v>07</v>
      </c>
      <c r="M2237" s="36" t="str">
        <f t="shared" si="321"/>
        <v>82</v>
      </c>
      <c r="N2237" s="34">
        <f t="shared" si="315"/>
        <v>27623.815999999999</v>
      </c>
      <c r="O2237" s="37">
        <v>24050</v>
      </c>
      <c r="P2237" s="37">
        <v>3573.8159999999998</v>
      </c>
      <c r="Q2237" s="32" t="s">
        <v>3872</v>
      </c>
      <c r="R2237" s="37" t="s">
        <v>11870</v>
      </c>
      <c r="S2237" s="38">
        <v>44539</v>
      </c>
      <c r="T2237" s="39">
        <f t="shared" si="316"/>
        <v>28</v>
      </c>
    </row>
    <row r="2238" spans="1:20" s="61" customFormat="1" ht="54" hidden="1" outlineLevel="1">
      <c r="A2238" s="32">
        <f t="shared" si="322"/>
        <v>2300</v>
      </c>
      <c r="B2238" s="32" t="s">
        <v>3868</v>
      </c>
      <c r="C2238" s="32" t="s">
        <v>20</v>
      </c>
      <c r="D2238" s="32" t="s">
        <v>11871</v>
      </c>
      <c r="E2238" s="34">
        <v>531482764</v>
      </c>
      <c r="F2238" s="34" t="s">
        <v>11872</v>
      </c>
      <c r="G2238" s="34" t="s">
        <v>14239</v>
      </c>
      <c r="H2238" s="35" t="s">
        <v>11873</v>
      </c>
      <c r="I2238" s="36" t="str">
        <f t="shared" si="317"/>
        <v>3</v>
      </c>
      <c r="J2238" s="36">
        <f t="shared" si="318"/>
        <v>14</v>
      </c>
      <c r="K2238" s="36" t="str">
        <f t="shared" si="319"/>
        <v>14</v>
      </c>
      <c r="L2238" s="36" t="str">
        <f t="shared" si="320"/>
        <v>03</v>
      </c>
      <c r="M2238" s="36" t="str">
        <f t="shared" si="321"/>
        <v>91</v>
      </c>
      <c r="N2238" s="34">
        <f t="shared" si="315"/>
        <v>25474.732</v>
      </c>
      <c r="O2238" s="37">
        <v>22200</v>
      </c>
      <c r="P2238" s="37">
        <v>3274.732</v>
      </c>
      <c r="Q2238" s="32" t="s">
        <v>3872</v>
      </c>
      <c r="R2238" s="37" t="s">
        <v>11874</v>
      </c>
      <c r="S2238" s="38">
        <v>44539</v>
      </c>
      <c r="T2238" s="39">
        <f t="shared" si="316"/>
        <v>28</v>
      </c>
    </row>
    <row r="2239" spans="1:20" s="61" customFormat="1" ht="54" hidden="1" outlineLevel="1">
      <c r="A2239" s="32">
        <f t="shared" si="322"/>
        <v>2301</v>
      </c>
      <c r="B2239" s="32" t="s">
        <v>3868</v>
      </c>
      <c r="C2239" s="32" t="s">
        <v>20</v>
      </c>
      <c r="D2239" s="32" t="s">
        <v>11875</v>
      </c>
      <c r="E2239" s="34">
        <v>520095554</v>
      </c>
      <c r="F2239" s="34" t="s">
        <v>11876</v>
      </c>
      <c r="G2239" s="34" t="s">
        <v>14240</v>
      </c>
      <c r="H2239" s="35" t="s">
        <v>11877</v>
      </c>
      <c r="I2239" s="36" t="str">
        <f t="shared" si="317"/>
        <v>4</v>
      </c>
      <c r="J2239" s="36">
        <f t="shared" si="318"/>
        <v>14</v>
      </c>
      <c r="K2239" s="36" t="str">
        <f t="shared" si="319"/>
        <v>25</v>
      </c>
      <c r="L2239" s="36" t="str">
        <f t="shared" si="320"/>
        <v>11</v>
      </c>
      <c r="M2239" s="36" t="str">
        <f t="shared" si="321"/>
        <v>87</v>
      </c>
      <c r="N2239" s="34">
        <f t="shared" ref="N2239:N2276" si="323">O2239+P2239</f>
        <v>20100.489999999998</v>
      </c>
      <c r="O2239" s="37">
        <v>17500</v>
      </c>
      <c r="P2239" s="37">
        <v>2600.4899999999998</v>
      </c>
      <c r="Q2239" s="32" t="s">
        <v>3872</v>
      </c>
      <c r="R2239" s="37" t="s">
        <v>11878</v>
      </c>
      <c r="S2239" s="38">
        <v>44544</v>
      </c>
      <c r="T2239" s="39">
        <f t="shared" si="316"/>
        <v>28</v>
      </c>
    </row>
    <row r="2240" spans="1:20" s="61" customFormat="1" ht="54" hidden="1" outlineLevel="1">
      <c r="A2240" s="32">
        <f t="shared" si="322"/>
        <v>2302</v>
      </c>
      <c r="B2240" s="32" t="s">
        <v>3868</v>
      </c>
      <c r="C2240" s="32" t="s">
        <v>20</v>
      </c>
      <c r="D2240" s="32" t="s">
        <v>11879</v>
      </c>
      <c r="E2240" s="34">
        <v>560042995</v>
      </c>
      <c r="F2240" s="34" t="s">
        <v>11880</v>
      </c>
      <c r="G2240" s="34" t="s">
        <v>14241</v>
      </c>
      <c r="H2240" s="35" t="s">
        <v>11881</v>
      </c>
      <c r="I2240" s="36" t="str">
        <f t="shared" si="317"/>
        <v>4</v>
      </c>
      <c r="J2240" s="36">
        <f t="shared" si="318"/>
        <v>14</v>
      </c>
      <c r="K2240" s="36" t="str">
        <f t="shared" si="319"/>
        <v>18</v>
      </c>
      <c r="L2240" s="36" t="str">
        <f t="shared" si="320"/>
        <v>06</v>
      </c>
      <c r="M2240" s="36" t="str">
        <f t="shared" si="321"/>
        <v>90</v>
      </c>
      <c r="N2240" s="34">
        <f t="shared" si="323"/>
        <v>20101.813000000002</v>
      </c>
      <c r="O2240" s="37">
        <v>17500</v>
      </c>
      <c r="P2240" s="37">
        <v>2601.8130000000001</v>
      </c>
      <c r="Q2240" s="32" t="s">
        <v>3872</v>
      </c>
      <c r="R2240" s="37" t="s">
        <v>11882</v>
      </c>
      <c r="S2240" s="38">
        <v>44530</v>
      </c>
      <c r="T2240" s="39">
        <f t="shared" si="316"/>
        <v>28</v>
      </c>
    </row>
    <row r="2241" spans="1:21" s="61" customFormat="1" ht="54" hidden="1" outlineLevel="1">
      <c r="A2241" s="32">
        <f t="shared" si="322"/>
        <v>2303</v>
      </c>
      <c r="B2241" s="32" t="s">
        <v>3868</v>
      </c>
      <c r="C2241" s="32" t="s">
        <v>20</v>
      </c>
      <c r="D2241" s="32" t="s">
        <v>11883</v>
      </c>
      <c r="E2241" s="34">
        <v>511224302</v>
      </c>
      <c r="F2241" s="34" t="s">
        <v>11884</v>
      </c>
      <c r="G2241" s="34" t="s">
        <v>14242</v>
      </c>
      <c r="H2241" s="35" t="s">
        <v>11885</v>
      </c>
      <c r="I2241" s="36" t="str">
        <f t="shared" si="317"/>
        <v>4</v>
      </c>
      <c r="J2241" s="36">
        <f t="shared" si="318"/>
        <v>14</v>
      </c>
      <c r="K2241" s="36" t="str">
        <f t="shared" si="319"/>
        <v>28</v>
      </c>
      <c r="L2241" s="36" t="str">
        <f t="shared" si="320"/>
        <v>04</v>
      </c>
      <c r="M2241" s="36" t="str">
        <f t="shared" si="321"/>
        <v>83</v>
      </c>
      <c r="N2241" s="34">
        <f t="shared" si="323"/>
        <v>25648.225999999999</v>
      </c>
      <c r="O2241" s="37">
        <v>22330</v>
      </c>
      <c r="P2241" s="37">
        <v>3318.2260000000001</v>
      </c>
      <c r="Q2241" s="32" t="s">
        <v>3872</v>
      </c>
      <c r="R2241" s="37" t="s">
        <v>11886</v>
      </c>
      <c r="S2241" s="38">
        <v>44552</v>
      </c>
      <c r="T2241" s="39">
        <f t="shared" si="316"/>
        <v>28</v>
      </c>
    </row>
    <row r="2242" spans="1:21" s="61" customFormat="1" ht="54" hidden="1" outlineLevel="1">
      <c r="A2242" s="32">
        <f t="shared" si="322"/>
        <v>2304</v>
      </c>
      <c r="B2242" s="32" t="s">
        <v>3868</v>
      </c>
      <c r="C2242" s="32" t="s">
        <v>20</v>
      </c>
      <c r="D2242" s="32" t="s">
        <v>11887</v>
      </c>
      <c r="E2242" s="34">
        <v>615918627</v>
      </c>
      <c r="F2242" s="34" t="s">
        <v>11888</v>
      </c>
      <c r="G2242" s="34" t="s">
        <v>14243</v>
      </c>
      <c r="H2242" s="35" t="s">
        <v>11889</v>
      </c>
      <c r="I2242" s="36" t="str">
        <f t="shared" si="317"/>
        <v>4</v>
      </c>
      <c r="J2242" s="36">
        <f t="shared" si="318"/>
        <v>14</v>
      </c>
      <c r="K2242" s="36" t="str">
        <f t="shared" si="319"/>
        <v>26</v>
      </c>
      <c r="L2242" s="36" t="str">
        <f t="shared" si="320"/>
        <v>11</v>
      </c>
      <c r="M2242" s="36" t="str">
        <f t="shared" si="321"/>
        <v>83</v>
      </c>
      <c r="N2242" s="34">
        <f t="shared" si="323"/>
        <v>15336.022000000001</v>
      </c>
      <c r="O2242" s="37">
        <v>13880</v>
      </c>
      <c r="P2242" s="37">
        <v>1456.0219999999999</v>
      </c>
      <c r="Q2242" s="32" t="s">
        <v>3872</v>
      </c>
      <c r="R2242" s="37" t="s">
        <v>11890</v>
      </c>
      <c r="S2242" s="38">
        <v>44553</v>
      </c>
      <c r="T2242" s="39">
        <f t="shared" si="316"/>
        <v>28</v>
      </c>
    </row>
    <row r="2243" spans="1:21" s="61" customFormat="1" ht="54" hidden="1" outlineLevel="1">
      <c r="A2243" s="32">
        <f t="shared" si="322"/>
        <v>2305</v>
      </c>
      <c r="B2243" s="32" t="s">
        <v>3868</v>
      </c>
      <c r="C2243" s="32" t="s">
        <v>20</v>
      </c>
      <c r="D2243" s="32" t="s">
        <v>11891</v>
      </c>
      <c r="E2243" s="34">
        <v>560042995</v>
      </c>
      <c r="F2243" s="34" t="s">
        <v>11892</v>
      </c>
      <c r="G2243" s="34" t="s">
        <v>14241</v>
      </c>
      <c r="H2243" s="35" t="s">
        <v>11881</v>
      </c>
      <c r="I2243" s="36" t="str">
        <f t="shared" si="317"/>
        <v>4</v>
      </c>
      <c r="J2243" s="36">
        <f t="shared" si="318"/>
        <v>14</v>
      </c>
      <c r="K2243" s="36" t="str">
        <f t="shared" si="319"/>
        <v>18</v>
      </c>
      <c r="L2243" s="36" t="str">
        <f t="shared" si="320"/>
        <v>06</v>
      </c>
      <c r="M2243" s="36" t="str">
        <f t="shared" si="321"/>
        <v>90</v>
      </c>
      <c r="N2243" s="34">
        <f t="shared" si="323"/>
        <v>24137.464</v>
      </c>
      <c r="O2243" s="37">
        <v>20000</v>
      </c>
      <c r="P2243" s="37">
        <v>4137.4639999999999</v>
      </c>
      <c r="Q2243" s="32" t="s">
        <v>3872</v>
      </c>
      <c r="R2243" s="37" t="s">
        <v>11893</v>
      </c>
      <c r="S2243" s="38">
        <v>44560</v>
      </c>
      <c r="T2243" s="39">
        <f t="shared" si="316"/>
        <v>28</v>
      </c>
    </row>
    <row r="2244" spans="1:21" s="61" customFormat="1" ht="54" outlineLevel="1">
      <c r="A2244" s="32">
        <f t="shared" si="322"/>
        <v>2306</v>
      </c>
      <c r="B2244" s="32" t="s">
        <v>3868</v>
      </c>
      <c r="C2244" s="32" t="s">
        <v>20</v>
      </c>
      <c r="D2244" s="32" t="s">
        <v>11894</v>
      </c>
      <c r="E2244" s="34">
        <v>517429334</v>
      </c>
      <c r="F2244" s="43" t="s">
        <v>11895</v>
      </c>
      <c r="G2244" s="34" t="s">
        <v>14244</v>
      </c>
      <c r="H2244" s="35" t="s">
        <v>11896</v>
      </c>
      <c r="I2244" s="36" t="str">
        <f t="shared" si="317"/>
        <v>4</v>
      </c>
      <c r="J2244" s="36">
        <f t="shared" si="318"/>
        <v>14</v>
      </c>
      <c r="K2244" s="36" t="str">
        <f t="shared" si="319"/>
        <v>05</v>
      </c>
      <c r="L2244" s="36" t="str">
        <f t="shared" si="320"/>
        <v>05</v>
      </c>
      <c r="M2244" s="36" t="str">
        <f t="shared" si="321"/>
        <v>73</v>
      </c>
      <c r="N2244" s="34">
        <f t="shared" si="323"/>
        <v>32000</v>
      </c>
      <c r="O2244" s="37">
        <v>32000</v>
      </c>
      <c r="P2244" s="37">
        <v>0</v>
      </c>
      <c r="Q2244" s="32" t="s">
        <v>3872</v>
      </c>
      <c r="R2244" s="37" t="s">
        <v>11897</v>
      </c>
      <c r="S2244" s="38">
        <v>44587</v>
      </c>
      <c r="T2244" s="39">
        <f t="shared" si="316"/>
        <v>28</v>
      </c>
      <c r="U2244" s="72"/>
    </row>
    <row r="2245" spans="1:21" s="61" customFormat="1" ht="54" hidden="1" outlineLevel="1">
      <c r="A2245" s="32">
        <f t="shared" si="322"/>
        <v>2307</v>
      </c>
      <c r="B2245" s="32" t="s">
        <v>3868</v>
      </c>
      <c r="C2245" s="32" t="s">
        <v>20</v>
      </c>
      <c r="D2245" s="32" t="s">
        <v>11898</v>
      </c>
      <c r="E2245" s="34">
        <v>557473752</v>
      </c>
      <c r="F2245" s="43" t="s">
        <v>11899</v>
      </c>
      <c r="G2245" s="34" t="s">
        <v>14245</v>
      </c>
      <c r="H2245" s="35" t="s">
        <v>11900</v>
      </c>
      <c r="I2245" s="36" t="str">
        <f t="shared" si="317"/>
        <v>3</v>
      </c>
      <c r="J2245" s="36">
        <f t="shared" si="318"/>
        <v>14</v>
      </c>
      <c r="K2245" s="36" t="str">
        <f t="shared" si="319"/>
        <v>05</v>
      </c>
      <c r="L2245" s="36" t="str">
        <f t="shared" si="320"/>
        <v>05</v>
      </c>
      <c r="M2245" s="36" t="str">
        <f t="shared" si="321"/>
        <v>92</v>
      </c>
      <c r="N2245" s="34">
        <f t="shared" si="323"/>
        <v>21780.210999999999</v>
      </c>
      <c r="O2245" s="37">
        <v>20000</v>
      </c>
      <c r="P2245" s="37">
        <v>1780.211</v>
      </c>
      <c r="Q2245" s="32" t="s">
        <v>3872</v>
      </c>
      <c r="R2245" s="37" t="s">
        <v>11901</v>
      </c>
      <c r="S2245" s="38">
        <v>44576</v>
      </c>
      <c r="T2245" s="39">
        <f t="shared" si="316"/>
        <v>28</v>
      </c>
      <c r="U2245" s="72"/>
    </row>
    <row r="2246" spans="1:21" s="61" customFormat="1" ht="54" hidden="1" outlineLevel="1">
      <c r="A2246" s="32">
        <f t="shared" si="322"/>
        <v>2308</v>
      </c>
      <c r="B2246" s="32" t="s">
        <v>3868</v>
      </c>
      <c r="C2246" s="32" t="s">
        <v>20</v>
      </c>
      <c r="D2246" s="32" t="s">
        <v>11902</v>
      </c>
      <c r="E2246" s="34">
        <v>557196962</v>
      </c>
      <c r="F2246" s="43" t="s">
        <v>11903</v>
      </c>
      <c r="G2246" s="34" t="s">
        <v>14246</v>
      </c>
      <c r="H2246" s="35" t="s">
        <v>11904</v>
      </c>
      <c r="I2246" s="36" t="str">
        <f t="shared" si="317"/>
        <v>3</v>
      </c>
      <c r="J2246" s="36">
        <f t="shared" si="318"/>
        <v>14</v>
      </c>
      <c r="K2246" s="36" t="str">
        <f t="shared" si="319"/>
        <v>22</v>
      </c>
      <c r="L2246" s="36" t="str">
        <f t="shared" si="320"/>
        <v>09</v>
      </c>
      <c r="M2246" s="36" t="str">
        <f t="shared" si="321"/>
        <v>93</v>
      </c>
      <c r="N2246" s="34">
        <f t="shared" si="323"/>
        <v>25280.261999999999</v>
      </c>
      <c r="O2246" s="37">
        <v>23000</v>
      </c>
      <c r="P2246" s="37">
        <v>2280.2620000000002</v>
      </c>
      <c r="Q2246" s="32" t="s">
        <v>3872</v>
      </c>
      <c r="R2246" s="37" t="s">
        <v>11905</v>
      </c>
      <c r="S2246" s="38">
        <v>44580</v>
      </c>
      <c r="T2246" s="39">
        <f t="shared" si="316"/>
        <v>28</v>
      </c>
      <c r="U2246" s="72"/>
    </row>
    <row r="2247" spans="1:21" s="61" customFormat="1" ht="54" hidden="1" outlineLevel="1">
      <c r="A2247" s="32">
        <f t="shared" si="322"/>
        <v>2309</v>
      </c>
      <c r="B2247" s="32" t="s">
        <v>3868</v>
      </c>
      <c r="C2247" s="32" t="s">
        <v>20</v>
      </c>
      <c r="D2247" s="32" t="s">
        <v>11906</v>
      </c>
      <c r="E2247" s="34">
        <v>492213372</v>
      </c>
      <c r="F2247" s="43" t="s">
        <v>11907</v>
      </c>
      <c r="G2247" s="34" t="s">
        <v>14247</v>
      </c>
      <c r="H2247" s="35" t="s">
        <v>11908</v>
      </c>
      <c r="I2247" s="36" t="str">
        <f t="shared" si="317"/>
        <v>3</v>
      </c>
      <c r="J2247" s="36">
        <f t="shared" si="318"/>
        <v>14</v>
      </c>
      <c r="K2247" s="36" t="str">
        <f t="shared" si="319"/>
        <v>14</v>
      </c>
      <c r="L2247" s="36" t="str">
        <f t="shared" si="320"/>
        <v>11</v>
      </c>
      <c r="M2247" s="36" t="str">
        <f t="shared" si="321"/>
        <v>81</v>
      </c>
      <c r="N2247" s="34">
        <f t="shared" si="323"/>
        <v>19234.981</v>
      </c>
      <c r="O2247" s="37">
        <v>17500</v>
      </c>
      <c r="P2247" s="37">
        <v>1734.981</v>
      </c>
      <c r="Q2247" s="32" t="s">
        <v>3872</v>
      </c>
      <c r="R2247" s="37" t="s">
        <v>11909</v>
      </c>
      <c r="S2247" s="38">
        <v>44587</v>
      </c>
      <c r="T2247" s="39">
        <f t="shared" si="316"/>
        <v>28</v>
      </c>
      <c r="U2247" s="72"/>
    </row>
    <row r="2248" spans="1:21" s="61" customFormat="1" ht="54" outlineLevel="1">
      <c r="A2248" s="32">
        <f t="shared" si="322"/>
        <v>2310</v>
      </c>
      <c r="B2248" s="32" t="s">
        <v>3868</v>
      </c>
      <c r="C2248" s="32" t="s">
        <v>20</v>
      </c>
      <c r="D2248" s="32" t="s">
        <v>11910</v>
      </c>
      <c r="E2248" s="34">
        <v>531794035</v>
      </c>
      <c r="F2248" s="43" t="s">
        <v>11911</v>
      </c>
      <c r="G2248" s="34" t="s">
        <v>14248</v>
      </c>
      <c r="H2248" s="35" t="s">
        <v>11912</v>
      </c>
      <c r="I2248" s="36" t="str">
        <f t="shared" si="317"/>
        <v>4</v>
      </c>
      <c r="J2248" s="36">
        <f t="shared" si="318"/>
        <v>14</v>
      </c>
      <c r="K2248" s="36" t="str">
        <f t="shared" si="319"/>
        <v>16</v>
      </c>
      <c r="L2248" s="36" t="str">
        <f t="shared" si="320"/>
        <v>06</v>
      </c>
      <c r="M2248" s="36" t="str">
        <f t="shared" si="321"/>
        <v>92</v>
      </c>
      <c r="N2248" s="34">
        <f t="shared" si="323"/>
        <v>33565.857000000004</v>
      </c>
      <c r="O2248" s="37">
        <v>32000</v>
      </c>
      <c r="P2248" s="37">
        <v>1565.857</v>
      </c>
      <c r="Q2248" s="32" t="s">
        <v>3872</v>
      </c>
      <c r="R2248" s="37" t="s">
        <v>11913</v>
      </c>
      <c r="S2248" s="38">
        <v>44608</v>
      </c>
      <c r="T2248" s="39">
        <f t="shared" si="316"/>
        <v>28</v>
      </c>
      <c r="U2248" s="72"/>
    </row>
    <row r="2249" spans="1:21" s="61" customFormat="1" ht="54" outlineLevel="1">
      <c r="A2249" s="32">
        <f t="shared" si="322"/>
        <v>2311</v>
      </c>
      <c r="B2249" s="32" t="s">
        <v>3868</v>
      </c>
      <c r="C2249" s="32" t="s">
        <v>20</v>
      </c>
      <c r="D2249" s="32" t="s">
        <v>11914</v>
      </c>
      <c r="E2249" s="34">
        <v>578566593</v>
      </c>
      <c r="F2249" s="43" t="s">
        <v>11915</v>
      </c>
      <c r="G2249" s="34" t="s">
        <v>14249</v>
      </c>
      <c r="H2249" s="35" t="s">
        <v>11916</v>
      </c>
      <c r="I2249" s="36" t="str">
        <f t="shared" si="317"/>
        <v>3</v>
      </c>
      <c r="J2249" s="36">
        <f t="shared" si="318"/>
        <v>14</v>
      </c>
      <c r="K2249" s="36" t="str">
        <f t="shared" si="319"/>
        <v>01</v>
      </c>
      <c r="L2249" s="36" t="str">
        <f t="shared" si="320"/>
        <v>03</v>
      </c>
      <c r="M2249" s="36" t="str">
        <f t="shared" si="321"/>
        <v>99</v>
      </c>
      <c r="N2249" s="34">
        <f t="shared" si="323"/>
        <v>34286.093000000001</v>
      </c>
      <c r="O2249" s="37">
        <v>32000</v>
      </c>
      <c r="P2249" s="37">
        <v>2286.0929999999998</v>
      </c>
      <c r="Q2249" s="32" t="s">
        <v>3872</v>
      </c>
      <c r="R2249" s="37" t="s">
        <v>11917</v>
      </c>
      <c r="S2249" s="38">
        <v>44608</v>
      </c>
      <c r="T2249" s="39">
        <f t="shared" si="316"/>
        <v>28</v>
      </c>
      <c r="U2249" s="72"/>
    </row>
    <row r="2250" spans="1:21" s="61" customFormat="1" ht="54" outlineLevel="1">
      <c r="A2250" s="32">
        <f t="shared" si="322"/>
        <v>2312</v>
      </c>
      <c r="B2250" s="32" t="s">
        <v>3868</v>
      </c>
      <c r="C2250" s="32" t="s">
        <v>20</v>
      </c>
      <c r="D2250" s="32" t="s">
        <v>11918</v>
      </c>
      <c r="E2250" s="34">
        <v>492267844</v>
      </c>
      <c r="F2250" s="43" t="s">
        <v>11919</v>
      </c>
      <c r="G2250" s="34" t="s">
        <v>14250</v>
      </c>
      <c r="H2250" s="35" t="s">
        <v>11920</v>
      </c>
      <c r="I2250" s="36" t="str">
        <f t="shared" si="317"/>
        <v>4</v>
      </c>
      <c r="J2250" s="36">
        <f t="shared" si="318"/>
        <v>14</v>
      </c>
      <c r="K2250" s="36" t="str">
        <f t="shared" si="319"/>
        <v>26</v>
      </c>
      <c r="L2250" s="36" t="str">
        <f t="shared" si="320"/>
        <v>03</v>
      </c>
      <c r="M2250" s="36" t="str">
        <f t="shared" si="321"/>
        <v>87</v>
      </c>
      <c r="N2250" s="34">
        <f t="shared" si="323"/>
        <v>35623.978999999999</v>
      </c>
      <c r="O2250" s="37">
        <v>32000</v>
      </c>
      <c r="P2250" s="37">
        <v>3623.9789999999998</v>
      </c>
      <c r="Q2250" s="32" t="s">
        <v>3872</v>
      </c>
      <c r="R2250" s="37" t="s">
        <v>11921</v>
      </c>
      <c r="S2250" s="38">
        <v>44615</v>
      </c>
      <c r="T2250" s="39">
        <f t="shared" si="316"/>
        <v>28</v>
      </c>
      <c r="U2250" s="72"/>
    </row>
    <row r="2251" spans="1:21" s="61" customFormat="1" ht="54" hidden="1" outlineLevel="1">
      <c r="A2251" s="32">
        <f t="shared" si="322"/>
        <v>2313</v>
      </c>
      <c r="B2251" s="32" t="s">
        <v>3868</v>
      </c>
      <c r="C2251" s="32" t="s">
        <v>20</v>
      </c>
      <c r="D2251" s="32" t="s">
        <v>11922</v>
      </c>
      <c r="E2251" s="34">
        <v>611670514</v>
      </c>
      <c r="F2251" s="43" t="s">
        <v>11923</v>
      </c>
      <c r="G2251" s="34" t="s">
        <v>14251</v>
      </c>
      <c r="H2251" s="35" t="s">
        <v>11924</v>
      </c>
      <c r="I2251" s="36" t="str">
        <f t="shared" si="317"/>
        <v>4</v>
      </c>
      <c r="J2251" s="36">
        <f t="shared" si="318"/>
        <v>14</v>
      </c>
      <c r="K2251" s="36" t="str">
        <f t="shared" si="319"/>
        <v>28</v>
      </c>
      <c r="L2251" s="36" t="str">
        <f t="shared" si="320"/>
        <v>07</v>
      </c>
      <c r="M2251" s="36" t="str">
        <f t="shared" si="321"/>
        <v>87</v>
      </c>
      <c r="N2251" s="34">
        <f t="shared" si="323"/>
        <v>16247.4</v>
      </c>
      <c r="O2251" s="37">
        <v>16247.4</v>
      </c>
      <c r="P2251" s="37">
        <v>0</v>
      </c>
      <c r="Q2251" s="32" t="s">
        <v>3872</v>
      </c>
      <c r="R2251" s="37" t="s">
        <v>11925</v>
      </c>
      <c r="S2251" s="38">
        <v>44613</v>
      </c>
      <c r="T2251" s="39">
        <f t="shared" si="316"/>
        <v>28</v>
      </c>
      <c r="U2251" s="72"/>
    </row>
    <row r="2252" spans="1:21" s="61" customFormat="1" ht="54" outlineLevel="1">
      <c r="A2252" s="32">
        <f t="shared" si="322"/>
        <v>2314</v>
      </c>
      <c r="B2252" s="32" t="s">
        <v>3868</v>
      </c>
      <c r="C2252" s="32" t="s">
        <v>20</v>
      </c>
      <c r="D2252" s="32" t="s">
        <v>11926</v>
      </c>
      <c r="E2252" s="34">
        <v>529173902</v>
      </c>
      <c r="F2252" s="43" t="s">
        <v>11927</v>
      </c>
      <c r="G2252" s="34" t="s">
        <v>14252</v>
      </c>
      <c r="H2252" s="35" t="s">
        <v>11928</v>
      </c>
      <c r="I2252" s="36" t="str">
        <f t="shared" si="317"/>
        <v>4</v>
      </c>
      <c r="J2252" s="36">
        <f t="shared" si="318"/>
        <v>14</v>
      </c>
      <c r="K2252" s="36" t="str">
        <f t="shared" si="319"/>
        <v>16</v>
      </c>
      <c r="L2252" s="36" t="str">
        <f t="shared" si="320"/>
        <v>04</v>
      </c>
      <c r="M2252" s="36" t="str">
        <f t="shared" si="321"/>
        <v>94</v>
      </c>
      <c r="N2252" s="34">
        <f t="shared" si="323"/>
        <v>32000</v>
      </c>
      <c r="O2252" s="37">
        <v>32000</v>
      </c>
      <c r="P2252" s="37">
        <v>0</v>
      </c>
      <c r="Q2252" s="32" t="s">
        <v>3872</v>
      </c>
      <c r="R2252" s="37" t="s">
        <v>11929</v>
      </c>
      <c r="S2252" s="38">
        <v>44616</v>
      </c>
      <c r="T2252" s="39">
        <f t="shared" si="316"/>
        <v>28</v>
      </c>
      <c r="U2252" s="72"/>
    </row>
    <row r="2253" spans="1:21" s="61" customFormat="1" ht="54" hidden="1" outlineLevel="1">
      <c r="A2253" s="32">
        <f t="shared" si="322"/>
        <v>2315</v>
      </c>
      <c r="B2253" s="32" t="s">
        <v>3868</v>
      </c>
      <c r="C2253" s="32" t="s">
        <v>20</v>
      </c>
      <c r="D2253" s="32" t="s">
        <v>11930</v>
      </c>
      <c r="E2253" s="34">
        <v>528022568</v>
      </c>
      <c r="F2253" s="43" t="s">
        <v>11931</v>
      </c>
      <c r="G2253" s="34" t="s">
        <v>14253</v>
      </c>
      <c r="H2253" s="35" t="s">
        <v>11932</v>
      </c>
      <c r="I2253" s="36" t="str">
        <f t="shared" si="317"/>
        <v>4</v>
      </c>
      <c r="J2253" s="36">
        <f t="shared" si="318"/>
        <v>14</v>
      </c>
      <c r="K2253" s="36" t="str">
        <f t="shared" si="319"/>
        <v>23</v>
      </c>
      <c r="L2253" s="36" t="str">
        <f t="shared" si="320"/>
        <v>03</v>
      </c>
      <c r="M2253" s="36" t="str">
        <f t="shared" si="321"/>
        <v>88</v>
      </c>
      <c r="N2253" s="34">
        <f t="shared" si="323"/>
        <v>19294.166000000001</v>
      </c>
      <c r="O2253" s="37">
        <v>16900</v>
      </c>
      <c r="P2253" s="37">
        <v>2394.1660000000002</v>
      </c>
      <c r="Q2253" s="32" t="s">
        <v>3872</v>
      </c>
      <c r="R2253" s="37" t="s">
        <v>11933</v>
      </c>
      <c r="S2253" s="38">
        <v>44567</v>
      </c>
      <c r="T2253" s="39">
        <f t="shared" si="316"/>
        <v>28</v>
      </c>
      <c r="U2253" s="72"/>
    </row>
    <row r="2254" spans="1:21" s="61" customFormat="1" ht="54" hidden="1" outlineLevel="1">
      <c r="A2254" s="32">
        <f t="shared" si="322"/>
        <v>2316</v>
      </c>
      <c r="B2254" s="32" t="s">
        <v>3868</v>
      </c>
      <c r="C2254" s="32" t="s">
        <v>20</v>
      </c>
      <c r="D2254" s="32" t="s">
        <v>11934</v>
      </c>
      <c r="E2254" s="34">
        <v>616305788</v>
      </c>
      <c r="F2254" s="43" t="s">
        <v>11935</v>
      </c>
      <c r="G2254" s="34" t="s">
        <v>14254</v>
      </c>
      <c r="H2254" s="35" t="s">
        <v>11936</v>
      </c>
      <c r="I2254" s="36" t="str">
        <f t="shared" si="317"/>
        <v>4</v>
      </c>
      <c r="J2254" s="36">
        <f t="shared" si="318"/>
        <v>14</v>
      </c>
      <c r="K2254" s="36" t="str">
        <f t="shared" si="319"/>
        <v>06</v>
      </c>
      <c r="L2254" s="36" t="str">
        <f t="shared" si="320"/>
        <v>05</v>
      </c>
      <c r="M2254" s="36" t="str">
        <f t="shared" si="321"/>
        <v>81</v>
      </c>
      <c r="N2254" s="34">
        <f t="shared" si="323"/>
        <v>16247.4</v>
      </c>
      <c r="O2254" s="37">
        <v>16247.4</v>
      </c>
      <c r="P2254" s="37">
        <v>0</v>
      </c>
      <c r="Q2254" s="32" t="s">
        <v>3872</v>
      </c>
      <c r="R2254" s="37" t="s">
        <v>11937</v>
      </c>
      <c r="S2254" s="38">
        <v>44607</v>
      </c>
      <c r="T2254" s="39">
        <f t="shared" si="316"/>
        <v>28</v>
      </c>
      <c r="U2254" s="72"/>
    </row>
    <row r="2255" spans="1:21" s="61" customFormat="1" ht="54" hidden="1" outlineLevel="1">
      <c r="A2255" s="32">
        <f t="shared" si="322"/>
        <v>2317</v>
      </c>
      <c r="B2255" s="32" t="s">
        <v>3868</v>
      </c>
      <c r="C2255" s="32" t="s">
        <v>20</v>
      </c>
      <c r="D2255" s="32" t="s">
        <v>11938</v>
      </c>
      <c r="E2255" s="34">
        <v>526007848</v>
      </c>
      <c r="F2255" s="43" t="s">
        <v>11939</v>
      </c>
      <c r="G2255" s="34" t="s">
        <v>14255</v>
      </c>
      <c r="H2255" s="35" t="s">
        <v>11940</v>
      </c>
      <c r="I2255" s="36" t="str">
        <f t="shared" si="317"/>
        <v>3</v>
      </c>
      <c r="J2255" s="36">
        <f t="shared" si="318"/>
        <v>14</v>
      </c>
      <c r="K2255" s="36" t="str">
        <f t="shared" si="319"/>
        <v>12</v>
      </c>
      <c r="L2255" s="36" t="str">
        <f t="shared" si="320"/>
        <v>11</v>
      </c>
      <c r="M2255" s="36" t="str">
        <f t="shared" si="321"/>
        <v>87</v>
      </c>
      <c r="N2255" s="34">
        <f t="shared" si="323"/>
        <v>25095.452000000001</v>
      </c>
      <c r="O2255" s="37">
        <v>24000</v>
      </c>
      <c r="P2255" s="37">
        <v>1095.452</v>
      </c>
      <c r="Q2255" s="32" t="s">
        <v>3872</v>
      </c>
      <c r="R2255" s="37" t="s">
        <v>11941</v>
      </c>
      <c r="S2255" s="38">
        <v>44634</v>
      </c>
      <c r="T2255" s="39">
        <f t="shared" si="316"/>
        <v>28</v>
      </c>
      <c r="U2255" s="72"/>
    </row>
    <row r="2256" spans="1:21" s="61" customFormat="1" ht="54" hidden="1" outlineLevel="1">
      <c r="A2256" s="32">
        <f t="shared" si="322"/>
        <v>2318</v>
      </c>
      <c r="B2256" s="32" t="s">
        <v>3868</v>
      </c>
      <c r="C2256" s="32" t="s">
        <v>20</v>
      </c>
      <c r="D2256" s="32" t="s">
        <v>11942</v>
      </c>
      <c r="E2256" s="34">
        <v>556506171</v>
      </c>
      <c r="F2256" s="43" t="s">
        <v>11943</v>
      </c>
      <c r="G2256" s="34" t="s">
        <v>14256</v>
      </c>
      <c r="H2256" s="35" t="s">
        <v>11944</v>
      </c>
      <c r="I2256" s="36" t="str">
        <f t="shared" si="317"/>
        <v>4</v>
      </c>
      <c r="J2256" s="36">
        <f t="shared" si="318"/>
        <v>14</v>
      </c>
      <c r="K2256" s="36" t="str">
        <f t="shared" si="319"/>
        <v>21</v>
      </c>
      <c r="L2256" s="36" t="str">
        <f t="shared" si="320"/>
        <v>09</v>
      </c>
      <c r="M2256" s="36" t="str">
        <f t="shared" si="321"/>
        <v>80</v>
      </c>
      <c r="N2256" s="34">
        <f t="shared" si="323"/>
        <v>20100.599999999999</v>
      </c>
      <c r="O2256" s="37">
        <v>20100.599999999999</v>
      </c>
      <c r="P2256" s="37">
        <v>0</v>
      </c>
      <c r="Q2256" s="32" t="s">
        <v>3872</v>
      </c>
      <c r="R2256" s="37" t="s">
        <v>11945</v>
      </c>
      <c r="S2256" s="38">
        <v>44609</v>
      </c>
      <c r="T2256" s="39">
        <f t="shared" si="316"/>
        <v>28</v>
      </c>
      <c r="U2256" s="72"/>
    </row>
    <row r="2257" spans="1:21" s="61" customFormat="1" ht="54" hidden="1" outlineLevel="1">
      <c r="A2257" s="32">
        <f t="shared" si="322"/>
        <v>2319</v>
      </c>
      <c r="B2257" s="32" t="s">
        <v>3868</v>
      </c>
      <c r="C2257" s="32" t="s">
        <v>20</v>
      </c>
      <c r="D2257" s="32" t="s">
        <v>11946</v>
      </c>
      <c r="E2257" s="34">
        <v>521941704</v>
      </c>
      <c r="F2257" s="43" t="s">
        <v>11947</v>
      </c>
      <c r="G2257" s="34" t="s">
        <v>14257</v>
      </c>
      <c r="H2257" s="35" t="s">
        <v>11948</v>
      </c>
      <c r="I2257" s="36" t="str">
        <f t="shared" si="317"/>
        <v>3</v>
      </c>
      <c r="J2257" s="36">
        <f t="shared" si="318"/>
        <v>14</v>
      </c>
      <c r="K2257" s="36" t="str">
        <f t="shared" si="319"/>
        <v>13</v>
      </c>
      <c r="L2257" s="36" t="str">
        <f t="shared" si="320"/>
        <v>03</v>
      </c>
      <c r="M2257" s="36" t="str">
        <f t="shared" si="321"/>
        <v>84</v>
      </c>
      <c r="N2257" s="34">
        <f t="shared" si="323"/>
        <v>16391.7</v>
      </c>
      <c r="O2257" s="37">
        <v>16391.7</v>
      </c>
      <c r="P2257" s="37">
        <v>0</v>
      </c>
      <c r="Q2257" s="32" t="s">
        <v>3872</v>
      </c>
      <c r="R2257" s="37" t="s">
        <v>11949</v>
      </c>
      <c r="S2257" s="38">
        <v>44609</v>
      </c>
      <c r="T2257" s="39">
        <f t="shared" si="316"/>
        <v>28</v>
      </c>
      <c r="U2257" s="72"/>
    </row>
    <row r="2258" spans="1:21" s="61" customFormat="1" ht="54" outlineLevel="1">
      <c r="A2258" s="32">
        <f t="shared" si="322"/>
        <v>2320</v>
      </c>
      <c r="B2258" s="32" t="s">
        <v>3868</v>
      </c>
      <c r="C2258" s="32" t="s">
        <v>20</v>
      </c>
      <c r="D2258" s="32" t="s">
        <v>11950</v>
      </c>
      <c r="E2258" s="34">
        <v>401706714</v>
      </c>
      <c r="F2258" s="43" t="s">
        <v>11951</v>
      </c>
      <c r="G2258" s="34" t="s">
        <v>14258</v>
      </c>
      <c r="H2258" s="35" t="s">
        <v>11952</v>
      </c>
      <c r="I2258" s="36" t="str">
        <f t="shared" si="317"/>
        <v>3</v>
      </c>
      <c r="J2258" s="36">
        <f t="shared" si="318"/>
        <v>14</v>
      </c>
      <c r="K2258" s="36" t="str">
        <f t="shared" si="319"/>
        <v>07</v>
      </c>
      <c r="L2258" s="36" t="str">
        <f t="shared" si="320"/>
        <v>11</v>
      </c>
      <c r="M2258" s="36" t="str">
        <f t="shared" si="321"/>
        <v>73</v>
      </c>
      <c r="N2258" s="34">
        <f t="shared" si="323"/>
        <v>32000</v>
      </c>
      <c r="O2258" s="37">
        <v>32000</v>
      </c>
      <c r="P2258" s="37">
        <v>0</v>
      </c>
      <c r="Q2258" s="32" t="s">
        <v>3872</v>
      </c>
      <c r="R2258" s="37" t="s">
        <v>11953</v>
      </c>
      <c r="S2258" s="38">
        <v>44611</v>
      </c>
      <c r="T2258" s="39">
        <f t="shared" si="316"/>
        <v>28</v>
      </c>
      <c r="U2258" s="72"/>
    </row>
    <row r="2259" spans="1:21" s="61" customFormat="1" ht="54" outlineLevel="1">
      <c r="A2259" s="32">
        <f t="shared" si="322"/>
        <v>2321</v>
      </c>
      <c r="B2259" s="32" t="s">
        <v>3868</v>
      </c>
      <c r="C2259" s="32" t="s">
        <v>20</v>
      </c>
      <c r="D2259" s="32" t="s">
        <v>11954</v>
      </c>
      <c r="E2259" s="34">
        <v>545473237</v>
      </c>
      <c r="F2259" s="43" t="s">
        <v>11955</v>
      </c>
      <c r="G2259" s="34" t="s">
        <v>14259</v>
      </c>
      <c r="H2259" s="35" t="s">
        <v>11952</v>
      </c>
      <c r="I2259" s="36" t="str">
        <f t="shared" si="317"/>
        <v>3</v>
      </c>
      <c r="J2259" s="36">
        <f t="shared" si="318"/>
        <v>14</v>
      </c>
      <c r="K2259" s="36" t="str">
        <f t="shared" si="319"/>
        <v>07</v>
      </c>
      <c r="L2259" s="36" t="str">
        <f t="shared" si="320"/>
        <v>11</v>
      </c>
      <c r="M2259" s="36" t="str">
        <f t="shared" si="321"/>
        <v>73</v>
      </c>
      <c r="N2259" s="34">
        <f t="shared" si="323"/>
        <v>32656.925999999999</v>
      </c>
      <c r="O2259" s="37">
        <v>32000</v>
      </c>
      <c r="P2259" s="37">
        <v>656.92600000000004</v>
      </c>
      <c r="Q2259" s="32" t="s">
        <v>3872</v>
      </c>
      <c r="R2259" s="37" t="s">
        <v>11956</v>
      </c>
      <c r="S2259" s="38">
        <v>44651</v>
      </c>
      <c r="T2259" s="39">
        <f t="shared" si="316"/>
        <v>28</v>
      </c>
      <c r="U2259" s="72"/>
    </row>
    <row r="2260" spans="1:21" s="61" customFormat="1" ht="54" outlineLevel="1">
      <c r="A2260" s="32">
        <f t="shared" si="322"/>
        <v>2322</v>
      </c>
      <c r="B2260" s="32" t="s">
        <v>3868</v>
      </c>
      <c r="C2260" s="32" t="s">
        <v>20</v>
      </c>
      <c r="D2260" s="32" t="s">
        <v>11957</v>
      </c>
      <c r="E2260" s="34">
        <v>576605671</v>
      </c>
      <c r="F2260" s="43" t="s">
        <v>11958</v>
      </c>
      <c r="G2260" s="34" t="s">
        <v>14260</v>
      </c>
      <c r="H2260" s="35" t="s">
        <v>11959</v>
      </c>
      <c r="I2260" s="36" t="str">
        <f t="shared" si="317"/>
        <v>3</v>
      </c>
      <c r="J2260" s="36">
        <f t="shared" si="318"/>
        <v>14</v>
      </c>
      <c r="K2260" s="36" t="str">
        <f t="shared" si="319"/>
        <v>23</v>
      </c>
      <c r="L2260" s="36" t="str">
        <f t="shared" si="320"/>
        <v>04</v>
      </c>
      <c r="M2260" s="36" t="str">
        <f t="shared" si="321"/>
        <v>91</v>
      </c>
      <c r="N2260" s="34">
        <f t="shared" si="323"/>
        <v>32000</v>
      </c>
      <c r="O2260" s="37">
        <v>32000</v>
      </c>
      <c r="P2260" s="37">
        <v>0</v>
      </c>
      <c r="Q2260" s="32" t="s">
        <v>3872</v>
      </c>
      <c r="R2260" s="37" t="s">
        <v>11960</v>
      </c>
      <c r="S2260" s="38">
        <v>44655</v>
      </c>
      <c r="T2260" s="39">
        <f t="shared" si="316"/>
        <v>28</v>
      </c>
      <c r="U2260" s="72"/>
    </row>
    <row r="2261" spans="1:21" s="61" customFormat="1" ht="54" hidden="1" outlineLevel="1">
      <c r="A2261" s="32">
        <f t="shared" si="322"/>
        <v>2323</v>
      </c>
      <c r="B2261" s="32" t="s">
        <v>3868</v>
      </c>
      <c r="C2261" s="32" t="s">
        <v>20</v>
      </c>
      <c r="D2261" s="32" t="s">
        <v>11961</v>
      </c>
      <c r="E2261" s="34">
        <v>526051257</v>
      </c>
      <c r="F2261" s="43" t="s">
        <v>11962</v>
      </c>
      <c r="G2261" s="34" t="s">
        <v>14261</v>
      </c>
      <c r="H2261" s="35" t="s">
        <v>11963</v>
      </c>
      <c r="I2261" s="36" t="str">
        <f t="shared" si="317"/>
        <v>3</v>
      </c>
      <c r="J2261" s="36">
        <f t="shared" si="318"/>
        <v>14</v>
      </c>
      <c r="K2261" s="36" t="str">
        <f t="shared" si="319"/>
        <v>02</v>
      </c>
      <c r="L2261" s="36" t="str">
        <f t="shared" si="320"/>
        <v>12</v>
      </c>
      <c r="M2261" s="36" t="str">
        <f t="shared" si="321"/>
        <v>90</v>
      </c>
      <c r="N2261" s="34">
        <f t="shared" si="323"/>
        <v>16391.7</v>
      </c>
      <c r="O2261" s="37">
        <v>16391.7</v>
      </c>
      <c r="P2261" s="37">
        <v>0</v>
      </c>
      <c r="Q2261" s="32" t="s">
        <v>3872</v>
      </c>
      <c r="R2261" s="37" t="s">
        <v>11964</v>
      </c>
      <c r="S2261" s="38">
        <v>44638</v>
      </c>
      <c r="T2261" s="39">
        <f t="shared" si="316"/>
        <v>28</v>
      </c>
      <c r="U2261" s="72"/>
    </row>
    <row r="2262" spans="1:21" s="61" customFormat="1" ht="54" hidden="1" outlineLevel="1">
      <c r="A2262" s="32">
        <f t="shared" si="322"/>
        <v>2324</v>
      </c>
      <c r="B2262" s="32" t="s">
        <v>3868</v>
      </c>
      <c r="C2262" s="32" t="s">
        <v>20</v>
      </c>
      <c r="D2262" s="32" t="s">
        <v>11965</v>
      </c>
      <c r="E2262" s="34">
        <v>600946238</v>
      </c>
      <c r="F2262" s="43" t="s">
        <v>11966</v>
      </c>
      <c r="G2262" s="34" t="s">
        <v>14262</v>
      </c>
      <c r="H2262" s="35" t="s">
        <v>11963</v>
      </c>
      <c r="I2262" s="36" t="str">
        <f t="shared" si="317"/>
        <v>3</v>
      </c>
      <c r="J2262" s="36">
        <f t="shared" si="318"/>
        <v>14</v>
      </c>
      <c r="K2262" s="36" t="str">
        <f t="shared" si="319"/>
        <v>02</v>
      </c>
      <c r="L2262" s="36" t="str">
        <f t="shared" si="320"/>
        <v>12</v>
      </c>
      <c r="M2262" s="36" t="str">
        <f t="shared" si="321"/>
        <v>90</v>
      </c>
      <c r="N2262" s="34">
        <f t="shared" si="323"/>
        <v>22475.7</v>
      </c>
      <c r="O2262" s="37">
        <v>22475.7</v>
      </c>
      <c r="P2262" s="37">
        <v>0</v>
      </c>
      <c r="Q2262" s="32" t="s">
        <v>3872</v>
      </c>
      <c r="R2262" s="37" t="s">
        <v>11967</v>
      </c>
      <c r="S2262" s="38">
        <v>44656</v>
      </c>
      <c r="T2262" s="39">
        <f t="shared" si="316"/>
        <v>28</v>
      </c>
      <c r="U2262" s="72"/>
    </row>
    <row r="2263" spans="1:21" s="61" customFormat="1" ht="54" hidden="1" outlineLevel="1">
      <c r="A2263" s="32">
        <f t="shared" si="322"/>
        <v>2325</v>
      </c>
      <c r="B2263" s="32" t="s">
        <v>3868</v>
      </c>
      <c r="C2263" s="32" t="s">
        <v>20</v>
      </c>
      <c r="D2263" s="32" t="s">
        <v>11968</v>
      </c>
      <c r="E2263" s="34">
        <v>519722254</v>
      </c>
      <c r="F2263" s="43" t="s">
        <v>11969</v>
      </c>
      <c r="G2263" s="34" t="s">
        <v>14263</v>
      </c>
      <c r="H2263" s="35" t="s">
        <v>11970</v>
      </c>
      <c r="I2263" s="36" t="str">
        <f t="shared" si="317"/>
        <v>4</v>
      </c>
      <c r="J2263" s="36">
        <f t="shared" si="318"/>
        <v>14</v>
      </c>
      <c r="K2263" s="36" t="str">
        <f t="shared" si="319"/>
        <v>07</v>
      </c>
      <c r="L2263" s="36" t="str">
        <f t="shared" si="320"/>
        <v>01</v>
      </c>
      <c r="M2263" s="36" t="str">
        <f t="shared" si="321"/>
        <v>89</v>
      </c>
      <c r="N2263" s="34">
        <f t="shared" si="323"/>
        <v>17500</v>
      </c>
      <c r="O2263" s="37">
        <v>17500</v>
      </c>
      <c r="P2263" s="37">
        <v>0</v>
      </c>
      <c r="Q2263" s="32" t="s">
        <v>3872</v>
      </c>
      <c r="R2263" s="37" t="s">
        <v>11971</v>
      </c>
      <c r="S2263" s="38">
        <v>44658</v>
      </c>
      <c r="T2263" s="39">
        <f t="shared" ref="T2263:T2276" si="324">+LEN(R2263)</f>
        <v>28</v>
      </c>
      <c r="U2263" s="72"/>
    </row>
    <row r="2264" spans="1:21" s="61" customFormat="1" ht="54" hidden="1" outlineLevel="1">
      <c r="A2264" s="32">
        <f t="shared" si="322"/>
        <v>2326</v>
      </c>
      <c r="B2264" s="32" t="s">
        <v>3868</v>
      </c>
      <c r="C2264" s="32" t="s">
        <v>20</v>
      </c>
      <c r="D2264" s="32" t="s">
        <v>11972</v>
      </c>
      <c r="E2264" s="34">
        <v>545909554</v>
      </c>
      <c r="F2264" s="43" t="s">
        <v>11973</v>
      </c>
      <c r="G2264" s="34" t="s">
        <v>14264</v>
      </c>
      <c r="H2264" s="35" t="s">
        <v>11974</v>
      </c>
      <c r="I2264" s="36" t="str">
        <f t="shared" si="317"/>
        <v>3</v>
      </c>
      <c r="J2264" s="36">
        <f t="shared" si="318"/>
        <v>14</v>
      </c>
      <c r="K2264" s="36" t="str">
        <f t="shared" si="319"/>
        <v>11</v>
      </c>
      <c r="L2264" s="36" t="str">
        <f t="shared" si="320"/>
        <v>06</v>
      </c>
      <c r="M2264" s="36" t="str">
        <f t="shared" si="321"/>
        <v>93</v>
      </c>
      <c r="N2264" s="34">
        <f t="shared" si="323"/>
        <v>16391.7</v>
      </c>
      <c r="O2264" s="37">
        <v>16391.7</v>
      </c>
      <c r="P2264" s="37">
        <v>0</v>
      </c>
      <c r="Q2264" s="32" t="s">
        <v>3872</v>
      </c>
      <c r="R2264" s="37" t="s">
        <v>11975</v>
      </c>
      <c r="S2264" s="38">
        <v>44645</v>
      </c>
      <c r="T2264" s="39">
        <f t="shared" si="324"/>
        <v>28</v>
      </c>
      <c r="U2264" s="72"/>
    </row>
    <row r="2265" spans="1:21" s="61" customFormat="1" ht="54" hidden="1" outlineLevel="1">
      <c r="A2265" s="32">
        <f t="shared" si="322"/>
        <v>2327</v>
      </c>
      <c r="B2265" s="32" t="s">
        <v>3868</v>
      </c>
      <c r="C2265" s="32" t="s">
        <v>20</v>
      </c>
      <c r="D2265" s="32" t="s">
        <v>11976</v>
      </c>
      <c r="E2265" s="34">
        <v>520124865</v>
      </c>
      <c r="F2265" s="43" t="s">
        <v>11977</v>
      </c>
      <c r="G2265" s="34" t="s">
        <v>14265</v>
      </c>
      <c r="H2265" s="35" t="s">
        <v>11978</v>
      </c>
      <c r="I2265" s="36" t="str">
        <f t="shared" si="317"/>
        <v>4</v>
      </c>
      <c r="J2265" s="36">
        <f t="shared" si="318"/>
        <v>14</v>
      </c>
      <c r="K2265" s="36" t="str">
        <f t="shared" si="319"/>
        <v>05</v>
      </c>
      <c r="L2265" s="36" t="str">
        <f t="shared" si="320"/>
        <v>06</v>
      </c>
      <c r="M2265" s="36" t="str">
        <f t="shared" si="321"/>
        <v>79</v>
      </c>
      <c r="N2265" s="34">
        <f t="shared" si="323"/>
        <v>24700</v>
      </c>
      <c r="O2265" s="37">
        <v>24700</v>
      </c>
      <c r="P2265" s="37">
        <v>0</v>
      </c>
      <c r="Q2265" s="32" t="s">
        <v>3872</v>
      </c>
      <c r="R2265" s="37" t="s">
        <v>11979</v>
      </c>
      <c r="S2265" s="38">
        <v>44658</v>
      </c>
      <c r="T2265" s="39">
        <f t="shared" si="324"/>
        <v>28</v>
      </c>
      <c r="U2265" s="72"/>
    </row>
    <row r="2266" spans="1:21" s="61" customFormat="1" ht="54" hidden="1" outlineLevel="1">
      <c r="A2266" s="32">
        <f t="shared" si="322"/>
        <v>2328</v>
      </c>
      <c r="B2266" s="32" t="s">
        <v>3868</v>
      </c>
      <c r="C2266" s="32" t="s">
        <v>20</v>
      </c>
      <c r="D2266" s="32" t="s">
        <v>11980</v>
      </c>
      <c r="E2266" s="34">
        <v>502690909</v>
      </c>
      <c r="F2266" s="43" t="s">
        <v>11981</v>
      </c>
      <c r="G2266" s="34" t="s">
        <v>14266</v>
      </c>
      <c r="H2266" s="35" t="s">
        <v>11982</v>
      </c>
      <c r="I2266" s="36" t="str">
        <f t="shared" si="317"/>
        <v>3</v>
      </c>
      <c r="J2266" s="36">
        <f t="shared" si="318"/>
        <v>14</v>
      </c>
      <c r="K2266" s="36" t="str">
        <f t="shared" si="319"/>
        <v>15</v>
      </c>
      <c r="L2266" s="36" t="str">
        <f t="shared" si="320"/>
        <v>01</v>
      </c>
      <c r="M2266" s="36" t="str">
        <f t="shared" si="321"/>
        <v>89</v>
      </c>
      <c r="N2266" s="34">
        <f t="shared" si="323"/>
        <v>23873</v>
      </c>
      <c r="O2266" s="37">
        <v>23873</v>
      </c>
      <c r="P2266" s="37">
        <v>0</v>
      </c>
      <c r="Q2266" s="32" t="s">
        <v>3872</v>
      </c>
      <c r="R2266" s="37" t="s">
        <v>11983</v>
      </c>
      <c r="S2266" s="38">
        <v>44664</v>
      </c>
      <c r="T2266" s="39">
        <f t="shared" si="324"/>
        <v>28</v>
      </c>
      <c r="U2266" s="72"/>
    </row>
    <row r="2267" spans="1:21" s="61" customFormat="1" ht="54" hidden="1" outlineLevel="1">
      <c r="A2267" s="32">
        <f t="shared" si="322"/>
        <v>2329</v>
      </c>
      <c r="B2267" s="32" t="s">
        <v>3868</v>
      </c>
      <c r="C2267" s="32" t="s">
        <v>20</v>
      </c>
      <c r="D2267" s="32" t="s">
        <v>11984</v>
      </c>
      <c r="E2267" s="34">
        <v>525036805</v>
      </c>
      <c r="F2267" s="43" t="s">
        <v>11985</v>
      </c>
      <c r="G2267" s="34" t="s">
        <v>14267</v>
      </c>
      <c r="H2267" s="35" t="s">
        <v>11986</v>
      </c>
      <c r="I2267" s="36" t="str">
        <f t="shared" si="317"/>
        <v>3</v>
      </c>
      <c r="J2267" s="36">
        <f t="shared" si="318"/>
        <v>14</v>
      </c>
      <c r="K2267" s="36" t="str">
        <f t="shared" si="319"/>
        <v>05</v>
      </c>
      <c r="L2267" s="36" t="str">
        <f t="shared" si="320"/>
        <v>07</v>
      </c>
      <c r="M2267" s="36" t="str">
        <f t="shared" si="321"/>
        <v>93</v>
      </c>
      <c r="N2267" s="34">
        <f t="shared" si="323"/>
        <v>24700</v>
      </c>
      <c r="O2267" s="37">
        <v>24700</v>
      </c>
      <c r="P2267" s="37">
        <v>0</v>
      </c>
      <c r="Q2267" s="32" t="s">
        <v>3872</v>
      </c>
      <c r="R2267" s="37" t="s">
        <v>11987</v>
      </c>
      <c r="S2267" s="38">
        <v>44665</v>
      </c>
      <c r="T2267" s="39">
        <f t="shared" si="324"/>
        <v>28</v>
      </c>
      <c r="U2267" s="72"/>
    </row>
    <row r="2268" spans="1:21" s="61" customFormat="1" ht="54" hidden="1" outlineLevel="1">
      <c r="A2268" s="32">
        <f t="shared" si="322"/>
        <v>2330</v>
      </c>
      <c r="B2268" s="32" t="s">
        <v>3868</v>
      </c>
      <c r="C2268" s="32" t="s">
        <v>20</v>
      </c>
      <c r="D2268" s="32" t="s">
        <v>11988</v>
      </c>
      <c r="E2268" s="34">
        <v>512981968</v>
      </c>
      <c r="F2268" s="43" t="s">
        <v>11989</v>
      </c>
      <c r="G2268" s="34" t="s">
        <v>14268</v>
      </c>
      <c r="H2268" s="35" t="s">
        <v>11990</v>
      </c>
      <c r="I2268" s="36" t="str">
        <f t="shared" si="317"/>
        <v>3</v>
      </c>
      <c r="J2268" s="36">
        <f t="shared" si="318"/>
        <v>14</v>
      </c>
      <c r="K2268" s="36" t="str">
        <f t="shared" si="319"/>
        <v>03</v>
      </c>
      <c r="L2268" s="36" t="str">
        <f t="shared" si="320"/>
        <v>02</v>
      </c>
      <c r="M2268" s="36" t="str">
        <f t="shared" si="321"/>
        <v>79</v>
      </c>
      <c r="N2268" s="34">
        <f t="shared" si="323"/>
        <v>25000</v>
      </c>
      <c r="O2268" s="37">
        <v>25000</v>
      </c>
      <c r="P2268" s="37">
        <v>0</v>
      </c>
      <c r="Q2268" s="32" t="s">
        <v>3872</v>
      </c>
      <c r="R2268" s="37" t="s">
        <v>11991</v>
      </c>
      <c r="S2268" s="38">
        <v>44664</v>
      </c>
      <c r="T2268" s="39">
        <f t="shared" si="324"/>
        <v>28</v>
      </c>
      <c r="U2268" s="72"/>
    </row>
    <row r="2269" spans="1:21" s="61" customFormat="1" ht="54" outlineLevel="1">
      <c r="A2269" s="32">
        <f t="shared" si="322"/>
        <v>2331</v>
      </c>
      <c r="B2269" s="32" t="s">
        <v>3868</v>
      </c>
      <c r="C2269" s="32" t="s">
        <v>20</v>
      </c>
      <c r="D2269" s="32" t="s">
        <v>11992</v>
      </c>
      <c r="E2269" s="34">
        <v>558094187</v>
      </c>
      <c r="F2269" s="43" t="s">
        <v>11993</v>
      </c>
      <c r="G2269" s="34" t="s">
        <v>14269</v>
      </c>
      <c r="H2269" s="35" t="s">
        <v>11994</v>
      </c>
      <c r="I2269" s="36" t="str">
        <f t="shared" si="317"/>
        <v>4</v>
      </c>
      <c r="J2269" s="36">
        <f t="shared" si="318"/>
        <v>14</v>
      </c>
      <c r="K2269" s="36" t="str">
        <f t="shared" si="319"/>
        <v>16</v>
      </c>
      <c r="L2269" s="36" t="str">
        <f t="shared" si="320"/>
        <v>08</v>
      </c>
      <c r="M2269" s="36" t="str">
        <f t="shared" si="321"/>
        <v>92</v>
      </c>
      <c r="N2269" s="34">
        <f t="shared" si="323"/>
        <v>32000</v>
      </c>
      <c r="O2269" s="37">
        <v>32000</v>
      </c>
      <c r="P2269" s="37">
        <v>0</v>
      </c>
      <c r="Q2269" s="32" t="s">
        <v>3872</v>
      </c>
      <c r="R2269" s="37" t="s">
        <v>11995</v>
      </c>
      <c r="S2269" s="38">
        <v>44676</v>
      </c>
      <c r="T2269" s="39">
        <f t="shared" si="324"/>
        <v>28</v>
      </c>
      <c r="U2269" s="72"/>
    </row>
    <row r="2270" spans="1:21" s="61" customFormat="1" ht="54" outlineLevel="1">
      <c r="A2270" s="32">
        <f t="shared" si="322"/>
        <v>2332</v>
      </c>
      <c r="B2270" s="32" t="s">
        <v>3868</v>
      </c>
      <c r="C2270" s="32" t="s">
        <v>20</v>
      </c>
      <c r="D2270" s="32" t="s">
        <v>11996</v>
      </c>
      <c r="E2270" s="34">
        <v>600331354</v>
      </c>
      <c r="F2270" s="43" t="s">
        <v>11997</v>
      </c>
      <c r="G2270" s="34" t="s">
        <v>14270</v>
      </c>
      <c r="H2270" s="35" t="s">
        <v>11998</v>
      </c>
      <c r="I2270" s="36" t="str">
        <f t="shared" si="317"/>
        <v>4</v>
      </c>
      <c r="J2270" s="36">
        <f t="shared" si="318"/>
        <v>14</v>
      </c>
      <c r="K2270" s="36" t="str">
        <f t="shared" si="319"/>
        <v>26</v>
      </c>
      <c r="L2270" s="36" t="str">
        <f t="shared" si="320"/>
        <v>03</v>
      </c>
      <c r="M2270" s="36" t="str">
        <f t="shared" si="321"/>
        <v>81</v>
      </c>
      <c r="N2270" s="34">
        <f t="shared" si="323"/>
        <v>32000</v>
      </c>
      <c r="O2270" s="37">
        <v>32000</v>
      </c>
      <c r="P2270" s="37">
        <v>0</v>
      </c>
      <c r="Q2270" s="32" t="s">
        <v>3872</v>
      </c>
      <c r="R2270" s="37" t="s">
        <v>11999</v>
      </c>
      <c r="S2270" s="38">
        <v>44677</v>
      </c>
      <c r="T2270" s="39">
        <f t="shared" si="324"/>
        <v>28</v>
      </c>
      <c r="U2270" s="72"/>
    </row>
    <row r="2271" spans="1:21" s="61" customFormat="1" ht="54" hidden="1" outlineLevel="1">
      <c r="A2271" s="32">
        <f t="shared" si="322"/>
        <v>2333</v>
      </c>
      <c r="B2271" s="32" t="s">
        <v>3868</v>
      </c>
      <c r="C2271" s="32" t="s">
        <v>20</v>
      </c>
      <c r="D2271" s="32" t="s">
        <v>12000</v>
      </c>
      <c r="E2271" s="34">
        <v>528705136</v>
      </c>
      <c r="F2271" s="43" t="s">
        <v>12001</v>
      </c>
      <c r="G2271" s="34" t="s">
        <v>14271</v>
      </c>
      <c r="H2271" s="35" t="s">
        <v>12002</v>
      </c>
      <c r="I2271" s="36" t="str">
        <f t="shared" si="317"/>
        <v>4</v>
      </c>
      <c r="J2271" s="36">
        <f t="shared" si="318"/>
        <v>14</v>
      </c>
      <c r="K2271" s="36" t="str">
        <f t="shared" si="319"/>
        <v>11</v>
      </c>
      <c r="L2271" s="36" t="str">
        <f t="shared" si="320"/>
        <v>06</v>
      </c>
      <c r="M2271" s="36" t="str">
        <f t="shared" si="321"/>
        <v>88</v>
      </c>
      <c r="N2271" s="34">
        <f t="shared" si="323"/>
        <v>20100.599999999999</v>
      </c>
      <c r="O2271" s="37">
        <v>20100.599999999999</v>
      </c>
      <c r="P2271" s="37">
        <v>0</v>
      </c>
      <c r="Q2271" s="32" t="s">
        <v>3872</v>
      </c>
      <c r="R2271" s="37" t="s">
        <v>12003</v>
      </c>
      <c r="S2271" s="38">
        <v>44672</v>
      </c>
      <c r="T2271" s="39">
        <f t="shared" si="324"/>
        <v>28</v>
      </c>
      <c r="U2271" s="72"/>
    </row>
    <row r="2272" spans="1:21" s="61" customFormat="1" ht="54" outlineLevel="1">
      <c r="A2272" s="32">
        <f t="shared" si="322"/>
        <v>2334</v>
      </c>
      <c r="B2272" s="32" t="s">
        <v>3868</v>
      </c>
      <c r="C2272" s="32" t="s">
        <v>20</v>
      </c>
      <c r="D2272" s="32" t="s">
        <v>12004</v>
      </c>
      <c r="E2272" s="34">
        <v>546563733</v>
      </c>
      <c r="F2272" s="43" t="s">
        <v>12005</v>
      </c>
      <c r="G2272" s="34" t="s">
        <v>14272</v>
      </c>
      <c r="H2272" s="35" t="s">
        <v>12006</v>
      </c>
      <c r="I2272" s="36" t="str">
        <f t="shared" si="317"/>
        <v>3</v>
      </c>
      <c r="J2272" s="36">
        <f t="shared" si="318"/>
        <v>14</v>
      </c>
      <c r="K2272" s="36" t="str">
        <f t="shared" si="319"/>
        <v>04</v>
      </c>
      <c r="L2272" s="36" t="str">
        <f t="shared" si="320"/>
        <v>02</v>
      </c>
      <c r="M2272" s="36" t="str">
        <f t="shared" si="321"/>
        <v>89</v>
      </c>
      <c r="N2272" s="34">
        <f t="shared" si="323"/>
        <v>32000</v>
      </c>
      <c r="O2272" s="37">
        <v>32000</v>
      </c>
      <c r="P2272" s="37">
        <v>0</v>
      </c>
      <c r="Q2272" s="32" t="s">
        <v>3872</v>
      </c>
      <c r="R2272" s="37" t="s">
        <v>12007</v>
      </c>
      <c r="S2272" s="38">
        <v>44680</v>
      </c>
      <c r="T2272" s="39">
        <f t="shared" si="324"/>
        <v>28</v>
      </c>
      <c r="U2272" s="72"/>
    </row>
    <row r="2273" spans="1:21" s="61" customFormat="1" ht="54" outlineLevel="1">
      <c r="A2273" s="32">
        <f t="shared" si="322"/>
        <v>2335</v>
      </c>
      <c r="B2273" s="32" t="s">
        <v>3868</v>
      </c>
      <c r="C2273" s="32" t="s">
        <v>20</v>
      </c>
      <c r="D2273" s="32" t="s">
        <v>12008</v>
      </c>
      <c r="E2273" s="34">
        <v>549433472</v>
      </c>
      <c r="F2273" s="43" t="s">
        <v>12009</v>
      </c>
      <c r="G2273" s="34" t="s">
        <v>14273</v>
      </c>
      <c r="H2273" s="35" t="s">
        <v>12010</v>
      </c>
      <c r="I2273" s="36" t="str">
        <f t="shared" si="317"/>
        <v>4</v>
      </c>
      <c r="J2273" s="36">
        <f t="shared" si="318"/>
        <v>14</v>
      </c>
      <c r="K2273" s="36" t="str">
        <f t="shared" si="319"/>
        <v>21</v>
      </c>
      <c r="L2273" s="36" t="str">
        <f t="shared" si="320"/>
        <v>06</v>
      </c>
      <c r="M2273" s="36" t="str">
        <f t="shared" si="321"/>
        <v>89</v>
      </c>
      <c r="N2273" s="34">
        <f t="shared" si="323"/>
        <v>32000</v>
      </c>
      <c r="O2273" s="37">
        <v>32000</v>
      </c>
      <c r="P2273" s="37">
        <v>0</v>
      </c>
      <c r="Q2273" s="32" t="s">
        <v>3872</v>
      </c>
      <c r="R2273" s="37" t="s">
        <v>12011</v>
      </c>
      <c r="S2273" s="38">
        <v>44680</v>
      </c>
      <c r="T2273" s="39">
        <f t="shared" si="324"/>
        <v>28</v>
      </c>
      <c r="U2273" s="72"/>
    </row>
    <row r="2274" spans="1:21" s="61" customFormat="1" ht="54" hidden="1" outlineLevel="1">
      <c r="A2274" s="32">
        <f t="shared" si="322"/>
        <v>2336</v>
      </c>
      <c r="B2274" s="32" t="s">
        <v>3868</v>
      </c>
      <c r="C2274" s="32" t="s">
        <v>20</v>
      </c>
      <c r="D2274" s="32" t="s">
        <v>12012</v>
      </c>
      <c r="E2274" s="34">
        <v>514316493</v>
      </c>
      <c r="F2274" s="43" t="s">
        <v>12013</v>
      </c>
      <c r="G2274" s="34" t="s">
        <v>14274</v>
      </c>
      <c r="H2274" s="35" t="s">
        <v>12014</v>
      </c>
      <c r="I2274" s="36" t="str">
        <f t="shared" si="317"/>
        <v>3</v>
      </c>
      <c r="J2274" s="36">
        <f t="shared" si="318"/>
        <v>14</v>
      </c>
      <c r="K2274" s="36" t="str">
        <f t="shared" si="319"/>
        <v>09</v>
      </c>
      <c r="L2274" s="36" t="str">
        <f t="shared" si="320"/>
        <v>07</v>
      </c>
      <c r="M2274" s="36" t="str">
        <f t="shared" si="321"/>
        <v>92</v>
      </c>
      <c r="N2274" s="34">
        <f t="shared" si="323"/>
        <v>20400.900000000001</v>
      </c>
      <c r="O2274" s="37">
        <v>20400.900000000001</v>
      </c>
      <c r="P2274" s="37">
        <v>0</v>
      </c>
      <c r="Q2274" s="32" t="s">
        <v>3872</v>
      </c>
      <c r="R2274" s="37" t="s">
        <v>12015</v>
      </c>
      <c r="S2274" s="38">
        <v>44667</v>
      </c>
      <c r="T2274" s="39">
        <f t="shared" si="324"/>
        <v>28</v>
      </c>
      <c r="U2274" s="72"/>
    </row>
    <row r="2275" spans="1:21" s="61" customFormat="1" ht="54" outlineLevel="1">
      <c r="A2275" s="32">
        <f t="shared" si="322"/>
        <v>2337</v>
      </c>
      <c r="B2275" s="32" t="s">
        <v>3868</v>
      </c>
      <c r="C2275" s="32" t="s">
        <v>20</v>
      </c>
      <c r="D2275" s="32" t="s">
        <v>12016</v>
      </c>
      <c r="E2275" s="34">
        <v>539254835</v>
      </c>
      <c r="F2275" s="43" t="s">
        <v>12017</v>
      </c>
      <c r="G2275" s="34" t="s">
        <v>14275</v>
      </c>
      <c r="H2275" s="35" t="s">
        <v>12018</v>
      </c>
      <c r="I2275" s="36" t="str">
        <f t="shared" si="317"/>
        <v>3</v>
      </c>
      <c r="J2275" s="36">
        <f t="shared" si="318"/>
        <v>14</v>
      </c>
      <c r="K2275" s="36" t="str">
        <f t="shared" si="319"/>
        <v>03</v>
      </c>
      <c r="L2275" s="36" t="str">
        <f t="shared" si="320"/>
        <v>10</v>
      </c>
      <c r="M2275" s="36" t="str">
        <f t="shared" si="321"/>
        <v>92</v>
      </c>
      <c r="N2275" s="34">
        <f t="shared" si="323"/>
        <v>32000</v>
      </c>
      <c r="O2275" s="37">
        <v>32000</v>
      </c>
      <c r="P2275" s="37">
        <v>0</v>
      </c>
      <c r="Q2275" s="32" t="s">
        <v>3872</v>
      </c>
      <c r="R2275" s="37" t="s">
        <v>12019</v>
      </c>
      <c r="S2275" s="38">
        <v>44686</v>
      </c>
      <c r="T2275" s="39">
        <f t="shared" si="324"/>
        <v>28</v>
      </c>
      <c r="U2275" s="72"/>
    </row>
    <row r="2276" spans="1:21" s="61" customFormat="1" ht="54" hidden="1" outlineLevel="1">
      <c r="A2276" s="32">
        <f t="shared" si="322"/>
        <v>2338</v>
      </c>
      <c r="B2276" s="32" t="s">
        <v>3868</v>
      </c>
      <c r="C2276" s="32" t="s">
        <v>20</v>
      </c>
      <c r="D2276" s="32" t="s">
        <v>12020</v>
      </c>
      <c r="E2276" s="34">
        <v>552832997</v>
      </c>
      <c r="F2276" s="43" t="s">
        <v>12021</v>
      </c>
      <c r="G2276" s="34" t="s">
        <v>14276</v>
      </c>
      <c r="H2276" s="35" t="s">
        <v>12022</v>
      </c>
      <c r="I2276" s="36" t="str">
        <f t="shared" si="317"/>
        <v>4</v>
      </c>
      <c r="J2276" s="36">
        <f t="shared" si="318"/>
        <v>14</v>
      </c>
      <c r="K2276" s="36" t="str">
        <f t="shared" si="319"/>
        <v>05</v>
      </c>
      <c r="L2276" s="36" t="str">
        <f t="shared" si="320"/>
        <v>08</v>
      </c>
      <c r="M2276" s="36" t="str">
        <f t="shared" si="321"/>
        <v>91</v>
      </c>
      <c r="N2276" s="34">
        <f t="shared" si="323"/>
        <v>27000</v>
      </c>
      <c r="O2276" s="37">
        <v>27000</v>
      </c>
      <c r="P2276" s="37">
        <v>0</v>
      </c>
      <c r="Q2276" s="32" t="s">
        <v>3872</v>
      </c>
      <c r="R2276" s="37" t="s">
        <v>12023</v>
      </c>
      <c r="S2276" s="38">
        <v>44699</v>
      </c>
      <c r="T2276" s="39">
        <f t="shared" si="324"/>
        <v>28</v>
      </c>
      <c r="U2276" s="72"/>
    </row>
    <row r="2277" spans="1:21">
      <c r="H2277" s="19"/>
      <c r="N2277" s="19"/>
      <c r="O2277" s="19"/>
      <c r="P2277" s="19"/>
      <c r="R2277" s="19"/>
      <c r="S2277" s="19"/>
    </row>
    <row r="2278" spans="1:21">
      <c r="H2278" s="19"/>
      <c r="N2278" s="19"/>
      <c r="O2278" s="19"/>
      <c r="P2278" s="19"/>
      <c r="R2278" s="19"/>
      <c r="S2278" s="19"/>
    </row>
    <row r="2279" spans="1:21">
      <c r="H2279" s="19"/>
      <c r="N2279" s="19"/>
      <c r="O2279" s="19"/>
      <c r="P2279" s="19"/>
      <c r="R2279" s="19"/>
      <c r="S2279" s="19"/>
    </row>
    <row r="2280" spans="1:21">
      <c r="H2280" s="19"/>
      <c r="N2280" s="19"/>
      <c r="O2280" s="19"/>
      <c r="P2280" s="19"/>
      <c r="R2280" s="19"/>
      <c r="S2280" s="19"/>
    </row>
    <row r="2281" spans="1:21">
      <c r="H2281" s="19"/>
      <c r="N2281" s="19"/>
      <c r="O2281" s="19"/>
      <c r="P2281" s="19"/>
      <c r="R2281" s="19"/>
      <c r="S2281" s="19"/>
    </row>
    <row r="2282" spans="1:21">
      <c r="H2282" s="19"/>
      <c r="N2282" s="19"/>
      <c r="O2282" s="19"/>
      <c r="P2282" s="19"/>
      <c r="R2282" s="19"/>
      <c r="S2282" s="19"/>
    </row>
    <row r="2283" spans="1:21">
      <c r="H2283" s="19"/>
      <c r="N2283" s="19"/>
      <c r="O2283" s="19"/>
      <c r="P2283" s="19"/>
      <c r="R2283" s="19"/>
      <c r="S2283" s="19"/>
    </row>
    <row r="2284" spans="1:21" ht="25.5">
      <c r="B2284" s="63"/>
      <c r="C2284" s="63"/>
      <c r="D2284" s="63"/>
      <c r="E2284" s="63"/>
      <c r="F2284" s="63"/>
      <c r="G2284" s="63"/>
      <c r="H2284" s="63"/>
      <c r="I2284" s="63"/>
      <c r="J2284" s="63"/>
      <c r="K2284" s="63"/>
      <c r="L2284" s="63"/>
      <c r="M2284" s="63"/>
      <c r="N2284" s="63"/>
      <c r="O2284" s="63"/>
      <c r="P2284" s="19"/>
      <c r="R2284" s="19"/>
      <c r="S2284" s="19"/>
    </row>
    <row r="2285" spans="1:21" ht="25.5">
      <c r="B2285" s="63"/>
      <c r="C2285" s="63"/>
      <c r="D2285" s="63"/>
      <c r="E2285" s="63"/>
      <c r="F2285" s="63"/>
      <c r="G2285" s="63"/>
      <c r="H2285" s="63"/>
      <c r="I2285" s="63"/>
      <c r="J2285" s="63"/>
      <c r="K2285" s="63"/>
      <c r="L2285" s="63"/>
      <c r="M2285" s="63"/>
      <c r="N2285" s="63"/>
      <c r="O2285" s="63"/>
      <c r="P2285" s="19"/>
      <c r="R2285" s="19"/>
      <c r="S2285" s="19"/>
    </row>
    <row r="2286" spans="1:21" ht="25.5">
      <c r="B2286" s="63"/>
      <c r="C2286" s="63"/>
      <c r="D2286" s="63"/>
      <c r="E2286" s="63"/>
      <c r="F2286" s="63"/>
      <c r="G2286" s="63"/>
      <c r="H2286" s="63"/>
      <c r="I2286" s="63"/>
      <c r="J2286" s="63"/>
      <c r="K2286" s="63"/>
      <c r="L2286" s="63"/>
      <c r="M2286" s="63"/>
      <c r="N2286" s="63"/>
      <c r="O2286" s="63"/>
      <c r="P2286" s="19"/>
      <c r="R2286" s="19"/>
      <c r="S2286" s="19"/>
    </row>
    <row r="2287" spans="1:21" ht="30">
      <c r="B2287" s="64"/>
      <c r="C2287" s="64"/>
      <c r="D2287" s="64"/>
      <c r="E2287" s="64"/>
      <c r="F2287" s="64"/>
      <c r="G2287" s="64"/>
      <c r="H2287" s="64"/>
      <c r="I2287" s="64"/>
      <c r="J2287" s="64"/>
      <c r="K2287" s="64"/>
      <c r="L2287" s="64"/>
      <c r="M2287" s="64"/>
      <c r="N2287" s="64"/>
      <c r="O2287" s="64"/>
      <c r="P2287" s="19"/>
      <c r="R2287" s="19"/>
      <c r="S2287" s="19"/>
    </row>
    <row r="2288" spans="1:21" ht="55.5" customHeight="1">
      <c r="B2288" s="64"/>
      <c r="C2288" s="216" t="s">
        <v>12024</v>
      </c>
      <c r="D2288" s="216"/>
      <c r="E2288" s="216"/>
      <c r="F2288" s="64"/>
      <c r="G2288" s="64"/>
      <c r="H2288" s="64"/>
      <c r="I2288" s="64"/>
      <c r="J2288" s="64"/>
      <c r="K2288" s="64"/>
      <c r="L2288" s="64"/>
      <c r="M2288" s="64"/>
      <c r="N2288" s="215" t="s">
        <v>12025</v>
      </c>
      <c r="O2288" s="215"/>
      <c r="P2288" s="19"/>
      <c r="R2288" s="19"/>
      <c r="S2288" s="19"/>
    </row>
    <row r="2289" spans="1:21" ht="55.5" customHeight="1">
      <c r="B2289" s="64"/>
      <c r="C2289" s="65"/>
      <c r="D2289" s="65"/>
      <c r="E2289" s="65"/>
      <c r="F2289" s="64"/>
      <c r="G2289" s="64"/>
      <c r="H2289" s="64"/>
      <c r="I2289" s="64"/>
      <c r="J2289" s="64"/>
      <c r="K2289" s="64"/>
      <c r="L2289" s="64"/>
      <c r="M2289" s="64"/>
      <c r="N2289" s="66"/>
      <c r="O2289" s="66"/>
      <c r="P2289" s="19"/>
      <c r="R2289" s="19"/>
      <c r="S2289" s="19"/>
    </row>
    <row r="2290" spans="1:21" ht="30">
      <c r="B2290" s="64"/>
      <c r="C2290" s="67"/>
      <c r="D2290" s="67"/>
      <c r="E2290" s="67"/>
      <c r="F2290" s="64"/>
      <c r="G2290" s="64"/>
      <c r="H2290" s="64"/>
      <c r="I2290" s="64"/>
      <c r="J2290" s="64"/>
      <c r="K2290" s="64"/>
      <c r="L2290" s="64"/>
      <c r="M2290" s="64"/>
      <c r="N2290" s="64"/>
      <c r="O2290" s="64"/>
      <c r="P2290" s="19"/>
      <c r="R2290" s="19"/>
      <c r="S2290" s="19"/>
    </row>
    <row r="2291" spans="1:21" s="63" customFormat="1" ht="64.5" customHeight="1">
      <c r="B2291" s="68"/>
      <c r="C2291" s="216" t="s">
        <v>12026</v>
      </c>
      <c r="D2291" s="216"/>
      <c r="E2291" s="216"/>
      <c r="F2291" s="64"/>
      <c r="G2291" s="64"/>
      <c r="H2291" s="64"/>
      <c r="I2291" s="64"/>
      <c r="J2291" s="64"/>
      <c r="K2291" s="64"/>
      <c r="L2291" s="64"/>
      <c r="M2291" s="64"/>
      <c r="N2291" s="69" t="s">
        <v>12027</v>
      </c>
      <c r="O2291" s="64"/>
      <c r="U2291" s="73"/>
    </row>
    <row r="2292" spans="1:21" ht="30">
      <c r="B2292" s="64"/>
      <c r="C2292" s="64"/>
      <c r="D2292" s="64"/>
      <c r="E2292" s="64"/>
      <c r="F2292" s="64"/>
      <c r="G2292" s="64"/>
      <c r="H2292" s="64"/>
      <c r="I2292" s="64"/>
      <c r="J2292" s="64"/>
      <c r="K2292" s="64"/>
      <c r="L2292" s="64"/>
      <c r="M2292" s="64"/>
      <c r="N2292" s="64"/>
      <c r="O2292" s="64"/>
      <c r="P2292" s="19"/>
      <c r="R2292" s="19"/>
      <c r="S2292" s="19"/>
    </row>
    <row r="2293" spans="1:21" ht="30">
      <c r="B2293" s="64"/>
      <c r="C2293" s="64"/>
      <c r="D2293" s="64"/>
      <c r="E2293" s="64"/>
      <c r="F2293" s="64"/>
      <c r="G2293" s="64"/>
      <c r="H2293" s="64"/>
      <c r="I2293" s="64"/>
      <c r="J2293" s="64"/>
      <c r="K2293" s="64"/>
      <c r="L2293" s="64"/>
      <c r="M2293" s="64"/>
      <c r="N2293" s="64"/>
      <c r="O2293" s="64"/>
      <c r="P2293" s="19"/>
      <c r="R2293" s="19"/>
      <c r="S2293" s="19"/>
    </row>
    <row r="2294" spans="1:21" ht="25.5">
      <c r="B2294" s="63"/>
      <c r="C2294" s="63"/>
      <c r="D2294" s="63"/>
      <c r="E2294" s="63"/>
      <c r="F2294" s="63"/>
      <c r="G2294" s="63"/>
      <c r="H2294" s="63"/>
      <c r="I2294" s="63"/>
      <c r="J2294" s="63"/>
      <c r="K2294" s="63"/>
      <c r="L2294" s="63"/>
      <c r="M2294" s="63"/>
      <c r="N2294" s="63"/>
      <c r="O2294" s="63"/>
      <c r="P2294" s="19"/>
      <c r="R2294" s="19"/>
      <c r="S2294" s="19"/>
    </row>
    <row r="2295" spans="1:21" ht="25.5">
      <c r="B2295" s="63"/>
      <c r="C2295" s="63"/>
      <c r="D2295" s="63"/>
      <c r="E2295" s="63"/>
      <c r="F2295" s="63"/>
      <c r="G2295" s="63"/>
      <c r="H2295" s="63"/>
      <c r="I2295" s="63"/>
      <c r="J2295" s="63"/>
      <c r="K2295" s="63"/>
      <c r="L2295" s="63"/>
      <c r="M2295" s="63"/>
      <c r="N2295" s="63"/>
      <c r="O2295" s="63"/>
      <c r="P2295" s="19"/>
      <c r="R2295" s="19"/>
      <c r="S2295" s="19"/>
    </row>
    <row r="2296" spans="1:21" ht="25.5">
      <c r="B2296" s="63"/>
      <c r="C2296" s="63"/>
      <c r="D2296" s="63"/>
      <c r="E2296" s="63"/>
      <c r="F2296" s="63"/>
      <c r="G2296" s="63"/>
      <c r="H2296" s="63"/>
      <c r="I2296" s="63"/>
      <c r="J2296" s="63"/>
      <c r="K2296" s="63"/>
      <c r="L2296" s="63"/>
      <c r="M2296" s="63"/>
      <c r="N2296" s="63"/>
      <c r="O2296" s="63"/>
      <c r="P2296" s="19"/>
      <c r="R2296" s="19"/>
      <c r="S2296" s="19"/>
    </row>
    <row r="2297" spans="1:21">
      <c r="H2297" s="19"/>
      <c r="N2297" s="19"/>
      <c r="O2297" s="19"/>
      <c r="P2297" s="19"/>
      <c r="R2297" s="19"/>
      <c r="S2297" s="19"/>
    </row>
    <row r="2298" spans="1:21">
      <c r="H2298" s="19"/>
      <c r="N2298" s="19"/>
      <c r="O2298" s="19"/>
      <c r="P2298" s="19"/>
      <c r="R2298" s="19"/>
      <c r="S2298" s="19"/>
    </row>
    <row r="2299" spans="1:21">
      <c r="H2299" s="19"/>
      <c r="N2299" s="19"/>
      <c r="O2299" s="19"/>
      <c r="P2299" s="19"/>
      <c r="R2299" s="19"/>
      <c r="S2299" s="19"/>
    </row>
    <row r="2300" spans="1:21" ht="18">
      <c r="B2300" s="70" t="s">
        <v>12028</v>
      </c>
      <c r="H2300" s="19"/>
      <c r="N2300" s="19"/>
      <c r="O2300" s="19"/>
      <c r="P2300" s="19"/>
      <c r="R2300" s="19"/>
      <c r="S2300" s="19"/>
    </row>
    <row r="2301" spans="1:21" ht="18">
      <c r="B2301" s="70" t="s">
        <v>12029</v>
      </c>
      <c r="H2301" s="19"/>
      <c r="N2301" s="19"/>
      <c r="O2301" s="19"/>
      <c r="P2301" s="19"/>
      <c r="R2301" s="19"/>
      <c r="S2301" s="19"/>
    </row>
    <row r="2302" spans="1:21" ht="25.5">
      <c r="A2302" s="63"/>
      <c r="B2302" s="63"/>
      <c r="C2302" s="63"/>
      <c r="D2302" s="63"/>
      <c r="E2302" s="63"/>
      <c r="F2302" s="63"/>
      <c r="G2302" s="63"/>
      <c r="H2302" s="63"/>
      <c r="I2302" s="63"/>
      <c r="J2302" s="63"/>
      <c r="K2302" s="63"/>
      <c r="L2302" s="63"/>
      <c r="M2302" s="63"/>
      <c r="N2302" s="63"/>
      <c r="O2302" s="63"/>
      <c r="P2302" s="63"/>
      <c r="Q2302" s="63"/>
      <c r="R2302" s="19"/>
      <c r="S2302" s="19"/>
    </row>
  </sheetData>
  <autoFilter ref="A6:U2276" xr:uid="{00000000-0009-0000-0000-000005000000}">
    <filterColumn colId="14">
      <filters>
        <filter val="32 000"/>
      </filters>
    </filterColumn>
    <filterColumn colId="18">
      <filters>
        <dateGroupItem year="2022" dateTimeGrouping="year"/>
      </filters>
    </filterColumn>
  </autoFilter>
  <mergeCells count="34">
    <mergeCell ref="A1:S1"/>
    <mergeCell ref="A2:S2"/>
    <mergeCell ref="A4:A5"/>
    <mergeCell ref="B4:B5"/>
    <mergeCell ref="C4:C5"/>
    <mergeCell ref="D4:D5"/>
    <mergeCell ref="E4:E5"/>
    <mergeCell ref="F4:F5"/>
    <mergeCell ref="H4:H5"/>
    <mergeCell ref="I4:I5"/>
    <mergeCell ref="Q4:Q5"/>
    <mergeCell ref="R4:S5"/>
    <mergeCell ref="N4:N5"/>
    <mergeCell ref="O4:P4"/>
    <mergeCell ref="A1458:B1458"/>
    <mergeCell ref="J4:J5"/>
    <mergeCell ref="K4:K5"/>
    <mergeCell ref="L4:L5"/>
    <mergeCell ref="M4:M5"/>
    <mergeCell ref="A7:B7"/>
    <mergeCell ref="A8:B8"/>
    <mergeCell ref="A1432:B1432"/>
    <mergeCell ref="N2288:O2288"/>
    <mergeCell ref="C2291:E2291"/>
    <mergeCell ref="A1523:B1523"/>
    <mergeCell ref="A1541:B1541"/>
    <mergeCell ref="A1558:B1558"/>
    <mergeCell ref="A1592:B1592"/>
    <mergeCell ref="A1640:B1640"/>
    <mergeCell ref="A1716:B1716"/>
    <mergeCell ref="A1833:B1833"/>
    <mergeCell ref="A2014:B2014"/>
    <mergeCell ref="A2166:B2166"/>
    <mergeCell ref="C2288:E2288"/>
  </mergeCells>
  <conditionalFormatting sqref="D427:D428">
    <cfRule type="duplicateValues" dxfId="7" priority="4"/>
    <cfRule type="duplicateValues" priority="5"/>
  </conditionalFormatting>
  <conditionalFormatting sqref="D1417">
    <cfRule type="duplicateValues" dxfId="6" priority="3"/>
  </conditionalFormatting>
  <conditionalFormatting sqref="D1418">
    <cfRule type="duplicateValues" dxfId="5" priority="2"/>
  </conditionalFormatting>
  <conditionalFormatting sqref="D1419:D1431">
    <cfRule type="duplicateValues" dxfId="4" priority="1"/>
  </conditionalFormatting>
  <conditionalFormatting sqref="D622:D892 D429:D620">
    <cfRule type="duplicateValues" dxfId="3" priority="6"/>
    <cfRule type="duplicateValues" priority="7"/>
  </conditionalFormatting>
  <printOptions horizontalCentered="1"/>
  <pageMargins left="0.19685039370078741" right="0.19685039370078741" top="0.27559055118110237" bottom="0.19685039370078741" header="0.31496062992125984" footer="0.15748031496062992"/>
  <pageSetup paperSize="9" scale="32" orientation="landscape"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9"/>
  <sheetViews>
    <sheetView zoomScale="85" zoomScaleNormal="85" workbookViewId="0">
      <selection activeCell="A6" sqref="A6"/>
    </sheetView>
  </sheetViews>
  <sheetFormatPr defaultColWidth="8.85546875" defaultRowHeight="15.75"/>
  <cols>
    <col min="1" max="1" width="4.42578125" style="3" bestFit="1" customWidth="1"/>
    <col min="2" max="2" width="23" style="1" customWidth="1"/>
    <col min="3" max="3" width="13.7109375" style="1" customWidth="1"/>
    <col min="4" max="4" width="8.5703125" style="1" customWidth="1"/>
    <col min="5" max="5" width="10.28515625" style="1" customWidth="1"/>
    <col min="6" max="6" width="8.28515625" style="1" customWidth="1"/>
    <col min="7" max="7" width="12.7109375" style="1" customWidth="1"/>
    <col min="8" max="8" width="11" style="1" customWidth="1"/>
    <col min="9" max="9" width="14" style="1" customWidth="1"/>
    <col min="10" max="11" width="14.5703125" style="1" customWidth="1"/>
    <col min="12" max="16" width="13" style="1" customWidth="1"/>
    <col min="17" max="17" width="13.7109375" style="1" customWidth="1"/>
    <col min="18" max="16384" width="8.85546875" style="1"/>
  </cols>
  <sheetData>
    <row r="1" spans="1:17" ht="40.9" customHeight="1">
      <c r="A1" s="202" t="s">
        <v>48</v>
      </c>
      <c r="B1" s="203"/>
      <c r="C1" s="203"/>
      <c r="D1" s="203"/>
      <c r="E1" s="203"/>
      <c r="F1" s="203"/>
      <c r="G1" s="203"/>
      <c r="H1" s="203"/>
      <c r="I1" s="203"/>
      <c r="J1" s="203"/>
      <c r="K1" s="203"/>
      <c r="L1" s="203"/>
      <c r="M1" s="203"/>
      <c r="N1" s="203"/>
      <c r="O1" s="203"/>
      <c r="P1" s="203"/>
      <c r="Q1" s="203"/>
    </row>
    <row r="3" spans="1:17" s="4" customFormat="1" ht="22.9" customHeight="1">
      <c r="A3" s="208" t="s">
        <v>26</v>
      </c>
      <c r="B3" s="208" t="s">
        <v>49</v>
      </c>
      <c r="C3" s="208" t="s">
        <v>39</v>
      </c>
      <c r="D3" s="211" t="s">
        <v>52</v>
      </c>
      <c r="E3" s="212"/>
      <c r="F3" s="211" t="s">
        <v>38</v>
      </c>
      <c r="G3" s="212"/>
      <c r="H3" s="206" t="s">
        <v>37</v>
      </c>
      <c r="I3" s="204" t="s">
        <v>40</v>
      </c>
      <c r="J3" s="205"/>
      <c r="K3" s="205"/>
      <c r="L3" s="205"/>
      <c r="M3" s="205"/>
      <c r="N3" s="205"/>
      <c r="O3" s="205"/>
      <c r="P3" s="205"/>
      <c r="Q3" s="205"/>
    </row>
    <row r="4" spans="1:17" s="4" customFormat="1" ht="64.150000000000006" customHeight="1">
      <c r="A4" s="208"/>
      <c r="B4" s="208"/>
      <c r="C4" s="208"/>
      <c r="D4" s="213"/>
      <c r="E4" s="214"/>
      <c r="F4" s="213"/>
      <c r="G4" s="214"/>
      <c r="H4" s="210"/>
      <c r="I4" s="206" t="s">
        <v>41</v>
      </c>
      <c r="J4" s="206" t="s">
        <v>53</v>
      </c>
      <c r="K4" s="206" t="s">
        <v>54</v>
      </c>
      <c r="L4" s="206" t="s">
        <v>42</v>
      </c>
      <c r="M4" s="206" t="s">
        <v>47</v>
      </c>
      <c r="N4" s="206" t="s">
        <v>43</v>
      </c>
      <c r="O4" s="206" t="s">
        <v>44</v>
      </c>
      <c r="P4" s="206" t="s">
        <v>45</v>
      </c>
      <c r="Q4" s="206" t="s">
        <v>46</v>
      </c>
    </row>
    <row r="5" spans="1:17" s="4" customFormat="1" ht="25.15" customHeight="1">
      <c r="A5" s="208"/>
      <c r="B5" s="208"/>
      <c r="C5" s="208"/>
      <c r="D5" s="5" t="s">
        <v>35</v>
      </c>
      <c r="E5" s="5" t="s">
        <v>36</v>
      </c>
      <c r="F5" s="5" t="s">
        <v>35</v>
      </c>
      <c r="G5" s="5" t="s">
        <v>36</v>
      </c>
      <c r="H5" s="207"/>
      <c r="I5" s="207"/>
      <c r="J5" s="207"/>
      <c r="K5" s="207"/>
      <c r="L5" s="207"/>
      <c r="M5" s="207"/>
      <c r="N5" s="207"/>
      <c r="O5" s="207"/>
      <c r="P5" s="207"/>
      <c r="Q5" s="207"/>
    </row>
    <row r="6" spans="1:17" s="4" customFormat="1" ht="20.25" customHeight="1">
      <c r="A6" s="5"/>
      <c r="B6" s="5" t="s">
        <v>30</v>
      </c>
      <c r="C6" s="9" t="e">
        <f t="shared" ref="C6:Q6" si="0">SUM(C7:C19)</f>
        <v>#REF!</v>
      </c>
      <c r="D6" s="9">
        <f t="shared" si="0"/>
        <v>629</v>
      </c>
      <c r="E6" s="9">
        <f t="shared" si="0"/>
        <v>13956.657230499999</v>
      </c>
      <c r="F6" s="9" t="e">
        <f t="shared" si="0"/>
        <v>#REF!</v>
      </c>
      <c r="G6" s="9" t="e">
        <f t="shared" si="0"/>
        <v>#REF!</v>
      </c>
      <c r="H6" s="9" t="e">
        <f t="shared" si="0"/>
        <v>#REF!</v>
      </c>
      <c r="I6" s="9" t="e">
        <f t="shared" si="0"/>
        <v>#REF!</v>
      </c>
      <c r="J6" s="9" t="e">
        <f t="shared" si="0"/>
        <v>#REF!</v>
      </c>
      <c r="K6" s="9" t="e">
        <f t="shared" si="0"/>
        <v>#REF!</v>
      </c>
      <c r="L6" s="9" t="e">
        <f t="shared" si="0"/>
        <v>#REF!</v>
      </c>
      <c r="M6" s="9" t="e">
        <f t="shared" si="0"/>
        <v>#REF!</v>
      </c>
      <c r="N6" s="9" t="e">
        <f t="shared" si="0"/>
        <v>#REF!</v>
      </c>
      <c r="O6" s="9" t="e">
        <f t="shared" si="0"/>
        <v>#REF!</v>
      </c>
      <c r="P6" s="9" t="e">
        <f t="shared" si="0"/>
        <v>#REF!</v>
      </c>
      <c r="Q6" s="9" t="e">
        <f t="shared" si="0"/>
        <v>#REF!</v>
      </c>
    </row>
    <row r="7" spans="1:17" s="2" customFormat="1" ht="23.45" customHeight="1">
      <c r="A7" s="7">
        <v>1</v>
      </c>
      <c r="B7" s="8" t="s">
        <v>24</v>
      </c>
      <c r="C7" s="10" t="e">
        <f>+COUNTIFS(#REF!,'Свод банк Боходир акага '!$B:$B)</f>
        <v>#REF!</v>
      </c>
      <c r="D7" s="14">
        <v>30</v>
      </c>
      <c r="E7" s="14">
        <v>661.02476000000001</v>
      </c>
      <c r="F7" s="10" t="e">
        <f>+COUNTIFS(#REF!,'Свод банк Боходир акага '!$B:$B,#REF!,"&gt;0")</f>
        <v>#REF!</v>
      </c>
      <c r="G7" s="10" t="e">
        <f>+SUMIFS(#REF!,#REF!,'Свод банк Боходир акага '!$B:$B)/1000000</f>
        <v>#REF!</v>
      </c>
      <c r="H7" s="10" t="e">
        <f t="shared" ref="H7:H19" si="1">+F7-C7</f>
        <v>#REF!</v>
      </c>
      <c r="I7" s="11" t="e">
        <f>+SUMIFS(#REF!,#REF!,'Свод банк Боходир акага '!$B:$B)</f>
        <v>#REF!</v>
      </c>
      <c r="J7" s="11" t="e">
        <f>+SUMIFS(#REF!,#REF!,'Свод банк Боходир акага '!$B:$B)</f>
        <v>#REF!</v>
      </c>
      <c r="K7" s="11" t="e">
        <f>+COUNTIFS(#REF!,'Свод банк Боходир акага '!$B:$B,#REF!,"бадал тўланмаган")</f>
        <v>#REF!</v>
      </c>
      <c r="L7" s="11" t="e">
        <f>+SUMIFS(#REF!,#REF!,'Свод банк Боходир акага '!$B:$B)</f>
        <v>#REF!</v>
      </c>
      <c r="M7" s="11" t="e">
        <f>+SUMIFS(#REF!,#REF!,'Свод банк Боходир акага '!$B:$B)</f>
        <v>#REF!</v>
      </c>
      <c r="N7" s="11" t="e">
        <f>+SUMIFS(#REF!,#REF!,'Свод банк Боходир акага '!$B:$B)</f>
        <v>#REF!</v>
      </c>
      <c r="O7" s="11" t="e">
        <f>+SUMIFS(#REF!,#REF!,'Свод банк Боходир акага '!$B:$B)</f>
        <v>#REF!</v>
      </c>
      <c r="P7" s="11" t="e">
        <f>+SUMIFS(#REF!,#REF!,'Свод банк Боходир акага '!$B:$B)</f>
        <v>#REF!</v>
      </c>
      <c r="Q7" s="11" t="e">
        <f>+SUMIFS(#REF!,#REF!,'Свод банк Боходир акага '!$B:$B)</f>
        <v>#REF!</v>
      </c>
    </row>
    <row r="8" spans="1:17" s="2" customFormat="1" ht="23.45" customHeight="1">
      <c r="A8" s="7">
        <f>+A7+1</f>
        <v>2</v>
      </c>
      <c r="B8" s="8" t="s">
        <v>32</v>
      </c>
      <c r="C8" s="10" t="e">
        <f>+COUNTIFS(#REF!,'Свод банк Боходир акага '!$B:$B)</f>
        <v>#REF!</v>
      </c>
      <c r="D8" s="14">
        <v>8</v>
      </c>
      <c r="E8" s="14">
        <v>239.889938</v>
      </c>
      <c r="F8" s="10" t="e">
        <f>+COUNTIFS(#REF!,'Свод банк Боходир акага '!$B:$B,#REF!,"&gt;0")</f>
        <v>#REF!</v>
      </c>
      <c r="G8" s="10" t="e">
        <f>+SUMIFS(#REF!,#REF!,'Свод банк Боходир акага '!$B:$B)/1000000</f>
        <v>#REF!</v>
      </c>
      <c r="H8" s="10" t="e">
        <f t="shared" si="1"/>
        <v>#REF!</v>
      </c>
      <c r="I8" s="11" t="e">
        <f>+SUMIFS(#REF!,#REF!,'Свод банк Боходир акага '!$B:$B)</f>
        <v>#REF!</v>
      </c>
      <c r="J8" s="11" t="e">
        <f>+SUMIFS(#REF!,#REF!,'Свод банк Боходир акага '!$B:$B)</f>
        <v>#REF!</v>
      </c>
      <c r="K8" s="11" t="e">
        <f>+COUNTIFS(#REF!,'Свод банк Боходир акага '!$B:$B,#REF!,"бадал тўланмаган")</f>
        <v>#REF!</v>
      </c>
      <c r="L8" s="11" t="e">
        <f>+SUMIFS(#REF!,#REF!,'Свод банк Боходир акага '!$B:$B)</f>
        <v>#REF!</v>
      </c>
      <c r="M8" s="11" t="e">
        <f>+SUMIFS(#REF!,#REF!,'Свод банк Боходир акага '!$B:$B)</f>
        <v>#REF!</v>
      </c>
      <c r="N8" s="11" t="e">
        <f>+SUMIFS(#REF!,#REF!,'Свод банк Боходир акага '!$B:$B)</f>
        <v>#REF!</v>
      </c>
      <c r="O8" s="11" t="e">
        <f>+SUMIFS(#REF!,#REF!,'Свод банк Боходир акага '!$B:$B)</f>
        <v>#REF!</v>
      </c>
      <c r="P8" s="11" t="e">
        <f>+SUMIFS(#REF!,#REF!,'Свод банк Боходир акага '!$B:$B)</f>
        <v>#REF!</v>
      </c>
      <c r="Q8" s="11" t="e">
        <f>+SUMIFS(#REF!,#REF!,'Свод банк Боходир акага '!$B:$B)</f>
        <v>#REF!</v>
      </c>
    </row>
    <row r="9" spans="1:17" s="2" customFormat="1" ht="23.45" customHeight="1">
      <c r="A9" s="7">
        <f t="shared" ref="A9:A19" si="2">+A8+1</f>
        <v>3</v>
      </c>
      <c r="B9" s="8" t="s">
        <v>7</v>
      </c>
      <c r="C9" s="10" t="e">
        <f>+COUNTIFS(#REF!,'Свод банк Боходир акага '!$B:$B)</f>
        <v>#REF!</v>
      </c>
      <c r="D9" s="14">
        <v>21</v>
      </c>
      <c r="E9" s="14">
        <v>621.57750249999992</v>
      </c>
      <c r="F9" s="10" t="e">
        <f>+COUNTIFS(#REF!,'Свод банк Боходир акага '!$B:$B,#REF!,"&gt;0")</f>
        <v>#REF!</v>
      </c>
      <c r="G9" s="10" t="e">
        <f>+SUMIFS(#REF!,#REF!,'Свод банк Боходир акага '!$B:$B)/1000000</f>
        <v>#REF!</v>
      </c>
      <c r="H9" s="10" t="e">
        <f t="shared" si="1"/>
        <v>#REF!</v>
      </c>
      <c r="I9" s="11" t="e">
        <f>+SUMIFS(#REF!,#REF!,'Свод банк Боходир акага '!$B:$B)</f>
        <v>#REF!</v>
      </c>
      <c r="J9" s="11" t="e">
        <f>+SUMIFS(#REF!,#REF!,'Свод банк Боходир акага '!$B:$B)</f>
        <v>#REF!</v>
      </c>
      <c r="K9" s="11" t="e">
        <f>+COUNTIFS(#REF!,'Свод банк Боходир акага '!$B:$B,#REF!,"бадал тўланмаган")</f>
        <v>#REF!</v>
      </c>
      <c r="L9" s="11" t="e">
        <f>+SUMIFS(#REF!,#REF!,'Свод банк Боходир акага '!$B:$B)</f>
        <v>#REF!</v>
      </c>
      <c r="M9" s="11" t="e">
        <f>+SUMIFS(#REF!,#REF!,'Свод банк Боходир акага '!$B:$B)</f>
        <v>#REF!</v>
      </c>
      <c r="N9" s="11" t="e">
        <f>+SUMIFS(#REF!,#REF!,'Свод банк Боходир акага '!$B:$B)</f>
        <v>#REF!</v>
      </c>
      <c r="O9" s="11" t="e">
        <f>+SUMIFS(#REF!,#REF!,'Свод банк Боходир акага '!$B:$B)</f>
        <v>#REF!</v>
      </c>
      <c r="P9" s="11" t="e">
        <f>+SUMIFS(#REF!,#REF!,'Свод банк Боходир акага '!$B:$B)</f>
        <v>#REF!</v>
      </c>
      <c r="Q9" s="11" t="e">
        <f>+SUMIFS(#REF!,#REF!,'Свод банк Боходир акага '!$B:$B)</f>
        <v>#REF!</v>
      </c>
    </row>
    <row r="10" spans="1:17" s="2" customFormat="1" ht="23.45" customHeight="1">
      <c r="A10" s="7">
        <f t="shared" si="2"/>
        <v>4</v>
      </c>
      <c r="B10" s="8" t="s">
        <v>29</v>
      </c>
      <c r="C10" s="10" t="e">
        <f>+COUNTIFS(#REF!,'Свод банк Боходир акага '!$B:$B)</f>
        <v>#REF!</v>
      </c>
      <c r="D10" s="14">
        <v>2</v>
      </c>
      <c r="E10" s="14">
        <v>46.585900000000002</v>
      </c>
      <c r="F10" s="10" t="e">
        <f>+COUNTIFS(#REF!,'Свод банк Боходир акага '!$B:$B,#REF!,"&gt;0")</f>
        <v>#REF!</v>
      </c>
      <c r="G10" s="10" t="e">
        <f>+SUMIFS(#REF!,#REF!,'Свод банк Боходир акага '!$B:$B)/1000000</f>
        <v>#REF!</v>
      </c>
      <c r="H10" s="10" t="e">
        <f t="shared" si="1"/>
        <v>#REF!</v>
      </c>
      <c r="I10" s="11" t="e">
        <f>+SUMIFS(#REF!,#REF!,'Свод банк Боходир акага '!$B:$B)</f>
        <v>#REF!</v>
      </c>
      <c r="J10" s="11" t="e">
        <f>+SUMIFS(#REF!,#REF!,'Свод банк Боходир акага '!$B:$B)</f>
        <v>#REF!</v>
      </c>
      <c r="K10" s="11" t="e">
        <f>+COUNTIFS(#REF!,'Свод банк Боходир акага '!$B:$B,#REF!,"бадал тўланмаган")</f>
        <v>#REF!</v>
      </c>
      <c r="L10" s="11" t="e">
        <f>+SUMIFS(#REF!,#REF!,'Свод банк Боходир акага '!$B:$B)</f>
        <v>#REF!</v>
      </c>
      <c r="M10" s="11" t="e">
        <f>+SUMIFS(#REF!,#REF!,'Свод банк Боходир акага '!$B:$B)</f>
        <v>#REF!</v>
      </c>
      <c r="N10" s="11" t="e">
        <f>+SUMIFS(#REF!,#REF!,'Свод банк Боходир акага '!$B:$B)</f>
        <v>#REF!</v>
      </c>
      <c r="O10" s="11" t="e">
        <f>+SUMIFS(#REF!,#REF!,'Свод банк Боходир акага '!$B:$B)</f>
        <v>#REF!</v>
      </c>
      <c r="P10" s="11" t="e">
        <f>+SUMIFS(#REF!,#REF!,'Свод банк Боходир акага '!$B:$B)</f>
        <v>#REF!</v>
      </c>
      <c r="Q10" s="11" t="e">
        <f>+SUMIFS(#REF!,#REF!,'Свод банк Боходир акага '!$B:$B)</f>
        <v>#REF!</v>
      </c>
    </row>
    <row r="11" spans="1:17" s="2" customFormat="1" ht="23.45" customHeight="1">
      <c r="A11" s="7">
        <f t="shared" si="2"/>
        <v>5</v>
      </c>
      <c r="B11" s="8" t="s">
        <v>3</v>
      </c>
      <c r="C11" s="10" t="e">
        <f>+COUNTIFS(#REF!,'Свод банк Боходир акага '!$B:$B)</f>
        <v>#REF!</v>
      </c>
      <c r="D11" s="14">
        <v>212</v>
      </c>
      <c r="E11" s="14">
        <f>4793+50</f>
        <v>4843</v>
      </c>
      <c r="F11" s="10" t="e">
        <f>+COUNTIFS(#REF!,'Свод банк Боходир акага '!$B:$B,#REF!,"&gt;0")</f>
        <v>#REF!</v>
      </c>
      <c r="G11" s="10" t="e">
        <f>+SUMIFS(#REF!,#REF!,'Свод банк Боходир акага '!$B:$B)/1000000</f>
        <v>#REF!</v>
      </c>
      <c r="H11" s="10" t="e">
        <f t="shared" si="1"/>
        <v>#REF!</v>
      </c>
      <c r="I11" s="11" t="e">
        <f>+SUMIFS(#REF!,#REF!,'Свод банк Боходир акага '!$B:$B)</f>
        <v>#REF!</v>
      </c>
      <c r="J11" s="11" t="e">
        <f>+SUMIFS(#REF!,#REF!,'Свод банк Боходир акага '!$B:$B)</f>
        <v>#REF!</v>
      </c>
      <c r="K11" s="11" t="e">
        <f>+COUNTIFS(#REF!,'Свод банк Боходир акага '!$B:$B,#REF!,"бадал тўланмаган")</f>
        <v>#REF!</v>
      </c>
      <c r="L11" s="11" t="e">
        <f>+SUMIFS(#REF!,#REF!,'Свод банк Боходир акага '!$B:$B)</f>
        <v>#REF!</v>
      </c>
      <c r="M11" s="11" t="e">
        <f>+SUMIFS(#REF!,#REF!,'Свод банк Боходир акага '!$B:$B)</f>
        <v>#REF!</v>
      </c>
      <c r="N11" s="11" t="e">
        <f>+SUMIFS(#REF!,#REF!,'Свод банк Боходир акага '!$B:$B)</f>
        <v>#REF!</v>
      </c>
      <c r="O11" s="11" t="e">
        <f>+SUMIFS(#REF!,#REF!,'Свод банк Боходир акага '!$B:$B)</f>
        <v>#REF!</v>
      </c>
      <c r="P11" s="11" t="e">
        <f>+SUMIFS(#REF!,#REF!,'Свод банк Боходир акага '!$B:$B)</f>
        <v>#REF!</v>
      </c>
      <c r="Q11" s="11" t="e">
        <f>+SUMIFS(#REF!,#REF!,'Свод банк Боходир акага '!$B:$B)</f>
        <v>#REF!</v>
      </c>
    </row>
    <row r="12" spans="1:17" s="2" customFormat="1" ht="23.45" customHeight="1">
      <c r="A12" s="7">
        <f t="shared" si="2"/>
        <v>6</v>
      </c>
      <c r="B12" s="8" t="s">
        <v>34</v>
      </c>
      <c r="C12" s="10" t="e">
        <f>+COUNTIFS(#REF!,'Свод банк Боходир акага '!$B:$B)</f>
        <v>#REF!</v>
      </c>
      <c r="D12" s="14">
        <v>1</v>
      </c>
      <c r="E12" s="14">
        <v>21</v>
      </c>
      <c r="F12" s="10" t="e">
        <f>+COUNTIFS(#REF!,'Свод банк Боходир акага '!$B:$B,#REF!,"&gt;0")</f>
        <v>#REF!</v>
      </c>
      <c r="G12" s="10" t="e">
        <f>+SUMIFS(#REF!,#REF!,'Свод банк Боходир акага '!$B:$B)/1000000</f>
        <v>#REF!</v>
      </c>
      <c r="H12" s="10" t="e">
        <f t="shared" si="1"/>
        <v>#REF!</v>
      </c>
      <c r="I12" s="11" t="e">
        <f>+SUMIFS(#REF!,#REF!,'Свод банк Боходир акага '!$B:$B)</f>
        <v>#REF!</v>
      </c>
      <c r="J12" s="11" t="e">
        <f>+SUMIFS(#REF!,#REF!,'Свод банк Боходир акага '!$B:$B)</f>
        <v>#REF!</v>
      </c>
      <c r="K12" s="11" t="e">
        <f>+COUNTIFS(#REF!,'Свод банк Боходир акага '!$B:$B,#REF!,"бадал тўланмаган")</f>
        <v>#REF!</v>
      </c>
      <c r="L12" s="11" t="e">
        <f>+SUMIFS(#REF!,#REF!,'Свод банк Боходир акага '!$B:$B)</f>
        <v>#REF!</v>
      </c>
      <c r="M12" s="11" t="e">
        <f>+SUMIFS(#REF!,#REF!,'Свод банк Боходир акага '!$B:$B)</f>
        <v>#REF!</v>
      </c>
      <c r="N12" s="11" t="e">
        <f>+SUMIFS(#REF!,#REF!,'Свод банк Боходир акага '!$B:$B)</f>
        <v>#REF!</v>
      </c>
      <c r="O12" s="11" t="e">
        <f>+SUMIFS(#REF!,#REF!,'Свод банк Боходир акага '!$B:$B)</f>
        <v>#REF!</v>
      </c>
      <c r="P12" s="11" t="e">
        <f>+SUMIFS(#REF!,#REF!,'Свод банк Боходир акага '!$B:$B)</f>
        <v>#REF!</v>
      </c>
      <c r="Q12" s="11" t="e">
        <f>+SUMIFS(#REF!,#REF!,'Свод банк Боходир акага '!$B:$B)</f>
        <v>#REF!</v>
      </c>
    </row>
    <row r="13" spans="1:17" s="2" customFormat="1" ht="23.45" customHeight="1">
      <c r="A13" s="7">
        <f t="shared" si="2"/>
        <v>7</v>
      </c>
      <c r="B13" s="8" t="s">
        <v>25</v>
      </c>
      <c r="C13" s="10" t="e">
        <f>+COUNTIFS(#REF!,'Свод банк Боходир акага '!$B:$B)</f>
        <v>#REF!</v>
      </c>
      <c r="D13" s="14">
        <v>189</v>
      </c>
      <c r="E13" s="14">
        <v>4023</v>
      </c>
      <c r="F13" s="10" t="e">
        <f>+COUNTIFS(#REF!,'Свод банк Боходир акага '!$B:$B,#REF!,"&gt;0")</f>
        <v>#REF!</v>
      </c>
      <c r="G13" s="10" t="e">
        <f>+SUMIFS(#REF!,#REF!,'Свод банк Боходир акага '!$B:$B)/1000000</f>
        <v>#REF!</v>
      </c>
      <c r="H13" s="10" t="e">
        <f t="shared" si="1"/>
        <v>#REF!</v>
      </c>
      <c r="I13" s="11" t="e">
        <f>+SUMIFS(#REF!,#REF!,'Свод банк Боходир акага '!$B:$B)</f>
        <v>#REF!</v>
      </c>
      <c r="J13" s="11" t="e">
        <f>+SUMIFS(#REF!,#REF!,'Свод банк Боходир акага '!$B:$B)</f>
        <v>#REF!</v>
      </c>
      <c r="K13" s="11" t="e">
        <f>+COUNTIFS(#REF!,'Свод банк Боходир акага '!$B:$B,#REF!,"бадал тўланмаган")</f>
        <v>#REF!</v>
      </c>
      <c r="L13" s="11" t="e">
        <f>+SUMIFS(#REF!,#REF!,'Свод банк Боходир акага '!$B:$B)</f>
        <v>#REF!</v>
      </c>
      <c r="M13" s="11" t="e">
        <f>+SUMIFS(#REF!,#REF!,'Свод банк Боходир акага '!$B:$B)</f>
        <v>#REF!</v>
      </c>
      <c r="N13" s="11" t="e">
        <f>+SUMIFS(#REF!,#REF!,'Свод банк Боходир акага '!$B:$B)</f>
        <v>#REF!</v>
      </c>
      <c r="O13" s="11" t="e">
        <f>+SUMIFS(#REF!,#REF!,'Свод банк Боходир акага '!$B:$B)</f>
        <v>#REF!</v>
      </c>
      <c r="P13" s="11" t="e">
        <f>+SUMIFS(#REF!,#REF!,'Свод банк Боходир акага '!$B:$B)</f>
        <v>#REF!</v>
      </c>
      <c r="Q13" s="11" t="e">
        <f>+SUMIFS(#REF!,#REF!,'Свод банк Боходир акага '!$B:$B)</f>
        <v>#REF!</v>
      </c>
    </row>
    <row r="14" spans="1:17" s="2" customFormat="1" ht="23.45" customHeight="1">
      <c r="A14" s="7">
        <f t="shared" si="2"/>
        <v>8</v>
      </c>
      <c r="B14" s="8" t="s">
        <v>33</v>
      </c>
      <c r="C14" s="10" t="e">
        <f>+COUNTIFS(#REF!,'Свод банк Боходир акага '!$B:$B)</f>
        <v>#REF!</v>
      </c>
      <c r="D14" s="14">
        <v>49</v>
      </c>
      <c r="E14" s="14">
        <v>988</v>
      </c>
      <c r="F14" s="10" t="e">
        <f>+COUNTIFS(#REF!,'Свод банк Боходир акага '!$B:$B,#REF!,"&gt;0")</f>
        <v>#REF!</v>
      </c>
      <c r="G14" s="10" t="e">
        <f>+SUMIFS(#REF!,#REF!,'Свод банк Боходир акага '!$B:$B)/1000000</f>
        <v>#REF!</v>
      </c>
      <c r="H14" s="10" t="e">
        <f t="shared" si="1"/>
        <v>#REF!</v>
      </c>
      <c r="I14" s="11" t="e">
        <f>+SUMIFS(#REF!,#REF!,'Свод банк Боходир акага '!$B:$B)</f>
        <v>#REF!</v>
      </c>
      <c r="J14" s="11" t="e">
        <f>+SUMIFS(#REF!,#REF!,'Свод банк Боходир акага '!$B:$B)</f>
        <v>#REF!</v>
      </c>
      <c r="K14" s="11" t="e">
        <f>+COUNTIFS(#REF!,'Свод банк Боходир акага '!$B:$B,#REF!,"бадал тўланмаган")</f>
        <v>#REF!</v>
      </c>
      <c r="L14" s="11" t="e">
        <f>+SUMIFS(#REF!,#REF!,'Свод банк Боходир акага '!$B:$B)</f>
        <v>#REF!</v>
      </c>
      <c r="M14" s="11" t="e">
        <f>+SUMIFS(#REF!,#REF!,'Свод банк Боходир акага '!$B:$B)</f>
        <v>#REF!</v>
      </c>
      <c r="N14" s="11" t="e">
        <f>+SUMIFS(#REF!,#REF!,'Свод банк Боходир акага '!$B:$B)</f>
        <v>#REF!</v>
      </c>
      <c r="O14" s="11" t="e">
        <f>+SUMIFS(#REF!,#REF!,'Свод банк Боходир акага '!$B:$B)</f>
        <v>#REF!</v>
      </c>
      <c r="P14" s="11" t="e">
        <f>+SUMIFS(#REF!,#REF!,'Свод банк Боходир акага '!$B:$B)</f>
        <v>#REF!</v>
      </c>
      <c r="Q14" s="11" t="e">
        <f>+SUMIFS(#REF!,#REF!,'Свод банк Боходир акага '!$B:$B)</f>
        <v>#REF!</v>
      </c>
    </row>
    <row r="15" spans="1:17" s="2" customFormat="1" ht="23.45" customHeight="1">
      <c r="A15" s="7">
        <f t="shared" si="2"/>
        <v>9</v>
      </c>
      <c r="B15" s="8" t="s">
        <v>5</v>
      </c>
      <c r="C15" s="10" t="e">
        <f>+COUNTIFS(#REF!,'Свод банк Боходир акага '!$B:$B)</f>
        <v>#REF!</v>
      </c>
      <c r="D15" s="14">
        <v>71</v>
      </c>
      <c r="E15" s="14">
        <v>1449.140163</v>
      </c>
      <c r="F15" s="10" t="e">
        <f>+COUNTIFS(#REF!,'Свод банк Боходир акага '!$B:$B,#REF!,"&gt;0")</f>
        <v>#REF!</v>
      </c>
      <c r="G15" s="10" t="e">
        <f>+SUMIFS(#REF!,#REF!,'Свод банк Боходир акага '!$B:$B)/1000000</f>
        <v>#REF!</v>
      </c>
      <c r="H15" s="10" t="e">
        <f t="shared" si="1"/>
        <v>#REF!</v>
      </c>
      <c r="I15" s="11" t="e">
        <f>+SUMIFS(#REF!,#REF!,'Свод банк Боходир акага '!$B:$B)</f>
        <v>#REF!</v>
      </c>
      <c r="J15" s="11" t="e">
        <f>+SUMIFS(#REF!,#REF!,'Свод банк Боходир акага '!$B:$B)</f>
        <v>#REF!</v>
      </c>
      <c r="K15" s="11" t="e">
        <f>+COUNTIFS(#REF!,'Свод банк Боходир акага '!$B:$B,#REF!,"бадал тўланмаган")</f>
        <v>#REF!</v>
      </c>
      <c r="L15" s="11" t="e">
        <f>+SUMIFS(#REF!,#REF!,'Свод банк Боходир акага '!$B:$B)</f>
        <v>#REF!</v>
      </c>
      <c r="M15" s="11" t="e">
        <f>+SUMIFS(#REF!,#REF!,'Свод банк Боходир акага '!$B:$B)</f>
        <v>#REF!</v>
      </c>
      <c r="N15" s="11" t="e">
        <f>+SUMIFS(#REF!,#REF!,'Свод банк Боходир акага '!$B:$B)</f>
        <v>#REF!</v>
      </c>
      <c r="O15" s="11" t="e">
        <f>+SUMIFS(#REF!,#REF!,'Свод банк Боходир акага '!$B:$B)</f>
        <v>#REF!</v>
      </c>
      <c r="P15" s="11" t="e">
        <f>+SUMIFS(#REF!,#REF!,'Свод банк Боходир акага '!$B:$B)</f>
        <v>#REF!</v>
      </c>
      <c r="Q15" s="11" t="e">
        <f>+SUMIFS(#REF!,#REF!,'Свод банк Боходир акага '!$B:$B)</f>
        <v>#REF!</v>
      </c>
    </row>
    <row r="16" spans="1:17" s="2" customFormat="1" ht="23.45" customHeight="1">
      <c r="A16" s="7">
        <f t="shared" si="2"/>
        <v>10</v>
      </c>
      <c r="B16" s="8" t="s">
        <v>28</v>
      </c>
      <c r="C16" s="10" t="e">
        <f>+COUNTIFS(#REF!,'Свод банк Боходир акага '!$B:$B)</f>
        <v>#REF!</v>
      </c>
      <c r="D16" s="14">
        <v>2</v>
      </c>
      <c r="E16" s="14">
        <v>53.829700000000003</v>
      </c>
      <c r="F16" s="10" t="e">
        <f>+COUNTIFS(#REF!,'Свод банк Боходир акага '!$B:$B,#REF!,"&gt;0")</f>
        <v>#REF!</v>
      </c>
      <c r="G16" s="10" t="e">
        <f>+SUMIFS(#REF!,#REF!,'Свод банк Боходир акага '!$B:$B)/1000000</f>
        <v>#REF!</v>
      </c>
      <c r="H16" s="10" t="e">
        <f t="shared" si="1"/>
        <v>#REF!</v>
      </c>
      <c r="I16" s="11" t="e">
        <f>+SUMIFS(#REF!,#REF!,'Свод банк Боходир акага '!$B:$B)</f>
        <v>#REF!</v>
      </c>
      <c r="J16" s="11" t="e">
        <f>+SUMIFS(#REF!,#REF!,'Свод банк Боходир акага '!$B:$B)</f>
        <v>#REF!</v>
      </c>
      <c r="K16" s="11" t="e">
        <f>+COUNTIFS(#REF!,'Свод банк Боходир акага '!$B:$B,#REF!,"бадал тўланмаган")</f>
        <v>#REF!</v>
      </c>
      <c r="L16" s="11" t="e">
        <f>+SUMIFS(#REF!,#REF!,'Свод банк Боходир акага '!$B:$B)</f>
        <v>#REF!</v>
      </c>
      <c r="M16" s="11" t="e">
        <f>+SUMIFS(#REF!,#REF!,'Свод банк Боходир акага '!$B:$B)</f>
        <v>#REF!</v>
      </c>
      <c r="N16" s="11" t="e">
        <f>+SUMIFS(#REF!,#REF!,'Свод банк Боходир акага '!$B:$B)</f>
        <v>#REF!</v>
      </c>
      <c r="O16" s="11" t="e">
        <f>+SUMIFS(#REF!,#REF!,'Свод банк Боходир акага '!$B:$B)</f>
        <v>#REF!</v>
      </c>
      <c r="P16" s="11" t="e">
        <f>+SUMIFS(#REF!,#REF!,'Свод банк Боходир акага '!$B:$B)</f>
        <v>#REF!</v>
      </c>
      <c r="Q16" s="11" t="e">
        <f>+SUMIFS(#REF!,#REF!,'Свод банк Боходир акага '!$B:$B)</f>
        <v>#REF!</v>
      </c>
    </row>
    <row r="17" spans="1:17" s="2" customFormat="1" ht="23.45" customHeight="1">
      <c r="A17" s="7">
        <f t="shared" si="2"/>
        <v>11</v>
      </c>
      <c r="B17" s="8" t="s">
        <v>4</v>
      </c>
      <c r="C17" s="10" t="e">
        <f>+COUNTIFS(#REF!,'Свод банк Боходир акага '!$B:$B)</f>
        <v>#REF!</v>
      </c>
      <c r="D17" s="14">
        <v>16</v>
      </c>
      <c r="E17" s="14">
        <v>472.12123700000001</v>
      </c>
      <c r="F17" s="10" t="e">
        <f>+COUNTIFS(#REF!,'Свод банк Боходир акага '!$B:$B,#REF!,"&gt;0")</f>
        <v>#REF!</v>
      </c>
      <c r="G17" s="10" t="e">
        <f>+SUMIFS(#REF!,#REF!,'Свод банк Боходир акага '!$B:$B)/1000000</f>
        <v>#REF!</v>
      </c>
      <c r="H17" s="10" t="e">
        <f t="shared" si="1"/>
        <v>#REF!</v>
      </c>
      <c r="I17" s="11" t="e">
        <f>+SUMIFS(#REF!,#REF!,'Свод банк Боходир акага '!$B:$B)</f>
        <v>#REF!</v>
      </c>
      <c r="J17" s="11" t="e">
        <f>+SUMIFS(#REF!,#REF!,'Свод банк Боходир акага '!$B:$B)</f>
        <v>#REF!</v>
      </c>
      <c r="K17" s="11" t="e">
        <f>+COUNTIFS(#REF!,'Свод банк Боходир акага '!$B:$B,#REF!,"бадал тўланмаган")</f>
        <v>#REF!</v>
      </c>
      <c r="L17" s="11" t="e">
        <f>+SUMIFS(#REF!,#REF!,'Свод банк Боходир акага '!$B:$B)</f>
        <v>#REF!</v>
      </c>
      <c r="M17" s="11" t="e">
        <f>+SUMIFS(#REF!,#REF!,'Свод банк Боходир акага '!$B:$B)</f>
        <v>#REF!</v>
      </c>
      <c r="N17" s="11" t="e">
        <f>+SUMIFS(#REF!,#REF!,'Свод банк Боходир акага '!$B:$B)</f>
        <v>#REF!</v>
      </c>
      <c r="O17" s="11" t="e">
        <f>+SUMIFS(#REF!,#REF!,'Свод банк Боходир акага '!$B:$B)</f>
        <v>#REF!</v>
      </c>
      <c r="P17" s="11" t="e">
        <f>+SUMIFS(#REF!,#REF!,'Свод банк Боходир акага '!$B:$B)</f>
        <v>#REF!</v>
      </c>
      <c r="Q17" s="11" t="e">
        <f>+SUMIFS(#REF!,#REF!,'Свод банк Боходир акага '!$B:$B)</f>
        <v>#REF!</v>
      </c>
    </row>
    <row r="18" spans="1:17" s="2" customFormat="1" ht="23.45" customHeight="1">
      <c r="A18" s="7">
        <f t="shared" si="2"/>
        <v>12</v>
      </c>
      <c r="B18" s="8" t="s">
        <v>23</v>
      </c>
      <c r="C18" s="10" t="e">
        <f>+COUNTIFS(#REF!,'Свод банк Боходир акага '!$B:$B)</f>
        <v>#REF!</v>
      </c>
      <c r="D18" s="14">
        <v>24</v>
      </c>
      <c r="E18" s="14">
        <v>452.31338</v>
      </c>
      <c r="F18" s="10" t="e">
        <f>+COUNTIFS(#REF!,'Свод банк Боходир акага '!$B:$B,#REF!,"&gt;0")</f>
        <v>#REF!</v>
      </c>
      <c r="G18" s="10" t="e">
        <f>+SUMIFS(#REF!,#REF!,'Свод банк Боходир акага '!$B:$B)/1000000</f>
        <v>#REF!</v>
      </c>
      <c r="H18" s="10" t="e">
        <f t="shared" si="1"/>
        <v>#REF!</v>
      </c>
      <c r="I18" s="11" t="e">
        <f>+SUMIFS(#REF!,#REF!,'Свод банк Боходир акага '!$B:$B)</f>
        <v>#REF!</v>
      </c>
      <c r="J18" s="11" t="e">
        <f>+SUMIFS(#REF!,#REF!,'Свод банк Боходир акага '!$B:$B)</f>
        <v>#REF!</v>
      </c>
      <c r="K18" s="11" t="e">
        <f>+COUNTIFS(#REF!,'Свод банк Боходир акага '!$B:$B,#REF!,"бадал тўланмаган")</f>
        <v>#REF!</v>
      </c>
      <c r="L18" s="11" t="e">
        <f>+SUMIFS(#REF!,#REF!,'Свод банк Боходир акага '!$B:$B)</f>
        <v>#REF!</v>
      </c>
      <c r="M18" s="11" t="e">
        <f>+SUMIFS(#REF!,#REF!,'Свод банк Боходир акага '!$B:$B)</f>
        <v>#REF!</v>
      </c>
      <c r="N18" s="11" t="e">
        <f>+SUMIFS(#REF!,#REF!,'Свод банк Боходир акага '!$B:$B)</f>
        <v>#REF!</v>
      </c>
      <c r="O18" s="11" t="e">
        <f>+SUMIFS(#REF!,#REF!,'Свод банк Боходир акага '!$B:$B)</f>
        <v>#REF!</v>
      </c>
      <c r="P18" s="11" t="e">
        <f>+SUMIFS(#REF!,#REF!,'Свод банк Боходир акага '!$B:$B)</f>
        <v>#REF!</v>
      </c>
      <c r="Q18" s="11" t="e">
        <f>+SUMIFS(#REF!,#REF!,'Свод банк Боходир акага '!$B:$B)</f>
        <v>#REF!</v>
      </c>
    </row>
    <row r="19" spans="1:17" s="2" customFormat="1" ht="23.45" customHeight="1">
      <c r="A19" s="7">
        <f t="shared" si="2"/>
        <v>13</v>
      </c>
      <c r="B19" s="8" t="s">
        <v>31</v>
      </c>
      <c r="C19" s="10" t="e">
        <f>+COUNTIFS(#REF!,'Свод банк Боходир акага '!$B:$B)</f>
        <v>#REF!</v>
      </c>
      <c r="D19" s="14">
        <v>4</v>
      </c>
      <c r="E19" s="14">
        <v>85.17465</v>
      </c>
      <c r="F19" s="10" t="e">
        <f>+COUNTIFS(#REF!,'Свод банк Боходир акага '!$B:$B,#REF!,"&gt;0")</f>
        <v>#REF!</v>
      </c>
      <c r="G19" s="10" t="e">
        <f>+SUMIFS(#REF!,#REF!,'Свод банк Боходир акага '!$B:$B)/1000000</f>
        <v>#REF!</v>
      </c>
      <c r="H19" s="10" t="e">
        <f t="shared" si="1"/>
        <v>#REF!</v>
      </c>
      <c r="I19" s="11" t="e">
        <f>+SUMIFS(#REF!,#REF!,'Свод банк Боходир акага '!$B:$B)</f>
        <v>#REF!</v>
      </c>
      <c r="J19" s="11" t="e">
        <f>+SUMIFS(#REF!,#REF!,'Свод банк Боходир акага '!$B:$B)</f>
        <v>#REF!</v>
      </c>
      <c r="K19" s="11" t="e">
        <f>+COUNTIFS(#REF!,'Свод банк Боходир акага '!$B:$B,#REF!,"бадал тўланмаган")</f>
        <v>#REF!</v>
      </c>
      <c r="L19" s="11" t="e">
        <f>+SUMIFS(#REF!,#REF!,'Свод банк Боходир акага '!$B:$B)</f>
        <v>#REF!</v>
      </c>
      <c r="M19" s="11" t="e">
        <f>+SUMIFS(#REF!,#REF!,'Свод банк Боходир акага '!$B:$B)</f>
        <v>#REF!</v>
      </c>
      <c r="N19" s="11" t="e">
        <f>+SUMIFS(#REF!,#REF!,'Свод банк Боходир акага '!$B:$B)</f>
        <v>#REF!</v>
      </c>
      <c r="O19" s="11" t="e">
        <f>+SUMIFS(#REF!,#REF!,'Свод банк Боходир акага '!$B:$B)</f>
        <v>#REF!</v>
      </c>
      <c r="P19" s="11" t="e">
        <f>+SUMIFS(#REF!,#REF!,'Свод банк Боходир акага '!$B:$B)</f>
        <v>#REF!</v>
      </c>
      <c r="Q19" s="11" t="e">
        <f>+SUMIFS(#REF!,#REF!,'Свод банк Боходир акага '!$B:$B)</f>
        <v>#REF!</v>
      </c>
    </row>
  </sheetData>
  <mergeCells count="17">
    <mergeCell ref="M4:M5"/>
    <mergeCell ref="N4:N5"/>
    <mergeCell ref="A1:Q1"/>
    <mergeCell ref="A3:A5"/>
    <mergeCell ref="B3:B5"/>
    <mergeCell ref="C3:C5"/>
    <mergeCell ref="D3:E4"/>
    <mergeCell ref="F3:G4"/>
    <mergeCell ref="H3:H5"/>
    <mergeCell ref="I3:Q3"/>
    <mergeCell ref="O4:O5"/>
    <mergeCell ref="P4:P5"/>
    <mergeCell ref="Q4:Q5"/>
    <mergeCell ref="I4:I5"/>
    <mergeCell ref="J4:J5"/>
    <mergeCell ref="K4:K5"/>
    <mergeCell ref="L4:L5"/>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8"/>
  <sheetViews>
    <sheetView workbookViewId="0">
      <selection activeCell="C7" sqref="C7"/>
    </sheetView>
  </sheetViews>
  <sheetFormatPr defaultColWidth="8.85546875" defaultRowHeight="15.75"/>
  <cols>
    <col min="1" max="1" width="4.42578125" style="3" bestFit="1" customWidth="1"/>
    <col min="2" max="2" width="29.5703125" style="1" customWidth="1"/>
    <col min="3" max="3" width="13.7109375" style="1" customWidth="1"/>
    <col min="4" max="4" width="8.28515625" style="1" customWidth="1"/>
    <col min="5" max="5" width="12.7109375" style="1" customWidth="1"/>
    <col min="6" max="6" width="11" style="1" customWidth="1"/>
    <col min="7" max="7" width="14.5703125" style="1" customWidth="1"/>
    <col min="8" max="12" width="13" style="1" customWidth="1"/>
    <col min="13" max="13" width="13.7109375" style="1" customWidth="1"/>
    <col min="14" max="16384" width="8.85546875" style="1"/>
  </cols>
  <sheetData>
    <row r="1" spans="1:13" ht="40.9" customHeight="1">
      <c r="A1" s="202" t="s">
        <v>48</v>
      </c>
      <c r="B1" s="203"/>
      <c r="C1" s="203"/>
      <c r="D1" s="203"/>
      <c r="E1" s="203"/>
      <c r="F1" s="203"/>
      <c r="G1" s="203"/>
      <c r="H1" s="203"/>
      <c r="I1" s="203"/>
      <c r="J1" s="203"/>
      <c r="K1" s="203"/>
      <c r="L1" s="203"/>
      <c r="M1" s="203"/>
    </row>
    <row r="3" spans="1:13" s="4" customFormat="1" ht="22.9" customHeight="1">
      <c r="A3" s="208" t="s">
        <v>26</v>
      </c>
      <c r="B3" s="208" t="s">
        <v>49</v>
      </c>
      <c r="C3" s="208" t="s">
        <v>39</v>
      </c>
      <c r="D3" s="211" t="s">
        <v>38</v>
      </c>
      <c r="E3" s="212"/>
      <c r="F3" s="206" t="s">
        <v>37</v>
      </c>
      <c r="G3" s="204" t="s">
        <v>40</v>
      </c>
      <c r="H3" s="205"/>
      <c r="I3" s="205"/>
      <c r="J3" s="205"/>
      <c r="K3" s="205"/>
      <c r="L3" s="205"/>
      <c r="M3" s="205"/>
    </row>
    <row r="4" spans="1:13" s="4" customFormat="1" ht="64.150000000000006" customHeight="1">
      <c r="A4" s="208"/>
      <c r="B4" s="208"/>
      <c r="C4" s="208"/>
      <c r="D4" s="213"/>
      <c r="E4" s="214"/>
      <c r="F4" s="210"/>
      <c r="G4" s="206" t="s">
        <v>41</v>
      </c>
      <c r="H4" s="206" t="s">
        <v>42</v>
      </c>
      <c r="I4" s="206" t="s">
        <v>47</v>
      </c>
      <c r="J4" s="206" t="s">
        <v>43</v>
      </c>
      <c r="K4" s="206" t="s">
        <v>44</v>
      </c>
      <c r="L4" s="206" t="s">
        <v>45</v>
      </c>
      <c r="M4" s="206" t="s">
        <v>46</v>
      </c>
    </row>
    <row r="5" spans="1:13" s="4" customFormat="1" ht="25.15" customHeight="1">
      <c r="A5" s="208"/>
      <c r="B5" s="208"/>
      <c r="C5" s="208"/>
      <c r="D5" s="5" t="s">
        <v>35</v>
      </c>
      <c r="E5" s="5" t="s">
        <v>36</v>
      </c>
      <c r="F5" s="207"/>
      <c r="G5" s="207"/>
      <c r="H5" s="207"/>
      <c r="I5" s="207"/>
      <c r="J5" s="207"/>
      <c r="K5" s="207"/>
      <c r="L5" s="207"/>
      <c r="M5" s="207"/>
    </row>
    <row r="6" spans="1:13" s="4" customFormat="1" ht="20.25" customHeight="1">
      <c r="A6" s="5"/>
      <c r="B6" s="5" t="s">
        <v>30</v>
      </c>
      <c r="C6" s="9" t="e">
        <f t="shared" ref="C6:M6" si="0">SUM(C7:C18)</f>
        <v>#REF!</v>
      </c>
      <c r="D6" s="9" t="e">
        <f t="shared" si="0"/>
        <v>#REF!</v>
      </c>
      <c r="E6" s="9" t="e">
        <f t="shared" si="0"/>
        <v>#REF!</v>
      </c>
      <c r="F6" s="9" t="e">
        <f t="shared" si="0"/>
        <v>#REF!</v>
      </c>
      <c r="G6" s="9" t="e">
        <f t="shared" si="0"/>
        <v>#REF!</v>
      </c>
      <c r="H6" s="9" t="e">
        <f t="shared" si="0"/>
        <v>#REF!</v>
      </c>
      <c r="I6" s="9" t="e">
        <f t="shared" si="0"/>
        <v>#REF!</v>
      </c>
      <c r="J6" s="9" t="e">
        <f t="shared" si="0"/>
        <v>#REF!</v>
      </c>
      <c r="K6" s="9" t="e">
        <f t="shared" si="0"/>
        <v>#REF!</v>
      </c>
      <c r="L6" s="9" t="e">
        <f t="shared" si="0"/>
        <v>#REF!</v>
      </c>
      <c r="M6" s="9" t="e">
        <f t="shared" si="0"/>
        <v>#REF!</v>
      </c>
    </row>
    <row r="7" spans="1:13" s="2" customFormat="1" ht="23.45" customHeight="1">
      <c r="A7" s="7">
        <v>1</v>
      </c>
      <c r="B7" s="8" t="s">
        <v>9</v>
      </c>
      <c r="C7" s="10" t="e">
        <f>+COUNTIFS(#REF!,'Свод туман'!$B:$B)</f>
        <v>#REF!</v>
      </c>
      <c r="D7" s="10" t="e">
        <f>+COUNTIFS(#REF!,'Свод туман'!$B:$B,#REF!,"&gt;0")</f>
        <v>#REF!</v>
      </c>
      <c r="E7" s="10" t="e">
        <f>+SUMIFS(#REF!,#REF!,'Свод туман'!$B:$B)/1000000</f>
        <v>#REF!</v>
      </c>
      <c r="F7" s="10" t="e">
        <f t="shared" ref="F7:F18" si="1">+D7-C7</f>
        <v>#REF!</v>
      </c>
      <c r="G7" s="11" t="e">
        <f>+SUMIFS(#REF!,#REF!,'Свод туман'!$B:$B)</f>
        <v>#REF!</v>
      </c>
      <c r="H7" s="11" t="e">
        <f>+SUMIFS(#REF!,#REF!,'Свод туман'!$B:$B)</f>
        <v>#REF!</v>
      </c>
      <c r="I7" s="11" t="e">
        <f>+SUMIFS(#REF!,#REF!,'Свод туман'!$B:$B)</f>
        <v>#REF!</v>
      </c>
      <c r="J7" s="11" t="e">
        <f>+SUMIFS(#REF!,#REF!,'Свод туман'!$B:$B)</f>
        <v>#REF!</v>
      </c>
      <c r="K7" s="11" t="e">
        <f>+SUMIFS(#REF!,#REF!,'Свод туман'!$B:$B)</f>
        <v>#REF!</v>
      </c>
      <c r="L7" s="11" t="e">
        <f>+SUMIFS(#REF!,#REF!,'Свод туман'!$B:$B)</f>
        <v>#REF!</v>
      </c>
      <c r="M7" s="11" t="e">
        <f>+SUMIFS(#REF!,#REF!,'Свод туман'!$B:$B)</f>
        <v>#REF!</v>
      </c>
    </row>
    <row r="8" spans="1:13" s="2" customFormat="1" ht="23.45" customHeight="1">
      <c r="A8" s="7">
        <f>+A7+1</f>
        <v>2</v>
      </c>
      <c r="B8" s="8" t="s">
        <v>11</v>
      </c>
      <c r="C8" s="10" t="e">
        <f>+COUNTIFS(#REF!,'Свод туман'!$B:$B)</f>
        <v>#REF!</v>
      </c>
      <c r="D8" s="10" t="e">
        <f>+COUNTIFS(#REF!,'Свод туман'!$B:$B,#REF!,"&gt;0")</f>
        <v>#REF!</v>
      </c>
      <c r="E8" s="10" t="e">
        <f>+SUMIFS(#REF!,#REF!,'Свод туман'!$B:$B)/1000000</f>
        <v>#REF!</v>
      </c>
      <c r="F8" s="10" t="e">
        <f t="shared" si="1"/>
        <v>#REF!</v>
      </c>
      <c r="G8" s="11" t="e">
        <f>+SUMIFS(#REF!,#REF!,'Свод туман'!$B:$B)</f>
        <v>#REF!</v>
      </c>
      <c r="H8" s="11" t="e">
        <f>+SUMIFS(#REF!,#REF!,'Свод туман'!$B:$B)</f>
        <v>#REF!</v>
      </c>
      <c r="I8" s="11" t="e">
        <f>+SUMIFS(#REF!,#REF!,'Свод туман'!$B:$B)</f>
        <v>#REF!</v>
      </c>
      <c r="J8" s="11" t="e">
        <f>+SUMIFS(#REF!,#REF!,'Свод туман'!$B:$B)</f>
        <v>#REF!</v>
      </c>
      <c r="K8" s="11" t="e">
        <f>+SUMIFS(#REF!,#REF!,'Свод туман'!$B:$B)</f>
        <v>#REF!</v>
      </c>
      <c r="L8" s="11" t="e">
        <f>+SUMIFS(#REF!,#REF!,'Свод туман'!$B:$B)</f>
        <v>#REF!</v>
      </c>
      <c r="M8" s="11" t="e">
        <f>+SUMIFS(#REF!,#REF!,'Свод туман'!$B:$B)</f>
        <v>#REF!</v>
      </c>
    </row>
    <row r="9" spans="1:13" s="2" customFormat="1" ht="23.45" customHeight="1">
      <c r="A9" s="7">
        <f t="shared" ref="A9:A18" si="2">+A8+1</f>
        <v>3</v>
      </c>
      <c r="B9" s="8" t="s">
        <v>10</v>
      </c>
      <c r="C9" s="10" t="e">
        <f>+COUNTIFS(#REF!,'Свод туман'!$B:$B)</f>
        <v>#REF!</v>
      </c>
      <c r="D9" s="10" t="e">
        <f>+COUNTIFS(#REF!,'Свод туман'!$B:$B,#REF!,"&gt;0")</f>
        <v>#REF!</v>
      </c>
      <c r="E9" s="10" t="e">
        <f>+SUMIFS(#REF!,#REF!,'Свод туман'!$B:$B)/1000000</f>
        <v>#REF!</v>
      </c>
      <c r="F9" s="10" t="e">
        <f t="shared" si="1"/>
        <v>#REF!</v>
      </c>
      <c r="G9" s="11" t="e">
        <f>+SUMIFS(#REF!,#REF!,'Свод туман'!$B:$B)</f>
        <v>#REF!</v>
      </c>
      <c r="H9" s="11" t="e">
        <f>+SUMIFS(#REF!,#REF!,'Свод туман'!$B:$B)</f>
        <v>#REF!</v>
      </c>
      <c r="I9" s="11" t="e">
        <f>+SUMIFS(#REF!,#REF!,'Свод туман'!$B:$B)</f>
        <v>#REF!</v>
      </c>
      <c r="J9" s="11" t="e">
        <f>+SUMIFS(#REF!,#REF!,'Свод туман'!$B:$B)</f>
        <v>#REF!</v>
      </c>
      <c r="K9" s="11" t="e">
        <f>+SUMIFS(#REF!,#REF!,'Свод туман'!$B:$B)</f>
        <v>#REF!</v>
      </c>
      <c r="L9" s="11" t="e">
        <f>+SUMIFS(#REF!,#REF!,'Свод туман'!$B:$B)</f>
        <v>#REF!</v>
      </c>
      <c r="M9" s="11" t="e">
        <f>+SUMIFS(#REF!,#REF!,'Свод туман'!$B:$B)</f>
        <v>#REF!</v>
      </c>
    </row>
    <row r="10" spans="1:13" s="2" customFormat="1" ht="23.45" customHeight="1">
      <c r="A10" s="7">
        <f t="shared" si="2"/>
        <v>4</v>
      </c>
      <c r="B10" s="8" t="s">
        <v>13</v>
      </c>
      <c r="C10" s="10" t="e">
        <f>+COUNTIFS(#REF!,'Свод туман'!$B:$B)</f>
        <v>#REF!</v>
      </c>
      <c r="D10" s="10" t="e">
        <f>+COUNTIFS(#REF!,'Свод туман'!$B:$B,#REF!,"&gt;0")</f>
        <v>#REF!</v>
      </c>
      <c r="E10" s="10" t="e">
        <f>+SUMIFS(#REF!,#REF!,'Свод туман'!$B:$B)/1000000</f>
        <v>#REF!</v>
      </c>
      <c r="F10" s="10" t="e">
        <f t="shared" si="1"/>
        <v>#REF!</v>
      </c>
      <c r="G10" s="11" t="e">
        <f>+SUMIFS(#REF!,#REF!,'Свод туман'!$B:$B)</f>
        <v>#REF!</v>
      </c>
      <c r="H10" s="11" t="e">
        <f>+SUMIFS(#REF!,#REF!,'Свод туман'!$B:$B)</f>
        <v>#REF!</v>
      </c>
      <c r="I10" s="11" t="e">
        <f>+SUMIFS(#REF!,#REF!,'Свод туман'!$B:$B)</f>
        <v>#REF!</v>
      </c>
      <c r="J10" s="11" t="e">
        <f>+SUMIFS(#REF!,#REF!,'Свод туман'!$B:$B)</f>
        <v>#REF!</v>
      </c>
      <c r="K10" s="11" t="e">
        <f>+SUMIFS(#REF!,#REF!,'Свод туман'!$B:$B)</f>
        <v>#REF!</v>
      </c>
      <c r="L10" s="11" t="e">
        <f>+SUMIFS(#REF!,#REF!,'Свод туман'!$B:$B)</f>
        <v>#REF!</v>
      </c>
      <c r="M10" s="11" t="e">
        <f>+SUMIFS(#REF!,#REF!,'Свод туман'!$B:$B)</f>
        <v>#REF!</v>
      </c>
    </row>
    <row r="11" spans="1:13" s="2" customFormat="1" ht="23.45" customHeight="1">
      <c r="A11" s="7">
        <f t="shared" si="2"/>
        <v>5</v>
      </c>
      <c r="B11" s="8" t="s">
        <v>14</v>
      </c>
      <c r="C11" s="10" t="e">
        <f>+COUNTIFS(#REF!,'Свод туман'!$B:$B)</f>
        <v>#REF!</v>
      </c>
      <c r="D11" s="10" t="e">
        <f>+COUNTIFS(#REF!,'Свод туман'!$B:$B,#REF!,"&gt;0")</f>
        <v>#REF!</v>
      </c>
      <c r="E11" s="10" t="e">
        <f>+SUMIFS(#REF!,#REF!,'Свод туман'!$B:$B)/1000000</f>
        <v>#REF!</v>
      </c>
      <c r="F11" s="10" t="e">
        <f t="shared" si="1"/>
        <v>#REF!</v>
      </c>
      <c r="G11" s="11" t="e">
        <f>+SUMIFS(#REF!,#REF!,'Свод туман'!$B:$B)</f>
        <v>#REF!</v>
      </c>
      <c r="H11" s="11" t="e">
        <f>+SUMIFS(#REF!,#REF!,'Свод туман'!$B:$B)</f>
        <v>#REF!</v>
      </c>
      <c r="I11" s="11" t="e">
        <f>+SUMIFS(#REF!,#REF!,'Свод туман'!$B:$B)</f>
        <v>#REF!</v>
      </c>
      <c r="J11" s="11" t="e">
        <f>+SUMIFS(#REF!,#REF!,'Свод туман'!$B:$B)</f>
        <v>#REF!</v>
      </c>
      <c r="K11" s="11" t="e">
        <f>+SUMIFS(#REF!,#REF!,'Свод туман'!$B:$B)</f>
        <v>#REF!</v>
      </c>
      <c r="L11" s="11" t="e">
        <f>+SUMIFS(#REF!,#REF!,'Свод туман'!$B:$B)</f>
        <v>#REF!</v>
      </c>
      <c r="M11" s="11" t="e">
        <f>+SUMIFS(#REF!,#REF!,'Свод туман'!$B:$B)</f>
        <v>#REF!</v>
      </c>
    </row>
    <row r="12" spans="1:13" s="2" customFormat="1" ht="23.45" customHeight="1">
      <c r="A12" s="7">
        <f t="shared" si="2"/>
        <v>6</v>
      </c>
      <c r="B12" s="8" t="s">
        <v>15</v>
      </c>
      <c r="C12" s="10" t="e">
        <f>+COUNTIFS(#REF!,'Свод туман'!$B:$B)</f>
        <v>#REF!</v>
      </c>
      <c r="D12" s="10" t="e">
        <f>+COUNTIFS(#REF!,'Свод туман'!$B:$B,#REF!,"&gt;0")</f>
        <v>#REF!</v>
      </c>
      <c r="E12" s="10" t="e">
        <f>+SUMIFS(#REF!,#REF!,'Свод туман'!$B:$B)/1000000</f>
        <v>#REF!</v>
      </c>
      <c r="F12" s="10" t="e">
        <f t="shared" si="1"/>
        <v>#REF!</v>
      </c>
      <c r="G12" s="11" t="e">
        <f>+SUMIFS(#REF!,#REF!,'Свод туман'!$B:$B)</f>
        <v>#REF!</v>
      </c>
      <c r="H12" s="11" t="e">
        <f>+SUMIFS(#REF!,#REF!,'Свод туман'!$B:$B)</f>
        <v>#REF!</v>
      </c>
      <c r="I12" s="11" t="e">
        <f>+SUMIFS(#REF!,#REF!,'Свод туман'!$B:$B)</f>
        <v>#REF!</v>
      </c>
      <c r="J12" s="11" t="e">
        <f>+SUMIFS(#REF!,#REF!,'Свод туман'!$B:$B)</f>
        <v>#REF!</v>
      </c>
      <c r="K12" s="11" t="e">
        <f>+SUMIFS(#REF!,#REF!,'Свод туман'!$B:$B)</f>
        <v>#REF!</v>
      </c>
      <c r="L12" s="11" t="e">
        <f>+SUMIFS(#REF!,#REF!,'Свод туман'!$B:$B)</f>
        <v>#REF!</v>
      </c>
      <c r="M12" s="11" t="e">
        <f>+SUMIFS(#REF!,#REF!,'Свод туман'!$B:$B)</f>
        <v>#REF!</v>
      </c>
    </row>
    <row r="13" spans="1:13" s="2" customFormat="1" ht="23.45" customHeight="1">
      <c r="A13" s="7">
        <f t="shared" si="2"/>
        <v>7</v>
      </c>
      <c r="B13" s="8" t="s">
        <v>16</v>
      </c>
      <c r="C13" s="10" t="e">
        <f>+COUNTIFS(#REF!,'Свод туман'!$B:$B)</f>
        <v>#REF!</v>
      </c>
      <c r="D13" s="10" t="e">
        <f>+COUNTIFS(#REF!,'Свод туман'!$B:$B,#REF!,"&gt;0")</f>
        <v>#REF!</v>
      </c>
      <c r="E13" s="10" t="e">
        <f>+SUMIFS(#REF!,#REF!,'Свод туман'!$B:$B)/1000000</f>
        <v>#REF!</v>
      </c>
      <c r="F13" s="10" t="e">
        <f t="shared" si="1"/>
        <v>#REF!</v>
      </c>
      <c r="G13" s="11" t="e">
        <f>+SUMIFS(#REF!,#REF!,'Свод туман'!$B:$B)</f>
        <v>#REF!</v>
      </c>
      <c r="H13" s="11" t="e">
        <f>+SUMIFS(#REF!,#REF!,'Свод туман'!$B:$B)</f>
        <v>#REF!</v>
      </c>
      <c r="I13" s="11" t="e">
        <f>+SUMIFS(#REF!,#REF!,'Свод туман'!$B:$B)</f>
        <v>#REF!</v>
      </c>
      <c r="J13" s="11" t="e">
        <f>+SUMIFS(#REF!,#REF!,'Свод туман'!$B:$B)</f>
        <v>#REF!</v>
      </c>
      <c r="K13" s="11" t="e">
        <f>+SUMIFS(#REF!,#REF!,'Свод туман'!$B:$B)</f>
        <v>#REF!</v>
      </c>
      <c r="L13" s="11" t="e">
        <f>+SUMIFS(#REF!,#REF!,'Свод туман'!$B:$B)</f>
        <v>#REF!</v>
      </c>
      <c r="M13" s="11" t="e">
        <f>+SUMIFS(#REF!,#REF!,'Свод туман'!$B:$B)</f>
        <v>#REF!</v>
      </c>
    </row>
    <row r="14" spans="1:13" s="2" customFormat="1" ht="23.45" customHeight="1">
      <c r="A14" s="7">
        <f t="shared" si="2"/>
        <v>8</v>
      </c>
      <c r="B14" s="8" t="s">
        <v>51</v>
      </c>
      <c r="C14" s="10" t="e">
        <f>+COUNTIFS(#REF!,'Свод туман'!$B:$B)</f>
        <v>#REF!</v>
      </c>
      <c r="D14" s="10" t="e">
        <f>+COUNTIFS(#REF!,'Свод туман'!$B:$B,#REF!,"&gt;0")</f>
        <v>#REF!</v>
      </c>
      <c r="E14" s="10" t="e">
        <f>+SUMIFS(#REF!,#REF!,'Свод туман'!$B:$B)/1000000</f>
        <v>#REF!</v>
      </c>
      <c r="F14" s="10" t="e">
        <f t="shared" si="1"/>
        <v>#REF!</v>
      </c>
      <c r="G14" s="11" t="e">
        <f>+SUMIFS(#REF!,#REF!,'Свод туман'!$B:$B)</f>
        <v>#REF!</v>
      </c>
      <c r="H14" s="11" t="e">
        <f>+SUMIFS(#REF!,#REF!,'Свод туман'!$B:$B)</f>
        <v>#REF!</v>
      </c>
      <c r="I14" s="11" t="e">
        <f>+SUMIFS(#REF!,#REF!,'Свод туман'!$B:$B)</f>
        <v>#REF!</v>
      </c>
      <c r="J14" s="11" t="e">
        <f>+SUMIFS(#REF!,#REF!,'Свод туман'!$B:$B)</f>
        <v>#REF!</v>
      </c>
      <c r="K14" s="11" t="e">
        <f>+SUMIFS(#REF!,#REF!,'Свод туман'!$B:$B)</f>
        <v>#REF!</v>
      </c>
      <c r="L14" s="11" t="e">
        <f>+SUMIFS(#REF!,#REF!,'Свод туман'!$B:$B)</f>
        <v>#REF!</v>
      </c>
      <c r="M14" s="11" t="e">
        <f>+SUMIFS(#REF!,#REF!,'Свод туман'!$B:$B)</f>
        <v>#REF!</v>
      </c>
    </row>
    <row r="15" spans="1:13" s="2" customFormat="1" ht="23.45" customHeight="1">
      <c r="A15" s="7">
        <f t="shared" si="2"/>
        <v>9</v>
      </c>
      <c r="B15" s="8" t="s">
        <v>17</v>
      </c>
      <c r="C15" s="10" t="e">
        <f>+COUNTIFS(#REF!,'Свод туман'!$B:$B)</f>
        <v>#REF!</v>
      </c>
      <c r="D15" s="10" t="e">
        <f>+COUNTIFS(#REF!,'Свод туман'!$B:$B,#REF!,"&gt;0")</f>
        <v>#REF!</v>
      </c>
      <c r="E15" s="10" t="e">
        <f>+SUMIFS(#REF!,#REF!,'Свод туман'!$B:$B)/1000000</f>
        <v>#REF!</v>
      </c>
      <c r="F15" s="10" t="e">
        <f t="shared" si="1"/>
        <v>#REF!</v>
      </c>
      <c r="G15" s="11" t="e">
        <f>+SUMIFS(#REF!,#REF!,'Свод туман'!$B:$B)</f>
        <v>#REF!</v>
      </c>
      <c r="H15" s="11" t="e">
        <f>+SUMIFS(#REF!,#REF!,'Свод туман'!$B:$B)</f>
        <v>#REF!</v>
      </c>
      <c r="I15" s="11" t="e">
        <f>+SUMIFS(#REF!,#REF!,'Свод туман'!$B:$B)</f>
        <v>#REF!</v>
      </c>
      <c r="J15" s="11" t="e">
        <f>+SUMIFS(#REF!,#REF!,'Свод туман'!$B:$B)</f>
        <v>#REF!</v>
      </c>
      <c r="K15" s="11" t="e">
        <f>+SUMIFS(#REF!,#REF!,'Свод туман'!$B:$B)</f>
        <v>#REF!</v>
      </c>
      <c r="L15" s="11" t="e">
        <f>+SUMIFS(#REF!,#REF!,'Свод туман'!$B:$B)</f>
        <v>#REF!</v>
      </c>
      <c r="M15" s="11" t="e">
        <f>+SUMIFS(#REF!,#REF!,'Свод туман'!$B:$B)</f>
        <v>#REF!</v>
      </c>
    </row>
    <row r="16" spans="1:13" s="2" customFormat="1" ht="23.45" customHeight="1">
      <c r="A16" s="7">
        <f t="shared" si="2"/>
        <v>10</v>
      </c>
      <c r="B16" s="8" t="s">
        <v>18</v>
      </c>
      <c r="C16" s="10" t="e">
        <f>+COUNTIFS(#REF!,'Свод туман'!$B:$B)</f>
        <v>#REF!</v>
      </c>
      <c r="D16" s="10" t="e">
        <f>+COUNTIFS(#REF!,'Свод туман'!$B:$B,#REF!,"&gt;0")</f>
        <v>#REF!</v>
      </c>
      <c r="E16" s="10" t="e">
        <f>+SUMIFS(#REF!,#REF!,'Свод туман'!$B:$B)/1000000</f>
        <v>#REF!</v>
      </c>
      <c r="F16" s="10" t="e">
        <f t="shared" si="1"/>
        <v>#REF!</v>
      </c>
      <c r="G16" s="11" t="e">
        <f>+SUMIFS(#REF!,#REF!,'Свод туман'!$B:$B)</f>
        <v>#REF!</v>
      </c>
      <c r="H16" s="11" t="e">
        <f>+SUMIFS(#REF!,#REF!,'Свод туман'!$B:$B)</f>
        <v>#REF!</v>
      </c>
      <c r="I16" s="11" t="e">
        <f>+SUMIFS(#REF!,#REF!,'Свод туман'!$B:$B)</f>
        <v>#REF!</v>
      </c>
      <c r="J16" s="11" t="e">
        <f>+SUMIFS(#REF!,#REF!,'Свод туман'!$B:$B)</f>
        <v>#REF!</v>
      </c>
      <c r="K16" s="11" t="e">
        <f>+SUMIFS(#REF!,#REF!,'Свод туман'!$B:$B)</f>
        <v>#REF!</v>
      </c>
      <c r="L16" s="11" t="e">
        <f>+SUMIFS(#REF!,#REF!,'Свод туман'!$B:$B)</f>
        <v>#REF!</v>
      </c>
      <c r="M16" s="11" t="e">
        <f>+SUMIFS(#REF!,#REF!,'Свод туман'!$B:$B)</f>
        <v>#REF!</v>
      </c>
    </row>
    <row r="17" spans="1:13" s="2" customFormat="1" ht="23.45" customHeight="1">
      <c r="A17" s="7">
        <f t="shared" si="2"/>
        <v>11</v>
      </c>
      <c r="B17" s="8" t="s">
        <v>19</v>
      </c>
      <c r="C17" s="10" t="e">
        <f>+COUNTIFS(#REF!,'Свод туман'!$B:$B)</f>
        <v>#REF!</v>
      </c>
      <c r="D17" s="10" t="e">
        <f>+COUNTIFS(#REF!,'Свод туман'!$B:$B,#REF!,"&gt;0")</f>
        <v>#REF!</v>
      </c>
      <c r="E17" s="10" t="e">
        <f>+SUMIFS(#REF!,#REF!,'Свод туман'!$B:$B)/1000000</f>
        <v>#REF!</v>
      </c>
      <c r="F17" s="10" t="e">
        <f t="shared" si="1"/>
        <v>#REF!</v>
      </c>
      <c r="G17" s="11" t="e">
        <f>+SUMIFS(#REF!,#REF!,'Свод туман'!$B:$B)</f>
        <v>#REF!</v>
      </c>
      <c r="H17" s="11" t="e">
        <f>+SUMIFS(#REF!,#REF!,'Свод туман'!$B:$B)</f>
        <v>#REF!</v>
      </c>
      <c r="I17" s="11" t="e">
        <f>+SUMIFS(#REF!,#REF!,'Свод туман'!$B:$B)</f>
        <v>#REF!</v>
      </c>
      <c r="J17" s="11" t="e">
        <f>+SUMIFS(#REF!,#REF!,'Свод туман'!$B:$B)</f>
        <v>#REF!</v>
      </c>
      <c r="K17" s="11" t="e">
        <f>+SUMIFS(#REF!,#REF!,'Свод туман'!$B:$B)</f>
        <v>#REF!</v>
      </c>
      <c r="L17" s="11" t="e">
        <f>+SUMIFS(#REF!,#REF!,'Свод туман'!$B:$B)</f>
        <v>#REF!</v>
      </c>
      <c r="M17" s="11" t="e">
        <f>+SUMIFS(#REF!,#REF!,'Свод туман'!$B:$B)</f>
        <v>#REF!</v>
      </c>
    </row>
    <row r="18" spans="1:13" s="2" customFormat="1" ht="23.45" customHeight="1">
      <c r="A18" s="7">
        <f t="shared" si="2"/>
        <v>12</v>
      </c>
      <c r="B18" s="8" t="s">
        <v>20</v>
      </c>
      <c r="C18" s="10" t="e">
        <f>+COUNTIFS(#REF!,'Свод туман'!$B:$B)</f>
        <v>#REF!</v>
      </c>
      <c r="D18" s="10" t="e">
        <f>+COUNTIFS(#REF!,'Свод туман'!$B:$B,#REF!,"&gt;0")</f>
        <v>#REF!</v>
      </c>
      <c r="E18" s="10" t="e">
        <f>+SUMIFS(#REF!,#REF!,'Свод туман'!$B:$B)/1000000</f>
        <v>#REF!</v>
      </c>
      <c r="F18" s="10" t="e">
        <f t="shared" si="1"/>
        <v>#REF!</v>
      </c>
      <c r="G18" s="11" t="e">
        <f>+SUMIFS(#REF!,#REF!,'Свод туман'!$B:$B)</f>
        <v>#REF!</v>
      </c>
      <c r="H18" s="11" t="e">
        <f>+SUMIFS(#REF!,#REF!,'Свод туман'!$B:$B)</f>
        <v>#REF!</v>
      </c>
      <c r="I18" s="11" t="e">
        <f>+SUMIFS(#REF!,#REF!,'Свод туман'!$B:$B)</f>
        <v>#REF!</v>
      </c>
      <c r="J18" s="11" t="e">
        <f>+SUMIFS(#REF!,#REF!,'Свод туман'!$B:$B)</f>
        <v>#REF!</v>
      </c>
      <c r="K18" s="11" t="e">
        <f>+SUMIFS(#REF!,#REF!,'Свод туман'!$B:$B)</f>
        <v>#REF!</v>
      </c>
      <c r="L18" s="11" t="e">
        <f>+SUMIFS(#REF!,#REF!,'Свод туман'!$B:$B)</f>
        <v>#REF!</v>
      </c>
      <c r="M18" s="11" t="e">
        <f>+SUMIFS(#REF!,#REF!,'Свод туман'!$B:$B)</f>
        <v>#REF!</v>
      </c>
    </row>
  </sheetData>
  <mergeCells count="14">
    <mergeCell ref="J4:J5"/>
    <mergeCell ref="K4:K5"/>
    <mergeCell ref="L4:L5"/>
    <mergeCell ref="M4:M5"/>
    <mergeCell ref="A1:M1"/>
    <mergeCell ref="A3:A5"/>
    <mergeCell ref="B3:B5"/>
    <mergeCell ref="C3:C5"/>
    <mergeCell ref="D3:E4"/>
    <mergeCell ref="F3:F5"/>
    <mergeCell ref="G3:M3"/>
    <mergeCell ref="G4:G5"/>
    <mergeCell ref="H4:H5"/>
    <mergeCell ref="I4:I5"/>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XEF1328"/>
  <sheetViews>
    <sheetView tabSelected="1" view="pageBreakPreview" zoomScaleNormal="70" zoomScaleSheetLayoutView="100" workbookViewId="0">
      <pane xSplit="5" ySplit="5" topLeftCell="F6" activePane="bottomRight" state="frozen"/>
      <selection activeCell="J2" sqref="J2:K2"/>
      <selection pane="topRight" activeCell="J2" sqref="J2:K2"/>
      <selection pane="bottomLeft" activeCell="J2" sqref="J2:K2"/>
      <selection pane="bottomRight" activeCell="E7" sqref="E7"/>
    </sheetView>
  </sheetViews>
  <sheetFormatPr defaultColWidth="9.140625" defaultRowHeight="20.25"/>
  <cols>
    <col min="1" max="1" width="8.5703125" style="198" customWidth="1"/>
    <col min="2" max="2" width="7.7109375" style="199" customWidth="1"/>
    <col min="3" max="3" width="22.7109375" style="199" customWidth="1"/>
    <col min="4" max="4" width="35.28515625" style="198" customWidth="1"/>
    <col min="5" max="5" width="46.140625" style="198" customWidth="1"/>
    <col min="6" max="7" width="24.42578125" style="198" customWidth="1"/>
    <col min="8" max="16384" width="9.140625" style="198"/>
  </cols>
  <sheetData>
    <row r="1" spans="1:7 16360:16360" ht="102" customHeight="1">
      <c r="A1" s="226" t="s">
        <v>20029</v>
      </c>
      <c r="B1" s="226"/>
      <c r="C1" s="226"/>
      <c r="D1" s="226"/>
      <c r="E1" s="226"/>
      <c r="F1" s="226"/>
      <c r="G1" s="226"/>
    </row>
    <row r="2" spans="1:7 16360:16360" ht="21" thickBot="1"/>
    <row r="3" spans="1:7 16360:16360" ht="18.75">
      <c r="A3" s="227" t="s">
        <v>0</v>
      </c>
      <c r="B3" s="223" t="s">
        <v>0</v>
      </c>
      <c r="C3" s="223" t="s">
        <v>8</v>
      </c>
      <c r="D3" s="223" t="s">
        <v>1</v>
      </c>
      <c r="E3" s="223" t="s">
        <v>12</v>
      </c>
      <c r="F3" s="223" t="s">
        <v>56</v>
      </c>
      <c r="G3" s="223" t="s">
        <v>2</v>
      </c>
    </row>
    <row r="4" spans="1:7 16360:16360" ht="18.75">
      <c r="A4" s="228"/>
      <c r="B4" s="224"/>
      <c r="C4" s="224"/>
      <c r="D4" s="224"/>
      <c r="E4" s="224"/>
      <c r="F4" s="224"/>
      <c r="G4" s="224"/>
    </row>
    <row r="5" spans="1:7 16360:16360" ht="19.5" thickBot="1">
      <c r="A5" s="229"/>
      <c r="B5" s="225"/>
      <c r="C5" s="225"/>
      <c r="D5" s="225"/>
      <c r="E5" s="225"/>
      <c r="F5" s="225"/>
      <c r="G5" s="225"/>
    </row>
    <row r="6" spans="1:7 16360:16360" ht="22.5">
      <c r="A6" s="15"/>
      <c r="B6" s="15"/>
      <c r="C6" s="15"/>
      <c r="D6" s="15"/>
      <c r="E6" s="15"/>
      <c r="F6" s="16"/>
      <c r="G6" s="15"/>
      <c r="XEF6" s="198">
        <f>SUM(A6:XEE6)</f>
        <v>0</v>
      </c>
    </row>
    <row r="7" spans="1:7 16360:16360" ht="56.25">
      <c r="A7" s="200">
        <v>1</v>
      </c>
      <c r="B7" s="200">
        <v>1</v>
      </c>
      <c r="C7" s="17" t="s">
        <v>9</v>
      </c>
      <c r="D7" s="17" t="s">
        <v>420</v>
      </c>
      <c r="E7" s="17" t="s">
        <v>421</v>
      </c>
      <c r="F7" s="18" t="s">
        <v>55</v>
      </c>
      <c r="G7" s="17" t="s">
        <v>14277</v>
      </c>
    </row>
    <row r="8" spans="1:7 16360:16360" ht="56.25">
      <c r="A8" s="200">
        <v>2</v>
      </c>
      <c r="B8" s="200">
        <v>2</v>
      </c>
      <c r="C8" s="17" t="s">
        <v>9</v>
      </c>
      <c r="D8" s="17" t="s">
        <v>422</v>
      </c>
      <c r="E8" s="17" t="s">
        <v>423</v>
      </c>
      <c r="F8" s="18" t="s">
        <v>55</v>
      </c>
      <c r="G8" s="17" t="s">
        <v>14278</v>
      </c>
    </row>
    <row r="9" spans="1:7 16360:16360" ht="37.5">
      <c r="A9" s="200">
        <f>+A8+1</f>
        <v>3</v>
      </c>
      <c r="B9" s="200">
        <v>3</v>
      </c>
      <c r="C9" s="17" t="s">
        <v>9</v>
      </c>
      <c r="D9" s="17" t="s">
        <v>424</v>
      </c>
      <c r="E9" s="17" t="s">
        <v>425</v>
      </c>
      <c r="F9" s="18" t="s">
        <v>55</v>
      </c>
      <c r="G9" s="17" t="s">
        <v>14279</v>
      </c>
    </row>
    <row r="10" spans="1:7 16360:16360" ht="37.5">
      <c r="A10" s="200">
        <f t="shared" ref="A10:A73" si="0">+A9+1</f>
        <v>4</v>
      </c>
      <c r="B10" s="200">
        <v>4</v>
      </c>
      <c r="C10" s="17" t="s">
        <v>9</v>
      </c>
      <c r="D10" s="17" t="s">
        <v>426</v>
      </c>
      <c r="E10" s="17" t="s">
        <v>427</v>
      </c>
      <c r="F10" s="18" t="s">
        <v>55</v>
      </c>
      <c r="G10" s="17" t="s">
        <v>14280</v>
      </c>
    </row>
    <row r="11" spans="1:7 16360:16360" ht="37.5">
      <c r="A11" s="200">
        <f t="shared" si="0"/>
        <v>5</v>
      </c>
      <c r="B11" s="200">
        <v>5</v>
      </c>
      <c r="C11" s="17" t="s">
        <v>9</v>
      </c>
      <c r="D11" s="17" t="s">
        <v>428</v>
      </c>
      <c r="E11" s="17" t="s">
        <v>429</v>
      </c>
      <c r="F11" s="18" t="s">
        <v>55</v>
      </c>
      <c r="G11" s="17" t="s">
        <v>14281</v>
      </c>
    </row>
    <row r="12" spans="1:7 16360:16360" ht="56.25">
      <c r="A12" s="200">
        <f t="shared" si="0"/>
        <v>6</v>
      </c>
      <c r="B12" s="200">
        <v>6</v>
      </c>
      <c r="C12" s="17" t="s">
        <v>9</v>
      </c>
      <c r="D12" s="17" t="s">
        <v>430</v>
      </c>
      <c r="E12" s="17" t="s">
        <v>431</v>
      </c>
      <c r="F12" s="18" t="s">
        <v>55</v>
      </c>
      <c r="G12" s="17" t="s">
        <v>13040</v>
      </c>
    </row>
    <row r="13" spans="1:7 16360:16360" ht="56.25">
      <c r="A13" s="200">
        <f t="shared" si="0"/>
        <v>7</v>
      </c>
      <c r="B13" s="200">
        <v>7</v>
      </c>
      <c r="C13" s="17" t="s">
        <v>9</v>
      </c>
      <c r="D13" s="17" t="s">
        <v>433</v>
      </c>
      <c r="E13" s="17" t="s">
        <v>434</v>
      </c>
      <c r="F13" s="18" t="s">
        <v>55</v>
      </c>
      <c r="G13" s="17" t="s">
        <v>14282</v>
      </c>
    </row>
    <row r="14" spans="1:7 16360:16360" ht="37.5">
      <c r="A14" s="200">
        <f t="shared" si="0"/>
        <v>8</v>
      </c>
      <c r="B14" s="200">
        <v>8</v>
      </c>
      <c r="C14" s="17" t="s">
        <v>9</v>
      </c>
      <c r="D14" s="17" t="s">
        <v>435</v>
      </c>
      <c r="E14" s="17" t="s">
        <v>436</v>
      </c>
      <c r="F14" s="18" t="s">
        <v>55</v>
      </c>
      <c r="G14" s="17" t="s">
        <v>14283</v>
      </c>
    </row>
    <row r="15" spans="1:7 16360:16360" ht="37.5">
      <c r="A15" s="200">
        <f t="shared" si="0"/>
        <v>9</v>
      </c>
      <c r="B15" s="200">
        <v>9</v>
      </c>
      <c r="C15" s="17" t="s">
        <v>9</v>
      </c>
      <c r="D15" s="17" t="s">
        <v>437</v>
      </c>
      <c r="E15" s="17" t="s">
        <v>438</v>
      </c>
      <c r="F15" s="18" t="s">
        <v>55</v>
      </c>
      <c r="G15" s="17" t="s">
        <v>13077</v>
      </c>
    </row>
    <row r="16" spans="1:7 16360:16360" ht="37.5">
      <c r="A16" s="200">
        <f t="shared" si="0"/>
        <v>10</v>
      </c>
      <c r="B16" s="200">
        <v>10</v>
      </c>
      <c r="C16" s="17" t="s">
        <v>9</v>
      </c>
      <c r="D16" s="17" t="s">
        <v>440</v>
      </c>
      <c r="E16" s="17" t="s">
        <v>441</v>
      </c>
      <c r="F16" s="18" t="s">
        <v>55</v>
      </c>
      <c r="G16" s="17" t="s">
        <v>13103</v>
      </c>
    </row>
    <row r="17" spans="1:7" ht="56.25">
      <c r="A17" s="200">
        <f t="shared" si="0"/>
        <v>11</v>
      </c>
      <c r="B17" s="200">
        <v>11</v>
      </c>
      <c r="C17" s="17" t="s">
        <v>9</v>
      </c>
      <c r="D17" s="17" t="s">
        <v>443</v>
      </c>
      <c r="E17" s="17" t="s">
        <v>444</v>
      </c>
      <c r="F17" s="18" t="s">
        <v>55</v>
      </c>
      <c r="G17" s="17" t="s">
        <v>14284</v>
      </c>
    </row>
    <row r="18" spans="1:7" ht="37.5">
      <c r="A18" s="200">
        <f t="shared" si="0"/>
        <v>12</v>
      </c>
      <c r="B18" s="200">
        <v>12</v>
      </c>
      <c r="C18" s="17" t="s">
        <v>9</v>
      </c>
      <c r="D18" s="17" t="s">
        <v>445</v>
      </c>
      <c r="E18" s="17" t="s">
        <v>446</v>
      </c>
      <c r="F18" s="18" t="s">
        <v>55</v>
      </c>
      <c r="G18" s="17" t="s">
        <v>13009</v>
      </c>
    </row>
    <row r="19" spans="1:7" s="201" customFormat="1" ht="37.5">
      <c r="A19" s="200">
        <f t="shared" si="0"/>
        <v>13</v>
      </c>
      <c r="B19" s="200">
        <v>13</v>
      </c>
      <c r="C19" s="17" t="s">
        <v>9</v>
      </c>
      <c r="D19" s="17" t="s">
        <v>448</v>
      </c>
      <c r="E19" s="17" t="s">
        <v>449</v>
      </c>
      <c r="F19" s="18" t="s">
        <v>55</v>
      </c>
      <c r="G19" s="17" t="s">
        <v>12962</v>
      </c>
    </row>
    <row r="20" spans="1:7" ht="37.5">
      <c r="A20" s="200">
        <f t="shared" si="0"/>
        <v>14</v>
      </c>
      <c r="B20" s="200">
        <v>14</v>
      </c>
      <c r="C20" s="17" t="s">
        <v>9</v>
      </c>
      <c r="D20" s="17" t="s">
        <v>451</v>
      </c>
      <c r="E20" s="17" t="s">
        <v>452</v>
      </c>
      <c r="F20" s="18" t="s">
        <v>55</v>
      </c>
      <c r="G20" s="17" t="s">
        <v>13277</v>
      </c>
    </row>
    <row r="21" spans="1:7" ht="37.5">
      <c r="A21" s="200">
        <f t="shared" si="0"/>
        <v>15</v>
      </c>
      <c r="B21" s="200">
        <v>15</v>
      </c>
      <c r="C21" s="17" t="s">
        <v>9</v>
      </c>
      <c r="D21" s="17" t="s">
        <v>454</v>
      </c>
      <c r="E21" s="17" t="s">
        <v>455</v>
      </c>
      <c r="F21" s="18" t="s">
        <v>55</v>
      </c>
      <c r="G21" s="17" t="s">
        <v>14285</v>
      </c>
    </row>
    <row r="22" spans="1:7" ht="37.5">
      <c r="A22" s="200">
        <f t="shared" si="0"/>
        <v>16</v>
      </c>
      <c r="B22" s="200">
        <v>16</v>
      </c>
      <c r="C22" s="17" t="s">
        <v>9</v>
      </c>
      <c r="D22" s="17" t="s">
        <v>456</v>
      </c>
      <c r="E22" s="17" t="s">
        <v>457</v>
      </c>
      <c r="F22" s="18" t="s">
        <v>55</v>
      </c>
      <c r="G22" s="17" t="s">
        <v>14286</v>
      </c>
    </row>
    <row r="23" spans="1:7" ht="37.5">
      <c r="A23" s="200">
        <f t="shared" si="0"/>
        <v>17</v>
      </c>
      <c r="B23" s="200">
        <v>17</v>
      </c>
      <c r="C23" s="17" t="s">
        <v>9</v>
      </c>
      <c r="D23" s="17" t="s">
        <v>459</v>
      </c>
      <c r="E23" s="17" t="s">
        <v>460</v>
      </c>
      <c r="F23" s="18" t="s">
        <v>55</v>
      </c>
      <c r="G23" s="17" t="s">
        <v>14287</v>
      </c>
    </row>
    <row r="24" spans="1:7" ht="37.5">
      <c r="A24" s="200">
        <f t="shared" si="0"/>
        <v>18</v>
      </c>
      <c r="B24" s="200">
        <v>18</v>
      </c>
      <c r="C24" s="17" t="s">
        <v>9</v>
      </c>
      <c r="D24" s="17" t="s">
        <v>461</v>
      </c>
      <c r="E24" s="17" t="s">
        <v>462</v>
      </c>
      <c r="F24" s="18" t="s">
        <v>55</v>
      </c>
      <c r="G24" s="17" t="s">
        <v>13233</v>
      </c>
    </row>
    <row r="25" spans="1:7" ht="56.25">
      <c r="A25" s="200">
        <f t="shared" si="0"/>
        <v>19</v>
      </c>
      <c r="B25" s="200">
        <v>19</v>
      </c>
      <c r="C25" s="17" t="s">
        <v>9</v>
      </c>
      <c r="D25" s="17" t="s">
        <v>464</v>
      </c>
      <c r="E25" s="17" t="s">
        <v>465</v>
      </c>
      <c r="F25" s="18" t="s">
        <v>55</v>
      </c>
      <c r="G25" s="17" t="s">
        <v>13354</v>
      </c>
    </row>
    <row r="26" spans="1:7" ht="37.5">
      <c r="A26" s="200">
        <f t="shared" si="0"/>
        <v>20</v>
      </c>
      <c r="B26" s="200">
        <v>20</v>
      </c>
      <c r="C26" s="17" t="s">
        <v>9</v>
      </c>
      <c r="D26" s="17" t="s">
        <v>466</v>
      </c>
      <c r="E26" s="17" t="s">
        <v>467</v>
      </c>
      <c r="F26" s="18" t="s">
        <v>55</v>
      </c>
      <c r="G26" s="17" t="s">
        <v>14288</v>
      </c>
    </row>
    <row r="27" spans="1:7" ht="37.5">
      <c r="A27" s="200">
        <f t="shared" si="0"/>
        <v>21</v>
      </c>
      <c r="B27" s="200">
        <v>21</v>
      </c>
      <c r="C27" s="17" t="s">
        <v>9</v>
      </c>
      <c r="D27" s="17" t="s">
        <v>468</v>
      </c>
      <c r="E27" s="17" t="s">
        <v>469</v>
      </c>
      <c r="F27" s="18" t="s">
        <v>55</v>
      </c>
      <c r="G27" s="17" t="s">
        <v>14289</v>
      </c>
    </row>
    <row r="28" spans="1:7" ht="56.25">
      <c r="A28" s="200">
        <f t="shared" si="0"/>
        <v>22</v>
      </c>
      <c r="B28" s="200">
        <v>22</v>
      </c>
      <c r="C28" s="17" t="s">
        <v>9</v>
      </c>
      <c r="D28" s="17" t="s">
        <v>470</v>
      </c>
      <c r="E28" s="17" t="s">
        <v>471</v>
      </c>
      <c r="F28" s="18" t="s">
        <v>55</v>
      </c>
      <c r="G28" s="17" t="s">
        <v>14290</v>
      </c>
    </row>
    <row r="29" spans="1:7" ht="37.5">
      <c r="A29" s="200">
        <f t="shared" si="0"/>
        <v>23</v>
      </c>
      <c r="B29" s="200">
        <v>23</v>
      </c>
      <c r="C29" s="17" t="s">
        <v>9</v>
      </c>
      <c r="D29" s="17" t="s">
        <v>472</v>
      </c>
      <c r="E29" s="17" t="s">
        <v>473</v>
      </c>
      <c r="F29" s="18" t="s">
        <v>55</v>
      </c>
      <c r="G29" s="17" t="s">
        <v>13360</v>
      </c>
    </row>
    <row r="30" spans="1:7" ht="56.25">
      <c r="A30" s="200">
        <f t="shared" si="0"/>
        <v>24</v>
      </c>
      <c r="B30" s="200">
        <v>24</v>
      </c>
      <c r="C30" s="17" t="s">
        <v>9</v>
      </c>
      <c r="D30" s="17" t="s">
        <v>475</v>
      </c>
      <c r="E30" s="17" t="s">
        <v>476</v>
      </c>
      <c r="F30" s="18" t="s">
        <v>55</v>
      </c>
      <c r="G30" s="17" t="s">
        <v>13235</v>
      </c>
    </row>
    <row r="31" spans="1:7" ht="37.5">
      <c r="A31" s="200">
        <f t="shared" si="0"/>
        <v>25</v>
      </c>
      <c r="B31" s="200">
        <v>25</v>
      </c>
      <c r="C31" s="17" t="s">
        <v>9</v>
      </c>
      <c r="D31" s="17" t="s">
        <v>478</v>
      </c>
      <c r="E31" s="17" t="s">
        <v>479</v>
      </c>
      <c r="F31" s="18" t="s">
        <v>55</v>
      </c>
      <c r="G31" s="17" t="s">
        <v>14291</v>
      </c>
    </row>
    <row r="32" spans="1:7" ht="56.25">
      <c r="A32" s="200">
        <f t="shared" si="0"/>
        <v>26</v>
      </c>
      <c r="B32" s="200">
        <v>26</v>
      </c>
      <c r="C32" s="17" t="s">
        <v>9</v>
      </c>
      <c r="D32" s="17" t="s">
        <v>481</v>
      </c>
      <c r="E32" s="17" t="s">
        <v>482</v>
      </c>
      <c r="F32" s="18" t="s">
        <v>55</v>
      </c>
      <c r="G32" s="17" t="s">
        <v>13028</v>
      </c>
    </row>
    <row r="33" spans="1:7" s="201" customFormat="1" ht="56.25">
      <c r="A33" s="200">
        <f t="shared" si="0"/>
        <v>27</v>
      </c>
      <c r="B33" s="200">
        <v>27</v>
      </c>
      <c r="C33" s="17" t="s">
        <v>9</v>
      </c>
      <c r="D33" s="17" t="s">
        <v>484</v>
      </c>
      <c r="E33" s="17" t="s">
        <v>485</v>
      </c>
      <c r="F33" s="18" t="s">
        <v>55</v>
      </c>
      <c r="G33" s="17" t="s">
        <v>12989</v>
      </c>
    </row>
    <row r="34" spans="1:7" ht="56.25">
      <c r="A34" s="200">
        <f t="shared" si="0"/>
        <v>28</v>
      </c>
      <c r="B34" s="200">
        <v>28</v>
      </c>
      <c r="C34" s="17" t="s">
        <v>9</v>
      </c>
      <c r="D34" s="17" t="s">
        <v>487</v>
      </c>
      <c r="E34" s="17" t="s">
        <v>488</v>
      </c>
      <c r="F34" s="18" t="s">
        <v>55</v>
      </c>
      <c r="G34" s="17" t="s">
        <v>14292</v>
      </c>
    </row>
    <row r="35" spans="1:7" ht="56.25">
      <c r="A35" s="200">
        <f t="shared" si="0"/>
        <v>29</v>
      </c>
      <c r="B35" s="200">
        <v>29</v>
      </c>
      <c r="C35" s="17" t="s">
        <v>9</v>
      </c>
      <c r="D35" s="17" t="s">
        <v>489</v>
      </c>
      <c r="E35" s="17" t="s">
        <v>490</v>
      </c>
      <c r="F35" s="18" t="s">
        <v>55</v>
      </c>
      <c r="G35" s="17" t="s">
        <v>14293</v>
      </c>
    </row>
    <row r="36" spans="1:7" ht="37.5">
      <c r="A36" s="200">
        <f t="shared" si="0"/>
        <v>30</v>
      </c>
      <c r="B36" s="200">
        <v>30</v>
      </c>
      <c r="C36" s="17" t="s">
        <v>9</v>
      </c>
      <c r="D36" s="17" t="s">
        <v>491</v>
      </c>
      <c r="E36" s="17" t="s">
        <v>492</v>
      </c>
      <c r="F36" s="18" t="s">
        <v>55</v>
      </c>
      <c r="G36" s="17" t="s">
        <v>14294</v>
      </c>
    </row>
    <row r="37" spans="1:7" ht="56.25">
      <c r="A37" s="200">
        <f t="shared" si="0"/>
        <v>31</v>
      </c>
      <c r="B37" s="200">
        <v>31</v>
      </c>
      <c r="C37" s="17" t="s">
        <v>9</v>
      </c>
      <c r="D37" s="17" t="s">
        <v>493</v>
      </c>
      <c r="E37" s="17" t="s">
        <v>494</v>
      </c>
      <c r="F37" s="18" t="s">
        <v>55</v>
      </c>
      <c r="G37" s="17" t="s">
        <v>14295</v>
      </c>
    </row>
    <row r="38" spans="1:7" ht="37.5">
      <c r="A38" s="200">
        <f t="shared" si="0"/>
        <v>32</v>
      </c>
      <c r="B38" s="200">
        <v>32</v>
      </c>
      <c r="C38" s="17" t="s">
        <v>9</v>
      </c>
      <c r="D38" s="17" t="s">
        <v>495</v>
      </c>
      <c r="E38" s="17" t="s">
        <v>496</v>
      </c>
      <c r="F38" s="18" t="s">
        <v>55</v>
      </c>
      <c r="G38" s="17" t="s">
        <v>14296</v>
      </c>
    </row>
    <row r="39" spans="1:7" ht="56.25">
      <c r="A39" s="200">
        <f t="shared" si="0"/>
        <v>33</v>
      </c>
      <c r="B39" s="200">
        <v>33</v>
      </c>
      <c r="C39" s="17" t="s">
        <v>9</v>
      </c>
      <c r="D39" s="17" t="s">
        <v>497</v>
      </c>
      <c r="E39" s="17" t="s">
        <v>498</v>
      </c>
      <c r="F39" s="18" t="s">
        <v>55</v>
      </c>
      <c r="G39" s="17" t="s">
        <v>13395</v>
      </c>
    </row>
    <row r="40" spans="1:7" ht="37.5">
      <c r="A40" s="200">
        <f t="shared" si="0"/>
        <v>34</v>
      </c>
      <c r="B40" s="200">
        <v>34</v>
      </c>
      <c r="C40" s="17" t="s">
        <v>9</v>
      </c>
      <c r="D40" s="17" t="s">
        <v>500</v>
      </c>
      <c r="E40" s="17" t="s">
        <v>501</v>
      </c>
      <c r="F40" s="18" t="s">
        <v>55</v>
      </c>
      <c r="G40" s="17" t="s">
        <v>14297</v>
      </c>
    </row>
    <row r="41" spans="1:7" ht="37.5">
      <c r="A41" s="200">
        <f t="shared" si="0"/>
        <v>35</v>
      </c>
      <c r="B41" s="200">
        <v>35</v>
      </c>
      <c r="C41" s="17" t="s">
        <v>9</v>
      </c>
      <c r="D41" s="17" t="s">
        <v>503</v>
      </c>
      <c r="E41" s="17" t="s">
        <v>504</v>
      </c>
      <c r="F41" s="18" t="s">
        <v>55</v>
      </c>
      <c r="G41" s="17" t="s">
        <v>13339</v>
      </c>
    </row>
    <row r="42" spans="1:7" ht="37.5">
      <c r="A42" s="200">
        <f t="shared" si="0"/>
        <v>36</v>
      </c>
      <c r="B42" s="200">
        <v>36</v>
      </c>
      <c r="C42" s="17" t="s">
        <v>9</v>
      </c>
      <c r="D42" s="17" t="s">
        <v>506</v>
      </c>
      <c r="E42" s="17" t="s">
        <v>507</v>
      </c>
      <c r="F42" s="18" t="s">
        <v>55</v>
      </c>
      <c r="G42" s="17" t="s">
        <v>14298</v>
      </c>
    </row>
    <row r="43" spans="1:7" ht="37.5">
      <c r="A43" s="200">
        <f t="shared" si="0"/>
        <v>37</v>
      </c>
      <c r="B43" s="200">
        <v>37</v>
      </c>
      <c r="C43" s="17" t="s">
        <v>9</v>
      </c>
      <c r="D43" s="17" t="s">
        <v>509</v>
      </c>
      <c r="E43" s="17" t="s">
        <v>510</v>
      </c>
      <c r="F43" s="18" t="s">
        <v>55</v>
      </c>
      <c r="G43" s="17" t="s">
        <v>14299</v>
      </c>
    </row>
    <row r="44" spans="1:7" ht="56.25">
      <c r="A44" s="200">
        <f t="shared" si="0"/>
        <v>38</v>
      </c>
      <c r="B44" s="200">
        <v>38</v>
      </c>
      <c r="C44" s="17" t="s">
        <v>9</v>
      </c>
      <c r="D44" s="17" t="s">
        <v>511</v>
      </c>
      <c r="E44" s="17" t="s">
        <v>512</v>
      </c>
      <c r="F44" s="18" t="s">
        <v>55</v>
      </c>
      <c r="G44" s="17" t="s">
        <v>13209</v>
      </c>
    </row>
    <row r="45" spans="1:7" ht="37.5">
      <c r="A45" s="200">
        <f t="shared" si="0"/>
        <v>39</v>
      </c>
      <c r="B45" s="200">
        <v>39</v>
      </c>
      <c r="C45" s="17" t="s">
        <v>9</v>
      </c>
      <c r="D45" s="17" t="s">
        <v>514</v>
      </c>
      <c r="E45" s="17" t="s">
        <v>515</v>
      </c>
      <c r="F45" s="18" t="s">
        <v>55</v>
      </c>
      <c r="G45" s="17" t="s">
        <v>14300</v>
      </c>
    </row>
    <row r="46" spans="1:7" ht="37.5">
      <c r="A46" s="200">
        <f t="shared" si="0"/>
        <v>40</v>
      </c>
      <c r="B46" s="200">
        <v>40</v>
      </c>
      <c r="C46" s="17" t="s">
        <v>9</v>
      </c>
      <c r="D46" s="17" t="s">
        <v>516</v>
      </c>
      <c r="E46" s="17" t="s">
        <v>517</v>
      </c>
      <c r="F46" s="18" t="s">
        <v>55</v>
      </c>
      <c r="G46" s="17" t="s">
        <v>14301</v>
      </c>
    </row>
    <row r="47" spans="1:7" ht="37.5">
      <c r="A47" s="200">
        <f t="shared" si="0"/>
        <v>41</v>
      </c>
      <c r="B47" s="200">
        <v>41</v>
      </c>
      <c r="C47" s="17" t="s">
        <v>9</v>
      </c>
      <c r="D47" s="17" t="s">
        <v>518</v>
      </c>
      <c r="E47" s="17" t="s">
        <v>517</v>
      </c>
      <c r="F47" s="18" t="s">
        <v>55</v>
      </c>
      <c r="G47" s="17" t="s">
        <v>14302</v>
      </c>
    </row>
    <row r="48" spans="1:7" ht="37.5">
      <c r="A48" s="200">
        <f t="shared" si="0"/>
        <v>42</v>
      </c>
      <c r="B48" s="200">
        <v>42</v>
      </c>
      <c r="C48" s="17" t="s">
        <v>9</v>
      </c>
      <c r="D48" s="17" t="s">
        <v>519</v>
      </c>
      <c r="E48" s="17" t="s">
        <v>520</v>
      </c>
      <c r="F48" s="18" t="s">
        <v>55</v>
      </c>
      <c r="G48" s="17" t="s">
        <v>14303</v>
      </c>
    </row>
    <row r="49" spans="1:7" ht="37.5">
      <c r="A49" s="200">
        <f t="shared" si="0"/>
        <v>43</v>
      </c>
      <c r="B49" s="200">
        <v>43</v>
      </c>
      <c r="C49" s="17" t="s">
        <v>9</v>
      </c>
      <c r="D49" s="17" t="s">
        <v>522</v>
      </c>
      <c r="E49" s="17" t="s">
        <v>523</v>
      </c>
      <c r="F49" s="18" t="s">
        <v>55</v>
      </c>
      <c r="G49" s="17" t="s">
        <v>14304</v>
      </c>
    </row>
    <row r="50" spans="1:7" ht="37.5">
      <c r="A50" s="200">
        <f t="shared" si="0"/>
        <v>44</v>
      </c>
      <c r="B50" s="200">
        <v>44</v>
      </c>
      <c r="C50" s="17" t="s">
        <v>9</v>
      </c>
      <c r="D50" s="17" t="s">
        <v>524</v>
      </c>
      <c r="E50" s="17" t="s">
        <v>525</v>
      </c>
      <c r="F50" s="18" t="s">
        <v>55</v>
      </c>
      <c r="G50" s="17" t="s">
        <v>13362</v>
      </c>
    </row>
    <row r="51" spans="1:7" ht="37.5">
      <c r="A51" s="200">
        <f t="shared" si="0"/>
        <v>45</v>
      </c>
      <c r="B51" s="200">
        <v>45</v>
      </c>
      <c r="C51" s="17" t="s">
        <v>9</v>
      </c>
      <c r="D51" s="17" t="s">
        <v>527</v>
      </c>
      <c r="E51" s="17" t="s">
        <v>528</v>
      </c>
      <c r="F51" s="18" t="s">
        <v>55</v>
      </c>
      <c r="G51" s="17" t="s">
        <v>14305</v>
      </c>
    </row>
    <row r="52" spans="1:7" ht="56.25">
      <c r="A52" s="200">
        <f t="shared" si="0"/>
        <v>46</v>
      </c>
      <c r="B52" s="200">
        <v>46</v>
      </c>
      <c r="C52" s="17" t="s">
        <v>9</v>
      </c>
      <c r="D52" s="17" t="s">
        <v>529</v>
      </c>
      <c r="E52" s="17" t="s">
        <v>530</v>
      </c>
      <c r="F52" s="18" t="s">
        <v>55</v>
      </c>
      <c r="G52" s="17" t="s">
        <v>14306</v>
      </c>
    </row>
    <row r="53" spans="1:7" ht="56.25">
      <c r="A53" s="200">
        <f t="shared" si="0"/>
        <v>47</v>
      </c>
      <c r="B53" s="200">
        <v>47</v>
      </c>
      <c r="C53" s="17" t="s">
        <v>9</v>
      </c>
      <c r="D53" s="17" t="s">
        <v>531</v>
      </c>
      <c r="E53" s="17" t="s">
        <v>532</v>
      </c>
      <c r="F53" s="18" t="s">
        <v>55</v>
      </c>
      <c r="G53" s="17" t="s">
        <v>14307</v>
      </c>
    </row>
    <row r="54" spans="1:7" s="201" customFormat="1" ht="56.25">
      <c r="A54" s="200">
        <f t="shared" si="0"/>
        <v>48</v>
      </c>
      <c r="B54" s="200">
        <v>48</v>
      </c>
      <c r="C54" s="17" t="s">
        <v>9</v>
      </c>
      <c r="D54" s="17" t="s">
        <v>533</v>
      </c>
      <c r="E54" s="17" t="s">
        <v>534</v>
      </c>
      <c r="F54" s="18" t="s">
        <v>55</v>
      </c>
      <c r="G54" s="17" t="s">
        <v>12995</v>
      </c>
    </row>
    <row r="55" spans="1:7" ht="56.25">
      <c r="A55" s="200">
        <f t="shared" si="0"/>
        <v>49</v>
      </c>
      <c r="B55" s="200">
        <v>49</v>
      </c>
      <c r="C55" s="17" t="s">
        <v>9</v>
      </c>
      <c r="D55" s="17" t="s">
        <v>536</v>
      </c>
      <c r="E55" s="17" t="s">
        <v>534</v>
      </c>
      <c r="F55" s="18" t="s">
        <v>55</v>
      </c>
      <c r="G55" s="17" t="s">
        <v>14308</v>
      </c>
    </row>
    <row r="56" spans="1:7" ht="56.25">
      <c r="A56" s="200">
        <f t="shared" si="0"/>
        <v>50</v>
      </c>
      <c r="B56" s="200">
        <v>50</v>
      </c>
      <c r="C56" s="17" t="s">
        <v>9</v>
      </c>
      <c r="D56" s="17" t="s">
        <v>537</v>
      </c>
      <c r="E56" s="17" t="s">
        <v>538</v>
      </c>
      <c r="F56" s="18" t="s">
        <v>55</v>
      </c>
      <c r="G56" s="17" t="s">
        <v>14309</v>
      </c>
    </row>
    <row r="57" spans="1:7" ht="56.25">
      <c r="A57" s="200">
        <f t="shared" si="0"/>
        <v>51</v>
      </c>
      <c r="B57" s="200">
        <v>51</v>
      </c>
      <c r="C57" s="17" t="s">
        <v>9</v>
      </c>
      <c r="D57" s="17" t="s">
        <v>540</v>
      </c>
      <c r="E57" s="17" t="s">
        <v>541</v>
      </c>
      <c r="F57" s="18" t="s">
        <v>55</v>
      </c>
      <c r="G57" s="17" t="s">
        <v>14310</v>
      </c>
    </row>
    <row r="58" spans="1:7" s="201" customFormat="1" ht="56.25">
      <c r="A58" s="200">
        <f t="shared" si="0"/>
        <v>52</v>
      </c>
      <c r="B58" s="200">
        <v>52</v>
      </c>
      <c r="C58" s="17" t="s">
        <v>9</v>
      </c>
      <c r="D58" s="17" t="s">
        <v>542</v>
      </c>
      <c r="E58" s="17" t="s">
        <v>543</v>
      </c>
      <c r="F58" s="18" t="s">
        <v>55</v>
      </c>
      <c r="G58" s="17" t="s">
        <v>12960</v>
      </c>
    </row>
    <row r="59" spans="1:7" ht="56.25">
      <c r="A59" s="200">
        <f t="shared" si="0"/>
        <v>53</v>
      </c>
      <c r="B59" s="200">
        <v>53</v>
      </c>
      <c r="C59" s="17" t="s">
        <v>9</v>
      </c>
      <c r="D59" s="17" t="s">
        <v>545</v>
      </c>
      <c r="E59" s="17" t="s">
        <v>546</v>
      </c>
      <c r="F59" s="18" t="s">
        <v>55</v>
      </c>
      <c r="G59" s="17" t="s">
        <v>14311</v>
      </c>
    </row>
    <row r="60" spans="1:7" ht="37.5">
      <c r="A60" s="200">
        <f t="shared" si="0"/>
        <v>54</v>
      </c>
      <c r="B60" s="200">
        <v>54</v>
      </c>
      <c r="C60" s="17" t="s">
        <v>9</v>
      </c>
      <c r="D60" s="17" t="s">
        <v>547</v>
      </c>
      <c r="E60" s="17" t="s">
        <v>548</v>
      </c>
      <c r="F60" s="18" t="s">
        <v>55</v>
      </c>
      <c r="G60" s="17" t="s">
        <v>14312</v>
      </c>
    </row>
    <row r="61" spans="1:7" ht="37.5">
      <c r="A61" s="200">
        <f t="shared" si="0"/>
        <v>55</v>
      </c>
      <c r="B61" s="200">
        <v>55</v>
      </c>
      <c r="C61" s="17" t="s">
        <v>9</v>
      </c>
      <c r="D61" s="17" t="s">
        <v>549</v>
      </c>
      <c r="E61" s="17" t="s">
        <v>550</v>
      </c>
      <c r="F61" s="18" t="s">
        <v>55</v>
      </c>
      <c r="G61" s="17" t="s">
        <v>14313</v>
      </c>
    </row>
    <row r="62" spans="1:7" ht="37.5">
      <c r="A62" s="200">
        <f t="shared" si="0"/>
        <v>56</v>
      </c>
      <c r="B62" s="200">
        <v>56</v>
      </c>
      <c r="C62" s="17" t="s">
        <v>9</v>
      </c>
      <c r="D62" s="17" t="s">
        <v>551</v>
      </c>
      <c r="E62" s="17" t="s">
        <v>552</v>
      </c>
      <c r="F62" s="18" t="s">
        <v>55</v>
      </c>
      <c r="G62" s="17" t="s">
        <v>13091</v>
      </c>
    </row>
    <row r="63" spans="1:7" ht="56.25">
      <c r="A63" s="200">
        <f t="shared" si="0"/>
        <v>57</v>
      </c>
      <c r="B63" s="200">
        <v>57</v>
      </c>
      <c r="C63" s="17" t="s">
        <v>9</v>
      </c>
      <c r="D63" s="17" t="s">
        <v>511</v>
      </c>
      <c r="E63" s="17" t="s">
        <v>512</v>
      </c>
      <c r="F63" s="18" t="s">
        <v>55</v>
      </c>
      <c r="G63" s="17" t="s">
        <v>13209</v>
      </c>
    </row>
    <row r="64" spans="1:7" ht="37.5">
      <c r="A64" s="200">
        <f t="shared" si="0"/>
        <v>58</v>
      </c>
      <c r="B64" s="200">
        <v>58</v>
      </c>
      <c r="C64" s="17" t="s">
        <v>9</v>
      </c>
      <c r="D64" s="17" t="s">
        <v>554</v>
      </c>
      <c r="E64" s="17" t="s">
        <v>555</v>
      </c>
      <c r="F64" s="18" t="s">
        <v>55</v>
      </c>
      <c r="G64" s="17" t="s">
        <v>13170</v>
      </c>
    </row>
    <row r="65" spans="1:7" ht="56.25">
      <c r="A65" s="200">
        <f t="shared" si="0"/>
        <v>59</v>
      </c>
      <c r="B65" s="200">
        <v>59</v>
      </c>
      <c r="C65" s="17" t="s">
        <v>9</v>
      </c>
      <c r="D65" s="17" t="s">
        <v>557</v>
      </c>
      <c r="E65" s="17" t="s">
        <v>558</v>
      </c>
      <c r="F65" s="18" t="s">
        <v>55</v>
      </c>
      <c r="G65" s="17" t="s">
        <v>14314</v>
      </c>
    </row>
    <row r="66" spans="1:7" ht="37.5">
      <c r="A66" s="200">
        <f t="shared" si="0"/>
        <v>60</v>
      </c>
      <c r="B66" s="200">
        <v>60</v>
      </c>
      <c r="C66" s="17" t="s">
        <v>9</v>
      </c>
      <c r="D66" s="17" t="s">
        <v>560</v>
      </c>
      <c r="E66" s="17" t="s">
        <v>561</v>
      </c>
      <c r="F66" s="18" t="s">
        <v>55</v>
      </c>
      <c r="G66" s="17" t="s">
        <v>14315</v>
      </c>
    </row>
    <row r="67" spans="1:7" ht="56.25">
      <c r="A67" s="200">
        <f t="shared" si="0"/>
        <v>61</v>
      </c>
      <c r="B67" s="200">
        <v>61</v>
      </c>
      <c r="C67" s="17" t="s">
        <v>9</v>
      </c>
      <c r="D67" s="17" t="s">
        <v>562</v>
      </c>
      <c r="E67" s="17" t="s">
        <v>563</v>
      </c>
      <c r="F67" s="18" t="s">
        <v>55</v>
      </c>
      <c r="G67" s="17" t="s">
        <v>14316</v>
      </c>
    </row>
    <row r="68" spans="1:7" ht="37.5">
      <c r="A68" s="200">
        <f t="shared" si="0"/>
        <v>62</v>
      </c>
      <c r="B68" s="200">
        <v>62</v>
      </c>
      <c r="C68" s="17" t="s">
        <v>9</v>
      </c>
      <c r="D68" s="17" t="s">
        <v>564</v>
      </c>
      <c r="E68" s="17" t="s">
        <v>565</v>
      </c>
      <c r="F68" s="18" t="s">
        <v>55</v>
      </c>
      <c r="G68" s="17" t="s">
        <v>14317</v>
      </c>
    </row>
    <row r="69" spans="1:7" ht="56.25">
      <c r="A69" s="200">
        <f t="shared" si="0"/>
        <v>63</v>
      </c>
      <c r="B69" s="200">
        <v>63</v>
      </c>
      <c r="C69" s="17" t="s">
        <v>9</v>
      </c>
      <c r="D69" s="17" t="s">
        <v>567</v>
      </c>
      <c r="E69" s="17" t="s">
        <v>568</v>
      </c>
      <c r="F69" s="18" t="s">
        <v>55</v>
      </c>
      <c r="G69" s="17" t="s">
        <v>14318</v>
      </c>
    </row>
    <row r="70" spans="1:7" ht="37.5">
      <c r="A70" s="200">
        <f t="shared" si="0"/>
        <v>64</v>
      </c>
      <c r="B70" s="200">
        <v>64</v>
      </c>
      <c r="C70" s="17" t="s">
        <v>9</v>
      </c>
      <c r="D70" s="17" t="s">
        <v>570</v>
      </c>
      <c r="E70" s="17" t="s">
        <v>571</v>
      </c>
      <c r="F70" s="18" t="s">
        <v>55</v>
      </c>
      <c r="G70" s="17" t="s">
        <v>14319</v>
      </c>
    </row>
    <row r="71" spans="1:7" ht="37.5">
      <c r="A71" s="200">
        <f t="shared" si="0"/>
        <v>65</v>
      </c>
      <c r="B71" s="200">
        <v>65</v>
      </c>
      <c r="C71" s="17" t="s">
        <v>9</v>
      </c>
      <c r="D71" s="17" t="s">
        <v>573</v>
      </c>
      <c r="E71" s="17" t="s">
        <v>574</v>
      </c>
      <c r="F71" s="18" t="s">
        <v>55</v>
      </c>
      <c r="G71" s="17" t="s">
        <v>14320</v>
      </c>
    </row>
    <row r="72" spans="1:7" ht="37.5">
      <c r="A72" s="200">
        <f t="shared" si="0"/>
        <v>66</v>
      </c>
      <c r="B72" s="200">
        <v>66</v>
      </c>
      <c r="C72" s="17" t="s">
        <v>9</v>
      </c>
      <c r="D72" s="17" t="s">
        <v>576</v>
      </c>
      <c r="E72" s="17" t="s">
        <v>577</v>
      </c>
      <c r="F72" s="18" t="s">
        <v>55</v>
      </c>
      <c r="G72" s="17" t="s">
        <v>14321</v>
      </c>
    </row>
    <row r="73" spans="1:7" ht="37.5">
      <c r="A73" s="200">
        <f t="shared" si="0"/>
        <v>67</v>
      </c>
      <c r="B73" s="200">
        <v>67</v>
      </c>
      <c r="C73" s="17" t="s">
        <v>9</v>
      </c>
      <c r="D73" s="17" t="s">
        <v>579</v>
      </c>
      <c r="E73" s="17" t="s">
        <v>580</v>
      </c>
      <c r="F73" s="18" t="s">
        <v>55</v>
      </c>
      <c r="G73" s="17" t="s">
        <v>14322</v>
      </c>
    </row>
    <row r="74" spans="1:7" ht="37.5">
      <c r="A74" s="200">
        <f t="shared" ref="A74:A137" si="1">+A73+1</f>
        <v>68</v>
      </c>
      <c r="B74" s="200">
        <v>68</v>
      </c>
      <c r="C74" s="17" t="s">
        <v>9</v>
      </c>
      <c r="D74" s="17" t="s">
        <v>581</v>
      </c>
      <c r="E74" s="17" t="s">
        <v>582</v>
      </c>
      <c r="F74" s="18" t="s">
        <v>55</v>
      </c>
      <c r="G74" s="17" t="s">
        <v>13398</v>
      </c>
    </row>
    <row r="75" spans="1:7" ht="56.25">
      <c r="A75" s="200">
        <f t="shared" si="1"/>
        <v>69</v>
      </c>
      <c r="B75" s="200">
        <v>69</v>
      </c>
      <c r="C75" s="17" t="s">
        <v>9</v>
      </c>
      <c r="D75" s="17" t="s">
        <v>584</v>
      </c>
      <c r="E75" s="17" t="s">
        <v>585</v>
      </c>
      <c r="F75" s="18" t="s">
        <v>55</v>
      </c>
      <c r="G75" s="17" t="s">
        <v>13407</v>
      </c>
    </row>
    <row r="76" spans="1:7" ht="37.5">
      <c r="A76" s="200">
        <f t="shared" si="1"/>
        <v>70</v>
      </c>
      <c r="B76" s="200">
        <v>70</v>
      </c>
      <c r="C76" s="17" t="s">
        <v>9</v>
      </c>
      <c r="D76" s="17" t="s">
        <v>587</v>
      </c>
      <c r="E76" s="17" t="s">
        <v>588</v>
      </c>
      <c r="F76" s="18" t="s">
        <v>55</v>
      </c>
      <c r="G76" s="17" t="s">
        <v>13080</v>
      </c>
    </row>
    <row r="77" spans="1:7" ht="37.5">
      <c r="A77" s="200">
        <f t="shared" si="1"/>
        <v>71</v>
      </c>
      <c r="B77" s="200">
        <v>71</v>
      </c>
      <c r="C77" s="17" t="s">
        <v>9</v>
      </c>
      <c r="D77" s="17" t="s">
        <v>589</v>
      </c>
      <c r="E77" s="17" t="s">
        <v>590</v>
      </c>
      <c r="F77" s="18" t="s">
        <v>55</v>
      </c>
      <c r="G77" s="17" t="s">
        <v>13324</v>
      </c>
    </row>
    <row r="78" spans="1:7" ht="37.5">
      <c r="A78" s="200">
        <f t="shared" si="1"/>
        <v>72</v>
      </c>
      <c r="B78" s="200">
        <v>72</v>
      </c>
      <c r="C78" s="17" t="s">
        <v>9</v>
      </c>
      <c r="D78" s="17" t="s">
        <v>592</v>
      </c>
      <c r="E78" s="17" t="s">
        <v>593</v>
      </c>
      <c r="F78" s="18" t="s">
        <v>55</v>
      </c>
      <c r="G78" s="17" t="s">
        <v>14323</v>
      </c>
    </row>
    <row r="79" spans="1:7" ht="37.5">
      <c r="A79" s="200">
        <f t="shared" si="1"/>
        <v>73</v>
      </c>
      <c r="B79" s="200">
        <v>73</v>
      </c>
      <c r="C79" s="17" t="s">
        <v>9</v>
      </c>
      <c r="D79" s="17" t="s">
        <v>594</v>
      </c>
      <c r="E79" s="17" t="s">
        <v>595</v>
      </c>
      <c r="F79" s="18" t="s">
        <v>55</v>
      </c>
      <c r="G79" s="17" t="s">
        <v>14324</v>
      </c>
    </row>
    <row r="80" spans="1:7" ht="56.25">
      <c r="A80" s="200">
        <f t="shared" si="1"/>
        <v>74</v>
      </c>
      <c r="B80" s="200">
        <v>74</v>
      </c>
      <c r="C80" s="17" t="s">
        <v>9</v>
      </c>
      <c r="D80" s="17" t="s">
        <v>596</v>
      </c>
      <c r="E80" s="17" t="s">
        <v>597</v>
      </c>
      <c r="F80" s="18" t="s">
        <v>55</v>
      </c>
      <c r="G80" s="17" t="s">
        <v>14325</v>
      </c>
    </row>
    <row r="81" spans="1:7" ht="37.5">
      <c r="A81" s="200">
        <f t="shared" si="1"/>
        <v>75</v>
      </c>
      <c r="B81" s="200">
        <v>75</v>
      </c>
      <c r="C81" s="17" t="s">
        <v>9</v>
      </c>
      <c r="D81" s="17" t="s">
        <v>598</v>
      </c>
      <c r="E81" s="17" t="s">
        <v>599</v>
      </c>
      <c r="F81" s="18" t="s">
        <v>55</v>
      </c>
      <c r="G81" s="17" t="s">
        <v>14326</v>
      </c>
    </row>
    <row r="82" spans="1:7" ht="37.5">
      <c r="A82" s="200">
        <f t="shared" si="1"/>
        <v>76</v>
      </c>
      <c r="B82" s="200">
        <v>76</v>
      </c>
      <c r="C82" s="17" t="s">
        <v>9</v>
      </c>
      <c r="D82" s="17" t="s">
        <v>600</v>
      </c>
      <c r="E82" s="17" t="s">
        <v>601</v>
      </c>
      <c r="F82" s="18" t="s">
        <v>55</v>
      </c>
      <c r="G82" s="17" t="s">
        <v>13228</v>
      </c>
    </row>
    <row r="83" spans="1:7" ht="56.25">
      <c r="A83" s="200">
        <f t="shared" si="1"/>
        <v>77</v>
      </c>
      <c r="B83" s="200">
        <v>77</v>
      </c>
      <c r="C83" s="17" t="s">
        <v>9</v>
      </c>
      <c r="D83" s="17" t="s">
        <v>603</v>
      </c>
      <c r="E83" s="17" t="s">
        <v>434</v>
      </c>
      <c r="F83" s="18" t="s">
        <v>55</v>
      </c>
      <c r="G83" s="17" t="s">
        <v>13144</v>
      </c>
    </row>
    <row r="84" spans="1:7" ht="37.5">
      <c r="A84" s="200">
        <f t="shared" si="1"/>
        <v>78</v>
      </c>
      <c r="B84" s="200">
        <v>78</v>
      </c>
      <c r="C84" s="17" t="s">
        <v>9</v>
      </c>
      <c r="D84" s="17" t="s">
        <v>605</v>
      </c>
      <c r="E84" s="17" t="s">
        <v>606</v>
      </c>
      <c r="F84" s="18" t="s">
        <v>55</v>
      </c>
      <c r="G84" s="17" t="s">
        <v>14327</v>
      </c>
    </row>
    <row r="85" spans="1:7" ht="56.25">
      <c r="A85" s="200">
        <f t="shared" si="1"/>
        <v>79</v>
      </c>
      <c r="B85" s="200">
        <v>79</v>
      </c>
      <c r="C85" s="17" t="s">
        <v>9</v>
      </c>
      <c r="D85" s="17" t="s">
        <v>608</v>
      </c>
      <c r="E85" s="17" t="s">
        <v>609</v>
      </c>
      <c r="F85" s="18" t="s">
        <v>55</v>
      </c>
      <c r="G85" s="17" t="s">
        <v>14328</v>
      </c>
    </row>
    <row r="86" spans="1:7" ht="37.5">
      <c r="A86" s="200">
        <f t="shared" si="1"/>
        <v>80</v>
      </c>
      <c r="B86" s="200">
        <v>80</v>
      </c>
      <c r="C86" s="17" t="s">
        <v>9</v>
      </c>
      <c r="D86" s="17" t="s">
        <v>610</v>
      </c>
      <c r="E86" s="17" t="s">
        <v>611</v>
      </c>
      <c r="F86" s="18" t="s">
        <v>55</v>
      </c>
      <c r="G86" s="17" t="s">
        <v>14329</v>
      </c>
    </row>
    <row r="87" spans="1:7" ht="37.5">
      <c r="A87" s="200">
        <f t="shared" si="1"/>
        <v>81</v>
      </c>
      <c r="B87" s="200">
        <v>81</v>
      </c>
      <c r="C87" s="17" t="s">
        <v>9</v>
      </c>
      <c r="D87" s="17" t="s">
        <v>612</v>
      </c>
      <c r="E87" s="17" t="s">
        <v>613</v>
      </c>
      <c r="F87" s="18" t="s">
        <v>55</v>
      </c>
      <c r="G87" s="17" t="s">
        <v>14330</v>
      </c>
    </row>
    <row r="88" spans="1:7" ht="56.25">
      <c r="A88" s="200">
        <f t="shared" si="1"/>
        <v>82</v>
      </c>
      <c r="B88" s="200">
        <v>82</v>
      </c>
      <c r="C88" s="17" t="s">
        <v>9</v>
      </c>
      <c r="D88" s="17" t="s">
        <v>614</v>
      </c>
      <c r="E88" s="17" t="s">
        <v>615</v>
      </c>
      <c r="F88" s="18" t="s">
        <v>55</v>
      </c>
      <c r="G88" s="17" t="s">
        <v>13186</v>
      </c>
    </row>
    <row r="89" spans="1:7" ht="56.25">
      <c r="A89" s="200">
        <f t="shared" si="1"/>
        <v>83</v>
      </c>
      <c r="B89" s="200">
        <v>83</v>
      </c>
      <c r="C89" s="17" t="s">
        <v>9</v>
      </c>
      <c r="D89" s="17" t="s">
        <v>617</v>
      </c>
      <c r="E89" s="17" t="s">
        <v>618</v>
      </c>
      <c r="F89" s="18" t="s">
        <v>55</v>
      </c>
      <c r="G89" s="17" t="s">
        <v>14331</v>
      </c>
    </row>
    <row r="90" spans="1:7" ht="56.25">
      <c r="A90" s="200">
        <f t="shared" si="1"/>
        <v>84</v>
      </c>
      <c r="B90" s="200">
        <v>84</v>
      </c>
      <c r="C90" s="17" t="s">
        <v>9</v>
      </c>
      <c r="D90" s="17" t="s">
        <v>619</v>
      </c>
      <c r="E90" s="17" t="s">
        <v>620</v>
      </c>
      <c r="F90" s="18" t="s">
        <v>55</v>
      </c>
      <c r="G90" s="17" t="s">
        <v>14332</v>
      </c>
    </row>
    <row r="91" spans="1:7" ht="37.5">
      <c r="A91" s="200">
        <f t="shared" si="1"/>
        <v>85</v>
      </c>
      <c r="B91" s="200">
        <v>85</v>
      </c>
      <c r="C91" s="17" t="s">
        <v>9</v>
      </c>
      <c r="D91" s="17" t="s">
        <v>621</v>
      </c>
      <c r="E91" s="17" t="s">
        <v>622</v>
      </c>
      <c r="F91" s="18" t="s">
        <v>55</v>
      </c>
      <c r="G91" s="17" t="s">
        <v>13155</v>
      </c>
    </row>
    <row r="92" spans="1:7" ht="37.5">
      <c r="A92" s="200">
        <f t="shared" si="1"/>
        <v>86</v>
      </c>
      <c r="B92" s="200">
        <v>86</v>
      </c>
      <c r="C92" s="17" t="s">
        <v>9</v>
      </c>
      <c r="D92" s="17" t="s">
        <v>624</v>
      </c>
      <c r="E92" s="17" t="s">
        <v>625</v>
      </c>
      <c r="F92" s="18" t="s">
        <v>55</v>
      </c>
      <c r="G92" s="17" t="s">
        <v>14333</v>
      </c>
    </row>
    <row r="93" spans="1:7" ht="37.5">
      <c r="A93" s="200">
        <f t="shared" si="1"/>
        <v>87</v>
      </c>
      <c r="B93" s="200">
        <v>87</v>
      </c>
      <c r="C93" s="17" t="s">
        <v>9</v>
      </c>
      <c r="D93" s="17" t="s">
        <v>627</v>
      </c>
      <c r="E93" s="17" t="s">
        <v>628</v>
      </c>
      <c r="F93" s="18" t="s">
        <v>55</v>
      </c>
      <c r="G93" s="17" t="s">
        <v>13116</v>
      </c>
    </row>
    <row r="94" spans="1:7" ht="56.25">
      <c r="A94" s="200">
        <f t="shared" si="1"/>
        <v>88</v>
      </c>
      <c r="B94" s="200">
        <v>88</v>
      </c>
      <c r="C94" s="17" t="s">
        <v>9</v>
      </c>
      <c r="D94" s="17" t="s">
        <v>630</v>
      </c>
      <c r="E94" s="17" t="s">
        <v>631</v>
      </c>
      <c r="F94" s="18" t="s">
        <v>55</v>
      </c>
      <c r="G94" s="17" t="s">
        <v>13246</v>
      </c>
    </row>
    <row r="95" spans="1:7" ht="37.5">
      <c r="A95" s="200">
        <f t="shared" si="1"/>
        <v>89</v>
      </c>
      <c r="B95" s="200">
        <v>89</v>
      </c>
      <c r="C95" s="17" t="s">
        <v>9</v>
      </c>
      <c r="D95" s="17" t="s">
        <v>633</v>
      </c>
      <c r="E95" s="17" t="s">
        <v>634</v>
      </c>
      <c r="F95" s="18" t="s">
        <v>55</v>
      </c>
      <c r="G95" s="17" t="s">
        <v>14334</v>
      </c>
    </row>
    <row r="96" spans="1:7" ht="56.25">
      <c r="A96" s="200">
        <f t="shared" si="1"/>
        <v>90</v>
      </c>
      <c r="B96" s="200">
        <v>90</v>
      </c>
      <c r="C96" s="17" t="s">
        <v>9</v>
      </c>
      <c r="D96" s="17" t="s">
        <v>636</v>
      </c>
      <c r="E96" s="17" t="s">
        <v>637</v>
      </c>
      <c r="F96" s="18" t="s">
        <v>55</v>
      </c>
      <c r="G96" s="17" t="s">
        <v>13184</v>
      </c>
    </row>
    <row r="97" spans="1:7" ht="56.25">
      <c r="A97" s="200">
        <f t="shared" si="1"/>
        <v>91</v>
      </c>
      <c r="B97" s="200">
        <v>91</v>
      </c>
      <c r="C97" s="17" t="s">
        <v>9</v>
      </c>
      <c r="D97" s="17" t="s">
        <v>639</v>
      </c>
      <c r="E97" s="17" t="s">
        <v>640</v>
      </c>
      <c r="F97" s="18" t="s">
        <v>55</v>
      </c>
      <c r="G97" s="17" t="s">
        <v>14335</v>
      </c>
    </row>
    <row r="98" spans="1:7" ht="56.25">
      <c r="A98" s="200">
        <f t="shared" si="1"/>
        <v>92</v>
      </c>
      <c r="B98" s="200">
        <v>92</v>
      </c>
      <c r="C98" s="17" t="s">
        <v>9</v>
      </c>
      <c r="D98" s="17" t="s">
        <v>641</v>
      </c>
      <c r="E98" s="17" t="s">
        <v>642</v>
      </c>
      <c r="F98" s="18" t="s">
        <v>55</v>
      </c>
      <c r="G98" s="17" t="s">
        <v>14336</v>
      </c>
    </row>
    <row r="99" spans="1:7" ht="56.25">
      <c r="A99" s="200">
        <f t="shared" si="1"/>
        <v>93</v>
      </c>
      <c r="B99" s="200">
        <v>93</v>
      </c>
      <c r="C99" s="17" t="s">
        <v>9</v>
      </c>
      <c r="D99" s="17" t="s">
        <v>643</v>
      </c>
      <c r="E99" s="17" t="s">
        <v>644</v>
      </c>
      <c r="F99" s="18" t="s">
        <v>55</v>
      </c>
      <c r="G99" s="17" t="s">
        <v>14337</v>
      </c>
    </row>
    <row r="100" spans="1:7" ht="37.5">
      <c r="A100" s="200">
        <f t="shared" si="1"/>
        <v>94</v>
      </c>
      <c r="B100" s="200">
        <v>94</v>
      </c>
      <c r="C100" s="17" t="s">
        <v>9</v>
      </c>
      <c r="D100" s="17" t="s">
        <v>645</v>
      </c>
      <c r="E100" s="17" t="s">
        <v>646</v>
      </c>
      <c r="F100" s="18" t="s">
        <v>55</v>
      </c>
      <c r="G100" s="17" t="s">
        <v>14338</v>
      </c>
    </row>
    <row r="101" spans="1:7" ht="56.25">
      <c r="A101" s="200">
        <f t="shared" si="1"/>
        <v>95</v>
      </c>
      <c r="B101" s="200">
        <v>95</v>
      </c>
      <c r="C101" s="17" t="s">
        <v>9</v>
      </c>
      <c r="D101" s="17" t="s">
        <v>647</v>
      </c>
      <c r="E101" s="17" t="s">
        <v>648</v>
      </c>
      <c r="F101" s="18" t="s">
        <v>55</v>
      </c>
      <c r="G101" s="17" t="s">
        <v>14339</v>
      </c>
    </row>
    <row r="102" spans="1:7" ht="56.25">
      <c r="A102" s="200">
        <f t="shared" si="1"/>
        <v>96</v>
      </c>
      <c r="B102" s="200">
        <v>96</v>
      </c>
      <c r="C102" s="17" t="s">
        <v>9</v>
      </c>
      <c r="D102" s="17" t="s">
        <v>649</v>
      </c>
      <c r="E102" s="17" t="s">
        <v>650</v>
      </c>
      <c r="F102" s="18" t="s">
        <v>55</v>
      </c>
      <c r="G102" s="17" t="s">
        <v>14340</v>
      </c>
    </row>
    <row r="103" spans="1:7" ht="56.25">
      <c r="A103" s="200">
        <f t="shared" si="1"/>
        <v>97</v>
      </c>
      <c r="B103" s="200">
        <v>97</v>
      </c>
      <c r="C103" s="17" t="s">
        <v>9</v>
      </c>
      <c r="D103" s="17" t="s">
        <v>651</v>
      </c>
      <c r="E103" s="17" t="s">
        <v>652</v>
      </c>
      <c r="F103" s="18" t="s">
        <v>55</v>
      </c>
      <c r="G103" s="17" t="s">
        <v>14341</v>
      </c>
    </row>
    <row r="104" spans="1:7" ht="56.25">
      <c r="A104" s="200">
        <f t="shared" si="1"/>
        <v>98</v>
      </c>
      <c r="B104" s="200">
        <v>98</v>
      </c>
      <c r="C104" s="17" t="s">
        <v>9</v>
      </c>
      <c r="D104" s="17" t="s">
        <v>653</v>
      </c>
      <c r="E104" s="17" t="s">
        <v>654</v>
      </c>
      <c r="F104" s="18" t="s">
        <v>55</v>
      </c>
      <c r="G104" s="17" t="s">
        <v>14342</v>
      </c>
    </row>
    <row r="105" spans="1:7" ht="56.25">
      <c r="A105" s="200">
        <f t="shared" si="1"/>
        <v>99</v>
      </c>
      <c r="B105" s="200">
        <v>99</v>
      </c>
      <c r="C105" s="17" t="s">
        <v>9</v>
      </c>
      <c r="D105" s="17" t="s">
        <v>655</v>
      </c>
      <c r="E105" s="17" t="s">
        <v>656</v>
      </c>
      <c r="F105" s="18" t="s">
        <v>55</v>
      </c>
      <c r="G105" s="17" t="s">
        <v>14343</v>
      </c>
    </row>
    <row r="106" spans="1:7" ht="56.25">
      <c r="A106" s="200">
        <f t="shared" si="1"/>
        <v>100</v>
      </c>
      <c r="B106" s="200">
        <v>100</v>
      </c>
      <c r="C106" s="17" t="s">
        <v>9</v>
      </c>
      <c r="D106" s="17" t="s">
        <v>658</v>
      </c>
      <c r="E106" s="17" t="s">
        <v>659</v>
      </c>
      <c r="F106" s="18" t="s">
        <v>55</v>
      </c>
      <c r="G106" s="17" t="s">
        <v>13042</v>
      </c>
    </row>
    <row r="107" spans="1:7" ht="56.25">
      <c r="A107" s="200">
        <f t="shared" si="1"/>
        <v>101</v>
      </c>
      <c r="B107" s="200">
        <v>101</v>
      </c>
      <c r="C107" s="17" t="s">
        <v>9</v>
      </c>
      <c r="D107" s="17" t="s">
        <v>661</v>
      </c>
      <c r="E107" s="17" t="s">
        <v>662</v>
      </c>
      <c r="F107" s="18" t="s">
        <v>55</v>
      </c>
      <c r="G107" s="17" t="s">
        <v>14344</v>
      </c>
    </row>
    <row r="108" spans="1:7" ht="56.25">
      <c r="A108" s="200">
        <f t="shared" si="1"/>
        <v>102</v>
      </c>
      <c r="B108" s="200">
        <v>102</v>
      </c>
      <c r="C108" s="17" t="s">
        <v>9</v>
      </c>
      <c r="D108" s="17" t="s">
        <v>664</v>
      </c>
      <c r="E108" s="17" t="s">
        <v>665</v>
      </c>
      <c r="F108" s="18" t="s">
        <v>55</v>
      </c>
      <c r="G108" s="17" t="s">
        <v>13111</v>
      </c>
    </row>
    <row r="109" spans="1:7" ht="37.5">
      <c r="A109" s="200">
        <f t="shared" si="1"/>
        <v>103</v>
      </c>
      <c r="B109" s="200">
        <v>103</v>
      </c>
      <c r="C109" s="17" t="s">
        <v>9</v>
      </c>
      <c r="D109" s="17" t="s">
        <v>667</v>
      </c>
      <c r="E109" s="17" t="s">
        <v>668</v>
      </c>
      <c r="F109" s="18" t="s">
        <v>55</v>
      </c>
      <c r="G109" s="17" t="s">
        <v>14345</v>
      </c>
    </row>
    <row r="110" spans="1:7" ht="37.5">
      <c r="A110" s="200">
        <f t="shared" si="1"/>
        <v>104</v>
      </c>
      <c r="B110" s="200">
        <v>104</v>
      </c>
      <c r="C110" s="17" t="s">
        <v>9</v>
      </c>
      <c r="D110" s="17" t="s">
        <v>670</v>
      </c>
      <c r="E110" s="17" t="s">
        <v>671</v>
      </c>
      <c r="F110" s="18" t="s">
        <v>55</v>
      </c>
      <c r="G110" s="17" t="s">
        <v>13196</v>
      </c>
    </row>
    <row r="111" spans="1:7" ht="37.5">
      <c r="A111" s="200">
        <f t="shared" si="1"/>
        <v>105</v>
      </c>
      <c r="B111" s="200">
        <v>105</v>
      </c>
      <c r="C111" s="17" t="s">
        <v>9</v>
      </c>
      <c r="D111" s="17" t="s">
        <v>673</v>
      </c>
      <c r="E111" s="17" t="s">
        <v>674</v>
      </c>
      <c r="F111" s="18" t="s">
        <v>55</v>
      </c>
      <c r="G111" s="17" t="s">
        <v>13083</v>
      </c>
    </row>
    <row r="112" spans="1:7" ht="56.25">
      <c r="A112" s="200">
        <f t="shared" si="1"/>
        <v>106</v>
      </c>
      <c r="B112" s="200">
        <v>106</v>
      </c>
      <c r="C112" s="17" t="s">
        <v>9</v>
      </c>
      <c r="D112" s="17" t="s">
        <v>676</v>
      </c>
      <c r="E112" s="17" t="s">
        <v>434</v>
      </c>
      <c r="F112" s="18" t="s">
        <v>55</v>
      </c>
      <c r="G112" s="17" t="s">
        <v>14346</v>
      </c>
    </row>
    <row r="113" spans="1:7" ht="37.5">
      <c r="A113" s="200">
        <f t="shared" si="1"/>
        <v>107</v>
      </c>
      <c r="B113" s="200">
        <v>107</v>
      </c>
      <c r="C113" s="17" t="s">
        <v>9</v>
      </c>
      <c r="D113" s="17" t="s">
        <v>678</v>
      </c>
      <c r="E113" s="17" t="s">
        <v>679</v>
      </c>
      <c r="F113" s="18" t="s">
        <v>55</v>
      </c>
      <c r="G113" s="17" t="s">
        <v>12951</v>
      </c>
    </row>
    <row r="114" spans="1:7" s="201" customFormat="1" ht="37.5">
      <c r="A114" s="200">
        <f t="shared" si="1"/>
        <v>108</v>
      </c>
      <c r="B114" s="200">
        <v>108</v>
      </c>
      <c r="C114" s="17" t="s">
        <v>9</v>
      </c>
      <c r="D114" s="17" t="s">
        <v>681</v>
      </c>
      <c r="E114" s="17" t="s">
        <v>682</v>
      </c>
      <c r="F114" s="18" t="s">
        <v>55</v>
      </c>
      <c r="G114" s="17" t="s">
        <v>12949</v>
      </c>
    </row>
    <row r="115" spans="1:7" s="201" customFormat="1" ht="37.5">
      <c r="A115" s="200">
        <f t="shared" si="1"/>
        <v>109</v>
      </c>
      <c r="B115" s="200">
        <v>109</v>
      </c>
      <c r="C115" s="17" t="s">
        <v>9</v>
      </c>
      <c r="D115" s="17" t="s">
        <v>684</v>
      </c>
      <c r="E115" s="17" t="s">
        <v>685</v>
      </c>
      <c r="F115" s="18" t="s">
        <v>55</v>
      </c>
      <c r="G115" s="17" t="s">
        <v>12952</v>
      </c>
    </row>
    <row r="116" spans="1:7" ht="37.5">
      <c r="A116" s="200">
        <f t="shared" si="1"/>
        <v>110</v>
      </c>
      <c r="B116" s="200">
        <v>110</v>
      </c>
      <c r="C116" s="17" t="s">
        <v>9</v>
      </c>
      <c r="D116" s="17" t="s">
        <v>687</v>
      </c>
      <c r="E116" s="17" t="s">
        <v>688</v>
      </c>
      <c r="F116" s="18" t="s">
        <v>55</v>
      </c>
      <c r="G116" s="17" t="s">
        <v>14347</v>
      </c>
    </row>
    <row r="117" spans="1:7" ht="56.25">
      <c r="A117" s="200">
        <f t="shared" si="1"/>
        <v>111</v>
      </c>
      <c r="B117" s="200">
        <v>111</v>
      </c>
      <c r="C117" s="17" t="s">
        <v>9</v>
      </c>
      <c r="D117" s="17" t="s">
        <v>689</v>
      </c>
      <c r="E117" s="17" t="s">
        <v>690</v>
      </c>
      <c r="F117" s="18" t="s">
        <v>55</v>
      </c>
      <c r="G117" s="17" t="s">
        <v>14348</v>
      </c>
    </row>
    <row r="118" spans="1:7" ht="56.25">
      <c r="A118" s="200">
        <f t="shared" si="1"/>
        <v>112</v>
      </c>
      <c r="B118" s="200">
        <v>112</v>
      </c>
      <c r="C118" s="17" t="s">
        <v>9</v>
      </c>
      <c r="D118" s="17" t="s">
        <v>692</v>
      </c>
      <c r="E118" s="17" t="s">
        <v>693</v>
      </c>
      <c r="F118" s="18" t="s">
        <v>55</v>
      </c>
      <c r="G118" s="17" t="s">
        <v>14349</v>
      </c>
    </row>
    <row r="119" spans="1:7" ht="37.5">
      <c r="A119" s="200">
        <f t="shared" si="1"/>
        <v>113</v>
      </c>
      <c r="B119" s="200">
        <v>113</v>
      </c>
      <c r="C119" s="17" t="s">
        <v>9</v>
      </c>
      <c r="D119" s="17" t="s">
        <v>695</v>
      </c>
      <c r="E119" s="17" t="s">
        <v>696</v>
      </c>
      <c r="F119" s="18" t="s">
        <v>55</v>
      </c>
      <c r="G119" s="17" t="s">
        <v>14350</v>
      </c>
    </row>
    <row r="120" spans="1:7" ht="37.5">
      <c r="A120" s="200">
        <f t="shared" si="1"/>
        <v>114</v>
      </c>
      <c r="B120" s="200">
        <v>114</v>
      </c>
      <c r="C120" s="17" t="s">
        <v>9</v>
      </c>
      <c r="D120" s="17" t="s">
        <v>698</v>
      </c>
      <c r="E120" s="17" t="s">
        <v>699</v>
      </c>
      <c r="F120" s="18" t="s">
        <v>55</v>
      </c>
      <c r="G120" s="17" t="s">
        <v>14351</v>
      </c>
    </row>
    <row r="121" spans="1:7" ht="37.5">
      <c r="A121" s="200">
        <f t="shared" si="1"/>
        <v>115</v>
      </c>
      <c r="B121" s="200">
        <v>115</v>
      </c>
      <c r="C121" s="17" t="s">
        <v>9</v>
      </c>
      <c r="D121" s="17" t="s">
        <v>700</v>
      </c>
      <c r="E121" s="17" t="s">
        <v>701</v>
      </c>
      <c r="F121" s="18" t="s">
        <v>55</v>
      </c>
      <c r="G121" s="17" t="s">
        <v>14352</v>
      </c>
    </row>
    <row r="122" spans="1:7" ht="56.25">
      <c r="A122" s="200">
        <f t="shared" si="1"/>
        <v>116</v>
      </c>
      <c r="B122" s="200">
        <v>116</v>
      </c>
      <c r="C122" s="17" t="s">
        <v>9</v>
      </c>
      <c r="D122" s="17" t="s">
        <v>702</v>
      </c>
      <c r="E122" s="17" t="s">
        <v>703</v>
      </c>
      <c r="F122" s="18" t="s">
        <v>55</v>
      </c>
      <c r="G122" s="17" t="s">
        <v>14353</v>
      </c>
    </row>
    <row r="123" spans="1:7" ht="37.5">
      <c r="A123" s="200">
        <f t="shared" si="1"/>
        <v>117</v>
      </c>
      <c r="B123" s="200">
        <v>117</v>
      </c>
      <c r="C123" s="17" t="s">
        <v>9</v>
      </c>
      <c r="D123" s="17" t="s">
        <v>704</v>
      </c>
      <c r="E123" s="17" t="s">
        <v>705</v>
      </c>
      <c r="F123" s="18" t="s">
        <v>55</v>
      </c>
      <c r="G123" s="17" t="s">
        <v>14354</v>
      </c>
    </row>
    <row r="124" spans="1:7" ht="37.5">
      <c r="A124" s="200">
        <f t="shared" si="1"/>
        <v>118</v>
      </c>
      <c r="B124" s="200">
        <v>118</v>
      </c>
      <c r="C124" s="17" t="s">
        <v>9</v>
      </c>
      <c r="D124" s="17" t="s">
        <v>706</v>
      </c>
      <c r="E124" s="17" t="s">
        <v>707</v>
      </c>
      <c r="F124" s="18" t="s">
        <v>55</v>
      </c>
      <c r="G124" s="17" t="s">
        <v>14355</v>
      </c>
    </row>
    <row r="125" spans="1:7" ht="37.5">
      <c r="A125" s="200">
        <f t="shared" si="1"/>
        <v>119</v>
      </c>
      <c r="B125" s="200">
        <v>119</v>
      </c>
      <c r="C125" s="17" t="s">
        <v>9</v>
      </c>
      <c r="D125" s="17" t="s">
        <v>708</v>
      </c>
      <c r="E125" s="17" t="s">
        <v>709</v>
      </c>
      <c r="F125" s="18" t="s">
        <v>55</v>
      </c>
      <c r="G125" s="17" t="s">
        <v>14356</v>
      </c>
    </row>
    <row r="126" spans="1:7" ht="37.5">
      <c r="A126" s="200">
        <f t="shared" si="1"/>
        <v>120</v>
      </c>
      <c r="B126" s="200">
        <v>120</v>
      </c>
      <c r="C126" s="17" t="s">
        <v>9</v>
      </c>
      <c r="D126" s="17" t="s">
        <v>710</v>
      </c>
      <c r="E126" s="17" t="s">
        <v>711</v>
      </c>
      <c r="F126" s="18" t="s">
        <v>55</v>
      </c>
      <c r="G126" s="17" t="s">
        <v>13187</v>
      </c>
    </row>
    <row r="127" spans="1:7" ht="37.5">
      <c r="A127" s="200">
        <f t="shared" si="1"/>
        <v>121</v>
      </c>
      <c r="B127" s="200">
        <v>121</v>
      </c>
      <c r="C127" s="17" t="s">
        <v>9</v>
      </c>
      <c r="D127" s="17" t="s">
        <v>713</v>
      </c>
      <c r="E127" s="17" t="s">
        <v>714</v>
      </c>
      <c r="F127" s="18" t="s">
        <v>55</v>
      </c>
      <c r="G127" s="17" t="s">
        <v>14357</v>
      </c>
    </row>
    <row r="128" spans="1:7" ht="56.25">
      <c r="A128" s="200">
        <f t="shared" si="1"/>
        <v>122</v>
      </c>
      <c r="B128" s="200">
        <v>122</v>
      </c>
      <c r="C128" s="17" t="s">
        <v>9</v>
      </c>
      <c r="D128" s="17" t="s">
        <v>715</v>
      </c>
      <c r="E128" s="17" t="s">
        <v>716</v>
      </c>
      <c r="F128" s="18" t="s">
        <v>55</v>
      </c>
      <c r="G128" s="17" t="s">
        <v>14358</v>
      </c>
    </row>
    <row r="129" spans="1:7" ht="37.5">
      <c r="A129" s="200">
        <f t="shared" si="1"/>
        <v>123</v>
      </c>
      <c r="B129" s="200">
        <v>123</v>
      </c>
      <c r="C129" s="17" t="s">
        <v>9</v>
      </c>
      <c r="D129" s="17" t="s">
        <v>717</v>
      </c>
      <c r="E129" s="17" t="s">
        <v>718</v>
      </c>
      <c r="F129" s="18" t="s">
        <v>55</v>
      </c>
      <c r="G129" s="17" t="s">
        <v>14359</v>
      </c>
    </row>
    <row r="130" spans="1:7" ht="56.25">
      <c r="A130" s="200">
        <f t="shared" si="1"/>
        <v>124</v>
      </c>
      <c r="B130" s="200">
        <v>124</v>
      </c>
      <c r="C130" s="17" t="s">
        <v>9</v>
      </c>
      <c r="D130" s="17" t="s">
        <v>720</v>
      </c>
      <c r="E130" s="17" t="s">
        <v>721</v>
      </c>
      <c r="F130" s="18" t="s">
        <v>55</v>
      </c>
      <c r="G130" s="17" t="s">
        <v>14360</v>
      </c>
    </row>
    <row r="131" spans="1:7" ht="56.25">
      <c r="A131" s="200">
        <f t="shared" si="1"/>
        <v>125</v>
      </c>
      <c r="B131" s="200">
        <v>125</v>
      </c>
      <c r="C131" s="17" t="s">
        <v>9</v>
      </c>
      <c r="D131" s="17" t="s">
        <v>722</v>
      </c>
      <c r="E131" s="17" t="s">
        <v>723</v>
      </c>
      <c r="F131" s="18" t="s">
        <v>55</v>
      </c>
      <c r="G131" s="17" t="s">
        <v>14361</v>
      </c>
    </row>
    <row r="132" spans="1:7" ht="37.5">
      <c r="A132" s="200">
        <f t="shared" si="1"/>
        <v>126</v>
      </c>
      <c r="B132" s="200">
        <v>126</v>
      </c>
      <c r="C132" s="17" t="s">
        <v>9</v>
      </c>
      <c r="D132" s="17" t="s">
        <v>725</v>
      </c>
      <c r="E132" s="17" t="s">
        <v>726</v>
      </c>
      <c r="F132" s="18" t="s">
        <v>55</v>
      </c>
      <c r="G132" s="17" t="s">
        <v>13253</v>
      </c>
    </row>
    <row r="133" spans="1:7" ht="37.5">
      <c r="A133" s="200">
        <f t="shared" si="1"/>
        <v>127</v>
      </c>
      <c r="B133" s="200">
        <v>127</v>
      </c>
      <c r="C133" s="17" t="s">
        <v>9</v>
      </c>
      <c r="D133" s="17" t="s">
        <v>728</v>
      </c>
      <c r="E133" s="17" t="s">
        <v>234</v>
      </c>
      <c r="F133" s="18" t="s">
        <v>55</v>
      </c>
      <c r="G133" s="17" t="s">
        <v>14362</v>
      </c>
    </row>
    <row r="134" spans="1:7" ht="37.5">
      <c r="A134" s="200">
        <f t="shared" si="1"/>
        <v>128</v>
      </c>
      <c r="B134" s="200">
        <v>128</v>
      </c>
      <c r="C134" s="17" t="s">
        <v>9</v>
      </c>
      <c r="D134" s="17" t="s">
        <v>729</v>
      </c>
      <c r="E134" s="17" t="s">
        <v>730</v>
      </c>
      <c r="F134" s="18" t="s">
        <v>55</v>
      </c>
      <c r="G134" s="17" t="s">
        <v>14363</v>
      </c>
    </row>
    <row r="135" spans="1:7" ht="56.25">
      <c r="A135" s="200">
        <f t="shared" si="1"/>
        <v>129</v>
      </c>
      <c r="B135" s="200">
        <v>129</v>
      </c>
      <c r="C135" s="17" t="s">
        <v>9</v>
      </c>
      <c r="D135" s="17" t="s">
        <v>731</v>
      </c>
      <c r="E135" s="17" t="s">
        <v>668</v>
      </c>
      <c r="F135" s="18" t="s">
        <v>55</v>
      </c>
      <c r="G135" s="17" t="s">
        <v>13275</v>
      </c>
    </row>
    <row r="136" spans="1:7" ht="56.25">
      <c r="A136" s="200">
        <f t="shared" si="1"/>
        <v>130</v>
      </c>
      <c r="B136" s="200">
        <v>130</v>
      </c>
      <c r="C136" s="17" t="s">
        <v>9</v>
      </c>
      <c r="D136" s="17" t="s">
        <v>733</v>
      </c>
      <c r="E136" s="17" t="s">
        <v>734</v>
      </c>
      <c r="F136" s="18" t="s">
        <v>55</v>
      </c>
      <c r="G136" s="17" t="s">
        <v>14364</v>
      </c>
    </row>
    <row r="137" spans="1:7" ht="56.25">
      <c r="A137" s="200">
        <f t="shared" si="1"/>
        <v>131</v>
      </c>
      <c r="B137" s="200">
        <v>131</v>
      </c>
      <c r="C137" s="17" t="s">
        <v>9</v>
      </c>
      <c r="D137" s="17" t="s">
        <v>735</v>
      </c>
      <c r="E137" s="17" t="s">
        <v>736</v>
      </c>
      <c r="F137" s="18" t="s">
        <v>55</v>
      </c>
      <c r="G137" s="17" t="s">
        <v>14365</v>
      </c>
    </row>
    <row r="138" spans="1:7" ht="37.5">
      <c r="A138" s="200">
        <f t="shared" ref="A138:A201" si="2">+A137+1</f>
        <v>132</v>
      </c>
      <c r="B138" s="200">
        <v>132</v>
      </c>
      <c r="C138" s="17" t="s">
        <v>9</v>
      </c>
      <c r="D138" s="17" t="s">
        <v>737</v>
      </c>
      <c r="E138" s="17" t="s">
        <v>738</v>
      </c>
      <c r="F138" s="18" t="s">
        <v>55</v>
      </c>
      <c r="G138" s="17" t="s">
        <v>14366</v>
      </c>
    </row>
    <row r="139" spans="1:7" ht="37.5">
      <c r="A139" s="200">
        <f t="shared" si="2"/>
        <v>133</v>
      </c>
      <c r="B139" s="200">
        <v>133</v>
      </c>
      <c r="C139" s="17" t="s">
        <v>9</v>
      </c>
      <c r="D139" s="17" t="s">
        <v>739</v>
      </c>
      <c r="E139" s="17" t="s">
        <v>740</v>
      </c>
      <c r="F139" s="18" t="s">
        <v>55</v>
      </c>
      <c r="G139" s="17" t="s">
        <v>14367</v>
      </c>
    </row>
    <row r="140" spans="1:7" ht="37.5">
      <c r="A140" s="200">
        <f t="shared" si="2"/>
        <v>134</v>
      </c>
      <c r="B140" s="200">
        <v>134</v>
      </c>
      <c r="C140" s="17" t="s">
        <v>9</v>
      </c>
      <c r="D140" s="17" t="s">
        <v>741</v>
      </c>
      <c r="E140" s="17" t="s">
        <v>234</v>
      </c>
      <c r="F140" s="18" t="s">
        <v>55</v>
      </c>
      <c r="G140" s="17" t="s">
        <v>14368</v>
      </c>
    </row>
    <row r="141" spans="1:7" ht="56.25">
      <c r="A141" s="200">
        <f t="shared" si="2"/>
        <v>135</v>
      </c>
      <c r="B141" s="200">
        <v>135</v>
      </c>
      <c r="C141" s="17" t="s">
        <v>9</v>
      </c>
      <c r="D141" s="17" t="s">
        <v>742</v>
      </c>
      <c r="E141" s="17" t="s">
        <v>743</v>
      </c>
      <c r="F141" s="18" t="s">
        <v>55</v>
      </c>
      <c r="G141" s="17" t="s">
        <v>14369</v>
      </c>
    </row>
    <row r="142" spans="1:7" ht="37.5">
      <c r="A142" s="200">
        <f t="shared" si="2"/>
        <v>136</v>
      </c>
      <c r="B142" s="200">
        <v>136</v>
      </c>
      <c r="C142" s="17" t="s">
        <v>9</v>
      </c>
      <c r="D142" s="17" t="s">
        <v>744</v>
      </c>
      <c r="E142" s="17" t="s">
        <v>745</v>
      </c>
      <c r="F142" s="18" t="s">
        <v>55</v>
      </c>
      <c r="G142" s="17" t="s">
        <v>14370</v>
      </c>
    </row>
    <row r="143" spans="1:7" ht="37.5">
      <c r="A143" s="200">
        <f t="shared" si="2"/>
        <v>137</v>
      </c>
      <c r="B143" s="200">
        <v>137</v>
      </c>
      <c r="C143" s="17" t="s">
        <v>9</v>
      </c>
      <c r="D143" s="17" t="s">
        <v>746</v>
      </c>
      <c r="E143" s="17" t="s">
        <v>595</v>
      </c>
      <c r="F143" s="18" t="s">
        <v>55</v>
      </c>
      <c r="G143" s="17" t="s">
        <v>14371</v>
      </c>
    </row>
    <row r="144" spans="1:7" ht="37.5">
      <c r="A144" s="200">
        <f t="shared" si="2"/>
        <v>138</v>
      </c>
      <c r="B144" s="200">
        <v>138</v>
      </c>
      <c r="C144" s="17" t="s">
        <v>9</v>
      </c>
      <c r="D144" s="17" t="s">
        <v>747</v>
      </c>
      <c r="E144" s="17" t="s">
        <v>748</v>
      </c>
      <c r="F144" s="18" t="s">
        <v>55</v>
      </c>
      <c r="G144" s="17" t="s">
        <v>14372</v>
      </c>
    </row>
    <row r="145" spans="1:7" ht="37.5">
      <c r="A145" s="200">
        <f t="shared" si="2"/>
        <v>139</v>
      </c>
      <c r="B145" s="200">
        <v>139</v>
      </c>
      <c r="C145" s="17" t="s">
        <v>9</v>
      </c>
      <c r="D145" s="17" t="s">
        <v>750</v>
      </c>
      <c r="E145" s="17" t="s">
        <v>751</v>
      </c>
      <c r="F145" s="18" t="s">
        <v>55</v>
      </c>
      <c r="G145" s="17" t="s">
        <v>14373</v>
      </c>
    </row>
    <row r="146" spans="1:7" ht="56.25">
      <c r="A146" s="200">
        <f t="shared" si="2"/>
        <v>140</v>
      </c>
      <c r="B146" s="200">
        <v>140</v>
      </c>
      <c r="C146" s="17" t="s">
        <v>9</v>
      </c>
      <c r="D146" s="17" t="s">
        <v>752</v>
      </c>
      <c r="E146" s="17" t="s">
        <v>753</v>
      </c>
      <c r="F146" s="18" t="s">
        <v>55</v>
      </c>
      <c r="G146" s="17" t="s">
        <v>14374</v>
      </c>
    </row>
    <row r="147" spans="1:7" ht="37.5">
      <c r="A147" s="200">
        <f t="shared" si="2"/>
        <v>141</v>
      </c>
      <c r="B147" s="200">
        <v>141</v>
      </c>
      <c r="C147" s="17" t="s">
        <v>9</v>
      </c>
      <c r="D147" s="17" t="s">
        <v>754</v>
      </c>
      <c r="E147" s="17" t="s">
        <v>755</v>
      </c>
      <c r="F147" s="18" t="s">
        <v>55</v>
      </c>
      <c r="G147" s="17" t="s">
        <v>14375</v>
      </c>
    </row>
    <row r="148" spans="1:7" ht="56.25">
      <c r="A148" s="200">
        <f t="shared" si="2"/>
        <v>142</v>
      </c>
      <c r="B148" s="200">
        <v>142</v>
      </c>
      <c r="C148" s="17" t="s">
        <v>9</v>
      </c>
      <c r="D148" s="17" t="s">
        <v>757</v>
      </c>
      <c r="E148" s="17" t="s">
        <v>758</v>
      </c>
      <c r="F148" s="18" t="s">
        <v>55</v>
      </c>
      <c r="G148" s="17" t="s">
        <v>14376</v>
      </c>
    </row>
    <row r="149" spans="1:7" ht="37.5">
      <c r="A149" s="200">
        <f t="shared" si="2"/>
        <v>143</v>
      </c>
      <c r="B149" s="200">
        <v>143</v>
      </c>
      <c r="C149" s="17" t="s">
        <v>9</v>
      </c>
      <c r="D149" s="17" t="s">
        <v>760</v>
      </c>
      <c r="E149" s="17" t="s">
        <v>761</v>
      </c>
      <c r="F149" s="18" t="s">
        <v>55</v>
      </c>
      <c r="G149" s="17" t="s">
        <v>14377</v>
      </c>
    </row>
    <row r="150" spans="1:7" ht="75">
      <c r="A150" s="200">
        <f t="shared" si="2"/>
        <v>144</v>
      </c>
      <c r="B150" s="200">
        <v>144</v>
      </c>
      <c r="C150" s="17" t="s">
        <v>9</v>
      </c>
      <c r="D150" s="17" t="s">
        <v>762</v>
      </c>
      <c r="E150" s="17" t="s">
        <v>763</v>
      </c>
      <c r="F150" s="18" t="s">
        <v>55</v>
      </c>
      <c r="G150" s="17" t="s">
        <v>13024</v>
      </c>
    </row>
    <row r="151" spans="1:7" ht="37.5">
      <c r="A151" s="200">
        <f t="shared" si="2"/>
        <v>145</v>
      </c>
      <c r="B151" s="200">
        <v>145</v>
      </c>
      <c r="C151" s="17" t="s">
        <v>9</v>
      </c>
      <c r="D151" s="17" t="s">
        <v>765</v>
      </c>
      <c r="E151" s="17" t="s">
        <v>766</v>
      </c>
      <c r="F151" s="18" t="s">
        <v>55</v>
      </c>
      <c r="G151" s="17" t="s">
        <v>13438</v>
      </c>
    </row>
    <row r="152" spans="1:7" ht="37.5">
      <c r="A152" s="200">
        <f t="shared" si="2"/>
        <v>146</v>
      </c>
      <c r="B152" s="200">
        <v>146</v>
      </c>
      <c r="C152" s="17" t="s">
        <v>9</v>
      </c>
      <c r="D152" s="17" t="s">
        <v>768</v>
      </c>
      <c r="E152" s="17" t="s">
        <v>769</v>
      </c>
      <c r="F152" s="18" t="s">
        <v>55</v>
      </c>
      <c r="G152" s="17" t="s">
        <v>14378</v>
      </c>
    </row>
    <row r="153" spans="1:7" ht="37.5">
      <c r="A153" s="200">
        <f t="shared" si="2"/>
        <v>147</v>
      </c>
      <c r="B153" s="200">
        <v>147</v>
      </c>
      <c r="C153" s="17" t="s">
        <v>9</v>
      </c>
      <c r="D153" s="17" t="s">
        <v>770</v>
      </c>
      <c r="E153" s="17" t="s">
        <v>771</v>
      </c>
      <c r="F153" s="18" t="s">
        <v>55</v>
      </c>
      <c r="G153" s="17" t="s">
        <v>14379</v>
      </c>
    </row>
    <row r="154" spans="1:7" ht="37.5">
      <c r="A154" s="200">
        <f t="shared" si="2"/>
        <v>148</v>
      </c>
      <c r="B154" s="200">
        <v>148</v>
      </c>
      <c r="C154" s="17" t="s">
        <v>9</v>
      </c>
      <c r="D154" s="17" t="s">
        <v>772</v>
      </c>
      <c r="E154" s="17" t="s">
        <v>773</v>
      </c>
      <c r="F154" s="18" t="s">
        <v>55</v>
      </c>
      <c r="G154" s="17" t="s">
        <v>14380</v>
      </c>
    </row>
    <row r="155" spans="1:7" ht="56.25">
      <c r="A155" s="200">
        <f t="shared" si="2"/>
        <v>149</v>
      </c>
      <c r="B155" s="200">
        <v>149</v>
      </c>
      <c r="C155" s="17" t="s">
        <v>9</v>
      </c>
      <c r="D155" s="17" t="s">
        <v>774</v>
      </c>
      <c r="E155" s="17" t="s">
        <v>775</v>
      </c>
      <c r="F155" s="18" t="s">
        <v>55</v>
      </c>
      <c r="G155" s="17" t="s">
        <v>14381</v>
      </c>
    </row>
    <row r="156" spans="1:7" ht="56.25">
      <c r="A156" s="200">
        <f t="shared" si="2"/>
        <v>150</v>
      </c>
      <c r="B156" s="200">
        <v>150</v>
      </c>
      <c r="C156" s="17" t="s">
        <v>9</v>
      </c>
      <c r="D156" s="17" t="s">
        <v>776</v>
      </c>
      <c r="E156" s="17" t="s">
        <v>777</v>
      </c>
      <c r="F156" s="18" t="s">
        <v>55</v>
      </c>
      <c r="G156" s="17" t="s">
        <v>13151</v>
      </c>
    </row>
    <row r="157" spans="1:7" ht="56.25">
      <c r="A157" s="200">
        <f t="shared" si="2"/>
        <v>151</v>
      </c>
      <c r="B157" s="200">
        <v>151</v>
      </c>
      <c r="C157" s="17" t="s">
        <v>9</v>
      </c>
      <c r="D157" s="17" t="s">
        <v>779</v>
      </c>
      <c r="E157" s="17" t="s">
        <v>780</v>
      </c>
      <c r="F157" s="18" t="s">
        <v>55</v>
      </c>
      <c r="G157" s="17" t="s">
        <v>14382</v>
      </c>
    </row>
    <row r="158" spans="1:7" ht="37.5">
      <c r="A158" s="200">
        <f t="shared" si="2"/>
        <v>152</v>
      </c>
      <c r="B158" s="200">
        <v>152</v>
      </c>
      <c r="C158" s="17" t="s">
        <v>9</v>
      </c>
      <c r="D158" s="17" t="s">
        <v>781</v>
      </c>
      <c r="E158" s="17" t="s">
        <v>782</v>
      </c>
      <c r="F158" s="18" t="s">
        <v>55</v>
      </c>
      <c r="G158" s="17" t="s">
        <v>14383</v>
      </c>
    </row>
    <row r="159" spans="1:7" ht="37.5">
      <c r="A159" s="200">
        <f t="shared" si="2"/>
        <v>153</v>
      </c>
      <c r="B159" s="200">
        <v>153</v>
      </c>
      <c r="C159" s="17" t="s">
        <v>9</v>
      </c>
      <c r="D159" s="17" t="s">
        <v>783</v>
      </c>
      <c r="E159" s="17" t="s">
        <v>784</v>
      </c>
      <c r="F159" s="18" t="s">
        <v>55</v>
      </c>
      <c r="G159" s="17" t="s">
        <v>14384</v>
      </c>
    </row>
    <row r="160" spans="1:7" ht="75">
      <c r="A160" s="200">
        <f t="shared" si="2"/>
        <v>154</v>
      </c>
      <c r="B160" s="200">
        <v>154</v>
      </c>
      <c r="C160" s="17" t="s">
        <v>9</v>
      </c>
      <c r="D160" s="17" t="s">
        <v>785</v>
      </c>
      <c r="E160" s="17" t="s">
        <v>786</v>
      </c>
      <c r="F160" s="18" t="s">
        <v>55</v>
      </c>
      <c r="G160" s="17" t="s">
        <v>14385</v>
      </c>
    </row>
    <row r="161" spans="1:7" ht="37.5">
      <c r="A161" s="200">
        <f t="shared" si="2"/>
        <v>155</v>
      </c>
      <c r="B161" s="200">
        <v>155</v>
      </c>
      <c r="C161" s="17" t="s">
        <v>9</v>
      </c>
      <c r="D161" s="17" t="s">
        <v>787</v>
      </c>
      <c r="E161" s="17" t="s">
        <v>788</v>
      </c>
      <c r="F161" s="18" t="s">
        <v>55</v>
      </c>
      <c r="G161" s="17" t="s">
        <v>14386</v>
      </c>
    </row>
    <row r="162" spans="1:7" ht="56.25">
      <c r="A162" s="200">
        <f t="shared" si="2"/>
        <v>156</v>
      </c>
      <c r="B162" s="200">
        <v>156</v>
      </c>
      <c r="C162" s="17" t="s">
        <v>9</v>
      </c>
      <c r="D162" s="17" t="s">
        <v>789</v>
      </c>
      <c r="E162" s="17" t="s">
        <v>790</v>
      </c>
      <c r="F162" s="18" t="s">
        <v>55</v>
      </c>
      <c r="G162" s="17" t="s">
        <v>14387</v>
      </c>
    </row>
    <row r="163" spans="1:7" ht="37.5">
      <c r="A163" s="200">
        <f t="shared" si="2"/>
        <v>157</v>
      </c>
      <c r="B163" s="200">
        <v>157</v>
      </c>
      <c r="C163" s="17" t="s">
        <v>9</v>
      </c>
      <c r="D163" s="17" t="s">
        <v>791</v>
      </c>
      <c r="E163" s="17" t="s">
        <v>792</v>
      </c>
      <c r="F163" s="18" t="s">
        <v>55</v>
      </c>
      <c r="G163" s="17" t="s">
        <v>14388</v>
      </c>
    </row>
    <row r="164" spans="1:7" ht="37.5">
      <c r="A164" s="200">
        <f t="shared" si="2"/>
        <v>158</v>
      </c>
      <c r="B164" s="200">
        <v>158</v>
      </c>
      <c r="C164" s="17" t="s">
        <v>9</v>
      </c>
      <c r="D164" s="17" t="s">
        <v>794</v>
      </c>
      <c r="E164" s="17" t="s">
        <v>795</v>
      </c>
      <c r="F164" s="18" t="s">
        <v>55</v>
      </c>
      <c r="G164" s="17" t="s">
        <v>13049</v>
      </c>
    </row>
    <row r="165" spans="1:7" ht="56.25">
      <c r="A165" s="200">
        <f t="shared" si="2"/>
        <v>159</v>
      </c>
      <c r="B165" s="200">
        <v>159</v>
      </c>
      <c r="C165" s="17" t="s">
        <v>9</v>
      </c>
      <c r="D165" s="17" t="s">
        <v>797</v>
      </c>
      <c r="E165" s="17" t="s">
        <v>798</v>
      </c>
      <c r="F165" s="18" t="s">
        <v>55</v>
      </c>
      <c r="G165" s="17" t="s">
        <v>14389</v>
      </c>
    </row>
    <row r="166" spans="1:7" ht="37.5">
      <c r="A166" s="200">
        <f t="shared" si="2"/>
        <v>160</v>
      </c>
      <c r="B166" s="200">
        <v>160</v>
      </c>
      <c r="C166" s="17" t="s">
        <v>9</v>
      </c>
      <c r="D166" s="17" t="s">
        <v>799</v>
      </c>
      <c r="E166" s="17" t="s">
        <v>800</v>
      </c>
      <c r="F166" s="18" t="s">
        <v>55</v>
      </c>
      <c r="G166" s="17" t="s">
        <v>14390</v>
      </c>
    </row>
    <row r="167" spans="1:7" ht="56.25">
      <c r="A167" s="200">
        <f t="shared" si="2"/>
        <v>161</v>
      </c>
      <c r="B167" s="200">
        <v>161</v>
      </c>
      <c r="C167" s="17" t="s">
        <v>9</v>
      </c>
      <c r="D167" s="17" t="s">
        <v>801</v>
      </c>
      <c r="E167" s="17" t="s">
        <v>802</v>
      </c>
      <c r="F167" s="18" t="s">
        <v>55</v>
      </c>
      <c r="G167" s="17" t="s">
        <v>14391</v>
      </c>
    </row>
    <row r="168" spans="1:7" ht="56.25">
      <c r="A168" s="200">
        <f t="shared" si="2"/>
        <v>162</v>
      </c>
      <c r="B168" s="200">
        <v>162</v>
      </c>
      <c r="C168" s="17" t="s">
        <v>9</v>
      </c>
      <c r="D168" s="17" t="s">
        <v>803</v>
      </c>
      <c r="E168" s="17" t="s">
        <v>804</v>
      </c>
      <c r="F168" s="18" t="s">
        <v>55</v>
      </c>
      <c r="G168" s="17" t="s">
        <v>14392</v>
      </c>
    </row>
    <row r="169" spans="1:7" ht="56.25">
      <c r="A169" s="200">
        <f t="shared" si="2"/>
        <v>163</v>
      </c>
      <c r="B169" s="200">
        <v>163</v>
      </c>
      <c r="C169" s="17" t="s">
        <v>9</v>
      </c>
      <c r="D169" s="17" t="s">
        <v>805</v>
      </c>
      <c r="E169" s="17" t="s">
        <v>806</v>
      </c>
      <c r="F169" s="18" t="s">
        <v>55</v>
      </c>
      <c r="G169" s="17" t="s">
        <v>14393</v>
      </c>
    </row>
    <row r="170" spans="1:7" ht="56.25">
      <c r="A170" s="200">
        <f t="shared" si="2"/>
        <v>164</v>
      </c>
      <c r="B170" s="200">
        <v>164</v>
      </c>
      <c r="C170" s="17" t="s">
        <v>9</v>
      </c>
      <c r="D170" s="17" t="s">
        <v>807</v>
      </c>
      <c r="E170" s="17" t="s">
        <v>808</v>
      </c>
      <c r="F170" s="18" t="s">
        <v>55</v>
      </c>
      <c r="G170" s="17" t="s">
        <v>14394</v>
      </c>
    </row>
    <row r="171" spans="1:7" ht="37.5">
      <c r="A171" s="200">
        <f t="shared" si="2"/>
        <v>165</v>
      </c>
      <c r="B171" s="200">
        <v>165</v>
      </c>
      <c r="C171" s="17" t="s">
        <v>9</v>
      </c>
      <c r="D171" s="17" t="s">
        <v>809</v>
      </c>
      <c r="E171" s="17" t="s">
        <v>810</v>
      </c>
      <c r="F171" s="18" t="s">
        <v>55</v>
      </c>
      <c r="G171" s="17" t="s">
        <v>14395</v>
      </c>
    </row>
    <row r="172" spans="1:7" ht="37.5">
      <c r="A172" s="200">
        <f t="shared" si="2"/>
        <v>166</v>
      </c>
      <c r="B172" s="200">
        <v>166</v>
      </c>
      <c r="C172" s="17" t="s">
        <v>9</v>
      </c>
      <c r="D172" s="17" t="s">
        <v>811</v>
      </c>
      <c r="E172" s="17" t="s">
        <v>812</v>
      </c>
      <c r="F172" s="18" t="s">
        <v>55</v>
      </c>
      <c r="G172" s="17" t="s">
        <v>14396</v>
      </c>
    </row>
    <row r="173" spans="1:7" ht="37.5">
      <c r="A173" s="200">
        <f t="shared" si="2"/>
        <v>167</v>
      </c>
      <c r="B173" s="200">
        <v>167</v>
      </c>
      <c r="C173" s="17" t="s">
        <v>9</v>
      </c>
      <c r="D173" s="17" t="s">
        <v>814</v>
      </c>
      <c r="E173" s="17" t="s">
        <v>815</v>
      </c>
      <c r="F173" s="18" t="s">
        <v>55</v>
      </c>
      <c r="G173" s="17" t="s">
        <v>14397</v>
      </c>
    </row>
    <row r="174" spans="1:7" ht="56.25">
      <c r="A174" s="200">
        <f t="shared" si="2"/>
        <v>168</v>
      </c>
      <c r="B174" s="200">
        <v>168</v>
      </c>
      <c r="C174" s="17" t="s">
        <v>9</v>
      </c>
      <c r="D174" s="17" t="s">
        <v>816</v>
      </c>
      <c r="E174" s="17" t="s">
        <v>817</v>
      </c>
      <c r="F174" s="18" t="s">
        <v>55</v>
      </c>
      <c r="G174" s="17" t="s">
        <v>14398</v>
      </c>
    </row>
    <row r="175" spans="1:7" ht="56.25">
      <c r="A175" s="200">
        <f t="shared" si="2"/>
        <v>169</v>
      </c>
      <c r="B175" s="200">
        <v>169</v>
      </c>
      <c r="C175" s="17" t="s">
        <v>9</v>
      </c>
      <c r="D175" s="17" t="s">
        <v>818</v>
      </c>
      <c r="E175" s="17" t="s">
        <v>819</v>
      </c>
      <c r="F175" s="18" t="s">
        <v>55</v>
      </c>
      <c r="G175" s="17" t="s">
        <v>13010</v>
      </c>
    </row>
    <row r="176" spans="1:7" ht="56.25">
      <c r="A176" s="200">
        <f t="shared" si="2"/>
        <v>170</v>
      </c>
      <c r="B176" s="200">
        <v>170</v>
      </c>
      <c r="C176" s="17" t="s">
        <v>9</v>
      </c>
      <c r="D176" s="17" t="s">
        <v>821</v>
      </c>
      <c r="E176" s="17" t="s">
        <v>822</v>
      </c>
      <c r="F176" s="18" t="s">
        <v>55</v>
      </c>
      <c r="G176" s="17" t="s">
        <v>13089</v>
      </c>
    </row>
    <row r="177" spans="1:7" ht="37.5">
      <c r="A177" s="200">
        <f t="shared" si="2"/>
        <v>171</v>
      </c>
      <c r="B177" s="200">
        <v>171</v>
      </c>
      <c r="C177" s="17" t="s">
        <v>9</v>
      </c>
      <c r="D177" s="17" t="s">
        <v>824</v>
      </c>
      <c r="E177" s="17" t="s">
        <v>825</v>
      </c>
      <c r="F177" s="18" t="s">
        <v>55</v>
      </c>
      <c r="G177" s="17" t="s">
        <v>14399</v>
      </c>
    </row>
    <row r="178" spans="1:7" ht="37.5">
      <c r="A178" s="200">
        <f t="shared" si="2"/>
        <v>172</v>
      </c>
      <c r="B178" s="200">
        <v>172</v>
      </c>
      <c r="C178" s="17" t="s">
        <v>9</v>
      </c>
      <c r="D178" s="17" t="s">
        <v>826</v>
      </c>
      <c r="E178" s="17" t="s">
        <v>827</v>
      </c>
      <c r="F178" s="18" t="s">
        <v>55</v>
      </c>
      <c r="G178" s="17" t="s">
        <v>14400</v>
      </c>
    </row>
    <row r="179" spans="1:7" ht="37.5">
      <c r="A179" s="200">
        <f t="shared" si="2"/>
        <v>173</v>
      </c>
      <c r="B179" s="200">
        <v>173</v>
      </c>
      <c r="C179" s="17" t="s">
        <v>9</v>
      </c>
      <c r="D179" s="17" t="s">
        <v>828</v>
      </c>
      <c r="E179" s="17" t="s">
        <v>829</v>
      </c>
      <c r="F179" s="18" t="s">
        <v>55</v>
      </c>
      <c r="G179" s="17" t="s">
        <v>14401</v>
      </c>
    </row>
    <row r="180" spans="1:7" ht="37.5">
      <c r="A180" s="200">
        <f t="shared" si="2"/>
        <v>174</v>
      </c>
      <c r="B180" s="200">
        <v>174</v>
      </c>
      <c r="C180" s="17" t="s">
        <v>9</v>
      </c>
      <c r="D180" s="17" t="s">
        <v>831</v>
      </c>
      <c r="E180" s="17" t="s">
        <v>832</v>
      </c>
      <c r="F180" s="18" t="s">
        <v>55</v>
      </c>
      <c r="G180" s="17" t="s">
        <v>13190</v>
      </c>
    </row>
    <row r="181" spans="1:7" ht="37.5">
      <c r="A181" s="200">
        <f t="shared" si="2"/>
        <v>175</v>
      </c>
      <c r="B181" s="200">
        <v>175</v>
      </c>
      <c r="C181" s="17" t="s">
        <v>9</v>
      </c>
      <c r="D181" s="17" t="s">
        <v>834</v>
      </c>
      <c r="E181" s="17" t="s">
        <v>835</v>
      </c>
      <c r="F181" s="18" t="s">
        <v>55</v>
      </c>
      <c r="G181" s="17" t="s">
        <v>13106</v>
      </c>
    </row>
    <row r="182" spans="1:7" ht="37.5">
      <c r="A182" s="200">
        <f t="shared" si="2"/>
        <v>176</v>
      </c>
      <c r="B182" s="200">
        <v>176</v>
      </c>
      <c r="C182" s="17" t="s">
        <v>9</v>
      </c>
      <c r="D182" s="17" t="s">
        <v>837</v>
      </c>
      <c r="E182" s="17" t="s">
        <v>838</v>
      </c>
      <c r="F182" s="18" t="s">
        <v>55</v>
      </c>
      <c r="G182" s="17" t="s">
        <v>14402</v>
      </c>
    </row>
    <row r="183" spans="1:7" ht="37.5">
      <c r="A183" s="200">
        <f t="shared" si="2"/>
        <v>177</v>
      </c>
      <c r="B183" s="200">
        <v>177</v>
      </c>
      <c r="C183" s="17" t="s">
        <v>9</v>
      </c>
      <c r="D183" s="17" t="s">
        <v>839</v>
      </c>
      <c r="E183" s="17" t="s">
        <v>840</v>
      </c>
      <c r="F183" s="18" t="s">
        <v>55</v>
      </c>
      <c r="G183" s="17" t="s">
        <v>14403</v>
      </c>
    </row>
    <row r="184" spans="1:7" ht="37.5">
      <c r="A184" s="200">
        <f t="shared" si="2"/>
        <v>178</v>
      </c>
      <c r="B184" s="200">
        <v>178</v>
      </c>
      <c r="C184" s="17" t="s">
        <v>9</v>
      </c>
      <c r="D184" s="17" t="s">
        <v>841</v>
      </c>
      <c r="E184" s="17" t="s">
        <v>842</v>
      </c>
      <c r="F184" s="18" t="s">
        <v>55</v>
      </c>
      <c r="G184" s="17" t="s">
        <v>14404</v>
      </c>
    </row>
    <row r="185" spans="1:7" ht="37.5">
      <c r="A185" s="200">
        <f t="shared" si="2"/>
        <v>179</v>
      </c>
      <c r="B185" s="200">
        <v>179</v>
      </c>
      <c r="C185" s="17" t="s">
        <v>9</v>
      </c>
      <c r="D185" s="17" t="s">
        <v>843</v>
      </c>
      <c r="E185" s="17" t="s">
        <v>844</v>
      </c>
      <c r="F185" s="18" t="s">
        <v>55</v>
      </c>
      <c r="G185" s="17" t="s">
        <v>13150</v>
      </c>
    </row>
    <row r="186" spans="1:7" ht="56.25">
      <c r="A186" s="200">
        <f t="shared" si="2"/>
        <v>180</v>
      </c>
      <c r="B186" s="200">
        <v>180</v>
      </c>
      <c r="C186" s="17" t="s">
        <v>9</v>
      </c>
      <c r="D186" s="17" t="s">
        <v>846</v>
      </c>
      <c r="E186" s="17" t="s">
        <v>251</v>
      </c>
      <c r="F186" s="18" t="s">
        <v>55</v>
      </c>
      <c r="G186" s="17" t="s">
        <v>14405</v>
      </c>
    </row>
    <row r="187" spans="1:7" ht="56.25">
      <c r="A187" s="200">
        <f t="shared" si="2"/>
        <v>181</v>
      </c>
      <c r="B187" s="200">
        <v>181</v>
      </c>
      <c r="C187" s="17" t="s">
        <v>9</v>
      </c>
      <c r="D187" s="17" t="s">
        <v>847</v>
      </c>
      <c r="E187" s="17" t="s">
        <v>848</v>
      </c>
      <c r="F187" s="18" t="s">
        <v>55</v>
      </c>
      <c r="G187" s="17" t="s">
        <v>14406</v>
      </c>
    </row>
    <row r="188" spans="1:7" ht="37.5">
      <c r="A188" s="200">
        <f t="shared" si="2"/>
        <v>182</v>
      </c>
      <c r="B188" s="200">
        <v>182</v>
      </c>
      <c r="C188" s="17" t="s">
        <v>9</v>
      </c>
      <c r="D188" s="17" t="s">
        <v>849</v>
      </c>
      <c r="E188" s="17" t="s">
        <v>850</v>
      </c>
      <c r="F188" s="18" t="s">
        <v>55</v>
      </c>
      <c r="G188" s="17" t="s">
        <v>13164</v>
      </c>
    </row>
    <row r="189" spans="1:7" ht="37.5">
      <c r="A189" s="200">
        <f t="shared" si="2"/>
        <v>183</v>
      </c>
      <c r="B189" s="200">
        <v>183</v>
      </c>
      <c r="C189" s="17" t="s">
        <v>9</v>
      </c>
      <c r="D189" s="17" t="s">
        <v>852</v>
      </c>
      <c r="E189" s="17" t="s">
        <v>853</v>
      </c>
      <c r="F189" s="18" t="s">
        <v>55</v>
      </c>
      <c r="G189" s="17" t="s">
        <v>13050</v>
      </c>
    </row>
    <row r="190" spans="1:7" ht="37.5">
      <c r="A190" s="200">
        <f t="shared" si="2"/>
        <v>184</v>
      </c>
      <c r="B190" s="200">
        <v>184</v>
      </c>
      <c r="C190" s="17" t="s">
        <v>9</v>
      </c>
      <c r="D190" s="17" t="s">
        <v>855</v>
      </c>
      <c r="E190" s="17" t="s">
        <v>856</v>
      </c>
      <c r="F190" s="18" t="s">
        <v>55</v>
      </c>
      <c r="G190" s="17" t="s">
        <v>14407</v>
      </c>
    </row>
    <row r="191" spans="1:7" ht="56.25">
      <c r="A191" s="200">
        <f t="shared" si="2"/>
        <v>185</v>
      </c>
      <c r="B191" s="200">
        <v>185</v>
      </c>
      <c r="C191" s="17" t="s">
        <v>9</v>
      </c>
      <c r="D191" s="17" t="s">
        <v>857</v>
      </c>
      <c r="E191" s="17" t="s">
        <v>858</v>
      </c>
      <c r="F191" s="18" t="s">
        <v>55</v>
      </c>
      <c r="G191" s="17" t="s">
        <v>14408</v>
      </c>
    </row>
    <row r="192" spans="1:7" ht="37.5">
      <c r="A192" s="200">
        <f t="shared" si="2"/>
        <v>186</v>
      </c>
      <c r="B192" s="200">
        <v>186</v>
      </c>
      <c r="C192" s="17" t="s">
        <v>9</v>
      </c>
      <c r="D192" s="17" t="s">
        <v>860</v>
      </c>
      <c r="E192" s="17" t="s">
        <v>861</v>
      </c>
      <c r="F192" s="18" t="s">
        <v>55</v>
      </c>
      <c r="G192" s="17" t="s">
        <v>14409</v>
      </c>
    </row>
    <row r="193" spans="1:7" ht="56.25">
      <c r="A193" s="200">
        <f t="shared" si="2"/>
        <v>187</v>
      </c>
      <c r="B193" s="200">
        <v>187</v>
      </c>
      <c r="C193" s="17" t="s">
        <v>9</v>
      </c>
      <c r="D193" s="17" t="s">
        <v>862</v>
      </c>
      <c r="E193" s="17" t="s">
        <v>863</v>
      </c>
      <c r="F193" s="18" t="s">
        <v>55</v>
      </c>
      <c r="G193" s="17" t="s">
        <v>14410</v>
      </c>
    </row>
    <row r="194" spans="1:7" ht="37.5">
      <c r="A194" s="200">
        <f t="shared" si="2"/>
        <v>188</v>
      </c>
      <c r="B194" s="200">
        <v>188</v>
      </c>
      <c r="C194" s="17" t="s">
        <v>9</v>
      </c>
      <c r="D194" s="17" t="s">
        <v>864</v>
      </c>
      <c r="E194" s="17" t="s">
        <v>865</v>
      </c>
      <c r="F194" s="18" t="s">
        <v>55</v>
      </c>
      <c r="G194" s="17" t="s">
        <v>13068</v>
      </c>
    </row>
    <row r="195" spans="1:7" ht="37.5">
      <c r="A195" s="200">
        <f t="shared" si="2"/>
        <v>189</v>
      </c>
      <c r="B195" s="200">
        <v>189</v>
      </c>
      <c r="C195" s="17" t="s">
        <v>9</v>
      </c>
      <c r="D195" s="17" t="s">
        <v>867</v>
      </c>
      <c r="E195" s="17" t="s">
        <v>868</v>
      </c>
      <c r="F195" s="18" t="s">
        <v>55</v>
      </c>
      <c r="G195" s="17" t="s">
        <v>13014</v>
      </c>
    </row>
    <row r="196" spans="1:7" ht="37.5">
      <c r="A196" s="200">
        <f t="shared" si="2"/>
        <v>190</v>
      </c>
      <c r="B196" s="200">
        <v>190</v>
      </c>
      <c r="C196" s="17" t="s">
        <v>9</v>
      </c>
      <c r="D196" s="17" t="s">
        <v>870</v>
      </c>
      <c r="E196" s="17" t="s">
        <v>871</v>
      </c>
      <c r="F196" s="18" t="s">
        <v>55</v>
      </c>
      <c r="G196" s="17" t="s">
        <v>14411</v>
      </c>
    </row>
    <row r="197" spans="1:7" ht="37.5">
      <c r="A197" s="200">
        <f t="shared" si="2"/>
        <v>191</v>
      </c>
      <c r="B197" s="200">
        <v>191</v>
      </c>
      <c r="C197" s="17" t="s">
        <v>9</v>
      </c>
      <c r="D197" s="17" t="s">
        <v>872</v>
      </c>
      <c r="E197" s="17" t="s">
        <v>873</v>
      </c>
      <c r="F197" s="18" t="s">
        <v>55</v>
      </c>
      <c r="G197" s="17" t="s">
        <v>14412</v>
      </c>
    </row>
    <row r="198" spans="1:7" ht="37.5">
      <c r="A198" s="200">
        <f t="shared" si="2"/>
        <v>192</v>
      </c>
      <c r="B198" s="200">
        <v>192</v>
      </c>
      <c r="C198" s="17" t="s">
        <v>9</v>
      </c>
      <c r="D198" s="17" t="s">
        <v>874</v>
      </c>
      <c r="E198" s="17" t="s">
        <v>875</v>
      </c>
      <c r="F198" s="18" t="s">
        <v>55</v>
      </c>
      <c r="G198" s="17" t="s">
        <v>14413</v>
      </c>
    </row>
    <row r="199" spans="1:7" ht="37.5">
      <c r="A199" s="200">
        <f t="shared" si="2"/>
        <v>193</v>
      </c>
      <c r="B199" s="200">
        <v>193</v>
      </c>
      <c r="C199" s="17" t="s">
        <v>9</v>
      </c>
      <c r="D199" s="17" t="s">
        <v>877</v>
      </c>
      <c r="E199" s="17" t="s">
        <v>878</v>
      </c>
      <c r="F199" s="18" t="s">
        <v>55</v>
      </c>
      <c r="G199" s="17" t="s">
        <v>14414</v>
      </c>
    </row>
    <row r="200" spans="1:7" ht="37.5">
      <c r="A200" s="200">
        <f t="shared" si="2"/>
        <v>194</v>
      </c>
      <c r="B200" s="200">
        <v>194</v>
      </c>
      <c r="C200" s="17" t="s">
        <v>9</v>
      </c>
      <c r="D200" s="17" t="s">
        <v>879</v>
      </c>
      <c r="E200" s="17" t="s">
        <v>880</v>
      </c>
      <c r="F200" s="18" t="s">
        <v>55</v>
      </c>
      <c r="G200" s="17" t="s">
        <v>13110</v>
      </c>
    </row>
    <row r="201" spans="1:7" ht="56.25">
      <c r="A201" s="200">
        <f t="shared" si="2"/>
        <v>195</v>
      </c>
      <c r="B201" s="200">
        <v>195</v>
      </c>
      <c r="C201" s="17" t="s">
        <v>9</v>
      </c>
      <c r="D201" s="17" t="s">
        <v>882</v>
      </c>
      <c r="E201" s="17" t="s">
        <v>883</v>
      </c>
      <c r="F201" s="18" t="s">
        <v>55</v>
      </c>
      <c r="G201" s="17" t="s">
        <v>13033</v>
      </c>
    </row>
    <row r="202" spans="1:7" ht="37.5">
      <c r="A202" s="200">
        <f t="shared" ref="A202:A265" si="3">+A201+1</f>
        <v>196</v>
      </c>
      <c r="B202" s="200">
        <v>196</v>
      </c>
      <c r="C202" s="17" t="s">
        <v>9</v>
      </c>
      <c r="D202" s="17" t="s">
        <v>885</v>
      </c>
      <c r="E202" s="17" t="s">
        <v>886</v>
      </c>
      <c r="F202" s="18" t="s">
        <v>55</v>
      </c>
      <c r="G202" s="17" t="s">
        <v>14415</v>
      </c>
    </row>
    <row r="203" spans="1:7" ht="37.5">
      <c r="A203" s="200">
        <f t="shared" si="3"/>
        <v>197</v>
      </c>
      <c r="B203" s="200">
        <v>197</v>
      </c>
      <c r="C203" s="17" t="s">
        <v>9</v>
      </c>
      <c r="D203" s="17" t="s">
        <v>887</v>
      </c>
      <c r="E203" s="17" t="s">
        <v>888</v>
      </c>
      <c r="F203" s="18" t="s">
        <v>55</v>
      </c>
      <c r="G203" s="17" t="s">
        <v>14416</v>
      </c>
    </row>
    <row r="204" spans="1:7" ht="56.25">
      <c r="A204" s="200">
        <f t="shared" si="3"/>
        <v>198</v>
      </c>
      <c r="B204" s="200">
        <v>198</v>
      </c>
      <c r="C204" s="17" t="s">
        <v>9</v>
      </c>
      <c r="D204" s="17" t="s">
        <v>889</v>
      </c>
      <c r="E204" s="17" t="s">
        <v>890</v>
      </c>
      <c r="F204" s="18" t="s">
        <v>55</v>
      </c>
      <c r="G204" s="17" t="s">
        <v>14417</v>
      </c>
    </row>
    <row r="205" spans="1:7" ht="56.25">
      <c r="A205" s="200">
        <f t="shared" si="3"/>
        <v>199</v>
      </c>
      <c r="B205" s="200">
        <v>199</v>
      </c>
      <c r="C205" s="17" t="s">
        <v>9</v>
      </c>
      <c r="D205" s="17" t="s">
        <v>892</v>
      </c>
      <c r="E205" s="17" t="s">
        <v>893</v>
      </c>
      <c r="F205" s="18" t="s">
        <v>55</v>
      </c>
      <c r="G205" s="17" t="s">
        <v>14418</v>
      </c>
    </row>
    <row r="206" spans="1:7" ht="56.25">
      <c r="A206" s="200">
        <f t="shared" si="3"/>
        <v>200</v>
      </c>
      <c r="B206" s="200">
        <v>200</v>
      </c>
      <c r="C206" s="17" t="s">
        <v>9</v>
      </c>
      <c r="D206" s="17" t="s">
        <v>894</v>
      </c>
      <c r="E206" s="17" t="s">
        <v>895</v>
      </c>
      <c r="F206" s="18" t="s">
        <v>55</v>
      </c>
      <c r="G206" s="17" t="s">
        <v>13146</v>
      </c>
    </row>
    <row r="207" spans="1:7" ht="56.25">
      <c r="A207" s="200">
        <f t="shared" si="3"/>
        <v>201</v>
      </c>
      <c r="B207" s="200">
        <v>201</v>
      </c>
      <c r="C207" s="17" t="s">
        <v>9</v>
      </c>
      <c r="D207" s="17" t="s">
        <v>897</v>
      </c>
      <c r="E207" s="17" t="s">
        <v>898</v>
      </c>
      <c r="F207" s="18" t="s">
        <v>55</v>
      </c>
      <c r="G207" s="17" t="s">
        <v>13147</v>
      </c>
    </row>
    <row r="208" spans="1:7" ht="56.25">
      <c r="A208" s="200">
        <f t="shared" si="3"/>
        <v>202</v>
      </c>
      <c r="B208" s="200">
        <v>202</v>
      </c>
      <c r="C208" s="17" t="s">
        <v>9</v>
      </c>
      <c r="D208" s="17" t="s">
        <v>900</v>
      </c>
      <c r="E208" s="17" t="s">
        <v>901</v>
      </c>
      <c r="F208" s="18" t="s">
        <v>55</v>
      </c>
      <c r="G208" s="17" t="s">
        <v>14419</v>
      </c>
    </row>
    <row r="209" spans="1:7" ht="37.5">
      <c r="A209" s="200">
        <f t="shared" si="3"/>
        <v>203</v>
      </c>
      <c r="B209" s="200">
        <v>203</v>
      </c>
      <c r="C209" s="17" t="s">
        <v>9</v>
      </c>
      <c r="D209" s="17" t="s">
        <v>902</v>
      </c>
      <c r="E209" s="17" t="s">
        <v>903</v>
      </c>
      <c r="F209" s="18" t="s">
        <v>55</v>
      </c>
      <c r="G209" s="17" t="s">
        <v>14420</v>
      </c>
    </row>
    <row r="210" spans="1:7" ht="56.25">
      <c r="A210" s="200">
        <f t="shared" si="3"/>
        <v>204</v>
      </c>
      <c r="B210" s="200">
        <v>204</v>
      </c>
      <c r="C210" s="17" t="s">
        <v>9</v>
      </c>
      <c r="D210" s="17" t="s">
        <v>904</v>
      </c>
      <c r="E210" s="17" t="s">
        <v>905</v>
      </c>
      <c r="F210" s="18" t="s">
        <v>55</v>
      </c>
      <c r="G210" s="17" t="s">
        <v>13425</v>
      </c>
    </row>
    <row r="211" spans="1:7" ht="37.5">
      <c r="A211" s="200">
        <f t="shared" si="3"/>
        <v>205</v>
      </c>
      <c r="B211" s="200">
        <v>205</v>
      </c>
      <c r="C211" s="17" t="s">
        <v>9</v>
      </c>
      <c r="D211" s="17" t="s">
        <v>907</v>
      </c>
      <c r="E211" s="17" t="s">
        <v>908</v>
      </c>
      <c r="F211" s="18" t="s">
        <v>55</v>
      </c>
      <c r="G211" s="17" t="s">
        <v>13058</v>
      </c>
    </row>
    <row r="212" spans="1:7" ht="75">
      <c r="A212" s="200">
        <f t="shared" si="3"/>
        <v>206</v>
      </c>
      <c r="B212" s="200">
        <v>206</v>
      </c>
      <c r="C212" s="17" t="s">
        <v>9</v>
      </c>
      <c r="D212" s="17" t="s">
        <v>910</v>
      </c>
      <c r="E212" s="17" t="s">
        <v>911</v>
      </c>
      <c r="F212" s="18" t="s">
        <v>55</v>
      </c>
      <c r="G212" s="17" t="s">
        <v>13247</v>
      </c>
    </row>
    <row r="213" spans="1:7" ht="37.5">
      <c r="A213" s="200">
        <f t="shared" si="3"/>
        <v>207</v>
      </c>
      <c r="B213" s="200">
        <v>207</v>
      </c>
      <c r="C213" s="17" t="s">
        <v>9</v>
      </c>
      <c r="D213" s="17" t="s">
        <v>913</v>
      </c>
      <c r="E213" s="17" t="s">
        <v>914</v>
      </c>
      <c r="F213" s="18" t="s">
        <v>55</v>
      </c>
      <c r="G213" s="17" t="s">
        <v>14421</v>
      </c>
    </row>
    <row r="214" spans="1:7" ht="37.5">
      <c r="A214" s="200">
        <f t="shared" si="3"/>
        <v>208</v>
      </c>
      <c r="B214" s="200">
        <v>208</v>
      </c>
      <c r="C214" s="17" t="s">
        <v>9</v>
      </c>
      <c r="D214" s="17" t="s">
        <v>916</v>
      </c>
      <c r="E214" s="17" t="s">
        <v>917</v>
      </c>
      <c r="F214" s="18" t="s">
        <v>55</v>
      </c>
      <c r="G214" s="17" t="s">
        <v>14422</v>
      </c>
    </row>
    <row r="215" spans="1:7" ht="37.5">
      <c r="A215" s="200">
        <f t="shared" si="3"/>
        <v>209</v>
      </c>
      <c r="B215" s="200">
        <v>209</v>
      </c>
      <c r="C215" s="17" t="s">
        <v>9</v>
      </c>
      <c r="D215" s="17" t="s">
        <v>918</v>
      </c>
      <c r="E215" s="17" t="s">
        <v>919</v>
      </c>
      <c r="F215" s="18" t="s">
        <v>55</v>
      </c>
      <c r="G215" s="17" t="s">
        <v>14423</v>
      </c>
    </row>
    <row r="216" spans="1:7" ht="37.5">
      <c r="A216" s="200">
        <f t="shared" si="3"/>
        <v>210</v>
      </c>
      <c r="B216" s="200">
        <v>210</v>
      </c>
      <c r="C216" s="17" t="s">
        <v>9</v>
      </c>
      <c r="D216" s="17" t="s">
        <v>920</v>
      </c>
      <c r="E216" s="17" t="s">
        <v>921</v>
      </c>
      <c r="F216" s="18" t="s">
        <v>55</v>
      </c>
      <c r="G216" s="17" t="s">
        <v>14424</v>
      </c>
    </row>
    <row r="217" spans="1:7" ht="37.5">
      <c r="A217" s="200">
        <f t="shared" si="3"/>
        <v>211</v>
      </c>
      <c r="B217" s="200">
        <v>211</v>
      </c>
      <c r="C217" s="17" t="s">
        <v>9</v>
      </c>
      <c r="D217" s="17" t="s">
        <v>923</v>
      </c>
      <c r="E217" s="17" t="s">
        <v>924</v>
      </c>
      <c r="F217" s="18" t="s">
        <v>55</v>
      </c>
      <c r="G217" s="17" t="s">
        <v>14425</v>
      </c>
    </row>
    <row r="218" spans="1:7" ht="37.5">
      <c r="A218" s="200">
        <f t="shared" si="3"/>
        <v>212</v>
      </c>
      <c r="B218" s="200">
        <v>212</v>
      </c>
      <c r="C218" s="17" t="s">
        <v>9</v>
      </c>
      <c r="D218" s="17" t="s">
        <v>926</v>
      </c>
      <c r="E218" s="17" t="s">
        <v>927</v>
      </c>
      <c r="F218" s="18" t="s">
        <v>55</v>
      </c>
      <c r="G218" s="17" t="s">
        <v>14426</v>
      </c>
    </row>
    <row r="219" spans="1:7" ht="37.5">
      <c r="A219" s="200">
        <f t="shared" si="3"/>
        <v>213</v>
      </c>
      <c r="B219" s="200">
        <v>213</v>
      </c>
      <c r="C219" s="17" t="s">
        <v>9</v>
      </c>
      <c r="D219" s="17" t="s">
        <v>928</v>
      </c>
      <c r="E219" s="17" t="s">
        <v>929</v>
      </c>
      <c r="F219" s="18" t="s">
        <v>55</v>
      </c>
      <c r="G219" s="17" t="s">
        <v>14427</v>
      </c>
    </row>
    <row r="220" spans="1:7" ht="56.25">
      <c r="A220" s="200">
        <f t="shared" si="3"/>
        <v>214</v>
      </c>
      <c r="B220" s="200">
        <v>214</v>
      </c>
      <c r="C220" s="17" t="s">
        <v>9</v>
      </c>
      <c r="D220" s="17" t="s">
        <v>930</v>
      </c>
      <c r="E220" s="17" t="s">
        <v>931</v>
      </c>
      <c r="F220" s="18" t="s">
        <v>55</v>
      </c>
      <c r="G220" s="17" t="s">
        <v>14428</v>
      </c>
    </row>
    <row r="221" spans="1:7" ht="37.5">
      <c r="A221" s="200">
        <f t="shared" si="3"/>
        <v>215</v>
      </c>
      <c r="B221" s="200">
        <v>215</v>
      </c>
      <c r="C221" s="17" t="s">
        <v>9</v>
      </c>
      <c r="D221" s="17" t="s">
        <v>932</v>
      </c>
      <c r="E221" s="17" t="s">
        <v>888</v>
      </c>
      <c r="F221" s="18" t="s">
        <v>55</v>
      </c>
      <c r="G221" s="17" t="s">
        <v>13355</v>
      </c>
    </row>
    <row r="222" spans="1:7" ht="56.25">
      <c r="A222" s="200">
        <f t="shared" si="3"/>
        <v>216</v>
      </c>
      <c r="B222" s="200">
        <v>216</v>
      </c>
      <c r="C222" s="17" t="s">
        <v>9</v>
      </c>
      <c r="D222" s="17" t="s">
        <v>934</v>
      </c>
      <c r="E222" s="17" t="s">
        <v>935</v>
      </c>
      <c r="F222" s="18" t="s">
        <v>55</v>
      </c>
      <c r="G222" s="17" t="s">
        <v>14429</v>
      </c>
    </row>
    <row r="223" spans="1:7" ht="56.25">
      <c r="A223" s="200">
        <f t="shared" si="3"/>
        <v>217</v>
      </c>
      <c r="B223" s="200">
        <v>217</v>
      </c>
      <c r="C223" s="17" t="s">
        <v>9</v>
      </c>
      <c r="D223" s="17" t="s">
        <v>936</v>
      </c>
      <c r="E223" s="17" t="s">
        <v>937</v>
      </c>
      <c r="F223" s="18" t="s">
        <v>55</v>
      </c>
      <c r="G223" s="17" t="s">
        <v>13108</v>
      </c>
    </row>
    <row r="224" spans="1:7" ht="56.25">
      <c r="A224" s="200">
        <f t="shared" si="3"/>
        <v>218</v>
      </c>
      <c r="B224" s="200">
        <v>218</v>
      </c>
      <c r="C224" s="17" t="s">
        <v>9</v>
      </c>
      <c r="D224" s="17" t="s">
        <v>939</v>
      </c>
      <c r="E224" s="17" t="s">
        <v>940</v>
      </c>
      <c r="F224" s="18" t="s">
        <v>55</v>
      </c>
      <c r="G224" s="17" t="s">
        <v>14430</v>
      </c>
    </row>
    <row r="225" spans="1:7" ht="37.5">
      <c r="A225" s="200">
        <f t="shared" si="3"/>
        <v>219</v>
      </c>
      <c r="B225" s="200">
        <v>219</v>
      </c>
      <c r="C225" s="17" t="s">
        <v>9</v>
      </c>
      <c r="D225" s="17" t="s">
        <v>941</v>
      </c>
      <c r="E225" s="17" t="s">
        <v>942</v>
      </c>
      <c r="F225" s="18" t="s">
        <v>55</v>
      </c>
      <c r="G225" s="17" t="s">
        <v>14431</v>
      </c>
    </row>
    <row r="226" spans="1:7" ht="56.25">
      <c r="A226" s="200">
        <f t="shared" si="3"/>
        <v>220</v>
      </c>
      <c r="B226" s="200">
        <v>220</v>
      </c>
      <c r="C226" s="17" t="s">
        <v>9</v>
      </c>
      <c r="D226" s="17" t="s">
        <v>944</v>
      </c>
      <c r="E226" s="17" t="s">
        <v>945</v>
      </c>
      <c r="F226" s="18" t="s">
        <v>55</v>
      </c>
      <c r="G226" s="17" t="s">
        <v>14432</v>
      </c>
    </row>
    <row r="227" spans="1:7" ht="37.5">
      <c r="A227" s="200">
        <f t="shared" si="3"/>
        <v>221</v>
      </c>
      <c r="B227" s="200">
        <v>221</v>
      </c>
      <c r="C227" s="17" t="s">
        <v>9</v>
      </c>
      <c r="D227" s="17" t="s">
        <v>946</v>
      </c>
      <c r="E227" s="17" t="s">
        <v>947</v>
      </c>
      <c r="F227" s="18" t="s">
        <v>55</v>
      </c>
      <c r="G227" s="17" t="s">
        <v>14433</v>
      </c>
    </row>
    <row r="228" spans="1:7" ht="37.5">
      <c r="A228" s="200">
        <f t="shared" si="3"/>
        <v>222</v>
      </c>
      <c r="B228" s="200">
        <v>222</v>
      </c>
      <c r="C228" s="17" t="s">
        <v>9</v>
      </c>
      <c r="D228" s="17" t="s">
        <v>948</v>
      </c>
      <c r="E228" s="17" t="s">
        <v>949</v>
      </c>
      <c r="F228" s="18" t="s">
        <v>55</v>
      </c>
      <c r="G228" s="17" t="s">
        <v>14434</v>
      </c>
    </row>
    <row r="229" spans="1:7" ht="56.25">
      <c r="A229" s="200">
        <f t="shared" si="3"/>
        <v>223</v>
      </c>
      <c r="B229" s="200">
        <v>223</v>
      </c>
      <c r="C229" s="17" t="s">
        <v>9</v>
      </c>
      <c r="D229" s="17" t="s">
        <v>950</v>
      </c>
      <c r="E229" s="17" t="s">
        <v>951</v>
      </c>
      <c r="F229" s="18" t="s">
        <v>55</v>
      </c>
      <c r="G229" s="17" t="s">
        <v>14435</v>
      </c>
    </row>
    <row r="230" spans="1:7" ht="37.5">
      <c r="A230" s="200">
        <f t="shared" si="3"/>
        <v>224</v>
      </c>
      <c r="B230" s="200">
        <v>224</v>
      </c>
      <c r="C230" s="17" t="s">
        <v>9</v>
      </c>
      <c r="D230" s="17" t="s">
        <v>952</v>
      </c>
      <c r="E230" s="17" t="s">
        <v>953</v>
      </c>
      <c r="F230" s="18" t="s">
        <v>55</v>
      </c>
      <c r="G230" s="17" t="s">
        <v>14436</v>
      </c>
    </row>
    <row r="231" spans="1:7" ht="56.25">
      <c r="A231" s="200">
        <f t="shared" si="3"/>
        <v>225</v>
      </c>
      <c r="B231" s="200">
        <v>225</v>
      </c>
      <c r="C231" s="17" t="s">
        <v>9</v>
      </c>
      <c r="D231" s="17" t="s">
        <v>955</v>
      </c>
      <c r="E231" s="17" t="s">
        <v>956</v>
      </c>
      <c r="F231" s="18" t="s">
        <v>55</v>
      </c>
      <c r="G231" s="17" t="s">
        <v>14437</v>
      </c>
    </row>
    <row r="232" spans="1:7" ht="37.5">
      <c r="A232" s="200">
        <f t="shared" si="3"/>
        <v>226</v>
      </c>
      <c r="B232" s="200">
        <v>226</v>
      </c>
      <c r="C232" s="17" t="s">
        <v>9</v>
      </c>
      <c r="D232" s="17" t="s">
        <v>957</v>
      </c>
      <c r="E232" s="17" t="s">
        <v>958</v>
      </c>
      <c r="F232" s="18" t="s">
        <v>55</v>
      </c>
      <c r="G232" s="17" t="s">
        <v>13443</v>
      </c>
    </row>
    <row r="233" spans="1:7" ht="56.25">
      <c r="A233" s="200">
        <f t="shared" si="3"/>
        <v>227</v>
      </c>
      <c r="B233" s="200">
        <v>227</v>
      </c>
      <c r="C233" s="17" t="s">
        <v>9</v>
      </c>
      <c r="D233" s="17" t="s">
        <v>960</v>
      </c>
      <c r="E233" s="17" t="s">
        <v>961</v>
      </c>
      <c r="F233" s="18" t="s">
        <v>55</v>
      </c>
      <c r="G233" s="17" t="s">
        <v>14438</v>
      </c>
    </row>
    <row r="234" spans="1:7" ht="56.25">
      <c r="A234" s="200">
        <f t="shared" si="3"/>
        <v>228</v>
      </c>
      <c r="B234" s="200">
        <v>228</v>
      </c>
      <c r="C234" s="17" t="s">
        <v>9</v>
      </c>
      <c r="D234" s="17" t="s">
        <v>963</v>
      </c>
      <c r="E234" s="17" t="s">
        <v>964</v>
      </c>
      <c r="F234" s="18" t="s">
        <v>55</v>
      </c>
      <c r="G234" s="17" t="s">
        <v>14439</v>
      </c>
    </row>
    <row r="235" spans="1:7" ht="56.25">
      <c r="A235" s="200">
        <f t="shared" si="3"/>
        <v>229</v>
      </c>
      <c r="B235" s="200">
        <v>229</v>
      </c>
      <c r="C235" s="17" t="s">
        <v>9</v>
      </c>
      <c r="D235" s="17" t="s">
        <v>965</v>
      </c>
      <c r="E235" s="17" t="s">
        <v>966</v>
      </c>
      <c r="F235" s="18" t="s">
        <v>55</v>
      </c>
      <c r="G235" s="17" t="s">
        <v>14440</v>
      </c>
    </row>
    <row r="236" spans="1:7" ht="56.25">
      <c r="A236" s="200">
        <f t="shared" si="3"/>
        <v>230</v>
      </c>
      <c r="B236" s="200">
        <v>230</v>
      </c>
      <c r="C236" s="17" t="s">
        <v>9</v>
      </c>
      <c r="D236" s="17" t="s">
        <v>967</v>
      </c>
      <c r="E236" s="17" t="s">
        <v>966</v>
      </c>
      <c r="F236" s="18" t="s">
        <v>55</v>
      </c>
      <c r="G236" s="17" t="s">
        <v>14441</v>
      </c>
    </row>
    <row r="237" spans="1:7" ht="37.5">
      <c r="A237" s="200">
        <f t="shared" si="3"/>
        <v>231</v>
      </c>
      <c r="B237" s="200">
        <v>231</v>
      </c>
      <c r="C237" s="17" t="s">
        <v>9</v>
      </c>
      <c r="D237" s="17" t="s">
        <v>968</v>
      </c>
      <c r="E237" s="17" t="s">
        <v>969</v>
      </c>
      <c r="F237" s="18" t="s">
        <v>55</v>
      </c>
      <c r="G237" s="17" t="s">
        <v>14442</v>
      </c>
    </row>
    <row r="238" spans="1:7" ht="56.25">
      <c r="A238" s="200">
        <f t="shared" si="3"/>
        <v>232</v>
      </c>
      <c r="B238" s="200">
        <v>232</v>
      </c>
      <c r="C238" s="17" t="s">
        <v>9</v>
      </c>
      <c r="D238" s="17" t="s">
        <v>970</v>
      </c>
      <c r="E238" s="17" t="s">
        <v>971</v>
      </c>
      <c r="F238" s="18" t="s">
        <v>55</v>
      </c>
      <c r="G238" s="17" t="s">
        <v>13298</v>
      </c>
    </row>
    <row r="239" spans="1:7" ht="37.5">
      <c r="A239" s="200">
        <f t="shared" si="3"/>
        <v>233</v>
      </c>
      <c r="B239" s="200">
        <v>233</v>
      </c>
      <c r="C239" s="17" t="s">
        <v>9</v>
      </c>
      <c r="D239" s="17" t="s">
        <v>973</v>
      </c>
      <c r="E239" s="17" t="s">
        <v>974</v>
      </c>
      <c r="F239" s="18" t="s">
        <v>55</v>
      </c>
      <c r="G239" s="17" t="s">
        <v>14443</v>
      </c>
    </row>
    <row r="240" spans="1:7" ht="37.5">
      <c r="A240" s="200">
        <f t="shared" si="3"/>
        <v>234</v>
      </c>
      <c r="B240" s="200">
        <v>234</v>
      </c>
      <c r="C240" s="17" t="s">
        <v>9</v>
      </c>
      <c r="D240" s="17" t="s">
        <v>975</v>
      </c>
      <c r="E240" s="17" t="s">
        <v>976</v>
      </c>
      <c r="F240" s="18" t="s">
        <v>55</v>
      </c>
      <c r="G240" s="17" t="s">
        <v>14444</v>
      </c>
    </row>
    <row r="241" spans="1:7" ht="37.5">
      <c r="A241" s="200">
        <f t="shared" si="3"/>
        <v>235</v>
      </c>
      <c r="B241" s="200">
        <v>235</v>
      </c>
      <c r="C241" s="17" t="s">
        <v>9</v>
      </c>
      <c r="D241" s="17" t="s">
        <v>977</v>
      </c>
      <c r="E241" s="17" t="s">
        <v>978</v>
      </c>
      <c r="F241" s="18" t="s">
        <v>55</v>
      </c>
      <c r="G241" s="17" t="s">
        <v>14445</v>
      </c>
    </row>
    <row r="242" spans="1:7" ht="37.5">
      <c r="A242" s="200">
        <f t="shared" si="3"/>
        <v>236</v>
      </c>
      <c r="B242" s="200">
        <v>236</v>
      </c>
      <c r="C242" s="17" t="s">
        <v>9</v>
      </c>
      <c r="D242" s="17" t="s">
        <v>979</v>
      </c>
      <c r="E242" s="17" t="s">
        <v>980</v>
      </c>
      <c r="F242" s="18" t="s">
        <v>55</v>
      </c>
      <c r="G242" s="17" t="s">
        <v>14446</v>
      </c>
    </row>
    <row r="243" spans="1:7" ht="37.5">
      <c r="A243" s="200">
        <f t="shared" si="3"/>
        <v>237</v>
      </c>
      <c r="B243" s="200">
        <v>237</v>
      </c>
      <c r="C243" s="17" t="s">
        <v>9</v>
      </c>
      <c r="D243" s="17" t="s">
        <v>981</v>
      </c>
      <c r="E243" s="17" t="s">
        <v>982</v>
      </c>
      <c r="F243" s="18" t="s">
        <v>55</v>
      </c>
      <c r="G243" s="17" t="s">
        <v>14447</v>
      </c>
    </row>
    <row r="244" spans="1:7" ht="37.5">
      <c r="A244" s="200">
        <f t="shared" si="3"/>
        <v>238</v>
      </c>
      <c r="B244" s="200">
        <v>238</v>
      </c>
      <c r="C244" s="17" t="s">
        <v>9</v>
      </c>
      <c r="D244" s="17" t="s">
        <v>983</v>
      </c>
      <c r="E244" s="17" t="s">
        <v>984</v>
      </c>
      <c r="F244" s="18" t="s">
        <v>55</v>
      </c>
      <c r="G244" s="17" t="s">
        <v>14448</v>
      </c>
    </row>
    <row r="245" spans="1:7" ht="56.25">
      <c r="A245" s="200">
        <f t="shared" si="3"/>
        <v>239</v>
      </c>
      <c r="B245" s="200">
        <v>239</v>
      </c>
      <c r="C245" s="17" t="s">
        <v>9</v>
      </c>
      <c r="D245" s="17" t="s">
        <v>985</v>
      </c>
      <c r="E245" s="17" t="s">
        <v>986</v>
      </c>
      <c r="F245" s="18" t="s">
        <v>55</v>
      </c>
      <c r="G245" s="17" t="s">
        <v>13414</v>
      </c>
    </row>
    <row r="246" spans="1:7" ht="37.5">
      <c r="A246" s="200">
        <f t="shared" si="3"/>
        <v>240</v>
      </c>
      <c r="B246" s="200">
        <v>240</v>
      </c>
      <c r="C246" s="17" t="s">
        <v>9</v>
      </c>
      <c r="D246" s="17" t="s">
        <v>988</v>
      </c>
      <c r="E246" s="17" t="s">
        <v>989</v>
      </c>
      <c r="F246" s="18" t="s">
        <v>55</v>
      </c>
      <c r="G246" s="17" t="s">
        <v>14449</v>
      </c>
    </row>
    <row r="247" spans="1:7" ht="37.5">
      <c r="A247" s="200">
        <f t="shared" si="3"/>
        <v>241</v>
      </c>
      <c r="B247" s="200">
        <v>241</v>
      </c>
      <c r="C247" s="17" t="s">
        <v>9</v>
      </c>
      <c r="D247" s="17" t="s">
        <v>990</v>
      </c>
      <c r="E247" s="17" t="s">
        <v>991</v>
      </c>
      <c r="F247" s="18" t="s">
        <v>55</v>
      </c>
      <c r="G247" s="17" t="s">
        <v>14450</v>
      </c>
    </row>
    <row r="248" spans="1:7" ht="37.5">
      <c r="A248" s="200">
        <f t="shared" si="3"/>
        <v>242</v>
      </c>
      <c r="B248" s="200">
        <v>242</v>
      </c>
      <c r="C248" s="17" t="s">
        <v>9</v>
      </c>
      <c r="D248" s="17" t="s">
        <v>993</v>
      </c>
      <c r="E248" s="17" t="s">
        <v>994</v>
      </c>
      <c r="F248" s="18" t="s">
        <v>55</v>
      </c>
      <c r="G248" s="17" t="s">
        <v>14451</v>
      </c>
    </row>
    <row r="249" spans="1:7" ht="56.25">
      <c r="A249" s="200">
        <f t="shared" si="3"/>
        <v>243</v>
      </c>
      <c r="B249" s="200">
        <v>243</v>
      </c>
      <c r="C249" s="17" t="s">
        <v>9</v>
      </c>
      <c r="D249" s="17" t="s">
        <v>996</v>
      </c>
      <c r="E249" s="17" t="s">
        <v>997</v>
      </c>
      <c r="F249" s="18" t="s">
        <v>55</v>
      </c>
      <c r="G249" s="17" t="s">
        <v>13293</v>
      </c>
    </row>
    <row r="250" spans="1:7" ht="56.25">
      <c r="A250" s="200">
        <f t="shared" si="3"/>
        <v>244</v>
      </c>
      <c r="B250" s="200">
        <v>244</v>
      </c>
      <c r="C250" s="17" t="s">
        <v>9</v>
      </c>
      <c r="D250" s="17" t="s">
        <v>999</v>
      </c>
      <c r="E250" s="17" t="s">
        <v>1000</v>
      </c>
      <c r="F250" s="18" t="s">
        <v>55</v>
      </c>
      <c r="G250" s="17" t="s">
        <v>13229</v>
      </c>
    </row>
    <row r="251" spans="1:7" ht="37.5">
      <c r="A251" s="200">
        <f t="shared" si="3"/>
        <v>245</v>
      </c>
      <c r="B251" s="200">
        <v>245</v>
      </c>
      <c r="C251" s="17" t="s">
        <v>9</v>
      </c>
      <c r="D251" s="17" t="s">
        <v>1002</v>
      </c>
      <c r="E251" s="17" t="s">
        <v>1003</v>
      </c>
      <c r="F251" s="18" t="s">
        <v>55</v>
      </c>
      <c r="G251" s="17" t="s">
        <v>14452</v>
      </c>
    </row>
    <row r="252" spans="1:7" ht="56.25">
      <c r="A252" s="200">
        <f t="shared" si="3"/>
        <v>246</v>
      </c>
      <c r="B252" s="200">
        <v>246</v>
      </c>
      <c r="C252" s="17" t="s">
        <v>9</v>
      </c>
      <c r="D252" s="17" t="s">
        <v>1005</v>
      </c>
      <c r="E252" s="17" t="s">
        <v>1006</v>
      </c>
      <c r="F252" s="18" t="s">
        <v>55</v>
      </c>
      <c r="G252" s="17" t="s">
        <v>14453</v>
      </c>
    </row>
    <row r="253" spans="1:7" ht="56.25">
      <c r="A253" s="200">
        <f t="shared" si="3"/>
        <v>247</v>
      </c>
      <c r="B253" s="200">
        <v>247</v>
      </c>
      <c r="C253" s="17" t="s">
        <v>9</v>
      </c>
      <c r="D253" s="17" t="s">
        <v>1007</v>
      </c>
      <c r="E253" s="17" t="s">
        <v>1008</v>
      </c>
      <c r="F253" s="18" t="s">
        <v>55</v>
      </c>
      <c r="G253" s="17" t="s">
        <v>14454</v>
      </c>
    </row>
    <row r="254" spans="1:7" ht="37.5">
      <c r="A254" s="200">
        <f t="shared" si="3"/>
        <v>248</v>
      </c>
      <c r="B254" s="200">
        <v>248</v>
      </c>
      <c r="C254" s="17" t="s">
        <v>9</v>
      </c>
      <c r="D254" s="17" t="s">
        <v>1009</v>
      </c>
      <c r="E254" s="17" t="s">
        <v>1010</v>
      </c>
      <c r="F254" s="18" t="s">
        <v>55</v>
      </c>
      <c r="G254" s="17" t="s">
        <v>14455</v>
      </c>
    </row>
    <row r="255" spans="1:7" ht="56.25">
      <c r="A255" s="200">
        <f t="shared" si="3"/>
        <v>249</v>
      </c>
      <c r="B255" s="200">
        <v>249</v>
      </c>
      <c r="C255" s="17" t="s">
        <v>9</v>
      </c>
      <c r="D255" s="17" t="s">
        <v>1011</v>
      </c>
      <c r="E255" s="17" t="s">
        <v>1012</v>
      </c>
      <c r="F255" s="18" t="s">
        <v>55</v>
      </c>
      <c r="G255" s="17" t="s">
        <v>13211</v>
      </c>
    </row>
    <row r="256" spans="1:7" ht="37.5">
      <c r="A256" s="200">
        <f t="shared" si="3"/>
        <v>250</v>
      </c>
      <c r="B256" s="200">
        <v>250</v>
      </c>
      <c r="C256" s="17" t="s">
        <v>9</v>
      </c>
      <c r="D256" s="17" t="s">
        <v>1014</v>
      </c>
      <c r="E256" s="17" t="s">
        <v>1015</v>
      </c>
      <c r="F256" s="18" t="s">
        <v>55</v>
      </c>
      <c r="G256" s="17" t="s">
        <v>14456</v>
      </c>
    </row>
    <row r="257" spans="1:7" ht="56.25">
      <c r="A257" s="200">
        <f t="shared" si="3"/>
        <v>251</v>
      </c>
      <c r="B257" s="200">
        <v>251</v>
      </c>
      <c r="C257" s="17" t="s">
        <v>9</v>
      </c>
      <c r="D257" s="17" t="s">
        <v>1016</v>
      </c>
      <c r="E257" s="17" t="s">
        <v>1017</v>
      </c>
      <c r="F257" s="18" t="s">
        <v>55</v>
      </c>
      <c r="G257" s="17" t="s">
        <v>14457</v>
      </c>
    </row>
    <row r="258" spans="1:7" ht="37.5">
      <c r="A258" s="200">
        <f t="shared" si="3"/>
        <v>252</v>
      </c>
      <c r="B258" s="200">
        <v>252</v>
      </c>
      <c r="C258" s="17" t="s">
        <v>9</v>
      </c>
      <c r="D258" s="17" t="s">
        <v>1018</v>
      </c>
      <c r="E258" s="17" t="s">
        <v>1019</v>
      </c>
      <c r="F258" s="18" t="s">
        <v>55</v>
      </c>
      <c r="G258" s="17" t="s">
        <v>13175</v>
      </c>
    </row>
    <row r="259" spans="1:7" ht="37.5">
      <c r="A259" s="200">
        <f t="shared" si="3"/>
        <v>253</v>
      </c>
      <c r="B259" s="200">
        <v>253</v>
      </c>
      <c r="C259" s="17" t="s">
        <v>9</v>
      </c>
      <c r="D259" s="17" t="s">
        <v>1021</v>
      </c>
      <c r="E259" s="17" t="s">
        <v>234</v>
      </c>
      <c r="F259" s="18" t="s">
        <v>55</v>
      </c>
      <c r="G259" s="17" t="s">
        <v>14458</v>
      </c>
    </row>
    <row r="260" spans="1:7" ht="56.25">
      <c r="A260" s="200">
        <f t="shared" si="3"/>
        <v>254</v>
      </c>
      <c r="B260" s="200">
        <v>254</v>
      </c>
      <c r="C260" s="17" t="s">
        <v>9</v>
      </c>
      <c r="D260" s="17" t="s">
        <v>1022</v>
      </c>
      <c r="E260" s="17" t="s">
        <v>1023</v>
      </c>
      <c r="F260" s="18" t="s">
        <v>55</v>
      </c>
      <c r="G260" s="17" t="s">
        <v>13319</v>
      </c>
    </row>
    <row r="261" spans="1:7" ht="37.5">
      <c r="A261" s="200">
        <f t="shared" si="3"/>
        <v>255</v>
      </c>
      <c r="B261" s="200">
        <v>255</v>
      </c>
      <c r="C261" s="17" t="s">
        <v>9</v>
      </c>
      <c r="D261" s="17" t="s">
        <v>1025</v>
      </c>
      <c r="E261" s="17" t="s">
        <v>1026</v>
      </c>
      <c r="F261" s="18" t="s">
        <v>55</v>
      </c>
      <c r="G261" s="17" t="s">
        <v>14459</v>
      </c>
    </row>
    <row r="262" spans="1:7" ht="56.25">
      <c r="A262" s="200">
        <f t="shared" si="3"/>
        <v>256</v>
      </c>
      <c r="B262" s="200">
        <v>256</v>
      </c>
      <c r="C262" s="17" t="s">
        <v>9</v>
      </c>
      <c r="D262" s="17" t="s">
        <v>1027</v>
      </c>
      <c r="E262" s="17" t="s">
        <v>1028</v>
      </c>
      <c r="F262" s="18" t="s">
        <v>55</v>
      </c>
      <c r="G262" s="17" t="s">
        <v>13048</v>
      </c>
    </row>
    <row r="263" spans="1:7" ht="37.5">
      <c r="A263" s="200">
        <f t="shared" si="3"/>
        <v>257</v>
      </c>
      <c r="B263" s="200">
        <v>257</v>
      </c>
      <c r="C263" s="17" t="s">
        <v>9</v>
      </c>
      <c r="D263" s="17" t="s">
        <v>1030</v>
      </c>
      <c r="E263" s="17" t="s">
        <v>1031</v>
      </c>
      <c r="F263" s="18" t="s">
        <v>55</v>
      </c>
      <c r="G263" s="17" t="s">
        <v>14460</v>
      </c>
    </row>
    <row r="264" spans="1:7" ht="56.25">
      <c r="A264" s="200">
        <f t="shared" si="3"/>
        <v>258</v>
      </c>
      <c r="B264" s="200">
        <v>258</v>
      </c>
      <c r="C264" s="17" t="s">
        <v>9</v>
      </c>
      <c r="D264" s="17" t="s">
        <v>1032</v>
      </c>
      <c r="E264" s="17" t="s">
        <v>1033</v>
      </c>
      <c r="F264" s="18" t="s">
        <v>55</v>
      </c>
      <c r="G264" s="17" t="s">
        <v>14461</v>
      </c>
    </row>
    <row r="265" spans="1:7" ht="37.5">
      <c r="A265" s="200">
        <f t="shared" si="3"/>
        <v>259</v>
      </c>
      <c r="B265" s="200">
        <v>259</v>
      </c>
      <c r="C265" s="17" t="s">
        <v>9</v>
      </c>
      <c r="D265" s="17" t="s">
        <v>1034</v>
      </c>
      <c r="E265" s="17" t="s">
        <v>1035</v>
      </c>
      <c r="F265" s="18" t="s">
        <v>55</v>
      </c>
      <c r="G265" s="17" t="s">
        <v>13221</v>
      </c>
    </row>
    <row r="266" spans="1:7" ht="56.25">
      <c r="A266" s="200">
        <f t="shared" ref="A266:A329" si="4">+A265+1</f>
        <v>260</v>
      </c>
      <c r="B266" s="200">
        <v>260</v>
      </c>
      <c r="C266" s="17" t="s">
        <v>9</v>
      </c>
      <c r="D266" s="17" t="s">
        <v>1037</v>
      </c>
      <c r="E266" s="17" t="s">
        <v>1038</v>
      </c>
      <c r="F266" s="18" t="s">
        <v>55</v>
      </c>
      <c r="G266" s="17" t="s">
        <v>14462</v>
      </c>
    </row>
    <row r="267" spans="1:7" ht="56.25">
      <c r="A267" s="200">
        <f t="shared" si="4"/>
        <v>261</v>
      </c>
      <c r="B267" s="200">
        <v>261</v>
      </c>
      <c r="C267" s="17" t="s">
        <v>9</v>
      </c>
      <c r="D267" s="17" t="s">
        <v>1039</v>
      </c>
      <c r="E267" s="17" t="s">
        <v>1040</v>
      </c>
      <c r="F267" s="18" t="s">
        <v>55</v>
      </c>
      <c r="G267" s="17" t="s">
        <v>13421</v>
      </c>
    </row>
    <row r="268" spans="1:7" ht="37.5">
      <c r="A268" s="200">
        <f t="shared" si="4"/>
        <v>262</v>
      </c>
      <c r="B268" s="200">
        <v>262</v>
      </c>
      <c r="C268" s="17" t="s">
        <v>9</v>
      </c>
      <c r="D268" s="17" t="s">
        <v>1042</v>
      </c>
      <c r="E268" s="17" t="s">
        <v>1043</v>
      </c>
      <c r="F268" s="18" t="s">
        <v>55</v>
      </c>
      <c r="G268" s="17" t="s">
        <v>13127</v>
      </c>
    </row>
    <row r="269" spans="1:7" ht="56.25">
      <c r="A269" s="200">
        <f t="shared" si="4"/>
        <v>263</v>
      </c>
      <c r="B269" s="200">
        <v>263</v>
      </c>
      <c r="C269" s="17" t="s">
        <v>9</v>
      </c>
      <c r="D269" s="17" t="s">
        <v>1045</v>
      </c>
      <c r="E269" s="17" t="s">
        <v>1046</v>
      </c>
      <c r="F269" s="18" t="s">
        <v>55</v>
      </c>
      <c r="G269" s="17" t="s">
        <v>14463</v>
      </c>
    </row>
    <row r="270" spans="1:7" ht="56.25">
      <c r="A270" s="200">
        <f t="shared" si="4"/>
        <v>264</v>
      </c>
      <c r="B270" s="200">
        <v>264</v>
      </c>
      <c r="C270" s="17" t="s">
        <v>9</v>
      </c>
      <c r="D270" s="17" t="s">
        <v>1047</v>
      </c>
      <c r="E270" s="17" t="s">
        <v>1048</v>
      </c>
      <c r="F270" s="18" t="s">
        <v>55</v>
      </c>
      <c r="G270" s="17" t="s">
        <v>14464</v>
      </c>
    </row>
    <row r="271" spans="1:7" ht="37.5">
      <c r="A271" s="200">
        <f t="shared" si="4"/>
        <v>265</v>
      </c>
      <c r="B271" s="200">
        <v>265</v>
      </c>
      <c r="C271" s="17" t="s">
        <v>9</v>
      </c>
      <c r="D271" s="17" t="s">
        <v>1050</v>
      </c>
      <c r="E271" s="17" t="s">
        <v>1051</v>
      </c>
      <c r="F271" s="18" t="s">
        <v>55</v>
      </c>
      <c r="G271" s="17" t="s">
        <v>14465</v>
      </c>
    </row>
    <row r="272" spans="1:7" ht="37.5">
      <c r="A272" s="200">
        <f t="shared" si="4"/>
        <v>266</v>
      </c>
      <c r="B272" s="200">
        <v>266</v>
      </c>
      <c r="C272" s="17" t="s">
        <v>9</v>
      </c>
      <c r="D272" s="17" t="s">
        <v>1052</v>
      </c>
      <c r="E272" s="17" t="s">
        <v>1053</v>
      </c>
      <c r="F272" s="18" t="s">
        <v>55</v>
      </c>
      <c r="G272" s="17" t="s">
        <v>14466</v>
      </c>
    </row>
    <row r="273" spans="1:7" ht="56.25">
      <c r="A273" s="200">
        <f t="shared" si="4"/>
        <v>267</v>
      </c>
      <c r="B273" s="200">
        <v>267</v>
      </c>
      <c r="C273" s="17" t="s">
        <v>9</v>
      </c>
      <c r="D273" s="17" t="s">
        <v>1054</v>
      </c>
      <c r="E273" s="17" t="s">
        <v>1055</v>
      </c>
      <c r="F273" s="18" t="s">
        <v>55</v>
      </c>
      <c r="G273" s="17" t="s">
        <v>13370</v>
      </c>
    </row>
    <row r="274" spans="1:7" ht="37.5">
      <c r="A274" s="200">
        <f t="shared" si="4"/>
        <v>268</v>
      </c>
      <c r="B274" s="200">
        <v>268</v>
      </c>
      <c r="C274" s="17" t="s">
        <v>9</v>
      </c>
      <c r="D274" s="17" t="s">
        <v>1057</v>
      </c>
      <c r="E274" s="17" t="s">
        <v>1058</v>
      </c>
      <c r="F274" s="18" t="s">
        <v>55</v>
      </c>
      <c r="G274" s="17" t="s">
        <v>13419</v>
      </c>
    </row>
    <row r="275" spans="1:7" ht="56.25">
      <c r="A275" s="200">
        <f t="shared" si="4"/>
        <v>269</v>
      </c>
      <c r="B275" s="200">
        <v>269</v>
      </c>
      <c r="C275" s="17" t="s">
        <v>9</v>
      </c>
      <c r="D275" s="17" t="s">
        <v>1060</v>
      </c>
      <c r="E275" s="17" t="s">
        <v>1061</v>
      </c>
      <c r="F275" s="18" t="s">
        <v>55</v>
      </c>
      <c r="G275" s="17" t="s">
        <v>14467</v>
      </c>
    </row>
    <row r="276" spans="1:7" ht="37.5">
      <c r="A276" s="200">
        <f t="shared" si="4"/>
        <v>270</v>
      </c>
      <c r="B276" s="200">
        <v>270</v>
      </c>
      <c r="C276" s="17" t="s">
        <v>9</v>
      </c>
      <c r="D276" s="17" t="s">
        <v>1062</v>
      </c>
      <c r="E276" s="17" t="s">
        <v>1063</v>
      </c>
      <c r="F276" s="18" t="s">
        <v>55</v>
      </c>
      <c r="G276" s="17" t="s">
        <v>14468</v>
      </c>
    </row>
    <row r="277" spans="1:7" ht="56.25">
      <c r="A277" s="200">
        <f t="shared" si="4"/>
        <v>271</v>
      </c>
      <c r="B277" s="200">
        <v>271</v>
      </c>
      <c r="C277" s="17" t="s">
        <v>9</v>
      </c>
      <c r="D277" s="17" t="s">
        <v>1064</v>
      </c>
      <c r="E277" s="17" t="s">
        <v>1065</v>
      </c>
      <c r="F277" s="18" t="s">
        <v>55</v>
      </c>
      <c r="G277" s="17" t="s">
        <v>14469</v>
      </c>
    </row>
    <row r="278" spans="1:7" ht="56.25">
      <c r="A278" s="200">
        <f t="shared" si="4"/>
        <v>272</v>
      </c>
      <c r="B278" s="200">
        <v>272</v>
      </c>
      <c r="C278" s="17" t="s">
        <v>9</v>
      </c>
      <c r="D278" s="17" t="s">
        <v>1066</v>
      </c>
      <c r="E278" s="17" t="s">
        <v>251</v>
      </c>
      <c r="F278" s="18" t="s">
        <v>55</v>
      </c>
      <c r="G278" s="17" t="s">
        <v>14470</v>
      </c>
    </row>
    <row r="279" spans="1:7" ht="56.25">
      <c r="A279" s="200">
        <f t="shared" si="4"/>
        <v>273</v>
      </c>
      <c r="B279" s="200">
        <v>273</v>
      </c>
      <c r="C279" s="17" t="s">
        <v>9</v>
      </c>
      <c r="D279" s="17" t="s">
        <v>1068</v>
      </c>
      <c r="E279" s="17" t="s">
        <v>1069</v>
      </c>
      <c r="F279" s="18" t="s">
        <v>55</v>
      </c>
      <c r="G279" s="17" t="s">
        <v>14471</v>
      </c>
    </row>
    <row r="280" spans="1:7" ht="56.25">
      <c r="A280" s="200">
        <f t="shared" si="4"/>
        <v>274</v>
      </c>
      <c r="B280" s="200">
        <v>274</v>
      </c>
      <c r="C280" s="17" t="s">
        <v>9</v>
      </c>
      <c r="D280" s="17" t="s">
        <v>1070</v>
      </c>
      <c r="E280" s="17" t="s">
        <v>1071</v>
      </c>
      <c r="F280" s="18" t="s">
        <v>55</v>
      </c>
      <c r="G280" s="17" t="s">
        <v>13034</v>
      </c>
    </row>
    <row r="281" spans="1:7" ht="37.5">
      <c r="A281" s="200">
        <f t="shared" si="4"/>
        <v>275</v>
      </c>
      <c r="B281" s="200">
        <v>275</v>
      </c>
      <c r="C281" s="17" t="s">
        <v>9</v>
      </c>
      <c r="D281" s="17" t="s">
        <v>1073</v>
      </c>
      <c r="E281" s="17" t="s">
        <v>1074</v>
      </c>
      <c r="F281" s="18" t="s">
        <v>55</v>
      </c>
      <c r="G281" s="17" t="s">
        <v>14472</v>
      </c>
    </row>
    <row r="282" spans="1:7" ht="37.5">
      <c r="A282" s="200">
        <f t="shared" si="4"/>
        <v>276</v>
      </c>
      <c r="B282" s="200">
        <v>276</v>
      </c>
      <c r="C282" s="17" t="s">
        <v>9</v>
      </c>
      <c r="D282" s="17" t="s">
        <v>1075</v>
      </c>
      <c r="E282" s="17" t="s">
        <v>1076</v>
      </c>
      <c r="F282" s="18" t="s">
        <v>55</v>
      </c>
      <c r="G282" s="17" t="s">
        <v>14473</v>
      </c>
    </row>
    <row r="283" spans="1:7" ht="56.25">
      <c r="A283" s="200">
        <f t="shared" si="4"/>
        <v>277</v>
      </c>
      <c r="B283" s="200">
        <v>277</v>
      </c>
      <c r="C283" s="17" t="s">
        <v>9</v>
      </c>
      <c r="D283" s="17" t="s">
        <v>1077</v>
      </c>
      <c r="E283" s="17" t="s">
        <v>1078</v>
      </c>
      <c r="F283" s="18" t="s">
        <v>55</v>
      </c>
      <c r="G283" s="17" t="s">
        <v>14474</v>
      </c>
    </row>
    <row r="284" spans="1:7" ht="37.5">
      <c r="A284" s="200">
        <f t="shared" si="4"/>
        <v>278</v>
      </c>
      <c r="B284" s="200">
        <v>278</v>
      </c>
      <c r="C284" s="17" t="s">
        <v>9</v>
      </c>
      <c r="D284" s="17" t="s">
        <v>1079</v>
      </c>
      <c r="E284" s="17" t="s">
        <v>1080</v>
      </c>
      <c r="F284" s="18" t="s">
        <v>55</v>
      </c>
      <c r="G284" s="17" t="s">
        <v>14475</v>
      </c>
    </row>
    <row r="285" spans="1:7" ht="37.5">
      <c r="A285" s="200">
        <f t="shared" si="4"/>
        <v>279</v>
      </c>
      <c r="B285" s="200">
        <v>279</v>
      </c>
      <c r="C285" s="17" t="s">
        <v>9</v>
      </c>
      <c r="D285" s="17" t="s">
        <v>1082</v>
      </c>
      <c r="E285" s="17" t="s">
        <v>1083</v>
      </c>
      <c r="F285" s="18" t="s">
        <v>55</v>
      </c>
      <c r="G285" s="17" t="s">
        <v>13231</v>
      </c>
    </row>
    <row r="286" spans="1:7" ht="56.25">
      <c r="A286" s="200">
        <f t="shared" si="4"/>
        <v>280</v>
      </c>
      <c r="B286" s="200">
        <v>280</v>
      </c>
      <c r="C286" s="17" t="s">
        <v>9</v>
      </c>
      <c r="D286" s="17" t="s">
        <v>1085</v>
      </c>
      <c r="E286" s="17" t="s">
        <v>1086</v>
      </c>
      <c r="F286" s="18" t="s">
        <v>55</v>
      </c>
      <c r="G286" s="17" t="s">
        <v>14476</v>
      </c>
    </row>
    <row r="287" spans="1:7" ht="37.5">
      <c r="A287" s="200">
        <f t="shared" si="4"/>
        <v>281</v>
      </c>
      <c r="B287" s="200">
        <v>281</v>
      </c>
      <c r="C287" s="17" t="s">
        <v>9</v>
      </c>
      <c r="D287" s="17" t="s">
        <v>1087</v>
      </c>
      <c r="E287" s="17" t="s">
        <v>888</v>
      </c>
      <c r="F287" s="18" t="s">
        <v>55</v>
      </c>
      <c r="G287" s="17" t="s">
        <v>13361</v>
      </c>
    </row>
    <row r="288" spans="1:7" ht="37.5">
      <c r="A288" s="200">
        <f t="shared" si="4"/>
        <v>282</v>
      </c>
      <c r="B288" s="200">
        <v>282</v>
      </c>
      <c r="C288" s="17" t="s">
        <v>9</v>
      </c>
      <c r="D288" s="17" t="s">
        <v>1089</v>
      </c>
      <c r="E288" s="17" t="s">
        <v>1090</v>
      </c>
      <c r="F288" s="18" t="s">
        <v>55</v>
      </c>
      <c r="G288" s="17" t="s">
        <v>13185</v>
      </c>
    </row>
    <row r="289" spans="1:7" ht="37.5">
      <c r="A289" s="200">
        <f t="shared" si="4"/>
        <v>283</v>
      </c>
      <c r="B289" s="200">
        <v>283</v>
      </c>
      <c r="C289" s="17" t="s">
        <v>9</v>
      </c>
      <c r="D289" s="17" t="s">
        <v>1092</v>
      </c>
      <c r="E289" s="17" t="s">
        <v>1093</v>
      </c>
      <c r="F289" s="18" t="s">
        <v>55</v>
      </c>
      <c r="G289" s="17" t="s">
        <v>14477</v>
      </c>
    </row>
    <row r="290" spans="1:7" ht="37.5">
      <c r="A290" s="200">
        <f t="shared" si="4"/>
        <v>284</v>
      </c>
      <c r="B290" s="200">
        <v>284</v>
      </c>
      <c r="C290" s="17" t="s">
        <v>9</v>
      </c>
      <c r="D290" s="17" t="s">
        <v>1094</v>
      </c>
      <c r="E290" s="17" t="s">
        <v>234</v>
      </c>
      <c r="F290" s="18" t="s">
        <v>55</v>
      </c>
      <c r="G290" s="17" t="s">
        <v>14478</v>
      </c>
    </row>
    <row r="291" spans="1:7" ht="37.5">
      <c r="A291" s="200">
        <f t="shared" si="4"/>
        <v>285</v>
      </c>
      <c r="B291" s="200">
        <v>285</v>
      </c>
      <c r="C291" s="17" t="s">
        <v>9</v>
      </c>
      <c r="D291" s="17" t="s">
        <v>1095</v>
      </c>
      <c r="E291" s="17" t="s">
        <v>1096</v>
      </c>
      <c r="F291" s="18" t="s">
        <v>55</v>
      </c>
      <c r="G291" s="17" t="s">
        <v>13154</v>
      </c>
    </row>
    <row r="292" spans="1:7" ht="37.5">
      <c r="A292" s="200">
        <f t="shared" si="4"/>
        <v>286</v>
      </c>
      <c r="B292" s="200">
        <v>286</v>
      </c>
      <c r="C292" s="17" t="s">
        <v>9</v>
      </c>
      <c r="D292" s="17" t="s">
        <v>1098</v>
      </c>
      <c r="E292" s="17" t="s">
        <v>1099</v>
      </c>
      <c r="F292" s="18" t="s">
        <v>55</v>
      </c>
      <c r="G292" s="17" t="s">
        <v>14479</v>
      </c>
    </row>
    <row r="293" spans="1:7" ht="37.5">
      <c r="A293" s="200">
        <f t="shared" si="4"/>
        <v>287</v>
      </c>
      <c r="B293" s="200">
        <v>287</v>
      </c>
      <c r="C293" s="17" t="s">
        <v>9</v>
      </c>
      <c r="D293" s="17" t="s">
        <v>1100</v>
      </c>
      <c r="E293" s="17" t="s">
        <v>1101</v>
      </c>
      <c r="F293" s="18" t="s">
        <v>55</v>
      </c>
      <c r="G293" s="17" t="s">
        <v>14480</v>
      </c>
    </row>
    <row r="294" spans="1:7" ht="37.5">
      <c r="A294" s="200">
        <f t="shared" si="4"/>
        <v>288</v>
      </c>
      <c r="B294" s="200">
        <v>288</v>
      </c>
      <c r="C294" s="17" t="s">
        <v>9</v>
      </c>
      <c r="D294" s="17" t="s">
        <v>1102</v>
      </c>
      <c r="E294" s="17" t="s">
        <v>1103</v>
      </c>
      <c r="F294" s="18" t="s">
        <v>55</v>
      </c>
      <c r="G294" s="17" t="s">
        <v>14481</v>
      </c>
    </row>
    <row r="295" spans="1:7" ht="37.5">
      <c r="A295" s="200">
        <f t="shared" si="4"/>
        <v>289</v>
      </c>
      <c r="B295" s="200">
        <v>289</v>
      </c>
      <c r="C295" s="17" t="s">
        <v>9</v>
      </c>
      <c r="D295" s="17" t="s">
        <v>1104</v>
      </c>
      <c r="E295" s="17" t="s">
        <v>1105</v>
      </c>
      <c r="F295" s="18" t="s">
        <v>55</v>
      </c>
      <c r="G295" s="17" t="s">
        <v>14482</v>
      </c>
    </row>
    <row r="296" spans="1:7" ht="37.5">
      <c r="A296" s="200">
        <f t="shared" si="4"/>
        <v>290</v>
      </c>
      <c r="B296" s="200">
        <v>290</v>
      </c>
      <c r="C296" s="17" t="s">
        <v>9</v>
      </c>
      <c r="D296" s="17" t="s">
        <v>1106</v>
      </c>
      <c r="E296" s="17" t="s">
        <v>1107</v>
      </c>
      <c r="F296" s="18" t="s">
        <v>55</v>
      </c>
      <c r="G296" s="17" t="s">
        <v>14483</v>
      </c>
    </row>
    <row r="297" spans="1:7" ht="75">
      <c r="A297" s="200">
        <f t="shared" si="4"/>
        <v>291</v>
      </c>
      <c r="B297" s="200">
        <v>291</v>
      </c>
      <c r="C297" s="17" t="s">
        <v>9</v>
      </c>
      <c r="D297" s="17" t="s">
        <v>1108</v>
      </c>
      <c r="E297" s="17" t="s">
        <v>1109</v>
      </c>
      <c r="F297" s="18" t="s">
        <v>55</v>
      </c>
      <c r="G297" s="17" t="s">
        <v>14484</v>
      </c>
    </row>
    <row r="298" spans="1:7" ht="56.25">
      <c r="A298" s="200">
        <f t="shared" si="4"/>
        <v>292</v>
      </c>
      <c r="B298" s="200">
        <v>292</v>
      </c>
      <c r="C298" s="17" t="s">
        <v>9</v>
      </c>
      <c r="D298" s="17" t="s">
        <v>1110</v>
      </c>
      <c r="E298" s="17" t="s">
        <v>1111</v>
      </c>
      <c r="F298" s="18" t="s">
        <v>55</v>
      </c>
      <c r="G298" s="17" t="s">
        <v>14485</v>
      </c>
    </row>
    <row r="299" spans="1:7" ht="37.5">
      <c r="A299" s="200">
        <f t="shared" si="4"/>
        <v>293</v>
      </c>
      <c r="B299" s="200">
        <v>293</v>
      </c>
      <c r="C299" s="17" t="s">
        <v>9</v>
      </c>
      <c r="D299" s="17" t="s">
        <v>1112</v>
      </c>
      <c r="E299" s="17" t="s">
        <v>1113</v>
      </c>
      <c r="F299" s="18" t="s">
        <v>55</v>
      </c>
      <c r="G299" s="17" t="s">
        <v>13094</v>
      </c>
    </row>
    <row r="300" spans="1:7" ht="56.25">
      <c r="A300" s="200">
        <f t="shared" si="4"/>
        <v>294</v>
      </c>
      <c r="B300" s="200">
        <v>294</v>
      </c>
      <c r="C300" s="17" t="s">
        <v>9</v>
      </c>
      <c r="D300" s="17" t="s">
        <v>1115</v>
      </c>
      <c r="E300" s="17" t="s">
        <v>1116</v>
      </c>
      <c r="F300" s="18" t="s">
        <v>55</v>
      </c>
      <c r="G300" s="17" t="s">
        <v>13351</v>
      </c>
    </row>
    <row r="301" spans="1:7" ht="37.5">
      <c r="A301" s="200">
        <f t="shared" si="4"/>
        <v>295</v>
      </c>
      <c r="B301" s="200">
        <v>295</v>
      </c>
      <c r="C301" s="17" t="s">
        <v>9</v>
      </c>
      <c r="D301" s="17" t="s">
        <v>1118</v>
      </c>
      <c r="E301" s="17" t="s">
        <v>234</v>
      </c>
      <c r="F301" s="18" t="s">
        <v>55</v>
      </c>
      <c r="G301" s="17" t="s">
        <v>14486</v>
      </c>
    </row>
    <row r="302" spans="1:7" ht="37.5">
      <c r="A302" s="200">
        <f t="shared" si="4"/>
        <v>296</v>
      </c>
      <c r="B302" s="200">
        <v>296</v>
      </c>
      <c r="C302" s="17" t="s">
        <v>9</v>
      </c>
      <c r="D302" s="17" t="s">
        <v>1120</v>
      </c>
      <c r="E302" s="17" t="s">
        <v>1121</v>
      </c>
      <c r="F302" s="18" t="s">
        <v>55</v>
      </c>
      <c r="G302" s="17" t="s">
        <v>14487</v>
      </c>
    </row>
    <row r="303" spans="1:7" ht="37.5">
      <c r="A303" s="200">
        <f t="shared" si="4"/>
        <v>297</v>
      </c>
      <c r="B303" s="200">
        <v>297</v>
      </c>
      <c r="C303" s="17" t="s">
        <v>9</v>
      </c>
      <c r="D303" s="17" t="s">
        <v>1122</v>
      </c>
      <c r="E303" s="17" t="s">
        <v>1123</v>
      </c>
      <c r="F303" s="18" t="s">
        <v>55</v>
      </c>
      <c r="G303" s="17" t="s">
        <v>13367</v>
      </c>
    </row>
    <row r="304" spans="1:7" ht="37.5">
      <c r="A304" s="200">
        <f t="shared" si="4"/>
        <v>298</v>
      </c>
      <c r="B304" s="200">
        <v>298</v>
      </c>
      <c r="C304" s="17" t="s">
        <v>9</v>
      </c>
      <c r="D304" s="17" t="s">
        <v>1125</v>
      </c>
      <c r="E304" s="17" t="s">
        <v>1126</v>
      </c>
      <c r="F304" s="18" t="s">
        <v>55</v>
      </c>
      <c r="G304" s="17" t="s">
        <v>13372</v>
      </c>
    </row>
    <row r="305" spans="1:7" ht="37.5">
      <c r="A305" s="200">
        <f t="shared" si="4"/>
        <v>299</v>
      </c>
      <c r="B305" s="200">
        <v>299</v>
      </c>
      <c r="C305" s="17" t="s">
        <v>9</v>
      </c>
      <c r="D305" s="17" t="s">
        <v>1128</v>
      </c>
      <c r="E305" s="17" t="s">
        <v>1129</v>
      </c>
      <c r="F305" s="18" t="s">
        <v>55</v>
      </c>
      <c r="G305" s="17" t="s">
        <v>14488</v>
      </c>
    </row>
    <row r="306" spans="1:7" ht="56.25">
      <c r="A306" s="200">
        <f t="shared" si="4"/>
        <v>300</v>
      </c>
      <c r="B306" s="200">
        <v>300</v>
      </c>
      <c r="C306" s="17" t="s">
        <v>9</v>
      </c>
      <c r="D306" s="17" t="s">
        <v>1131</v>
      </c>
      <c r="E306" s="17" t="s">
        <v>1132</v>
      </c>
      <c r="F306" s="18" t="s">
        <v>55</v>
      </c>
      <c r="G306" s="17" t="s">
        <v>14489</v>
      </c>
    </row>
    <row r="307" spans="1:7" ht="37.5">
      <c r="A307" s="200">
        <f t="shared" si="4"/>
        <v>301</v>
      </c>
      <c r="B307" s="200">
        <v>301</v>
      </c>
      <c r="C307" s="17" t="s">
        <v>9</v>
      </c>
      <c r="D307" s="17" t="s">
        <v>1134</v>
      </c>
      <c r="E307" s="17" t="s">
        <v>1135</v>
      </c>
      <c r="F307" s="18" t="s">
        <v>55</v>
      </c>
      <c r="G307" s="17" t="s">
        <v>14490</v>
      </c>
    </row>
    <row r="308" spans="1:7" ht="37.5">
      <c r="A308" s="200">
        <f t="shared" si="4"/>
        <v>302</v>
      </c>
      <c r="B308" s="200">
        <v>302</v>
      </c>
      <c r="C308" s="17" t="s">
        <v>9</v>
      </c>
      <c r="D308" s="17" t="s">
        <v>1137</v>
      </c>
      <c r="E308" s="17" t="s">
        <v>1138</v>
      </c>
      <c r="F308" s="18" t="s">
        <v>55</v>
      </c>
      <c r="G308" s="17" t="s">
        <v>14491</v>
      </c>
    </row>
    <row r="309" spans="1:7" ht="56.25">
      <c r="A309" s="200">
        <f t="shared" si="4"/>
        <v>303</v>
      </c>
      <c r="B309" s="200">
        <v>303</v>
      </c>
      <c r="C309" s="17" t="s">
        <v>9</v>
      </c>
      <c r="D309" s="17" t="s">
        <v>1139</v>
      </c>
      <c r="E309" s="17" t="s">
        <v>1140</v>
      </c>
      <c r="F309" s="18" t="s">
        <v>55</v>
      </c>
      <c r="G309" s="17" t="s">
        <v>13413</v>
      </c>
    </row>
    <row r="310" spans="1:7" ht="75">
      <c r="A310" s="200">
        <f t="shared" si="4"/>
        <v>304</v>
      </c>
      <c r="B310" s="200">
        <v>304</v>
      </c>
      <c r="C310" s="17" t="s">
        <v>9</v>
      </c>
      <c r="D310" s="17" t="s">
        <v>1142</v>
      </c>
      <c r="E310" s="17" t="s">
        <v>1143</v>
      </c>
      <c r="F310" s="18" t="s">
        <v>55</v>
      </c>
      <c r="G310" s="17" t="s">
        <v>14492</v>
      </c>
    </row>
    <row r="311" spans="1:7" ht="56.25">
      <c r="A311" s="200">
        <f t="shared" si="4"/>
        <v>305</v>
      </c>
      <c r="B311" s="200">
        <v>305</v>
      </c>
      <c r="C311" s="17" t="s">
        <v>9</v>
      </c>
      <c r="D311" s="17" t="s">
        <v>1144</v>
      </c>
      <c r="E311" s="17" t="s">
        <v>1145</v>
      </c>
      <c r="F311" s="18" t="s">
        <v>55</v>
      </c>
      <c r="G311" s="17" t="s">
        <v>14493</v>
      </c>
    </row>
    <row r="312" spans="1:7" ht="37.5">
      <c r="A312" s="200">
        <f t="shared" si="4"/>
        <v>306</v>
      </c>
      <c r="B312" s="200">
        <v>306</v>
      </c>
      <c r="C312" s="17" t="s">
        <v>9</v>
      </c>
      <c r="D312" s="17" t="s">
        <v>1146</v>
      </c>
      <c r="E312" s="17" t="s">
        <v>1147</v>
      </c>
      <c r="F312" s="18" t="s">
        <v>55</v>
      </c>
      <c r="G312" s="17" t="s">
        <v>14494</v>
      </c>
    </row>
    <row r="313" spans="1:7" ht="56.25">
      <c r="A313" s="200">
        <f t="shared" si="4"/>
        <v>307</v>
      </c>
      <c r="B313" s="200">
        <v>307</v>
      </c>
      <c r="C313" s="17" t="s">
        <v>9</v>
      </c>
      <c r="D313" s="17" t="s">
        <v>1148</v>
      </c>
      <c r="E313" s="17" t="s">
        <v>1149</v>
      </c>
      <c r="F313" s="18" t="s">
        <v>55</v>
      </c>
      <c r="G313" s="17" t="s">
        <v>13157</v>
      </c>
    </row>
    <row r="314" spans="1:7" ht="37.5">
      <c r="A314" s="200">
        <f t="shared" si="4"/>
        <v>308</v>
      </c>
      <c r="B314" s="200">
        <v>308</v>
      </c>
      <c r="C314" s="17" t="s">
        <v>9</v>
      </c>
      <c r="D314" s="17" t="s">
        <v>1151</v>
      </c>
      <c r="E314" s="17" t="s">
        <v>1152</v>
      </c>
      <c r="F314" s="18" t="s">
        <v>55</v>
      </c>
      <c r="G314" s="17" t="s">
        <v>13305</v>
      </c>
    </row>
    <row r="315" spans="1:7" ht="37.5">
      <c r="A315" s="200">
        <f t="shared" si="4"/>
        <v>309</v>
      </c>
      <c r="B315" s="200">
        <v>309</v>
      </c>
      <c r="C315" s="17" t="s">
        <v>9</v>
      </c>
      <c r="D315" s="17" t="s">
        <v>1154</v>
      </c>
      <c r="E315" s="17" t="s">
        <v>1155</v>
      </c>
      <c r="F315" s="18" t="s">
        <v>55</v>
      </c>
      <c r="G315" s="17" t="s">
        <v>14495</v>
      </c>
    </row>
    <row r="316" spans="1:7" ht="37.5">
      <c r="A316" s="200">
        <f t="shared" si="4"/>
        <v>310</v>
      </c>
      <c r="B316" s="200">
        <v>310</v>
      </c>
      <c r="C316" s="17" t="s">
        <v>9</v>
      </c>
      <c r="D316" s="17" t="s">
        <v>1156</v>
      </c>
      <c r="E316" s="17" t="s">
        <v>1157</v>
      </c>
      <c r="F316" s="18" t="s">
        <v>55</v>
      </c>
      <c r="G316" s="17" t="s">
        <v>13287</v>
      </c>
    </row>
    <row r="317" spans="1:7" ht="37.5">
      <c r="A317" s="200">
        <f t="shared" si="4"/>
        <v>311</v>
      </c>
      <c r="B317" s="200">
        <v>311</v>
      </c>
      <c r="C317" s="17" t="s">
        <v>9</v>
      </c>
      <c r="D317" s="17" t="s">
        <v>1159</v>
      </c>
      <c r="E317" s="17" t="s">
        <v>1160</v>
      </c>
      <c r="F317" s="18" t="s">
        <v>55</v>
      </c>
      <c r="G317" s="17" t="s">
        <v>13270</v>
      </c>
    </row>
    <row r="318" spans="1:7" ht="37.5">
      <c r="A318" s="200">
        <f t="shared" si="4"/>
        <v>312</v>
      </c>
      <c r="B318" s="200">
        <v>312</v>
      </c>
      <c r="C318" s="17" t="s">
        <v>9</v>
      </c>
      <c r="D318" s="17" t="s">
        <v>1162</v>
      </c>
      <c r="E318" s="17" t="s">
        <v>1163</v>
      </c>
      <c r="F318" s="18" t="s">
        <v>55</v>
      </c>
      <c r="G318" s="17" t="s">
        <v>13265</v>
      </c>
    </row>
    <row r="319" spans="1:7" ht="37.5">
      <c r="A319" s="200">
        <f t="shared" si="4"/>
        <v>313</v>
      </c>
      <c r="B319" s="200">
        <v>313</v>
      </c>
      <c r="C319" s="17" t="s">
        <v>9</v>
      </c>
      <c r="D319" s="17" t="s">
        <v>1164</v>
      </c>
      <c r="E319" s="17" t="s">
        <v>1165</v>
      </c>
      <c r="F319" s="18" t="s">
        <v>55</v>
      </c>
      <c r="G319" s="17" t="s">
        <v>14496</v>
      </c>
    </row>
    <row r="320" spans="1:7" ht="56.25">
      <c r="A320" s="200">
        <f t="shared" si="4"/>
        <v>314</v>
      </c>
      <c r="B320" s="200">
        <v>314</v>
      </c>
      <c r="C320" s="17" t="s">
        <v>9</v>
      </c>
      <c r="D320" s="17" t="s">
        <v>1166</v>
      </c>
      <c r="E320" s="17" t="s">
        <v>1167</v>
      </c>
      <c r="F320" s="18" t="s">
        <v>55</v>
      </c>
      <c r="G320" s="17" t="s">
        <v>14497</v>
      </c>
    </row>
    <row r="321" spans="1:7" ht="56.25">
      <c r="A321" s="200">
        <f t="shared" si="4"/>
        <v>315</v>
      </c>
      <c r="B321" s="200">
        <v>315</v>
      </c>
      <c r="C321" s="17" t="s">
        <v>9</v>
      </c>
      <c r="D321" s="17" t="s">
        <v>1168</v>
      </c>
      <c r="E321" s="17" t="s">
        <v>1169</v>
      </c>
      <c r="F321" s="18" t="s">
        <v>55</v>
      </c>
      <c r="G321" s="17" t="s">
        <v>14498</v>
      </c>
    </row>
    <row r="322" spans="1:7" ht="56.25">
      <c r="A322" s="200">
        <f t="shared" si="4"/>
        <v>316</v>
      </c>
      <c r="B322" s="200">
        <v>316</v>
      </c>
      <c r="C322" s="17" t="s">
        <v>9</v>
      </c>
      <c r="D322" s="17" t="s">
        <v>1170</v>
      </c>
      <c r="E322" s="17" t="s">
        <v>1171</v>
      </c>
      <c r="F322" s="18" t="s">
        <v>55</v>
      </c>
      <c r="G322" s="17" t="s">
        <v>14499</v>
      </c>
    </row>
    <row r="323" spans="1:7" ht="56.25">
      <c r="A323" s="200">
        <f t="shared" si="4"/>
        <v>317</v>
      </c>
      <c r="B323" s="200">
        <v>317</v>
      </c>
      <c r="C323" s="17" t="s">
        <v>9</v>
      </c>
      <c r="D323" s="17" t="s">
        <v>1172</v>
      </c>
      <c r="E323" s="17" t="s">
        <v>1173</v>
      </c>
      <c r="F323" s="18" t="s">
        <v>55</v>
      </c>
      <c r="G323" s="17" t="s">
        <v>14500</v>
      </c>
    </row>
    <row r="324" spans="1:7" ht="37.5">
      <c r="A324" s="200">
        <f t="shared" si="4"/>
        <v>318</v>
      </c>
      <c r="B324" s="200">
        <v>318</v>
      </c>
      <c r="C324" s="17" t="s">
        <v>9</v>
      </c>
      <c r="D324" s="17" t="s">
        <v>1174</v>
      </c>
      <c r="E324" s="17" t="s">
        <v>1175</v>
      </c>
      <c r="F324" s="18" t="s">
        <v>55</v>
      </c>
      <c r="G324" s="17" t="s">
        <v>13284</v>
      </c>
    </row>
    <row r="325" spans="1:7" ht="56.25">
      <c r="A325" s="200">
        <f t="shared" si="4"/>
        <v>319</v>
      </c>
      <c r="B325" s="200">
        <v>319</v>
      </c>
      <c r="C325" s="17" t="s">
        <v>9</v>
      </c>
      <c r="D325" s="17" t="s">
        <v>1177</v>
      </c>
      <c r="E325" s="17" t="s">
        <v>234</v>
      </c>
      <c r="F325" s="18" t="s">
        <v>55</v>
      </c>
      <c r="G325" s="17" t="s">
        <v>14501</v>
      </c>
    </row>
    <row r="326" spans="1:7" ht="56.25">
      <c r="A326" s="200">
        <f t="shared" si="4"/>
        <v>320</v>
      </c>
      <c r="B326" s="200">
        <v>320</v>
      </c>
      <c r="C326" s="17" t="s">
        <v>9</v>
      </c>
      <c r="D326" s="17" t="s">
        <v>1178</v>
      </c>
      <c r="E326" s="17" t="s">
        <v>234</v>
      </c>
      <c r="F326" s="18" t="s">
        <v>55</v>
      </c>
      <c r="G326" s="17" t="s">
        <v>14502</v>
      </c>
    </row>
    <row r="327" spans="1:7" ht="37.5">
      <c r="A327" s="200">
        <f t="shared" si="4"/>
        <v>321</v>
      </c>
      <c r="B327" s="200">
        <v>321</v>
      </c>
      <c r="C327" s="17" t="s">
        <v>9</v>
      </c>
      <c r="D327" s="17" t="s">
        <v>1179</v>
      </c>
      <c r="E327" s="17" t="s">
        <v>1180</v>
      </c>
      <c r="F327" s="18" t="s">
        <v>55</v>
      </c>
      <c r="G327" s="17" t="s">
        <v>14503</v>
      </c>
    </row>
    <row r="328" spans="1:7" ht="56.25">
      <c r="A328" s="200">
        <f t="shared" si="4"/>
        <v>322</v>
      </c>
      <c r="B328" s="200">
        <v>322</v>
      </c>
      <c r="C328" s="17" t="s">
        <v>9</v>
      </c>
      <c r="D328" s="17" t="s">
        <v>1181</v>
      </c>
      <c r="E328" s="17" t="s">
        <v>1182</v>
      </c>
      <c r="F328" s="18" t="s">
        <v>55</v>
      </c>
      <c r="G328" s="17" t="s">
        <v>14504</v>
      </c>
    </row>
    <row r="329" spans="1:7" ht="56.25">
      <c r="A329" s="200">
        <f t="shared" si="4"/>
        <v>323</v>
      </c>
      <c r="B329" s="200">
        <v>323</v>
      </c>
      <c r="C329" s="17" t="s">
        <v>9</v>
      </c>
      <c r="D329" s="17" t="s">
        <v>1183</v>
      </c>
      <c r="E329" s="17" t="s">
        <v>1184</v>
      </c>
      <c r="F329" s="18" t="s">
        <v>55</v>
      </c>
      <c r="G329" s="17" t="s">
        <v>14505</v>
      </c>
    </row>
    <row r="330" spans="1:7" ht="37.5">
      <c r="A330" s="200">
        <f t="shared" ref="A330:A393" si="5">+A329+1</f>
        <v>324</v>
      </c>
      <c r="B330" s="200">
        <v>324</v>
      </c>
      <c r="C330" s="17" t="s">
        <v>9</v>
      </c>
      <c r="D330" s="17" t="s">
        <v>1185</v>
      </c>
      <c r="E330" s="17" t="s">
        <v>234</v>
      </c>
      <c r="F330" s="18" t="s">
        <v>55</v>
      </c>
      <c r="G330" s="17" t="s">
        <v>14506</v>
      </c>
    </row>
    <row r="331" spans="1:7" ht="37.5">
      <c r="A331" s="200">
        <f t="shared" si="5"/>
        <v>325</v>
      </c>
      <c r="B331" s="200">
        <v>325</v>
      </c>
      <c r="C331" s="17" t="s">
        <v>9</v>
      </c>
      <c r="D331" s="17" t="s">
        <v>1186</v>
      </c>
      <c r="E331" s="17" t="s">
        <v>1187</v>
      </c>
      <c r="F331" s="18" t="s">
        <v>55</v>
      </c>
      <c r="G331" s="17">
        <v>180234</v>
      </c>
    </row>
    <row r="332" spans="1:7" ht="56.25">
      <c r="A332" s="200">
        <f t="shared" si="5"/>
        <v>326</v>
      </c>
      <c r="B332" s="200">
        <v>326</v>
      </c>
      <c r="C332" s="17" t="s">
        <v>9</v>
      </c>
      <c r="D332" s="17" t="s">
        <v>1188</v>
      </c>
      <c r="E332" s="17" t="s">
        <v>1189</v>
      </c>
      <c r="F332" s="18" t="s">
        <v>55</v>
      </c>
      <c r="G332" s="17" t="s">
        <v>14507</v>
      </c>
    </row>
    <row r="333" spans="1:7" ht="37.5">
      <c r="A333" s="200">
        <f t="shared" si="5"/>
        <v>327</v>
      </c>
      <c r="B333" s="200">
        <v>327</v>
      </c>
      <c r="C333" s="17" t="s">
        <v>9</v>
      </c>
      <c r="D333" s="17" t="s">
        <v>1190</v>
      </c>
      <c r="E333" s="17" t="s">
        <v>1191</v>
      </c>
      <c r="F333" s="18" t="s">
        <v>55</v>
      </c>
      <c r="G333" s="17" t="s">
        <v>14508</v>
      </c>
    </row>
    <row r="334" spans="1:7" ht="37.5">
      <c r="A334" s="200">
        <f t="shared" si="5"/>
        <v>328</v>
      </c>
      <c r="B334" s="200">
        <v>328</v>
      </c>
      <c r="C334" s="17" t="s">
        <v>9</v>
      </c>
      <c r="D334" s="17" t="s">
        <v>1192</v>
      </c>
      <c r="E334" s="17" t="s">
        <v>1193</v>
      </c>
      <c r="F334" s="18" t="s">
        <v>55</v>
      </c>
      <c r="G334" s="17" t="s">
        <v>13440</v>
      </c>
    </row>
    <row r="335" spans="1:7" ht="56.25">
      <c r="A335" s="200">
        <f t="shared" si="5"/>
        <v>329</v>
      </c>
      <c r="B335" s="200">
        <v>329</v>
      </c>
      <c r="C335" s="17" t="s">
        <v>9</v>
      </c>
      <c r="D335" s="17" t="s">
        <v>1195</v>
      </c>
      <c r="E335" s="17" t="s">
        <v>1196</v>
      </c>
      <c r="F335" s="18" t="s">
        <v>55</v>
      </c>
      <c r="G335" s="17" t="s">
        <v>13238</v>
      </c>
    </row>
    <row r="336" spans="1:7" ht="56.25">
      <c r="A336" s="200">
        <f t="shared" si="5"/>
        <v>330</v>
      </c>
      <c r="B336" s="200">
        <v>330</v>
      </c>
      <c r="C336" s="17" t="s">
        <v>9</v>
      </c>
      <c r="D336" s="17" t="s">
        <v>1198</v>
      </c>
      <c r="E336" s="17" t="s">
        <v>1199</v>
      </c>
      <c r="F336" s="18" t="s">
        <v>55</v>
      </c>
      <c r="G336" s="17" t="s">
        <v>14509</v>
      </c>
    </row>
    <row r="337" spans="1:7" ht="37.5">
      <c r="A337" s="200">
        <f t="shared" si="5"/>
        <v>331</v>
      </c>
      <c r="B337" s="200">
        <v>331</v>
      </c>
      <c r="C337" s="17" t="s">
        <v>9</v>
      </c>
      <c r="D337" s="17" t="s">
        <v>1200</v>
      </c>
      <c r="E337" s="17" t="s">
        <v>1201</v>
      </c>
      <c r="F337" s="18" t="s">
        <v>55</v>
      </c>
      <c r="G337" s="17" t="s">
        <v>13368</v>
      </c>
    </row>
    <row r="338" spans="1:7" ht="56.25">
      <c r="A338" s="200">
        <f t="shared" si="5"/>
        <v>332</v>
      </c>
      <c r="B338" s="200">
        <v>332</v>
      </c>
      <c r="C338" s="17" t="s">
        <v>9</v>
      </c>
      <c r="D338" s="17" t="s">
        <v>1203</v>
      </c>
      <c r="E338" s="17" t="s">
        <v>1204</v>
      </c>
      <c r="F338" s="18" t="s">
        <v>55</v>
      </c>
      <c r="G338" s="17" t="s">
        <v>13117</v>
      </c>
    </row>
    <row r="339" spans="1:7" ht="37.5">
      <c r="A339" s="200">
        <f t="shared" si="5"/>
        <v>333</v>
      </c>
      <c r="B339" s="200">
        <v>333</v>
      </c>
      <c r="C339" s="17" t="s">
        <v>9</v>
      </c>
      <c r="D339" s="17" t="s">
        <v>1206</v>
      </c>
      <c r="E339" s="17" t="s">
        <v>1207</v>
      </c>
      <c r="F339" s="18" t="s">
        <v>55</v>
      </c>
      <c r="G339" s="17" t="s">
        <v>14510</v>
      </c>
    </row>
    <row r="340" spans="1:7" ht="37.5">
      <c r="A340" s="200">
        <f t="shared" si="5"/>
        <v>334</v>
      </c>
      <c r="B340" s="200">
        <v>334</v>
      </c>
      <c r="C340" s="17" t="s">
        <v>9</v>
      </c>
      <c r="D340" s="17" t="s">
        <v>1208</v>
      </c>
      <c r="E340" s="17" t="s">
        <v>1209</v>
      </c>
      <c r="F340" s="18" t="s">
        <v>55</v>
      </c>
      <c r="G340" s="17" t="s">
        <v>14511</v>
      </c>
    </row>
    <row r="341" spans="1:7" ht="56.25">
      <c r="A341" s="200">
        <f t="shared" si="5"/>
        <v>335</v>
      </c>
      <c r="B341" s="200">
        <v>335</v>
      </c>
      <c r="C341" s="17" t="s">
        <v>9</v>
      </c>
      <c r="D341" s="17" t="s">
        <v>1210</v>
      </c>
      <c r="E341" s="17" t="s">
        <v>1211</v>
      </c>
      <c r="F341" s="18" t="s">
        <v>55</v>
      </c>
      <c r="G341" s="17" t="s">
        <v>14512</v>
      </c>
    </row>
    <row r="342" spans="1:7" ht="37.5">
      <c r="A342" s="200">
        <f t="shared" si="5"/>
        <v>336</v>
      </c>
      <c r="B342" s="200">
        <v>336</v>
      </c>
      <c r="C342" s="17" t="s">
        <v>9</v>
      </c>
      <c r="D342" s="17" t="s">
        <v>1212</v>
      </c>
      <c r="E342" s="17" t="s">
        <v>1213</v>
      </c>
      <c r="F342" s="18" t="s">
        <v>55</v>
      </c>
      <c r="G342" s="17" t="s">
        <v>13075</v>
      </c>
    </row>
    <row r="343" spans="1:7" ht="37.5">
      <c r="A343" s="200">
        <f t="shared" si="5"/>
        <v>337</v>
      </c>
      <c r="B343" s="200">
        <v>337</v>
      </c>
      <c r="C343" s="17" t="s">
        <v>9</v>
      </c>
      <c r="D343" s="17" t="s">
        <v>1215</v>
      </c>
      <c r="E343" s="17" t="s">
        <v>1216</v>
      </c>
      <c r="F343" s="18" t="s">
        <v>55</v>
      </c>
      <c r="G343" s="17" t="s">
        <v>14513</v>
      </c>
    </row>
    <row r="344" spans="1:7" ht="37.5">
      <c r="A344" s="200">
        <f t="shared" si="5"/>
        <v>338</v>
      </c>
      <c r="B344" s="200">
        <v>338</v>
      </c>
      <c r="C344" s="17" t="s">
        <v>9</v>
      </c>
      <c r="D344" s="17" t="s">
        <v>1217</v>
      </c>
      <c r="E344" s="17" t="s">
        <v>1218</v>
      </c>
      <c r="F344" s="18" t="s">
        <v>55</v>
      </c>
      <c r="G344" s="17" t="s">
        <v>14514</v>
      </c>
    </row>
    <row r="345" spans="1:7" ht="56.25">
      <c r="A345" s="200">
        <f t="shared" si="5"/>
        <v>339</v>
      </c>
      <c r="B345" s="200">
        <v>339</v>
      </c>
      <c r="C345" s="17" t="s">
        <v>9</v>
      </c>
      <c r="D345" s="17" t="s">
        <v>1220</v>
      </c>
      <c r="E345" s="17" t="s">
        <v>1221</v>
      </c>
      <c r="F345" s="18" t="s">
        <v>55</v>
      </c>
      <c r="G345" s="17" t="s">
        <v>14515</v>
      </c>
    </row>
    <row r="346" spans="1:7" ht="56.25">
      <c r="A346" s="200">
        <f t="shared" si="5"/>
        <v>340</v>
      </c>
      <c r="B346" s="200">
        <v>340</v>
      </c>
      <c r="C346" s="17" t="s">
        <v>9</v>
      </c>
      <c r="D346" s="17" t="s">
        <v>1222</v>
      </c>
      <c r="E346" s="17" t="s">
        <v>1223</v>
      </c>
      <c r="F346" s="18" t="s">
        <v>55</v>
      </c>
      <c r="G346" s="17" t="s">
        <v>14516</v>
      </c>
    </row>
    <row r="347" spans="1:7" ht="37.5">
      <c r="A347" s="200">
        <f t="shared" si="5"/>
        <v>341</v>
      </c>
      <c r="B347" s="200">
        <v>341</v>
      </c>
      <c r="C347" s="17" t="s">
        <v>9</v>
      </c>
      <c r="D347" s="17" t="s">
        <v>1225</v>
      </c>
      <c r="E347" s="17" t="s">
        <v>1226</v>
      </c>
      <c r="F347" s="18" t="s">
        <v>55</v>
      </c>
      <c r="G347" s="17" t="s">
        <v>14517</v>
      </c>
    </row>
    <row r="348" spans="1:7" ht="37.5">
      <c r="A348" s="200">
        <f t="shared" si="5"/>
        <v>342</v>
      </c>
      <c r="B348" s="200">
        <v>342</v>
      </c>
      <c r="C348" s="17" t="s">
        <v>9</v>
      </c>
      <c r="D348" s="17" t="s">
        <v>1227</v>
      </c>
      <c r="E348" s="17" t="s">
        <v>1228</v>
      </c>
      <c r="F348" s="18" t="s">
        <v>55</v>
      </c>
      <c r="G348" s="17" t="s">
        <v>14518</v>
      </c>
    </row>
    <row r="349" spans="1:7" ht="37.5">
      <c r="A349" s="200">
        <f t="shared" si="5"/>
        <v>343</v>
      </c>
      <c r="B349" s="200">
        <v>343</v>
      </c>
      <c r="C349" s="17" t="s">
        <v>9</v>
      </c>
      <c r="D349" s="17" t="s">
        <v>1229</v>
      </c>
      <c r="E349" s="17" t="s">
        <v>1230</v>
      </c>
      <c r="F349" s="18" t="s">
        <v>55</v>
      </c>
      <c r="G349" s="17" t="s">
        <v>13217</v>
      </c>
    </row>
    <row r="350" spans="1:7" ht="56.25">
      <c r="A350" s="200">
        <f t="shared" si="5"/>
        <v>344</v>
      </c>
      <c r="B350" s="200">
        <v>344</v>
      </c>
      <c r="C350" s="17" t="s">
        <v>9</v>
      </c>
      <c r="D350" s="17" t="s">
        <v>1232</v>
      </c>
      <c r="E350" s="17" t="s">
        <v>1233</v>
      </c>
      <c r="F350" s="18" t="s">
        <v>55</v>
      </c>
      <c r="G350" s="17" t="s">
        <v>13315</v>
      </c>
    </row>
    <row r="351" spans="1:7" ht="37.5">
      <c r="A351" s="200">
        <f t="shared" si="5"/>
        <v>345</v>
      </c>
      <c r="B351" s="200">
        <v>345</v>
      </c>
      <c r="C351" s="17" t="s">
        <v>9</v>
      </c>
      <c r="D351" s="17" t="s">
        <v>1235</v>
      </c>
      <c r="E351" s="17" t="s">
        <v>1236</v>
      </c>
      <c r="F351" s="18" t="s">
        <v>55</v>
      </c>
      <c r="G351" s="17" t="s">
        <v>14519</v>
      </c>
    </row>
    <row r="352" spans="1:7" ht="37.5">
      <c r="A352" s="200">
        <f t="shared" si="5"/>
        <v>346</v>
      </c>
      <c r="B352" s="200">
        <v>346</v>
      </c>
      <c r="C352" s="17" t="s">
        <v>9</v>
      </c>
      <c r="D352" s="17" t="s">
        <v>1237</v>
      </c>
      <c r="E352" s="17" t="s">
        <v>1238</v>
      </c>
      <c r="F352" s="18" t="s">
        <v>55</v>
      </c>
      <c r="G352" s="17" t="s">
        <v>13297</v>
      </c>
    </row>
    <row r="353" spans="1:7" ht="56.25">
      <c r="A353" s="200">
        <f t="shared" si="5"/>
        <v>347</v>
      </c>
      <c r="B353" s="200">
        <v>347</v>
      </c>
      <c r="C353" s="17" t="s">
        <v>9</v>
      </c>
      <c r="D353" s="17" t="s">
        <v>1240</v>
      </c>
      <c r="E353" s="17" t="s">
        <v>1241</v>
      </c>
      <c r="F353" s="18" t="s">
        <v>55</v>
      </c>
      <c r="G353" s="17" t="s">
        <v>14520</v>
      </c>
    </row>
    <row r="354" spans="1:7" ht="56.25">
      <c r="A354" s="200">
        <f t="shared" si="5"/>
        <v>348</v>
      </c>
      <c r="B354" s="200">
        <v>348</v>
      </c>
      <c r="C354" s="17" t="s">
        <v>9</v>
      </c>
      <c r="D354" s="17" t="s">
        <v>1242</v>
      </c>
      <c r="E354" s="17" t="s">
        <v>1243</v>
      </c>
      <c r="F354" s="18" t="s">
        <v>55</v>
      </c>
      <c r="G354" s="17" t="s">
        <v>14521</v>
      </c>
    </row>
    <row r="355" spans="1:7" ht="37.5">
      <c r="A355" s="200">
        <f t="shared" si="5"/>
        <v>349</v>
      </c>
      <c r="B355" s="200">
        <v>349</v>
      </c>
      <c r="C355" s="17" t="s">
        <v>9</v>
      </c>
      <c r="D355" s="17" t="s">
        <v>1245</v>
      </c>
      <c r="E355" s="17" t="s">
        <v>1246</v>
      </c>
      <c r="F355" s="18" t="s">
        <v>55</v>
      </c>
      <c r="G355" s="17" t="s">
        <v>13390</v>
      </c>
    </row>
    <row r="356" spans="1:7" ht="56.25">
      <c r="A356" s="200">
        <f t="shared" si="5"/>
        <v>350</v>
      </c>
      <c r="B356" s="200">
        <v>350</v>
      </c>
      <c r="C356" s="17" t="s">
        <v>9</v>
      </c>
      <c r="D356" s="17" t="s">
        <v>1248</v>
      </c>
      <c r="E356" s="17" t="s">
        <v>1249</v>
      </c>
      <c r="F356" s="18" t="s">
        <v>55</v>
      </c>
      <c r="G356" s="17" t="s">
        <v>14522</v>
      </c>
    </row>
    <row r="357" spans="1:7" ht="56.25">
      <c r="A357" s="200">
        <f t="shared" si="5"/>
        <v>351</v>
      </c>
      <c r="B357" s="200">
        <v>351</v>
      </c>
      <c r="C357" s="17" t="s">
        <v>9</v>
      </c>
      <c r="D357" s="17" t="s">
        <v>1250</v>
      </c>
      <c r="E357" s="17" t="s">
        <v>1251</v>
      </c>
      <c r="F357" s="18" t="s">
        <v>55</v>
      </c>
      <c r="G357" s="17" t="s">
        <v>13225</v>
      </c>
    </row>
    <row r="358" spans="1:7" ht="37.5">
      <c r="A358" s="200">
        <f t="shared" si="5"/>
        <v>352</v>
      </c>
      <c r="B358" s="200">
        <v>352</v>
      </c>
      <c r="C358" s="17" t="s">
        <v>9</v>
      </c>
      <c r="D358" s="17" t="s">
        <v>1253</v>
      </c>
      <c r="E358" s="17" t="s">
        <v>234</v>
      </c>
      <c r="F358" s="18" t="s">
        <v>55</v>
      </c>
      <c r="G358" s="17" t="s">
        <v>14523</v>
      </c>
    </row>
    <row r="359" spans="1:7" ht="56.25">
      <c r="A359" s="200">
        <f t="shared" si="5"/>
        <v>353</v>
      </c>
      <c r="B359" s="200">
        <v>353</v>
      </c>
      <c r="C359" s="17" t="s">
        <v>9</v>
      </c>
      <c r="D359" s="17" t="s">
        <v>1255</v>
      </c>
      <c r="E359" s="17" t="s">
        <v>1256</v>
      </c>
      <c r="F359" s="18" t="s">
        <v>55</v>
      </c>
      <c r="G359" s="17" t="s">
        <v>14524</v>
      </c>
    </row>
    <row r="360" spans="1:7" ht="37.5">
      <c r="A360" s="200">
        <f t="shared" si="5"/>
        <v>354</v>
      </c>
      <c r="B360" s="200">
        <v>354</v>
      </c>
      <c r="C360" s="17" t="s">
        <v>9</v>
      </c>
      <c r="D360" s="17" t="s">
        <v>1257</v>
      </c>
      <c r="E360" s="17" t="s">
        <v>1258</v>
      </c>
      <c r="F360" s="18" t="s">
        <v>55</v>
      </c>
      <c r="G360" s="17" t="s">
        <v>14525</v>
      </c>
    </row>
    <row r="361" spans="1:7" ht="75">
      <c r="A361" s="200">
        <f t="shared" si="5"/>
        <v>355</v>
      </c>
      <c r="B361" s="200">
        <v>355</v>
      </c>
      <c r="C361" s="17" t="s">
        <v>9</v>
      </c>
      <c r="D361" s="17" t="s">
        <v>1259</v>
      </c>
      <c r="E361" s="17" t="s">
        <v>1260</v>
      </c>
      <c r="F361" s="18" t="s">
        <v>55</v>
      </c>
      <c r="G361" s="17" t="s">
        <v>14526</v>
      </c>
    </row>
    <row r="362" spans="1:7" ht="37.5">
      <c r="A362" s="200">
        <f t="shared" si="5"/>
        <v>356</v>
      </c>
      <c r="B362" s="200">
        <v>356</v>
      </c>
      <c r="C362" s="17" t="s">
        <v>9</v>
      </c>
      <c r="D362" s="17" t="s">
        <v>1261</v>
      </c>
      <c r="E362" s="17" t="s">
        <v>1262</v>
      </c>
      <c r="F362" s="18" t="s">
        <v>55</v>
      </c>
      <c r="G362" s="17" t="s">
        <v>14527</v>
      </c>
    </row>
    <row r="363" spans="1:7" ht="37.5">
      <c r="A363" s="200">
        <f t="shared" si="5"/>
        <v>357</v>
      </c>
      <c r="B363" s="200">
        <v>357</v>
      </c>
      <c r="C363" s="17" t="s">
        <v>9</v>
      </c>
      <c r="D363" s="17" t="s">
        <v>1263</v>
      </c>
      <c r="E363" s="17" t="s">
        <v>1264</v>
      </c>
      <c r="F363" s="18" t="s">
        <v>55</v>
      </c>
      <c r="G363" s="17" t="s">
        <v>14528</v>
      </c>
    </row>
    <row r="364" spans="1:7" ht="37.5">
      <c r="A364" s="200">
        <f t="shared" si="5"/>
        <v>358</v>
      </c>
      <c r="B364" s="200">
        <v>358</v>
      </c>
      <c r="C364" s="17" t="s">
        <v>9</v>
      </c>
      <c r="D364" s="17" t="s">
        <v>1265</v>
      </c>
      <c r="E364" s="17" t="s">
        <v>1266</v>
      </c>
      <c r="F364" s="18" t="s">
        <v>55</v>
      </c>
      <c r="G364" s="17" t="s">
        <v>14529</v>
      </c>
    </row>
    <row r="365" spans="1:7" ht="56.25">
      <c r="A365" s="200">
        <f t="shared" si="5"/>
        <v>359</v>
      </c>
      <c r="B365" s="200">
        <v>359</v>
      </c>
      <c r="C365" s="17" t="s">
        <v>9</v>
      </c>
      <c r="D365" s="17" t="s">
        <v>1268</v>
      </c>
      <c r="E365" s="17" t="s">
        <v>1269</v>
      </c>
      <c r="F365" s="18" t="s">
        <v>55</v>
      </c>
      <c r="G365" s="17" t="s">
        <v>14530</v>
      </c>
    </row>
    <row r="366" spans="1:7" ht="37.5">
      <c r="A366" s="200">
        <f t="shared" si="5"/>
        <v>360</v>
      </c>
      <c r="B366" s="200">
        <v>360</v>
      </c>
      <c r="C366" s="17" t="s">
        <v>9</v>
      </c>
      <c r="D366" s="17" t="s">
        <v>1270</v>
      </c>
      <c r="E366" s="17" t="s">
        <v>1271</v>
      </c>
      <c r="F366" s="18" t="s">
        <v>55</v>
      </c>
      <c r="G366" s="17" t="s">
        <v>14531</v>
      </c>
    </row>
    <row r="367" spans="1:7" ht="37.5">
      <c r="A367" s="200">
        <f t="shared" si="5"/>
        <v>361</v>
      </c>
      <c r="B367" s="200">
        <v>361</v>
      </c>
      <c r="C367" s="17" t="s">
        <v>9</v>
      </c>
      <c r="D367" s="17" t="s">
        <v>1272</v>
      </c>
      <c r="E367" s="17" t="s">
        <v>1273</v>
      </c>
      <c r="F367" s="18" t="s">
        <v>55</v>
      </c>
      <c r="G367" s="17" t="s">
        <v>14532</v>
      </c>
    </row>
    <row r="368" spans="1:7" ht="56.25">
      <c r="A368" s="200">
        <f t="shared" si="5"/>
        <v>362</v>
      </c>
      <c r="B368" s="200">
        <v>362</v>
      </c>
      <c r="C368" s="17" t="s">
        <v>9</v>
      </c>
      <c r="D368" s="17" t="s">
        <v>1274</v>
      </c>
      <c r="E368" s="17" t="s">
        <v>1275</v>
      </c>
      <c r="F368" s="18" t="s">
        <v>55</v>
      </c>
      <c r="G368" s="17" t="s">
        <v>14533</v>
      </c>
    </row>
    <row r="369" spans="1:7" ht="37.5">
      <c r="A369" s="200">
        <f t="shared" si="5"/>
        <v>363</v>
      </c>
      <c r="B369" s="200">
        <v>363</v>
      </c>
      <c r="C369" s="17" t="s">
        <v>9</v>
      </c>
      <c r="D369" s="17" t="s">
        <v>1276</v>
      </c>
      <c r="E369" s="17" t="s">
        <v>1277</v>
      </c>
      <c r="F369" s="18" t="s">
        <v>55</v>
      </c>
      <c r="G369" s="17" t="s">
        <v>13160</v>
      </c>
    </row>
    <row r="370" spans="1:7" ht="37.5">
      <c r="A370" s="200">
        <f t="shared" si="5"/>
        <v>364</v>
      </c>
      <c r="B370" s="200">
        <v>364</v>
      </c>
      <c r="C370" s="17" t="s">
        <v>9</v>
      </c>
      <c r="D370" s="17" t="s">
        <v>1279</v>
      </c>
      <c r="E370" s="17" t="s">
        <v>1280</v>
      </c>
      <c r="F370" s="18" t="s">
        <v>55</v>
      </c>
      <c r="G370" s="17" t="s">
        <v>14534</v>
      </c>
    </row>
    <row r="371" spans="1:7" ht="37.5">
      <c r="A371" s="200">
        <f t="shared" si="5"/>
        <v>365</v>
      </c>
      <c r="B371" s="200">
        <v>365</v>
      </c>
      <c r="C371" s="17" t="s">
        <v>9</v>
      </c>
      <c r="D371" s="17" t="s">
        <v>1281</v>
      </c>
      <c r="E371" s="17" t="s">
        <v>1282</v>
      </c>
      <c r="F371" s="18" t="s">
        <v>55</v>
      </c>
      <c r="G371" s="17" t="s">
        <v>14535</v>
      </c>
    </row>
    <row r="372" spans="1:7" ht="37.5">
      <c r="A372" s="200">
        <f t="shared" si="5"/>
        <v>366</v>
      </c>
      <c r="B372" s="200">
        <v>366</v>
      </c>
      <c r="C372" s="17" t="s">
        <v>9</v>
      </c>
      <c r="D372" s="17" t="s">
        <v>1283</v>
      </c>
      <c r="E372" s="17" t="s">
        <v>1284</v>
      </c>
      <c r="F372" s="18" t="s">
        <v>55</v>
      </c>
      <c r="G372" s="17" t="s">
        <v>14536</v>
      </c>
    </row>
    <row r="373" spans="1:7" ht="37.5">
      <c r="A373" s="200">
        <f t="shared" si="5"/>
        <v>367</v>
      </c>
      <c r="B373" s="200">
        <v>367</v>
      </c>
      <c r="C373" s="17" t="s">
        <v>9</v>
      </c>
      <c r="D373" s="17" t="s">
        <v>1285</v>
      </c>
      <c r="E373" s="17" t="s">
        <v>1286</v>
      </c>
      <c r="F373" s="18" t="s">
        <v>55</v>
      </c>
      <c r="G373" s="17" t="s">
        <v>14537</v>
      </c>
    </row>
    <row r="374" spans="1:7" ht="56.25">
      <c r="A374" s="200">
        <f t="shared" si="5"/>
        <v>368</v>
      </c>
      <c r="B374" s="200">
        <v>368</v>
      </c>
      <c r="C374" s="17" t="s">
        <v>9</v>
      </c>
      <c r="D374" s="17" t="s">
        <v>1287</v>
      </c>
      <c r="E374" s="17" t="s">
        <v>1288</v>
      </c>
      <c r="F374" s="18" t="s">
        <v>55</v>
      </c>
      <c r="G374" s="17" t="s">
        <v>14538</v>
      </c>
    </row>
    <row r="375" spans="1:7" ht="56.25">
      <c r="A375" s="200">
        <f t="shared" si="5"/>
        <v>369</v>
      </c>
      <c r="B375" s="200">
        <v>369</v>
      </c>
      <c r="C375" s="17" t="s">
        <v>9</v>
      </c>
      <c r="D375" s="17" t="s">
        <v>1289</v>
      </c>
      <c r="E375" s="17" t="s">
        <v>1290</v>
      </c>
      <c r="F375" s="18" t="s">
        <v>55</v>
      </c>
      <c r="G375" s="17" t="s">
        <v>14539</v>
      </c>
    </row>
    <row r="376" spans="1:7" ht="37.5">
      <c r="A376" s="200">
        <f t="shared" si="5"/>
        <v>370</v>
      </c>
      <c r="B376" s="200">
        <v>370</v>
      </c>
      <c r="C376" s="17" t="s">
        <v>9</v>
      </c>
      <c r="D376" s="17" t="s">
        <v>1291</v>
      </c>
      <c r="E376" s="17" t="s">
        <v>234</v>
      </c>
      <c r="F376" s="18" t="s">
        <v>55</v>
      </c>
      <c r="G376" s="17" t="s">
        <v>14540</v>
      </c>
    </row>
    <row r="377" spans="1:7" ht="37.5">
      <c r="A377" s="200">
        <f t="shared" si="5"/>
        <v>371</v>
      </c>
      <c r="B377" s="200">
        <v>371</v>
      </c>
      <c r="C377" s="17" t="s">
        <v>9</v>
      </c>
      <c r="D377" s="17" t="s">
        <v>1293</v>
      </c>
      <c r="E377" s="17" t="s">
        <v>234</v>
      </c>
      <c r="F377" s="18" t="s">
        <v>55</v>
      </c>
      <c r="G377" s="17" t="s">
        <v>14541</v>
      </c>
    </row>
    <row r="378" spans="1:7" ht="37.5">
      <c r="A378" s="200">
        <f t="shared" si="5"/>
        <v>372</v>
      </c>
      <c r="B378" s="200">
        <v>372</v>
      </c>
      <c r="C378" s="17" t="s">
        <v>9</v>
      </c>
      <c r="D378" s="17" t="s">
        <v>1294</v>
      </c>
      <c r="E378" s="17" t="s">
        <v>1295</v>
      </c>
      <c r="F378" s="18" t="s">
        <v>55</v>
      </c>
      <c r="G378" s="17" t="s">
        <v>14542</v>
      </c>
    </row>
    <row r="379" spans="1:7" ht="56.25">
      <c r="A379" s="200">
        <f t="shared" si="5"/>
        <v>373</v>
      </c>
      <c r="B379" s="200">
        <v>373</v>
      </c>
      <c r="C379" s="17" t="s">
        <v>9</v>
      </c>
      <c r="D379" s="17" t="s">
        <v>1296</v>
      </c>
      <c r="E379" s="17" t="s">
        <v>1297</v>
      </c>
      <c r="F379" s="18" t="s">
        <v>55</v>
      </c>
      <c r="G379" s="17" t="s">
        <v>13136</v>
      </c>
    </row>
    <row r="380" spans="1:7" ht="56.25">
      <c r="A380" s="200">
        <f t="shared" si="5"/>
        <v>374</v>
      </c>
      <c r="B380" s="200">
        <v>374</v>
      </c>
      <c r="C380" s="17" t="s">
        <v>9</v>
      </c>
      <c r="D380" s="17" t="s">
        <v>1299</v>
      </c>
      <c r="E380" s="17" t="s">
        <v>1300</v>
      </c>
      <c r="F380" s="18" t="s">
        <v>55</v>
      </c>
      <c r="G380" s="17" t="s">
        <v>13345</v>
      </c>
    </row>
    <row r="381" spans="1:7" ht="37.5">
      <c r="A381" s="200">
        <f t="shared" si="5"/>
        <v>375</v>
      </c>
      <c r="B381" s="200">
        <v>375</v>
      </c>
      <c r="C381" s="17" t="s">
        <v>9</v>
      </c>
      <c r="D381" s="17" t="s">
        <v>1302</v>
      </c>
      <c r="E381" s="17" t="s">
        <v>1303</v>
      </c>
      <c r="F381" s="18" t="s">
        <v>55</v>
      </c>
      <c r="G381" s="17" t="s">
        <v>14543</v>
      </c>
    </row>
    <row r="382" spans="1:7" ht="37.5">
      <c r="A382" s="200">
        <f t="shared" si="5"/>
        <v>376</v>
      </c>
      <c r="B382" s="200">
        <v>376</v>
      </c>
      <c r="C382" s="17" t="s">
        <v>9</v>
      </c>
      <c r="D382" s="17" t="s">
        <v>1305</v>
      </c>
      <c r="E382" s="17" t="s">
        <v>1306</v>
      </c>
      <c r="F382" s="18" t="s">
        <v>55</v>
      </c>
      <c r="G382" s="17" t="s">
        <v>13350</v>
      </c>
    </row>
    <row r="383" spans="1:7" ht="37.5">
      <c r="A383" s="200">
        <f t="shared" si="5"/>
        <v>377</v>
      </c>
      <c r="B383" s="200">
        <v>377</v>
      </c>
      <c r="C383" s="17" t="s">
        <v>9</v>
      </c>
      <c r="D383" s="17" t="s">
        <v>1308</v>
      </c>
      <c r="E383" s="17" t="s">
        <v>234</v>
      </c>
      <c r="F383" s="18" t="s">
        <v>55</v>
      </c>
      <c r="G383" s="17" t="s">
        <v>14544</v>
      </c>
    </row>
    <row r="384" spans="1:7" ht="37.5">
      <c r="A384" s="200">
        <f t="shared" si="5"/>
        <v>378</v>
      </c>
      <c r="B384" s="200">
        <v>378</v>
      </c>
      <c r="C384" s="17" t="s">
        <v>9</v>
      </c>
      <c r="D384" s="17" t="s">
        <v>1309</v>
      </c>
      <c r="E384" s="17" t="s">
        <v>1310</v>
      </c>
      <c r="F384" s="18" t="s">
        <v>55</v>
      </c>
      <c r="G384" s="17" t="s">
        <v>14545</v>
      </c>
    </row>
    <row r="385" spans="1:7" ht="37.5">
      <c r="A385" s="200">
        <f t="shared" si="5"/>
        <v>379</v>
      </c>
      <c r="B385" s="200">
        <v>379</v>
      </c>
      <c r="C385" s="17" t="s">
        <v>9</v>
      </c>
      <c r="D385" s="17" t="s">
        <v>1311</v>
      </c>
      <c r="E385" s="17" t="s">
        <v>1312</v>
      </c>
      <c r="F385" s="18" t="s">
        <v>55</v>
      </c>
      <c r="G385" s="17" t="s">
        <v>14546</v>
      </c>
    </row>
    <row r="386" spans="1:7" ht="56.25">
      <c r="A386" s="200">
        <f t="shared" si="5"/>
        <v>380</v>
      </c>
      <c r="B386" s="200">
        <v>380</v>
      </c>
      <c r="C386" s="17" t="s">
        <v>9</v>
      </c>
      <c r="D386" s="17" t="s">
        <v>1313</v>
      </c>
      <c r="E386" s="17" t="s">
        <v>1314</v>
      </c>
      <c r="F386" s="18" t="s">
        <v>55</v>
      </c>
      <c r="G386" s="17" t="s">
        <v>14547</v>
      </c>
    </row>
    <row r="387" spans="1:7" ht="56.25">
      <c r="A387" s="200">
        <f t="shared" si="5"/>
        <v>381</v>
      </c>
      <c r="B387" s="200">
        <v>381</v>
      </c>
      <c r="C387" s="17" t="s">
        <v>9</v>
      </c>
      <c r="D387" s="17" t="s">
        <v>1315</v>
      </c>
      <c r="E387" s="17" t="s">
        <v>1316</v>
      </c>
      <c r="F387" s="18" t="s">
        <v>55</v>
      </c>
      <c r="G387" s="17" t="s">
        <v>13215</v>
      </c>
    </row>
    <row r="388" spans="1:7" ht="56.25">
      <c r="A388" s="200">
        <f t="shared" si="5"/>
        <v>382</v>
      </c>
      <c r="B388" s="200">
        <v>382</v>
      </c>
      <c r="C388" s="17" t="s">
        <v>9</v>
      </c>
      <c r="D388" s="17" t="s">
        <v>1318</v>
      </c>
      <c r="E388" s="17" t="s">
        <v>1319</v>
      </c>
      <c r="F388" s="18" t="s">
        <v>55</v>
      </c>
      <c r="G388" s="17" t="s">
        <v>13179</v>
      </c>
    </row>
    <row r="389" spans="1:7" ht="37.5">
      <c r="A389" s="200">
        <f t="shared" si="5"/>
        <v>383</v>
      </c>
      <c r="B389" s="200">
        <v>383</v>
      </c>
      <c r="C389" s="17" t="s">
        <v>9</v>
      </c>
      <c r="D389" s="17" t="s">
        <v>1321</v>
      </c>
      <c r="E389" s="17" t="s">
        <v>1322</v>
      </c>
      <c r="F389" s="18" t="s">
        <v>55</v>
      </c>
      <c r="G389" s="17" t="s">
        <v>14548</v>
      </c>
    </row>
    <row r="390" spans="1:7" ht="37.5">
      <c r="A390" s="200">
        <f t="shared" si="5"/>
        <v>384</v>
      </c>
      <c r="B390" s="200">
        <v>384</v>
      </c>
      <c r="C390" s="17" t="s">
        <v>9</v>
      </c>
      <c r="D390" s="17" t="s">
        <v>1323</v>
      </c>
      <c r="E390" s="17" t="s">
        <v>1324</v>
      </c>
      <c r="F390" s="18" t="s">
        <v>55</v>
      </c>
      <c r="G390" s="17" t="s">
        <v>14549</v>
      </c>
    </row>
    <row r="391" spans="1:7" ht="37.5">
      <c r="A391" s="200">
        <f t="shared" si="5"/>
        <v>385</v>
      </c>
      <c r="B391" s="200">
        <v>385</v>
      </c>
      <c r="C391" s="17" t="s">
        <v>9</v>
      </c>
      <c r="D391" s="17" t="s">
        <v>1325</v>
      </c>
      <c r="E391" s="17" t="s">
        <v>1326</v>
      </c>
      <c r="F391" s="18" t="s">
        <v>55</v>
      </c>
      <c r="G391" s="17" t="s">
        <v>14550</v>
      </c>
    </row>
    <row r="392" spans="1:7" ht="56.25">
      <c r="A392" s="200">
        <f t="shared" si="5"/>
        <v>386</v>
      </c>
      <c r="B392" s="200">
        <v>386</v>
      </c>
      <c r="C392" s="17" t="s">
        <v>9</v>
      </c>
      <c r="D392" s="17" t="s">
        <v>1327</v>
      </c>
      <c r="E392" s="17" t="s">
        <v>1328</v>
      </c>
      <c r="F392" s="18" t="s">
        <v>55</v>
      </c>
      <c r="G392" s="17" t="s">
        <v>13364</v>
      </c>
    </row>
    <row r="393" spans="1:7" ht="37.5">
      <c r="A393" s="200">
        <f t="shared" si="5"/>
        <v>387</v>
      </c>
      <c r="B393" s="200">
        <v>387</v>
      </c>
      <c r="C393" s="17" t="s">
        <v>9</v>
      </c>
      <c r="D393" s="17" t="s">
        <v>1330</v>
      </c>
      <c r="E393" s="17" t="s">
        <v>234</v>
      </c>
      <c r="F393" s="18" t="s">
        <v>55</v>
      </c>
      <c r="G393" s="17" t="s">
        <v>14551</v>
      </c>
    </row>
    <row r="394" spans="1:7" ht="37.5">
      <c r="A394" s="200">
        <f t="shared" ref="A394:A457" si="6">+A393+1</f>
        <v>388</v>
      </c>
      <c r="B394" s="200">
        <v>388</v>
      </c>
      <c r="C394" s="17" t="s">
        <v>9</v>
      </c>
      <c r="D394" s="17" t="s">
        <v>1331</v>
      </c>
      <c r="E394" s="17" t="s">
        <v>1332</v>
      </c>
      <c r="F394" s="18" t="s">
        <v>55</v>
      </c>
      <c r="G394" s="17" t="s">
        <v>13240</v>
      </c>
    </row>
    <row r="395" spans="1:7" ht="37.5">
      <c r="A395" s="200">
        <f t="shared" si="6"/>
        <v>389</v>
      </c>
      <c r="B395" s="200">
        <v>389</v>
      </c>
      <c r="C395" s="17" t="s">
        <v>9</v>
      </c>
      <c r="D395" s="17" t="s">
        <v>1334</v>
      </c>
      <c r="E395" s="17" t="s">
        <v>1335</v>
      </c>
      <c r="F395" s="18" t="s">
        <v>55</v>
      </c>
      <c r="G395" s="17" t="s">
        <v>14552</v>
      </c>
    </row>
    <row r="396" spans="1:7" ht="37.5">
      <c r="A396" s="200">
        <f t="shared" si="6"/>
        <v>390</v>
      </c>
      <c r="B396" s="200">
        <v>390</v>
      </c>
      <c r="C396" s="17" t="s">
        <v>9</v>
      </c>
      <c r="D396" s="17" t="s">
        <v>1336</v>
      </c>
      <c r="E396" s="17" t="s">
        <v>1337</v>
      </c>
      <c r="F396" s="18" t="s">
        <v>55</v>
      </c>
      <c r="G396" s="17" t="s">
        <v>14553</v>
      </c>
    </row>
    <row r="397" spans="1:7" ht="56.25">
      <c r="A397" s="200">
        <f t="shared" si="6"/>
        <v>391</v>
      </c>
      <c r="B397" s="200">
        <v>391</v>
      </c>
      <c r="C397" s="17" t="s">
        <v>9</v>
      </c>
      <c r="D397" s="17" t="s">
        <v>1338</v>
      </c>
      <c r="E397" s="17" t="s">
        <v>1339</v>
      </c>
      <c r="F397" s="18" t="s">
        <v>55</v>
      </c>
      <c r="G397" s="17" t="s">
        <v>14554</v>
      </c>
    </row>
    <row r="398" spans="1:7" ht="37.5">
      <c r="A398" s="200">
        <f t="shared" si="6"/>
        <v>392</v>
      </c>
      <c r="B398" s="200">
        <v>392</v>
      </c>
      <c r="C398" s="17" t="s">
        <v>9</v>
      </c>
      <c r="D398" s="17" t="s">
        <v>1341</v>
      </c>
      <c r="E398" s="17" t="s">
        <v>1342</v>
      </c>
      <c r="F398" s="18" t="s">
        <v>55</v>
      </c>
      <c r="G398" s="17" t="s">
        <v>14555</v>
      </c>
    </row>
    <row r="399" spans="1:7" ht="37.5">
      <c r="A399" s="200">
        <f t="shared" si="6"/>
        <v>393</v>
      </c>
      <c r="B399" s="200">
        <v>393</v>
      </c>
      <c r="C399" s="17" t="s">
        <v>9</v>
      </c>
      <c r="D399" s="17" t="s">
        <v>1343</v>
      </c>
      <c r="E399" s="17" t="s">
        <v>1344</v>
      </c>
      <c r="F399" s="18" t="s">
        <v>55</v>
      </c>
      <c r="G399" s="17" t="s">
        <v>14556</v>
      </c>
    </row>
    <row r="400" spans="1:7" ht="56.25">
      <c r="A400" s="200">
        <f t="shared" si="6"/>
        <v>394</v>
      </c>
      <c r="B400" s="200">
        <v>394</v>
      </c>
      <c r="C400" s="17" t="s">
        <v>9</v>
      </c>
      <c r="D400" s="17" t="s">
        <v>1345</v>
      </c>
      <c r="E400" s="17" t="s">
        <v>1346</v>
      </c>
      <c r="F400" s="18" t="s">
        <v>55</v>
      </c>
      <c r="G400" s="17" t="s">
        <v>13309</v>
      </c>
    </row>
    <row r="401" spans="1:7" ht="56.25">
      <c r="A401" s="200">
        <f t="shared" si="6"/>
        <v>395</v>
      </c>
      <c r="B401" s="200">
        <v>395</v>
      </c>
      <c r="C401" s="17" t="s">
        <v>9</v>
      </c>
      <c r="D401" s="17" t="s">
        <v>1348</v>
      </c>
      <c r="E401" s="17" t="s">
        <v>1349</v>
      </c>
      <c r="F401" s="18" t="s">
        <v>55</v>
      </c>
      <c r="G401" s="17" t="s">
        <v>14557</v>
      </c>
    </row>
    <row r="402" spans="1:7" ht="37.5">
      <c r="A402" s="200">
        <f t="shared" si="6"/>
        <v>396</v>
      </c>
      <c r="B402" s="200">
        <v>396</v>
      </c>
      <c r="C402" s="17" t="s">
        <v>9</v>
      </c>
      <c r="D402" s="17" t="s">
        <v>1351</v>
      </c>
      <c r="E402" s="17" t="s">
        <v>234</v>
      </c>
      <c r="F402" s="18" t="s">
        <v>55</v>
      </c>
      <c r="G402" s="17" t="s">
        <v>14558</v>
      </c>
    </row>
    <row r="403" spans="1:7" ht="37.5">
      <c r="A403" s="200">
        <f t="shared" si="6"/>
        <v>397</v>
      </c>
      <c r="B403" s="200">
        <v>397</v>
      </c>
      <c r="C403" s="17" t="s">
        <v>9</v>
      </c>
      <c r="D403" s="17" t="s">
        <v>1353</v>
      </c>
      <c r="E403" s="17" t="s">
        <v>1354</v>
      </c>
      <c r="F403" s="18" t="s">
        <v>55</v>
      </c>
      <c r="G403" s="17" t="s">
        <v>14559</v>
      </c>
    </row>
    <row r="404" spans="1:7" ht="37.5">
      <c r="A404" s="200">
        <f t="shared" si="6"/>
        <v>398</v>
      </c>
      <c r="B404" s="200">
        <v>398</v>
      </c>
      <c r="C404" s="17" t="s">
        <v>9</v>
      </c>
      <c r="D404" s="17" t="s">
        <v>1355</v>
      </c>
      <c r="E404" s="17" t="s">
        <v>668</v>
      </c>
      <c r="F404" s="18" t="s">
        <v>55</v>
      </c>
      <c r="G404" s="17" t="s">
        <v>14560</v>
      </c>
    </row>
    <row r="405" spans="1:7" ht="56.25">
      <c r="A405" s="200">
        <f t="shared" si="6"/>
        <v>399</v>
      </c>
      <c r="B405" s="200">
        <v>399</v>
      </c>
      <c r="C405" s="17" t="s">
        <v>9</v>
      </c>
      <c r="D405" s="17" t="s">
        <v>1356</v>
      </c>
      <c r="E405" s="17" t="s">
        <v>1357</v>
      </c>
      <c r="F405" s="18" t="s">
        <v>55</v>
      </c>
      <c r="G405" s="17" t="s">
        <v>13162</v>
      </c>
    </row>
    <row r="406" spans="1:7" ht="37.5">
      <c r="A406" s="200">
        <f t="shared" si="6"/>
        <v>400</v>
      </c>
      <c r="B406" s="200">
        <v>400</v>
      </c>
      <c r="C406" s="17" t="s">
        <v>9</v>
      </c>
      <c r="D406" s="17" t="s">
        <v>1359</v>
      </c>
      <c r="E406" s="17" t="s">
        <v>1360</v>
      </c>
      <c r="F406" s="18" t="s">
        <v>55</v>
      </c>
      <c r="G406" s="17" t="s">
        <v>13292</v>
      </c>
    </row>
    <row r="407" spans="1:7" ht="37.5">
      <c r="A407" s="200">
        <f t="shared" si="6"/>
        <v>401</v>
      </c>
      <c r="B407" s="200">
        <v>401</v>
      </c>
      <c r="C407" s="17" t="s">
        <v>9</v>
      </c>
      <c r="D407" s="17" t="s">
        <v>1362</v>
      </c>
      <c r="E407" s="17" t="s">
        <v>1363</v>
      </c>
      <c r="F407" s="18" t="s">
        <v>55</v>
      </c>
      <c r="G407" s="17" t="s">
        <v>13268</v>
      </c>
    </row>
    <row r="408" spans="1:7" ht="56.25">
      <c r="A408" s="200">
        <f t="shared" si="6"/>
        <v>402</v>
      </c>
      <c r="B408" s="200">
        <v>402</v>
      </c>
      <c r="C408" s="17" t="s">
        <v>9</v>
      </c>
      <c r="D408" s="17" t="s">
        <v>1365</v>
      </c>
      <c r="E408" s="17" t="s">
        <v>1366</v>
      </c>
      <c r="F408" s="18" t="s">
        <v>55</v>
      </c>
      <c r="G408" s="17" t="s">
        <v>14561</v>
      </c>
    </row>
    <row r="409" spans="1:7" ht="56.25">
      <c r="A409" s="200">
        <f t="shared" si="6"/>
        <v>403</v>
      </c>
      <c r="B409" s="200">
        <v>403</v>
      </c>
      <c r="C409" s="17" t="s">
        <v>9</v>
      </c>
      <c r="D409" s="17" t="s">
        <v>1367</v>
      </c>
      <c r="E409" s="17" t="s">
        <v>1368</v>
      </c>
      <c r="F409" s="18" t="s">
        <v>55</v>
      </c>
      <c r="G409" s="17" t="s">
        <v>13201</v>
      </c>
    </row>
    <row r="410" spans="1:7" ht="37.5">
      <c r="A410" s="200">
        <f t="shared" si="6"/>
        <v>404</v>
      </c>
      <c r="B410" s="200">
        <v>404</v>
      </c>
      <c r="C410" s="17" t="s">
        <v>9</v>
      </c>
      <c r="D410" s="17" t="s">
        <v>1370</v>
      </c>
      <c r="E410" s="17" t="s">
        <v>1371</v>
      </c>
      <c r="F410" s="18" t="s">
        <v>55</v>
      </c>
      <c r="G410" s="17" t="s">
        <v>14562</v>
      </c>
    </row>
    <row r="411" spans="1:7" ht="37.5">
      <c r="A411" s="200">
        <f t="shared" si="6"/>
        <v>405</v>
      </c>
      <c r="B411" s="200">
        <v>405</v>
      </c>
      <c r="C411" s="17" t="s">
        <v>9</v>
      </c>
      <c r="D411" s="17" t="s">
        <v>1372</v>
      </c>
      <c r="E411" s="17" t="s">
        <v>1373</v>
      </c>
      <c r="F411" s="18" t="s">
        <v>55</v>
      </c>
      <c r="G411" s="17" t="s">
        <v>13237</v>
      </c>
    </row>
    <row r="412" spans="1:7" ht="37.5">
      <c r="A412" s="200">
        <f t="shared" si="6"/>
        <v>406</v>
      </c>
      <c r="B412" s="200">
        <v>406</v>
      </c>
      <c r="C412" s="17" t="s">
        <v>9</v>
      </c>
      <c r="D412" s="17" t="s">
        <v>1375</v>
      </c>
      <c r="E412" s="17" t="s">
        <v>1373</v>
      </c>
      <c r="F412" s="18" t="s">
        <v>55</v>
      </c>
      <c r="G412" s="17" t="s">
        <v>13239</v>
      </c>
    </row>
    <row r="413" spans="1:7" ht="37.5">
      <c r="A413" s="200">
        <f t="shared" si="6"/>
        <v>407</v>
      </c>
      <c r="B413" s="200">
        <v>407</v>
      </c>
      <c r="C413" s="17" t="s">
        <v>9</v>
      </c>
      <c r="D413" s="17" t="s">
        <v>1377</v>
      </c>
      <c r="E413" s="17" t="s">
        <v>1378</v>
      </c>
      <c r="F413" s="18" t="s">
        <v>55</v>
      </c>
      <c r="G413" s="17" t="s">
        <v>14563</v>
      </c>
    </row>
    <row r="414" spans="1:7" ht="37.5">
      <c r="A414" s="200">
        <f t="shared" si="6"/>
        <v>408</v>
      </c>
      <c r="B414" s="200">
        <v>408</v>
      </c>
      <c r="C414" s="17" t="s">
        <v>9</v>
      </c>
      <c r="D414" s="17" t="s">
        <v>1379</v>
      </c>
      <c r="E414" s="17" t="s">
        <v>1380</v>
      </c>
      <c r="F414" s="18" t="s">
        <v>55</v>
      </c>
      <c r="G414" s="17" t="s">
        <v>14564</v>
      </c>
    </row>
    <row r="415" spans="1:7" ht="56.25">
      <c r="A415" s="200">
        <f t="shared" si="6"/>
        <v>409</v>
      </c>
      <c r="B415" s="200">
        <v>409</v>
      </c>
      <c r="C415" s="17" t="s">
        <v>9</v>
      </c>
      <c r="D415" s="17" t="s">
        <v>1381</v>
      </c>
      <c r="E415" s="17" t="s">
        <v>1382</v>
      </c>
      <c r="F415" s="18" t="s">
        <v>55</v>
      </c>
      <c r="G415" s="17" t="s">
        <v>13346</v>
      </c>
    </row>
    <row r="416" spans="1:7" ht="56.25">
      <c r="A416" s="200">
        <f t="shared" si="6"/>
        <v>410</v>
      </c>
      <c r="B416" s="200">
        <v>410</v>
      </c>
      <c r="C416" s="17" t="s">
        <v>9</v>
      </c>
      <c r="D416" s="17" t="s">
        <v>1384</v>
      </c>
      <c r="E416" s="17" t="s">
        <v>1385</v>
      </c>
      <c r="F416" s="18" t="s">
        <v>55</v>
      </c>
      <c r="G416" s="17" t="s">
        <v>13223</v>
      </c>
    </row>
    <row r="417" spans="1:7" ht="37.5">
      <c r="A417" s="200">
        <f t="shared" si="6"/>
        <v>411</v>
      </c>
      <c r="B417" s="200">
        <v>411</v>
      </c>
      <c r="C417" s="17" t="s">
        <v>9</v>
      </c>
      <c r="D417" s="17" t="s">
        <v>1387</v>
      </c>
      <c r="E417" s="17" t="s">
        <v>1388</v>
      </c>
      <c r="F417" s="18" t="s">
        <v>55</v>
      </c>
      <c r="G417" s="17" t="s">
        <v>14565</v>
      </c>
    </row>
    <row r="418" spans="1:7" ht="37.5">
      <c r="A418" s="200">
        <f t="shared" si="6"/>
        <v>412</v>
      </c>
      <c r="B418" s="200">
        <v>412</v>
      </c>
      <c r="C418" s="17" t="s">
        <v>9</v>
      </c>
      <c r="D418" s="17" t="s">
        <v>1389</v>
      </c>
      <c r="E418" s="17" t="s">
        <v>1390</v>
      </c>
      <c r="F418" s="18" t="s">
        <v>55</v>
      </c>
      <c r="G418" s="17" t="s">
        <v>14566</v>
      </c>
    </row>
    <row r="419" spans="1:7" ht="56.25">
      <c r="A419" s="200">
        <f t="shared" si="6"/>
        <v>413</v>
      </c>
      <c r="B419" s="200">
        <v>413</v>
      </c>
      <c r="C419" s="17" t="s">
        <v>9</v>
      </c>
      <c r="D419" s="17" t="s">
        <v>1391</v>
      </c>
      <c r="E419" s="17" t="s">
        <v>286</v>
      </c>
      <c r="F419" s="18" t="s">
        <v>55</v>
      </c>
      <c r="G419" s="17" t="s">
        <v>14567</v>
      </c>
    </row>
    <row r="420" spans="1:7" ht="56.25">
      <c r="A420" s="200">
        <f t="shared" si="6"/>
        <v>414</v>
      </c>
      <c r="B420" s="200">
        <v>414</v>
      </c>
      <c r="C420" s="17" t="s">
        <v>9</v>
      </c>
      <c r="D420" s="17" t="s">
        <v>1392</v>
      </c>
      <c r="E420" s="17" t="s">
        <v>1393</v>
      </c>
      <c r="F420" s="18" t="s">
        <v>55</v>
      </c>
      <c r="G420" s="17" t="s">
        <v>13289</v>
      </c>
    </row>
    <row r="421" spans="1:7" ht="56.25">
      <c r="A421" s="200">
        <f t="shared" si="6"/>
        <v>415</v>
      </c>
      <c r="B421" s="200">
        <v>415</v>
      </c>
      <c r="C421" s="17" t="s">
        <v>9</v>
      </c>
      <c r="D421" s="17" t="s">
        <v>1395</v>
      </c>
      <c r="E421" s="17" t="s">
        <v>1396</v>
      </c>
      <c r="F421" s="18" t="s">
        <v>55</v>
      </c>
      <c r="G421" s="17" t="s">
        <v>13422</v>
      </c>
    </row>
    <row r="422" spans="1:7" ht="56.25">
      <c r="A422" s="200">
        <f t="shared" si="6"/>
        <v>416</v>
      </c>
      <c r="B422" s="200">
        <v>416</v>
      </c>
      <c r="C422" s="17" t="s">
        <v>9</v>
      </c>
      <c r="D422" s="17" t="s">
        <v>1398</v>
      </c>
      <c r="E422" s="17" t="s">
        <v>1399</v>
      </c>
      <c r="F422" s="18" t="s">
        <v>55</v>
      </c>
      <c r="G422" s="17" t="s">
        <v>14568</v>
      </c>
    </row>
    <row r="423" spans="1:7" ht="56.25">
      <c r="A423" s="200">
        <f t="shared" si="6"/>
        <v>417</v>
      </c>
      <c r="B423" s="200">
        <v>417</v>
      </c>
      <c r="C423" s="17" t="s">
        <v>9</v>
      </c>
      <c r="D423" s="17" t="s">
        <v>1400</v>
      </c>
      <c r="E423" s="17" t="s">
        <v>1401</v>
      </c>
      <c r="F423" s="18" t="s">
        <v>55</v>
      </c>
      <c r="G423" s="17" t="s">
        <v>14569</v>
      </c>
    </row>
    <row r="424" spans="1:7" ht="37.5">
      <c r="A424" s="200">
        <f t="shared" si="6"/>
        <v>418</v>
      </c>
      <c r="B424" s="200">
        <v>418</v>
      </c>
      <c r="C424" s="17" t="s">
        <v>9</v>
      </c>
      <c r="D424" s="17" t="s">
        <v>1402</v>
      </c>
      <c r="E424" s="17" t="s">
        <v>1403</v>
      </c>
      <c r="F424" s="18" t="s">
        <v>55</v>
      </c>
      <c r="G424" s="17" t="s">
        <v>14570</v>
      </c>
    </row>
    <row r="425" spans="1:7" ht="37.5">
      <c r="A425" s="200">
        <f t="shared" si="6"/>
        <v>419</v>
      </c>
      <c r="B425" s="200">
        <v>419</v>
      </c>
      <c r="C425" s="17" t="s">
        <v>9</v>
      </c>
      <c r="D425" s="17" t="s">
        <v>1405</v>
      </c>
      <c r="E425" s="17" t="s">
        <v>234</v>
      </c>
      <c r="F425" s="18" t="s">
        <v>55</v>
      </c>
      <c r="G425" s="17" t="s">
        <v>14571</v>
      </c>
    </row>
    <row r="426" spans="1:7" ht="37.5">
      <c r="A426" s="200">
        <f t="shared" si="6"/>
        <v>420</v>
      </c>
      <c r="B426" s="200">
        <v>420</v>
      </c>
      <c r="C426" s="17" t="s">
        <v>9</v>
      </c>
      <c r="D426" s="17" t="s">
        <v>1406</v>
      </c>
      <c r="E426" s="17" t="s">
        <v>1407</v>
      </c>
      <c r="F426" s="18" t="s">
        <v>55</v>
      </c>
      <c r="G426" s="17" t="s">
        <v>14572</v>
      </c>
    </row>
    <row r="427" spans="1:7" ht="37.5">
      <c r="A427" s="200">
        <f t="shared" si="6"/>
        <v>421</v>
      </c>
      <c r="B427" s="200">
        <v>421</v>
      </c>
      <c r="C427" s="17" t="s">
        <v>9</v>
      </c>
      <c r="D427" s="17" t="s">
        <v>1408</v>
      </c>
      <c r="E427" s="17" t="s">
        <v>1409</v>
      </c>
      <c r="F427" s="18" t="s">
        <v>55</v>
      </c>
      <c r="G427" s="17" t="s">
        <v>14573</v>
      </c>
    </row>
    <row r="428" spans="1:7" ht="37.5">
      <c r="A428" s="200">
        <f t="shared" si="6"/>
        <v>422</v>
      </c>
      <c r="B428" s="200">
        <v>422</v>
      </c>
      <c r="C428" s="17" t="s">
        <v>9</v>
      </c>
      <c r="D428" s="17" t="s">
        <v>1410</v>
      </c>
      <c r="E428" s="17" t="s">
        <v>1411</v>
      </c>
      <c r="F428" s="18" t="s">
        <v>55</v>
      </c>
      <c r="G428" s="17" t="s">
        <v>14574</v>
      </c>
    </row>
    <row r="429" spans="1:7" ht="56.25">
      <c r="A429" s="200">
        <f t="shared" si="6"/>
        <v>423</v>
      </c>
      <c r="B429" s="200">
        <v>423</v>
      </c>
      <c r="C429" s="17" t="s">
        <v>9</v>
      </c>
      <c r="D429" s="17" t="s">
        <v>1412</v>
      </c>
      <c r="E429" s="17" t="s">
        <v>1413</v>
      </c>
      <c r="F429" s="18" t="s">
        <v>55</v>
      </c>
      <c r="G429" s="17" t="s">
        <v>14575</v>
      </c>
    </row>
    <row r="430" spans="1:7" ht="56.25">
      <c r="A430" s="200">
        <f t="shared" si="6"/>
        <v>424</v>
      </c>
      <c r="B430" s="200">
        <v>424</v>
      </c>
      <c r="C430" s="17" t="s">
        <v>9</v>
      </c>
      <c r="D430" s="17" t="s">
        <v>1414</v>
      </c>
      <c r="E430" s="17" t="s">
        <v>1415</v>
      </c>
      <c r="F430" s="18" t="s">
        <v>55</v>
      </c>
      <c r="G430" s="17" t="s">
        <v>14576</v>
      </c>
    </row>
    <row r="431" spans="1:7" ht="56.25">
      <c r="A431" s="200">
        <f t="shared" si="6"/>
        <v>425</v>
      </c>
      <c r="B431" s="200">
        <v>425</v>
      </c>
      <c r="C431" s="17" t="s">
        <v>9</v>
      </c>
      <c r="D431" s="17" t="s">
        <v>1416</v>
      </c>
      <c r="E431" s="17" t="s">
        <v>1417</v>
      </c>
      <c r="F431" s="18" t="s">
        <v>55</v>
      </c>
      <c r="G431" s="17" t="s">
        <v>14577</v>
      </c>
    </row>
    <row r="432" spans="1:7" ht="56.25">
      <c r="A432" s="200">
        <f t="shared" si="6"/>
        <v>426</v>
      </c>
      <c r="B432" s="200">
        <v>426</v>
      </c>
      <c r="C432" s="17" t="s">
        <v>9</v>
      </c>
      <c r="D432" s="17" t="s">
        <v>1418</v>
      </c>
      <c r="E432" s="17" t="s">
        <v>1419</v>
      </c>
      <c r="F432" s="18" t="s">
        <v>55</v>
      </c>
      <c r="G432" s="17" t="s">
        <v>14578</v>
      </c>
    </row>
    <row r="433" spans="1:7" ht="75">
      <c r="A433" s="200">
        <f t="shared" si="6"/>
        <v>427</v>
      </c>
      <c r="B433" s="200">
        <v>427</v>
      </c>
      <c r="C433" s="17" t="s">
        <v>9</v>
      </c>
      <c r="D433" s="17" t="s">
        <v>1420</v>
      </c>
      <c r="E433" s="17" t="s">
        <v>1421</v>
      </c>
      <c r="F433" s="18" t="s">
        <v>55</v>
      </c>
      <c r="G433" s="17" t="s">
        <v>13210</v>
      </c>
    </row>
    <row r="434" spans="1:7" ht="56.25">
      <c r="A434" s="200">
        <f t="shared" si="6"/>
        <v>428</v>
      </c>
      <c r="B434" s="200">
        <v>428</v>
      </c>
      <c r="C434" s="17" t="s">
        <v>9</v>
      </c>
      <c r="D434" s="17" t="s">
        <v>1423</v>
      </c>
      <c r="E434" s="17" t="s">
        <v>1424</v>
      </c>
      <c r="F434" s="18" t="s">
        <v>55</v>
      </c>
      <c r="G434" s="17" t="s">
        <v>14579</v>
      </c>
    </row>
    <row r="435" spans="1:7" ht="37.5">
      <c r="A435" s="200">
        <f t="shared" si="6"/>
        <v>429</v>
      </c>
      <c r="B435" s="200">
        <v>429</v>
      </c>
      <c r="C435" s="17" t="s">
        <v>9</v>
      </c>
      <c r="D435" s="17" t="s">
        <v>1425</v>
      </c>
      <c r="E435" s="17" t="s">
        <v>1426</v>
      </c>
      <c r="F435" s="18" t="s">
        <v>55</v>
      </c>
      <c r="G435" s="17" t="s">
        <v>14580</v>
      </c>
    </row>
    <row r="436" spans="1:7" ht="56.25">
      <c r="A436" s="200">
        <f t="shared" si="6"/>
        <v>430</v>
      </c>
      <c r="B436" s="200">
        <v>430</v>
      </c>
      <c r="C436" s="17" t="s">
        <v>9</v>
      </c>
      <c r="D436" s="17" t="s">
        <v>1427</v>
      </c>
      <c r="E436" s="17" t="s">
        <v>1428</v>
      </c>
      <c r="F436" s="18" t="s">
        <v>55</v>
      </c>
      <c r="G436" s="17" t="s">
        <v>14581</v>
      </c>
    </row>
    <row r="437" spans="1:7" ht="56.25">
      <c r="A437" s="200">
        <f t="shared" si="6"/>
        <v>431</v>
      </c>
      <c r="B437" s="200">
        <v>431</v>
      </c>
      <c r="C437" s="17" t="s">
        <v>9</v>
      </c>
      <c r="D437" s="17" t="s">
        <v>1429</v>
      </c>
      <c r="E437" s="17" t="s">
        <v>1430</v>
      </c>
      <c r="F437" s="18" t="s">
        <v>55</v>
      </c>
      <c r="G437" s="17" t="s">
        <v>14582</v>
      </c>
    </row>
    <row r="438" spans="1:7" ht="56.25">
      <c r="A438" s="200">
        <f t="shared" si="6"/>
        <v>432</v>
      </c>
      <c r="B438" s="200">
        <v>432</v>
      </c>
      <c r="C438" s="17" t="s">
        <v>9</v>
      </c>
      <c r="D438" s="17" t="s">
        <v>1431</v>
      </c>
      <c r="E438" s="17" t="s">
        <v>1432</v>
      </c>
      <c r="F438" s="18" t="s">
        <v>55</v>
      </c>
      <c r="G438" s="17" t="s">
        <v>14583</v>
      </c>
    </row>
    <row r="439" spans="1:7" ht="37.5">
      <c r="A439" s="200">
        <f t="shared" si="6"/>
        <v>433</v>
      </c>
      <c r="B439" s="200">
        <v>433</v>
      </c>
      <c r="C439" s="17" t="s">
        <v>9</v>
      </c>
      <c r="D439" s="17" t="s">
        <v>1433</v>
      </c>
      <c r="E439" s="17" t="s">
        <v>1434</v>
      </c>
      <c r="F439" s="18" t="s">
        <v>55</v>
      </c>
      <c r="G439" s="17" t="s">
        <v>13393</v>
      </c>
    </row>
    <row r="440" spans="1:7" ht="56.25">
      <c r="A440" s="200">
        <f t="shared" si="6"/>
        <v>434</v>
      </c>
      <c r="B440" s="200">
        <v>434</v>
      </c>
      <c r="C440" s="17" t="s">
        <v>9</v>
      </c>
      <c r="D440" s="17" t="s">
        <v>1436</v>
      </c>
      <c r="E440" s="17" t="s">
        <v>1378</v>
      </c>
      <c r="F440" s="18" t="s">
        <v>55</v>
      </c>
      <c r="G440" s="17" t="s">
        <v>14584</v>
      </c>
    </row>
    <row r="441" spans="1:7" ht="56.25">
      <c r="A441" s="200">
        <f t="shared" si="6"/>
        <v>435</v>
      </c>
      <c r="B441" s="200">
        <v>435</v>
      </c>
      <c r="C441" s="17" t="s">
        <v>9</v>
      </c>
      <c r="D441" s="17" t="s">
        <v>1438</v>
      </c>
      <c r="E441" s="17" t="s">
        <v>1439</v>
      </c>
      <c r="F441" s="18" t="s">
        <v>55</v>
      </c>
      <c r="G441" s="17" t="s">
        <v>14585</v>
      </c>
    </row>
    <row r="442" spans="1:7" ht="56.25">
      <c r="A442" s="200">
        <f t="shared" si="6"/>
        <v>436</v>
      </c>
      <c r="B442" s="200">
        <v>436</v>
      </c>
      <c r="C442" s="17" t="s">
        <v>9</v>
      </c>
      <c r="D442" s="17" t="s">
        <v>1440</v>
      </c>
      <c r="E442" s="17" t="s">
        <v>1441</v>
      </c>
      <c r="F442" s="18" t="s">
        <v>55</v>
      </c>
      <c r="G442" s="17" t="s">
        <v>14586</v>
      </c>
    </row>
    <row r="443" spans="1:7" ht="37.5">
      <c r="A443" s="200">
        <f t="shared" si="6"/>
        <v>437</v>
      </c>
      <c r="B443" s="200">
        <v>437</v>
      </c>
      <c r="C443" s="17" t="s">
        <v>9</v>
      </c>
      <c r="D443" s="17" t="s">
        <v>1442</v>
      </c>
      <c r="E443" s="17" t="s">
        <v>1443</v>
      </c>
      <c r="F443" s="18" t="s">
        <v>55</v>
      </c>
      <c r="G443" s="17" t="s">
        <v>13199</v>
      </c>
    </row>
    <row r="444" spans="1:7" ht="56.25">
      <c r="A444" s="200">
        <f t="shared" si="6"/>
        <v>438</v>
      </c>
      <c r="B444" s="200">
        <v>438</v>
      </c>
      <c r="C444" s="17" t="s">
        <v>9</v>
      </c>
      <c r="D444" s="17" t="s">
        <v>1445</v>
      </c>
      <c r="E444" s="17" t="s">
        <v>1371</v>
      </c>
      <c r="F444" s="18" t="s">
        <v>55</v>
      </c>
      <c r="G444" s="17" t="s">
        <v>14587</v>
      </c>
    </row>
    <row r="445" spans="1:7" ht="56.25">
      <c r="A445" s="200">
        <f t="shared" si="6"/>
        <v>439</v>
      </c>
      <c r="B445" s="200">
        <v>439</v>
      </c>
      <c r="C445" s="17" t="s">
        <v>9</v>
      </c>
      <c r="D445" s="17" t="s">
        <v>1446</v>
      </c>
      <c r="E445" s="17" t="s">
        <v>1371</v>
      </c>
      <c r="F445" s="18" t="s">
        <v>55</v>
      </c>
      <c r="G445" s="17" t="s">
        <v>14588</v>
      </c>
    </row>
    <row r="446" spans="1:7" ht="75">
      <c r="A446" s="200">
        <f t="shared" si="6"/>
        <v>440</v>
      </c>
      <c r="B446" s="200">
        <v>440</v>
      </c>
      <c r="C446" s="17" t="s">
        <v>9</v>
      </c>
      <c r="D446" s="17" t="s">
        <v>1447</v>
      </c>
      <c r="E446" s="17" t="s">
        <v>1448</v>
      </c>
      <c r="F446" s="18" t="s">
        <v>55</v>
      </c>
      <c r="G446" s="17" t="s">
        <v>14589</v>
      </c>
    </row>
    <row r="447" spans="1:7" ht="37.5">
      <c r="A447" s="200">
        <f t="shared" si="6"/>
        <v>441</v>
      </c>
      <c r="B447" s="200">
        <v>441</v>
      </c>
      <c r="C447" s="17" t="s">
        <v>9</v>
      </c>
      <c r="D447" s="17" t="s">
        <v>1449</v>
      </c>
      <c r="E447" s="17" t="s">
        <v>1450</v>
      </c>
      <c r="F447" s="18" t="s">
        <v>55</v>
      </c>
      <c r="G447" s="17" t="s">
        <v>13273</v>
      </c>
    </row>
    <row r="448" spans="1:7" ht="37.5">
      <c r="A448" s="200">
        <f t="shared" si="6"/>
        <v>442</v>
      </c>
      <c r="B448" s="200">
        <v>442</v>
      </c>
      <c r="C448" s="17" t="s">
        <v>9</v>
      </c>
      <c r="D448" s="17" t="s">
        <v>1452</v>
      </c>
      <c r="E448" s="17" t="s">
        <v>1453</v>
      </c>
      <c r="F448" s="18" t="s">
        <v>55</v>
      </c>
      <c r="G448" s="17" t="s">
        <v>14590</v>
      </c>
    </row>
    <row r="449" spans="1:7" ht="56.25">
      <c r="A449" s="200">
        <f t="shared" si="6"/>
        <v>443</v>
      </c>
      <c r="B449" s="200">
        <v>443</v>
      </c>
      <c r="C449" s="17" t="s">
        <v>9</v>
      </c>
      <c r="D449" s="17" t="s">
        <v>1454</v>
      </c>
      <c r="E449" s="17" t="s">
        <v>1455</v>
      </c>
      <c r="F449" s="18" t="s">
        <v>55</v>
      </c>
      <c r="G449" s="17" t="s">
        <v>14591</v>
      </c>
    </row>
    <row r="450" spans="1:7" ht="56.25">
      <c r="A450" s="200">
        <f t="shared" si="6"/>
        <v>444</v>
      </c>
      <c r="B450" s="200">
        <v>444</v>
      </c>
      <c r="C450" s="17" t="s">
        <v>9</v>
      </c>
      <c r="D450" s="17" t="s">
        <v>1456</v>
      </c>
      <c r="E450" s="17" t="s">
        <v>1457</v>
      </c>
      <c r="F450" s="18" t="s">
        <v>55</v>
      </c>
      <c r="G450" s="17" t="s">
        <v>14592</v>
      </c>
    </row>
    <row r="451" spans="1:7" ht="56.25">
      <c r="A451" s="200">
        <f t="shared" si="6"/>
        <v>445</v>
      </c>
      <c r="B451" s="200">
        <v>445</v>
      </c>
      <c r="C451" s="17" t="s">
        <v>9</v>
      </c>
      <c r="D451" s="17" t="s">
        <v>1458</v>
      </c>
      <c r="E451" s="17" t="s">
        <v>1459</v>
      </c>
      <c r="F451" s="18" t="s">
        <v>55</v>
      </c>
      <c r="G451" s="17" t="s">
        <v>13404</v>
      </c>
    </row>
    <row r="452" spans="1:7" ht="37.5">
      <c r="A452" s="200">
        <f t="shared" si="6"/>
        <v>446</v>
      </c>
      <c r="B452" s="200">
        <v>446</v>
      </c>
      <c r="C452" s="17" t="s">
        <v>9</v>
      </c>
      <c r="D452" s="17" t="s">
        <v>1461</v>
      </c>
      <c r="E452" s="17" t="s">
        <v>1462</v>
      </c>
      <c r="F452" s="18" t="s">
        <v>55</v>
      </c>
      <c r="G452" s="17" t="s">
        <v>14593</v>
      </c>
    </row>
    <row r="453" spans="1:7" ht="37.5">
      <c r="A453" s="200">
        <f t="shared" si="6"/>
        <v>447</v>
      </c>
      <c r="B453" s="200">
        <v>447</v>
      </c>
      <c r="C453" s="17" t="s">
        <v>9</v>
      </c>
      <c r="D453" s="17" t="s">
        <v>1463</v>
      </c>
      <c r="E453" s="17" t="s">
        <v>1464</v>
      </c>
      <c r="F453" s="18" t="s">
        <v>55</v>
      </c>
      <c r="G453" s="17" t="s">
        <v>14594</v>
      </c>
    </row>
    <row r="454" spans="1:7" ht="56.25">
      <c r="A454" s="200">
        <f t="shared" si="6"/>
        <v>448</v>
      </c>
      <c r="B454" s="200">
        <v>448</v>
      </c>
      <c r="C454" s="17" t="s">
        <v>9</v>
      </c>
      <c r="D454" s="17" t="s">
        <v>1466</v>
      </c>
      <c r="E454" s="17" t="s">
        <v>1467</v>
      </c>
      <c r="F454" s="18" t="s">
        <v>55</v>
      </c>
      <c r="G454" s="17" t="s">
        <v>14595</v>
      </c>
    </row>
    <row r="455" spans="1:7" ht="56.25">
      <c r="A455" s="200">
        <f t="shared" si="6"/>
        <v>449</v>
      </c>
      <c r="B455" s="200">
        <v>449</v>
      </c>
      <c r="C455" s="17" t="s">
        <v>9</v>
      </c>
      <c r="D455" s="17" t="s">
        <v>1468</v>
      </c>
      <c r="E455" s="17" t="s">
        <v>1469</v>
      </c>
      <c r="F455" s="18" t="s">
        <v>55</v>
      </c>
      <c r="G455" s="17" t="s">
        <v>13416</v>
      </c>
    </row>
    <row r="456" spans="1:7" ht="56.25">
      <c r="A456" s="200">
        <f t="shared" si="6"/>
        <v>450</v>
      </c>
      <c r="B456" s="200">
        <v>450</v>
      </c>
      <c r="C456" s="17" t="s">
        <v>9</v>
      </c>
      <c r="D456" s="17" t="s">
        <v>1471</v>
      </c>
      <c r="E456" s="17" t="s">
        <v>1472</v>
      </c>
      <c r="F456" s="18" t="s">
        <v>55</v>
      </c>
      <c r="G456" s="17" t="s">
        <v>14596</v>
      </c>
    </row>
    <row r="457" spans="1:7" ht="37.5">
      <c r="A457" s="200">
        <f t="shared" si="6"/>
        <v>451</v>
      </c>
      <c r="B457" s="200">
        <v>451</v>
      </c>
      <c r="C457" s="17" t="s">
        <v>9</v>
      </c>
      <c r="D457" s="17" t="s">
        <v>1474</v>
      </c>
      <c r="E457" s="17" t="s">
        <v>1475</v>
      </c>
      <c r="F457" s="18" t="s">
        <v>55</v>
      </c>
      <c r="G457" s="17" t="s">
        <v>13263</v>
      </c>
    </row>
    <row r="458" spans="1:7" ht="56.25">
      <c r="A458" s="200">
        <f t="shared" ref="A458:A521" si="7">+A457+1</f>
        <v>452</v>
      </c>
      <c r="B458" s="200">
        <v>452</v>
      </c>
      <c r="C458" s="17" t="s">
        <v>9</v>
      </c>
      <c r="D458" s="17" t="s">
        <v>1477</v>
      </c>
      <c r="E458" s="17" t="s">
        <v>1478</v>
      </c>
      <c r="F458" s="18" t="s">
        <v>55</v>
      </c>
      <c r="G458" s="17" t="s">
        <v>14597</v>
      </c>
    </row>
    <row r="459" spans="1:7" ht="37.5">
      <c r="A459" s="200">
        <f t="shared" si="7"/>
        <v>453</v>
      </c>
      <c r="B459" s="200">
        <v>453</v>
      </c>
      <c r="C459" s="17" t="s">
        <v>9</v>
      </c>
      <c r="D459" s="17" t="s">
        <v>1479</v>
      </c>
      <c r="E459" s="17" t="s">
        <v>1480</v>
      </c>
      <c r="F459" s="18" t="s">
        <v>55</v>
      </c>
      <c r="G459" s="17" t="s">
        <v>14598</v>
      </c>
    </row>
    <row r="460" spans="1:7" ht="37.5">
      <c r="A460" s="200">
        <f t="shared" si="7"/>
        <v>454</v>
      </c>
      <c r="B460" s="200">
        <v>454</v>
      </c>
      <c r="C460" s="17" t="s">
        <v>9</v>
      </c>
      <c r="D460" s="17" t="s">
        <v>1481</v>
      </c>
      <c r="E460" s="17" t="s">
        <v>1371</v>
      </c>
      <c r="F460" s="18" t="s">
        <v>55</v>
      </c>
      <c r="G460" s="17" t="s">
        <v>14599</v>
      </c>
    </row>
    <row r="461" spans="1:7" ht="56.25">
      <c r="A461" s="200">
        <f t="shared" si="7"/>
        <v>455</v>
      </c>
      <c r="B461" s="200">
        <v>455</v>
      </c>
      <c r="C461" s="17" t="s">
        <v>9</v>
      </c>
      <c r="D461" s="17" t="s">
        <v>1482</v>
      </c>
      <c r="E461" s="17" t="s">
        <v>1483</v>
      </c>
      <c r="F461" s="18" t="s">
        <v>55</v>
      </c>
      <c r="G461" s="17" t="s">
        <v>14600</v>
      </c>
    </row>
    <row r="462" spans="1:7" ht="37.5">
      <c r="A462" s="200">
        <f t="shared" si="7"/>
        <v>456</v>
      </c>
      <c r="B462" s="200">
        <v>456</v>
      </c>
      <c r="C462" s="17" t="s">
        <v>9</v>
      </c>
      <c r="D462" s="17" t="s">
        <v>1484</v>
      </c>
      <c r="E462" s="17" t="s">
        <v>1475</v>
      </c>
      <c r="F462" s="18" t="s">
        <v>55</v>
      </c>
      <c r="G462" s="17" t="s">
        <v>14601</v>
      </c>
    </row>
    <row r="463" spans="1:7" ht="37.5">
      <c r="A463" s="200">
        <f t="shared" si="7"/>
        <v>457</v>
      </c>
      <c r="B463" s="200">
        <v>457</v>
      </c>
      <c r="C463" s="17" t="s">
        <v>9</v>
      </c>
      <c r="D463" s="17" t="s">
        <v>1485</v>
      </c>
      <c r="E463" s="17" t="s">
        <v>1486</v>
      </c>
      <c r="F463" s="18" t="s">
        <v>55</v>
      </c>
      <c r="G463" s="17" t="s">
        <v>14602</v>
      </c>
    </row>
    <row r="464" spans="1:7" ht="37.5">
      <c r="A464" s="200">
        <f t="shared" si="7"/>
        <v>458</v>
      </c>
      <c r="B464" s="200">
        <v>458</v>
      </c>
      <c r="C464" s="17" t="s">
        <v>9</v>
      </c>
      <c r="D464" s="17" t="s">
        <v>1487</v>
      </c>
      <c r="E464" s="17" t="s">
        <v>1488</v>
      </c>
      <c r="F464" s="18" t="s">
        <v>55</v>
      </c>
      <c r="G464" s="17" t="s">
        <v>14603</v>
      </c>
    </row>
    <row r="465" spans="1:7" ht="37.5">
      <c r="A465" s="200">
        <f t="shared" si="7"/>
        <v>459</v>
      </c>
      <c r="B465" s="200">
        <v>459</v>
      </c>
      <c r="C465" s="17" t="s">
        <v>9</v>
      </c>
      <c r="D465" s="17" t="s">
        <v>1490</v>
      </c>
      <c r="E465" s="17" t="s">
        <v>206</v>
      </c>
      <c r="F465" s="18" t="s">
        <v>55</v>
      </c>
      <c r="G465" s="17" t="s">
        <v>13178</v>
      </c>
    </row>
    <row r="466" spans="1:7" ht="37.5">
      <c r="A466" s="200">
        <f t="shared" si="7"/>
        <v>460</v>
      </c>
      <c r="B466" s="200">
        <v>460</v>
      </c>
      <c r="C466" s="17" t="s">
        <v>9</v>
      </c>
      <c r="D466" s="17" t="s">
        <v>1492</v>
      </c>
      <c r="E466" s="17" t="s">
        <v>1493</v>
      </c>
      <c r="F466" s="18" t="s">
        <v>55</v>
      </c>
      <c r="G466" s="17" t="s">
        <v>14604</v>
      </c>
    </row>
    <row r="467" spans="1:7" ht="56.25">
      <c r="A467" s="200">
        <f t="shared" si="7"/>
        <v>461</v>
      </c>
      <c r="B467" s="200">
        <v>461</v>
      </c>
      <c r="C467" s="17" t="s">
        <v>9</v>
      </c>
      <c r="D467" s="17" t="s">
        <v>1494</v>
      </c>
      <c r="E467" s="17" t="s">
        <v>1495</v>
      </c>
      <c r="F467" s="18" t="s">
        <v>55</v>
      </c>
      <c r="G467" s="17" t="s">
        <v>14605</v>
      </c>
    </row>
    <row r="468" spans="1:7" ht="37.5">
      <c r="A468" s="200">
        <f t="shared" si="7"/>
        <v>462</v>
      </c>
      <c r="B468" s="200">
        <v>462</v>
      </c>
      <c r="C468" s="17" t="s">
        <v>9</v>
      </c>
      <c r="D468" s="17" t="s">
        <v>1496</v>
      </c>
      <c r="E468" s="17" t="s">
        <v>1497</v>
      </c>
      <c r="F468" s="18" t="s">
        <v>55</v>
      </c>
      <c r="G468" s="17" t="s">
        <v>14606</v>
      </c>
    </row>
    <row r="469" spans="1:7" ht="37.5">
      <c r="A469" s="200">
        <f t="shared" si="7"/>
        <v>463</v>
      </c>
      <c r="B469" s="200">
        <v>463</v>
      </c>
      <c r="C469" s="17" t="s">
        <v>9</v>
      </c>
      <c r="D469" s="17" t="s">
        <v>1498</v>
      </c>
      <c r="E469" s="17" t="s">
        <v>1373</v>
      </c>
      <c r="F469" s="18" t="s">
        <v>55</v>
      </c>
      <c r="G469" s="17" t="s">
        <v>13234</v>
      </c>
    </row>
    <row r="470" spans="1:7" ht="37.5">
      <c r="A470" s="200">
        <f t="shared" si="7"/>
        <v>464</v>
      </c>
      <c r="B470" s="200">
        <v>464</v>
      </c>
      <c r="C470" s="17" t="s">
        <v>9</v>
      </c>
      <c r="D470" s="17" t="s">
        <v>1500</v>
      </c>
      <c r="E470" s="17" t="s">
        <v>1475</v>
      </c>
      <c r="F470" s="18" t="s">
        <v>55</v>
      </c>
      <c r="G470" s="17" t="s">
        <v>14607</v>
      </c>
    </row>
    <row r="471" spans="1:7" ht="37.5">
      <c r="A471" s="200">
        <f t="shared" si="7"/>
        <v>465</v>
      </c>
      <c r="B471" s="200">
        <v>465</v>
      </c>
      <c r="C471" s="17" t="s">
        <v>9</v>
      </c>
      <c r="D471" s="17" t="s">
        <v>1501</v>
      </c>
      <c r="E471" s="17" t="s">
        <v>1502</v>
      </c>
      <c r="F471" s="18" t="s">
        <v>55</v>
      </c>
      <c r="G471" s="17" t="s">
        <v>14608</v>
      </c>
    </row>
    <row r="472" spans="1:7" ht="75">
      <c r="A472" s="200">
        <f t="shared" si="7"/>
        <v>466</v>
      </c>
      <c r="B472" s="200">
        <v>466</v>
      </c>
      <c r="C472" s="17" t="s">
        <v>9</v>
      </c>
      <c r="D472" s="17" t="s">
        <v>1503</v>
      </c>
      <c r="E472" s="17" t="s">
        <v>1504</v>
      </c>
      <c r="F472" s="18" t="s">
        <v>55</v>
      </c>
      <c r="G472" s="17" t="s">
        <v>14609</v>
      </c>
    </row>
    <row r="473" spans="1:7" ht="37.5">
      <c r="A473" s="200">
        <f t="shared" si="7"/>
        <v>467</v>
      </c>
      <c r="B473" s="200">
        <v>467</v>
      </c>
      <c r="C473" s="17" t="s">
        <v>9</v>
      </c>
      <c r="D473" s="17" t="s">
        <v>1505</v>
      </c>
      <c r="E473" s="17" t="s">
        <v>1506</v>
      </c>
      <c r="F473" s="18" t="s">
        <v>55</v>
      </c>
      <c r="G473" s="17" t="s">
        <v>14150</v>
      </c>
    </row>
    <row r="474" spans="1:7" ht="37.5">
      <c r="A474" s="200">
        <f t="shared" si="7"/>
        <v>468</v>
      </c>
      <c r="B474" s="200">
        <v>468</v>
      </c>
      <c r="C474" s="17" t="s">
        <v>9</v>
      </c>
      <c r="D474" s="17" t="s">
        <v>1508</v>
      </c>
      <c r="E474" s="17" t="s">
        <v>1509</v>
      </c>
      <c r="F474" s="18" t="s">
        <v>55</v>
      </c>
      <c r="G474" s="17" t="s">
        <v>14610</v>
      </c>
    </row>
    <row r="475" spans="1:7" ht="56.25">
      <c r="A475" s="200">
        <f t="shared" si="7"/>
        <v>469</v>
      </c>
      <c r="B475" s="200">
        <v>469</v>
      </c>
      <c r="C475" s="17" t="s">
        <v>9</v>
      </c>
      <c r="D475" s="17" t="s">
        <v>1511</v>
      </c>
      <c r="E475" s="17" t="s">
        <v>1512</v>
      </c>
      <c r="F475" s="18" t="s">
        <v>55</v>
      </c>
      <c r="G475" s="17" t="s">
        <v>14611</v>
      </c>
    </row>
    <row r="476" spans="1:7" ht="56.25">
      <c r="A476" s="200">
        <f t="shared" si="7"/>
        <v>470</v>
      </c>
      <c r="B476" s="200">
        <v>470</v>
      </c>
      <c r="C476" s="17" t="s">
        <v>9</v>
      </c>
      <c r="D476" s="17" t="s">
        <v>1513</v>
      </c>
      <c r="E476" s="17" t="s">
        <v>1514</v>
      </c>
      <c r="F476" s="18" t="s">
        <v>55</v>
      </c>
      <c r="G476" s="17" t="s">
        <v>14612</v>
      </c>
    </row>
    <row r="477" spans="1:7" ht="37.5">
      <c r="A477" s="200">
        <f t="shared" si="7"/>
        <v>471</v>
      </c>
      <c r="B477" s="200">
        <v>471</v>
      </c>
      <c r="C477" s="17" t="s">
        <v>9</v>
      </c>
      <c r="D477" s="17" t="s">
        <v>1515</v>
      </c>
      <c r="E477" s="17" t="s">
        <v>1516</v>
      </c>
      <c r="F477" s="18" t="s">
        <v>55</v>
      </c>
      <c r="G477" s="17" t="s">
        <v>13290</v>
      </c>
    </row>
    <row r="478" spans="1:7" ht="37.5">
      <c r="A478" s="200">
        <f t="shared" si="7"/>
        <v>472</v>
      </c>
      <c r="B478" s="200">
        <v>472</v>
      </c>
      <c r="C478" s="17" t="s">
        <v>9</v>
      </c>
      <c r="D478" s="17" t="s">
        <v>1518</v>
      </c>
      <c r="E478" s="17" t="s">
        <v>1519</v>
      </c>
      <c r="F478" s="18" t="s">
        <v>55</v>
      </c>
      <c r="G478" s="17" t="s">
        <v>14613</v>
      </c>
    </row>
    <row r="479" spans="1:7" ht="37.5">
      <c r="A479" s="200">
        <f t="shared" si="7"/>
        <v>473</v>
      </c>
      <c r="B479" s="200">
        <v>473</v>
      </c>
      <c r="C479" s="17" t="s">
        <v>9</v>
      </c>
      <c r="D479" s="17" t="s">
        <v>1520</v>
      </c>
      <c r="E479" s="17" t="s">
        <v>1521</v>
      </c>
      <c r="F479" s="18" t="s">
        <v>55</v>
      </c>
      <c r="G479" s="17" t="s">
        <v>14614</v>
      </c>
    </row>
    <row r="480" spans="1:7" ht="37.5">
      <c r="A480" s="200">
        <f t="shared" si="7"/>
        <v>474</v>
      </c>
      <c r="B480" s="200">
        <v>474</v>
      </c>
      <c r="C480" s="17" t="s">
        <v>9</v>
      </c>
      <c r="D480" s="17" t="s">
        <v>1522</v>
      </c>
      <c r="E480" s="17" t="s">
        <v>1523</v>
      </c>
      <c r="F480" s="18" t="s">
        <v>55</v>
      </c>
      <c r="G480" s="17" t="s">
        <v>14615</v>
      </c>
    </row>
    <row r="481" spans="1:7" ht="56.25">
      <c r="A481" s="200">
        <f t="shared" si="7"/>
        <v>475</v>
      </c>
      <c r="B481" s="200">
        <v>475</v>
      </c>
      <c r="C481" s="17" t="s">
        <v>9</v>
      </c>
      <c r="D481" s="17" t="s">
        <v>1524</v>
      </c>
      <c r="E481" s="17" t="s">
        <v>1525</v>
      </c>
      <c r="F481" s="18" t="s">
        <v>55</v>
      </c>
      <c r="G481" s="17" t="s">
        <v>14616</v>
      </c>
    </row>
    <row r="482" spans="1:7" ht="56.25">
      <c r="A482" s="200">
        <f t="shared" si="7"/>
        <v>476</v>
      </c>
      <c r="B482" s="200">
        <v>476</v>
      </c>
      <c r="C482" s="17" t="s">
        <v>9</v>
      </c>
      <c r="D482" s="17" t="s">
        <v>1526</v>
      </c>
      <c r="E482" s="17" t="s">
        <v>1527</v>
      </c>
      <c r="F482" s="18" t="s">
        <v>55</v>
      </c>
      <c r="G482" s="17" t="s">
        <v>14617</v>
      </c>
    </row>
    <row r="483" spans="1:7" ht="56.25">
      <c r="A483" s="200">
        <f t="shared" si="7"/>
        <v>477</v>
      </c>
      <c r="B483" s="200">
        <v>477</v>
      </c>
      <c r="C483" s="17" t="s">
        <v>9</v>
      </c>
      <c r="D483" s="17" t="s">
        <v>1528</v>
      </c>
      <c r="E483" s="17" t="s">
        <v>1529</v>
      </c>
      <c r="F483" s="18" t="s">
        <v>55</v>
      </c>
      <c r="G483" s="17" t="s">
        <v>14618</v>
      </c>
    </row>
    <row r="484" spans="1:7" ht="37.5">
      <c r="A484" s="200">
        <f t="shared" si="7"/>
        <v>478</v>
      </c>
      <c r="B484" s="200">
        <v>478</v>
      </c>
      <c r="C484" s="17" t="s">
        <v>9</v>
      </c>
      <c r="D484" s="17" t="s">
        <v>1530</v>
      </c>
      <c r="E484" s="17" t="s">
        <v>1531</v>
      </c>
      <c r="F484" s="18" t="s">
        <v>55</v>
      </c>
      <c r="G484" s="17" t="s">
        <v>14619</v>
      </c>
    </row>
    <row r="485" spans="1:7" ht="37.5">
      <c r="A485" s="200">
        <f t="shared" si="7"/>
        <v>479</v>
      </c>
      <c r="B485" s="200">
        <v>479</v>
      </c>
      <c r="C485" s="17" t="s">
        <v>9</v>
      </c>
      <c r="D485" s="17" t="s">
        <v>1532</v>
      </c>
      <c r="E485" s="17" t="s">
        <v>1533</v>
      </c>
      <c r="F485" s="18" t="s">
        <v>55</v>
      </c>
      <c r="G485" s="17" t="s">
        <v>14620</v>
      </c>
    </row>
    <row r="486" spans="1:7" ht="37.5">
      <c r="A486" s="200">
        <f t="shared" si="7"/>
        <v>480</v>
      </c>
      <c r="B486" s="200">
        <v>480</v>
      </c>
      <c r="C486" s="17" t="s">
        <v>9</v>
      </c>
      <c r="D486" s="17" t="s">
        <v>1534</v>
      </c>
      <c r="E486" s="17" t="s">
        <v>1535</v>
      </c>
      <c r="F486" s="18" t="s">
        <v>55</v>
      </c>
      <c r="G486" s="17" t="s">
        <v>14621</v>
      </c>
    </row>
    <row r="487" spans="1:7" ht="37.5">
      <c r="A487" s="200">
        <f t="shared" si="7"/>
        <v>481</v>
      </c>
      <c r="B487" s="200">
        <v>481</v>
      </c>
      <c r="C487" s="17" t="s">
        <v>9</v>
      </c>
      <c r="D487" s="17" t="s">
        <v>1536</v>
      </c>
      <c r="E487" s="17" t="s">
        <v>1537</v>
      </c>
      <c r="F487" s="18" t="s">
        <v>55</v>
      </c>
      <c r="G487" s="17" t="s">
        <v>14622</v>
      </c>
    </row>
    <row r="488" spans="1:7" ht="37.5">
      <c r="A488" s="200">
        <f t="shared" si="7"/>
        <v>482</v>
      </c>
      <c r="B488" s="200">
        <v>482</v>
      </c>
      <c r="C488" s="17" t="s">
        <v>9</v>
      </c>
      <c r="D488" s="17" t="s">
        <v>1538</v>
      </c>
      <c r="E488" s="17" t="s">
        <v>1539</v>
      </c>
      <c r="F488" s="18" t="s">
        <v>55</v>
      </c>
      <c r="G488" s="17" t="s">
        <v>14623</v>
      </c>
    </row>
    <row r="489" spans="1:7" ht="56.25">
      <c r="A489" s="200">
        <f t="shared" si="7"/>
        <v>483</v>
      </c>
      <c r="B489" s="200">
        <v>483</v>
      </c>
      <c r="C489" s="17" t="s">
        <v>9</v>
      </c>
      <c r="D489" s="17" t="s">
        <v>1540</v>
      </c>
      <c r="E489" s="17" t="s">
        <v>1541</v>
      </c>
      <c r="F489" s="18" t="s">
        <v>55</v>
      </c>
      <c r="G489" s="17" t="s">
        <v>13232</v>
      </c>
    </row>
    <row r="490" spans="1:7" ht="56.25">
      <c r="A490" s="200">
        <f t="shared" si="7"/>
        <v>484</v>
      </c>
      <c r="B490" s="200">
        <v>484</v>
      </c>
      <c r="C490" s="17" t="s">
        <v>9</v>
      </c>
      <c r="D490" s="17" t="s">
        <v>1543</v>
      </c>
      <c r="E490" s="17" t="s">
        <v>1544</v>
      </c>
      <c r="F490" s="18" t="s">
        <v>55</v>
      </c>
      <c r="G490" s="17" t="s">
        <v>14624</v>
      </c>
    </row>
    <row r="491" spans="1:7" ht="37.5">
      <c r="A491" s="200">
        <f t="shared" si="7"/>
        <v>485</v>
      </c>
      <c r="B491" s="200">
        <v>485</v>
      </c>
      <c r="C491" s="17" t="s">
        <v>9</v>
      </c>
      <c r="D491" s="17" t="s">
        <v>1545</v>
      </c>
      <c r="E491" s="17" t="s">
        <v>1546</v>
      </c>
      <c r="F491" s="18" t="s">
        <v>55</v>
      </c>
      <c r="G491" s="17" t="s">
        <v>14625</v>
      </c>
    </row>
    <row r="492" spans="1:7" ht="56.25">
      <c r="A492" s="200">
        <f t="shared" si="7"/>
        <v>486</v>
      </c>
      <c r="B492" s="200">
        <v>486</v>
      </c>
      <c r="C492" s="17" t="s">
        <v>9</v>
      </c>
      <c r="D492" s="17" t="s">
        <v>1547</v>
      </c>
      <c r="E492" s="17" t="s">
        <v>1548</v>
      </c>
      <c r="F492" s="18" t="s">
        <v>55</v>
      </c>
      <c r="G492" s="17" t="s">
        <v>14626</v>
      </c>
    </row>
    <row r="493" spans="1:7" ht="56.25">
      <c r="A493" s="200">
        <f t="shared" si="7"/>
        <v>487</v>
      </c>
      <c r="B493" s="200">
        <v>487</v>
      </c>
      <c r="C493" s="17" t="s">
        <v>9</v>
      </c>
      <c r="D493" s="17" t="s">
        <v>1550</v>
      </c>
      <c r="E493" s="17" t="s">
        <v>1551</v>
      </c>
      <c r="F493" s="18" t="s">
        <v>55</v>
      </c>
      <c r="G493" s="17" t="s">
        <v>14627</v>
      </c>
    </row>
    <row r="494" spans="1:7" ht="37.5">
      <c r="A494" s="200">
        <f t="shared" si="7"/>
        <v>488</v>
      </c>
      <c r="B494" s="200">
        <v>488</v>
      </c>
      <c r="C494" s="17" t="s">
        <v>9</v>
      </c>
      <c r="D494" s="17" t="s">
        <v>1552</v>
      </c>
      <c r="E494" s="17" t="s">
        <v>1371</v>
      </c>
      <c r="F494" s="18" t="s">
        <v>55</v>
      </c>
      <c r="G494" s="17" t="s">
        <v>14628</v>
      </c>
    </row>
    <row r="495" spans="1:7" ht="56.25">
      <c r="A495" s="200">
        <f t="shared" si="7"/>
        <v>489</v>
      </c>
      <c r="B495" s="200">
        <v>489</v>
      </c>
      <c r="C495" s="17" t="s">
        <v>9</v>
      </c>
      <c r="D495" s="17" t="s">
        <v>1553</v>
      </c>
      <c r="E495" s="17" t="s">
        <v>1554</v>
      </c>
      <c r="F495" s="18" t="s">
        <v>55</v>
      </c>
      <c r="G495" s="17" t="s">
        <v>14629</v>
      </c>
    </row>
    <row r="496" spans="1:7" ht="37.5">
      <c r="A496" s="200">
        <f t="shared" si="7"/>
        <v>490</v>
      </c>
      <c r="B496" s="200">
        <v>490</v>
      </c>
      <c r="C496" s="17" t="s">
        <v>9</v>
      </c>
      <c r="D496" s="17" t="s">
        <v>1556</v>
      </c>
      <c r="E496" s="17" t="s">
        <v>1475</v>
      </c>
      <c r="F496" s="18" t="s">
        <v>55</v>
      </c>
      <c r="G496" s="17" t="s">
        <v>14630</v>
      </c>
    </row>
    <row r="497" spans="1:7" ht="37.5">
      <c r="A497" s="200">
        <f t="shared" si="7"/>
        <v>491</v>
      </c>
      <c r="B497" s="200">
        <v>491</v>
      </c>
      <c r="C497" s="17" t="s">
        <v>9</v>
      </c>
      <c r="D497" s="17" t="s">
        <v>1557</v>
      </c>
      <c r="E497" s="17" t="s">
        <v>1373</v>
      </c>
      <c r="F497" s="18" t="s">
        <v>55</v>
      </c>
      <c r="G497" s="17" t="s">
        <v>14631</v>
      </c>
    </row>
    <row r="498" spans="1:7" ht="75">
      <c r="A498" s="200">
        <f t="shared" si="7"/>
        <v>492</v>
      </c>
      <c r="B498" s="200">
        <v>492</v>
      </c>
      <c r="C498" s="17" t="s">
        <v>9</v>
      </c>
      <c r="D498" s="17" t="s">
        <v>1558</v>
      </c>
      <c r="E498" s="17" t="s">
        <v>1559</v>
      </c>
      <c r="F498" s="18" t="s">
        <v>55</v>
      </c>
      <c r="G498" s="17" t="s">
        <v>14632</v>
      </c>
    </row>
    <row r="499" spans="1:7" ht="37.5">
      <c r="A499" s="200">
        <f t="shared" si="7"/>
        <v>493</v>
      </c>
      <c r="B499" s="200">
        <v>493</v>
      </c>
      <c r="C499" s="17" t="s">
        <v>9</v>
      </c>
      <c r="D499" s="17" t="s">
        <v>1560</v>
      </c>
      <c r="E499" s="17" t="s">
        <v>1378</v>
      </c>
      <c r="F499" s="18" t="s">
        <v>55</v>
      </c>
      <c r="G499" s="17" t="s">
        <v>14633</v>
      </c>
    </row>
    <row r="500" spans="1:7" ht="37.5">
      <c r="A500" s="200">
        <f t="shared" si="7"/>
        <v>494</v>
      </c>
      <c r="B500" s="200">
        <v>494</v>
      </c>
      <c r="C500" s="17" t="s">
        <v>9</v>
      </c>
      <c r="D500" s="17" t="s">
        <v>1561</v>
      </c>
      <c r="E500" s="17" t="s">
        <v>1562</v>
      </c>
      <c r="F500" s="18" t="s">
        <v>55</v>
      </c>
      <c r="G500" s="17" t="s">
        <v>14634</v>
      </c>
    </row>
    <row r="501" spans="1:7" ht="56.25">
      <c r="A501" s="200">
        <f t="shared" si="7"/>
        <v>495</v>
      </c>
      <c r="B501" s="200">
        <v>495</v>
      </c>
      <c r="C501" s="17" t="s">
        <v>9</v>
      </c>
      <c r="D501" s="17" t="s">
        <v>1563</v>
      </c>
      <c r="E501" s="17" t="s">
        <v>1564</v>
      </c>
      <c r="F501" s="18" t="s">
        <v>55</v>
      </c>
      <c r="G501" s="17" t="s">
        <v>14635</v>
      </c>
    </row>
    <row r="502" spans="1:7" ht="56.25">
      <c r="A502" s="200">
        <f t="shared" si="7"/>
        <v>496</v>
      </c>
      <c r="B502" s="200">
        <v>496</v>
      </c>
      <c r="C502" s="17" t="s">
        <v>9</v>
      </c>
      <c r="D502" s="17" t="s">
        <v>1565</v>
      </c>
      <c r="E502" s="17" t="s">
        <v>1566</v>
      </c>
      <c r="F502" s="18" t="s">
        <v>55</v>
      </c>
      <c r="G502" s="17" t="s">
        <v>14636</v>
      </c>
    </row>
    <row r="503" spans="1:7" ht="37.5">
      <c r="A503" s="200">
        <f t="shared" si="7"/>
        <v>497</v>
      </c>
      <c r="B503" s="200">
        <v>497</v>
      </c>
      <c r="C503" s="17" t="s">
        <v>9</v>
      </c>
      <c r="D503" s="17" t="s">
        <v>1568</v>
      </c>
      <c r="E503" s="17" t="s">
        <v>1569</v>
      </c>
      <c r="F503" s="18" t="s">
        <v>55</v>
      </c>
      <c r="G503" s="17" t="s">
        <v>14637</v>
      </c>
    </row>
    <row r="504" spans="1:7" ht="56.25">
      <c r="A504" s="200">
        <f t="shared" si="7"/>
        <v>498</v>
      </c>
      <c r="B504" s="200">
        <v>498</v>
      </c>
      <c r="C504" s="17" t="s">
        <v>9</v>
      </c>
      <c r="D504" s="17" t="s">
        <v>1570</v>
      </c>
      <c r="E504" s="17" t="s">
        <v>1571</v>
      </c>
      <c r="F504" s="18" t="s">
        <v>55</v>
      </c>
      <c r="G504" s="17" t="s">
        <v>14638</v>
      </c>
    </row>
    <row r="505" spans="1:7" ht="37.5">
      <c r="A505" s="200">
        <f t="shared" si="7"/>
        <v>499</v>
      </c>
      <c r="B505" s="200">
        <v>499</v>
      </c>
      <c r="C505" s="17" t="s">
        <v>9</v>
      </c>
      <c r="D505" s="17" t="s">
        <v>1572</v>
      </c>
      <c r="E505" s="17" t="s">
        <v>1573</v>
      </c>
      <c r="F505" s="18" t="s">
        <v>55</v>
      </c>
      <c r="G505" s="17" t="s">
        <v>13109</v>
      </c>
    </row>
    <row r="506" spans="1:7" ht="56.25">
      <c r="A506" s="200">
        <f t="shared" si="7"/>
        <v>500</v>
      </c>
      <c r="B506" s="200">
        <v>500</v>
      </c>
      <c r="C506" s="17" t="s">
        <v>9</v>
      </c>
      <c r="D506" s="17" t="s">
        <v>1575</v>
      </c>
      <c r="E506" s="17" t="s">
        <v>1576</v>
      </c>
      <c r="F506" s="18" t="s">
        <v>55</v>
      </c>
      <c r="G506" s="17" t="s">
        <v>13357</v>
      </c>
    </row>
    <row r="507" spans="1:7" ht="37.5">
      <c r="A507" s="200">
        <f t="shared" si="7"/>
        <v>501</v>
      </c>
      <c r="B507" s="200">
        <v>501</v>
      </c>
      <c r="C507" s="17" t="s">
        <v>9</v>
      </c>
      <c r="D507" s="17" t="s">
        <v>1578</v>
      </c>
      <c r="E507" s="17" t="s">
        <v>1579</v>
      </c>
      <c r="F507" s="18" t="s">
        <v>55</v>
      </c>
      <c r="G507" s="17" t="s">
        <v>13222</v>
      </c>
    </row>
    <row r="508" spans="1:7" ht="37.5">
      <c r="A508" s="200">
        <f t="shared" si="7"/>
        <v>502</v>
      </c>
      <c r="B508" s="200">
        <v>502</v>
      </c>
      <c r="C508" s="17" t="s">
        <v>9</v>
      </c>
      <c r="D508" s="17" t="s">
        <v>1581</v>
      </c>
      <c r="E508" s="17" t="s">
        <v>1378</v>
      </c>
      <c r="F508" s="18" t="s">
        <v>55</v>
      </c>
      <c r="G508" s="17" t="s">
        <v>13296</v>
      </c>
    </row>
    <row r="509" spans="1:7" ht="37.5">
      <c r="A509" s="200">
        <f t="shared" si="7"/>
        <v>503</v>
      </c>
      <c r="B509" s="200">
        <v>503</v>
      </c>
      <c r="C509" s="17" t="s">
        <v>9</v>
      </c>
      <c r="D509" s="17" t="s">
        <v>1583</v>
      </c>
      <c r="E509" s="17" t="s">
        <v>1584</v>
      </c>
      <c r="F509" s="18" t="s">
        <v>55</v>
      </c>
      <c r="G509" s="17" t="s">
        <v>13260</v>
      </c>
    </row>
    <row r="510" spans="1:7" ht="37.5">
      <c r="A510" s="200">
        <f t="shared" si="7"/>
        <v>504</v>
      </c>
      <c r="B510" s="200">
        <v>504</v>
      </c>
      <c r="C510" s="17" t="s">
        <v>9</v>
      </c>
      <c r="D510" s="17" t="s">
        <v>1586</v>
      </c>
      <c r="E510" s="17" t="s">
        <v>1378</v>
      </c>
      <c r="F510" s="18" t="s">
        <v>55</v>
      </c>
      <c r="G510" s="17" t="s">
        <v>13241</v>
      </c>
    </row>
    <row r="511" spans="1:7" ht="56.25">
      <c r="A511" s="200">
        <f t="shared" si="7"/>
        <v>505</v>
      </c>
      <c r="B511" s="200">
        <v>505</v>
      </c>
      <c r="C511" s="17" t="s">
        <v>9</v>
      </c>
      <c r="D511" s="17" t="s">
        <v>1588</v>
      </c>
      <c r="E511" s="17" t="s">
        <v>1589</v>
      </c>
      <c r="F511" s="18" t="s">
        <v>55</v>
      </c>
      <c r="G511" s="17" t="s">
        <v>14639</v>
      </c>
    </row>
    <row r="512" spans="1:7" ht="37.5">
      <c r="A512" s="200">
        <f t="shared" si="7"/>
        <v>506</v>
      </c>
      <c r="B512" s="200">
        <v>506</v>
      </c>
      <c r="C512" s="17" t="s">
        <v>9</v>
      </c>
      <c r="D512" s="17" t="s">
        <v>1590</v>
      </c>
      <c r="E512" s="17" t="s">
        <v>234</v>
      </c>
      <c r="F512" s="18" t="s">
        <v>55</v>
      </c>
      <c r="G512" s="17" t="s">
        <v>14640</v>
      </c>
    </row>
    <row r="513" spans="1:7" ht="37.5">
      <c r="A513" s="200">
        <f t="shared" si="7"/>
        <v>507</v>
      </c>
      <c r="B513" s="200">
        <v>507</v>
      </c>
      <c r="C513" s="17" t="s">
        <v>9</v>
      </c>
      <c r="D513" s="17" t="s">
        <v>1591</v>
      </c>
      <c r="E513" s="17" t="s">
        <v>1371</v>
      </c>
      <c r="F513" s="18" t="s">
        <v>55</v>
      </c>
      <c r="G513" s="17" t="s">
        <v>13182</v>
      </c>
    </row>
    <row r="514" spans="1:7" ht="37.5">
      <c r="A514" s="200">
        <f t="shared" si="7"/>
        <v>508</v>
      </c>
      <c r="B514" s="200">
        <v>508</v>
      </c>
      <c r="C514" s="17" t="s">
        <v>9</v>
      </c>
      <c r="D514" s="17" t="s">
        <v>1593</v>
      </c>
      <c r="E514" s="17" t="s">
        <v>1373</v>
      </c>
      <c r="F514" s="18" t="s">
        <v>55</v>
      </c>
      <c r="G514" s="17" t="s">
        <v>13348</v>
      </c>
    </row>
    <row r="515" spans="1:7" ht="37.5">
      <c r="A515" s="200">
        <f t="shared" si="7"/>
        <v>509</v>
      </c>
      <c r="B515" s="200">
        <v>509</v>
      </c>
      <c r="C515" s="17" t="s">
        <v>9</v>
      </c>
      <c r="D515" s="17" t="s">
        <v>1595</v>
      </c>
      <c r="E515" s="17" t="s">
        <v>1596</v>
      </c>
      <c r="F515" s="18" t="s">
        <v>55</v>
      </c>
      <c r="G515" s="17" t="s">
        <v>14641</v>
      </c>
    </row>
    <row r="516" spans="1:7" ht="37.5">
      <c r="A516" s="200">
        <f t="shared" si="7"/>
        <v>510</v>
      </c>
      <c r="B516" s="200">
        <v>510</v>
      </c>
      <c r="C516" s="17" t="s">
        <v>9</v>
      </c>
      <c r="D516" s="17" t="s">
        <v>1597</v>
      </c>
      <c r="E516" s="17" t="s">
        <v>1598</v>
      </c>
      <c r="F516" s="18" t="s">
        <v>55</v>
      </c>
      <c r="G516" s="17" t="s">
        <v>13389</v>
      </c>
    </row>
    <row r="517" spans="1:7" ht="56.25">
      <c r="A517" s="200">
        <f t="shared" si="7"/>
        <v>511</v>
      </c>
      <c r="B517" s="200">
        <v>511</v>
      </c>
      <c r="C517" s="17" t="s">
        <v>9</v>
      </c>
      <c r="D517" s="17" t="s">
        <v>1600</v>
      </c>
      <c r="E517" s="17" t="s">
        <v>1601</v>
      </c>
      <c r="F517" s="18" t="s">
        <v>55</v>
      </c>
      <c r="G517" s="17" t="s">
        <v>13341</v>
      </c>
    </row>
    <row r="518" spans="1:7" ht="37.5">
      <c r="A518" s="200">
        <f t="shared" si="7"/>
        <v>512</v>
      </c>
      <c r="B518" s="200">
        <v>512</v>
      </c>
      <c r="C518" s="17" t="s">
        <v>9</v>
      </c>
      <c r="D518" s="17" t="s">
        <v>1603</v>
      </c>
      <c r="E518" s="17" t="s">
        <v>1604</v>
      </c>
      <c r="F518" s="18" t="s">
        <v>55</v>
      </c>
      <c r="G518" s="17" t="s">
        <v>14642</v>
      </c>
    </row>
    <row r="519" spans="1:7" ht="56.25">
      <c r="A519" s="200">
        <f t="shared" si="7"/>
        <v>513</v>
      </c>
      <c r="B519" s="200">
        <v>513</v>
      </c>
      <c r="C519" s="17" t="s">
        <v>9</v>
      </c>
      <c r="D519" s="17" t="s">
        <v>1605</v>
      </c>
      <c r="E519" s="17" t="s">
        <v>1606</v>
      </c>
      <c r="F519" s="18" t="s">
        <v>55</v>
      </c>
      <c r="G519" s="17" t="s">
        <v>13420</v>
      </c>
    </row>
    <row r="520" spans="1:7" ht="37.5">
      <c r="A520" s="200">
        <f t="shared" si="7"/>
        <v>514</v>
      </c>
      <c r="B520" s="200">
        <v>514</v>
      </c>
      <c r="C520" s="17" t="s">
        <v>9</v>
      </c>
      <c r="D520" s="17" t="s">
        <v>1608</v>
      </c>
      <c r="E520" s="17" t="s">
        <v>1609</v>
      </c>
      <c r="F520" s="18" t="s">
        <v>55</v>
      </c>
      <c r="G520" s="17" t="s">
        <v>13202</v>
      </c>
    </row>
    <row r="521" spans="1:7" ht="37.5">
      <c r="A521" s="200">
        <f t="shared" si="7"/>
        <v>515</v>
      </c>
      <c r="B521" s="200">
        <v>515</v>
      </c>
      <c r="C521" s="17" t="s">
        <v>9</v>
      </c>
      <c r="D521" s="17" t="s">
        <v>1611</v>
      </c>
      <c r="E521" s="17" t="s">
        <v>1612</v>
      </c>
      <c r="F521" s="18" t="s">
        <v>55</v>
      </c>
      <c r="G521" s="17" t="s">
        <v>14643</v>
      </c>
    </row>
    <row r="522" spans="1:7" ht="37.5">
      <c r="A522" s="200">
        <f t="shared" ref="A522:A585" si="8">+A521+1</f>
        <v>516</v>
      </c>
      <c r="B522" s="200">
        <v>516</v>
      </c>
      <c r="C522" s="17" t="s">
        <v>9</v>
      </c>
      <c r="D522" s="17" t="s">
        <v>1613</v>
      </c>
      <c r="E522" s="17" t="s">
        <v>1614</v>
      </c>
      <c r="F522" s="18" t="s">
        <v>55</v>
      </c>
      <c r="G522" s="17" t="s">
        <v>13383</v>
      </c>
    </row>
    <row r="523" spans="1:7" ht="75">
      <c r="A523" s="200">
        <f t="shared" si="8"/>
        <v>517</v>
      </c>
      <c r="B523" s="200">
        <v>517</v>
      </c>
      <c r="C523" s="17" t="s">
        <v>9</v>
      </c>
      <c r="D523" s="17" t="s">
        <v>1616</v>
      </c>
      <c r="E523" s="17" t="s">
        <v>1617</v>
      </c>
      <c r="F523" s="18" t="s">
        <v>55</v>
      </c>
      <c r="G523" s="17" t="s">
        <v>14644</v>
      </c>
    </row>
    <row r="524" spans="1:7" ht="56.25">
      <c r="A524" s="200">
        <f t="shared" si="8"/>
        <v>518</v>
      </c>
      <c r="B524" s="200">
        <v>518</v>
      </c>
      <c r="C524" s="17" t="s">
        <v>9</v>
      </c>
      <c r="D524" s="17" t="s">
        <v>1618</v>
      </c>
      <c r="E524" s="17" t="s">
        <v>1619</v>
      </c>
      <c r="F524" s="18" t="s">
        <v>55</v>
      </c>
      <c r="G524" s="17" t="s">
        <v>13359</v>
      </c>
    </row>
    <row r="525" spans="1:7" ht="56.25">
      <c r="A525" s="200">
        <f t="shared" si="8"/>
        <v>519</v>
      </c>
      <c r="B525" s="200">
        <v>519</v>
      </c>
      <c r="C525" s="17" t="s">
        <v>9</v>
      </c>
      <c r="D525" s="17" t="s">
        <v>1621</v>
      </c>
      <c r="E525" s="17" t="s">
        <v>1622</v>
      </c>
      <c r="F525" s="18" t="s">
        <v>55</v>
      </c>
      <c r="G525" s="17" t="s">
        <v>14645</v>
      </c>
    </row>
    <row r="526" spans="1:7" ht="37.5">
      <c r="A526" s="200">
        <f t="shared" si="8"/>
        <v>520</v>
      </c>
      <c r="B526" s="200">
        <v>520</v>
      </c>
      <c r="C526" s="17" t="s">
        <v>9</v>
      </c>
      <c r="D526" s="17" t="s">
        <v>1623</v>
      </c>
      <c r="E526" s="17" t="s">
        <v>1624</v>
      </c>
      <c r="F526" s="18" t="s">
        <v>55</v>
      </c>
      <c r="G526" s="17" t="s">
        <v>14646</v>
      </c>
    </row>
    <row r="527" spans="1:7" ht="56.25">
      <c r="A527" s="200">
        <f t="shared" si="8"/>
        <v>521</v>
      </c>
      <c r="B527" s="200">
        <v>521</v>
      </c>
      <c r="C527" s="17" t="s">
        <v>9</v>
      </c>
      <c r="D527" s="17" t="s">
        <v>1626</v>
      </c>
      <c r="E527" s="17" t="s">
        <v>1627</v>
      </c>
      <c r="F527" s="18" t="s">
        <v>55</v>
      </c>
      <c r="G527" s="17" t="s">
        <v>14647</v>
      </c>
    </row>
    <row r="528" spans="1:7" ht="56.25">
      <c r="A528" s="200">
        <f t="shared" si="8"/>
        <v>522</v>
      </c>
      <c r="B528" s="200">
        <v>522</v>
      </c>
      <c r="C528" s="17" t="s">
        <v>9</v>
      </c>
      <c r="D528" s="17" t="s">
        <v>1628</v>
      </c>
      <c r="E528" s="17" t="s">
        <v>1629</v>
      </c>
      <c r="F528" s="18" t="s">
        <v>55</v>
      </c>
      <c r="G528" s="17" t="s">
        <v>14648</v>
      </c>
    </row>
    <row r="529" spans="1:7" ht="56.25">
      <c r="A529" s="200">
        <f t="shared" si="8"/>
        <v>523</v>
      </c>
      <c r="B529" s="200">
        <v>523</v>
      </c>
      <c r="C529" s="17" t="s">
        <v>9</v>
      </c>
      <c r="D529" s="17" t="s">
        <v>1631</v>
      </c>
      <c r="E529" s="17" t="s">
        <v>1632</v>
      </c>
      <c r="F529" s="18" t="s">
        <v>55</v>
      </c>
      <c r="G529" s="17" t="s">
        <v>14649</v>
      </c>
    </row>
    <row r="530" spans="1:7" ht="37.5">
      <c r="A530" s="200">
        <f t="shared" si="8"/>
        <v>524</v>
      </c>
      <c r="B530" s="200">
        <v>524</v>
      </c>
      <c r="C530" s="17" t="s">
        <v>9</v>
      </c>
      <c r="D530" s="17" t="s">
        <v>1633</v>
      </c>
      <c r="E530" s="17" t="s">
        <v>1634</v>
      </c>
      <c r="F530" s="18" t="s">
        <v>55</v>
      </c>
      <c r="G530" s="17" t="s">
        <v>14650</v>
      </c>
    </row>
    <row r="531" spans="1:7" ht="56.25">
      <c r="A531" s="200">
        <f t="shared" si="8"/>
        <v>525</v>
      </c>
      <c r="B531" s="200">
        <v>525</v>
      </c>
      <c r="C531" s="17" t="s">
        <v>9</v>
      </c>
      <c r="D531" s="17" t="s">
        <v>1635</v>
      </c>
      <c r="E531" s="17" t="s">
        <v>1636</v>
      </c>
      <c r="F531" s="18" t="s">
        <v>55</v>
      </c>
      <c r="G531" s="17" t="s">
        <v>13405</v>
      </c>
    </row>
    <row r="532" spans="1:7" ht="56.25">
      <c r="A532" s="200">
        <f t="shared" si="8"/>
        <v>526</v>
      </c>
      <c r="B532" s="200">
        <v>526</v>
      </c>
      <c r="C532" s="17" t="s">
        <v>9</v>
      </c>
      <c r="D532" s="17" t="s">
        <v>1638</v>
      </c>
      <c r="E532" s="17" t="s">
        <v>1639</v>
      </c>
      <c r="F532" s="18" t="s">
        <v>55</v>
      </c>
      <c r="G532" s="17" t="s">
        <v>13435</v>
      </c>
    </row>
    <row r="533" spans="1:7" ht="37.5">
      <c r="A533" s="200">
        <f t="shared" si="8"/>
        <v>527</v>
      </c>
      <c r="B533" s="200">
        <v>527</v>
      </c>
      <c r="C533" s="17" t="s">
        <v>9</v>
      </c>
      <c r="D533" s="17" t="s">
        <v>1641</v>
      </c>
      <c r="E533" s="17" t="s">
        <v>1373</v>
      </c>
      <c r="F533" s="18" t="s">
        <v>55</v>
      </c>
      <c r="G533" s="17" t="s">
        <v>13358</v>
      </c>
    </row>
    <row r="534" spans="1:7" ht="37.5">
      <c r="A534" s="200">
        <f t="shared" si="8"/>
        <v>528</v>
      </c>
      <c r="B534" s="200">
        <v>528</v>
      </c>
      <c r="C534" s="17" t="s">
        <v>9</v>
      </c>
      <c r="D534" s="17" t="s">
        <v>1643</v>
      </c>
      <c r="E534" s="17" t="s">
        <v>1371</v>
      </c>
      <c r="F534" s="18" t="s">
        <v>55</v>
      </c>
      <c r="G534" s="17" t="s">
        <v>14651</v>
      </c>
    </row>
    <row r="535" spans="1:7" ht="37.5">
      <c r="A535" s="200">
        <f t="shared" si="8"/>
        <v>529</v>
      </c>
      <c r="B535" s="200">
        <v>529</v>
      </c>
      <c r="C535" s="17" t="s">
        <v>9</v>
      </c>
      <c r="D535" s="17" t="s">
        <v>1644</v>
      </c>
      <c r="E535" s="17" t="s">
        <v>1378</v>
      </c>
      <c r="F535" s="18" t="s">
        <v>55</v>
      </c>
      <c r="G535" s="17" t="s">
        <v>14652</v>
      </c>
    </row>
    <row r="536" spans="1:7" ht="37.5">
      <c r="A536" s="200">
        <f t="shared" si="8"/>
        <v>530</v>
      </c>
      <c r="B536" s="200">
        <v>530</v>
      </c>
      <c r="C536" s="17" t="s">
        <v>9</v>
      </c>
      <c r="D536" s="17" t="s">
        <v>1646</v>
      </c>
      <c r="E536" s="17" t="s">
        <v>1647</v>
      </c>
      <c r="F536" s="18" t="s">
        <v>55</v>
      </c>
      <c r="G536" s="17" t="s">
        <v>14653</v>
      </c>
    </row>
    <row r="537" spans="1:7" ht="37.5">
      <c r="A537" s="200">
        <f t="shared" si="8"/>
        <v>531</v>
      </c>
      <c r="B537" s="200">
        <v>531</v>
      </c>
      <c r="C537" s="17" t="s">
        <v>9</v>
      </c>
      <c r="D537" s="17" t="s">
        <v>1648</v>
      </c>
      <c r="E537" s="17" t="s">
        <v>1649</v>
      </c>
      <c r="F537" s="18" t="s">
        <v>55</v>
      </c>
      <c r="G537" s="17" t="s">
        <v>14654</v>
      </c>
    </row>
    <row r="538" spans="1:7" ht="56.25">
      <c r="A538" s="200">
        <f t="shared" si="8"/>
        <v>532</v>
      </c>
      <c r="B538" s="200">
        <v>532</v>
      </c>
      <c r="C538" s="17" t="s">
        <v>9</v>
      </c>
      <c r="D538" s="17" t="s">
        <v>1651</v>
      </c>
      <c r="E538" s="17" t="s">
        <v>1652</v>
      </c>
      <c r="F538" s="18" t="s">
        <v>55</v>
      </c>
      <c r="G538" s="17" t="s">
        <v>13264</v>
      </c>
    </row>
    <row r="539" spans="1:7" ht="56.25">
      <c r="A539" s="200">
        <f t="shared" si="8"/>
        <v>533</v>
      </c>
      <c r="B539" s="200">
        <v>533</v>
      </c>
      <c r="C539" s="17" t="s">
        <v>9</v>
      </c>
      <c r="D539" s="17" t="s">
        <v>1654</v>
      </c>
      <c r="E539" s="17" t="s">
        <v>1655</v>
      </c>
      <c r="F539" s="18" t="s">
        <v>55</v>
      </c>
      <c r="G539" s="17" t="s">
        <v>14655</v>
      </c>
    </row>
    <row r="540" spans="1:7" ht="37.5">
      <c r="A540" s="200">
        <f t="shared" si="8"/>
        <v>534</v>
      </c>
      <c r="B540" s="200">
        <v>534</v>
      </c>
      <c r="C540" s="17" t="s">
        <v>9</v>
      </c>
      <c r="D540" s="17" t="s">
        <v>1656</v>
      </c>
      <c r="E540" s="17" t="s">
        <v>1657</v>
      </c>
      <c r="F540" s="18" t="s">
        <v>55</v>
      </c>
      <c r="G540" s="17" t="s">
        <v>14656</v>
      </c>
    </row>
    <row r="541" spans="1:7" ht="37.5">
      <c r="A541" s="200">
        <f t="shared" si="8"/>
        <v>535</v>
      </c>
      <c r="B541" s="200">
        <v>535</v>
      </c>
      <c r="C541" s="17" t="s">
        <v>9</v>
      </c>
      <c r="D541" s="17" t="s">
        <v>1658</v>
      </c>
      <c r="E541" s="17" t="s">
        <v>1659</v>
      </c>
      <c r="F541" s="18" t="s">
        <v>55</v>
      </c>
      <c r="G541" s="17" t="s">
        <v>14657</v>
      </c>
    </row>
    <row r="542" spans="1:7" ht="37.5">
      <c r="A542" s="200">
        <f t="shared" si="8"/>
        <v>536</v>
      </c>
      <c r="B542" s="200">
        <v>536</v>
      </c>
      <c r="C542" s="17" t="s">
        <v>9</v>
      </c>
      <c r="D542" s="17" t="s">
        <v>1660</v>
      </c>
      <c r="E542" s="17" t="s">
        <v>1661</v>
      </c>
      <c r="F542" s="18" t="s">
        <v>55</v>
      </c>
      <c r="G542" s="17" t="s">
        <v>14658</v>
      </c>
    </row>
    <row r="543" spans="1:7" ht="37.5">
      <c r="A543" s="200">
        <f t="shared" si="8"/>
        <v>537</v>
      </c>
      <c r="B543" s="200">
        <v>537</v>
      </c>
      <c r="C543" s="17" t="s">
        <v>9</v>
      </c>
      <c r="D543" s="17" t="s">
        <v>1662</v>
      </c>
      <c r="E543" s="17" t="s">
        <v>1663</v>
      </c>
      <c r="F543" s="18" t="s">
        <v>55</v>
      </c>
      <c r="G543" s="17" t="s">
        <v>14659</v>
      </c>
    </row>
    <row r="544" spans="1:7" ht="56.25">
      <c r="A544" s="200">
        <f t="shared" si="8"/>
        <v>538</v>
      </c>
      <c r="B544" s="200">
        <v>538</v>
      </c>
      <c r="C544" s="17" t="s">
        <v>9</v>
      </c>
      <c r="D544" s="17" t="s">
        <v>1664</v>
      </c>
      <c r="E544" s="17" t="s">
        <v>1665</v>
      </c>
      <c r="F544" s="18" t="s">
        <v>55</v>
      </c>
      <c r="G544" s="17" t="s">
        <v>14660</v>
      </c>
    </row>
    <row r="545" spans="1:7" ht="75">
      <c r="A545" s="200">
        <f t="shared" si="8"/>
        <v>539</v>
      </c>
      <c r="B545" s="200">
        <v>539</v>
      </c>
      <c r="C545" s="17" t="s">
        <v>9</v>
      </c>
      <c r="D545" s="17" t="s">
        <v>1667</v>
      </c>
      <c r="E545" s="17" t="s">
        <v>1668</v>
      </c>
      <c r="F545" s="18" t="s">
        <v>55</v>
      </c>
      <c r="G545" s="17" t="s">
        <v>14661</v>
      </c>
    </row>
    <row r="546" spans="1:7" ht="37.5">
      <c r="A546" s="200">
        <f t="shared" si="8"/>
        <v>540</v>
      </c>
      <c r="B546" s="200">
        <v>540</v>
      </c>
      <c r="C546" s="17" t="s">
        <v>9</v>
      </c>
      <c r="D546" s="17" t="s">
        <v>1669</v>
      </c>
      <c r="E546" s="17" t="s">
        <v>1670</v>
      </c>
      <c r="F546" s="18" t="s">
        <v>55</v>
      </c>
      <c r="G546" s="17" t="s">
        <v>14662</v>
      </c>
    </row>
    <row r="547" spans="1:7" ht="75">
      <c r="A547" s="200">
        <f t="shared" si="8"/>
        <v>541</v>
      </c>
      <c r="B547" s="200">
        <v>541</v>
      </c>
      <c r="C547" s="17" t="s">
        <v>9</v>
      </c>
      <c r="D547" s="17" t="s">
        <v>1671</v>
      </c>
      <c r="E547" s="17" t="s">
        <v>1672</v>
      </c>
      <c r="F547" s="18" t="s">
        <v>55</v>
      </c>
      <c r="G547" s="17" t="s">
        <v>14663</v>
      </c>
    </row>
    <row r="548" spans="1:7" ht="37.5">
      <c r="A548" s="200">
        <f t="shared" si="8"/>
        <v>542</v>
      </c>
      <c r="B548" s="200">
        <v>542</v>
      </c>
      <c r="C548" s="17" t="s">
        <v>9</v>
      </c>
      <c r="D548" s="17" t="s">
        <v>1673</v>
      </c>
      <c r="E548" s="17" t="s">
        <v>1674</v>
      </c>
      <c r="F548" s="18" t="s">
        <v>55</v>
      </c>
      <c r="G548" s="17" t="s">
        <v>14664</v>
      </c>
    </row>
    <row r="549" spans="1:7" ht="37.5">
      <c r="A549" s="200">
        <f t="shared" si="8"/>
        <v>543</v>
      </c>
      <c r="B549" s="200">
        <v>543</v>
      </c>
      <c r="C549" s="17" t="s">
        <v>9</v>
      </c>
      <c r="D549" s="17" t="s">
        <v>1675</v>
      </c>
      <c r="E549" s="17" t="s">
        <v>1676</v>
      </c>
      <c r="F549" s="18" t="s">
        <v>55</v>
      </c>
      <c r="G549" s="17" t="s">
        <v>14665</v>
      </c>
    </row>
    <row r="550" spans="1:7" ht="37.5">
      <c r="A550" s="200">
        <f t="shared" si="8"/>
        <v>544</v>
      </c>
      <c r="B550" s="200">
        <v>544</v>
      </c>
      <c r="C550" s="17" t="s">
        <v>9</v>
      </c>
      <c r="D550" s="17" t="s">
        <v>1677</v>
      </c>
      <c r="E550" s="17" t="s">
        <v>1678</v>
      </c>
      <c r="F550" s="18" t="s">
        <v>55</v>
      </c>
      <c r="G550" s="17" t="s">
        <v>14666</v>
      </c>
    </row>
    <row r="551" spans="1:7" ht="37.5">
      <c r="A551" s="200">
        <f t="shared" si="8"/>
        <v>545</v>
      </c>
      <c r="B551" s="200">
        <v>545</v>
      </c>
      <c r="C551" s="17" t="s">
        <v>9</v>
      </c>
      <c r="D551" s="17" t="s">
        <v>1679</v>
      </c>
      <c r="E551" s="17" t="s">
        <v>1680</v>
      </c>
      <c r="F551" s="18" t="s">
        <v>55</v>
      </c>
      <c r="G551" s="17" t="s">
        <v>14667</v>
      </c>
    </row>
    <row r="552" spans="1:7" ht="37.5">
      <c r="A552" s="200">
        <f t="shared" si="8"/>
        <v>546</v>
      </c>
      <c r="B552" s="200">
        <v>546</v>
      </c>
      <c r="C552" s="17" t="s">
        <v>9</v>
      </c>
      <c r="D552" s="17" t="s">
        <v>1681</v>
      </c>
      <c r="E552" s="17" t="s">
        <v>1682</v>
      </c>
      <c r="F552" s="18" t="s">
        <v>55</v>
      </c>
      <c r="G552" s="17" t="s">
        <v>13412</v>
      </c>
    </row>
    <row r="553" spans="1:7" ht="56.25">
      <c r="A553" s="200">
        <f t="shared" si="8"/>
        <v>547</v>
      </c>
      <c r="B553" s="200">
        <v>547</v>
      </c>
      <c r="C553" s="17" t="s">
        <v>9</v>
      </c>
      <c r="D553" s="17" t="s">
        <v>1684</v>
      </c>
      <c r="E553" s="17" t="s">
        <v>1685</v>
      </c>
      <c r="F553" s="18" t="s">
        <v>55</v>
      </c>
      <c r="G553" s="17" t="s">
        <v>14668</v>
      </c>
    </row>
    <row r="554" spans="1:7" ht="37.5">
      <c r="A554" s="200">
        <f t="shared" si="8"/>
        <v>548</v>
      </c>
      <c r="B554" s="200">
        <v>548</v>
      </c>
      <c r="C554" s="17" t="s">
        <v>9</v>
      </c>
      <c r="D554" s="17" t="s">
        <v>1687</v>
      </c>
      <c r="E554" s="17" t="s">
        <v>1688</v>
      </c>
      <c r="F554" s="18" t="s">
        <v>55</v>
      </c>
      <c r="G554" s="17" t="s">
        <v>14669</v>
      </c>
    </row>
    <row r="555" spans="1:7" ht="56.25">
      <c r="A555" s="200">
        <f t="shared" si="8"/>
        <v>549</v>
      </c>
      <c r="B555" s="200">
        <v>549</v>
      </c>
      <c r="C555" s="17" t="s">
        <v>9</v>
      </c>
      <c r="D555" s="17" t="s">
        <v>1689</v>
      </c>
      <c r="E555" s="17" t="s">
        <v>234</v>
      </c>
      <c r="F555" s="18" t="s">
        <v>55</v>
      </c>
      <c r="G555" s="17" t="s">
        <v>14670</v>
      </c>
    </row>
    <row r="556" spans="1:7" ht="37.5">
      <c r="A556" s="200">
        <f t="shared" si="8"/>
        <v>550</v>
      </c>
      <c r="B556" s="200">
        <v>550</v>
      </c>
      <c r="C556" s="17" t="s">
        <v>9</v>
      </c>
      <c r="D556" s="17" t="s">
        <v>1690</v>
      </c>
      <c r="E556" s="17" t="s">
        <v>1691</v>
      </c>
      <c r="F556" s="18" t="s">
        <v>55</v>
      </c>
      <c r="G556" s="17" t="s">
        <v>13394</v>
      </c>
    </row>
    <row r="557" spans="1:7" ht="37.5">
      <c r="A557" s="200">
        <f t="shared" si="8"/>
        <v>551</v>
      </c>
      <c r="B557" s="200">
        <v>551</v>
      </c>
      <c r="C557" s="17" t="s">
        <v>9</v>
      </c>
      <c r="D557" s="17" t="s">
        <v>1693</v>
      </c>
      <c r="E557" s="17" t="s">
        <v>1694</v>
      </c>
      <c r="F557" s="18" t="s">
        <v>55</v>
      </c>
      <c r="G557" s="17" t="s">
        <v>14671</v>
      </c>
    </row>
    <row r="558" spans="1:7" ht="56.25">
      <c r="A558" s="200">
        <f t="shared" si="8"/>
        <v>552</v>
      </c>
      <c r="B558" s="200">
        <v>552</v>
      </c>
      <c r="C558" s="17" t="s">
        <v>9</v>
      </c>
      <c r="D558" s="17" t="s">
        <v>1696</v>
      </c>
      <c r="E558" s="17" t="s">
        <v>1697</v>
      </c>
      <c r="F558" s="18" t="s">
        <v>55</v>
      </c>
      <c r="G558" s="17" t="s">
        <v>14672</v>
      </c>
    </row>
    <row r="559" spans="1:7" ht="56.25">
      <c r="A559" s="200">
        <f t="shared" si="8"/>
        <v>553</v>
      </c>
      <c r="B559" s="200">
        <v>553</v>
      </c>
      <c r="C559" s="17" t="s">
        <v>9</v>
      </c>
      <c r="D559" s="17" t="s">
        <v>1698</v>
      </c>
      <c r="E559" s="17" t="s">
        <v>1699</v>
      </c>
      <c r="F559" s="18" t="s">
        <v>55</v>
      </c>
      <c r="G559" s="17" t="s">
        <v>14673</v>
      </c>
    </row>
    <row r="560" spans="1:7" ht="56.25">
      <c r="A560" s="200">
        <f t="shared" si="8"/>
        <v>554</v>
      </c>
      <c r="B560" s="200">
        <v>554</v>
      </c>
      <c r="C560" s="17" t="s">
        <v>9</v>
      </c>
      <c r="D560" s="17" t="s">
        <v>1700</v>
      </c>
      <c r="E560" s="17" t="s">
        <v>1701</v>
      </c>
      <c r="F560" s="18" t="s">
        <v>55</v>
      </c>
      <c r="G560" s="17" t="s">
        <v>13388</v>
      </c>
    </row>
    <row r="561" spans="1:7" ht="37.5">
      <c r="A561" s="200">
        <f t="shared" si="8"/>
        <v>555</v>
      </c>
      <c r="B561" s="200">
        <v>555</v>
      </c>
      <c r="C561" s="17" t="s">
        <v>9</v>
      </c>
      <c r="D561" s="17" t="s">
        <v>1703</v>
      </c>
      <c r="E561" s="17" t="s">
        <v>1704</v>
      </c>
      <c r="F561" s="18" t="s">
        <v>55</v>
      </c>
      <c r="G561" s="17" t="s">
        <v>14674</v>
      </c>
    </row>
    <row r="562" spans="1:7" ht="37.5">
      <c r="A562" s="200">
        <f t="shared" si="8"/>
        <v>556</v>
      </c>
      <c r="B562" s="200">
        <v>556</v>
      </c>
      <c r="C562" s="17" t="s">
        <v>9</v>
      </c>
      <c r="D562" s="17" t="s">
        <v>1705</v>
      </c>
      <c r="E562" s="17" t="s">
        <v>1706</v>
      </c>
      <c r="F562" s="18" t="s">
        <v>55</v>
      </c>
      <c r="G562" s="17" t="s">
        <v>14675</v>
      </c>
    </row>
    <row r="563" spans="1:7" ht="56.25">
      <c r="A563" s="200">
        <f t="shared" si="8"/>
        <v>557</v>
      </c>
      <c r="B563" s="200">
        <v>557</v>
      </c>
      <c r="C563" s="17" t="s">
        <v>9</v>
      </c>
      <c r="D563" s="17" t="s">
        <v>1707</v>
      </c>
      <c r="E563" s="17" t="s">
        <v>1708</v>
      </c>
      <c r="F563" s="18" t="s">
        <v>55</v>
      </c>
      <c r="G563" s="17" t="s">
        <v>13172</v>
      </c>
    </row>
    <row r="564" spans="1:7" ht="37.5">
      <c r="A564" s="200">
        <f t="shared" si="8"/>
        <v>558</v>
      </c>
      <c r="B564" s="200">
        <v>558</v>
      </c>
      <c r="C564" s="17" t="s">
        <v>9</v>
      </c>
      <c r="D564" s="17" t="s">
        <v>1710</v>
      </c>
      <c r="E564" s="17" t="s">
        <v>1711</v>
      </c>
      <c r="F564" s="18" t="s">
        <v>55</v>
      </c>
      <c r="G564" s="17" t="s">
        <v>14676</v>
      </c>
    </row>
    <row r="565" spans="1:7" ht="56.25">
      <c r="A565" s="200">
        <f t="shared" si="8"/>
        <v>559</v>
      </c>
      <c r="B565" s="200">
        <v>559</v>
      </c>
      <c r="C565" s="17" t="s">
        <v>9</v>
      </c>
      <c r="D565" s="17" t="s">
        <v>1712</v>
      </c>
      <c r="E565" s="17" t="s">
        <v>1713</v>
      </c>
      <c r="F565" s="18" t="s">
        <v>55</v>
      </c>
      <c r="G565" s="17" t="s">
        <v>14677</v>
      </c>
    </row>
    <row r="566" spans="1:7" ht="56.25">
      <c r="A566" s="200">
        <f t="shared" si="8"/>
        <v>560</v>
      </c>
      <c r="B566" s="200">
        <v>560</v>
      </c>
      <c r="C566" s="17" t="s">
        <v>9</v>
      </c>
      <c r="D566" s="17" t="s">
        <v>1714</v>
      </c>
      <c r="E566" s="17" t="s">
        <v>1715</v>
      </c>
      <c r="F566" s="18" t="s">
        <v>55</v>
      </c>
      <c r="G566" s="17" t="s">
        <v>13301</v>
      </c>
    </row>
    <row r="567" spans="1:7" ht="37.5">
      <c r="A567" s="200">
        <f t="shared" si="8"/>
        <v>561</v>
      </c>
      <c r="B567" s="200">
        <v>561</v>
      </c>
      <c r="C567" s="17" t="s">
        <v>9</v>
      </c>
      <c r="D567" s="17" t="s">
        <v>1717</v>
      </c>
      <c r="E567" s="17" t="s">
        <v>1378</v>
      </c>
      <c r="F567" s="18" t="s">
        <v>55</v>
      </c>
      <c r="G567" s="17" t="s">
        <v>14678</v>
      </c>
    </row>
    <row r="568" spans="1:7" ht="37.5">
      <c r="A568" s="200">
        <f t="shared" si="8"/>
        <v>562</v>
      </c>
      <c r="B568" s="200">
        <v>562</v>
      </c>
      <c r="C568" s="17" t="s">
        <v>9</v>
      </c>
      <c r="D568" s="17" t="s">
        <v>1718</v>
      </c>
      <c r="E568" s="17" t="s">
        <v>1371</v>
      </c>
      <c r="F568" s="18" t="s">
        <v>55</v>
      </c>
      <c r="G568" s="17" t="s">
        <v>14679</v>
      </c>
    </row>
    <row r="569" spans="1:7" ht="37.5">
      <c r="A569" s="200">
        <f t="shared" si="8"/>
        <v>563</v>
      </c>
      <c r="B569" s="200">
        <v>563</v>
      </c>
      <c r="C569" s="17" t="s">
        <v>9</v>
      </c>
      <c r="D569" s="17" t="s">
        <v>1719</v>
      </c>
      <c r="E569" s="17" t="s">
        <v>1378</v>
      </c>
      <c r="F569" s="18" t="s">
        <v>55</v>
      </c>
      <c r="G569" s="17" t="s">
        <v>14680</v>
      </c>
    </row>
    <row r="570" spans="1:7" ht="37.5">
      <c r="A570" s="200">
        <f t="shared" si="8"/>
        <v>564</v>
      </c>
      <c r="B570" s="200">
        <v>564</v>
      </c>
      <c r="C570" s="17" t="s">
        <v>9</v>
      </c>
      <c r="D570" s="17" t="s">
        <v>1720</v>
      </c>
      <c r="E570" s="17" t="s">
        <v>1721</v>
      </c>
      <c r="F570" s="18" t="s">
        <v>55</v>
      </c>
      <c r="G570" s="17" t="s">
        <v>14681</v>
      </c>
    </row>
    <row r="571" spans="1:7" ht="56.25">
      <c r="A571" s="200">
        <f t="shared" si="8"/>
        <v>565</v>
      </c>
      <c r="B571" s="200">
        <v>565</v>
      </c>
      <c r="C571" s="17" t="s">
        <v>9</v>
      </c>
      <c r="D571" s="17" t="s">
        <v>1722</v>
      </c>
      <c r="E571" s="17" t="s">
        <v>1723</v>
      </c>
      <c r="F571" s="18" t="s">
        <v>55</v>
      </c>
      <c r="G571" s="17" t="s">
        <v>14682</v>
      </c>
    </row>
    <row r="572" spans="1:7" ht="56.25">
      <c r="A572" s="200">
        <f t="shared" si="8"/>
        <v>566</v>
      </c>
      <c r="B572" s="200">
        <v>566</v>
      </c>
      <c r="C572" s="17" t="s">
        <v>9</v>
      </c>
      <c r="D572" s="17" t="s">
        <v>1724</v>
      </c>
      <c r="E572" s="17" t="s">
        <v>1725</v>
      </c>
      <c r="F572" s="18" t="s">
        <v>55</v>
      </c>
      <c r="G572" s="17" t="s">
        <v>14683</v>
      </c>
    </row>
    <row r="573" spans="1:7" ht="37.5">
      <c r="A573" s="200">
        <f t="shared" si="8"/>
        <v>567</v>
      </c>
      <c r="B573" s="200">
        <v>567</v>
      </c>
      <c r="C573" s="17" t="s">
        <v>9</v>
      </c>
      <c r="D573" s="17" t="s">
        <v>1726</v>
      </c>
      <c r="E573" s="17" t="s">
        <v>1727</v>
      </c>
      <c r="F573" s="18" t="s">
        <v>55</v>
      </c>
      <c r="G573" s="17" t="s">
        <v>14684</v>
      </c>
    </row>
    <row r="574" spans="1:7" ht="56.25">
      <c r="A574" s="200">
        <f t="shared" si="8"/>
        <v>568</v>
      </c>
      <c r="B574" s="200">
        <v>568</v>
      </c>
      <c r="C574" s="17" t="s">
        <v>9</v>
      </c>
      <c r="D574" s="17" t="s">
        <v>1729</v>
      </c>
      <c r="E574" s="17" t="s">
        <v>1730</v>
      </c>
      <c r="F574" s="18" t="s">
        <v>55</v>
      </c>
      <c r="G574" s="17" t="s">
        <v>13343</v>
      </c>
    </row>
    <row r="575" spans="1:7" ht="37.5">
      <c r="A575" s="200">
        <f t="shared" si="8"/>
        <v>569</v>
      </c>
      <c r="B575" s="200">
        <v>569</v>
      </c>
      <c r="C575" s="17" t="s">
        <v>9</v>
      </c>
      <c r="D575" s="17" t="s">
        <v>1732</v>
      </c>
      <c r="E575" s="17" t="s">
        <v>1730</v>
      </c>
      <c r="F575" s="18" t="s">
        <v>55</v>
      </c>
      <c r="G575" s="17" t="s">
        <v>13379</v>
      </c>
    </row>
    <row r="576" spans="1:7" ht="37.5">
      <c r="A576" s="200">
        <f t="shared" si="8"/>
        <v>570</v>
      </c>
      <c r="B576" s="200">
        <v>570</v>
      </c>
      <c r="C576" s="17" t="s">
        <v>9</v>
      </c>
      <c r="D576" s="17" t="s">
        <v>1734</v>
      </c>
      <c r="E576" s="17" t="s">
        <v>1735</v>
      </c>
      <c r="F576" s="18" t="s">
        <v>55</v>
      </c>
      <c r="G576" s="17" t="s">
        <v>14685</v>
      </c>
    </row>
    <row r="577" spans="1:7" ht="37.5">
      <c r="A577" s="200">
        <f t="shared" si="8"/>
        <v>571</v>
      </c>
      <c r="B577" s="200">
        <v>571</v>
      </c>
      <c r="C577" s="17" t="s">
        <v>9</v>
      </c>
      <c r="D577" s="17" t="s">
        <v>1736</v>
      </c>
      <c r="E577" s="17" t="s">
        <v>1737</v>
      </c>
      <c r="F577" s="18" t="s">
        <v>55</v>
      </c>
      <c r="G577" s="17" t="s">
        <v>13378</v>
      </c>
    </row>
    <row r="578" spans="1:7" ht="75">
      <c r="A578" s="200">
        <f t="shared" si="8"/>
        <v>572</v>
      </c>
      <c r="B578" s="200">
        <v>572</v>
      </c>
      <c r="C578" s="17" t="s">
        <v>9</v>
      </c>
      <c r="D578" s="17" t="s">
        <v>1739</v>
      </c>
      <c r="E578" s="17" t="s">
        <v>1740</v>
      </c>
      <c r="F578" s="18" t="s">
        <v>55</v>
      </c>
      <c r="G578" s="17" t="s">
        <v>14686</v>
      </c>
    </row>
    <row r="579" spans="1:7" ht="37.5">
      <c r="A579" s="200">
        <f t="shared" si="8"/>
        <v>573</v>
      </c>
      <c r="B579" s="200">
        <v>573</v>
      </c>
      <c r="C579" s="17" t="s">
        <v>9</v>
      </c>
      <c r="D579" s="17" t="s">
        <v>1741</v>
      </c>
      <c r="E579" s="17" t="s">
        <v>1742</v>
      </c>
      <c r="F579" s="18" t="s">
        <v>55</v>
      </c>
      <c r="G579" s="17" t="s">
        <v>14687</v>
      </c>
    </row>
    <row r="580" spans="1:7" ht="37.5">
      <c r="A580" s="200">
        <f t="shared" si="8"/>
        <v>574</v>
      </c>
      <c r="B580" s="200">
        <v>574</v>
      </c>
      <c r="C580" s="17" t="s">
        <v>9</v>
      </c>
      <c r="D580" s="17" t="s">
        <v>1743</v>
      </c>
      <c r="E580" s="17" t="s">
        <v>1744</v>
      </c>
      <c r="F580" s="18" t="s">
        <v>55</v>
      </c>
      <c r="G580" s="17" t="s">
        <v>14688</v>
      </c>
    </row>
    <row r="581" spans="1:7" ht="56.25">
      <c r="A581" s="200">
        <f t="shared" si="8"/>
        <v>575</v>
      </c>
      <c r="B581" s="200">
        <v>575</v>
      </c>
      <c r="C581" s="17" t="s">
        <v>9</v>
      </c>
      <c r="D581" s="17" t="s">
        <v>1745</v>
      </c>
      <c r="E581" s="17" t="s">
        <v>1746</v>
      </c>
      <c r="F581" s="18" t="s">
        <v>55</v>
      </c>
      <c r="G581" s="17" t="s">
        <v>14689</v>
      </c>
    </row>
    <row r="582" spans="1:7" ht="37.5">
      <c r="A582" s="200">
        <f t="shared" si="8"/>
        <v>576</v>
      </c>
      <c r="B582" s="200">
        <v>576</v>
      </c>
      <c r="C582" s="17" t="s">
        <v>9</v>
      </c>
      <c r="D582" s="17" t="s">
        <v>1747</v>
      </c>
      <c r="E582" s="17" t="s">
        <v>1748</v>
      </c>
      <c r="F582" s="18" t="s">
        <v>55</v>
      </c>
      <c r="G582" s="17" t="s">
        <v>14690</v>
      </c>
    </row>
    <row r="583" spans="1:7" ht="56.25">
      <c r="A583" s="200">
        <f t="shared" si="8"/>
        <v>577</v>
      </c>
      <c r="B583" s="200">
        <v>577</v>
      </c>
      <c r="C583" s="17" t="s">
        <v>9</v>
      </c>
      <c r="D583" s="17" t="s">
        <v>1749</v>
      </c>
      <c r="E583" s="17" t="s">
        <v>1750</v>
      </c>
      <c r="F583" s="18" t="s">
        <v>55</v>
      </c>
      <c r="G583" s="17" t="s">
        <v>14691</v>
      </c>
    </row>
    <row r="584" spans="1:7" ht="37.5">
      <c r="A584" s="200">
        <f t="shared" si="8"/>
        <v>578</v>
      </c>
      <c r="B584" s="200">
        <v>578</v>
      </c>
      <c r="C584" s="17" t="s">
        <v>9</v>
      </c>
      <c r="D584" s="17" t="s">
        <v>1751</v>
      </c>
      <c r="E584" s="17" t="s">
        <v>1730</v>
      </c>
      <c r="F584" s="18" t="s">
        <v>55</v>
      </c>
      <c r="G584" s="17" t="s">
        <v>14692</v>
      </c>
    </row>
    <row r="585" spans="1:7" ht="37.5">
      <c r="A585" s="200">
        <f t="shared" si="8"/>
        <v>579</v>
      </c>
      <c r="B585" s="200">
        <v>579</v>
      </c>
      <c r="C585" s="17" t="s">
        <v>9</v>
      </c>
      <c r="D585" s="17" t="s">
        <v>1752</v>
      </c>
      <c r="E585" s="17" t="s">
        <v>1753</v>
      </c>
      <c r="F585" s="18" t="s">
        <v>55</v>
      </c>
      <c r="G585" s="17" t="s">
        <v>14693</v>
      </c>
    </row>
    <row r="586" spans="1:7" ht="56.25">
      <c r="A586" s="200">
        <f t="shared" ref="A586:A649" si="9">+A585+1</f>
        <v>580</v>
      </c>
      <c r="B586" s="200">
        <v>580</v>
      </c>
      <c r="C586" s="17" t="s">
        <v>9</v>
      </c>
      <c r="D586" s="17" t="s">
        <v>1754</v>
      </c>
      <c r="E586" s="17" t="s">
        <v>1755</v>
      </c>
      <c r="F586" s="18" t="s">
        <v>55</v>
      </c>
      <c r="G586" s="17" t="s">
        <v>13337</v>
      </c>
    </row>
    <row r="587" spans="1:7" ht="56.25">
      <c r="A587" s="200">
        <f t="shared" si="9"/>
        <v>581</v>
      </c>
      <c r="B587" s="200">
        <v>581</v>
      </c>
      <c r="C587" s="17" t="s">
        <v>9</v>
      </c>
      <c r="D587" s="17" t="s">
        <v>1757</v>
      </c>
      <c r="E587" s="17" t="s">
        <v>1755</v>
      </c>
      <c r="F587" s="18" t="s">
        <v>55</v>
      </c>
      <c r="G587" s="17" t="s">
        <v>13387</v>
      </c>
    </row>
    <row r="588" spans="1:7" ht="37.5">
      <c r="A588" s="200">
        <f t="shared" si="9"/>
        <v>582</v>
      </c>
      <c r="B588" s="200">
        <v>582</v>
      </c>
      <c r="C588" s="17" t="s">
        <v>9</v>
      </c>
      <c r="D588" s="17" t="s">
        <v>1759</v>
      </c>
      <c r="E588" s="17" t="s">
        <v>1760</v>
      </c>
      <c r="F588" s="18" t="s">
        <v>55</v>
      </c>
      <c r="G588" s="17" t="s">
        <v>13333</v>
      </c>
    </row>
    <row r="589" spans="1:7" ht="37.5">
      <c r="A589" s="200">
        <f t="shared" si="9"/>
        <v>583</v>
      </c>
      <c r="B589" s="200">
        <v>583</v>
      </c>
      <c r="C589" s="17" t="s">
        <v>9</v>
      </c>
      <c r="D589" s="17" t="s">
        <v>1762</v>
      </c>
      <c r="E589" s="17" t="s">
        <v>1763</v>
      </c>
      <c r="F589" s="18" t="s">
        <v>55</v>
      </c>
      <c r="G589" s="17" t="s">
        <v>14694</v>
      </c>
    </row>
    <row r="590" spans="1:7" ht="56.25">
      <c r="A590" s="200">
        <f t="shared" si="9"/>
        <v>584</v>
      </c>
      <c r="B590" s="200">
        <v>584</v>
      </c>
      <c r="C590" s="17" t="s">
        <v>9</v>
      </c>
      <c r="D590" s="17" t="s">
        <v>1764</v>
      </c>
      <c r="E590" s="17" t="s">
        <v>1765</v>
      </c>
      <c r="F590" s="18" t="s">
        <v>55</v>
      </c>
      <c r="G590" s="17" t="s">
        <v>14695</v>
      </c>
    </row>
    <row r="591" spans="1:7" ht="56.25">
      <c r="A591" s="200">
        <f t="shared" si="9"/>
        <v>585</v>
      </c>
      <c r="B591" s="200">
        <v>585</v>
      </c>
      <c r="C591" s="17" t="s">
        <v>9</v>
      </c>
      <c r="D591" s="17" t="s">
        <v>1766</v>
      </c>
      <c r="E591" s="17" t="s">
        <v>1767</v>
      </c>
      <c r="F591" s="18" t="s">
        <v>55</v>
      </c>
      <c r="G591" s="17" t="s">
        <v>14696</v>
      </c>
    </row>
    <row r="592" spans="1:7" ht="56.25">
      <c r="A592" s="200">
        <f t="shared" si="9"/>
        <v>586</v>
      </c>
      <c r="B592" s="200">
        <v>586</v>
      </c>
      <c r="C592" s="17" t="s">
        <v>9</v>
      </c>
      <c r="D592" s="17" t="s">
        <v>1768</v>
      </c>
      <c r="E592" s="17" t="s">
        <v>1769</v>
      </c>
      <c r="F592" s="18" t="s">
        <v>55</v>
      </c>
      <c r="G592" s="17" t="s">
        <v>14697</v>
      </c>
    </row>
    <row r="593" spans="1:7" ht="56.25">
      <c r="A593" s="200">
        <f t="shared" si="9"/>
        <v>587</v>
      </c>
      <c r="B593" s="200">
        <v>587</v>
      </c>
      <c r="C593" s="17" t="s">
        <v>9</v>
      </c>
      <c r="D593" s="17" t="s">
        <v>1770</v>
      </c>
      <c r="E593" s="17" t="s">
        <v>1771</v>
      </c>
      <c r="F593" s="18" t="s">
        <v>55</v>
      </c>
      <c r="G593" s="17" t="s">
        <v>13403</v>
      </c>
    </row>
    <row r="594" spans="1:7" ht="56.25">
      <c r="A594" s="200">
        <f t="shared" si="9"/>
        <v>588</v>
      </c>
      <c r="B594" s="200">
        <v>588</v>
      </c>
      <c r="C594" s="17" t="s">
        <v>9</v>
      </c>
      <c r="D594" s="17" t="s">
        <v>1773</v>
      </c>
      <c r="E594" s="17" t="s">
        <v>1774</v>
      </c>
      <c r="F594" s="18" t="s">
        <v>55</v>
      </c>
      <c r="G594" s="17" t="s">
        <v>14698</v>
      </c>
    </row>
    <row r="595" spans="1:7" ht="37.5">
      <c r="A595" s="200">
        <f t="shared" si="9"/>
        <v>589</v>
      </c>
      <c r="B595" s="200">
        <v>589</v>
      </c>
      <c r="C595" s="17" t="s">
        <v>9</v>
      </c>
      <c r="D595" s="17" t="s">
        <v>1776</v>
      </c>
      <c r="E595" s="17" t="s">
        <v>1777</v>
      </c>
      <c r="F595" s="18" t="s">
        <v>55</v>
      </c>
      <c r="G595" s="17" t="s">
        <v>14699</v>
      </c>
    </row>
    <row r="596" spans="1:7" ht="56.25">
      <c r="A596" s="200">
        <f t="shared" si="9"/>
        <v>590</v>
      </c>
      <c r="B596" s="200">
        <v>590</v>
      </c>
      <c r="C596" s="17" t="s">
        <v>9</v>
      </c>
      <c r="D596" s="17" t="s">
        <v>1778</v>
      </c>
      <c r="E596" s="17" t="s">
        <v>1779</v>
      </c>
      <c r="F596" s="18" t="s">
        <v>55</v>
      </c>
      <c r="G596" s="17" t="s">
        <v>14700</v>
      </c>
    </row>
    <row r="597" spans="1:7" ht="37.5">
      <c r="A597" s="200">
        <f t="shared" si="9"/>
        <v>591</v>
      </c>
      <c r="B597" s="200">
        <v>591</v>
      </c>
      <c r="C597" s="17" t="s">
        <v>9</v>
      </c>
      <c r="D597" s="17" t="s">
        <v>1780</v>
      </c>
      <c r="E597" s="17" t="s">
        <v>1781</v>
      </c>
      <c r="F597" s="18" t="s">
        <v>55</v>
      </c>
      <c r="G597" s="17" t="s">
        <v>14701</v>
      </c>
    </row>
    <row r="598" spans="1:7" ht="56.25">
      <c r="A598" s="200">
        <f t="shared" si="9"/>
        <v>592</v>
      </c>
      <c r="B598" s="200">
        <v>592</v>
      </c>
      <c r="C598" s="17" t="s">
        <v>9</v>
      </c>
      <c r="D598" s="17" t="s">
        <v>1782</v>
      </c>
      <c r="E598" s="17" t="s">
        <v>1783</v>
      </c>
      <c r="F598" s="18" t="s">
        <v>55</v>
      </c>
      <c r="G598" s="17" t="s">
        <v>14702</v>
      </c>
    </row>
    <row r="599" spans="1:7" ht="56.25">
      <c r="A599" s="200">
        <f t="shared" si="9"/>
        <v>593</v>
      </c>
      <c r="B599" s="200">
        <v>593</v>
      </c>
      <c r="C599" s="17" t="s">
        <v>9</v>
      </c>
      <c r="D599" s="17" t="s">
        <v>1784</v>
      </c>
      <c r="E599" s="17" t="s">
        <v>1785</v>
      </c>
      <c r="F599" s="18" t="s">
        <v>55</v>
      </c>
      <c r="G599" s="17" t="s">
        <v>14703</v>
      </c>
    </row>
    <row r="600" spans="1:7" ht="37.5">
      <c r="A600" s="200">
        <f t="shared" si="9"/>
        <v>594</v>
      </c>
      <c r="B600" s="200">
        <v>594</v>
      </c>
      <c r="C600" s="17" t="s">
        <v>9</v>
      </c>
      <c r="D600" s="17" t="s">
        <v>1786</v>
      </c>
      <c r="E600" s="17" t="s">
        <v>1787</v>
      </c>
      <c r="F600" s="18" t="s">
        <v>55</v>
      </c>
      <c r="G600" s="17" t="s">
        <v>13342</v>
      </c>
    </row>
    <row r="601" spans="1:7" ht="37.5">
      <c r="A601" s="200">
        <f t="shared" si="9"/>
        <v>595</v>
      </c>
      <c r="B601" s="200">
        <v>595</v>
      </c>
      <c r="C601" s="17" t="s">
        <v>9</v>
      </c>
      <c r="D601" s="17" t="s">
        <v>1789</v>
      </c>
      <c r="E601" s="17" t="s">
        <v>1790</v>
      </c>
      <c r="F601" s="18" t="s">
        <v>55</v>
      </c>
      <c r="G601" s="17" t="s">
        <v>13329</v>
      </c>
    </row>
    <row r="602" spans="1:7" ht="37.5">
      <c r="A602" s="200">
        <f t="shared" si="9"/>
        <v>596</v>
      </c>
      <c r="B602" s="200">
        <v>596</v>
      </c>
      <c r="C602" s="17" t="s">
        <v>9</v>
      </c>
      <c r="D602" s="17" t="s">
        <v>1792</v>
      </c>
      <c r="E602" s="17" t="s">
        <v>1793</v>
      </c>
      <c r="F602" s="18" t="s">
        <v>55</v>
      </c>
      <c r="G602" s="17" t="s">
        <v>14704</v>
      </c>
    </row>
    <row r="603" spans="1:7" ht="56.25">
      <c r="A603" s="200">
        <f t="shared" si="9"/>
        <v>597</v>
      </c>
      <c r="B603" s="200">
        <v>597</v>
      </c>
      <c r="C603" s="17" t="s">
        <v>9</v>
      </c>
      <c r="D603" s="17" t="s">
        <v>1794</v>
      </c>
      <c r="E603" s="17" t="s">
        <v>1795</v>
      </c>
      <c r="F603" s="18" t="s">
        <v>55</v>
      </c>
      <c r="G603" s="17" t="s">
        <v>14705</v>
      </c>
    </row>
    <row r="604" spans="1:7" ht="56.25">
      <c r="A604" s="200">
        <f t="shared" si="9"/>
        <v>598</v>
      </c>
      <c r="B604" s="200">
        <v>598</v>
      </c>
      <c r="C604" s="17" t="s">
        <v>9</v>
      </c>
      <c r="D604" s="17" t="s">
        <v>1796</v>
      </c>
      <c r="E604" s="17" t="s">
        <v>1797</v>
      </c>
      <c r="F604" s="18" t="s">
        <v>55</v>
      </c>
      <c r="G604" s="17" t="s">
        <v>14706</v>
      </c>
    </row>
    <row r="605" spans="1:7" ht="56.25">
      <c r="A605" s="200">
        <f t="shared" si="9"/>
        <v>599</v>
      </c>
      <c r="B605" s="200">
        <v>599</v>
      </c>
      <c r="C605" s="17" t="s">
        <v>9</v>
      </c>
      <c r="D605" s="17" t="s">
        <v>1799</v>
      </c>
      <c r="E605" s="17" t="s">
        <v>1800</v>
      </c>
      <c r="F605" s="18" t="s">
        <v>55</v>
      </c>
      <c r="G605" s="17" t="s">
        <v>14707</v>
      </c>
    </row>
    <row r="606" spans="1:7" ht="56.25">
      <c r="A606" s="200">
        <f t="shared" si="9"/>
        <v>600</v>
      </c>
      <c r="B606" s="200">
        <v>600</v>
      </c>
      <c r="C606" s="17" t="s">
        <v>9</v>
      </c>
      <c r="D606" s="17" t="s">
        <v>1801</v>
      </c>
      <c r="E606" s="17" t="s">
        <v>1475</v>
      </c>
      <c r="F606" s="18" t="s">
        <v>55</v>
      </c>
      <c r="G606" s="17" t="s">
        <v>14708</v>
      </c>
    </row>
    <row r="607" spans="1:7" ht="56.25">
      <c r="A607" s="200">
        <f t="shared" si="9"/>
        <v>601</v>
      </c>
      <c r="B607" s="200">
        <v>601</v>
      </c>
      <c r="C607" s="17" t="s">
        <v>9</v>
      </c>
      <c r="D607" s="17" t="s">
        <v>1802</v>
      </c>
      <c r="E607" s="17" t="s">
        <v>1803</v>
      </c>
      <c r="F607" s="18" t="s">
        <v>55</v>
      </c>
      <c r="G607" s="17" t="s">
        <v>14709</v>
      </c>
    </row>
    <row r="608" spans="1:7" ht="56.25">
      <c r="A608" s="200">
        <f t="shared" si="9"/>
        <v>602</v>
      </c>
      <c r="B608" s="200">
        <v>602</v>
      </c>
      <c r="C608" s="17" t="s">
        <v>9</v>
      </c>
      <c r="D608" s="17" t="s">
        <v>1805</v>
      </c>
      <c r="E608" s="17" t="s">
        <v>1806</v>
      </c>
      <c r="F608" s="18" t="s">
        <v>55</v>
      </c>
      <c r="G608" s="17" t="s">
        <v>14710</v>
      </c>
    </row>
    <row r="609" spans="1:7" ht="56.25">
      <c r="A609" s="200">
        <f t="shared" si="9"/>
        <v>603</v>
      </c>
      <c r="B609" s="200">
        <v>1</v>
      </c>
      <c r="C609" s="17" t="s">
        <v>10</v>
      </c>
      <c r="D609" s="17" t="s">
        <v>1807</v>
      </c>
      <c r="E609" s="17" t="s">
        <v>1808</v>
      </c>
      <c r="F609" s="18" t="s">
        <v>55</v>
      </c>
      <c r="G609" s="17" t="s">
        <v>14711</v>
      </c>
    </row>
    <row r="610" spans="1:7" ht="56.25">
      <c r="A610" s="200">
        <f t="shared" si="9"/>
        <v>604</v>
      </c>
      <c r="B610" s="200">
        <f t="shared" ref="B610:B626" si="10">B609+1</f>
        <v>2</v>
      </c>
      <c r="C610" s="17" t="s">
        <v>10</v>
      </c>
      <c r="D610" s="17" t="s">
        <v>1810</v>
      </c>
      <c r="E610" s="17" t="s">
        <v>1811</v>
      </c>
      <c r="F610" s="18" t="s">
        <v>55</v>
      </c>
      <c r="G610" s="17" t="s">
        <v>14712</v>
      </c>
    </row>
    <row r="611" spans="1:7" ht="56.25">
      <c r="A611" s="200">
        <f t="shared" si="9"/>
        <v>605</v>
      </c>
      <c r="B611" s="200">
        <f t="shared" si="10"/>
        <v>3</v>
      </c>
      <c r="C611" s="17" t="s">
        <v>10</v>
      </c>
      <c r="D611" s="17" t="s">
        <v>1830</v>
      </c>
      <c r="E611" s="17" t="s">
        <v>1831</v>
      </c>
      <c r="F611" s="17" t="s">
        <v>22</v>
      </c>
      <c r="G611" s="17" t="s">
        <v>14713</v>
      </c>
    </row>
    <row r="612" spans="1:7" ht="56.25">
      <c r="A612" s="200">
        <f t="shared" si="9"/>
        <v>606</v>
      </c>
      <c r="B612" s="200">
        <f t="shared" si="10"/>
        <v>4</v>
      </c>
      <c r="C612" s="17" t="s">
        <v>10</v>
      </c>
      <c r="D612" s="17" t="s">
        <v>1812</v>
      </c>
      <c r="E612" s="17" t="s">
        <v>1813</v>
      </c>
      <c r="F612" s="18" t="s">
        <v>55</v>
      </c>
      <c r="G612" s="17" t="s">
        <v>14714</v>
      </c>
    </row>
    <row r="613" spans="1:7" ht="37.5">
      <c r="A613" s="200">
        <f t="shared" si="9"/>
        <v>607</v>
      </c>
      <c r="B613" s="200">
        <f t="shared" si="10"/>
        <v>5</v>
      </c>
      <c r="C613" s="17" t="s">
        <v>10</v>
      </c>
      <c r="D613" s="17" t="s">
        <v>1814</v>
      </c>
      <c r="E613" s="17" t="s">
        <v>1815</v>
      </c>
      <c r="F613" s="18" t="s">
        <v>55</v>
      </c>
      <c r="G613" s="17" t="s">
        <v>14715</v>
      </c>
    </row>
    <row r="614" spans="1:7" ht="56.25">
      <c r="A614" s="200">
        <f t="shared" si="9"/>
        <v>608</v>
      </c>
      <c r="B614" s="200">
        <f t="shared" si="10"/>
        <v>6</v>
      </c>
      <c r="C614" s="17" t="s">
        <v>10</v>
      </c>
      <c r="D614" s="17" t="s">
        <v>1816</v>
      </c>
      <c r="E614" s="17" t="s">
        <v>1817</v>
      </c>
      <c r="F614" s="18" t="s">
        <v>55</v>
      </c>
      <c r="G614" s="17" t="s">
        <v>14716</v>
      </c>
    </row>
    <row r="615" spans="1:7" ht="56.25">
      <c r="A615" s="200">
        <f t="shared" si="9"/>
        <v>609</v>
      </c>
      <c r="B615" s="200">
        <f t="shared" si="10"/>
        <v>7</v>
      </c>
      <c r="C615" s="17" t="s">
        <v>10</v>
      </c>
      <c r="D615" s="17" t="s">
        <v>1832</v>
      </c>
      <c r="E615" s="17" t="s">
        <v>1833</v>
      </c>
      <c r="F615" s="17" t="s">
        <v>22</v>
      </c>
      <c r="G615" s="17" t="s">
        <v>14717</v>
      </c>
    </row>
    <row r="616" spans="1:7" ht="37.5">
      <c r="A616" s="200">
        <f t="shared" si="9"/>
        <v>610</v>
      </c>
      <c r="B616" s="200">
        <f t="shared" si="10"/>
        <v>8</v>
      </c>
      <c r="C616" s="17" t="s">
        <v>10</v>
      </c>
      <c r="D616" s="17" t="s">
        <v>1834</v>
      </c>
      <c r="E616" s="17" t="s">
        <v>1835</v>
      </c>
      <c r="F616" s="17" t="s">
        <v>22</v>
      </c>
      <c r="G616" s="17" t="s">
        <v>14718</v>
      </c>
    </row>
    <row r="617" spans="1:7" ht="37.5">
      <c r="A617" s="200">
        <f t="shared" si="9"/>
        <v>611</v>
      </c>
      <c r="B617" s="200">
        <f t="shared" si="10"/>
        <v>9</v>
      </c>
      <c r="C617" s="17" t="s">
        <v>10</v>
      </c>
      <c r="D617" s="17" t="s">
        <v>1836</v>
      </c>
      <c r="E617" s="17" t="s">
        <v>1837</v>
      </c>
      <c r="F617" s="17" t="s">
        <v>22</v>
      </c>
      <c r="G617" s="17" t="s">
        <v>14719</v>
      </c>
    </row>
    <row r="618" spans="1:7" ht="37.5">
      <c r="A618" s="200">
        <f t="shared" si="9"/>
        <v>612</v>
      </c>
      <c r="B618" s="200">
        <f t="shared" si="10"/>
        <v>10</v>
      </c>
      <c r="C618" s="17" t="s">
        <v>10</v>
      </c>
      <c r="D618" s="17" t="s">
        <v>1838</v>
      </c>
      <c r="E618" s="17" t="s">
        <v>1839</v>
      </c>
      <c r="F618" s="17" t="s">
        <v>22</v>
      </c>
      <c r="G618" s="17" t="s">
        <v>14720</v>
      </c>
    </row>
    <row r="619" spans="1:7" ht="37.5">
      <c r="A619" s="200">
        <f t="shared" si="9"/>
        <v>613</v>
      </c>
      <c r="B619" s="200">
        <f t="shared" si="10"/>
        <v>11</v>
      </c>
      <c r="C619" s="17" t="s">
        <v>10</v>
      </c>
      <c r="D619" s="17" t="s">
        <v>1840</v>
      </c>
      <c r="E619" s="17" t="s">
        <v>1841</v>
      </c>
      <c r="F619" s="17" t="s">
        <v>22</v>
      </c>
      <c r="G619" s="17" t="s">
        <v>14721</v>
      </c>
    </row>
    <row r="620" spans="1:7" ht="56.25">
      <c r="A620" s="200">
        <f t="shared" si="9"/>
        <v>614</v>
      </c>
      <c r="B620" s="200">
        <f t="shared" si="10"/>
        <v>12</v>
      </c>
      <c r="C620" s="17" t="s">
        <v>10</v>
      </c>
      <c r="D620" s="17" t="s">
        <v>1819</v>
      </c>
      <c r="E620" s="17" t="s">
        <v>1820</v>
      </c>
      <c r="F620" s="18" t="s">
        <v>55</v>
      </c>
      <c r="G620" s="17" t="s">
        <v>14722</v>
      </c>
    </row>
    <row r="621" spans="1:7" ht="37.5">
      <c r="A621" s="200">
        <f t="shared" si="9"/>
        <v>615</v>
      </c>
      <c r="B621" s="200">
        <f t="shared" si="10"/>
        <v>13</v>
      </c>
      <c r="C621" s="17" t="s">
        <v>10</v>
      </c>
      <c r="D621" s="17" t="s">
        <v>1821</v>
      </c>
      <c r="E621" s="17" t="s">
        <v>1822</v>
      </c>
      <c r="F621" s="18" t="s">
        <v>55</v>
      </c>
      <c r="G621" s="17" t="s">
        <v>13321</v>
      </c>
    </row>
    <row r="622" spans="1:7" ht="37.5">
      <c r="A622" s="200">
        <f t="shared" si="9"/>
        <v>616</v>
      </c>
      <c r="B622" s="200">
        <f t="shared" si="10"/>
        <v>14</v>
      </c>
      <c r="C622" s="17" t="s">
        <v>10</v>
      </c>
      <c r="D622" s="17" t="s">
        <v>1842</v>
      </c>
      <c r="E622" s="17" t="s">
        <v>1843</v>
      </c>
      <c r="F622" s="17" t="s">
        <v>22</v>
      </c>
      <c r="G622" s="17" t="s">
        <v>14723</v>
      </c>
    </row>
    <row r="623" spans="1:7" ht="37.5">
      <c r="A623" s="200">
        <f t="shared" si="9"/>
        <v>617</v>
      </c>
      <c r="B623" s="200">
        <f t="shared" si="10"/>
        <v>15</v>
      </c>
      <c r="C623" s="17" t="s">
        <v>10</v>
      </c>
      <c r="D623" s="17" t="s">
        <v>1824</v>
      </c>
      <c r="E623" s="17" t="s">
        <v>1817</v>
      </c>
      <c r="F623" s="18" t="s">
        <v>55</v>
      </c>
      <c r="G623" s="17" t="s">
        <v>13214</v>
      </c>
    </row>
    <row r="624" spans="1:7" ht="37.5">
      <c r="A624" s="200">
        <f t="shared" si="9"/>
        <v>618</v>
      </c>
      <c r="B624" s="200">
        <f t="shared" si="10"/>
        <v>16</v>
      </c>
      <c r="C624" s="17" t="s">
        <v>10</v>
      </c>
      <c r="D624" s="17" t="s">
        <v>1844</v>
      </c>
      <c r="E624" s="17" t="s">
        <v>1845</v>
      </c>
      <c r="F624" s="17" t="s">
        <v>22</v>
      </c>
      <c r="G624" s="17" t="s">
        <v>14724</v>
      </c>
    </row>
    <row r="625" spans="1:7" ht="37.5">
      <c r="A625" s="200">
        <f t="shared" si="9"/>
        <v>619</v>
      </c>
      <c r="B625" s="200">
        <f t="shared" si="10"/>
        <v>17</v>
      </c>
      <c r="C625" s="17" t="s">
        <v>10</v>
      </c>
      <c r="D625" s="17" t="s">
        <v>1826</v>
      </c>
      <c r="E625" s="17" t="s">
        <v>1827</v>
      </c>
      <c r="F625" s="18" t="s">
        <v>55</v>
      </c>
      <c r="G625" s="17" t="s">
        <v>14725</v>
      </c>
    </row>
    <row r="626" spans="1:7" ht="37.5">
      <c r="A626" s="200">
        <f t="shared" si="9"/>
        <v>620</v>
      </c>
      <c r="B626" s="200">
        <f t="shared" si="10"/>
        <v>18</v>
      </c>
      <c r="C626" s="17" t="s">
        <v>10</v>
      </c>
      <c r="D626" s="17" t="s">
        <v>1828</v>
      </c>
      <c r="E626" s="17" t="s">
        <v>1829</v>
      </c>
      <c r="F626" s="18" t="s">
        <v>55</v>
      </c>
      <c r="G626" s="17" t="s">
        <v>14726</v>
      </c>
    </row>
    <row r="627" spans="1:7" ht="37.5">
      <c r="A627" s="200">
        <f t="shared" si="9"/>
        <v>621</v>
      </c>
      <c r="B627" s="17">
        <v>1</v>
      </c>
      <c r="C627" s="17" t="s">
        <v>11</v>
      </c>
      <c r="D627" s="17" t="s">
        <v>1856</v>
      </c>
      <c r="E627" s="17" t="s">
        <v>1922</v>
      </c>
      <c r="F627" s="17" t="s">
        <v>22</v>
      </c>
      <c r="G627" s="17" t="s">
        <v>14727</v>
      </c>
    </row>
    <row r="628" spans="1:7" ht="37.5">
      <c r="A628" s="200">
        <f t="shared" si="9"/>
        <v>622</v>
      </c>
      <c r="B628" s="17">
        <f>+B627+1</f>
        <v>2</v>
      </c>
      <c r="C628" s="17" t="s">
        <v>11</v>
      </c>
      <c r="D628" s="17" t="s">
        <v>1857</v>
      </c>
      <c r="E628" s="17" t="s">
        <v>1858</v>
      </c>
      <c r="F628" s="17" t="s">
        <v>22</v>
      </c>
      <c r="G628" s="17" t="s">
        <v>14728</v>
      </c>
    </row>
    <row r="629" spans="1:7" ht="37.5">
      <c r="A629" s="200">
        <f t="shared" si="9"/>
        <v>623</v>
      </c>
      <c r="B629" s="17">
        <f t="shared" ref="B629:B677" si="11">+B628+1</f>
        <v>3</v>
      </c>
      <c r="C629" s="17" t="s">
        <v>11</v>
      </c>
      <c r="D629" s="17" t="s">
        <v>1859</v>
      </c>
      <c r="E629" s="17" t="s">
        <v>1860</v>
      </c>
      <c r="F629" s="17" t="s">
        <v>22</v>
      </c>
      <c r="G629" s="17" t="s">
        <v>14729</v>
      </c>
    </row>
    <row r="630" spans="1:7" ht="37.5">
      <c r="A630" s="200">
        <f t="shared" si="9"/>
        <v>624</v>
      </c>
      <c r="B630" s="17">
        <f t="shared" si="11"/>
        <v>4</v>
      </c>
      <c r="C630" s="17" t="s">
        <v>11</v>
      </c>
      <c r="D630" s="17" t="s">
        <v>1861</v>
      </c>
      <c r="E630" s="17" t="s">
        <v>1862</v>
      </c>
      <c r="F630" s="17" t="s">
        <v>22</v>
      </c>
      <c r="G630" s="17" t="s">
        <v>14730</v>
      </c>
    </row>
    <row r="631" spans="1:7" ht="37.5">
      <c r="A631" s="200">
        <f t="shared" si="9"/>
        <v>625</v>
      </c>
      <c r="B631" s="17">
        <f t="shared" si="11"/>
        <v>5</v>
      </c>
      <c r="C631" s="17" t="s">
        <v>11</v>
      </c>
      <c r="D631" s="17" t="s">
        <v>1863</v>
      </c>
      <c r="E631" s="17" t="s">
        <v>1864</v>
      </c>
      <c r="F631" s="17" t="s">
        <v>22</v>
      </c>
      <c r="G631" s="17" t="s">
        <v>14731</v>
      </c>
    </row>
    <row r="632" spans="1:7" ht="37.5">
      <c r="A632" s="200">
        <f t="shared" si="9"/>
        <v>626</v>
      </c>
      <c r="B632" s="17">
        <f t="shared" si="11"/>
        <v>6</v>
      </c>
      <c r="C632" s="17" t="s">
        <v>11</v>
      </c>
      <c r="D632" s="17" t="s">
        <v>1865</v>
      </c>
      <c r="E632" s="17" t="s">
        <v>1866</v>
      </c>
      <c r="F632" s="17" t="s">
        <v>22</v>
      </c>
      <c r="G632" s="17" t="s">
        <v>14732</v>
      </c>
    </row>
    <row r="633" spans="1:7" ht="37.5">
      <c r="A633" s="200">
        <f t="shared" si="9"/>
        <v>627</v>
      </c>
      <c r="B633" s="17">
        <f t="shared" si="11"/>
        <v>7</v>
      </c>
      <c r="C633" s="17" t="s">
        <v>11</v>
      </c>
      <c r="D633" s="17" t="s">
        <v>1867</v>
      </c>
      <c r="E633" s="17" t="s">
        <v>1868</v>
      </c>
      <c r="F633" s="17" t="s">
        <v>22</v>
      </c>
      <c r="G633" s="17" t="s">
        <v>14733</v>
      </c>
    </row>
    <row r="634" spans="1:7" ht="37.5">
      <c r="A634" s="200">
        <f t="shared" si="9"/>
        <v>628</v>
      </c>
      <c r="B634" s="17">
        <f t="shared" si="11"/>
        <v>8</v>
      </c>
      <c r="C634" s="17" t="s">
        <v>11</v>
      </c>
      <c r="D634" s="17" t="s">
        <v>1869</v>
      </c>
      <c r="E634" s="17" t="s">
        <v>1851</v>
      </c>
      <c r="F634" s="17" t="s">
        <v>22</v>
      </c>
      <c r="G634" s="17" t="s">
        <v>14734</v>
      </c>
    </row>
    <row r="635" spans="1:7" ht="37.5">
      <c r="A635" s="200">
        <f t="shared" si="9"/>
        <v>629</v>
      </c>
      <c r="B635" s="17">
        <f t="shared" si="11"/>
        <v>9</v>
      </c>
      <c r="C635" s="17" t="s">
        <v>11</v>
      </c>
      <c r="D635" s="17" t="s">
        <v>1870</v>
      </c>
      <c r="E635" s="17" t="s">
        <v>1860</v>
      </c>
      <c r="F635" s="17" t="s">
        <v>22</v>
      </c>
      <c r="G635" s="17" t="s">
        <v>14735</v>
      </c>
    </row>
    <row r="636" spans="1:7" ht="18.75">
      <c r="A636" s="200">
        <f t="shared" si="9"/>
        <v>630</v>
      </c>
      <c r="B636" s="17">
        <f t="shared" si="11"/>
        <v>10</v>
      </c>
      <c r="C636" s="17" t="s">
        <v>11</v>
      </c>
      <c r="D636" s="17" t="s">
        <v>1871</v>
      </c>
      <c r="E636" s="17" t="s">
        <v>1872</v>
      </c>
      <c r="F636" s="17" t="s">
        <v>22</v>
      </c>
      <c r="G636" s="17" t="s">
        <v>14736</v>
      </c>
    </row>
    <row r="637" spans="1:7" ht="37.5">
      <c r="A637" s="200">
        <f t="shared" si="9"/>
        <v>631</v>
      </c>
      <c r="B637" s="17">
        <f t="shared" si="11"/>
        <v>11</v>
      </c>
      <c r="C637" s="17" t="s">
        <v>11</v>
      </c>
      <c r="D637" s="17" t="s">
        <v>1873</v>
      </c>
      <c r="E637" s="17" t="s">
        <v>1852</v>
      </c>
      <c r="F637" s="17" t="s">
        <v>22</v>
      </c>
      <c r="G637" s="17" t="s">
        <v>14737</v>
      </c>
    </row>
    <row r="638" spans="1:7" ht="37.5">
      <c r="A638" s="200">
        <f t="shared" si="9"/>
        <v>632</v>
      </c>
      <c r="B638" s="17">
        <f t="shared" si="11"/>
        <v>12</v>
      </c>
      <c r="C638" s="17" t="s">
        <v>11</v>
      </c>
      <c r="D638" s="17" t="s">
        <v>1874</v>
      </c>
      <c r="E638" s="17" t="s">
        <v>1875</v>
      </c>
      <c r="F638" s="17" t="s">
        <v>22</v>
      </c>
      <c r="G638" s="17" t="s">
        <v>14738</v>
      </c>
    </row>
    <row r="639" spans="1:7" ht="37.5">
      <c r="A639" s="200">
        <f t="shared" si="9"/>
        <v>633</v>
      </c>
      <c r="B639" s="17">
        <f t="shared" si="11"/>
        <v>13</v>
      </c>
      <c r="C639" s="17" t="s">
        <v>11</v>
      </c>
      <c r="D639" s="17" t="s">
        <v>1876</v>
      </c>
      <c r="E639" s="17" t="s">
        <v>1877</v>
      </c>
      <c r="F639" s="17" t="s">
        <v>22</v>
      </c>
      <c r="G639" s="17" t="s">
        <v>14739</v>
      </c>
    </row>
    <row r="640" spans="1:7" ht="37.5">
      <c r="A640" s="200">
        <f t="shared" si="9"/>
        <v>634</v>
      </c>
      <c r="B640" s="17">
        <f t="shared" si="11"/>
        <v>14</v>
      </c>
      <c r="C640" s="17" t="s">
        <v>11</v>
      </c>
      <c r="D640" s="17" t="s">
        <v>1878</v>
      </c>
      <c r="E640" s="17" t="s">
        <v>1862</v>
      </c>
      <c r="F640" s="17" t="s">
        <v>22</v>
      </c>
      <c r="G640" s="17" t="s">
        <v>14740</v>
      </c>
    </row>
    <row r="641" spans="1:7" ht="37.5">
      <c r="A641" s="200">
        <f t="shared" si="9"/>
        <v>635</v>
      </c>
      <c r="B641" s="17">
        <f t="shared" si="11"/>
        <v>15</v>
      </c>
      <c r="C641" s="17" t="s">
        <v>11</v>
      </c>
      <c r="D641" s="17" t="s">
        <v>1879</v>
      </c>
      <c r="E641" s="17" t="s">
        <v>1880</v>
      </c>
      <c r="F641" s="17" t="s">
        <v>22</v>
      </c>
      <c r="G641" s="17" t="s">
        <v>14741</v>
      </c>
    </row>
    <row r="642" spans="1:7" ht="37.5">
      <c r="A642" s="200">
        <f t="shared" si="9"/>
        <v>636</v>
      </c>
      <c r="B642" s="17">
        <f t="shared" si="11"/>
        <v>16</v>
      </c>
      <c r="C642" s="17" t="s">
        <v>11</v>
      </c>
      <c r="D642" s="17" t="s">
        <v>1881</v>
      </c>
      <c r="E642" s="17" t="s">
        <v>1848</v>
      </c>
      <c r="F642" s="17" t="s">
        <v>22</v>
      </c>
      <c r="G642" s="17" t="s">
        <v>14742</v>
      </c>
    </row>
    <row r="643" spans="1:7" ht="37.5">
      <c r="A643" s="200">
        <f t="shared" si="9"/>
        <v>637</v>
      </c>
      <c r="B643" s="17">
        <f t="shared" si="11"/>
        <v>17</v>
      </c>
      <c r="C643" s="17" t="s">
        <v>11</v>
      </c>
      <c r="D643" s="17" t="s">
        <v>1882</v>
      </c>
      <c r="E643" s="17" t="s">
        <v>1855</v>
      </c>
      <c r="F643" s="17" t="s">
        <v>22</v>
      </c>
      <c r="G643" s="17" t="s">
        <v>14743</v>
      </c>
    </row>
    <row r="644" spans="1:7" ht="37.5">
      <c r="A644" s="200">
        <f t="shared" si="9"/>
        <v>638</v>
      </c>
      <c r="B644" s="17">
        <f t="shared" si="11"/>
        <v>18</v>
      </c>
      <c r="C644" s="17" t="s">
        <v>11</v>
      </c>
      <c r="D644" s="17" t="s">
        <v>1884</v>
      </c>
      <c r="E644" s="17" t="s">
        <v>10</v>
      </c>
      <c r="F644" s="17" t="s">
        <v>22</v>
      </c>
      <c r="G644" s="17" t="s">
        <v>14744</v>
      </c>
    </row>
    <row r="645" spans="1:7" ht="37.5">
      <c r="A645" s="200">
        <f t="shared" si="9"/>
        <v>639</v>
      </c>
      <c r="B645" s="17">
        <f t="shared" si="11"/>
        <v>19</v>
      </c>
      <c r="C645" s="17" t="s">
        <v>11</v>
      </c>
      <c r="D645" s="17" t="s">
        <v>1885</v>
      </c>
      <c r="E645" s="17" t="s">
        <v>1860</v>
      </c>
      <c r="F645" s="17" t="s">
        <v>22</v>
      </c>
      <c r="G645" s="17" t="s">
        <v>13534</v>
      </c>
    </row>
    <row r="646" spans="1:7" ht="37.5">
      <c r="A646" s="200">
        <f t="shared" si="9"/>
        <v>640</v>
      </c>
      <c r="B646" s="17">
        <f t="shared" si="11"/>
        <v>20</v>
      </c>
      <c r="C646" s="17" t="s">
        <v>11</v>
      </c>
      <c r="D646" s="17" t="s">
        <v>1887</v>
      </c>
      <c r="E646" s="17" t="s">
        <v>1888</v>
      </c>
      <c r="F646" s="17" t="s">
        <v>22</v>
      </c>
      <c r="G646" s="17" t="s">
        <v>13224</v>
      </c>
    </row>
    <row r="647" spans="1:7" ht="37.5">
      <c r="A647" s="200">
        <f t="shared" si="9"/>
        <v>641</v>
      </c>
      <c r="B647" s="17">
        <f t="shared" si="11"/>
        <v>21</v>
      </c>
      <c r="C647" s="17" t="s">
        <v>11</v>
      </c>
      <c r="D647" s="17" t="s">
        <v>1890</v>
      </c>
      <c r="E647" s="17" t="s">
        <v>1847</v>
      </c>
      <c r="F647" s="17" t="s">
        <v>22</v>
      </c>
      <c r="G647" s="17" t="s">
        <v>14745</v>
      </c>
    </row>
    <row r="648" spans="1:7" s="201" customFormat="1" ht="18.75">
      <c r="A648" s="200">
        <f t="shared" si="9"/>
        <v>642</v>
      </c>
      <c r="B648" s="17">
        <f t="shared" si="11"/>
        <v>22</v>
      </c>
      <c r="C648" s="17" t="s">
        <v>11</v>
      </c>
      <c r="D648" s="17" t="s">
        <v>1891</v>
      </c>
      <c r="E648" s="17" t="s">
        <v>1850</v>
      </c>
      <c r="F648" s="17" t="s">
        <v>22</v>
      </c>
      <c r="G648" s="17" t="s">
        <v>12953</v>
      </c>
    </row>
    <row r="649" spans="1:7" ht="37.5">
      <c r="A649" s="200">
        <f t="shared" si="9"/>
        <v>643</v>
      </c>
      <c r="B649" s="17">
        <f t="shared" si="11"/>
        <v>23</v>
      </c>
      <c r="C649" s="17" t="s">
        <v>11</v>
      </c>
      <c r="D649" s="17" t="s">
        <v>1893</v>
      </c>
      <c r="E649" s="17" t="s">
        <v>1864</v>
      </c>
      <c r="F649" s="17" t="s">
        <v>22</v>
      </c>
      <c r="G649" s="17" t="s">
        <v>14746</v>
      </c>
    </row>
    <row r="650" spans="1:7" ht="37.5">
      <c r="A650" s="200">
        <f t="shared" ref="A650:A713" si="12">+A649+1</f>
        <v>644</v>
      </c>
      <c r="B650" s="17">
        <f t="shared" si="11"/>
        <v>24</v>
      </c>
      <c r="C650" s="17" t="s">
        <v>11</v>
      </c>
      <c r="D650" s="17" t="s">
        <v>1894</v>
      </c>
      <c r="E650" s="17" t="s">
        <v>1846</v>
      </c>
      <c r="F650" s="17" t="s">
        <v>22</v>
      </c>
      <c r="G650" s="17" t="s">
        <v>13533</v>
      </c>
    </row>
    <row r="651" spans="1:7" ht="37.5">
      <c r="A651" s="200">
        <f t="shared" si="12"/>
        <v>645</v>
      </c>
      <c r="B651" s="17">
        <f t="shared" si="11"/>
        <v>25</v>
      </c>
      <c r="C651" s="17" t="s">
        <v>11</v>
      </c>
      <c r="D651" s="17" t="s">
        <v>1896</v>
      </c>
      <c r="E651" s="17" t="s">
        <v>1851</v>
      </c>
      <c r="F651" s="17" t="s">
        <v>22</v>
      </c>
      <c r="G651" s="17" t="s">
        <v>14747</v>
      </c>
    </row>
    <row r="652" spans="1:7" ht="37.5">
      <c r="A652" s="200">
        <f t="shared" si="12"/>
        <v>646</v>
      </c>
      <c r="B652" s="17">
        <f t="shared" si="11"/>
        <v>26</v>
      </c>
      <c r="C652" s="17" t="s">
        <v>11</v>
      </c>
      <c r="D652" s="17" t="s">
        <v>1897</v>
      </c>
      <c r="E652" s="17" t="s">
        <v>1854</v>
      </c>
      <c r="F652" s="17" t="s">
        <v>22</v>
      </c>
      <c r="G652" s="17" t="s">
        <v>14748</v>
      </c>
    </row>
    <row r="653" spans="1:7" ht="37.5">
      <c r="A653" s="200">
        <f t="shared" si="12"/>
        <v>647</v>
      </c>
      <c r="B653" s="17">
        <f t="shared" si="11"/>
        <v>27</v>
      </c>
      <c r="C653" s="17" t="s">
        <v>11</v>
      </c>
      <c r="D653" s="17" t="s">
        <v>1898</v>
      </c>
      <c r="E653" s="17" t="s">
        <v>1855</v>
      </c>
      <c r="F653" s="17" t="s">
        <v>22</v>
      </c>
      <c r="G653" s="17" t="s">
        <v>14749</v>
      </c>
    </row>
    <row r="654" spans="1:7" ht="37.5">
      <c r="A654" s="200">
        <f t="shared" si="12"/>
        <v>648</v>
      </c>
      <c r="B654" s="17">
        <f t="shared" si="11"/>
        <v>28</v>
      </c>
      <c r="C654" s="17" t="s">
        <v>11</v>
      </c>
      <c r="D654" s="17" t="s">
        <v>1899</v>
      </c>
      <c r="E654" s="17" t="s">
        <v>1848</v>
      </c>
      <c r="F654" s="17" t="s">
        <v>22</v>
      </c>
      <c r="G654" s="17" t="s">
        <v>14750</v>
      </c>
    </row>
    <row r="655" spans="1:7" ht="37.5">
      <c r="A655" s="200">
        <f t="shared" si="12"/>
        <v>649</v>
      </c>
      <c r="B655" s="17">
        <f t="shared" si="11"/>
        <v>29</v>
      </c>
      <c r="C655" s="17" t="s">
        <v>11</v>
      </c>
      <c r="D655" s="17" t="s">
        <v>1900</v>
      </c>
      <c r="E655" s="17" t="s">
        <v>1901</v>
      </c>
      <c r="F655" s="17" t="s">
        <v>22</v>
      </c>
      <c r="G655" s="17" t="s">
        <v>14751</v>
      </c>
    </row>
    <row r="656" spans="1:7" ht="37.5">
      <c r="A656" s="200">
        <f t="shared" si="12"/>
        <v>650</v>
      </c>
      <c r="B656" s="17">
        <f t="shared" si="11"/>
        <v>30</v>
      </c>
      <c r="C656" s="17" t="s">
        <v>11</v>
      </c>
      <c r="D656" s="17" t="s">
        <v>1902</v>
      </c>
      <c r="E656" s="17" t="s">
        <v>1903</v>
      </c>
      <c r="F656" s="17" t="s">
        <v>22</v>
      </c>
      <c r="G656" s="17" t="s">
        <v>14752</v>
      </c>
    </row>
    <row r="657" spans="1:7" ht="37.5">
      <c r="A657" s="200">
        <f t="shared" si="12"/>
        <v>651</v>
      </c>
      <c r="B657" s="17">
        <f t="shared" si="11"/>
        <v>31</v>
      </c>
      <c r="C657" s="17" t="s">
        <v>11</v>
      </c>
      <c r="D657" s="17" t="s">
        <v>1904</v>
      </c>
      <c r="E657" s="17" t="s">
        <v>1860</v>
      </c>
      <c r="F657" s="17" t="s">
        <v>22</v>
      </c>
      <c r="G657" s="17" t="s">
        <v>14753</v>
      </c>
    </row>
    <row r="658" spans="1:7" ht="37.5">
      <c r="A658" s="200">
        <f t="shared" si="12"/>
        <v>652</v>
      </c>
      <c r="B658" s="17">
        <f t="shared" si="11"/>
        <v>32</v>
      </c>
      <c r="C658" s="17" t="s">
        <v>11</v>
      </c>
      <c r="D658" s="17" t="s">
        <v>1905</v>
      </c>
      <c r="E658" s="17" t="s">
        <v>1906</v>
      </c>
      <c r="F658" s="17" t="s">
        <v>22</v>
      </c>
      <c r="G658" s="17" t="s">
        <v>14754</v>
      </c>
    </row>
    <row r="659" spans="1:7" ht="37.5">
      <c r="A659" s="200">
        <f t="shared" si="12"/>
        <v>653</v>
      </c>
      <c r="B659" s="17">
        <f t="shared" si="11"/>
        <v>33</v>
      </c>
      <c r="C659" s="17" t="s">
        <v>11</v>
      </c>
      <c r="D659" s="17" t="s">
        <v>1907</v>
      </c>
      <c r="E659" s="17" t="s">
        <v>1908</v>
      </c>
      <c r="F659" s="17" t="s">
        <v>22</v>
      </c>
      <c r="G659" s="17" t="s">
        <v>14755</v>
      </c>
    </row>
    <row r="660" spans="1:7" ht="37.5">
      <c r="A660" s="200">
        <f t="shared" si="12"/>
        <v>654</v>
      </c>
      <c r="B660" s="17">
        <f t="shared" si="11"/>
        <v>34</v>
      </c>
      <c r="C660" s="17" t="s">
        <v>11</v>
      </c>
      <c r="D660" s="17" t="s">
        <v>1909</v>
      </c>
      <c r="E660" s="17" t="s">
        <v>1848</v>
      </c>
      <c r="F660" s="17" t="s">
        <v>22</v>
      </c>
      <c r="G660" s="17" t="s">
        <v>14756</v>
      </c>
    </row>
    <row r="661" spans="1:7" ht="37.5">
      <c r="A661" s="200">
        <f t="shared" si="12"/>
        <v>655</v>
      </c>
      <c r="B661" s="17">
        <f t="shared" si="11"/>
        <v>35</v>
      </c>
      <c r="C661" s="17" t="s">
        <v>11</v>
      </c>
      <c r="D661" s="17" t="s">
        <v>1910</v>
      </c>
      <c r="E661" s="17" t="s">
        <v>1911</v>
      </c>
      <c r="F661" s="17" t="s">
        <v>22</v>
      </c>
      <c r="G661" s="17" t="s">
        <v>14757</v>
      </c>
    </row>
    <row r="662" spans="1:7" ht="37.5">
      <c r="A662" s="200">
        <f t="shared" si="12"/>
        <v>656</v>
      </c>
      <c r="B662" s="17">
        <f t="shared" si="11"/>
        <v>36</v>
      </c>
      <c r="C662" s="17" t="s">
        <v>11</v>
      </c>
      <c r="D662" s="17" t="s">
        <v>1912</v>
      </c>
      <c r="E662" s="17" t="s">
        <v>1868</v>
      </c>
      <c r="F662" s="17" t="s">
        <v>22</v>
      </c>
      <c r="G662" s="17" t="s">
        <v>14758</v>
      </c>
    </row>
    <row r="663" spans="1:7" ht="37.5">
      <c r="A663" s="200">
        <f t="shared" si="12"/>
        <v>657</v>
      </c>
      <c r="B663" s="17">
        <f t="shared" si="11"/>
        <v>37</v>
      </c>
      <c r="C663" s="17" t="s">
        <v>11</v>
      </c>
      <c r="D663" s="17" t="s">
        <v>1913</v>
      </c>
      <c r="E663" s="17" t="s">
        <v>1914</v>
      </c>
      <c r="F663" s="17" t="s">
        <v>22</v>
      </c>
      <c r="G663" s="17" t="s">
        <v>14759</v>
      </c>
    </row>
    <row r="664" spans="1:7" ht="37.5">
      <c r="A664" s="200">
        <f t="shared" si="12"/>
        <v>658</v>
      </c>
      <c r="B664" s="17">
        <f t="shared" si="11"/>
        <v>38</v>
      </c>
      <c r="C664" s="17" t="s">
        <v>11</v>
      </c>
      <c r="D664" s="17" t="s">
        <v>1915</v>
      </c>
      <c r="E664" s="17" t="s">
        <v>1848</v>
      </c>
      <c r="F664" s="17" t="s">
        <v>22</v>
      </c>
      <c r="G664" s="17" t="s">
        <v>14760</v>
      </c>
    </row>
    <row r="665" spans="1:7" ht="37.5">
      <c r="A665" s="200">
        <f t="shared" si="12"/>
        <v>659</v>
      </c>
      <c r="B665" s="17">
        <f t="shared" si="11"/>
        <v>39</v>
      </c>
      <c r="C665" s="17" t="s">
        <v>11</v>
      </c>
      <c r="D665" s="17" t="s">
        <v>1916</v>
      </c>
      <c r="E665" s="17" t="s">
        <v>1917</v>
      </c>
      <c r="F665" s="17" t="s">
        <v>22</v>
      </c>
      <c r="G665" s="17" t="s">
        <v>14761</v>
      </c>
    </row>
    <row r="666" spans="1:7" ht="37.5">
      <c r="A666" s="200">
        <f t="shared" si="12"/>
        <v>660</v>
      </c>
      <c r="B666" s="17">
        <f t="shared" si="11"/>
        <v>40</v>
      </c>
      <c r="C666" s="17" t="s">
        <v>11</v>
      </c>
      <c r="D666" s="17" t="s">
        <v>1918</v>
      </c>
      <c r="E666" s="17" t="s">
        <v>1855</v>
      </c>
      <c r="F666" s="17" t="s">
        <v>22</v>
      </c>
      <c r="G666" s="17" t="s">
        <v>14762</v>
      </c>
    </row>
    <row r="667" spans="1:7" ht="37.5">
      <c r="A667" s="200">
        <f t="shared" si="12"/>
        <v>661</v>
      </c>
      <c r="B667" s="17">
        <f t="shared" si="11"/>
        <v>41</v>
      </c>
      <c r="C667" s="17" t="s">
        <v>11</v>
      </c>
      <c r="D667" s="17" t="s">
        <v>1919</v>
      </c>
      <c r="E667" s="17" t="s">
        <v>1920</v>
      </c>
      <c r="F667" s="17" t="s">
        <v>22</v>
      </c>
      <c r="G667" s="17" t="s">
        <v>14763</v>
      </c>
    </row>
    <row r="668" spans="1:7" ht="37.5">
      <c r="A668" s="200">
        <f t="shared" si="12"/>
        <v>662</v>
      </c>
      <c r="B668" s="17">
        <f t="shared" si="11"/>
        <v>42</v>
      </c>
      <c r="C668" s="17" t="s">
        <v>11</v>
      </c>
      <c r="D668" s="17" t="s">
        <v>1921</v>
      </c>
      <c r="E668" s="17" t="s">
        <v>1922</v>
      </c>
      <c r="F668" s="17" t="s">
        <v>22</v>
      </c>
      <c r="G668" s="17" t="s">
        <v>14764</v>
      </c>
    </row>
    <row r="669" spans="1:7" ht="37.5">
      <c r="A669" s="200">
        <f t="shared" si="12"/>
        <v>663</v>
      </c>
      <c r="B669" s="17">
        <f t="shared" si="11"/>
        <v>43</v>
      </c>
      <c r="C669" s="17" t="s">
        <v>11</v>
      </c>
      <c r="D669" s="17" t="s">
        <v>1923</v>
      </c>
      <c r="E669" s="17" t="s">
        <v>1850</v>
      </c>
      <c r="F669" s="17" t="s">
        <v>22</v>
      </c>
      <c r="G669" s="17" t="s">
        <v>14765</v>
      </c>
    </row>
    <row r="670" spans="1:7" ht="37.5">
      <c r="A670" s="200">
        <f t="shared" si="12"/>
        <v>664</v>
      </c>
      <c r="B670" s="17">
        <f t="shared" si="11"/>
        <v>44</v>
      </c>
      <c r="C670" s="17" t="s">
        <v>11</v>
      </c>
      <c r="D670" s="17" t="s">
        <v>1924</v>
      </c>
      <c r="E670" s="17" t="s">
        <v>1925</v>
      </c>
      <c r="F670" s="17" t="s">
        <v>22</v>
      </c>
      <c r="G670" s="17" t="s">
        <v>14766</v>
      </c>
    </row>
    <row r="671" spans="1:7" ht="37.5">
      <c r="A671" s="200">
        <f t="shared" si="12"/>
        <v>665</v>
      </c>
      <c r="B671" s="17">
        <f t="shared" si="11"/>
        <v>45</v>
      </c>
      <c r="C671" s="17" t="s">
        <v>11</v>
      </c>
      <c r="D671" s="17" t="s">
        <v>1926</v>
      </c>
      <c r="E671" s="17" t="s">
        <v>1860</v>
      </c>
      <c r="F671" s="17" t="s">
        <v>22</v>
      </c>
      <c r="G671" s="17" t="s">
        <v>14767</v>
      </c>
    </row>
    <row r="672" spans="1:7" ht="37.5">
      <c r="A672" s="200">
        <f t="shared" si="12"/>
        <v>666</v>
      </c>
      <c r="B672" s="17">
        <f t="shared" si="11"/>
        <v>46</v>
      </c>
      <c r="C672" s="17" t="s">
        <v>11</v>
      </c>
      <c r="D672" s="17" t="s">
        <v>1927</v>
      </c>
      <c r="E672" s="17" t="s">
        <v>1928</v>
      </c>
      <c r="F672" s="17" t="s">
        <v>22</v>
      </c>
      <c r="G672" s="17" t="s">
        <v>14768</v>
      </c>
    </row>
    <row r="673" spans="1:7" ht="37.5">
      <c r="A673" s="200">
        <f t="shared" si="12"/>
        <v>667</v>
      </c>
      <c r="B673" s="17">
        <f t="shared" si="11"/>
        <v>47</v>
      </c>
      <c r="C673" s="17" t="s">
        <v>11</v>
      </c>
      <c r="D673" s="17" t="s">
        <v>1929</v>
      </c>
      <c r="E673" s="17" t="s">
        <v>1852</v>
      </c>
      <c r="F673" s="17" t="s">
        <v>22</v>
      </c>
      <c r="G673" s="17" t="s">
        <v>14769</v>
      </c>
    </row>
    <row r="674" spans="1:7" ht="37.5">
      <c r="A674" s="200">
        <f t="shared" si="12"/>
        <v>668</v>
      </c>
      <c r="B674" s="17">
        <f t="shared" si="11"/>
        <v>48</v>
      </c>
      <c r="C674" s="17" t="s">
        <v>11</v>
      </c>
      <c r="D674" s="17" t="s">
        <v>1930</v>
      </c>
      <c r="E674" s="17" t="s">
        <v>1888</v>
      </c>
      <c r="F674" s="17" t="s">
        <v>22</v>
      </c>
      <c r="G674" s="17" t="s">
        <v>14770</v>
      </c>
    </row>
    <row r="675" spans="1:7" ht="18.75">
      <c r="A675" s="200">
        <f t="shared" si="12"/>
        <v>669</v>
      </c>
      <c r="B675" s="17">
        <f t="shared" si="11"/>
        <v>49</v>
      </c>
      <c r="C675" s="17" t="s">
        <v>11</v>
      </c>
      <c r="D675" s="17" t="s">
        <v>1931</v>
      </c>
      <c r="E675" s="17" t="s">
        <v>1849</v>
      </c>
      <c r="F675" s="17" t="s">
        <v>22</v>
      </c>
      <c r="G675" s="17" t="s">
        <v>14771</v>
      </c>
    </row>
    <row r="676" spans="1:7" ht="37.5">
      <c r="A676" s="200">
        <f t="shared" si="12"/>
        <v>670</v>
      </c>
      <c r="B676" s="17">
        <f t="shared" si="11"/>
        <v>50</v>
      </c>
      <c r="C676" s="17" t="s">
        <v>11</v>
      </c>
      <c r="D676" s="17" t="s">
        <v>1932</v>
      </c>
      <c r="E676" s="17" t="s">
        <v>1933</v>
      </c>
      <c r="F676" s="17" t="s">
        <v>22</v>
      </c>
      <c r="G676" s="17" t="s">
        <v>14772</v>
      </c>
    </row>
    <row r="677" spans="1:7" ht="37.5">
      <c r="A677" s="200">
        <f t="shared" si="12"/>
        <v>671</v>
      </c>
      <c r="B677" s="17">
        <f t="shared" si="11"/>
        <v>51</v>
      </c>
      <c r="C677" s="17" t="s">
        <v>11</v>
      </c>
      <c r="D677" s="17" t="s">
        <v>1934</v>
      </c>
      <c r="E677" s="17" t="s">
        <v>1911</v>
      </c>
      <c r="F677" s="17" t="s">
        <v>22</v>
      </c>
      <c r="G677" s="17" t="s">
        <v>14773</v>
      </c>
    </row>
    <row r="678" spans="1:7" ht="37.5">
      <c r="A678" s="200">
        <f t="shared" si="12"/>
        <v>672</v>
      </c>
      <c r="B678" s="17">
        <v>1</v>
      </c>
      <c r="C678" s="17" t="s">
        <v>13</v>
      </c>
      <c r="D678" s="17" t="s">
        <v>1973</v>
      </c>
      <c r="E678" s="17" t="s">
        <v>1935</v>
      </c>
      <c r="F678" s="17" t="s">
        <v>22</v>
      </c>
      <c r="G678" s="17" t="s">
        <v>14774</v>
      </c>
    </row>
    <row r="679" spans="1:7" ht="37.5">
      <c r="A679" s="200">
        <f t="shared" si="12"/>
        <v>673</v>
      </c>
      <c r="B679" s="17">
        <f>+B678+1</f>
        <v>2</v>
      </c>
      <c r="C679" s="17" t="s">
        <v>13</v>
      </c>
      <c r="D679" s="17" t="s">
        <v>1974</v>
      </c>
      <c r="E679" s="17" t="s">
        <v>1975</v>
      </c>
      <c r="F679" s="18" t="s">
        <v>55</v>
      </c>
      <c r="G679" s="17" t="s">
        <v>13003</v>
      </c>
    </row>
    <row r="680" spans="1:7" ht="56.25">
      <c r="A680" s="200">
        <f t="shared" si="12"/>
        <v>674</v>
      </c>
      <c r="B680" s="17">
        <f t="shared" ref="B680:B720" si="13">+B679+1</f>
        <v>3</v>
      </c>
      <c r="C680" s="17" t="s">
        <v>13</v>
      </c>
      <c r="D680" s="17" t="s">
        <v>1977</v>
      </c>
      <c r="E680" s="17" t="s">
        <v>1978</v>
      </c>
      <c r="F680" s="17" t="s">
        <v>22</v>
      </c>
      <c r="G680" s="17" t="s">
        <v>13550</v>
      </c>
    </row>
    <row r="681" spans="1:7" ht="56.25">
      <c r="A681" s="200">
        <f t="shared" si="12"/>
        <v>675</v>
      </c>
      <c r="B681" s="17">
        <f t="shared" si="13"/>
        <v>4</v>
      </c>
      <c r="C681" s="17" t="s">
        <v>13</v>
      </c>
      <c r="D681" s="17" t="s">
        <v>1980</v>
      </c>
      <c r="E681" s="17" t="s">
        <v>1981</v>
      </c>
      <c r="F681" s="18" t="s">
        <v>55</v>
      </c>
      <c r="G681" s="17" t="s">
        <v>13047</v>
      </c>
    </row>
    <row r="682" spans="1:7" ht="56.25">
      <c r="A682" s="200">
        <f t="shared" si="12"/>
        <v>676</v>
      </c>
      <c r="B682" s="17">
        <f t="shared" si="13"/>
        <v>5</v>
      </c>
      <c r="C682" s="17" t="s">
        <v>13</v>
      </c>
      <c r="D682" s="17" t="s">
        <v>1983</v>
      </c>
      <c r="E682" s="17" t="s">
        <v>1984</v>
      </c>
      <c r="F682" s="18" t="s">
        <v>55</v>
      </c>
      <c r="G682" s="17" t="s">
        <v>13548</v>
      </c>
    </row>
    <row r="683" spans="1:7" ht="56.25">
      <c r="A683" s="200">
        <f t="shared" si="12"/>
        <v>677</v>
      </c>
      <c r="B683" s="17">
        <f t="shared" si="13"/>
        <v>6</v>
      </c>
      <c r="C683" s="17" t="s">
        <v>13</v>
      </c>
      <c r="D683" s="17" t="s">
        <v>1986</v>
      </c>
      <c r="E683" s="17" t="s">
        <v>1987</v>
      </c>
      <c r="F683" s="18" t="s">
        <v>55</v>
      </c>
      <c r="G683" s="17" t="s">
        <v>13169</v>
      </c>
    </row>
    <row r="684" spans="1:7" ht="37.5">
      <c r="A684" s="200">
        <f t="shared" si="12"/>
        <v>678</v>
      </c>
      <c r="B684" s="17">
        <f t="shared" si="13"/>
        <v>7</v>
      </c>
      <c r="C684" s="17" t="s">
        <v>13</v>
      </c>
      <c r="D684" s="17" t="s">
        <v>1989</v>
      </c>
      <c r="E684" s="17" t="s">
        <v>1990</v>
      </c>
      <c r="F684" s="17" t="s">
        <v>22</v>
      </c>
      <c r="G684" s="17" t="s">
        <v>14775</v>
      </c>
    </row>
    <row r="685" spans="1:7" ht="56.25">
      <c r="A685" s="200">
        <f t="shared" si="12"/>
        <v>679</v>
      </c>
      <c r="B685" s="17">
        <f t="shared" si="13"/>
        <v>8</v>
      </c>
      <c r="C685" s="17" t="s">
        <v>13</v>
      </c>
      <c r="D685" s="17" t="s">
        <v>1991</v>
      </c>
      <c r="E685" s="17" t="s">
        <v>1941</v>
      </c>
      <c r="F685" s="18" t="s">
        <v>55</v>
      </c>
      <c r="G685" s="17" t="s">
        <v>14776</v>
      </c>
    </row>
    <row r="686" spans="1:7" ht="56.25">
      <c r="A686" s="200">
        <f t="shared" si="12"/>
        <v>680</v>
      </c>
      <c r="B686" s="17">
        <f t="shared" si="13"/>
        <v>9</v>
      </c>
      <c r="C686" s="17" t="s">
        <v>13</v>
      </c>
      <c r="D686" s="17" t="s">
        <v>1992</v>
      </c>
      <c r="E686" s="17" t="s">
        <v>1993</v>
      </c>
      <c r="F686" s="18" t="s">
        <v>55</v>
      </c>
      <c r="G686" s="17" t="s">
        <v>13038</v>
      </c>
    </row>
    <row r="687" spans="1:7" ht="37.5">
      <c r="A687" s="200">
        <f t="shared" si="12"/>
        <v>681</v>
      </c>
      <c r="B687" s="17">
        <f t="shared" si="13"/>
        <v>10</v>
      </c>
      <c r="C687" s="17" t="s">
        <v>13</v>
      </c>
      <c r="D687" s="17" t="s">
        <v>1995</v>
      </c>
      <c r="E687" s="17" t="s">
        <v>1996</v>
      </c>
      <c r="F687" s="18" t="s">
        <v>55</v>
      </c>
      <c r="G687" s="17" t="s">
        <v>14777</v>
      </c>
    </row>
    <row r="688" spans="1:7" ht="56.25">
      <c r="A688" s="200">
        <f t="shared" si="12"/>
        <v>682</v>
      </c>
      <c r="B688" s="17">
        <f t="shared" si="13"/>
        <v>11</v>
      </c>
      <c r="C688" s="17" t="s">
        <v>13</v>
      </c>
      <c r="D688" s="17" t="s">
        <v>1997</v>
      </c>
      <c r="E688" s="17" t="s">
        <v>1998</v>
      </c>
      <c r="F688" s="17" t="s">
        <v>22</v>
      </c>
      <c r="G688" s="17" t="s">
        <v>14778</v>
      </c>
    </row>
    <row r="689" spans="1:7" ht="56.25">
      <c r="A689" s="200">
        <f t="shared" si="12"/>
        <v>683</v>
      </c>
      <c r="B689" s="17">
        <f t="shared" si="13"/>
        <v>12</v>
      </c>
      <c r="C689" s="17" t="s">
        <v>13</v>
      </c>
      <c r="D689" s="17" t="s">
        <v>1999</v>
      </c>
      <c r="E689" s="17" t="s">
        <v>2000</v>
      </c>
      <c r="F689" s="17" t="s">
        <v>22</v>
      </c>
      <c r="G689" s="17" t="s">
        <v>14779</v>
      </c>
    </row>
    <row r="690" spans="1:7" ht="37.5">
      <c r="A690" s="200">
        <f t="shared" si="12"/>
        <v>684</v>
      </c>
      <c r="B690" s="17">
        <f t="shared" si="13"/>
        <v>13</v>
      </c>
      <c r="C690" s="17" t="s">
        <v>13</v>
      </c>
      <c r="D690" s="17" t="s">
        <v>2001</v>
      </c>
      <c r="E690" s="17" t="s">
        <v>2002</v>
      </c>
      <c r="F690" s="18" t="s">
        <v>55</v>
      </c>
      <c r="G690" s="17" t="s">
        <v>13325</v>
      </c>
    </row>
    <row r="691" spans="1:7" ht="37.5">
      <c r="A691" s="200">
        <f t="shared" si="12"/>
        <v>685</v>
      </c>
      <c r="B691" s="17">
        <f t="shared" si="13"/>
        <v>14</v>
      </c>
      <c r="C691" s="17" t="s">
        <v>13</v>
      </c>
      <c r="D691" s="17" t="s">
        <v>2004</v>
      </c>
      <c r="E691" s="17" t="s">
        <v>1963</v>
      </c>
      <c r="F691" s="17" t="s">
        <v>22</v>
      </c>
      <c r="G691" s="17" t="s">
        <v>14780</v>
      </c>
    </row>
    <row r="692" spans="1:7" ht="56.25">
      <c r="A692" s="200">
        <f t="shared" si="12"/>
        <v>686</v>
      </c>
      <c r="B692" s="17">
        <f t="shared" si="13"/>
        <v>15</v>
      </c>
      <c r="C692" s="17" t="s">
        <v>13</v>
      </c>
      <c r="D692" s="17" t="s">
        <v>2006</v>
      </c>
      <c r="E692" s="17" t="s">
        <v>2007</v>
      </c>
      <c r="F692" s="18" t="s">
        <v>55</v>
      </c>
      <c r="G692" s="17" t="s">
        <v>13418</v>
      </c>
    </row>
    <row r="693" spans="1:7" ht="37.5">
      <c r="A693" s="200">
        <f t="shared" si="12"/>
        <v>687</v>
      </c>
      <c r="B693" s="17">
        <f t="shared" si="13"/>
        <v>16</v>
      </c>
      <c r="C693" s="17" t="s">
        <v>13</v>
      </c>
      <c r="D693" s="17" t="s">
        <v>2009</v>
      </c>
      <c r="E693" s="17" t="s">
        <v>1996</v>
      </c>
      <c r="F693" s="18" t="s">
        <v>55</v>
      </c>
      <c r="G693" s="17" t="s">
        <v>14781</v>
      </c>
    </row>
    <row r="694" spans="1:7" ht="37.5">
      <c r="A694" s="200">
        <f t="shared" si="12"/>
        <v>688</v>
      </c>
      <c r="B694" s="17">
        <f t="shared" si="13"/>
        <v>17</v>
      </c>
      <c r="C694" s="17" t="s">
        <v>13</v>
      </c>
      <c r="D694" s="17" t="s">
        <v>2010</v>
      </c>
      <c r="E694" s="17" t="s">
        <v>2011</v>
      </c>
      <c r="F694" s="17" t="s">
        <v>22</v>
      </c>
      <c r="G694" s="17" t="s">
        <v>14782</v>
      </c>
    </row>
    <row r="695" spans="1:7" ht="37.5">
      <c r="A695" s="200">
        <f t="shared" si="12"/>
        <v>689</v>
      </c>
      <c r="B695" s="17">
        <f t="shared" si="13"/>
        <v>18</v>
      </c>
      <c r="C695" s="17" t="s">
        <v>13</v>
      </c>
      <c r="D695" s="17" t="s">
        <v>2012</v>
      </c>
      <c r="E695" s="17" t="s">
        <v>2013</v>
      </c>
      <c r="F695" s="18" t="s">
        <v>55</v>
      </c>
      <c r="G695" s="17" t="s">
        <v>14783</v>
      </c>
    </row>
    <row r="696" spans="1:7" ht="56.25">
      <c r="A696" s="200">
        <f t="shared" si="12"/>
        <v>690</v>
      </c>
      <c r="B696" s="17">
        <f t="shared" si="13"/>
        <v>19</v>
      </c>
      <c r="C696" s="17" t="s">
        <v>13</v>
      </c>
      <c r="D696" s="17" t="s">
        <v>2014</v>
      </c>
      <c r="E696" s="17" t="s">
        <v>1938</v>
      </c>
      <c r="F696" s="17" t="s">
        <v>22</v>
      </c>
      <c r="G696" s="17" t="s">
        <v>14784</v>
      </c>
    </row>
    <row r="697" spans="1:7" ht="56.25">
      <c r="A697" s="200">
        <f t="shared" si="12"/>
        <v>691</v>
      </c>
      <c r="B697" s="17">
        <f t="shared" si="13"/>
        <v>20</v>
      </c>
      <c r="C697" s="17" t="s">
        <v>13</v>
      </c>
      <c r="D697" s="17" t="s">
        <v>2015</v>
      </c>
      <c r="E697" s="17" t="s">
        <v>1942</v>
      </c>
      <c r="F697" s="17" t="s">
        <v>22</v>
      </c>
      <c r="G697" s="17" t="s">
        <v>14785</v>
      </c>
    </row>
    <row r="698" spans="1:7" ht="37.5">
      <c r="A698" s="200">
        <f t="shared" si="12"/>
        <v>692</v>
      </c>
      <c r="B698" s="17">
        <f t="shared" si="13"/>
        <v>21</v>
      </c>
      <c r="C698" s="17" t="s">
        <v>13</v>
      </c>
      <c r="D698" s="17" t="s">
        <v>2016</v>
      </c>
      <c r="E698" s="17" t="s">
        <v>2017</v>
      </c>
      <c r="F698" s="18" t="s">
        <v>55</v>
      </c>
      <c r="G698" s="17" t="s">
        <v>14786</v>
      </c>
    </row>
    <row r="699" spans="1:7" ht="37.5">
      <c r="A699" s="200">
        <f t="shared" si="12"/>
        <v>693</v>
      </c>
      <c r="B699" s="17">
        <f t="shared" si="13"/>
        <v>22</v>
      </c>
      <c r="C699" s="17" t="s">
        <v>13</v>
      </c>
      <c r="D699" s="17" t="s">
        <v>2018</v>
      </c>
      <c r="E699" s="17" t="s">
        <v>1941</v>
      </c>
      <c r="F699" s="17" t="s">
        <v>22</v>
      </c>
      <c r="G699" s="17" t="s">
        <v>13549</v>
      </c>
    </row>
    <row r="700" spans="1:7" ht="37.5">
      <c r="A700" s="200">
        <f t="shared" si="12"/>
        <v>694</v>
      </c>
      <c r="B700" s="17">
        <f t="shared" si="13"/>
        <v>23</v>
      </c>
      <c r="C700" s="17" t="s">
        <v>13</v>
      </c>
      <c r="D700" s="17" t="s">
        <v>2020</v>
      </c>
      <c r="E700" s="17" t="s">
        <v>2021</v>
      </c>
      <c r="F700" s="17" t="s">
        <v>22</v>
      </c>
      <c r="G700" s="17" t="s">
        <v>14787</v>
      </c>
    </row>
    <row r="701" spans="1:7" ht="37.5">
      <c r="A701" s="200">
        <f t="shared" si="12"/>
        <v>695</v>
      </c>
      <c r="B701" s="17">
        <f t="shared" si="13"/>
        <v>24</v>
      </c>
      <c r="C701" s="17" t="s">
        <v>13</v>
      </c>
      <c r="D701" s="17" t="s">
        <v>2022</v>
      </c>
      <c r="E701" s="17" t="s">
        <v>1946</v>
      </c>
      <c r="F701" s="17" t="s">
        <v>22</v>
      </c>
      <c r="G701" s="17" t="s">
        <v>13539</v>
      </c>
    </row>
    <row r="702" spans="1:7" ht="37.5">
      <c r="A702" s="200">
        <f t="shared" si="12"/>
        <v>696</v>
      </c>
      <c r="B702" s="17">
        <f t="shared" si="13"/>
        <v>25</v>
      </c>
      <c r="C702" s="17" t="s">
        <v>13</v>
      </c>
      <c r="D702" s="17" t="s">
        <v>2024</v>
      </c>
      <c r="E702" s="17" t="s">
        <v>2025</v>
      </c>
      <c r="F702" s="18" t="s">
        <v>55</v>
      </c>
      <c r="G702" s="17" t="s">
        <v>14788</v>
      </c>
    </row>
    <row r="703" spans="1:7" ht="56.25">
      <c r="A703" s="200">
        <f t="shared" si="12"/>
        <v>697</v>
      </c>
      <c r="B703" s="17">
        <f t="shared" si="13"/>
        <v>26</v>
      </c>
      <c r="C703" s="17" t="s">
        <v>13</v>
      </c>
      <c r="D703" s="17" t="s">
        <v>2026</v>
      </c>
      <c r="E703" s="17" t="s">
        <v>2027</v>
      </c>
      <c r="F703" s="17" t="s">
        <v>22</v>
      </c>
      <c r="G703" s="17" t="s">
        <v>13535</v>
      </c>
    </row>
    <row r="704" spans="1:7" ht="56.25">
      <c r="A704" s="200">
        <f t="shared" si="12"/>
        <v>698</v>
      </c>
      <c r="B704" s="17">
        <f t="shared" si="13"/>
        <v>27</v>
      </c>
      <c r="C704" s="17" t="s">
        <v>13</v>
      </c>
      <c r="D704" s="17" t="s">
        <v>2029</v>
      </c>
      <c r="E704" s="17" t="s">
        <v>2030</v>
      </c>
      <c r="F704" s="18" t="s">
        <v>55</v>
      </c>
      <c r="G704" s="17" t="s">
        <v>14789</v>
      </c>
    </row>
    <row r="705" spans="1:7" ht="37.5">
      <c r="A705" s="200">
        <f t="shared" si="12"/>
        <v>699</v>
      </c>
      <c r="B705" s="17">
        <f t="shared" si="13"/>
        <v>28</v>
      </c>
      <c r="C705" s="17" t="s">
        <v>13</v>
      </c>
      <c r="D705" s="17" t="s">
        <v>2032</v>
      </c>
      <c r="E705" s="17" t="s">
        <v>1935</v>
      </c>
      <c r="F705" s="18" t="s">
        <v>55</v>
      </c>
      <c r="G705" s="17" t="s">
        <v>14790</v>
      </c>
    </row>
    <row r="706" spans="1:7" ht="37.5">
      <c r="A706" s="200">
        <f t="shared" si="12"/>
        <v>700</v>
      </c>
      <c r="B706" s="17">
        <f t="shared" si="13"/>
        <v>29</v>
      </c>
      <c r="C706" s="17" t="s">
        <v>13</v>
      </c>
      <c r="D706" s="17" t="s">
        <v>2034</v>
      </c>
      <c r="E706" s="17" t="s">
        <v>1942</v>
      </c>
      <c r="F706" s="17" t="s">
        <v>22</v>
      </c>
      <c r="G706" s="17" t="s">
        <v>13541</v>
      </c>
    </row>
    <row r="707" spans="1:7" ht="37.5">
      <c r="A707" s="200">
        <f t="shared" si="12"/>
        <v>701</v>
      </c>
      <c r="B707" s="17">
        <f t="shared" si="13"/>
        <v>30</v>
      </c>
      <c r="C707" s="17" t="s">
        <v>13</v>
      </c>
      <c r="D707" s="17" t="s">
        <v>2036</v>
      </c>
      <c r="E707" s="17" t="s">
        <v>2037</v>
      </c>
      <c r="F707" s="18" t="s">
        <v>55</v>
      </c>
      <c r="G707" s="17" t="s">
        <v>14791</v>
      </c>
    </row>
    <row r="708" spans="1:7" ht="56.25">
      <c r="A708" s="200">
        <f t="shared" si="12"/>
        <v>702</v>
      </c>
      <c r="B708" s="17">
        <f t="shared" si="13"/>
        <v>31</v>
      </c>
      <c r="C708" s="17" t="s">
        <v>13</v>
      </c>
      <c r="D708" s="17" t="s">
        <v>2038</v>
      </c>
      <c r="E708" s="17" t="s">
        <v>2039</v>
      </c>
      <c r="F708" s="18" t="s">
        <v>55</v>
      </c>
      <c r="G708" s="17" t="s">
        <v>13149</v>
      </c>
    </row>
    <row r="709" spans="1:7" ht="37.5">
      <c r="A709" s="200">
        <f t="shared" si="12"/>
        <v>703</v>
      </c>
      <c r="B709" s="17">
        <f t="shared" si="13"/>
        <v>32</v>
      </c>
      <c r="C709" s="17" t="s">
        <v>13</v>
      </c>
      <c r="D709" s="17" t="s">
        <v>2041</v>
      </c>
      <c r="E709" s="17" t="s">
        <v>2042</v>
      </c>
      <c r="F709" s="17" t="s">
        <v>22</v>
      </c>
      <c r="G709" s="17" t="s">
        <v>13540</v>
      </c>
    </row>
    <row r="710" spans="1:7" ht="37.5">
      <c r="A710" s="200">
        <f t="shared" si="12"/>
        <v>704</v>
      </c>
      <c r="B710" s="17">
        <f t="shared" si="13"/>
        <v>33</v>
      </c>
      <c r="C710" s="17" t="s">
        <v>13</v>
      </c>
      <c r="D710" s="17" t="s">
        <v>2044</v>
      </c>
      <c r="E710" s="17" t="s">
        <v>2045</v>
      </c>
      <c r="F710" s="17" t="s">
        <v>22</v>
      </c>
      <c r="G710" s="17" t="s">
        <v>14792</v>
      </c>
    </row>
    <row r="711" spans="1:7" ht="56.25">
      <c r="A711" s="200">
        <f t="shared" si="12"/>
        <v>705</v>
      </c>
      <c r="B711" s="17">
        <f t="shared" si="13"/>
        <v>34</v>
      </c>
      <c r="C711" s="17" t="s">
        <v>13</v>
      </c>
      <c r="D711" s="17" t="s">
        <v>2046</v>
      </c>
      <c r="E711" s="17" t="s">
        <v>1954</v>
      </c>
      <c r="F711" s="17" t="s">
        <v>22</v>
      </c>
      <c r="G711" s="17" t="s">
        <v>13547</v>
      </c>
    </row>
    <row r="712" spans="1:7" ht="37.5">
      <c r="A712" s="200">
        <f t="shared" si="12"/>
        <v>706</v>
      </c>
      <c r="B712" s="17">
        <f t="shared" si="13"/>
        <v>35</v>
      </c>
      <c r="C712" s="17" t="s">
        <v>13</v>
      </c>
      <c r="D712" s="17" t="s">
        <v>2048</v>
      </c>
      <c r="E712" s="17" t="s">
        <v>2049</v>
      </c>
      <c r="F712" s="17" t="s">
        <v>22</v>
      </c>
      <c r="G712" s="17" t="s">
        <v>14793</v>
      </c>
    </row>
    <row r="713" spans="1:7" ht="56.25">
      <c r="A713" s="200">
        <f t="shared" si="12"/>
        <v>707</v>
      </c>
      <c r="B713" s="17">
        <f t="shared" si="13"/>
        <v>36</v>
      </c>
      <c r="C713" s="17" t="s">
        <v>13</v>
      </c>
      <c r="D713" s="17" t="s">
        <v>2051</v>
      </c>
      <c r="E713" s="17" t="s">
        <v>2052</v>
      </c>
      <c r="F713" s="17" t="s">
        <v>22</v>
      </c>
      <c r="G713" s="17" t="s">
        <v>13544</v>
      </c>
    </row>
    <row r="714" spans="1:7" ht="37.5">
      <c r="A714" s="200">
        <f t="shared" ref="A714:A777" si="14">+A713+1</f>
        <v>708</v>
      </c>
      <c r="B714" s="17">
        <f t="shared" si="13"/>
        <v>37</v>
      </c>
      <c r="C714" s="17" t="s">
        <v>13</v>
      </c>
      <c r="D714" s="17" t="s">
        <v>2054</v>
      </c>
      <c r="E714" s="17" t="s">
        <v>1941</v>
      </c>
      <c r="F714" s="17" t="s">
        <v>22</v>
      </c>
      <c r="G714" s="17" t="s">
        <v>13542</v>
      </c>
    </row>
    <row r="715" spans="1:7" ht="37.5">
      <c r="A715" s="200">
        <f t="shared" si="14"/>
        <v>709</v>
      </c>
      <c r="B715" s="17">
        <f t="shared" si="13"/>
        <v>38</v>
      </c>
      <c r="C715" s="17" t="s">
        <v>13</v>
      </c>
      <c r="D715" s="17" t="s">
        <v>2056</v>
      </c>
      <c r="E715" s="17" t="s">
        <v>2057</v>
      </c>
      <c r="F715" s="18" t="s">
        <v>55</v>
      </c>
      <c r="G715" s="17" t="s">
        <v>14794</v>
      </c>
    </row>
    <row r="716" spans="1:7" ht="37.5">
      <c r="A716" s="200">
        <f t="shared" si="14"/>
        <v>710</v>
      </c>
      <c r="B716" s="17">
        <f t="shared" si="13"/>
        <v>39</v>
      </c>
      <c r="C716" s="17" t="s">
        <v>13</v>
      </c>
      <c r="D716" s="17" t="s">
        <v>2058</v>
      </c>
      <c r="E716" s="17" t="s">
        <v>2059</v>
      </c>
      <c r="F716" s="17" t="s">
        <v>22</v>
      </c>
      <c r="G716" s="17" t="s">
        <v>14795</v>
      </c>
    </row>
    <row r="717" spans="1:7" ht="56.25">
      <c r="A717" s="200">
        <f t="shared" si="14"/>
        <v>711</v>
      </c>
      <c r="B717" s="17">
        <f t="shared" si="13"/>
        <v>40</v>
      </c>
      <c r="C717" s="17" t="s">
        <v>13</v>
      </c>
      <c r="D717" s="17" t="s">
        <v>2060</v>
      </c>
      <c r="E717" s="17" t="s">
        <v>2061</v>
      </c>
      <c r="F717" s="18" t="s">
        <v>55</v>
      </c>
      <c r="G717" s="17" t="s">
        <v>13274</v>
      </c>
    </row>
    <row r="718" spans="1:7" ht="37.5">
      <c r="A718" s="200">
        <f t="shared" si="14"/>
        <v>712</v>
      </c>
      <c r="B718" s="17">
        <f t="shared" si="13"/>
        <v>41</v>
      </c>
      <c r="C718" s="17" t="s">
        <v>13</v>
      </c>
      <c r="D718" s="17" t="s">
        <v>2063</v>
      </c>
      <c r="E718" s="17" t="s">
        <v>1941</v>
      </c>
      <c r="F718" s="18" t="s">
        <v>55</v>
      </c>
      <c r="G718" s="17" t="s">
        <v>13295</v>
      </c>
    </row>
    <row r="719" spans="1:7" ht="37.5">
      <c r="A719" s="200">
        <f t="shared" si="14"/>
        <v>713</v>
      </c>
      <c r="B719" s="17">
        <f t="shared" si="13"/>
        <v>42</v>
      </c>
      <c r="C719" s="17" t="s">
        <v>13</v>
      </c>
      <c r="D719" s="17" t="s">
        <v>2065</v>
      </c>
      <c r="E719" s="17" t="s">
        <v>1936</v>
      </c>
      <c r="F719" s="17" t="s">
        <v>22</v>
      </c>
      <c r="G719" s="17" t="s">
        <v>14796</v>
      </c>
    </row>
    <row r="720" spans="1:7" ht="56.25">
      <c r="A720" s="200">
        <f t="shared" si="14"/>
        <v>714</v>
      </c>
      <c r="B720" s="17">
        <f t="shared" si="13"/>
        <v>43</v>
      </c>
      <c r="C720" s="17" t="s">
        <v>13</v>
      </c>
      <c r="D720" s="17" t="s">
        <v>2067</v>
      </c>
      <c r="E720" s="17" t="s">
        <v>1948</v>
      </c>
      <c r="F720" s="17" t="s">
        <v>22</v>
      </c>
      <c r="G720" s="17" t="s">
        <v>14797</v>
      </c>
    </row>
    <row r="721" spans="1:7" ht="37.5">
      <c r="A721" s="200">
        <f t="shared" si="14"/>
        <v>715</v>
      </c>
      <c r="B721" s="200">
        <v>1</v>
      </c>
      <c r="C721" s="17" t="s">
        <v>14</v>
      </c>
      <c r="D721" s="17" t="s">
        <v>2795</v>
      </c>
      <c r="E721" s="17" t="s">
        <v>2796</v>
      </c>
      <c r="F721" s="18" t="s">
        <v>55</v>
      </c>
      <c r="G721" s="17" t="s">
        <v>14798</v>
      </c>
    </row>
    <row r="722" spans="1:7" ht="37.5">
      <c r="A722" s="200">
        <f t="shared" si="14"/>
        <v>716</v>
      </c>
      <c r="B722" s="200">
        <v>2</v>
      </c>
      <c r="C722" s="17" t="s">
        <v>14</v>
      </c>
      <c r="D722" s="17" t="s">
        <v>2797</v>
      </c>
      <c r="E722" s="17" t="s">
        <v>2798</v>
      </c>
      <c r="F722" s="18" t="s">
        <v>55</v>
      </c>
      <c r="G722" s="17" t="s">
        <v>14799</v>
      </c>
    </row>
    <row r="723" spans="1:7" ht="56.25">
      <c r="A723" s="200">
        <f t="shared" si="14"/>
        <v>717</v>
      </c>
      <c r="B723" s="200">
        <v>3</v>
      </c>
      <c r="C723" s="17" t="s">
        <v>14</v>
      </c>
      <c r="D723" s="17" t="s">
        <v>2800</v>
      </c>
      <c r="E723" s="17" t="s">
        <v>2801</v>
      </c>
      <c r="F723" s="18" t="s">
        <v>55</v>
      </c>
      <c r="G723" s="17" t="s">
        <v>14800</v>
      </c>
    </row>
    <row r="724" spans="1:7" ht="37.5">
      <c r="A724" s="200">
        <f t="shared" si="14"/>
        <v>718</v>
      </c>
      <c r="B724" s="200">
        <v>4</v>
      </c>
      <c r="C724" s="17" t="s">
        <v>14</v>
      </c>
      <c r="D724" s="17" t="s">
        <v>2802</v>
      </c>
      <c r="E724" s="17" t="s">
        <v>2803</v>
      </c>
      <c r="F724" s="17" t="s">
        <v>22</v>
      </c>
      <c r="G724" s="17" t="s">
        <v>14801</v>
      </c>
    </row>
    <row r="725" spans="1:7" ht="56.25">
      <c r="A725" s="200">
        <f t="shared" si="14"/>
        <v>719</v>
      </c>
      <c r="B725" s="200">
        <v>5</v>
      </c>
      <c r="C725" s="17" t="s">
        <v>14</v>
      </c>
      <c r="D725" s="17" t="s">
        <v>2805</v>
      </c>
      <c r="E725" s="17" t="s">
        <v>2806</v>
      </c>
      <c r="F725" s="17" t="s">
        <v>22</v>
      </c>
      <c r="G725" s="17" t="s">
        <v>14802</v>
      </c>
    </row>
    <row r="726" spans="1:7" ht="37.5">
      <c r="A726" s="200">
        <f t="shared" si="14"/>
        <v>720</v>
      </c>
      <c r="B726" s="200">
        <v>6</v>
      </c>
      <c r="C726" s="17" t="s">
        <v>14</v>
      </c>
      <c r="D726" s="17" t="s">
        <v>2807</v>
      </c>
      <c r="E726" s="17" t="s">
        <v>2808</v>
      </c>
      <c r="F726" s="18" t="s">
        <v>55</v>
      </c>
      <c r="G726" s="17" t="s">
        <v>14803</v>
      </c>
    </row>
    <row r="727" spans="1:7" ht="37.5">
      <c r="A727" s="200">
        <f t="shared" si="14"/>
        <v>721</v>
      </c>
      <c r="B727" s="200">
        <v>7</v>
      </c>
      <c r="C727" s="17" t="s">
        <v>14</v>
      </c>
      <c r="D727" s="17" t="s">
        <v>2809</v>
      </c>
      <c r="E727" s="17" t="s">
        <v>2810</v>
      </c>
      <c r="F727" s="18" t="s">
        <v>55</v>
      </c>
      <c r="G727" s="17" t="s">
        <v>13086</v>
      </c>
    </row>
    <row r="728" spans="1:7" ht="56.25">
      <c r="A728" s="200">
        <f t="shared" si="14"/>
        <v>722</v>
      </c>
      <c r="B728" s="200">
        <v>8</v>
      </c>
      <c r="C728" s="17" t="s">
        <v>14</v>
      </c>
      <c r="D728" s="17" t="s">
        <v>2812</v>
      </c>
      <c r="E728" s="17" t="s">
        <v>2813</v>
      </c>
      <c r="F728" s="18" t="s">
        <v>55</v>
      </c>
      <c r="G728" s="17" t="s">
        <v>14804</v>
      </c>
    </row>
    <row r="729" spans="1:7" ht="37.5">
      <c r="A729" s="200">
        <f t="shared" si="14"/>
        <v>723</v>
      </c>
      <c r="B729" s="200">
        <v>9</v>
      </c>
      <c r="C729" s="17" t="s">
        <v>14</v>
      </c>
      <c r="D729" s="17" t="s">
        <v>2814</v>
      </c>
      <c r="E729" s="17" t="s">
        <v>2815</v>
      </c>
      <c r="F729" s="18" t="s">
        <v>55</v>
      </c>
      <c r="G729" s="17" t="s">
        <v>14805</v>
      </c>
    </row>
    <row r="730" spans="1:7" ht="37.5">
      <c r="A730" s="200">
        <f t="shared" si="14"/>
        <v>724</v>
      </c>
      <c r="B730" s="200">
        <v>10</v>
      </c>
      <c r="C730" s="17" t="s">
        <v>14</v>
      </c>
      <c r="D730" s="17" t="s">
        <v>2817</v>
      </c>
      <c r="E730" s="17" t="s">
        <v>2818</v>
      </c>
      <c r="F730" s="18" t="s">
        <v>55</v>
      </c>
      <c r="G730" s="17" t="s">
        <v>14806</v>
      </c>
    </row>
    <row r="731" spans="1:7" ht="37.5">
      <c r="A731" s="200">
        <f t="shared" si="14"/>
        <v>725</v>
      </c>
      <c r="B731" s="200">
        <v>11</v>
      </c>
      <c r="C731" s="17" t="s">
        <v>14</v>
      </c>
      <c r="D731" s="17" t="s">
        <v>2820</v>
      </c>
      <c r="E731" s="17" t="s">
        <v>2821</v>
      </c>
      <c r="F731" s="17" t="s">
        <v>22</v>
      </c>
      <c r="G731" s="17" t="s">
        <v>14807</v>
      </c>
    </row>
    <row r="732" spans="1:7" ht="56.25">
      <c r="A732" s="200">
        <f t="shared" si="14"/>
        <v>726</v>
      </c>
      <c r="B732" s="200">
        <v>12</v>
      </c>
      <c r="C732" s="17" t="s">
        <v>14</v>
      </c>
      <c r="D732" s="17" t="s">
        <v>2823</v>
      </c>
      <c r="E732" s="17" t="s">
        <v>2824</v>
      </c>
      <c r="F732" s="18" t="s">
        <v>55</v>
      </c>
      <c r="G732" s="17" t="s">
        <v>13189</v>
      </c>
    </row>
    <row r="733" spans="1:7" ht="56.25">
      <c r="A733" s="200">
        <f t="shared" si="14"/>
        <v>727</v>
      </c>
      <c r="B733" s="200">
        <v>13</v>
      </c>
      <c r="C733" s="17" t="s">
        <v>14</v>
      </c>
      <c r="D733" s="17" t="s">
        <v>2826</v>
      </c>
      <c r="E733" s="17" t="s">
        <v>2827</v>
      </c>
      <c r="F733" s="18" t="s">
        <v>55</v>
      </c>
      <c r="G733" s="17" t="s">
        <v>14808</v>
      </c>
    </row>
    <row r="734" spans="1:7" ht="56.25">
      <c r="A734" s="200">
        <f t="shared" si="14"/>
        <v>728</v>
      </c>
      <c r="B734" s="200">
        <v>14</v>
      </c>
      <c r="C734" s="17" t="s">
        <v>14</v>
      </c>
      <c r="D734" s="17" t="s">
        <v>2828</v>
      </c>
      <c r="E734" s="17" t="s">
        <v>2829</v>
      </c>
      <c r="F734" s="17" t="s">
        <v>22</v>
      </c>
      <c r="G734" s="17" t="s">
        <v>14809</v>
      </c>
    </row>
    <row r="735" spans="1:7" ht="37.5">
      <c r="A735" s="200">
        <f t="shared" si="14"/>
        <v>729</v>
      </c>
      <c r="B735" s="200">
        <v>15</v>
      </c>
      <c r="C735" s="17" t="s">
        <v>14</v>
      </c>
      <c r="D735" s="17" t="s">
        <v>2830</v>
      </c>
      <c r="E735" s="17" t="s">
        <v>2818</v>
      </c>
      <c r="F735" s="18" t="s">
        <v>55</v>
      </c>
      <c r="G735" s="17" t="s">
        <v>14810</v>
      </c>
    </row>
    <row r="736" spans="1:7" ht="37.5">
      <c r="A736" s="200">
        <f t="shared" si="14"/>
        <v>730</v>
      </c>
      <c r="B736" s="200">
        <v>16</v>
      </c>
      <c r="C736" s="17" t="s">
        <v>14</v>
      </c>
      <c r="D736" s="17" t="s">
        <v>2831</v>
      </c>
      <c r="E736" s="17" t="s">
        <v>2832</v>
      </c>
      <c r="F736" s="18" t="s">
        <v>55</v>
      </c>
      <c r="G736" s="17" t="s">
        <v>14811</v>
      </c>
    </row>
    <row r="737" spans="1:7" ht="56.25">
      <c r="A737" s="200">
        <f t="shared" si="14"/>
        <v>731</v>
      </c>
      <c r="B737" s="200">
        <v>17</v>
      </c>
      <c r="C737" s="17" t="s">
        <v>14</v>
      </c>
      <c r="D737" s="17" t="s">
        <v>2833</v>
      </c>
      <c r="E737" s="17" t="s">
        <v>2798</v>
      </c>
      <c r="F737" s="18" t="s">
        <v>55</v>
      </c>
      <c r="G737" s="17" t="s">
        <v>14812</v>
      </c>
    </row>
    <row r="738" spans="1:7" ht="37.5">
      <c r="A738" s="200">
        <f t="shared" si="14"/>
        <v>732</v>
      </c>
      <c r="B738" s="200">
        <v>18</v>
      </c>
      <c r="C738" s="17" t="s">
        <v>14</v>
      </c>
      <c r="D738" s="17" t="s">
        <v>2834</v>
      </c>
      <c r="E738" s="17" t="s">
        <v>2835</v>
      </c>
      <c r="F738" s="17" t="s">
        <v>22</v>
      </c>
      <c r="G738" s="17" t="s">
        <v>14813</v>
      </c>
    </row>
    <row r="739" spans="1:7" ht="56.25">
      <c r="A739" s="200">
        <f t="shared" si="14"/>
        <v>733</v>
      </c>
      <c r="B739" s="200">
        <v>19</v>
      </c>
      <c r="C739" s="17" t="s">
        <v>14</v>
      </c>
      <c r="D739" s="17" t="s">
        <v>2838</v>
      </c>
      <c r="E739" s="17" t="s">
        <v>2839</v>
      </c>
      <c r="F739" s="18" t="s">
        <v>55</v>
      </c>
      <c r="G739" s="17" t="s">
        <v>14814</v>
      </c>
    </row>
    <row r="740" spans="1:7" ht="37.5">
      <c r="A740" s="200">
        <f t="shared" si="14"/>
        <v>734</v>
      </c>
      <c r="B740" s="200">
        <v>20</v>
      </c>
      <c r="C740" s="17" t="s">
        <v>14</v>
      </c>
      <c r="D740" s="17" t="s">
        <v>2840</v>
      </c>
      <c r="E740" s="17" t="s">
        <v>2841</v>
      </c>
      <c r="F740" s="18" t="s">
        <v>55</v>
      </c>
      <c r="G740" s="17" t="s">
        <v>13442</v>
      </c>
    </row>
    <row r="741" spans="1:7" ht="56.25">
      <c r="A741" s="200">
        <f t="shared" si="14"/>
        <v>735</v>
      </c>
      <c r="B741" s="200">
        <v>21</v>
      </c>
      <c r="C741" s="17" t="s">
        <v>14</v>
      </c>
      <c r="D741" s="17" t="s">
        <v>2843</v>
      </c>
      <c r="E741" s="17" t="s">
        <v>2796</v>
      </c>
      <c r="F741" s="18" t="s">
        <v>55</v>
      </c>
      <c r="G741" s="17" t="s">
        <v>14815</v>
      </c>
    </row>
    <row r="742" spans="1:7" ht="37.5">
      <c r="A742" s="200">
        <f t="shared" si="14"/>
        <v>736</v>
      </c>
      <c r="B742" s="200">
        <v>22</v>
      </c>
      <c r="C742" s="17" t="s">
        <v>14</v>
      </c>
      <c r="D742" s="17" t="s">
        <v>2844</v>
      </c>
      <c r="E742" s="17" t="s">
        <v>2845</v>
      </c>
      <c r="F742" s="18" t="s">
        <v>55</v>
      </c>
      <c r="G742" s="17" t="s">
        <v>14816</v>
      </c>
    </row>
    <row r="743" spans="1:7" ht="37.5">
      <c r="A743" s="200">
        <f t="shared" si="14"/>
        <v>737</v>
      </c>
      <c r="B743" s="200">
        <v>23</v>
      </c>
      <c r="C743" s="17" t="s">
        <v>14</v>
      </c>
      <c r="D743" s="17" t="s">
        <v>2846</v>
      </c>
      <c r="E743" s="17" t="s">
        <v>2847</v>
      </c>
      <c r="F743" s="18" t="s">
        <v>55</v>
      </c>
      <c r="G743" s="17" t="s">
        <v>14817</v>
      </c>
    </row>
    <row r="744" spans="1:7" ht="37.5">
      <c r="A744" s="200">
        <f t="shared" si="14"/>
        <v>738</v>
      </c>
      <c r="B744" s="200">
        <v>24</v>
      </c>
      <c r="C744" s="17" t="s">
        <v>14</v>
      </c>
      <c r="D744" s="17" t="s">
        <v>2849</v>
      </c>
      <c r="E744" s="17" t="s">
        <v>2850</v>
      </c>
      <c r="F744" s="18" t="s">
        <v>55</v>
      </c>
      <c r="G744" s="17" t="s">
        <v>14818</v>
      </c>
    </row>
    <row r="745" spans="1:7" ht="56.25">
      <c r="A745" s="200">
        <f t="shared" si="14"/>
        <v>739</v>
      </c>
      <c r="B745" s="200">
        <v>25</v>
      </c>
      <c r="C745" s="17" t="s">
        <v>14</v>
      </c>
      <c r="D745" s="17" t="s">
        <v>2851</v>
      </c>
      <c r="E745" s="17" t="s">
        <v>2852</v>
      </c>
      <c r="F745" s="17" t="s">
        <v>22</v>
      </c>
      <c r="G745" s="17" t="s">
        <v>13564</v>
      </c>
    </row>
    <row r="746" spans="1:7" ht="37.5">
      <c r="A746" s="200">
        <f t="shared" si="14"/>
        <v>740</v>
      </c>
      <c r="B746" s="200">
        <v>26</v>
      </c>
      <c r="C746" s="17" t="s">
        <v>14</v>
      </c>
      <c r="D746" s="17" t="s">
        <v>2854</v>
      </c>
      <c r="E746" s="17" t="s">
        <v>2855</v>
      </c>
      <c r="F746" s="18" t="s">
        <v>55</v>
      </c>
      <c r="G746" s="17" t="s">
        <v>14819</v>
      </c>
    </row>
    <row r="747" spans="1:7" ht="37.5">
      <c r="A747" s="200">
        <f t="shared" si="14"/>
        <v>741</v>
      </c>
      <c r="B747" s="200">
        <v>27</v>
      </c>
      <c r="C747" s="17" t="s">
        <v>14</v>
      </c>
      <c r="D747" s="17" t="s">
        <v>2856</v>
      </c>
      <c r="E747" s="17" t="s">
        <v>2857</v>
      </c>
      <c r="F747" s="18" t="s">
        <v>55</v>
      </c>
      <c r="G747" s="17" t="s">
        <v>14820</v>
      </c>
    </row>
    <row r="748" spans="1:7" ht="37.5">
      <c r="A748" s="200">
        <f t="shared" si="14"/>
        <v>742</v>
      </c>
      <c r="B748" s="200">
        <v>28</v>
      </c>
      <c r="C748" s="17" t="s">
        <v>14</v>
      </c>
      <c r="D748" s="17" t="s">
        <v>2858</v>
      </c>
      <c r="E748" s="17" t="s">
        <v>2859</v>
      </c>
      <c r="F748" s="18" t="s">
        <v>55</v>
      </c>
      <c r="G748" s="17" t="s">
        <v>14821</v>
      </c>
    </row>
    <row r="749" spans="1:7" ht="37.5">
      <c r="A749" s="200">
        <f t="shared" si="14"/>
        <v>743</v>
      </c>
      <c r="B749" s="200">
        <v>29</v>
      </c>
      <c r="C749" s="17" t="s">
        <v>14</v>
      </c>
      <c r="D749" s="17" t="s">
        <v>2860</v>
      </c>
      <c r="E749" s="17" t="s">
        <v>2861</v>
      </c>
      <c r="F749" s="18" t="s">
        <v>55</v>
      </c>
      <c r="G749" s="17" t="s">
        <v>14822</v>
      </c>
    </row>
    <row r="750" spans="1:7" ht="37.5">
      <c r="A750" s="200">
        <f t="shared" si="14"/>
        <v>744</v>
      </c>
      <c r="B750" s="200">
        <v>30</v>
      </c>
      <c r="C750" s="17" t="s">
        <v>14</v>
      </c>
      <c r="D750" s="17" t="s">
        <v>2862</v>
      </c>
      <c r="E750" s="17" t="s">
        <v>2863</v>
      </c>
      <c r="F750" s="18" t="s">
        <v>55</v>
      </c>
      <c r="G750" s="17" t="s">
        <v>14823</v>
      </c>
    </row>
    <row r="751" spans="1:7" ht="56.25">
      <c r="A751" s="200">
        <f t="shared" si="14"/>
        <v>745</v>
      </c>
      <c r="B751" s="200">
        <v>31</v>
      </c>
      <c r="C751" s="17" t="s">
        <v>14</v>
      </c>
      <c r="D751" s="17" t="s">
        <v>2864</v>
      </c>
      <c r="E751" s="17" t="s">
        <v>2865</v>
      </c>
      <c r="F751" s="18" t="s">
        <v>55</v>
      </c>
      <c r="G751" s="17" t="s">
        <v>13195</v>
      </c>
    </row>
    <row r="752" spans="1:7" ht="37.5">
      <c r="A752" s="200">
        <f t="shared" si="14"/>
        <v>746</v>
      </c>
      <c r="B752" s="200">
        <v>32</v>
      </c>
      <c r="C752" s="17" t="s">
        <v>14</v>
      </c>
      <c r="D752" s="17" t="s">
        <v>2867</v>
      </c>
      <c r="E752" s="17" t="s">
        <v>2868</v>
      </c>
      <c r="F752" s="17" t="s">
        <v>22</v>
      </c>
      <c r="G752" s="17" t="s">
        <v>14824</v>
      </c>
    </row>
    <row r="753" spans="1:7" ht="56.25">
      <c r="A753" s="200">
        <f t="shared" si="14"/>
        <v>747</v>
      </c>
      <c r="B753" s="200">
        <v>33</v>
      </c>
      <c r="C753" s="17" t="s">
        <v>14</v>
      </c>
      <c r="D753" s="17" t="s">
        <v>2869</v>
      </c>
      <c r="E753" s="17" t="s">
        <v>2870</v>
      </c>
      <c r="F753" s="18" t="s">
        <v>55</v>
      </c>
      <c r="G753" s="17" t="s">
        <v>14825</v>
      </c>
    </row>
    <row r="754" spans="1:7" ht="56.25">
      <c r="A754" s="200">
        <f t="shared" si="14"/>
        <v>748</v>
      </c>
      <c r="B754" s="200">
        <v>34</v>
      </c>
      <c r="C754" s="17" t="s">
        <v>14</v>
      </c>
      <c r="D754" s="17" t="s">
        <v>2871</v>
      </c>
      <c r="E754" s="17" t="s">
        <v>2872</v>
      </c>
      <c r="F754" s="18" t="s">
        <v>55</v>
      </c>
      <c r="G754" s="17" t="s">
        <v>14826</v>
      </c>
    </row>
    <row r="755" spans="1:7" ht="37.5">
      <c r="A755" s="200">
        <f t="shared" si="14"/>
        <v>749</v>
      </c>
      <c r="B755" s="200">
        <v>35</v>
      </c>
      <c r="C755" s="17" t="s">
        <v>14</v>
      </c>
      <c r="D755" s="17" t="s">
        <v>2873</v>
      </c>
      <c r="E755" s="17" t="s">
        <v>2874</v>
      </c>
      <c r="F755" s="18" t="s">
        <v>55</v>
      </c>
      <c r="G755" s="17" t="s">
        <v>14827</v>
      </c>
    </row>
    <row r="756" spans="1:7" ht="37.5">
      <c r="A756" s="200">
        <f t="shared" si="14"/>
        <v>750</v>
      </c>
      <c r="B756" s="200">
        <v>36</v>
      </c>
      <c r="C756" s="17" t="s">
        <v>14</v>
      </c>
      <c r="D756" s="17" t="s">
        <v>2876</v>
      </c>
      <c r="E756" s="17" t="s">
        <v>2877</v>
      </c>
      <c r="F756" s="17" t="s">
        <v>22</v>
      </c>
      <c r="G756" s="17" t="s">
        <v>14828</v>
      </c>
    </row>
    <row r="757" spans="1:7" ht="37.5">
      <c r="A757" s="200">
        <f t="shared" si="14"/>
        <v>751</v>
      </c>
      <c r="B757" s="200">
        <v>37</v>
      </c>
      <c r="C757" s="17" t="s">
        <v>14</v>
      </c>
      <c r="D757" s="17" t="s">
        <v>2878</v>
      </c>
      <c r="E757" s="17" t="s">
        <v>2879</v>
      </c>
      <c r="F757" s="17" t="s">
        <v>22</v>
      </c>
      <c r="G757" s="17" t="s">
        <v>14829</v>
      </c>
    </row>
    <row r="758" spans="1:7" ht="56.25">
      <c r="A758" s="200">
        <f t="shared" si="14"/>
        <v>752</v>
      </c>
      <c r="B758" s="200">
        <v>38</v>
      </c>
      <c r="C758" s="17" t="s">
        <v>14</v>
      </c>
      <c r="D758" s="17" t="s">
        <v>2880</v>
      </c>
      <c r="E758" s="17" t="s">
        <v>2881</v>
      </c>
      <c r="F758" s="18" t="s">
        <v>55</v>
      </c>
      <c r="G758" s="17" t="s">
        <v>14830</v>
      </c>
    </row>
    <row r="759" spans="1:7" ht="56.25">
      <c r="A759" s="200">
        <f t="shared" si="14"/>
        <v>753</v>
      </c>
      <c r="B759" s="200">
        <v>39</v>
      </c>
      <c r="C759" s="17" t="s">
        <v>14</v>
      </c>
      <c r="D759" s="17" t="s">
        <v>2882</v>
      </c>
      <c r="E759" s="17" t="s">
        <v>2883</v>
      </c>
      <c r="F759" s="18" t="s">
        <v>55</v>
      </c>
      <c r="G759" s="17" t="s">
        <v>14831</v>
      </c>
    </row>
    <row r="760" spans="1:7" ht="56.25">
      <c r="A760" s="200">
        <f t="shared" si="14"/>
        <v>754</v>
      </c>
      <c r="B760" s="200">
        <v>40</v>
      </c>
      <c r="C760" s="17" t="s">
        <v>14</v>
      </c>
      <c r="D760" s="17" t="s">
        <v>2884</v>
      </c>
      <c r="E760" s="17" t="s">
        <v>2885</v>
      </c>
      <c r="F760" s="18" t="s">
        <v>55</v>
      </c>
      <c r="G760" s="17" t="s">
        <v>14832</v>
      </c>
    </row>
    <row r="761" spans="1:7" ht="37.5">
      <c r="A761" s="200">
        <f t="shared" si="14"/>
        <v>755</v>
      </c>
      <c r="B761" s="200">
        <v>41</v>
      </c>
      <c r="C761" s="17" t="s">
        <v>14</v>
      </c>
      <c r="D761" s="17" t="s">
        <v>2886</v>
      </c>
      <c r="E761" s="17" t="s">
        <v>2887</v>
      </c>
      <c r="F761" s="17" t="s">
        <v>22</v>
      </c>
      <c r="G761" s="17" t="s">
        <v>14833</v>
      </c>
    </row>
    <row r="762" spans="1:7" ht="56.25">
      <c r="A762" s="200">
        <f t="shared" si="14"/>
        <v>756</v>
      </c>
      <c r="B762" s="200">
        <v>42</v>
      </c>
      <c r="C762" s="17" t="s">
        <v>14</v>
      </c>
      <c r="D762" s="17" t="s">
        <v>2888</v>
      </c>
      <c r="E762" s="17" t="s">
        <v>2803</v>
      </c>
      <c r="F762" s="18" t="s">
        <v>55</v>
      </c>
      <c r="G762" s="17" t="s">
        <v>14834</v>
      </c>
    </row>
    <row r="763" spans="1:7" ht="37.5">
      <c r="A763" s="200">
        <f t="shared" si="14"/>
        <v>757</v>
      </c>
      <c r="B763" s="200">
        <v>43</v>
      </c>
      <c r="C763" s="17" t="s">
        <v>14</v>
      </c>
      <c r="D763" s="17" t="s">
        <v>2889</v>
      </c>
      <c r="E763" s="17" t="s">
        <v>2890</v>
      </c>
      <c r="F763" s="17" t="s">
        <v>22</v>
      </c>
      <c r="G763" s="17" t="s">
        <v>13563</v>
      </c>
    </row>
    <row r="764" spans="1:7" ht="37.5">
      <c r="A764" s="200">
        <f t="shared" si="14"/>
        <v>758</v>
      </c>
      <c r="B764" s="200">
        <v>44</v>
      </c>
      <c r="C764" s="17" t="s">
        <v>14</v>
      </c>
      <c r="D764" s="17" t="s">
        <v>2892</v>
      </c>
      <c r="E764" s="17" t="s">
        <v>2893</v>
      </c>
      <c r="F764" s="17" t="s">
        <v>22</v>
      </c>
      <c r="G764" s="17" t="s">
        <v>14835</v>
      </c>
    </row>
    <row r="765" spans="1:7" ht="56.25">
      <c r="A765" s="200">
        <f t="shared" si="14"/>
        <v>759</v>
      </c>
      <c r="B765" s="200">
        <v>45</v>
      </c>
      <c r="C765" s="17" t="s">
        <v>14</v>
      </c>
      <c r="D765" s="17" t="s">
        <v>2895</v>
      </c>
      <c r="E765" s="17" t="s">
        <v>2896</v>
      </c>
      <c r="F765" s="18" t="s">
        <v>55</v>
      </c>
      <c r="G765" s="17" t="s">
        <v>14836</v>
      </c>
    </row>
    <row r="766" spans="1:7" ht="37.5">
      <c r="A766" s="200">
        <f t="shared" si="14"/>
        <v>760</v>
      </c>
      <c r="B766" s="200">
        <v>46</v>
      </c>
      <c r="C766" s="17" t="s">
        <v>14</v>
      </c>
      <c r="D766" s="17" t="s">
        <v>2897</v>
      </c>
      <c r="E766" s="17" t="s">
        <v>2898</v>
      </c>
      <c r="F766" s="17" t="s">
        <v>22</v>
      </c>
      <c r="G766" s="17" t="s">
        <v>14837</v>
      </c>
    </row>
    <row r="767" spans="1:7" ht="56.25">
      <c r="A767" s="200">
        <f t="shared" si="14"/>
        <v>761</v>
      </c>
      <c r="B767" s="200">
        <v>47</v>
      </c>
      <c r="C767" s="17" t="s">
        <v>14</v>
      </c>
      <c r="D767" s="17" t="s">
        <v>2900</v>
      </c>
      <c r="E767" s="17" t="s">
        <v>2901</v>
      </c>
      <c r="F767" s="18" t="s">
        <v>55</v>
      </c>
      <c r="G767" s="17" t="s">
        <v>13171</v>
      </c>
    </row>
    <row r="768" spans="1:7" ht="37.5">
      <c r="A768" s="200">
        <f t="shared" si="14"/>
        <v>762</v>
      </c>
      <c r="B768" s="200">
        <v>48</v>
      </c>
      <c r="C768" s="17" t="s">
        <v>14</v>
      </c>
      <c r="D768" s="17" t="s">
        <v>2903</v>
      </c>
      <c r="E768" s="17" t="s">
        <v>2904</v>
      </c>
      <c r="F768" s="18" t="s">
        <v>55</v>
      </c>
      <c r="G768" s="17" t="s">
        <v>14838</v>
      </c>
    </row>
    <row r="769" spans="1:7" ht="56.25">
      <c r="A769" s="200">
        <f t="shared" si="14"/>
        <v>763</v>
      </c>
      <c r="B769" s="200">
        <v>49</v>
      </c>
      <c r="C769" s="17" t="s">
        <v>14</v>
      </c>
      <c r="D769" s="17" t="s">
        <v>2906</v>
      </c>
      <c r="E769" s="17" t="s">
        <v>2907</v>
      </c>
      <c r="F769" s="18" t="s">
        <v>55</v>
      </c>
      <c r="G769" s="17" t="s">
        <v>13039</v>
      </c>
    </row>
    <row r="770" spans="1:7" ht="37.5">
      <c r="A770" s="200">
        <f t="shared" si="14"/>
        <v>764</v>
      </c>
      <c r="B770" s="200">
        <v>50</v>
      </c>
      <c r="C770" s="17" t="s">
        <v>14</v>
      </c>
      <c r="D770" s="17" t="s">
        <v>2909</v>
      </c>
      <c r="E770" s="17" t="s">
        <v>2910</v>
      </c>
      <c r="F770" s="18" t="s">
        <v>55</v>
      </c>
      <c r="G770" s="17" t="s">
        <v>13142</v>
      </c>
    </row>
    <row r="771" spans="1:7" ht="56.25">
      <c r="A771" s="200">
        <f t="shared" si="14"/>
        <v>765</v>
      </c>
      <c r="B771" s="200">
        <v>51</v>
      </c>
      <c r="C771" s="17" t="s">
        <v>14</v>
      </c>
      <c r="D771" s="17" t="s">
        <v>2912</v>
      </c>
      <c r="E771" s="17" t="s">
        <v>2913</v>
      </c>
      <c r="F771" s="18" t="s">
        <v>55</v>
      </c>
      <c r="G771" s="17" t="s">
        <v>13098</v>
      </c>
    </row>
    <row r="772" spans="1:7" ht="56.25">
      <c r="A772" s="200">
        <f t="shared" si="14"/>
        <v>766</v>
      </c>
      <c r="B772" s="200">
        <v>52</v>
      </c>
      <c r="C772" s="17" t="s">
        <v>14</v>
      </c>
      <c r="D772" s="17" t="s">
        <v>2915</v>
      </c>
      <c r="E772" s="17" t="s">
        <v>2916</v>
      </c>
      <c r="F772" s="18" t="s">
        <v>55</v>
      </c>
      <c r="G772" s="17" t="s">
        <v>14839</v>
      </c>
    </row>
    <row r="773" spans="1:7" ht="37.5">
      <c r="A773" s="200">
        <f t="shared" si="14"/>
        <v>767</v>
      </c>
      <c r="B773" s="200">
        <v>53</v>
      </c>
      <c r="C773" s="17" t="s">
        <v>14</v>
      </c>
      <c r="D773" s="17" t="s">
        <v>2918</v>
      </c>
      <c r="E773" s="17" t="s">
        <v>2919</v>
      </c>
      <c r="F773" s="18" t="s">
        <v>55</v>
      </c>
      <c r="G773" s="17" t="s">
        <v>14840</v>
      </c>
    </row>
    <row r="774" spans="1:7" ht="56.25">
      <c r="A774" s="200">
        <f t="shared" si="14"/>
        <v>768</v>
      </c>
      <c r="B774" s="200">
        <v>54</v>
      </c>
      <c r="C774" s="17" t="s">
        <v>14</v>
      </c>
      <c r="D774" s="17" t="s">
        <v>2920</v>
      </c>
      <c r="E774" s="17" t="s">
        <v>2921</v>
      </c>
      <c r="F774" s="17" t="s">
        <v>22</v>
      </c>
      <c r="G774" s="17" t="s">
        <v>14841</v>
      </c>
    </row>
    <row r="775" spans="1:7" ht="37.5">
      <c r="A775" s="200">
        <f t="shared" si="14"/>
        <v>769</v>
      </c>
      <c r="B775" s="200">
        <v>55</v>
      </c>
      <c r="C775" s="17" t="s">
        <v>14</v>
      </c>
      <c r="D775" s="17" t="s">
        <v>2922</v>
      </c>
      <c r="E775" s="17" t="s">
        <v>2923</v>
      </c>
      <c r="F775" s="18" t="s">
        <v>55</v>
      </c>
      <c r="G775" s="17" t="s">
        <v>14842</v>
      </c>
    </row>
    <row r="776" spans="1:7" ht="37.5">
      <c r="A776" s="200">
        <f t="shared" si="14"/>
        <v>770</v>
      </c>
      <c r="B776" s="200">
        <v>56</v>
      </c>
      <c r="C776" s="17" t="s">
        <v>14</v>
      </c>
      <c r="D776" s="17" t="s">
        <v>2924</v>
      </c>
      <c r="E776" s="17" t="s">
        <v>2925</v>
      </c>
      <c r="F776" s="18" t="s">
        <v>55</v>
      </c>
      <c r="G776" s="17" t="s">
        <v>14843</v>
      </c>
    </row>
    <row r="777" spans="1:7" ht="56.25">
      <c r="A777" s="200">
        <f t="shared" si="14"/>
        <v>771</v>
      </c>
      <c r="B777" s="200">
        <v>57</v>
      </c>
      <c r="C777" s="17" t="s">
        <v>14</v>
      </c>
      <c r="D777" s="17" t="s">
        <v>2926</v>
      </c>
      <c r="E777" s="17" t="s">
        <v>2927</v>
      </c>
      <c r="F777" s="18" t="s">
        <v>55</v>
      </c>
      <c r="G777" s="17" t="s">
        <v>14844</v>
      </c>
    </row>
    <row r="778" spans="1:7" ht="37.5">
      <c r="A778" s="200">
        <f t="shared" ref="A778:A841" si="15">+A777+1</f>
        <v>772</v>
      </c>
      <c r="B778" s="200">
        <v>58</v>
      </c>
      <c r="C778" s="17" t="s">
        <v>14</v>
      </c>
      <c r="D778" s="17" t="s">
        <v>2928</v>
      </c>
      <c r="E778" s="17" t="s">
        <v>2929</v>
      </c>
      <c r="F778" s="17" t="s">
        <v>22</v>
      </c>
      <c r="G778" s="17" t="s">
        <v>14845</v>
      </c>
    </row>
    <row r="779" spans="1:7" ht="37.5">
      <c r="A779" s="200">
        <f t="shared" si="15"/>
        <v>773</v>
      </c>
      <c r="B779" s="200">
        <v>59</v>
      </c>
      <c r="C779" s="17" t="s">
        <v>14</v>
      </c>
      <c r="D779" s="17" t="s">
        <v>2930</v>
      </c>
      <c r="E779" s="17" t="s">
        <v>2931</v>
      </c>
      <c r="F779" s="18" t="s">
        <v>55</v>
      </c>
      <c r="G779" s="17" t="s">
        <v>13313</v>
      </c>
    </row>
    <row r="780" spans="1:7" ht="56.25">
      <c r="A780" s="200">
        <f t="shared" si="15"/>
        <v>774</v>
      </c>
      <c r="B780" s="200">
        <v>60</v>
      </c>
      <c r="C780" s="17" t="s">
        <v>14</v>
      </c>
      <c r="D780" s="17" t="s">
        <v>2933</v>
      </c>
      <c r="E780" s="17" t="s">
        <v>2934</v>
      </c>
      <c r="F780" s="18" t="s">
        <v>55</v>
      </c>
      <c r="G780" s="17" t="s">
        <v>14846</v>
      </c>
    </row>
    <row r="781" spans="1:7" ht="37.5">
      <c r="A781" s="200">
        <f t="shared" si="15"/>
        <v>775</v>
      </c>
      <c r="B781" s="200">
        <v>61</v>
      </c>
      <c r="C781" s="17" t="s">
        <v>14</v>
      </c>
      <c r="D781" s="17" t="s">
        <v>2935</v>
      </c>
      <c r="E781" s="17" t="s">
        <v>2936</v>
      </c>
      <c r="F781" s="18" t="s">
        <v>55</v>
      </c>
      <c r="G781" s="17" t="s">
        <v>13340</v>
      </c>
    </row>
    <row r="782" spans="1:7" ht="37.5">
      <c r="A782" s="200">
        <f t="shared" si="15"/>
        <v>776</v>
      </c>
      <c r="B782" s="200">
        <v>62</v>
      </c>
      <c r="C782" s="17" t="s">
        <v>14</v>
      </c>
      <c r="D782" s="17" t="s">
        <v>2938</v>
      </c>
      <c r="E782" s="17" t="s">
        <v>2939</v>
      </c>
      <c r="F782" s="18" t="s">
        <v>55</v>
      </c>
      <c r="G782" s="17" t="s">
        <v>14847</v>
      </c>
    </row>
    <row r="783" spans="1:7" ht="37.5">
      <c r="A783" s="200">
        <f t="shared" si="15"/>
        <v>777</v>
      </c>
      <c r="B783" s="200">
        <v>63</v>
      </c>
      <c r="C783" s="17" t="s">
        <v>14</v>
      </c>
      <c r="D783" s="17" t="s">
        <v>2941</v>
      </c>
      <c r="E783" s="17" t="s">
        <v>2942</v>
      </c>
      <c r="F783" s="18" t="s">
        <v>55</v>
      </c>
      <c r="G783" s="17" t="s">
        <v>13119</v>
      </c>
    </row>
    <row r="784" spans="1:7" ht="56.25">
      <c r="A784" s="200">
        <f t="shared" si="15"/>
        <v>778</v>
      </c>
      <c r="B784" s="200">
        <v>64</v>
      </c>
      <c r="C784" s="17" t="s">
        <v>14</v>
      </c>
      <c r="D784" s="17" t="s">
        <v>2944</v>
      </c>
      <c r="E784" s="17" t="s">
        <v>2945</v>
      </c>
      <c r="F784" s="18" t="s">
        <v>55</v>
      </c>
      <c r="G784" s="17" t="s">
        <v>13347</v>
      </c>
    </row>
    <row r="785" spans="1:7" ht="56.25">
      <c r="A785" s="200">
        <f t="shared" si="15"/>
        <v>779</v>
      </c>
      <c r="B785" s="200">
        <v>65</v>
      </c>
      <c r="C785" s="17" t="s">
        <v>14</v>
      </c>
      <c r="D785" s="17" t="s">
        <v>2947</v>
      </c>
      <c r="E785" s="17" t="s">
        <v>2931</v>
      </c>
      <c r="F785" s="18" t="s">
        <v>55</v>
      </c>
      <c r="G785" s="17" t="s">
        <v>14848</v>
      </c>
    </row>
    <row r="786" spans="1:7" ht="56.25">
      <c r="A786" s="200">
        <f t="shared" si="15"/>
        <v>780</v>
      </c>
      <c r="B786" s="200">
        <v>66</v>
      </c>
      <c r="C786" s="17" t="s">
        <v>14</v>
      </c>
      <c r="D786" s="17" t="s">
        <v>2948</v>
      </c>
      <c r="E786" s="17" t="s">
        <v>2949</v>
      </c>
      <c r="F786" s="18" t="s">
        <v>55</v>
      </c>
      <c r="G786" s="17" t="s">
        <v>13026</v>
      </c>
    </row>
    <row r="787" spans="1:7" ht="37.5">
      <c r="A787" s="200">
        <f t="shared" si="15"/>
        <v>781</v>
      </c>
      <c r="B787" s="200">
        <v>67</v>
      </c>
      <c r="C787" s="17" t="s">
        <v>14</v>
      </c>
      <c r="D787" s="17" t="s">
        <v>2951</v>
      </c>
      <c r="E787" s="17" t="s">
        <v>2952</v>
      </c>
      <c r="F787" s="17" t="s">
        <v>22</v>
      </c>
      <c r="G787" s="17" t="s">
        <v>14849</v>
      </c>
    </row>
    <row r="788" spans="1:7" ht="56.25">
      <c r="A788" s="200">
        <f t="shared" si="15"/>
        <v>782</v>
      </c>
      <c r="B788" s="200">
        <v>68</v>
      </c>
      <c r="C788" s="17" t="s">
        <v>14</v>
      </c>
      <c r="D788" s="17" t="s">
        <v>2953</v>
      </c>
      <c r="E788" s="17" t="s">
        <v>2954</v>
      </c>
      <c r="F788" s="18" t="s">
        <v>55</v>
      </c>
      <c r="G788" s="17" t="s">
        <v>13027</v>
      </c>
    </row>
    <row r="789" spans="1:7" ht="37.5">
      <c r="A789" s="200">
        <f t="shared" si="15"/>
        <v>783</v>
      </c>
      <c r="B789" s="200">
        <v>69</v>
      </c>
      <c r="C789" s="17" t="s">
        <v>14</v>
      </c>
      <c r="D789" s="17" t="s">
        <v>2956</v>
      </c>
      <c r="E789" s="17" t="s">
        <v>2874</v>
      </c>
      <c r="F789" s="17" t="s">
        <v>22</v>
      </c>
      <c r="G789" s="17" t="s">
        <v>13562</v>
      </c>
    </row>
    <row r="790" spans="1:7" ht="37.5">
      <c r="A790" s="200">
        <f t="shared" si="15"/>
        <v>784</v>
      </c>
      <c r="B790" s="200">
        <v>70</v>
      </c>
      <c r="C790" s="17" t="s">
        <v>14</v>
      </c>
      <c r="D790" s="17" t="s">
        <v>2958</v>
      </c>
      <c r="E790" s="17" t="s">
        <v>2921</v>
      </c>
      <c r="F790" s="17" t="s">
        <v>22</v>
      </c>
      <c r="G790" s="17" t="s">
        <v>14850</v>
      </c>
    </row>
    <row r="791" spans="1:7" ht="56.25">
      <c r="A791" s="200">
        <f t="shared" si="15"/>
        <v>785</v>
      </c>
      <c r="B791" s="200">
        <v>71</v>
      </c>
      <c r="C791" s="17" t="s">
        <v>14</v>
      </c>
      <c r="D791" s="17" t="s">
        <v>2959</v>
      </c>
      <c r="E791" s="17" t="s">
        <v>2960</v>
      </c>
      <c r="F791" s="18" t="s">
        <v>55</v>
      </c>
      <c r="G791" s="17" t="s">
        <v>14851</v>
      </c>
    </row>
    <row r="792" spans="1:7" ht="56.25">
      <c r="A792" s="200">
        <f t="shared" si="15"/>
        <v>786</v>
      </c>
      <c r="B792" s="200">
        <v>72</v>
      </c>
      <c r="C792" s="17" t="s">
        <v>14</v>
      </c>
      <c r="D792" s="17" t="s">
        <v>2961</v>
      </c>
      <c r="E792" s="17" t="s">
        <v>2962</v>
      </c>
      <c r="F792" s="18" t="s">
        <v>55</v>
      </c>
      <c r="G792" s="17" t="s">
        <v>13353</v>
      </c>
    </row>
    <row r="793" spans="1:7" ht="56.25">
      <c r="A793" s="200">
        <f t="shared" si="15"/>
        <v>787</v>
      </c>
      <c r="B793" s="200">
        <v>73</v>
      </c>
      <c r="C793" s="17" t="s">
        <v>14</v>
      </c>
      <c r="D793" s="17" t="s">
        <v>2964</v>
      </c>
      <c r="E793" s="17" t="s">
        <v>2965</v>
      </c>
      <c r="F793" s="18" t="s">
        <v>55</v>
      </c>
      <c r="G793" s="17" t="s">
        <v>13073</v>
      </c>
    </row>
    <row r="794" spans="1:7" ht="56.25">
      <c r="A794" s="200">
        <f t="shared" si="15"/>
        <v>788</v>
      </c>
      <c r="B794" s="200">
        <v>74</v>
      </c>
      <c r="C794" s="17" t="s">
        <v>14</v>
      </c>
      <c r="D794" s="17" t="s">
        <v>2967</v>
      </c>
      <c r="E794" s="17" t="s">
        <v>2968</v>
      </c>
      <c r="F794" s="18" t="s">
        <v>55</v>
      </c>
      <c r="G794" s="17" t="s">
        <v>13055</v>
      </c>
    </row>
    <row r="795" spans="1:7" ht="56.25">
      <c r="A795" s="200">
        <f t="shared" si="15"/>
        <v>789</v>
      </c>
      <c r="B795" s="200">
        <v>75</v>
      </c>
      <c r="C795" s="17" t="s">
        <v>14</v>
      </c>
      <c r="D795" s="17" t="s">
        <v>2970</v>
      </c>
      <c r="E795" s="17" t="s">
        <v>2971</v>
      </c>
      <c r="F795" s="18" t="s">
        <v>55</v>
      </c>
      <c r="G795" s="17" t="s">
        <v>14852</v>
      </c>
    </row>
    <row r="796" spans="1:7" ht="56.25">
      <c r="A796" s="200">
        <f t="shared" si="15"/>
        <v>790</v>
      </c>
      <c r="B796" s="200">
        <v>76</v>
      </c>
      <c r="C796" s="17" t="s">
        <v>14</v>
      </c>
      <c r="D796" s="17" t="s">
        <v>2972</v>
      </c>
      <c r="E796" s="17" t="s">
        <v>2973</v>
      </c>
      <c r="F796" s="18" t="s">
        <v>55</v>
      </c>
      <c r="G796" s="17" t="s">
        <v>14853</v>
      </c>
    </row>
    <row r="797" spans="1:7" ht="56.25">
      <c r="A797" s="200">
        <f t="shared" si="15"/>
        <v>791</v>
      </c>
      <c r="B797" s="200">
        <v>77</v>
      </c>
      <c r="C797" s="17" t="s">
        <v>14</v>
      </c>
      <c r="D797" s="17" t="s">
        <v>2974</v>
      </c>
      <c r="E797" s="17" t="s">
        <v>2975</v>
      </c>
      <c r="F797" s="18" t="s">
        <v>55</v>
      </c>
      <c r="G797" s="17" t="s">
        <v>14854</v>
      </c>
    </row>
    <row r="798" spans="1:7" s="201" customFormat="1" ht="37.5">
      <c r="A798" s="200">
        <f t="shared" si="15"/>
        <v>792</v>
      </c>
      <c r="B798" s="200">
        <v>78</v>
      </c>
      <c r="C798" s="17" t="s">
        <v>14</v>
      </c>
      <c r="D798" s="17" t="s">
        <v>2977</v>
      </c>
      <c r="E798" s="17" t="s">
        <v>2978</v>
      </c>
      <c r="F798" s="18" t="s">
        <v>55</v>
      </c>
      <c r="G798" s="17" t="s">
        <v>12987</v>
      </c>
    </row>
    <row r="799" spans="1:7" ht="37.5">
      <c r="A799" s="200">
        <f t="shared" si="15"/>
        <v>793</v>
      </c>
      <c r="B799" s="200">
        <v>79</v>
      </c>
      <c r="C799" s="17" t="s">
        <v>14</v>
      </c>
      <c r="D799" s="17" t="s">
        <v>2980</v>
      </c>
      <c r="E799" s="17" t="s">
        <v>2981</v>
      </c>
      <c r="F799" s="17" t="s">
        <v>22</v>
      </c>
      <c r="G799" s="17" t="s">
        <v>14855</v>
      </c>
    </row>
    <row r="800" spans="1:7" ht="56.25">
      <c r="A800" s="200">
        <f t="shared" si="15"/>
        <v>794</v>
      </c>
      <c r="B800" s="200">
        <v>80</v>
      </c>
      <c r="C800" s="17" t="s">
        <v>14</v>
      </c>
      <c r="D800" s="17" t="s">
        <v>2983</v>
      </c>
      <c r="E800" s="17" t="s">
        <v>2984</v>
      </c>
      <c r="F800" s="18" t="s">
        <v>55</v>
      </c>
      <c r="G800" s="17" t="s">
        <v>14856</v>
      </c>
    </row>
    <row r="801" spans="1:7" ht="56.25">
      <c r="A801" s="200">
        <f t="shared" si="15"/>
        <v>795</v>
      </c>
      <c r="B801" s="200">
        <v>81</v>
      </c>
      <c r="C801" s="17" t="s">
        <v>14</v>
      </c>
      <c r="D801" s="17" t="s">
        <v>2985</v>
      </c>
      <c r="E801" s="17" t="s">
        <v>2986</v>
      </c>
      <c r="F801" s="18" t="s">
        <v>55</v>
      </c>
      <c r="G801" s="17" t="s">
        <v>14857</v>
      </c>
    </row>
    <row r="802" spans="1:7" ht="37.5">
      <c r="A802" s="200">
        <f t="shared" si="15"/>
        <v>796</v>
      </c>
      <c r="B802" s="200">
        <v>82</v>
      </c>
      <c r="C802" s="17" t="s">
        <v>14</v>
      </c>
      <c r="D802" s="17" t="s">
        <v>2988</v>
      </c>
      <c r="E802" s="17" t="s">
        <v>2989</v>
      </c>
      <c r="F802" s="18" t="s">
        <v>55</v>
      </c>
      <c r="G802" s="17" t="s">
        <v>14858</v>
      </c>
    </row>
    <row r="803" spans="1:7" ht="37.5">
      <c r="A803" s="200">
        <f t="shared" si="15"/>
        <v>797</v>
      </c>
      <c r="B803" s="200">
        <v>83</v>
      </c>
      <c r="C803" s="17" t="s">
        <v>14</v>
      </c>
      <c r="D803" s="17" t="s">
        <v>2990</v>
      </c>
      <c r="E803" s="17" t="s">
        <v>2991</v>
      </c>
      <c r="F803" s="18" t="s">
        <v>55</v>
      </c>
      <c r="G803" s="17" t="s">
        <v>14859</v>
      </c>
    </row>
    <row r="804" spans="1:7" ht="37.5">
      <c r="A804" s="200">
        <f t="shared" si="15"/>
        <v>798</v>
      </c>
      <c r="B804" s="200">
        <v>84</v>
      </c>
      <c r="C804" s="17" t="s">
        <v>14</v>
      </c>
      <c r="D804" s="17" t="s">
        <v>2992</v>
      </c>
      <c r="E804" s="17" t="s">
        <v>2993</v>
      </c>
      <c r="F804" s="18" t="s">
        <v>55</v>
      </c>
      <c r="G804" s="17" t="s">
        <v>14860</v>
      </c>
    </row>
    <row r="805" spans="1:7" ht="37.5">
      <c r="A805" s="200">
        <f t="shared" si="15"/>
        <v>799</v>
      </c>
      <c r="B805" s="200">
        <v>85</v>
      </c>
      <c r="C805" s="17" t="s">
        <v>14</v>
      </c>
      <c r="D805" s="17" t="s">
        <v>2994</v>
      </c>
      <c r="E805" s="17" t="s">
        <v>2995</v>
      </c>
      <c r="F805" s="18" t="s">
        <v>55</v>
      </c>
      <c r="G805" s="17" t="s">
        <v>14861</v>
      </c>
    </row>
    <row r="806" spans="1:7" ht="56.25">
      <c r="A806" s="200">
        <f t="shared" si="15"/>
        <v>800</v>
      </c>
      <c r="B806" s="200">
        <v>86</v>
      </c>
      <c r="C806" s="17" t="s">
        <v>14</v>
      </c>
      <c r="D806" s="17" t="s">
        <v>2996</v>
      </c>
      <c r="E806" s="17" t="s">
        <v>2997</v>
      </c>
      <c r="F806" s="18" t="s">
        <v>55</v>
      </c>
      <c r="G806" s="17" t="s">
        <v>14862</v>
      </c>
    </row>
    <row r="807" spans="1:7" ht="37.5">
      <c r="A807" s="200">
        <f t="shared" si="15"/>
        <v>801</v>
      </c>
      <c r="B807" s="200">
        <v>87</v>
      </c>
      <c r="C807" s="17" t="s">
        <v>14</v>
      </c>
      <c r="D807" s="17" t="s">
        <v>2999</v>
      </c>
      <c r="E807" s="17" t="s">
        <v>3000</v>
      </c>
      <c r="F807" s="18" t="s">
        <v>55</v>
      </c>
      <c r="G807" s="17" t="s">
        <v>14863</v>
      </c>
    </row>
    <row r="808" spans="1:7" ht="37.5">
      <c r="A808" s="200">
        <f t="shared" si="15"/>
        <v>802</v>
      </c>
      <c r="B808" s="200">
        <v>88</v>
      </c>
      <c r="C808" s="17" t="s">
        <v>14</v>
      </c>
      <c r="D808" s="17" t="s">
        <v>3001</v>
      </c>
      <c r="E808" s="17" t="s">
        <v>3002</v>
      </c>
      <c r="F808" s="17" t="s">
        <v>22</v>
      </c>
      <c r="G808" s="17" t="s">
        <v>14864</v>
      </c>
    </row>
    <row r="809" spans="1:7" ht="37.5">
      <c r="A809" s="200">
        <f t="shared" si="15"/>
        <v>803</v>
      </c>
      <c r="B809" s="200">
        <v>89</v>
      </c>
      <c r="C809" s="17" t="s">
        <v>14</v>
      </c>
      <c r="D809" s="17" t="s">
        <v>3003</v>
      </c>
      <c r="E809" s="17" t="s">
        <v>3004</v>
      </c>
      <c r="F809" s="17" t="s">
        <v>22</v>
      </c>
      <c r="G809" s="17" t="s">
        <v>13560</v>
      </c>
    </row>
    <row r="810" spans="1:7" ht="37.5">
      <c r="A810" s="200">
        <f t="shared" si="15"/>
        <v>804</v>
      </c>
      <c r="B810" s="200">
        <v>90</v>
      </c>
      <c r="C810" s="17" t="s">
        <v>14</v>
      </c>
      <c r="D810" s="17" t="s">
        <v>3006</v>
      </c>
      <c r="E810" s="17" t="s">
        <v>3007</v>
      </c>
      <c r="F810" s="18" t="s">
        <v>55</v>
      </c>
      <c r="G810" s="17" t="s">
        <v>13399</v>
      </c>
    </row>
    <row r="811" spans="1:7" ht="37.5">
      <c r="A811" s="200">
        <f t="shared" si="15"/>
        <v>805</v>
      </c>
      <c r="B811" s="200">
        <v>91</v>
      </c>
      <c r="C811" s="17" t="s">
        <v>14</v>
      </c>
      <c r="D811" s="17" t="s">
        <v>3009</v>
      </c>
      <c r="E811" s="17" t="s">
        <v>3010</v>
      </c>
      <c r="F811" s="18" t="s">
        <v>55</v>
      </c>
      <c r="G811" s="17" t="s">
        <v>14865</v>
      </c>
    </row>
    <row r="812" spans="1:7" ht="56.25">
      <c r="A812" s="200">
        <f t="shared" si="15"/>
        <v>806</v>
      </c>
      <c r="B812" s="200">
        <v>92</v>
      </c>
      <c r="C812" s="17" t="s">
        <v>14</v>
      </c>
      <c r="D812" s="17" t="s">
        <v>3011</v>
      </c>
      <c r="E812" s="17" t="s">
        <v>2829</v>
      </c>
      <c r="F812" s="18" t="s">
        <v>55</v>
      </c>
      <c r="G812" s="17" t="s">
        <v>13095</v>
      </c>
    </row>
    <row r="813" spans="1:7" ht="56.25">
      <c r="A813" s="200">
        <f t="shared" si="15"/>
        <v>807</v>
      </c>
      <c r="B813" s="200">
        <v>93</v>
      </c>
      <c r="C813" s="17" t="s">
        <v>14</v>
      </c>
      <c r="D813" s="17" t="s">
        <v>3013</v>
      </c>
      <c r="E813" s="17" t="s">
        <v>3014</v>
      </c>
      <c r="F813" s="18" t="s">
        <v>55</v>
      </c>
      <c r="G813" s="17" t="s">
        <v>13031</v>
      </c>
    </row>
    <row r="814" spans="1:7" ht="56.25">
      <c r="A814" s="200">
        <f t="shared" si="15"/>
        <v>808</v>
      </c>
      <c r="B814" s="200">
        <v>94</v>
      </c>
      <c r="C814" s="17" t="s">
        <v>14</v>
      </c>
      <c r="D814" s="17" t="s">
        <v>3016</v>
      </c>
      <c r="E814" s="17" t="s">
        <v>3017</v>
      </c>
      <c r="F814" s="18" t="s">
        <v>55</v>
      </c>
      <c r="G814" s="17" t="s">
        <v>14866</v>
      </c>
    </row>
    <row r="815" spans="1:7" ht="37.5">
      <c r="A815" s="200">
        <f t="shared" si="15"/>
        <v>809</v>
      </c>
      <c r="B815" s="200">
        <v>95</v>
      </c>
      <c r="C815" s="17" t="s">
        <v>14</v>
      </c>
      <c r="D815" s="17" t="s">
        <v>3018</v>
      </c>
      <c r="E815" s="17" t="s">
        <v>3019</v>
      </c>
      <c r="F815" s="18" t="s">
        <v>55</v>
      </c>
      <c r="G815" s="17" t="s">
        <v>14867</v>
      </c>
    </row>
    <row r="816" spans="1:7" ht="37.5">
      <c r="A816" s="200">
        <f t="shared" si="15"/>
        <v>810</v>
      </c>
      <c r="B816" s="200">
        <v>96</v>
      </c>
      <c r="C816" s="17" t="s">
        <v>14</v>
      </c>
      <c r="D816" s="17" t="s">
        <v>3020</v>
      </c>
      <c r="E816" s="17" t="s">
        <v>3021</v>
      </c>
      <c r="F816" s="18" t="s">
        <v>55</v>
      </c>
      <c r="G816" s="17" t="s">
        <v>14868</v>
      </c>
    </row>
    <row r="817" spans="1:7" ht="56.25">
      <c r="A817" s="200">
        <f t="shared" si="15"/>
        <v>811</v>
      </c>
      <c r="B817" s="200">
        <v>97</v>
      </c>
      <c r="C817" s="17" t="s">
        <v>14</v>
      </c>
      <c r="D817" s="17" t="s">
        <v>3023</v>
      </c>
      <c r="E817" s="17" t="s">
        <v>3024</v>
      </c>
      <c r="F817" s="18" t="s">
        <v>55</v>
      </c>
      <c r="G817" s="17" t="s">
        <v>14869</v>
      </c>
    </row>
    <row r="818" spans="1:7" ht="37.5">
      <c r="A818" s="200">
        <f t="shared" si="15"/>
        <v>812</v>
      </c>
      <c r="B818" s="200">
        <v>98</v>
      </c>
      <c r="C818" s="17" t="s">
        <v>14</v>
      </c>
      <c r="D818" s="17" t="s">
        <v>3025</v>
      </c>
      <c r="E818" s="17" t="s">
        <v>3026</v>
      </c>
      <c r="F818" s="18" t="s">
        <v>55</v>
      </c>
      <c r="G818" s="17" t="s">
        <v>13281</v>
      </c>
    </row>
    <row r="819" spans="1:7" ht="37.5">
      <c r="A819" s="200">
        <f t="shared" si="15"/>
        <v>813</v>
      </c>
      <c r="B819" s="200">
        <v>99</v>
      </c>
      <c r="C819" s="17" t="s">
        <v>14</v>
      </c>
      <c r="D819" s="17" t="s">
        <v>3028</v>
      </c>
      <c r="E819" s="17" t="s">
        <v>3029</v>
      </c>
      <c r="F819" s="18" t="s">
        <v>55</v>
      </c>
      <c r="G819" s="17" t="s">
        <v>14870</v>
      </c>
    </row>
    <row r="820" spans="1:7" ht="37.5">
      <c r="A820" s="200">
        <f t="shared" si="15"/>
        <v>814</v>
      </c>
      <c r="B820" s="200">
        <v>100</v>
      </c>
      <c r="C820" s="17" t="s">
        <v>14</v>
      </c>
      <c r="D820" s="17" t="s">
        <v>3030</v>
      </c>
      <c r="E820" s="17" t="s">
        <v>3031</v>
      </c>
      <c r="F820" s="18" t="s">
        <v>55</v>
      </c>
      <c r="G820" s="17" t="s">
        <v>14871</v>
      </c>
    </row>
    <row r="821" spans="1:7" ht="56.25">
      <c r="A821" s="200">
        <f t="shared" si="15"/>
        <v>815</v>
      </c>
      <c r="B821" s="200">
        <v>101</v>
      </c>
      <c r="C821" s="17" t="s">
        <v>14</v>
      </c>
      <c r="D821" s="17" t="s">
        <v>3032</v>
      </c>
      <c r="E821" s="17" t="s">
        <v>3033</v>
      </c>
      <c r="F821" s="17" t="s">
        <v>22</v>
      </c>
      <c r="G821" s="17" t="s">
        <v>13565</v>
      </c>
    </row>
    <row r="822" spans="1:7" ht="56.25">
      <c r="A822" s="200">
        <f t="shared" si="15"/>
        <v>816</v>
      </c>
      <c r="B822" s="17">
        <v>1</v>
      </c>
      <c r="C822" s="17" t="s">
        <v>15</v>
      </c>
      <c r="D822" s="17" t="s">
        <v>2097</v>
      </c>
      <c r="E822" s="17" t="s">
        <v>2098</v>
      </c>
      <c r="F822" s="17" t="s">
        <v>22</v>
      </c>
      <c r="G822" s="17" t="s">
        <v>14872</v>
      </c>
    </row>
    <row r="823" spans="1:7" ht="37.5">
      <c r="A823" s="200">
        <f t="shared" si="15"/>
        <v>817</v>
      </c>
      <c r="B823" s="17">
        <v>2</v>
      </c>
      <c r="C823" s="17" t="s">
        <v>15</v>
      </c>
      <c r="D823" s="17" t="s">
        <v>2100</v>
      </c>
      <c r="E823" s="17" t="s">
        <v>2101</v>
      </c>
      <c r="F823" s="17" t="s">
        <v>22</v>
      </c>
      <c r="G823" s="17" t="s">
        <v>14873</v>
      </c>
    </row>
    <row r="824" spans="1:7" ht="56.25">
      <c r="A824" s="200">
        <f t="shared" si="15"/>
        <v>818</v>
      </c>
      <c r="B824" s="17">
        <v>3</v>
      </c>
      <c r="C824" s="17" t="s">
        <v>15</v>
      </c>
      <c r="D824" s="17" t="s">
        <v>2102</v>
      </c>
      <c r="E824" s="17" t="s">
        <v>2101</v>
      </c>
      <c r="F824" s="18" t="s">
        <v>55</v>
      </c>
      <c r="G824" s="17" t="s">
        <v>14874</v>
      </c>
    </row>
    <row r="825" spans="1:7" ht="56.25">
      <c r="A825" s="200">
        <f t="shared" si="15"/>
        <v>819</v>
      </c>
      <c r="B825" s="17">
        <v>4</v>
      </c>
      <c r="C825" s="17" t="s">
        <v>15</v>
      </c>
      <c r="D825" s="17" t="s">
        <v>2104</v>
      </c>
      <c r="E825" s="17" t="s">
        <v>2105</v>
      </c>
      <c r="F825" s="17" t="s">
        <v>22</v>
      </c>
      <c r="G825" s="17" t="s">
        <v>14875</v>
      </c>
    </row>
    <row r="826" spans="1:7" ht="37.5">
      <c r="A826" s="200">
        <f t="shared" si="15"/>
        <v>820</v>
      </c>
      <c r="B826" s="17">
        <v>5</v>
      </c>
      <c r="C826" s="17" t="s">
        <v>15</v>
      </c>
      <c r="D826" s="17" t="s">
        <v>2107</v>
      </c>
      <c r="E826" s="17" t="s">
        <v>2108</v>
      </c>
      <c r="F826" s="18" t="s">
        <v>55</v>
      </c>
      <c r="G826" s="17" t="s">
        <v>14876</v>
      </c>
    </row>
    <row r="827" spans="1:7" ht="56.25">
      <c r="A827" s="200">
        <f t="shared" si="15"/>
        <v>821</v>
      </c>
      <c r="B827" s="17">
        <v>6</v>
      </c>
      <c r="C827" s="17" t="s">
        <v>15</v>
      </c>
      <c r="D827" s="17" t="s">
        <v>2110</v>
      </c>
      <c r="E827" s="17" t="s">
        <v>2111</v>
      </c>
      <c r="F827" s="17" t="s">
        <v>22</v>
      </c>
      <c r="G827" s="17" t="s">
        <v>14877</v>
      </c>
    </row>
    <row r="828" spans="1:7" ht="37.5">
      <c r="A828" s="200">
        <f t="shared" si="15"/>
        <v>822</v>
      </c>
      <c r="B828" s="17">
        <v>7</v>
      </c>
      <c r="C828" s="17" t="s">
        <v>15</v>
      </c>
      <c r="D828" s="17" t="s">
        <v>2112</v>
      </c>
      <c r="E828" s="17" t="s">
        <v>2076</v>
      </c>
      <c r="F828" s="17" t="s">
        <v>22</v>
      </c>
      <c r="G828" s="17" t="s">
        <v>14148</v>
      </c>
    </row>
    <row r="829" spans="1:7" ht="37.5">
      <c r="A829" s="200">
        <f t="shared" si="15"/>
        <v>823</v>
      </c>
      <c r="B829" s="17">
        <v>8</v>
      </c>
      <c r="C829" s="17" t="s">
        <v>15</v>
      </c>
      <c r="D829" s="17" t="s">
        <v>2114</v>
      </c>
      <c r="E829" s="17" t="s">
        <v>2115</v>
      </c>
      <c r="F829" s="18" t="s">
        <v>55</v>
      </c>
      <c r="G829" s="17" t="s">
        <v>14878</v>
      </c>
    </row>
    <row r="830" spans="1:7" ht="37.5">
      <c r="A830" s="200">
        <f t="shared" si="15"/>
        <v>824</v>
      </c>
      <c r="B830" s="17">
        <v>9</v>
      </c>
      <c r="C830" s="17" t="s">
        <v>15</v>
      </c>
      <c r="D830" s="17" t="s">
        <v>2116</v>
      </c>
      <c r="E830" s="17" t="s">
        <v>2117</v>
      </c>
      <c r="F830" s="17" t="s">
        <v>22</v>
      </c>
      <c r="G830" s="17" t="s">
        <v>13598</v>
      </c>
    </row>
    <row r="831" spans="1:7" ht="56.25">
      <c r="A831" s="200">
        <f t="shared" si="15"/>
        <v>825</v>
      </c>
      <c r="B831" s="17">
        <v>10</v>
      </c>
      <c r="C831" s="17" t="s">
        <v>15</v>
      </c>
      <c r="D831" s="17" t="s">
        <v>2119</v>
      </c>
      <c r="E831" s="17" t="s">
        <v>2120</v>
      </c>
      <c r="F831" s="17" t="s">
        <v>22</v>
      </c>
      <c r="G831" s="17" t="s">
        <v>14879</v>
      </c>
    </row>
    <row r="832" spans="1:7" ht="56.25">
      <c r="A832" s="200">
        <f t="shared" si="15"/>
        <v>826</v>
      </c>
      <c r="B832" s="17">
        <v>11</v>
      </c>
      <c r="C832" s="17" t="s">
        <v>15</v>
      </c>
      <c r="D832" s="17" t="s">
        <v>2121</v>
      </c>
      <c r="E832" s="17" t="s">
        <v>2122</v>
      </c>
      <c r="F832" s="17" t="s">
        <v>22</v>
      </c>
      <c r="G832" s="17" t="s">
        <v>14880</v>
      </c>
    </row>
    <row r="833" spans="1:7" ht="37.5">
      <c r="A833" s="200">
        <f t="shared" si="15"/>
        <v>827</v>
      </c>
      <c r="B833" s="17">
        <v>12</v>
      </c>
      <c r="C833" s="17" t="s">
        <v>15</v>
      </c>
      <c r="D833" s="17" t="s">
        <v>2123</v>
      </c>
      <c r="E833" s="17" t="s">
        <v>2124</v>
      </c>
      <c r="F833" s="17" t="s">
        <v>22</v>
      </c>
      <c r="G833" s="17" t="s">
        <v>14881</v>
      </c>
    </row>
    <row r="834" spans="1:7" ht="37.5">
      <c r="A834" s="200">
        <f t="shared" si="15"/>
        <v>828</v>
      </c>
      <c r="B834" s="17">
        <v>13</v>
      </c>
      <c r="C834" s="17" t="s">
        <v>15</v>
      </c>
      <c r="D834" s="17" t="s">
        <v>2126</v>
      </c>
      <c r="E834" s="17" t="s">
        <v>2127</v>
      </c>
      <c r="F834" s="17" t="s">
        <v>22</v>
      </c>
      <c r="G834" s="17" t="s">
        <v>14882</v>
      </c>
    </row>
    <row r="835" spans="1:7" ht="37.5">
      <c r="A835" s="200">
        <f t="shared" si="15"/>
        <v>829</v>
      </c>
      <c r="B835" s="17">
        <v>14</v>
      </c>
      <c r="C835" s="17" t="s">
        <v>15</v>
      </c>
      <c r="D835" s="17" t="s">
        <v>2128</v>
      </c>
      <c r="E835" s="17" t="s">
        <v>2129</v>
      </c>
      <c r="F835" s="18" t="s">
        <v>55</v>
      </c>
      <c r="G835" s="17" t="s">
        <v>14883</v>
      </c>
    </row>
    <row r="836" spans="1:7" ht="37.5">
      <c r="A836" s="200">
        <f t="shared" si="15"/>
        <v>830</v>
      </c>
      <c r="B836" s="17">
        <v>15</v>
      </c>
      <c r="C836" s="17" t="s">
        <v>15</v>
      </c>
      <c r="D836" s="17" t="s">
        <v>2131</v>
      </c>
      <c r="E836" s="17" t="s">
        <v>2132</v>
      </c>
      <c r="F836" s="18" t="s">
        <v>55</v>
      </c>
      <c r="G836" s="17" t="s">
        <v>14884</v>
      </c>
    </row>
    <row r="837" spans="1:7" ht="37.5">
      <c r="A837" s="200">
        <f t="shared" si="15"/>
        <v>831</v>
      </c>
      <c r="B837" s="17">
        <v>16</v>
      </c>
      <c r="C837" s="17" t="s">
        <v>15</v>
      </c>
      <c r="D837" s="17" t="s">
        <v>2133</v>
      </c>
      <c r="E837" s="17" t="s">
        <v>2081</v>
      </c>
      <c r="F837" s="17" t="s">
        <v>22</v>
      </c>
      <c r="G837" s="17" t="s">
        <v>14885</v>
      </c>
    </row>
    <row r="838" spans="1:7" ht="37.5">
      <c r="A838" s="200">
        <f t="shared" si="15"/>
        <v>832</v>
      </c>
      <c r="B838" s="17">
        <v>17</v>
      </c>
      <c r="C838" s="17" t="s">
        <v>15</v>
      </c>
      <c r="D838" s="17" t="s">
        <v>2134</v>
      </c>
      <c r="E838" s="17" t="s">
        <v>2135</v>
      </c>
      <c r="F838" s="17" t="s">
        <v>22</v>
      </c>
      <c r="G838" s="17" t="s">
        <v>14886</v>
      </c>
    </row>
    <row r="839" spans="1:7" ht="56.25">
      <c r="A839" s="200">
        <f t="shared" si="15"/>
        <v>833</v>
      </c>
      <c r="B839" s="17">
        <v>18</v>
      </c>
      <c r="C839" s="17" t="s">
        <v>15</v>
      </c>
      <c r="D839" s="17" t="s">
        <v>2136</v>
      </c>
      <c r="E839" s="17" t="s">
        <v>2137</v>
      </c>
      <c r="F839" s="18" t="s">
        <v>55</v>
      </c>
      <c r="G839" s="17" t="s">
        <v>14887</v>
      </c>
    </row>
    <row r="840" spans="1:7" ht="37.5">
      <c r="A840" s="200">
        <f t="shared" si="15"/>
        <v>834</v>
      </c>
      <c r="B840" s="17">
        <v>19</v>
      </c>
      <c r="C840" s="17" t="s">
        <v>15</v>
      </c>
      <c r="D840" s="17" t="s">
        <v>2138</v>
      </c>
      <c r="E840" s="17" t="s">
        <v>2139</v>
      </c>
      <c r="F840" s="18" t="s">
        <v>55</v>
      </c>
      <c r="G840" s="17" t="s">
        <v>14888</v>
      </c>
    </row>
    <row r="841" spans="1:7" ht="37.5">
      <c r="A841" s="200">
        <f t="shared" si="15"/>
        <v>835</v>
      </c>
      <c r="B841" s="17">
        <v>20</v>
      </c>
      <c r="C841" s="17" t="s">
        <v>15</v>
      </c>
      <c r="D841" s="17" t="s">
        <v>2140</v>
      </c>
      <c r="E841" s="17" t="s">
        <v>2141</v>
      </c>
      <c r="F841" s="18" t="s">
        <v>55</v>
      </c>
      <c r="G841" s="17" t="s">
        <v>14889</v>
      </c>
    </row>
    <row r="842" spans="1:7" ht="37.5">
      <c r="A842" s="200">
        <f t="shared" ref="A842:A905" si="16">+A841+1</f>
        <v>836</v>
      </c>
      <c r="B842" s="17">
        <v>21</v>
      </c>
      <c r="C842" s="17" t="s">
        <v>15</v>
      </c>
      <c r="D842" s="17" t="s">
        <v>2142</v>
      </c>
      <c r="E842" s="17" t="s">
        <v>2143</v>
      </c>
      <c r="F842" s="17" t="s">
        <v>22</v>
      </c>
      <c r="G842" s="17" t="s">
        <v>14890</v>
      </c>
    </row>
    <row r="843" spans="1:7" ht="56.25">
      <c r="A843" s="200">
        <f t="shared" si="16"/>
        <v>837</v>
      </c>
      <c r="B843" s="17">
        <v>22</v>
      </c>
      <c r="C843" s="17" t="s">
        <v>15</v>
      </c>
      <c r="D843" s="17" t="s">
        <v>2145</v>
      </c>
      <c r="E843" s="17" t="s">
        <v>2146</v>
      </c>
      <c r="F843" s="18" t="s">
        <v>55</v>
      </c>
      <c r="G843" s="17" t="s">
        <v>14891</v>
      </c>
    </row>
    <row r="844" spans="1:7" ht="56.25">
      <c r="A844" s="200">
        <f t="shared" si="16"/>
        <v>838</v>
      </c>
      <c r="B844" s="17">
        <v>23</v>
      </c>
      <c r="C844" s="17" t="s">
        <v>15</v>
      </c>
      <c r="D844" s="17" t="s">
        <v>2147</v>
      </c>
      <c r="E844" s="17" t="s">
        <v>2148</v>
      </c>
      <c r="F844" s="17" t="s">
        <v>22</v>
      </c>
      <c r="G844" s="17" t="s">
        <v>14892</v>
      </c>
    </row>
    <row r="845" spans="1:7" ht="37.5">
      <c r="A845" s="200">
        <f t="shared" si="16"/>
        <v>839</v>
      </c>
      <c r="B845" s="17">
        <v>24</v>
      </c>
      <c r="C845" s="17" t="s">
        <v>15</v>
      </c>
      <c r="D845" s="17" t="s">
        <v>2150</v>
      </c>
      <c r="E845" s="17" t="s">
        <v>2151</v>
      </c>
      <c r="F845" s="17" t="s">
        <v>22</v>
      </c>
      <c r="G845" s="17" t="s">
        <v>14893</v>
      </c>
    </row>
    <row r="846" spans="1:7" ht="56.25">
      <c r="A846" s="200">
        <f t="shared" si="16"/>
        <v>840</v>
      </c>
      <c r="B846" s="17">
        <v>25</v>
      </c>
      <c r="C846" s="17" t="s">
        <v>15</v>
      </c>
      <c r="D846" s="17" t="s">
        <v>2152</v>
      </c>
      <c r="E846" s="17" t="s">
        <v>2153</v>
      </c>
      <c r="F846" s="17" t="s">
        <v>22</v>
      </c>
      <c r="G846" s="17" t="s">
        <v>14894</v>
      </c>
    </row>
    <row r="847" spans="1:7" ht="37.5">
      <c r="A847" s="200">
        <f t="shared" si="16"/>
        <v>841</v>
      </c>
      <c r="B847" s="17">
        <v>26</v>
      </c>
      <c r="C847" s="17" t="s">
        <v>15</v>
      </c>
      <c r="D847" s="17" t="s">
        <v>2154</v>
      </c>
      <c r="E847" s="17" t="s">
        <v>2068</v>
      </c>
      <c r="F847" s="17" t="s">
        <v>22</v>
      </c>
      <c r="G847" s="17" t="s">
        <v>14895</v>
      </c>
    </row>
    <row r="848" spans="1:7" s="201" customFormat="1" ht="56.25">
      <c r="A848" s="200">
        <f t="shared" si="16"/>
        <v>842</v>
      </c>
      <c r="B848" s="17">
        <v>27</v>
      </c>
      <c r="C848" s="17" t="s">
        <v>15</v>
      </c>
      <c r="D848" s="17" t="s">
        <v>2155</v>
      </c>
      <c r="E848" s="17" t="s">
        <v>2156</v>
      </c>
      <c r="F848" s="18" t="s">
        <v>55</v>
      </c>
      <c r="G848" s="17" t="s">
        <v>12977</v>
      </c>
    </row>
    <row r="849" spans="1:7" ht="37.5">
      <c r="A849" s="200">
        <f t="shared" si="16"/>
        <v>843</v>
      </c>
      <c r="B849" s="17">
        <v>28</v>
      </c>
      <c r="C849" s="17" t="s">
        <v>15</v>
      </c>
      <c r="D849" s="17" t="s">
        <v>2158</v>
      </c>
      <c r="E849" s="17" t="s">
        <v>2159</v>
      </c>
      <c r="F849" s="17" t="s">
        <v>22</v>
      </c>
      <c r="G849" s="17" t="s">
        <v>14896</v>
      </c>
    </row>
    <row r="850" spans="1:7" ht="37.5">
      <c r="A850" s="200">
        <f t="shared" si="16"/>
        <v>844</v>
      </c>
      <c r="B850" s="17">
        <v>29</v>
      </c>
      <c r="C850" s="17" t="s">
        <v>15</v>
      </c>
      <c r="D850" s="17" t="s">
        <v>2160</v>
      </c>
      <c r="E850" s="17" t="s">
        <v>2161</v>
      </c>
      <c r="F850" s="17" t="s">
        <v>22</v>
      </c>
      <c r="G850" s="17" t="s">
        <v>14897</v>
      </c>
    </row>
    <row r="851" spans="1:7" ht="56.25">
      <c r="A851" s="200">
        <f t="shared" si="16"/>
        <v>845</v>
      </c>
      <c r="B851" s="17">
        <v>30</v>
      </c>
      <c r="C851" s="17" t="s">
        <v>15</v>
      </c>
      <c r="D851" s="17" t="s">
        <v>2162</v>
      </c>
      <c r="E851" s="17" t="s">
        <v>2163</v>
      </c>
      <c r="F851" s="18" t="s">
        <v>55</v>
      </c>
      <c r="G851" s="17" t="s">
        <v>14898</v>
      </c>
    </row>
    <row r="852" spans="1:7" ht="37.5">
      <c r="A852" s="200">
        <f t="shared" si="16"/>
        <v>846</v>
      </c>
      <c r="B852" s="17">
        <v>31</v>
      </c>
      <c r="C852" s="17" t="s">
        <v>15</v>
      </c>
      <c r="D852" s="17" t="s">
        <v>2164</v>
      </c>
      <c r="E852" s="17" t="s">
        <v>2165</v>
      </c>
      <c r="F852" s="17" t="s">
        <v>22</v>
      </c>
      <c r="G852" s="17" t="s">
        <v>14899</v>
      </c>
    </row>
    <row r="853" spans="1:7" ht="56.25">
      <c r="A853" s="200">
        <f t="shared" si="16"/>
        <v>847</v>
      </c>
      <c r="B853" s="17">
        <v>32</v>
      </c>
      <c r="C853" s="17" t="s">
        <v>15</v>
      </c>
      <c r="D853" s="17" t="s">
        <v>2166</v>
      </c>
      <c r="E853" s="17" t="s">
        <v>2167</v>
      </c>
      <c r="F853" s="17" t="s">
        <v>22</v>
      </c>
      <c r="G853" s="17" t="s">
        <v>14900</v>
      </c>
    </row>
    <row r="854" spans="1:7" ht="37.5">
      <c r="A854" s="200">
        <f t="shared" si="16"/>
        <v>848</v>
      </c>
      <c r="B854" s="17">
        <v>33</v>
      </c>
      <c r="C854" s="17" t="s">
        <v>15</v>
      </c>
      <c r="D854" s="17" t="s">
        <v>2168</v>
      </c>
      <c r="E854" s="17" t="s">
        <v>2169</v>
      </c>
      <c r="F854" s="17" t="s">
        <v>22</v>
      </c>
      <c r="G854" s="17" t="s">
        <v>14901</v>
      </c>
    </row>
    <row r="855" spans="1:7" ht="37.5">
      <c r="A855" s="200">
        <f t="shared" si="16"/>
        <v>849</v>
      </c>
      <c r="B855" s="17">
        <v>34</v>
      </c>
      <c r="C855" s="17" t="s">
        <v>15</v>
      </c>
      <c r="D855" s="17" t="s">
        <v>2170</v>
      </c>
      <c r="E855" s="17" t="s">
        <v>2171</v>
      </c>
      <c r="F855" s="18" t="s">
        <v>55</v>
      </c>
      <c r="G855" s="17" t="s">
        <v>14902</v>
      </c>
    </row>
    <row r="856" spans="1:7" ht="37.5">
      <c r="A856" s="200">
        <f t="shared" si="16"/>
        <v>850</v>
      </c>
      <c r="B856" s="17">
        <v>35</v>
      </c>
      <c r="C856" s="17" t="s">
        <v>15</v>
      </c>
      <c r="D856" s="17" t="s">
        <v>2172</v>
      </c>
      <c r="E856" s="17" t="s">
        <v>2173</v>
      </c>
      <c r="F856" s="17" t="s">
        <v>22</v>
      </c>
      <c r="G856" s="17" t="s">
        <v>14903</v>
      </c>
    </row>
    <row r="857" spans="1:7" ht="37.5">
      <c r="A857" s="200">
        <f t="shared" si="16"/>
        <v>851</v>
      </c>
      <c r="B857" s="17">
        <v>36</v>
      </c>
      <c r="C857" s="17" t="s">
        <v>15</v>
      </c>
      <c r="D857" s="17" t="s">
        <v>2174</v>
      </c>
      <c r="E857" s="17" t="s">
        <v>2078</v>
      </c>
      <c r="F857" s="17" t="s">
        <v>22</v>
      </c>
      <c r="G857" s="17" t="s">
        <v>14904</v>
      </c>
    </row>
    <row r="858" spans="1:7" ht="37.5">
      <c r="A858" s="200">
        <f t="shared" si="16"/>
        <v>852</v>
      </c>
      <c r="B858" s="17">
        <v>37</v>
      </c>
      <c r="C858" s="17" t="s">
        <v>15</v>
      </c>
      <c r="D858" s="17" t="s">
        <v>2175</v>
      </c>
      <c r="E858" s="17" t="s">
        <v>2176</v>
      </c>
      <c r="F858" s="17" t="s">
        <v>22</v>
      </c>
      <c r="G858" s="17" t="s">
        <v>13600</v>
      </c>
    </row>
    <row r="859" spans="1:7" ht="37.5">
      <c r="A859" s="200">
        <f t="shared" si="16"/>
        <v>853</v>
      </c>
      <c r="B859" s="17">
        <v>38</v>
      </c>
      <c r="C859" s="17" t="s">
        <v>15</v>
      </c>
      <c r="D859" s="17" t="s">
        <v>2178</v>
      </c>
      <c r="E859" s="17" t="s">
        <v>2179</v>
      </c>
      <c r="F859" s="18" t="s">
        <v>55</v>
      </c>
      <c r="G859" s="17" t="s">
        <v>14905</v>
      </c>
    </row>
    <row r="860" spans="1:7" ht="56.25">
      <c r="A860" s="200">
        <f t="shared" si="16"/>
        <v>854</v>
      </c>
      <c r="B860" s="17">
        <v>39</v>
      </c>
      <c r="C860" s="17" t="s">
        <v>15</v>
      </c>
      <c r="D860" s="17" t="s">
        <v>2180</v>
      </c>
      <c r="E860" s="17" t="s">
        <v>2179</v>
      </c>
      <c r="F860" s="18" t="s">
        <v>55</v>
      </c>
      <c r="G860" s="17" t="s">
        <v>14906</v>
      </c>
    </row>
    <row r="861" spans="1:7" ht="37.5">
      <c r="A861" s="200">
        <f t="shared" si="16"/>
        <v>855</v>
      </c>
      <c r="B861" s="17">
        <v>40</v>
      </c>
      <c r="C861" s="17" t="s">
        <v>15</v>
      </c>
      <c r="D861" s="17" t="s">
        <v>2181</v>
      </c>
      <c r="E861" s="17" t="s">
        <v>2077</v>
      </c>
      <c r="F861" s="18" t="s">
        <v>55</v>
      </c>
      <c r="G861" s="17" t="s">
        <v>14907</v>
      </c>
    </row>
    <row r="862" spans="1:7" ht="37.5">
      <c r="A862" s="200">
        <f t="shared" si="16"/>
        <v>856</v>
      </c>
      <c r="B862" s="17">
        <v>41</v>
      </c>
      <c r="C862" s="17" t="s">
        <v>15</v>
      </c>
      <c r="D862" s="17" t="s">
        <v>2183</v>
      </c>
      <c r="E862" s="17" t="s">
        <v>2184</v>
      </c>
      <c r="F862" s="17" t="s">
        <v>22</v>
      </c>
      <c r="G862" s="17" t="s">
        <v>13596</v>
      </c>
    </row>
    <row r="863" spans="1:7" ht="56.25">
      <c r="A863" s="200">
        <f t="shared" si="16"/>
        <v>857</v>
      </c>
      <c r="B863" s="17">
        <v>42</v>
      </c>
      <c r="C863" s="17" t="s">
        <v>15</v>
      </c>
      <c r="D863" s="17" t="s">
        <v>2186</v>
      </c>
      <c r="E863" s="17" t="s">
        <v>2187</v>
      </c>
      <c r="F863" s="17" t="s">
        <v>22</v>
      </c>
      <c r="G863" s="17" t="s">
        <v>14908</v>
      </c>
    </row>
    <row r="864" spans="1:7" ht="37.5">
      <c r="A864" s="200">
        <f t="shared" si="16"/>
        <v>858</v>
      </c>
      <c r="B864" s="17">
        <v>43</v>
      </c>
      <c r="C864" s="17" t="s">
        <v>15</v>
      </c>
      <c r="D864" s="17" t="s">
        <v>2188</v>
      </c>
      <c r="E864" s="17" t="s">
        <v>2189</v>
      </c>
      <c r="F864" s="17" t="s">
        <v>22</v>
      </c>
      <c r="G864" s="17" t="s">
        <v>14909</v>
      </c>
    </row>
    <row r="865" spans="1:7" ht="37.5">
      <c r="A865" s="200">
        <f t="shared" si="16"/>
        <v>859</v>
      </c>
      <c r="B865" s="17">
        <v>44</v>
      </c>
      <c r="C865" s="17" t="s">
        <v>15</v>
      </c>
      <c r="D865" s="17" t="s">
        <v>2190</v>
      </c>
      <c r="E865" s="17" t="s">
        <v>2191</v>
      </c>
      <c r="F865" s="18" t="s">
        <v>55</v>
      </c>
      <c r="G865" s="17" t="s">
        <v>14910</v>
      </c>
    </row>
    <row r="866" spans="1:7" ht="37.5">
      <c r="A866" s="200">
        <f t="shared" si="16"/>
        <v>860</v>
      </c>
      <c r="B866" s="17">
        <v>45</v>
      </c>
      <c r="C866" s="17" t="s">
        <v>15</v>
      </c>
      <c r="D866" s="17" t="s">
        <v>2193</v>
      </c>
      <c r="E866" s="17" t="s">
        <v>2194</v>
      </c>
      <c r="F866" s="18" t="s">
        <v>55</v>
      </c>
      <c r="G866" s="17" t="s">
        <v>14911</v>
      </c>
    </row>
    <row r="867" spans="1:7" ht="56.25">
      <c r="A867" s="200">
        <f t="shared" si="16"/>
        <v>861</v>
      </c>
      <c r="B867" s="17">
        <v>46</v>
      </c>
      <c r="C867" s="17" t="s">
        <v>15</v>
      </c>
      <c r="D867" s="17" t="s">
        <v>2196</v>
      </c>
      <c r="E867" s="17" t="s">
        <v>2197</v>
      </c>
      <c r="F867" s="18" t="s">
        <v>55</v>
      </c>
      <c r="G867" s="17" t="s">
        <v>14912</v>
      </c>
    </row>
    <row r="868" spans="1:7" ht="37.5">
      <c r="A868" s="200">
        <f t="shared" si="16"/>
        <v>862</v>
      </c>
      <c r="B868" s="17">
        <v>47</v>
      </c>
      <c r="C868" s="17" t="s">
        <v>15</v>
      </c>
      <c r="D868" s="17" t="s">
        <v>2198</v>
      </c>
      <c r="E868" s="17" t="s">
        <v>2199</v>
      </c>
      <c r="F868" s="17" t="s">
        <v>22</v>
      </c>
      <c r="G868" s="17" t="s">
        <v>14913</v>
      </c>
    </row>
    <row r="869" spans="1:7" ht="56.25">
      <c r="A869" s="200">
        <f t="shared" si="16"/>
        <v>863</v>
      </c>
      <c r="B869" s="17">
        <v>48</v>
      </c>
      <c r="C869" s="17" t="s">
        <v>15</v>
      </c>
      <c r="D869" s="17" t="s">
        <v>2200</v>
      </c>
      <c r="E869" s="17" t="s">
        <v>2201</v>
      </c>
      <c r="F869" s="17" t="s">
        <v>22</v>
      </c>
      <c r="G869" s="17" t="s">
        <v>13595</v>
      </c>
    </row>
    <row r="870" spans="1:7" ht="56.25">
      <c r="A870" s="200">
        <f t="shared" si="16"/>
        <v>864</v>
      </c>
      <c r="B870" s="17">
        <v>49</v>
      </c>
      <c r="C870" s="17" t="s">
        <v>15</v>
      </c>
      <c r="D870" s="17" t="s">
        <v>2203</v>
      </c>
      <c r="E870" s="17" t="s">
        <v>2204</v>
      </c>
      <c r="F870" s="17" t="s">
        <v>22</v>
      </c>
      <c r="G870" s="17" t="s">
        <v>14914</v>
      </c>
    </row>
    <row r="871" spans="1:7" ht="37.5">
      <c r="A871" s="200">
        <f t="shared" si="16"/>
        <v>865</v>
      </c>
      <c r="B871" s="17">
        <v>50</v>
      </c>
      <c r="C871" s="17" t="s">
        <v>15</v>
      </c>
      <c r="D871" s="17" t="s">
        <v>2205</v>
      </c>
      <c r="E871" s="17" t="s">
        <v>2206</v>
      </c>
      <c r="F871" s="18" t="s">
        <v>55</v>
      </c>
      <c r="G871" s="17" t="s">
        <v>14915</v>
      </c>
    </row>
    <row r="872" spans="1:7" ht="37.5">
      <c r="A872" s="200">
        <f t="shared" si="16"/>
        <v>866</v>
      </c>
      <c r="B872" s="17">
        <v>51</v>
      </c>
      <c r="C872" s="17" t="s">
        <v>15</v>
      </c>
      <c r="D872" s="17" t="s">
        <v>2207</v>
      </c>
      <c r="E872" s="17" t="s">
        <v>2208</v>
      </c>
      <c r="F872" s="17" t="s">
        <v>22</v>
      </c>
      <c r="G872" s="17" t="s">
        <v>14916</v>
      </c>
    </row>
    <row r="873" spans="1:7" ht="37.5">
      <c r="A873" s="200">
        <f t="shared" si="16"/>
        <v>867</v>
      </c>
      <c r="B873" s="17">
        <v>52</v>
      </c>
      <c r="C873" s="17" t="s">
        <v>15</v>
      </c>
      <c r="D873" s="17" t="s">
        <v>2209</v>
      </c>
      <c r="E873" s="17" t="s">
        <v>2210</v>
      </c>
      <c r="F873" s="18" t="s">
        <v>55</v>
      </c>
      <c r="G873" s="17" t="s">
        <v>14917</v>
      </c>
    </row>
    <row r="874" spans="1:7" ht="37.5">
      <c r="A874" s="200">
        <f t="shared" si="16"/>
        <v>868</v>
      </c>
      <c r="B874" s="17">
        <v>53</v>
      </c>
      <c r="C874" s="17" t="s">
        <v>15</v>
      </c>
      <c r="D874" s="17" t="s">
        <v>2211</v>
      </c>
      <c r="E874" s="17" t="s">
        <v>2212</v>
      </c>
      <c r="F874" s="17" t="s">
        <v>22</v>
      </c>
      <c r="G874" s="17" t="s">
        <v>13592</v>
      </c>
    </row>
    <row r="875" spans="1:7" ht="37.5">
      <c r="A875" s="200">
        <f t="shared" si="16"/>
        <v>869</v>
      </c>
      <c r="B875" s="17">
        <v>1</v>
      </c>
      <c r="C875" s="17" t="s">
        <v>16</v>
      </c>
      <c r="D875" s="17" t="s">
        <v>2603</v>
      </c>
      <c r="E875" s="17" t="s">
        <v>2593</v>
      </c>
      <c r="F875" s="17" t="s">
        <v>22</v>
      </c>
      <c r="G875" s="17" t="s">
        <v>14918</v>
      </c>
    </row>
    <row r="876" spans="1:7" ht="37.5">
      <c r="A876" s="200">
        <f t="shared" si="16"/>
        <v>870</v>
      </c>
      <c r="B876" s="17">
        <v>2</v>
      </c>
      <c r="C876" s="17" t="s">
        <v>16</v>
      </c>
      <c r="D876" s="17" t="s">
        <v>2604</v>
      </c>
      <c r="E876" s="17" t="s">
        <v>2605</v>
      </c>
      <c r="F876" s="17" t="s">
        <v>22</v>
      </c>
      <c r="G876" s="17" t="s">
        <v>14919</v>
      </c>
    </row>
    <row r="877" spans="1:7" ht="37.5">
      <c r="A877" s="200">
        <f t="shared" si="16"/>
        <v>871</v>
      </c>
      <c r="B877" s="17">
        <v>3</v>
      </c>
      <c r="C877" s="17" t="s">
        <v>16</v>
      </c>
      <c r="D877" s="17" t="s">
        <v>2606</v>
      </c>
      <c r="E877" s="17" t="s">
        <v>2607</v>
      </c>
      <c r="F877" s="18" t="s">
        <v>55</v>
      </c>
      <c r="G877" s="17" t="s">
        <v>14920</v>
      </c>
    </row>
    <row r="878" spans="1:7" ht="56.25">
      <c r="A878" s="200">
        <f t="shared" si="16"/>
        <v>872</v>
      </c>
      <c r="B878" s="17">
        <v>4</v>
      </c>
      <c r="C878" s="17" t="s">
        <v>16</v>
      </c>
      <c r="D878" s="17" t="s">
        <v>2608</v>
      </c>
      <c r="E878" s="17" t="s">
        <v>2609</v>
      </c>
      <c r="F878" s="17" t="s">
        <v>22</v>
      </c>
      <c r="G878" s="17" t="s">
        <v>14921</v>
      </c>
    </row>
    <row r="879" spans="1:7" ht="56.25">
      <c r="A879" s="200">
        <f t="shared" si="16"/>
        <v>873</v>
      </c>
      <c r="B879" s="17">
        <v>5</v>
      </c>
      <c r="C879" s="17" t="s">
        <v>16</v>
      </c>
      <c r="D879" s="17" t="s">
        <v>2610</v>
      </c>
      <c r="E879" s="17" t="s">
        <v>2611</v>
      </c>
      <c r="F879" s="17" t="s">
        <v>22</v>
      </c>
      <c r="G879" s="17" t="s">
        <v>14922</v>
      </c>
    </row>
    <row r="880" spans="1:7" ht="56.25">
      <c r="A880" s="200">
        <f t="shared" si="16"/>
        <v>874</v>
      </c>
      <c r="B880" s="17">
        <v>6</v>
      </c>
      <c r="C880" s="17" t="s">
        <v>16</v>
      </c>
      <c r="D880" s="17" t="s">
        <v>2612</v>
      </c>
      <c r="E880" s="17" t="s">
        <v>2613</v>
      </c>
      <c r="F880" s="17" t="s">
        <v>22</v>
      </c>
      <c r="G880" s="17" t="s">
        <v>14923</v>
      </c>
    </row>
    <row r="881" spans="1:7" ht="37.5">
      <c r="A881" s="200">
        <f t="shared" si="16"/>
        <v>875</v>
      </c>
      <c r="B881" s="17">
        <v>7</v>
      </c>
      <c r="C881" s="17" t="s">
        <v>16</v>
      </c>
      <c r="D881" s="17" t="s">
        <v>2615</v>
      </c>
      <c r="E881" s="17" t="s">
        <v>2578</v>
      </c>
      <c r="F881" s="18" t="s">
        <v>55</v>
      </c>
      <c r="G881" s="17" t="s">
        <v>13391</v>
      </c>
    </row>
    <row r="882" spans="1:7" ht="56.25">
      <c r="A882" s="200">
        <f t="shared" si="16"/>
        <v>876</v>
      </c>
      <c r="B882" s="17">
        <v>8</v>
      </c>
      <c r="C882" s="17" t="s">
        <v>16</v>
      </c>
      <c r="D882" s="17" t="s">
        <v>2617</v>
      </c>
      <c r="E882" s="17" t="s">
        <v>2618</v>
      </c>
      <c r="F882" s="17" t="s">
        <v>22</v>
      </c>
      <c r="G882" s="17" t="s">
        <v>13645</v>
      </c>
    </row>
    <row r="883" spans="1:7" ht="37.5">
      <c r="A883" s="200">
        <f t="shared" si="16"/>
        <v>877</v>
      </c>
      <c r="B883" s="17">
        <v>9</v>
      </c>
      <c r="C883" s="17" t="s">
        <v>16</v>
      </c>
      <c r="D883" s="17" t="s">
        <v>2620</v>
      </c>
      <c r="E883" s="17" t="s">
        <v>2621</v>
      </c>
      <c r="F883" s="17" t="s">
        <v>22</v>
      </c>
      <c r="G883" s="17" t="s">
        <v>14924</v>
      </c>
    </row>
    <row r="884" spans="1:7" ht="56.25">
      <c r="A884" s="200">
        <f t="shared" si="16"/>
        <v>878</v>
      </c>
      <c r="B884" s="17">
        <v>10</v>
      </c>
      <c r="C884" s="17" t="s">
        <v>16</v>
      </c>
      <c r="D884" s="17" t="s">
        <v>2622</v>
      </c>
      <c r="E884" s="17" t="s">
        <v>2623</v>
      </c>
      <c r="F884" s="17" t="s">
        <v>22</v>
      </c>
      <c r="G884" s="17" t="s">
        <v>14925</v>
      </c>
    </row>
    <row r="885" spans="1:7" ht="56.25">
      <c r="A885" s="200">
        <f t="shared" si="16"/>
        <v>879</v>
      </c>
      <c r="B885" s="17">
        <v>11</v>
      </c>
      <c r="C885" s="17" t="s">
        <v>16</v>
      </c>
      <c r="D885" s="17" t="s">
        <v>2624</v>
      </c>
      <c r="E885" s="17" t="s">
        <v>2625</v>
      </c>
      <c r="F885" s="18" t="s">
        <v>55</v>
      </c>
      <c r="G885" s="17" t="s">
        <v>14926</v>
      </c>
    </row>
    <row r="886" spans="1:7" ht="56.25">
      <c r="A886" s="200">
        <f t="shared" si="16"/>
        <v>880</v>
      </c>
      <c r="B886" s="17">
        <v>12</v>
      </c>
      <c r="C886" s="17" t="s">
        <v>16</v>
      </c>
      <c r="D886" s="17" t="s">
        <v>2626</v>
      </c>
      <c r="E886" s="17" t="s">
        <v>2627</v>
      </c>
      <c r="F886" s="18" t="s">
        <v>55</v>
      </c>
      <c r="G886" s="17" t="s">
        <v>14927</v>
      </c>
    </row>
    <row r="887" spans="1:7" ht="37.5">
      <c r="A887" s="200">
        <f t="shared" si="16"/>
        <v>881</v>
      </c>
      <c r="B887" s="17">
        <v>13</v>
      </c>
      <c r="C887" s="17" t="s">
        <v>16</v>
      </c>
      <c r="D887" s="17" t="s">
        <v>2628</v>
      </c>
      <c r="E887" s="17" t="s">
        <v>2629</v>
      </c>
      <c r="F887" s="17" t="s">
        <v>22</v>
      </c>
      <c r="G887" s="17" t="s">
        <v>14928</v>
      </c>
    </row>
    <row r="888" spans="1:7" ht="37.5">
      <c r="A888" s="200">
        <f t="shared" si="16"/>
        <v>882</v>
      </c>
      <c r="B888" s="17">
        <v>14</v>
      </c>
      <c r="C888" s="17" t="s">
        <v>16</v>
      </c>
      <c r="D888" s="17" t="s">
        <v>2630</v>
      </c>
      <c r="E888" s="17" t="s">
        <v>2631</v>
      </c>
      <c r="F888" s="17" t="s">
        <v>22</v>
      </c>
      <c r="G888" s="17" t="s">
        <v>14929</v>
      </c>
    </row>
    <row r="889" spans="1:7" ht="37.5">
      <c r="A889" s="200">
        <f t="shared" si="16"/>
        <v>883</v>
      </c>
      <c r="B889" s="17">
        <v>15</v>
      </c>
      <c r="C889" s="17" t="s">
        <v>16</v>
      </c>
      <c r="D889" s="17" t="s">
        <v>2632</v>
      </c>
      <c r="E889" s="17" t="s">
        <v>2633</v>
      </c>
      <c r="F889" s="18" t="s">
        <v>55</v>
      </c>
      <c r="G889" s="17" t="s">
        <v>14930</v>
      </c>
    </row>
    <row r="890" spans="1:7" ht="37.5">
      <c r="A890" s="200">
        <f t="shared" si="16"/>
        <v>884</v>
      </c>
      <c r="B890" s="17">
        <v>16</v>
      </c>
      <c r="C890" s="17" t="s">
        <v>16</v>
      </c>
      <c r="D890" s="17" t="s">
        <v>2634</v>
      </c>
      <c r="E890" s="17" t="s">
        <v>2635</v>
      </c>
      <c r="F890" s="17" t="s">
        <v>22</v>
      </c>
      <c r="G890" s="17" t="s">
        <v>14931</v>
      </c>
    </row>
    <row r="891" spans="1:7" ht="56.25">
      <c r="A891" s="200">
        <f t="shared" si="16"/>
        <v>885</v>
      </c>
      <c r="B891" s="17">
        <v>17</v>
      </c>
      <c r="C891" s="17" t="s">
        <v>16</v>
      </c>
      <c r="D891" s="17" t="s">
        <v>2636</v>
      </c>
      <c r="E891" s="17" t="s">
        <v>2637</v>
      </c>
      <c r="F891" s="17" t="s">
        <v>22</v>
      </c>
      <c r="G891" s="17" t="s">
        <v>14932</v>
      </c>
    </row>
    <row r="892" spans="1:7" ht="37.5">
      <c r="A892" s="200">
        <f t="shared" si="16"/>
        <v>886</v>
      </c>
      <c r="B892" s="17">
        <v>18</v>
      </c>
      <c r="C892" s="17" t="s">
        <v>16</v>
      </c>
      <c r="D892" s="17" t="s">
        <v>2638</v>
      </c>
      <c r="E892" s="17" t="s">
        <v>2613</v>
      </c>
      <c r="F892" s="17" t="s">
        <v>22</v>
      </c>
      <c r="G892" s="17" t="s">
        <v>14933</v>
      </c>
    </row>
    <row r="893" spans="1:7" ht="75">
      <c r="A893" s="200">
        <f t="shared" si="16"/>
        <v>887</v>
      </c>
      <c r="B893" s="17">
        <v>19</v>
      </c>
      <c r="C893" s="17" t="s">
        <v>16</v>
      </c>
      <c r="D893" s="17" t="s">
        <v>2639</v>
      </c>
      <c r="E893" s="17" t="s">
        <v>2640</v>
      </c>
      <c r="F893" s="18" t="s">
        <v>55</v>
      </c>
      <c r="G893" s="17" t="s">
        <v>14934</v>
      </c>
    </row>
    <row r="894" spans="1:7" ht="56.25">
      <c r="A894" s="200">
        <f t="shared" si="16"/>
        <v>888</v>
      </c>
      <c r="B894" s="17">
        <v>20</v>
      </c>
      <c r="C894" s="17" t="s">
        <v>16</v>
      </c>
      <c r="D894" s="17" t="s">
        <v>2641</v>
      </c>
      <c r="E894" s="17" t="s">
        <v>2629</v>
      </c>
      <c r="F894" s="17" t="s">
        <v>22</v>
      </c>
      <c r="G894" s="17" t="s">
        <v>13644</v>
      </c>
    </row>
    <row r="895" spans="1:7" ht="56.25">
      <c r="A895" s="200">
        <f t="shared" si="16"/>
        <v>889</v>
      </c>
      <c r="B895" s="17">
        <v>21</v>
      </c>
      <c r="C895" s="17" t="s">
        <v>16</v>
      </c>
      <c r="D895" s="17" t="s">
        <v>2643</v>
      </c>
      <c r="E895" s="17" t="s">
        <v>2644</v>
      </c>
      <c r="F895" s="18" t="s">
        <v>55</v>
      </c>
      <c r="G895" s="17" t="s">
        <v>14935</v>
      </c>
    </row>
    <row r="896" spans="1:7" ht="37.5">
      <c r="A896" s="200">
        <f t="shared" si="16"/>
        <v>890</v>
      </c>
      <c r="B896" s="17">
        <v>22</v>
      </c>
      <c r="C896" s="17" t="s">
        <v>16</v>
      </c>
      <c r="D896" s="17" t="s">
        <v>2645</v>
      </c>
      <c r="E896" s="17" t="s">
        <v>2646</v>
      </c>
      <c r="F896" s="17" t="s">
        <v>22</v>
      </c>
      <c r="G896" s="17" t="s">
        <v>14936</v>
      </c>
    </row>
    <row r="897" spans="1:7" ht="37.5">
      <c r="A897" s="200">
        <f t="shared" si="16"/>
        <v>891</v>
      </c>
      <c r="B897" s="17">
        <v>23</v>
      </c>
      <c r="C897" s="17" t="s">
        <v>16</v>
      </c>
      <c r="D897" s="17" t="s">
        <v>2647</v>
      </c>
      <c r="E897" s="17" t="s">
        <v>2648</v>
      </c>
      <c r="F897" s="17" t="s">
        <v>22</v>
      </c>
      <c r="G897" s="17" t="s">
        <v>14937</v>
      </c>
    </row>
    <row r="898" spans="1:7" ht="37.5">
      <c r="A898" s="200">
        <f t="shared" si="16"/>
        <v>892</v>
      </c>
      <c r="B898" s="17">
        <v>24</v>
      </c>
      <c r="C898" s="17" t="s">
        <v>16</v>
      </c>
      <c r="D898" s="17" t="s">
        <v>2649</v>
      </c>
      <c r="E898" s="17" t="s">
        <v>2650</v>
      </c>
      <c r="F898" s="18" t="s">
        <v>55</v>
      </c>
      <c r="G898" s="17" t="s">
        <v>14938</v>
      </c>
    </row>
    <row r="899" spans="1:7" ht="37.5">
      <c r="A899" s="200">
        <f t="shared" si="16"/>
        <v>893</v>
      </c>
      <c r="B899" s="17">
        <v>25</v>
      </c>
      <c r="C899" s="17" t="s">
        <v>16</v>
      </c>
      <c r="D899" s="17" t="s">
        <v>2651</v>
      </c>
      <c r="E899" s="17" t="s">
        <v>2652</v>
      </c>
      <c r="F899" s="18" t="s">
        <v>55</v>
      </c>
      <c r="G899" s="17" t="s">
        <v>14939</v>
      </c>
    </row>
    <row r="900" spans="1:7" ht="37.5">
      <c r="A900" s="200">
        <f t="shared" si="16"/>
        <v>894</v>
      </c>
      <c r="B900" s="17">
        <v>26</v>
      </c>
      <c r="C900" s="17" t="s">
        <v>16</v>
      </c>
      <c r="D900" s="17" t="s">
        <v>2653</v>
      </c>
      <c r="E900" s="17" t="s">
        <v>2654</v>
      </c>
      <c r="F900" s="17" t="s">
        <v>22</v>
      </c>
      <c r="G900" s="17" t="s">
        <v>13642</v>
      </c>
    </row>
    <row r="901" spans="1:7" ht="37.5">
      <c r="A901" s="200">
        <f t="shared" si="16"/>
        <v>895</v>
      </c>
      <c r="B901" s="17">
        <v>27</v>
      </c>
      <c r="C901" s="17" t="s">
        <v>16</v>
      </c>
      <c r="D901" s="17" t="s">
        <v>2656</v>
      </c>
      <c r="E901" s="17" t="s">
        <v>2657</v>
      </c>
      <c r="F901" s="17" t="s">
        <v>22</v>
      </c>
      <c r="G901" s="17" t="s">
        <v>14940</v>
      </c>
    </row>
    <row r="902" spans="1:7" ht="56.25">
      <c r="A902" s="200">
        <f t="shared" si="16"/>
        <v>896</v>
      </c>
      <c r="B902" s="17">
        <v>28</v>
      </c>
      <c r="C902" s="17" t="s">
        <v>16</v>
      </c>
      <c r="D902" s="17" t="s">
        <v>2658</v>
      </c>
      <c r="E902" s="17" t="s">
        <v>2652</v>
      </c>
      <c r="F902" s="17" t="s">
        <v>22</v>
      </c>
      <c r="G902" s="17" t="s">
        <v>14941</v>
      </c>
    </row>
    <row r="903" spans="1:7" ht="37.5">
      <c r="A903" s="200">
        <f t="shared" si="16"/>
        <v>897</v>
      </c>
      <c r="B903" s="17">
        <v>29</v>
      </c>
      <c r="C903" s="17" t="s">
        <v>16</v>
      </c>
      <c r="D903" s="17" t="s">
        <v>2660</v>
      </c>
      <c r="E903" s="17" t="s">
        <v>2661</v>
      </c>
      <c r="F903" s="18" t="s">
        <v>55</v>
      </c>
      <c r="G903" s="17" t="s">
        <v>14942</v>
      </c>
    </row>
    <row r="904" spans="1:7" ht="37.5">
      <c r="A904" s="200">
        <f t="shared" si="16"/>
        <v>898</v>
      </c>
      <c r="B904" s="17">
        <v>30</v>
      </c>
      <c r="C904" s="17" t="s">
        <v>16</v>
      </c>
      <c r="D904" s="17" t="s">
        <v>2662</v>
      </c>
      <c r="E904" s="17" t="s">
        <v>2663</v>
      </c>
      <c r="F904" s="17" t="s">
        <v>22</v>
      </c>
      <c r="G904" s="17" t="s">
        <v>13643</v>
      </c>
    </row>
    <row r="905" spans="1:7" ht="37.5">
      <c r="A905" s="200">
        <f t="shared" si="16"/>
        <v>899</v>
      </c>
      <c r="B905" s="17">
        <v>31</v>
      </c>
      <c r="C905" s="17" t="s">
        <v>16</v>
      </c>
      <c r="D905" s="17" t="s">
        <v>2664</v>
      </c>
      <c r="E905" s="17" t="s">
        <v>2665</v>
      </c>
      <c r="F905" s="17" t="s">
        <v>22</v>
      </c>
      <c r="G905" s="17" t="s">
        <v>14943</v>
      </c>
    </row>
    <row r="906" spans="1:7" ht="37.5">
      <c r="A906" s="200">
        <f t="shared" ref="A906:A969" si="17">+A905+1</f>
        <v>900</v>
      </c>
      <c r="B906" s="17">
        <v>32</v>
      </c>
      <c r="C906" s="17" t="s">
        <v>16</v>
      </c>
      <c r="D906" s="17" t="s">
        <v>2667</v>
      </c>
      <c r="E906" s="17" t="s">
        <v>2668</v>
      </c>
      <c r="F906" s="18" t="s">
        <v>55</v>
      </c>
      <c r="G906" s="17" t="s">
        <v>14944</v>
      </c>
    </row>
    <row r="907" spans="1:7" ht="37.5">
      <c r="A907" s="200">
        <f t="shared" si="17"/>
        <v>901</v>
      </c>
      <c r="B907" s="17">
        <v>33</v>
      </c>
      <c r="C907" s="17" t="s">
        <v>16</v>
      </c>
      <c r="D907" s="17" t="s">
        <v>2669</v>
      </c>
      <c r="E907" s="17" t="s">
        <v>2670</v>
      </c>
      <c r="F907" s="17" t="s">
        <v>22</v>
      </c>
      <c r="G907" s="17" t="s">
        <v>14945</v>
      </c>
    </row>
    <row r="908" spans="1:7" ht="56.25">
      <c r="A908" s="200">
        <f t="shared" si="17"/>
        <v>902</v>
      </c>
      <c r="B908" s="17">
        <v>34</v>
      </c>
      <c r="C908" s="17" t="s">
        <v>16</v>
      </c>
      <c r="D908" s="17" t="s">
        <v>2671</v>
      </c>
      <c r="E908" s="17" t="s">
        <v>2672</v>
      </c>
      <c r="F908" s="17" t="s">
        <v>22</v>
      </c>
      <c r="G908" s="17" t="s">
        <v>14946</v>
      </c>
    </row>
    <row r="909" spans="1:7" ht="75">
      <c r="A909" s="200">
        <f t="shared" si="17"/>
        <v>903</v>
      </c>
      <c r="B909" s="17">
        <v>35</v>
      </c>
      <c r="C909" s="17" t="s">
        <v>16</v>
      </c>
      <c r="D909" s="17" t="s">
        <v>2673</v>
      </c>
      <c r="E909" s="17" t="s">
        <v>2674</v>
      </c>
      <c r="F909" s="18" t="s">
        <v>55</v>
      </c>
      <c r="G909" s="17" t="s">
        <v>14947</v>
      </c>
    </row>
    <row r="910" spans="1:7" ht="37.5">
      <c r="A910" s="200">
        <f t="shared" si="17"/>
        <v>904</v>
      </c>
      <c r="B910" s="17">
        <v>36</v>
      </c>
      <c r="C910" s="17" t="s">
        <v>16</v>
      </c>
      <c r="D910" s="17" t="s">
        <v>2675</v>
      </c>
      <c r="E910" s="17" t="s">
        <v>2676</v>
      </c>
      <c r="F910" s="17" t="s">
        <v>22</v>
      </c>
      <c r="G910" s="17" t="s">
        <v>14948</v>
      </c>
    </row>
    <row r="911" spans="1:7" ht="37.5">
      <c r="A911" s="200">
        <f t="shared" si="17"/>
        <v>905</v>
      </c>
      <c r="B911" s="17">
        <v>37</v>
      </c>
      <c r="C911" s="17" t="s">
        <v>16</v>
      </c>
      <c r="D911" s="17" t="s">
        <v>2677</v>
      </c>
      <c r="E911" s="17" t="s">
        <v>2678</v>
      </c>
      <c r="F911" s="17" t="s">
        <v>22</v>
      </c>
      <c r="G911" s="17" t="s">
        <v>14949</v>
      </c>
    </row>
    <row r="912" spans="1:7" ht="56.25">
      <c r="A912" s="200">
        <f t="shared" si="17"/>
        <v>906</v>
      </c>
      <c r="B912" s="17">
        <v>38</v>
      </c>
      <c r="C912" s="17" t="s">
        <v>16</v>
      </c>
      <c r="D912" s="17" t="s">
        <v>2680</v>
      </c>
      <c r="E912" s="17" t="s">
        <v>2681</v>
      </c>
      <c r="F912" s="17" t="s">
        <v>22</v>
      </c>
      <c r="G912" s="17" t="s">
        <v>14950</v>
      </c>
    </row>
    <row r="913" spans="1:7" ht="37.5">
      <c r="A913" s="200">
        <f t="shared" si="17"/>
        <v>907</v>
      </c>
      <c r="B913" s="17">
        <v>39</v>
      </c>
      <c r="C913" s="17" t="s">
        <v>16</v>
      </c>
      <c r="D913" s="17" t="s">
        <v>2682</v>
      </c>
      <c r="E913" s="17" t="s">
        <v>2613</v>
      </c>
      <c r="F913" s="17" t="s">
        <v>22</v>
      </c>
      <c r="G913" s="17" t="s">
        <v>14951</v>
      </c>
    </row>
    <row r="914" spans="1:7" ht="37.5">
      <c r="A914" s="200">
        <f t="shared" si="17"/>
        <v>908</v>
      </c>
      <c r="B914" s="17">
        <v>40</v>
      </c>
      <c r="C914" s="17" t="s">
        <v>16</v>
      </c>
      <c r="D914" s="17" t="s">
        <v>2683</v>
      </c>
      <c r="E914" s="17" t="s">
        <v>2596</v>
      </c>
      <c r="F914" s="18" t="s">
        <v>55</v>
      </c>
      <c r="G914" s="17" t="s">
        <v>14952</v>
      </c>
    </row>
    <row r="915" spans="1:7" ht="37.5">
      <c r="A915" s="200">
        <f t="shared" si="17"/>
        <v>909</v>
      </c>
      <c r="B915" s="17">
        <v>41</v>
      </c>
      <c r="C915" s="17" t="s">
        <v>16</v>
      </c>
      <c r="D915" s="17" t="s">
        <v>2684</v>
      </c>
      <c r="E915" s="17" t="s">
        <v>2685</v>
      </c>
      <c r="F915" s="17" t="s">
        <v>22</v>
      </c>
      <c r="G915" s="17" t="s">
        <v>13386</v>
      </c>
    </row>
    <row r="916" spans="1:7" ht="37.5">
      <c r="A916" s="200">
        <f t="shared" si="17"/>
        <v>910</v>
      </c>
      <c r="B916" s="17">
        <v>42</v>
      </c>
      <c r="C916" s="17" t="s">
        <v>16</v>
      </c>
      <c r="D916" s="17" t="s">
        <v>2687</v>
      </c>
      <c r="E916" s="17" t="s">
        <v>2688</v>
      </c>
      <c r="F916" s="17" t="s">
        <v>22</v>
      </c>
      <c r="G916" s="17" t="s">
        <v>14953</v>
      </c>
    </row>
    <row r="917" spans="1:7" ht="56.25">
      <c r="A917" s="200">
        <f t="shared" si="17"/>
        <v>911</v>
      </c>
      <c r="B917" s="17">
        <v>43</v>
      </c>
      <c r="C917" s="17" t="s">
        <v>16</v>
      </c>
      <c r="D917" s="17" t="s">
        <v>2689</v>
      </c>
      <c r="E917" s="17" t="s">
        <v>2690</v>
      </c>
      <c r="F917" s="17" t="s">
        <v>22</v>
      </c>
      <c r="G917" s="17" t="s">
        <v>14954</v>
      </c>
    </row>
    <row r="918" spans="1:7" ht="37.5">
      <c r="A918" s="200">
        <f t="shared" si="17"/>
        <v>912</v>
      </c>
      <c r="B918" s="17">
        <v>44</v>
      </c>
      <c r="C918" s="17" t="s">
        <v>16</v>
      </c>
      <c r="D918" s="17" t="s">
        <v>2692</v>
      </c>
      <c r="E918" s="17" t="s">
        <v>2693</v>
      </c>
      <c r="F918" s="18" t="s">
        <v>55</v>
      </c>
      <c r="G918" s="17" t="s">
        <v>14955</v>
      </c>
    </row>
    <row r="919" spans="1:7" ht="56.25">
      <c r="A919" s="200">
        <f t="shared" si="17"/>
        <v>913</v>
      </c>
      <c r="B919" s="17">
        <v>45</v>
      </c>
      <c r="C919" s="17" t="s">
        <v>16</v>
      </c>
      <c r="D919" s="17" t="s">
        <v>2694</v>
      </c>
      <c r="E919" s="17" t="s">
        <v>2618</v>
      </c>
      <c r="F919" s="17" t="s">
        <v>22</v>
      </c>
      <c r="G919" s="17" t="s">
        <v>14956</v>
      </c>
    </row>
    <row r="920" spans="1:7" ht="37.5">
      <c r="A920" s="200">
        <f t="shared" si="17"/>
        <v>914</v>
      </c>
      <c r="B920" s="17">
        <v>46</v>
      </c>
      <c r="C920" s="17" t="s">
        <v>16</v>
      </c>
      <c r="D920" s="17" t="s">
        <v>2695</v>
      </c>
      <c r="E920" s="17" t="s">
        <v>2696</v>
      </c>
      <c r="F920" s="18" t="s">
        <v>55</v>
      </c>
      <c r="G920" s="17" t="s">
        <v>14957</v>
      </c>
    </row>
    <row r="921" spans="1:7" ht="56.25">
      <c r="A921" s="200">
        <f t="shared" si="17"/>
        <v>915</v>
      </c>
      <c r="B921" s="17">
        <v>47</v>
      </c>
      <c r="C921" s="17" t="s">
        <v>16</v>
      </c>
      <c r="D921" s="17" t="s">
        <v>2697</v>
      </c>
      <c r="E921" s="17" t="s">
        <v>2698</v>
      </c>
      <c r="F921" s="17" t="s">
        <v>22</v>
      </c>
      <c r="G921" s="17" t="s">
        <v>14958</v>
      </c>
    </row>
    <row r="922" spans="1:7" ht="37.5">
      <c r="A922" s="200">
        <f t="shared" si="17"/>
        <v>916</v>
      </c>
      <c r="B922" s="17">
        <v>48</v>
      </c>
      <c r="C922" s="17" t="s">
        <v>16</v>
      </c>
      <c r="D922" s="17" t="s">
        <v>2699</v>
      </c>
      <c r="E922" s="17" t="s">
        <v>2700</v>
      </c>
      <c r="F922" s="18" t="s">
        <v>55</v>
      </c>
      <c r="G922" s="17" t="s">
        <v>14959</v>
      </c>
    </row>
    <row r="923" spans="1:7" ht="37.5">
      <c r="A923" s="200">
        <f t="shared" si="17"/>
        <v>917</v>
      </c>
      <c r="B923" s="17">
        <v>49</v>
      </c>
      <c r="C923" s="17" t="s">
        <v>16</v>
      </c>
      <c r="D923" s="17" t="s">
        <v>2701</v>
      </c>
      <c r="E923" s="17" t="s">
        <v>2702</v>
      </c>
      <c r="F923" s="17" t="s">
        <v>22</v>
      </c>
      <c r="G923" s="17" t="s">
        <v>14960</v>
      </c>
    </row>
    <row r="924" spans="1:7" ht="75">
      <c r="A924" s="200">
        <f t="shared" si="17"/>
        <v>918</v>
      </c>
      <c r="B924" s="17">
        <v>50</v>
      </c>
      <c r="C924" s="17" t="s">
        <v>16</v>
      </c>
      <c r="D924" s="17" t="s">
        <v>2703</v>
      </c>
      <c r="E924" s="17" t="s">
        <v>2704</v>
      </c>
      <c r="F924" s="17" t="s">
        <v>22</v>
      </c>
      <c r="G924" s="17" t="s">
        <v>14961</v>
      </c>
    </row>
    <row r="925" spans="1:7" ht="37.5">
      <c r="A925" s="200">
        <f t="shared" si="17"/>
        <v>919</v>
      </c>
      <c r="B925" s="17">
        <v>51</v>
      </c>
      <c r="C925" s="17" t="s">
        <v>16</v>
      </c>
      <c r="D925" s="17" t="s">
        <v>2705</v>
      </c>
      <c r="E925" s="17" t="s">
        <v>2706</v>
      </c>
      <c r="F925" s="17" t="s">
        <v>22</v>
      </c>
      <c r="G925" s="17" t="s">
        <v>13647</v>
      </c>
    </row>
    <row r="926" spans="1:7" ht="56.25">
      <c r="A926" s="200">
        <f t="shared" si="17"/>
        <v>920</v>
      </c>
      <c r="B926" s="17">
        <v>52</v>
      </c>
      <c r="C926" s="17" t="s">
        <v>16</v>
      </c>
      <c r="D926" s="17" t="s">
        <v>2708</v>
      </c>
      <c r="E926" s="17" t="s">
        <v>2709</v>
      </c>
      <c r="F926" s="17" t="s">
        <v>22</v>
      </c>
      <c r="G926" s="17" t="s">
        <v>14962</v>
      </c>
    </row>
    <row r="927" spans="1:7" ht="56.25">
      <c r="A927" s="200">
        <f t="shared" si="17"/>
        <v>921</v>
      </c>
      <c r="B927" s="17">
        <v>53</v>
      </c>
      <c r="C927" s="17" t="s">
        <v>16</v>
      </c>
      <c r="D927" s="17" t="s">
        <v>2710</v>
      </c>
      <c r="E927" s="17" t="s">
        <v>2711</v>
      </c>
      <c r="F927" s="18" t="s">
        <v>55</v>
      </c>
      <c r="G927" s="17" t="s">
        <v>14963</v>
      </c>
    </row>
    <row r="928" spans="1:7" ht="75">
      <c r="A928" s="200">
        <f t="shared" si="17"/>
        <v>922</v>
      </c>
      <c r="B928" s="17">
        <v>54</v>
      </c>
      <c r="C928" s="17" t="s">
        <v>16</v>
      </c>
      <c r="D928" s="17" t="s">
        <v>2712</v>
      </c>
      <c r="E928" s="17" t="s">
        <v>2713</v>
      </c>
      <c r="F928" s="18" t="s">
        <v>55</v>
      </c>
      <c r="G928" s="17" t="s">
        <v>14964</v>
      </c>
    </row>
    <row r="929" spans="1:7" ht="37.5">
      <c r="A929" s="200">
        <f t="shared" si="17"/>
        <v>923</v>
      </c>
      <c r="B929" s="17">
        <v>55</v>
      </c>
      <c r="C929" s="17" t="s">
        <v>16</v>
      </c>
      <c r="D929" s="17" t="s">
        <v>2714</v>
      </c>
      <c r="E929" s="17" t="s">
        <v>2715</v>
      </c>
      <c r="F929" s="18" t="s">
        <v>55</v>
      </c>
      <c r="G929" s="17" t="s">
        <v>14965</v>
      </c>
    </row>
    <row r="930" spans="1:7" ht="37.5">
      <c r="A930" s="200">
        <f t="shared" si="17"/>
        <v>924</v>
      </c>
      <c r="B930" s="17">
        <v>56</v>
      </c>
      <c r="C930" s="17" t="s">
        <v>16</v>
      </c>
      <c r="D930" s="17" t="s">
        <v>2717</v>
      </c>
      <c r="E930" s="17" t="s">
        <v>2718</v>
      </c>
      <c r="F930" s="17" t="s">
        <v>22</v>
      </c>
      <c r="G930" s="17" t="s">
        <v>14966</v>
      </c>
    </row>
    <row r="931" spans="1:7" ht="37.5">
      <c r="A931" s="200">
        <f t="shared" si="17"/>
        <v>925</v>
      </c>
      <c r="B931" s="17">
        <v>57</v>
      </c>
      <c r="C931" s="17" t="s">
        <v>16</v>
      </c>
      <c r="D931" s="17" t="s">
        <v>2719</v>
      </c>
      <c r="E931" s="17" t="s">
        <v>2720</v>
      </c>
      <c r="F931" s="17" t="s">
        <v>22</v>
      </c>
      <c r="G931" s="17" t="s">
        <v>14967</v>
      </c>
    </row>
    <row r="932" spans="1:7" ht="37.5">
      <c r="A932" s="200">
        <f t="shared" si="17"/>
        <v>926</v>
      </c>
      <c r="B932" s="17">
        <v>58</v>
      </c>
      <c r="C932" s="17" t="s">
        <v>16</v>
      </c>
      <c r="D932" s="17" t="s">
        <v>2721</v>
      </c>
      <c r="E932" s="17" t="s">
        <v>2665</v>
      </c>
      <c r="F932" s="17" t="s">
        <v>22</v>
      </c>
      <c r="G932" s="17" t="s">
        <v>14968</v>
      </c>
    </row>
    <row r="933" spans="1:7" ht="37.5">
      <c r="A933" s="200">
        <f t="shared" si="17"/>
        <v>927</v>
      </c>
      <c r="B933" s="17">
        <v>59</v>
      </c>
      <c r="C933" s="17" t="s">
        <v>16</v>
      </c>
      <c r="D933" s="17" t="s">
        <v>2722</v>
      </c>
      <c r="E933" s="17" t="s">
        <v>2723</v>
      </c>
      <c r="F933" s="18" t="s">
        <v>55</v>
      </c>
      <c r="G933" s="17" t="s">
        <v>13230</v>
      </c>
    </row>
    <row r="934" spans="1:7" ht="56.25">
      <c r="A934" s="200">
        <f t="shared" si="17"/>
        <v>928</v>
      </c>
      <c r="B934" s="17">
        <v>60</v>
      </c>
      <c r="C934" s="17" t="s">
        <v>16</v>
      </c>
      <c r="D934" s="17" t="s">
        <v>2725</v>
      </c>
      <c r="E934" s="17" t="s">
        <v>2726</v>
      </c>
      <c r="F934" s="17" t="s">
        <v>22</v>
      </c>
      <c r="G934" s="17" t="s">
        <v>14969</v>
      </c>
    </row>
    <row r="935" spans="1:7" ht="56.25">
      <c r="A935" s="200">
        <f t="shared" si="17"/>
        <v>929</v>
      </c>
      <c r="B935" s="17">
        <v>61</v>
      </c>
      <c r="C935" s="17" t="s">
        <v>16</v>
      </c>
      <c r="D935" s="17" t="s">
        <v>2727</v>
      </c>
      <c r="E935" s="17" t="s">
        <v>2728</v>
      </c>
      <c r="F935" s="18" t="s">
        <v>55</v>
      </c>
      <c r="G935" s="17" t="s">
        <v>14970</v>
      </c>
    </row>
    <row r="936" spans="1:7" ht="56.25">
      <c r="A936" s="200">
        <f t="shared" si="17"/>
        <v>930</v>
      </c>
      <c r="B936" s="17">
        <v>62</v>
      </c>
      <c r="C936" s="17" t="s">
        <v>16</v>
      </c>
      <c r="D936" s="17" t="s">
        <v>2730</v>
      </c>
      <c r="E936" s="17" t="s">
        <v>2731</v>
      </c>
      <c r="F936" s="17" t="s">
        <v>22</v>
      </c>
      <c r="G936" s="17" t="s">
        <v>14971</v>
      </c>
    </row>
    <row r="937" spans="1:7" ht="37.5">
      <c r="A937" s="200">
        <f t="shared" si="17"/>
        <v>931</v>
      </c>
      <c r="B937" s="17">
        <v>63</v>
      </c>
      <c r="C937" s="17" t="s">
        <v>16</v>
      </c>
      <c r="D937" s="17" t="s">
        <v>2732</v>
      </c>
      <c r="E937" s="17" t="s">
        <v>2584</v>
      </c>
      <c r="F937" s="18" t="s">
        <v>55</v>
      </c>
      <c r="G937" s="17" t="s">
        <v>14972</v>
      </c>
    </row>
    <row r="938" spans="1:7" ht="37.5">
      <c r="A938" s="200">
        <f t="shared" si="17"/>
        <v>932</v>
      </c>
      <c r="B938" s="17">
        <v>64</v>
      </c>
      <c r="C938" s="17" t="s">
        <v>16</v>
      </c>
      <c r="D938" s="17" t="s">
        <v>2733</v>
      </c>
      <c r="E938" s="17" t="s">
        <v>2734</v>
      </c>
      <c r="F938" s="17" t="s">
        <v>22</v>
      </c>
      <c r="G938" s="17" t="s">
        <v>14973</v>
      </c>
    </row>
    <row r="939" spans="1:7" ht="37.5">
      <c r="A939" s="200">
        <f t="shared" si="17"/>
        <v>933</v>
      </c>
      <c r="B939" s="17">
        <v>65</v>
      </c>
      <c r="C939" s="17" t="s">
        <v>16</v>
      </c>
      <c r="D939" s="17" t="s">
        <v>2735</v>
      </c>
      <c r="E939" s="17" t="s">
        <v>2736</v>
      </c>
      <c r="F939" s="17" t="s">
        <v>22</v>
      </c>
      <c r="G939" s="17" t="s">
        <v>14974</v>
      </c>
    </row>
    <row r="940" spans="1:7" ht="37.5">
      <c r="A940" s="200">
        <f t="shared" si="17"/>
        <v>934</v>
      </c>
      <c r="B940" s="17">
        <v>66</v>
      </c>
      <c r="C940" s="17" t="s">
        <v>16</v>
      </c>
      <c r="D940" s="17" t="s">
        <v>2737</v>
      </c>
      <c r="E940" s="17" t="s">
        <v>2738</v>
      </c>
      <c r="F940" s="18" t="s">
        <v>55</v>
      </c>
      <c r="G940" s="17" t="s">
        <v>14975</v>
      </c>
    </row>
    <row r="941" spans="1:7" ht="37.5">
      <c r="A941" s="200">
        <f t="shared" si="17"/>
        <v>935</v>
      </c>
      <c r="B941" s="17">
        <v>67</v>
      </c>
      <c r="C941" s="17" t="s">
        <v>16</v>
      </c>
      <c r="D941" s="17" t="s">
        <v>2739</v>
      </c>
      <c r="E941" s="17" t="s">
        <v>2740</v>
      </c>
      <c r="F941" s="18" t="s">
        <v>55</v>
      </c>
      <c r="G941" s="17" t="s">
        <v>14976</v>
      </c>
    </row>
    <row r="942" spans="1:7" ht="37.5">
      <c r="A942" s="200">
        <f t="shared" si="17"/>
        <v>936</v>
      </c>
      <c r="B942" s="17">
        <v>68</v>
      </c>
      <c r="C942" s="17" t="s">
        <v>16</v>
      </c>
      <c r="D942" s="17" t="s">
        <v>2741</v>
      </c>
      <c r="E942" s="17" t="s">
        <v>2742</v>
      </c>
      <c r="F942" s="18" t="s">
        <v>55</v>
      </c>
      <c r="G942" s="17" t="s">
        <v>13257</v>
      </c>
    </row>
    <row r="943" spans="1:7" ht="56.25">
      <c r="A943" s="200">
        <f t="shared" si="17"/>
        <v>937</v>
      </c>
      <c r="B943" s="17">
        <v>69</v>
      </c>
      <c r="C943" s="17" t="s">
        <v>16</v>
      </c>
      <c r="D943" s="17" t="s">
        <v>2744</v>
      </c>
      <c r="E943" s="17" t="s">
        <v>2745</v>
      </c>
      <c r="F943" s="17" t="s">
        <v>22</v>
      </c>
      <c r="G943" s="17" t="s">
        <v>14977</v>
      </c>
    </row>
    <row r="944" spans="1:7" ht="75">
      <c r="A944" s="200">
        <f t="shared" si="17"/>
        <v>938</v>
      </c>
      <c r="B944" s="17">
        <v>70</v>
      </c>
      <c r="C944" s="17" t="s">
        <v>16</v>
      </c>
      <c r="D944" s="17" t="s">
        <v>2746</v>
      </c>
      <c r="E944" s="17" t="s">
        <v>2747</v>
      </c>
      <c r="F944" s="18" t="s">
        <v>55</v>
      </c>
      <c r="G944" s="17" t="s">
        <v>14978</v>
      </c>
    </row>
    <row r="945" spans="1:7" ht="37.5">
      <c r="A945" s="200">
        <f t="shared" si="17"/>
        <v>939</v>
      </c>
      <c r="B945" s="17">
        <v>71</v>
      </c>
      <c r="C945" s="17" t="s">
        <v>16</v>
      </c>
      <c r="D945" s="17" t="s">
        <v>2748</v>
      </c>
      <c r="E945" s="17" t="s">
        <v>2749</v>
      </c>
      <c r="F945" s="17" t="s">
        <v>22</v>
      </c>
      <c r="G945" s="17" t="s">
        <v>14979</v>
      </c>
    </row>
    <row r="946" spans="1:7" ht="56.25">
      <c r="A946" s="200">
        <f t="shared" si="17"/>
        <v>940</v>
      </c>
      <c r="B946" s="17">
        <v>72</v>
      </c>
      <c r="C946" s="17" t="s">
        <v>16</v>
      </c>
      <c r="D946" s="17" t="s">
        <v>2750</v>
      </c>
      <c r="E946" s="17" t="s">
        <v>2751</v>
      </c>
      <c r="F946" s="17" t="s">
        <v>22</v>
      </c>
      <c r="G946" s="17" t="s">
        <v>14980</v>
      </c>
    </row>
    <row r="947" spans="1:7" ht="56.25">
      <c r="A947" s="200">
        <f t="shared" si="17"/>
        <v>941</v>
      </c>
      <c r="B947" s="17">
        <v>73</v>
      </c>
      <c r="C947" s="17" t="s">
        <v>16</v>
      </c>
      <c r="D947" s="17" t="s">
        <v>2752</v>
      </c>
      <c r="E947" s="17" t="s">
        <v>2753</v>
      </c>
      <c r="F947" s="17" t="s">
        <v>22</v>
      </c>
      <c r="G947" s="17" t="s">
        <v>14981</v>
      </c>
    </row>
    <row r="948" spans="1:7" ht="37.5">
      <c r="A948" s="200">
        <f t="shared" si="17"/>
        <v>942</v>
      </c>
      <c r="B948" s="17">
        <v>74</v>
      </c>
      <c r="C948" s="17" t="s">
        <v>16</v>
      </c>
      <c r="D948" s="17" t="s">
        <v>2754</v>
      </c>
      <c r="E948" s="17" t="s">
        <v>2755</v>
      </c>
      <c r="F948" s="17" t="s">
        <v>22</v>
      </c>
      <c r="G948" s="17" t="s">
        <v>14982</v>
      </c>
    </row>
    <row r="949" spans="1:7" ht="56.25">
      <c r="A949" s="200">
        <f t="shared" si="17"/>
        <v>943</v>
      </c>
      <c r="B949" s="17">
        <v>75</v>
      </c>
      <c r="C949" s="17" t="s">
        <v>16</v>
      </c>
      <c r="D949" s="17" t="s">
        <v>2756</v>
      </c>
      <c r="E949" s="17" t="s">
        <v>2757</v>
      </c>
      <c r="F949" s="18" t="s">
        <v>55</v>
      </c>
      <c r="G949" s="17" t="s">
        <v>14983</v>
      </c>
    </row>
    <row r="950" spans="1:7" ht="75">
      <c r="A950" s="200">
        <f t="shared" si="17"/>
        <v>944</v>
      </c>
      <c r="B950" s="17">
        <v>76</v>
      </c>
      <c r="C950" s="17" t="s">
        <v>16</v>
      </c>
      <c r="D950" s="17" t="s">
        <v>2758</v>
      </c>
      <c r="E950" s="17" t="s">
        <v>2759</v>
      </c>
      <c r="F950" s="18" t="s">
        <v>55</v>
      </c>
      <c r="G950" s="17" t="s">
        <v>14984</v>
      </c>
    </row>
    <row r="951" spans="1:7" ht="37.5">
      <c r="A951" s="200">
        <f t="shared" si="17"/>
        <v>945</v>
      </c>
      <c r="B951" s="17">
        <v>77</v>
      </c>
      <c r="C951" s="17" t="s">
        <v>16</v>
      </c>
      <c r="D951" s="17" t="s">
        <v>2760</v>
      </c>
      <c r="E951" s="17" t="s">
        <v>2761</v>
      </c>
      <c r="F951" s="17" t="s">
        <v>22</v>
      </c>
      <c r="G951" s="17" t="s">
        <v>14985</v>
      </c>
    </row>
    <row r="952" spans="1:7" ht="56.25">
      <c r="A952" s="200">
        <f t="shared" si="17"/>
        <v>946</v>
      </c>
      <c r="B952" s="17">
        <v>78</v>
      </c>
      <c r="C952" s="17" t="s">
        <v>16</v>
      </c>
      <c r="D952" s="17" t="s">
        <v>2763</v>
      </c>
      <c r="E952" s="17" t="s">
        <v>2764</v>
      </c>
      <c r="F952" s="17" t="s">
        <v>22</v>
      </c>
      <c r="G952" s="17" t="s">
        <v>13646</v>
      </c>
    </row>
    <row r="953" spans="1:7" ht="37.5">
      <c r="A953" s="200">
        <f t="shared" si="17"/>
        <v>947</v>
      </c>
      <c r="B953" s="17">
        <v>79</v>
      </c>
      <c r="C953" s="17" t="s">
        <v>16</v>
      </c>
      <c r="D953" s="17" t="s">
        <v>2766</v>
      </c>
      <c r="E953" s="17" t="s">
        <v>2767</v>
      </c>
      <c r="F953" s="17" t="s">
        <v>22</v>
      </c>
      <c r="G953" s="17" t="s">
        <v>14986</v>
      </c>
    </row>
    <row r="954" spans="1:7" ht="56.25">
      <c r="A954" s="200">
        <f t="shared" si="17"/>
        <v>948</v>
      </c>
      <c r="B954" s="17">
        <v>80</v>
      </c>
      <c r="C954" s="17" t="s">
        <v>16</v>
      </c>
      <c r="D954" s="17" t="s">
        <v>2768</v>
      </c>
      <c r="E954" s="17" t="s">
        <v>2769</v>
      </c>
      <c r="F954" s="17" t="s">
        <v>22</v>
      </c>
      <c r="G954" s="17" t="s">
        <v>13639</v>
      </c>
    </row>
    <row r="955" spans="1:7" ht="37.5">
      <c r="A955" s="200">
        <f t="shared" si="17"/>
        <v>949</v>
      </c>
      <c r="B955" s="17">
        <v>81</v>
      </c>
      <c r="C955" s="17" t="s">
        <v>16</v>
      </c>
      <c r="D955" s="17" t="s">
        <v>2771</v>
      </c>
      <c r="E955" s="17" t="s">
        <v>2772</v>
      </c>
      <c r="F955" s="18" t="s">
        <v>55</v>
      </c>
      <c r="G955" s="17" t="s">
        <v>14987</v>
      </c>
    </row>
    <row r="956" spans="1:7" ht="56.25">
      <c r="A956" s="200">
        <f t="shared" si="17"/>
        <v>950</v>
      </c>
      <c r="B956" s="17">
        <v>1</v>
      </c>
      <c r="C956" s="17" t="s">
        <v>51</v>
      </c>
      <c r="D956" s="17" t="s">
        <v>3066</v>
      </c>
      <c r="E956" s="17" t="s">
        <v>3067</v>
      </c>
      <c r="F956" s="17" t="s">
        <v>22</v>
      </c>
      <c r="G956" s="17" t="s">
        <v>14988</v>
      </c>
    </row>
    <row r="957" spans="1:7" ht="37.5">
      <c r="A957" s="200">
        <f t="shared" si="17"/>
        <v>951</v>
      </c>
      <c r="B957" s="17">
        <v>2</v>
      </c>
      <c r="C957" s="17" t="s">
        <v>51</v>
      </c>
      <c r="D957" s="17" t="s">
        <v>3068</v>
      </c>
      <c r="E957" s="17" t="s">
        <v>3069</v>
      </c>
      <c r="F957" s="17" t="s">
        <v>22</v>
      </c>
      <c r="G957" s="17" t="s">
        <v>14989</v>
      </c>
    </row>
    <row r="958" spans="1:7" ht="37.5">
      <c r="A958" s="200">
        <f t="shared" si="17"/>
        <v>952</v>
      </c>
      <c r="B958" s="17">
        <v>3</v>
      </c>
      <c r="C958" s="17" t="s">
        <v>51</v>
      </c>
      <c r="D958" s="17" t="s">
        <v>3070</v>
      </c>
      <c r="E958" s="17" t="s">
        <v>3071</v>
      </c>
      <c r="F958" s="18" t="s">
        <v>55</v>
      </c>
      <c r="G958" s="17" t="s">
        <v>14990</v>
      </c>
    </row>
    <row r="959" spans="1:7" ht="56.25">
      <c r="A959" s="200">
        <f t="shared" si="17"/>
        <v>953</v>
      </c>
      <c r="B959" s="17">
        <v>4</v>
      </c>
      <c r="C959" s="17" t="s">
        <v>51</v>
      </c>
      <c r="D959" s="17" t="s">
        <v>3072</v>
      </c>
      <c r="E959" s="17" t="s">
        <v>3073</v>
      </c>
      <c r="F959" s="18" t="s">
        <v>55</v>
      </c>
      <c r="G959" s="17" t="s">
        <v>14991</v>
      </c>
    </row>
    <row r="960" spans="1:7" ht="56.25">
      <c r="A960" s="200">
        <f t="shared" si="17"/>
        <v>954</v>
      </c>
      <c r="B960" s="17">
        <v>5</v>
      </c>
      <c r="C960" s="17" t="s">
        <v>51</v>
      </c>
      <c r="D960" s="17" t="s">
        <v>3074</v>
      </c>
      <c r="E960" s="17" t="s">
        <v>3075</v>
      </c>
      <c r="F960" s="17" t="s">
        <v>22</v>
      </c>
      <c r="G960" s="17" t="s">
        <v>13722</v>
      </c>
    </row>
    <row r="961" spans="1:7" ht="56.25">
      <c r="A961" s="200">
        <f t="shared" si="17"/>
        <v>955</v>
      </c>
      <c r="B961" s="17">
        <v>6</v>
      </c>
      <c r="C961" s="17" t="s">
        <v>51</v>
      </c>
      <c r="D961" s="17" t="s">
        <v>3077</v>
      </c>
      <c r="E961" s="17" t="s">
        <v>3078</v>
      </c>
      <c r="F961" s="17" t="s">
        <v>22</v>
      </c>
      <c r="G961" s="17" t="s">
        <v>14992</v>
      </c>
    </row>
    <row r="962" spans="1:7" ht="56.25">
      <c r="A962" s="200">
        <f t="shared" si="17"/>
        <v>956</v>
      </c>
      <c r="B962" s="17">
        <v>7</v>
      </c>
      <c r="C962" s="17" t="s">
        <v>51</v>
      </c>
      <c r="D962" s="17" t="s">
        <v>3079</v>
      </c>
      <c r="E962" s="17" t="s">
        <v>3080</v>
      </c>
      <c r="F962" s="17" t="s">
        <v>22</v>
      </c>
      <c r="G962" s="17" t="s">
        <v>14993</v>
      </c>
    </row>
    <row r="963" spans="1:7" ht="37.5">
      <c r="A963" s="200">
        <f t="shared" si="17"/>
        <v>957</v>
      </c>
      <c r="B963" s="17">
        <v>8</v>
      </c>
      <c r="C963" s="17" t="s">
        <v>51</v>
      </c>
      <c r="D963" s="17" t="s">
        <v>3081</v>
      </c>
      <c r="E963" s="17" t="s">
        <v>3082</v>
      </c>
      <c r="F963" s="17" t="s">
        <v>22</v>
      </c>
      <c r="G963" s="17" t="s">
        <v>14994</v>
      </c>
    </row>
    <row r="964" spans="1:7" ht="56.25">
      <c r="A964" s="200">
        <f t="shared" si="17"/>
        <v>958</v>
      </c>
      <c r="B964" s="17">
        <v>9</v>
      </c>
      <c r="C964" s="17" t="s">
        <v>51</v>
      </c>
      <c r="D964" s="17" t="s">
        <v>3084</v>
      </c>
      <c r="E964" s="17" t="s">
        <v>3085</v>
      </c>
      <c r="F964" s="17" t="s">
        <v>22</v>
      </c>
      <c r="G964" s="17" t="s">
        <v>13243</v>
      </c>
    </row>
    <row r="965" spans="1:7" ht="37.5">
      <c r="A965" s="200">
        <f t="shared" si="17"/>
        <v>959</v>
      </c>
      <c r="B965" s="17">
        <v>10</v>
      </c>
      <c r="C965" s="17" t="s">
        <v>51</v>
      </c>
      <c r="D965" s="17" t="s">
        <v>3087</v>
      </c>
      <c r="E965" s="17" t="s">
        <v>3088</v>
      </c>
      <c r="F965" s="18" t="s">
        <v>55</v>
      </c>
      <c r="G965" s="17" t="s">
        <v>14995</v>
      </c>
    </row>
    <row r="966" spans="1:7" ht="37.5">
      <c r="A966" s="200">
        <f t="shared" si="17"/>
        <v>960</v>
      </c>
      <c r="B966" s="17">
        <v>11</v>
      </c>
      <c r="C966" s="17" t="s">
        <v>51</v>
      </c>
      <c r="D966" s="17" t="s">
        <v>3090</v>
      </c>
      <c r="E966" s="17" t="s">
        <v>3091</v>
      </c>
      <c r="F966" s="18" t="s">
        <v>55</v>
      </c>
      <c r="G966" s="17" t="s">
        <v>14996</v>
      </c>
    </row>
    <row r="967" spans="1:7" ht="37.5">
      <c r="A967" s="200">
        <f t="shared" si="17"/>
        <v>961</v>
      </c>
      <c r="B967" s="17">
        <v>12</v>
      </c>
      <c r="C967" s="17" t="s">
        <v>51</v>
      </c>
      <c r="D967" s="17" t="s">
        <v>3092</v>
      </c>
      <c r="E967" s="17" t="s">
        <v>3093</v>
      </c>
      <c r="F967" s="17" t="s">
        <v>22</v>
      </c>
      <c r="G967" s="17" t="s">
        <v>14997</v>
      </c>
    </row>
    <row r="968" spans="1:7" ht="56.25">
      <c r="A968" s="200">
        <f t="shared" si="17"/>
        <v>962</v>
      </c>
      <c r="B968" s="17">
        <v>13</v>
      </c>
      <c r="C968" s="17" t="s">
        <v>51</v>
      </c>
      <c r="D968" s="17" t="s">
        <v>3095</v>
      </c>
      <c r="E968" s="17" t="s">
        <v>3096</v>
      </c>
      <c r="F968" s="18" t="s">
        <v>55</v>
      </c>
      <c r="G968" s="17" t="s">
        <v>13366</v>
      </c>
    </row>
    <row r="969" spans="1:7" ht="37.5">
      <c r="A969" s="200">
        <f t="shared" si="17"/>
        <v>963</v>
      </c>
      <c r="B969" s="17">
        <v>14</v>
      </c>
      <c r="C969" s="17" t="s">
        <v>51</v>
      </c>
      <c r="D969" s="17" t="s">
        <v>3098</v>
      </c>
      <c r="E969" s="17" t="s">
        <v>3099</v>
      </c>
      <c r="F969" s="18" t="s">
        <v>55</v>
      </c>
      <c r="G969" s="17" t="s">
        <v>14998</v>
      </c>
    </row>
    <row r="970" spans="1:7" ht="37.5">
      <c r="A970" s="200">
        <f t="shared" ref="A970:A1033" si="18">+A969+1</f>
        <v>964</v>
      </c>
      <c r="B970" s="17">
        <v>15</v>
      </c>
      <c r="C970" s="17" t="s">
        <v>51</v>
      </c>
      <c r="D970" s="17" t="s">
        <v>3100</v>
      </c>
      <c r="E970" s="17" t="s">
        <v>3101</v>
      </c>
      <c r="F970" s="17" t="s">
        <v>22</v>
      </c>
      <c r="G970" s="17" t="s">
        <v>14999</v>
      </c>
    </row>
    <row r="971" spans="1:7" ht="56.25">
      <c r="A971" s="200">
        <f t="shared" si="18"/>
        <v>965</v>
      </c>
      <c r="B971" s="17">
        <v>16</v>
      </c>
      <c r="C971" s="17" t="s">
        <v>51</v>
      </c>
      <c r="D971" s="17" t="s">
        <v>3102</v>
      </c>
      <c r="E971" s="17" t="s">
        <v>3103</v>
      </c>
      <c r="F971" s="17" t="s">
        <v>22</v>
      </c>
      <c r="G971" s="17" t="s">
        <v>15000</v>
      </c>
    </row>
    <row r="972" spans="1:7" ht="56.25">
      <c r="A972" s="200">
        <f t="shared" si="18"/>
        <v>966</v>
      </c>
      <c r="B972" s="17">
        <v>17</v>
      </c>
      <c r="C972" s="17" t="s">
        <v>51</v>
      </c>
      <c r="D972" s="17" t="s">
        <v>3104</v>
      </c>
      <c r="E972" s="17" t="s">
        <v>3105</v>
      </c>
      <c r="F972" s="18" t="s">
        <v>55</v>
      </c>
      <c r="G972" s="17" t="s">
        <v>15001</v>
      </c>
    </row>
    <row r="973" spans="1:7" ht="37.5">
      <c r="A973" s="200">
        <f t="shared" si="18"/>
        <v>967</v>
      </c>
      <c r="B973" s="17">
        <v>18</v>
      </c>
      <c r="C973" s="17" t="s">
        <v>51</v>
      </c>
      <c r="D973" s="17" t="s">
        <v>3106</v>
      </c>
      <c r="E973" s="17" t="s">
        <v>3107</v>
      </c>
      <c r="F973" s="17" t="s">
        <v>22</v>
      </c>
      <c r="G973" s="17" t="s">
        <v>15002</v>
      </c>
    </row>
    <row r="974" spans="1:7" ht="56.25">
      <c r="A974" s="200">
        <f t="shared" si="18"/>
        <v>968</v>
      </c>
      <c r="B974" s="17">
        <v>19</v>
      </c>
      <c r="C974" s="17" t="s">
        <v>51</v>
      </c>
      <c r="D974" s="17" t="s">
        <v>3108</v>
      </c>
      <c r="E974" s="17" t="s">
        <v>3109</v>
      </c>
      <c r="F974" s="18" t="s">
        <v>55</v>
      </c>
      <c r="G974" s="17" t="s">
        <v>15003</v>
      </c>
    </row>
    <row r="975" spans="1:7" ht="37.5">
      <c r="A975" s="200">
        <f t="shared" si="18"/>
        <v>969</v>
      </c>
      <c r="B975" s="17">
        <v>20</v>
      </c>
      <c r="C975" s="17" t="s">
        <v>51</v>
      </c>
      <c r="D975" s="17" t="s">
        <v>3110</v>
      </c>
      <c r="E975" s="17" t="s">
        <v>3111</v>
      </c>
      <c r="F975" s="18" t="s">
        <v>55</v>
      </c>
      <c r="G975" s="17" t="s">
        <v>15004</v>
      </c>
    </row>
    <row r="976" spans="1:7" ht="56.25">
      <c r="A976" s="200">
        <f t="shared" si="18"/>
        <v>970</v>
      </c>
      <c r="B976" s="17">
        <v>21</v>
      </c>
      <c r="C976" s="17" t="s">
        <v>51</v>
      </c>
      <c r="D976" s="17" t="s">
        <v>3112</v>
      </c>
      <c r="E976" s="17" t="s">
        <v>3113</v>
      </c>
      <c r="F976" s="18" t="s">
        <v>55</v>
      </c>
      <c r="G976" s="17" t="s">
        <v>15005</v>
      </c>
    </row>
    <row r="977" spans="1:7" ht="37.5">
      <c r="A977" s="200">
        <f t="shared" si="18"/>
        <v>971</v>
      </c>
      <c r="B977" s="17">
        <v>22</v>
      </c>
      <c r="C977" s="17" t="s">
        <v>51</v>
      </c>
      <c r="D977" s="17" t="s">
        <v>3114</v>
      </c>
      <c r="E977" s="17" t="s">
        <v>3115</v>
      </c>
      <c r="F977" s="18" t="s">
        <v>55</v>
      </c>
      <c r="G977" s="17" t="s">
        <v>15006</v>
      </c>
    </row>
    <row r="978" spans="1:7" ht="56.25">
      <c r="A978" s="200">
        <f t="shared" si="18"/>
        <v>972</v>
      </c>
      <c r="B978" s="17">
        <v>23</v>
      </c>
      <c r="C978" s="17" t="s">
        <v>51</v>
      </c>
      <c r="D978" s="17" t="s">
        <v>3117</v>
      </c>
      <c r="E978" s="17" t="s">
        <v>3118</v>
      </c>
      <c r="F978" s="17" t="s">
        <v>22</v>
      </c>
      <c r="G978" s="17" t="s">
        <v>15007</v>
      </c>
    </row>
    <row r="979" spans="1:7" ht="56.25">
      <c r="A979" s="200">
        <f t="shared" si="18"/>
        <v>973</v>
      </c>
      <c r="B979" s="17">
        <v>24</v>
      </c>
      <c r="C979" s="17" t="s">
        <v>51</v>
      </c>
      <c r="D979" s="17" t="s">
        <v>3119</v>
      </c>
      <c r="E979" s="17" t="s">
        <v>3120</v>
      </c>
      <c r="F979" s="17" t="s">
        <v>22</v>
      </c>
      <c r="G979" s="17" t="s">
        <v>15008</v>
      </c>
    </row>
    <row r="980" spans="1:7" ht="56.25">
      <c r="A980" s="200">
        <f t="shared" si="18"/>
        <v>974</v>
      </c>
      <c r="B980" s="17">
        <v>25</v>
      </c>
      <c r="C980" s="17" t="s">
        <v>51</v>
      </c>
      <c r="D980" s="17" t="s">
        <v>3121</v>
      </c>
      <c r="E980" s="17" t="s">
        <v>3103</v>
      </c>
      <c r="F980" s="17" t="s">
        <v>22</v>
      </c>
      <c r="G980" s="17" t="s">
        <v>15009</v>
      </c>
    </row>
    <row r="981" spans="1:7" ht="37.5">
      <c r="A981" s="200">
        <f t="shared" si="18"/>
        <v>975</v>
      </c>
      <c r="B981" s="17">
        <v>26</v>
      </c>
      <c r="C981" s="17" t="s">
        <v>51</v>
      </c>
      <c r="D981" s="17" t="s">
        <v>3122</v>
      </c>
      <c r="E981" s="17" t="s">
        <v>3115</v>
      </c>
      <c r="F981" s="18" t="s">
        <v>55</v>
      </c>
      <c r="G981" s="17" t="s">
        <v>15010</v>
      </c>
    </row>
    <row r="982" spans="1:7" ht="56.25">
      <c r="A982" s="200">
        <f t="shared" si="18"/>
        <v>976</v>
      </c>
      <c r="B982" s="17">
        <v>27</v>
      </c>
      <c r="C982" s="17" t="s">
        <v>51</v>
      </c>
      <c r="D982" s="17" t="s">
        <v>3124</v>
      </c>
      <c r="E982" s="17" t="s">
        <v>3125</v>
      </c>
      <c r="F982" s="18" t="s">
        <v>55</v>
      </c>
      <c r="G982" s="17" t="s">
        <v>15011</v>
      </c>
    </row>
    <row r="983" spans="1:7" ht="37.5">
      <c r="A983" s="200">
        <f t="shared" si="18"/>
        <v>977</v>
      </c>
      <c r="B983" s="17">
        <v>28</v>
      </c>
      <c r="C983" s="17" t="s">
        <v>51</v>
      </c>
      <c r="D983" s="17" t="s">
        <v>3126</v>
      </c>
      <c r="E983" s="17" t="s">
        <v>3127</v>
      </c>
      <c r="F983" s="17" t="s">
        <v>22</v>
      </c>
      <c r="G983" s="17" t="s">
        <v>15012</v>
      </c>
    </row>
    <row r="984" spans="1:7" ht="56.25">
      <c r="A984" s="200">
        <f t="shared" si="18"/>
        <v>978</v>
      </c>
      <c r="B984" s="17">
        <v>29</v>
      </c>
      <c r="C984" s="17" t="s">
        <v>51</v>
      </c>
      <c r="D984" s="17" t="s">
        <v>3128</v>
      </c>
      <c r="E984" s="17" t="s">
        <v>3103</v>
      </c>
      <c r="F984" s="17" t="s">
        <v>22</v>
      </c>
      <c r="G984" s="17" t="s">
        <v>15013</v>
      </c>
    </row>
    <row r="985" spans="1:7" ht="37.5">
      <c r="A985" s="200">
        <f t="shared" si="18"/>
        <v>979</v>
      </c>
      <c r="B985" s="17">
        <v>30</v>
      </c>
      <c r="C985" s="17" t="s">
        <v>51</v>
      </c>
      <c r="D985" s="17" t="s">
        <v>3129</v>
      </c>
      <c r="E985" s="17" t="s">
        <v>3130</v>
      </c>
      <c r="F985" s="18" t="s">
        <v>55</v>
      </c>
      <c r="G985" s="17" t="s">
        <v>15014</v>
      </c>
    </row>
    <row r="986" spans="1:7" ht="56.25">
      <c r="A986" s="200">
        <f t="shared" si="18"/>
        <v>980</v>
      </c>
      <c r="B986" s="17">
        <v>31</v>
      </c>
      <c r="C986" s="17" t="s">
        <v>51</v>
      </c>
      <c r="D986" s="17" t="s">
        <v>3131</v>
      </c>
      <c r="E986" s="17" t="s">
        <v>3132</v>
      </c>
      <c r="F986" s="18" t="s">
        <v>55</v>
      </c>
      <c r="G986" s="17" t="s">
        <v>15015</v>
      </c>
    </row>
    <row r="987" spans="1:7" ht="37.5">
      <c r="A987" s="200">
        <f t="shared" si="18"/>
        <v>981</v>
      </c>
      <c r="B987" s="17">
        <v>32</v>
      </c>
      <c r="C987" s="17" t="s">
        <v>51</v>
      </c>
      <c r="D987" s="17" t="s">
        <v>3134</v>
      </c>
      <c r="E987" s="17" t="s">
        <v>3135</v>
      </c>
      <c r="F987" s="18" t="s">
        <v>55</v>
      </c>
      <c r="G987" s="17" t="s">
        <v>15016</v>
      </c>
    </row>
    <row r="988" spans="1:7" ht="37.5">
      <c r="A988" s="200">
        <f t="shared" si="18"/>
        <v>982</v>
      </c>
      <c r="B988" s="17">
        <v>33</v>
      </c>
      <c r="C988" s="17" t="s">
        <v>51</v>
      </c>
      <c r="D988" s="17" t="s">
        <v>3136</v>
      </c>
      <c r="E988" s="17" t="s">
        <v>3137</v>
      </c>
      <c r="F988" s="18" t="s">
        <v>55</v>
      </c>
      <c r="G988" s="17" t="s">
        <v>15017</v>
      </c>
    </row>
    <row r="989" spans="1:7" ht="37.5">
      <c r="A989" s="200">
        <f t="shared" si="18"/>
        <v>983</v>
      </c>
      <c r="B989" s="17">
        <v>34</v>
      </c>
      <c r="C989" s="17" t="s">
        <v>51</v>
      </c>
      <c r="D989" s="17" t="s">
        <v>3138</v>
      </c>
      <c r="E989" s="17" t="s">
        <v>3139</v>
      </c>
      <c r="F989" s="17" t="s">
        <v>22</v>
      </c>
      <c r="G989" s="17" t="s">
        <v>15018</v>
      </c>
    </row>
    <row r="990" spans="1:7" ht="37.5">
      <c r="A990" s="200">
        <f t="shared" si="18"/>
        <v>984</v>
      </c>
      <c r="B990" s="17">
        <v>35</v>
      </c>
      <c r="C990" s="17" t="s">
        <v>51</v>
      </c>
      <c r="D990" s="17" t="s">
        <v>3140</v>
      </c>
      <c r="E990" s="17" t="s">
        <v>3141</v>
      </c>
      <c r="F990" s="17" t="s">
        <v>22</v>
      </c>
      <c r="G990" s="17" t="s">
        <v>15019</v>
      </c>
    </row>
    <row r="991" spans="1:7" ht="56.25">
      <c r="A991" s="200">
        <f t="shared" si="18"/>
        <v>985</v>
      </c>
      <c r="B991" s="17">
        <v>36</v>
      </c>
      <c r="C991" s="17" t="s">
        <v>51</v>
      </c>
      <c r="D991" s="17" t="s">
        <v>3142</v>
      </c>
      <c r="E991" s="17" t="s">
        <v>3143</v>
      </c>
      <c r="F991" s="17" t="s">
        <v>22</v>
      </c>
      <c r="G991" s="17" t="s">
        <v>15020</v>
      </c>
    </row>
    <row r="992" spans="1:7" ht="56.25">
      <c r="A992" s="200">
        <f t="shared" si="18"/>
        <v>986</v>
      </c>
      <c r="B992" s="17">
        <v>37</v>
      </c>
      <c r="C992" s="17" t="s">
        <v>51</v>
      </c>
      <c r="D992" s="17" t="s">
        <v>3144</v>
      </c>
      <c r="E992" s="17" t="s">
        <v>3145</v>
      </c>
      <c r="F992" s="18" t="s">
        <v>55</v>
      </c>
      <c r="G992" s="17" t="s">
        <v>15021</v>
      </c>
    </row>
    <row r="993" spans="1:7" ht="37.5">
      <c r="A993" s="200">
        <f t="shared" si="18"/>
        <v>987</v>
      </c>
      <c r="B993" s="17">
        <v>38</v>
      </c>
      <c r="C993" s="17" t="s">
        <v>51</v>
      </c>
      <c r="D993" s="17" t="s">
        <v>3146</v>
      </c>
      <c r="E993" s="17" t="s">
        <v>3147</v>
      </c>
      <c r="F993" s="17" t="s">
        <v>22</v>
      </c>
      <c r="G993" s="17" t="s">
        <v>15022</v>
      </c>
    </row>
    <row r="994" spans="1:7" ht="37.5">
      <c r="A994" s="200">
        <f t="shared" si="18"/>
        <v>988</v>
      </c>
      <c r="B994" s="17">
        <v>39</v>
      </c>
      <c r="C994" s="17" t="s">
        <v>51</v>
      </c>
      <c r="D994" s="17" t="s">
        <v>3148</v>
      </c>
      <c r="E994" s="17" t="s">
        <v>3149</v>
      </c>
      <c r="F994" s="17" t="s">
        <v>22</v>
      </c>
      <c r="G994" s="17" t="s">
        <v>15023</v>
      </c>
    </row>
    <row r="995" spans="1:7" ht="56.25">
      <c r="A995" s="200">
        <f t="shared" si="18"/>
        <v>989</v>
      </c>
      <c r="B995" s="17">
        <v>40</v>
      </c>
      <c r="C995" s="17" t="s">
        <v>51</v>
      </c>
      <c r="D995" s="17" t="s">
        <v>3150</v>
      </c>
      <c r="E995" s="17" t="s">
        <v>3151</v>
      </c>
      <c r="F995" s="17" t="s">
        <v>22</v>
      </c>
      <c r="G995" s="17" t="s">
        <v>15024</v>
      </c>
    </row>
    <row r="996" spans="1:7" ht="37.5">
      <c r="A996" s="200">
        <f t="shared" si="18"/>
        <v>990</v>
      </c>
      <c r="B996" s="17">
        <v>41</v>
      </c>
      <c r="C996" s="17" t="s">
        <v>51</v>
      </c>
      <c r="D996" s="17" t="s">
        <v>3152</v>
      </c>
      <c r="E996" s="17" t="s">
        <v>3153</v>
      </c>
      <c r="F996" s="18" t="s">
        <v>55</v>
      </c>
      <c r="G996" s="17" t="s">
        <v>15025</v>
      </c>
    </row>
    <row r="997" spans="1:7" ht="37.5">
      <c r="A997" s="200">
        <f t="shared" si="18"/>
        <v>991</v>
      </c>
      <c r="B997" s="17">
        <v>42</v>
      </c>
      <c r="C997" s="17" t="s">
        <v>51</v>
      </c>
      <c r="D997" s="17" t="s">
        <v>3154</v>
      </c>
      <c r="E997" s="17" t="s">
        <v>3155</v>
      </c>
      <c r="F997" s="18" t="s">
        <v>55</v>
      </c>
      <c r="G997" s="17" t="s">
        <v>15026</v>
      </c>
    </row>
    <row r="998" spans="1:7" ht="37.5">
      <c r="A998" s="200">
        <f t="shared" si="18"/>
        <v>992</v>
      </c>
      <c r="B998" s="17">
        <v>43</v>
      </c>
      <c r="C998" s="17" t="s">
        <v>51</v>
      </c>
      <c r="D998" s="17" t="s">
        <v>3156</v>
      </c>
      <c r="E998" s="17" t="s">
        <v>3157</v>
      </c>
      <c r="F998" s="17" t="s">
        <v>22</v>
      </c>
      <c r="G998" s="17" t="s">
        <v>15027</v>
      </c>
    </row>
    <row r="999" spans="1:7" ht="56.25">
      <c r="A999" s="200">
        <f t="shared" si="18"/>
        <v>993</v>
      </c>
      <c r="B999" s="17">
        <v>44</v>
      </c>
      <c r="C999" s="17" t="s">
        <v>51</v>
      </c>
      <c r="D999" s="17" t="s">
        <v>3158</v>
      </c>
      <c r="E999" s="17" t="s">
        <v>3159</v>
      </c>
      <c r="F999" s="17" t="s">
        <v>22</v>
      </c>
      <c r="G999" s="17" t="s">
        <v>15028</v>
      </c>
    </row>
    <row r="1000" spans="1:7" ht="37.5">
      <c r="A1000" s="200">
        <f t="shared" si="18"/>
        <v>994</v>
      </c>
      <c r="B1000" s="17">
        <v>45</v>
      </c>
      <c r="C1000" s="17" t="s">
        <v>51</v>
      </c>
      <c r="D1000" s="17" t="s">
        <v>3160</v>
      </c>
      <c r="E1000" s="17" t="s">
        <v>3161</v>
      </c>
      <c r="F1000" s="18" t="s">
        <v>55</v>
      </c>
      <c r="G1000" s="17" t="s">
        <v>15029</v>
      </c>
    </row>
    <row r="1001" spans="1:7" ht="56.25">
      <c r="A1001" s="200">
        <f t="shared" si="18"/>
        <v>995</v>
      </c>
      <c r="B1001" s="17">
        <v>46</v>
      </c>
      <c r="C1001" s="17" t="s">
        <v>51</v>
      </c>
      <c r="D1001" s="17" t="s">
        <v>3162</v>
      </c>
      <c r="E1001" s="17" t="s">
        <v>3163</v>
      </c>
      <c r="F1001" s="17" t="s">
        <v>22</v>
      </c>
      <c r="G1001" s="17" t="s">
        <v>15030</v>
      </c>
    </row>
    <row r="1002" spans="1:7" ht="56.25">
      <c r="A1002" s="200">
        <f t="shared" si="18"/>
        <v>996</v>
      </c>
      <c r="B1002" s="17">
        <v>47</v>
      </c>
      <c r="C1002" s="17" t="s">
        <v>51</v>
      </c>
      <c r="D1002" s="17" t="s">
        <v>3164</v>
      </c>
      <c r="E1002" s="17" t="s">
        <v>3165</v>
      </c>
      <c r="F1002" s="17" t="s">
        <v>22</v>
      </c>
      <c r="G1002" s="17" t="s">
        <v>15031</v>
      </c>
    </row>
    <row r="1003" spans="1:7" ht="56.25">
      <c r="A1003" s="200">
        <f t="shared" si="18"/>
        <v>997</v>
      </c>
      <c r="B1003" s="17">
        <v>48</v>
      </c>
      <c r="C1003" s="17" t="s">
        <v>51</v>
      </c>
      <c r="D1003" s="17" t="s">
        <v>3166</v>
      </c>
      <c r="E1003" s="17" t="s">
        <v>3167</v>
      </c>
      <c r="F1003" s="17" t="s">
        <v>22</v>
      </c>
      <c r="G1003" s="17" t="s">
        <v>15032</v>
      </c>
    </row>
    <row r="1004" spans="1:7" ht="56.25">
      <c r="A1004" s="200">
        <f t="shared" si="18"/>
        <v>998</v>
      </c>
      <c r="B1004" s="17">
        <v>49</v>
      </c>
      <c r="C1004" s="17" t="s">
        <v>51</v>
      </c>
      <c r="D1004" s="17" t="s">
        <v>3168</v>
      </c>
      <c r="E1004" s="17" t="s">
        <v>3169</v>
      </c>
      <c r="F1004" s="17" t="s">
        <v>22</v>
      </c>
      <c r="G1004" s="17" t="s">
        <v>15033</v>
      </c>
    </row>
    <row r="1005" spans="1:7" ht="37.5">
      <c r="A1005" s="200">
        <f t="shared" si="18"/>
        <v>999</v>
      </c>
      <c r="B1005" s="17">
        <v>50</v>
      </c>
      <c r="C1005" s="17" t="s">
        <v>51</v>
      </c>
      <c r="D1005" s="17" t="s">
        <v>3170</v>
      </c>
      <c r="E1005" s="17" t="s">
        <v>3115</v>
      </c>
      <c r="F1005" s="18" t="s">
        <v>55</v>
      </c>
      <c r="G1005" s="17" t="s">
        <v>15034</v>
      </c>
    </row>
    <row r="1006" spans="1:7" ht="37.5">
      <c r="A1006" s="200">
        <f t="shared" si="18"/>
        <v>1000</v>
      </c>
      <c r="B1006" s="17">
        <v>51</v>
      </c>
      <c r="C1006" s="17" t="s">
        <v>51</v>
      </c>
      <c r="D1006" s="17" t="s">
        <v>3171</v>
      </c>
      <c r="E1006" s="17" t="s">
        <v>3172</v>
      </c>
      <c r="F1006" s="17" t="s">
        <v>22</v>
      </c>
      <c r="G1006" s="17" t="s">
        <v>15035</v>
      </c>
    </row>
    <row r="1007" spans="1:7" ht="56.25">
      <c r="A1007" s="200">
        <f t="shared" si="18"/>
        <v>1001</v>
      </c>
      <c r="B1007" s="17">
        <v>52</v>
      </c>
      <c r="C1007" s="17" t="s">
        <v>51</v>
      </c>
      <c r="D1007" s="17" t="s">
        <v>3174</v>
      </c>
      <c r="E1007" s="17" t="s">
        <v>3175</v>
      </c>
      <c r="F1007" s="18" t="s">
        <v>55</v>
      </c>
      <c r="G1007" s="17" t="s">
        <v>13054</v>
      </c>
    </row>
    <row r="1008" spans="1:7" ht="37.5">
      <c r="A1008" s="200">
        <f t="shared" si="18"/>
        <v>1002</v>
      </c>
      <c r="B1008" s="17">
        <v>53</v>
      </c>
      <c r="C1008" s="17" t="s">
        <v>51</v>
      </c>
      <c r="D1008" s="17" t="s">
        <v>3177</v>
      </c>
      <c r="E1008" s="17" t="s">
        <v>3178</v>
      </c>
      <c r="F1008" s="17" t="s">
        <v>22</v>
      </c>
      <c r="G1008" s="17" t="s">
        <v>15036</v>
      </c>
    </row>
    <row r="1009" spans="1:7" ht="37.5">
      <c r="A1009" s="200">
        <f t="shared" si="18"/>
        <v>1003</v>
      </c>
      <c r="B1009" s="17">
        <v>54</v>
      </c>
      <c r="C1009" s="17" t="s">
        <v>51</v>
      </c>
      <c r="D1009" s="17" t="s">
        <v>3179</v>
      </c>
      <c r="E1009" s="17" t="s">
        <v>3180</v>
      </c>
      <c r="F1009" s="17" t="s">
        <v>22</v>
      </c>
      <c r="G1009" s="17" t="s">
        <v>15037</v>
      </c>
    </row>
    <row r="1010" spans="1:7" ht="37.5">
      <c r="A1010" s="200">
        <f t="shared" si="18"/>
        <v>1004</v>
      </c>
      <c r="B1010" s="17">
        <v>55</v>
      </c>
      <c r="C1010" s="17" t="s">
        <v>51</v>
      </c>
      <c r="D1010" s="17" t="s">
        <v>3181</v>
      </c>
      <c r="E1010" s="17" t="s">
        <v>3182</v>
      </c>
      <c r="F1010" s="18" t="s">
        <v>55</v>
      </c>
      <c r="G1010" s="17" t="s">
        <v>15038</v>
      </c>
    </row>
    <row r="1011" spans="1:7" ht="56.25">
      <c r="A1011" s="200">
        <f t="shared" si="18"/>
        <v>1005</v>
      </c>
      <c r="B1011" s="17">
        <v>56</v>
      </c>
      <c r="C1011" s="17" t="s">
        <v>51</v>
      </c>
      <c r="D1011" s="17" t="s">
        <v>3183</v>
      </c>
      <c r="E1011" s="17" t="s">
        <v>3184</v>
      </c>
      <c r="F1011" s="17" t="s">
        <v>22</v>
      </c>
      <c r="G1011" s="17" t="s">
        <v>13194</v>
      </c>
    </row>
    <row r="1012" spans="1:7" ht="37.5">
      <c r="A1012" s="200">
        <f t="shared" si="18"/>
        <v>1006</v>
      </c>
      <c r="B1012" s="17">
        <v>57</v>
      </c>
      <c r="C1012" s="17" t="s">
        <v>51</v>
      </c>
      <c r="D1012" s="17" t="s">
        <v>3186</v>
      </c>
      <c r="E1012" s="17" t="s">
        <v>3187</v>
      </c>
      <c r="F1012" s="17" t="s">
        <v>22</v>
      </c>
      <c r="G1012" s="17" t="s">
        <v>15039</v>
      </c>
    </row>
    <row r="1013" spans="1:7" ht="37.5">
      <c r="A1013" s="200">
        <f t="shared" si="18"/>
        <v>1007</v>
      </c>
      <c r="B1013" s="17">
        <v>58</v>
      </c>
      <c r="C1013" s="17" t="s">
        <v>51</v>
      </c>
      <c r="D1013" s="17" t="s">
        <v>3188</v>
      </c>
      <c r="E1013" s="17" t="s">
        <v>3189</v>
      </c>
      <c r="F1013" s="18" t="s">
        <v>55</v>
      </c>
      <c r="G1013" s="17" t="s">
        <v>15040</v>
      </c>
    </row>
    <row r="1014" spans="1:7" ht="37.5">
      <c r="A1014" s="200">
        <f t="shared" si="18"/>
        <v>1008</v>
      </c>
      <c r="B1014" s="17">
        <v>59</v>
      </c>
      <c r="C1014" s="17" t="s">
        <v>51</v>
      </c>
      <c r="D1014" s="17" t="s">
        <v>3190</v>
      </c>
      <c r="E1014" s="17" t="s">
        <v>3103</v>
      </c>
      <c r="F1014" s="18" t="s">
        <v>55</v>
      </c>
      <c r="G1014" s="17" t="s">
        <v>15041</v>
      </c>
    </row>
    <row r="1015" spans="1:7" ht="37.5">
      <c r="A1015" s="200">
        <f t="shared" si="18"/>
        <v>1009</v>
      </c>
      <c r="B1015" s="17">
        <v>60</v>
      </c>
      <c r="C1015" s="17" t="s">
        <v>51</v>
      </c>
      <c r="D1015" s="17" t="s">
        <v>3192</v>
      </c>
      <c r="E1015" s="17" t="s">
        <v>3169</v>
      </c>
      <c r="F1015" s="17" t="s">
        <v>22</v>
      </c>
      <c r="G1015" s="17" t="s">
        <v>15042</v>
      </c>
    </row>
    <row r="1016" spans="1:7" ht="56.25">
      <c r="A1016" s="200">
        <f t="shared" si="18"/>
        <v>1010</v>
      </c>
      <c r="B1016" s="17">
        <v>61</v>
      </c>
      <c r="C1016" s="17" t="s">
        <v>51</v>
      </c>
      <c r="D1016" s="17" t="s">
        <v>3193</v>
      </c>
      <c r="E1016" s="17" t="s">
        <v>3194</v>
      </c>
      <c r="F1016" s="17" t="s">
        <v>22</v>
      </c>
      <c r="G1016" s="17" t="s">
        <v>15043</v>
      </c>
    </row>
    <row r="1017" spans="1:7" ht="37.5">
      <c r="A1017" s="200">
        <f t="shared" si="18"/>
        <v>1011</v>
      </c>
      <c r="B1017" s="17">
        <v>62</v>
      </c>
      <c r="C1017" s="17" t="s">
        <v>51</v>
      </c>
      <c r="D1017" s="17" t="s">
        <v>3195</v>
      </c>
      <c r="E1017" s="17" t="s">
        <v>3196</v>
      </c>
      <c r="F1017" s="17" t="s">
        <v>22</v>
      </c>
      <c r="G1017" s="17" t="s">
        <v>15044</v>
      </c>
    </row>
    <row r="1018" spans="1:7" ht="56.25">
      <c r="A1018" s="200">
        <f t="shared" si="18"/>
        <v>1012</v>
      </c>
      <c r="B1018" s="17">
        <v>63</v>
      </c>
      <c r="C1018" s="17" t="s">
        <v>51</v>
      </c>
      <c r="D1018" s="17" t="s">
        <v>3197</v>
      </c>
      <c r="E1018" s="17" t="s">
        <v>3198</v>
      </c>
      <c r="F1018" s="18" t="s">
        <v>55</v>
      </c>
      <c r="G1018" s="17" t="s">
        <v>15045</v>
      </c>
    </row>
    <row r="1019" spans="1:7" ht="37.5">
      <c r="A1019" s="200">
        <f t="shared" si="18"/>
        <v>1013</v>
      </c>
      <c r="B1019" s="17">
        <v>64</v>
      </c>
      <c r="C1019" s="17" t="s">
        <v>51</v>
      </c>
      <c r="D1019" s="17" t="s">
        <v>3199</v>
      </c>
      <c r="E1019" s="17" t="s">
        <v>3169</v>
      </c>
      <c r="F1019" s="17" t="s">
        <v>22</v>
      </c>
      <c r="G1019" s="17" t="s">
        <v>15046</v>
      </c>
    </row>
    <row r="1020" spans="1:7" ht="37.5">
      <c r="A1020" s="200">
        <f t="shared" si="18"/>
        <v>1014</v>
      </c>
      <c r="B1020" s="17">
        <v>65</v>
      </c>
      <c r="C1020" s="17" t="s">
        <v>51</v>
      </c>
      <c r="D1020" s="17" t="s">
        <v>3200</v>
      </c>
      <c r="E1020" s="17" t="s">
        <v>3169</v>
      </c>
      <c r="F1020" s="17" t="s">
        <v>22</v>
      </c>
      <c r="G1020" s="17" t="s">
        <v>15047</v>
      </c>
    </row>
    <row r="1021" spans="1:7" ht="56.25">
      <c r="A1021" s="200">
        <f t="shared" si="18"/>
        <v>1015</v>
      </c>
      <c r="B1021" s="17">
        <v>66</v>
      </c>
      <c r="C1021" s="17" t="s">
        <v>51</v>
      </c>
      <c r="D1021" s="17" t="s">
        <v>3201</v>
      </c>
      <c r="E1021" s="17" t="s">
        <v>3202</v>
      </c>
      <c r="F1021" s="17" t="s">
        <v>22</v>
      </c>
      <c r="G1021" s="17" t="s">
        <v>15048</v>
      </c>
    </row>
    <row r="1022" spans="1:7" ht="56.25">
      <c r="A1022" s="200">
        <f t="shared" si="18"/>
        <v>1016</v>
      </c>
      <c r="B1022" s="17">
        <v>67</v>
      </c>
      <c r="C1022" s="17" t="s">
        <v>51</v>
      </c>
      <c r="D1022" s="17" t="s">
        <v>3203</v>
      </c>
      <c r="E1022" s="17" t="s">
        <v>3204</v>
      </c>
      <c r="F1022" s="18" t="s">
        <v>55</v>
      </c>
      <c r="G1022" s="17" t="s">
        <v>15049</v>
      </c>
    </row>
    <row r="1023" spans="1:7" ht="37.5">
      <c r="A1023" s="200">
        <f t="shared" si="18"/>
        <v>1017</v>
      </c>
      <c r="B1023" s="17">
        <v>68</v>
      </c>
      <c r="C1023" s="17" t="s">
        <v>51</v>
      </c>
      <c r="D1023" s="17" t="s">
        <v>3205</v>
      </c>
      <c r="E1023" s="17" t="s">
        <v>3169</v>
      </c>
      <c r="F1023" s="18" t="s">
        <v>55</v>
      </c>
      <c r="G1023" s="17" t="s">
        <v>15050</v>
      </c>
    </row>
    <row r="1024" spans="1:7" ht="37.5">
      <c r="A1024" s="200">
        <f t="shared" si="18"/>
        <v>1018</v>
      </c>
      <c r="B1024" s="17">
        <v>69</v>
      </c>
      <c r="C1024" s="17" t="s">
        <v>51</v>
      </c>
      <c r="D1024" s="17" t="s">
        <v>3206</v>
      </c>
      <c r="E1024" s="17" t="s">
        <v>3169</v>
      </c>
      <c r="F1024" s="18" t="s">
        <v>55</v>
      </c>
      <c r="G1024" s="17" t="s">
        <v>15051</v>
      </c>
    </row>
    <row r="1025" spans="1:7" ht="37.5">
      <c r="A1025" s="200">
        <f t="shared" si="18"/>
        <v>1019</v>
      </c>
      <c r="B1025" s="17">
        <v>70</v>
      </c>
      <c r="C1025" s="17" t="s">
        <v>51</v>
      </c>
      <c r="D1025" s="17" t="s">
        <v>3207</v>
      </c>
      <c r="E1025" s="17" t="s">
        <v>3208</v>
      </c>
      <c r="F1025" s="18" t="s">
        <v>55</v>
      </c>
      <c r="G1025" s="17" t="s">
        <v>15052</v>
      </c>
    </row>
    <row r="1026" spans="1:7" ht="37.5">
      <c r="A1026" s="200">
        <f t="shared" si="18"/>
        <v>1020</v>
      </c>
      <c r="B1026" s="17">
        <v>71</v>
      </c>
      <c r="C1026" s="17" t="s">
        <v>51</v>
      </c>
      <c r="D1026" s="17" t="s">
        <v>3209</v>
      </c>
      <c r="E1026" s="17" t="s">
        <v>3210</v>
      </c>
      <c r="F1026" s="18" t="s">
        <v>55</v>
      </c>
      <c r="G1026" s="17" t="s">
        <v>15053</v>
      </c>
    </row>
    <row r="1027" spans="1:7" ht="37.5">
      <c r="A1027" s="200">
        <f t="shared" si="18"/>
        <v>1021</v>
      </c>
      <c r="B1027" s="17">
        <v>72</v>
      </c>
      <c r="C1027" s="17" t="s">
        <v>51</v>
      </c>
      <c r="D1027" s="17" t="s">
        <v>3211</v>
      </c>
      <c r="E1027" s="17" t="s">
        <v>3212</v>
      </c>
      <c r="F1027" s="18" t="s">
        <v>55</v>
      </c>
      <c r="G1027" s="17" t="s">
        <v>15054</v>
      </c>
    </row>
    <row r="1028" spans="1:7" ht="37.5">
      <c r="A1028" s="200">
        <f t="shared" si="18"/>
        <v>1022</v>
      </c>
      <c r="B1028" s="17">
        <v>73</v>
      </c>
      <c r="C1028" s="17" t="s">
        <v>51</v>
      </c>
      <c r="D1028" s="17" t="s">
        <v>3213</v>
      </c>
      <c r="E1028" s="17" t="s">
        <v>3103</v>
      </c>
      <c r="F1028" s="18" t="s">
        <v>55</v>
      </c>
      <c r="G1028" s="17" t="s">
        <v>15055</v>
      </c>
    </row>
    <row r="1029" spans="1:7" ht="37.5">
      <c r="A1029" s="200">
        <f t="shared" si="18"/>
        <v>1023</v>
      </c>
      <c r="B1029" s="17">
        <v>74</v>
      </c>
      <c r="C1029" s="17" t="s">
        <v>51</v>
      </c>
      <c r="D1029" s="17" t="s">
        <v>3214</v>
      </c>
      <c r="E1029" s="17" t="s">
        <v>3215</v>
      </c>
      <c r="F1029" s="18" t="s">
        <v>55</v>
      </c>
      <c r="G1029" s="17" t="s">
        <v>15056</v>
      </c>
    </row>
    <row r="1030" spans="1:7" ht="56.25">
      <c r="A1030" s="200">
        <f t="shared" si="18"/>
        <v>1024</v>
      </c>
      <c r="B1030" s="17">
        <v>75</v>
      </c>
      <c r="C1030" s="17" t="s">
        <v>51</v>
      </c>
      <c r="D1030" s="17" t="s">
        <v>3216</v>
      </c>
      <c r="E1030" s="17" t="s">
        <v>3217</v>
      </c>
      <c r="F1030" s="18" t="s">
        <v>55</v>
      </c>
      <c r="G1030" s="17" t="s">
        <v>13096</v>
      </c>
    </row>
    <row r="1031" spans="1:7" ht="56.25">
      <c r="A1031" s="200">
        <f t="shared" si="18"/>
        <v>1025</v>
      </c>
      <c r="B1031" s="17">
        <v>76</v>
      </c>
      <c r="C1031" s="17" t="s">
        <v>51</v>
      </c>
      <c r="D1031" s="17" t="s">
        <v>3219</v>
      </c>
      <c r="E1031" s="17" t="s">
        <v>3220</v>
      </c>
      <c r="F1031" s="18" t="s">
        <v>55</v>
      </c>
      <c r="G1031" s="17" t="s">
        <v>15057</v>
      </c>
    </row>
    <row r="1032" spans="1:7" ht="37.5">
      <c r="A1032" s="200">
        <f t="shared" si="18"/>
        <v>1026</v>
      </c>
      <c r="B1032" s="17">
        <v>77</v>
      </c>
      <c r="C1032" s="17" t="s">
        <v>51</v>
      </c>
      <c r="D1032" s="17" t="s">
        <v>3221</v>
      </c>
      <c r="E1032" s="17" t="s">
        <v>3222</v>
      </c>
      <c r="F1032" s="18" t="s">
        <v>55</v>
      </c>
      <c r="G1032" s="17" t="s">
        <v>15058</v>
      </c>
    </row>
    <row r="1033" spans="1:7" ht="37.5">
      <c r="A1033" s="200">
        <f t="shared" si="18"/>
        <v>1027</v>
      </c>
      <c r="B1033" s="17">
        <v>78</v>
      </c>
      <c r="C1033" s="17" t="s">
        <v>51</v>
      </c>
      <c r="D1033" s="17" t="s">
        <v>3223</v>
      </c>
      <c r="E1033" s="17" t="s">
        <v>3224</v>
      </c>
      <c r="F1033" s="18" t="s">
        <v>55</v>
      </c>
      <c r="G1033" s="17" t="s">
        <v>15059</v>
      </c>
    </row>
    <row r="1034" spans="1:7" ht="37.5">
      <c r="A1034" s="200">
        <f t="shared" ref="A1034:A1097" si="19">+A1033+1</f>
        <v>1028</v>
      </c>
      <c r="B1034" s="17">
        <v>79</v>
      </c>
      <c r="C1034" s="17" t="s">
        <v>51</v>
      </c>
      <c r="D1034" s="17" t="s">
        <v>3225</v>
      </c>
      <c r="E1034" s="17" t="s">
        <v>3224</v>
      </c>
      <c r="F1034" s="18" t="s">
        <v>55</v>
      </c>
      <c r="G1034" s="17" t="s">
        <v>15060</v>
      </c>
    </row>
    <row r="1035" spans="1:7" ht="56.25">
      <c r="A1035" s="200">
        <f t="shared" si="19"/>
        <v>1029</v>
      </c>
      <c r="B1035" s="17">
        <v>80</v>
      </c>
      <c r="C1035" s="17" t="s">
        <v>51</v>
      </c>
      <c r="D1035" s="17" t="s">
        <v>3227</v>
      </c>
      <c r="E1035" s="17" t="s">
        <v>3228</v>
      </c>
      <c r="F1035" s="18" t="s">
        <v>55</v>
      </c>
      <c r="G1035" s="17" t="s">
        <v>15061</v>
      </c>
    </row>
    <row r="1036" spans="1:7" ht="37.5">
      <c r="A1036" s="200">
        <f t="shared" si="19"/>
        <v>1030</v>
      </c>
      <c r="B1036" s="17">
        <v>81</v>
      </c>
      <c r="C1036" s="17" t="s">
        <v>51</v>
      </c>
      <c r="D1036" s="17" t="s">
        <v>3229</v>
      </c>
      <c r="E1036" s="17" t="s">
        <v>3230</v>
      </c>
      <c r="F1036" s="18" t="s">
        <v>55</v>
      </c>
      <c r="G1036" s="17" t="s">
        <v>13035</v>
      </c>
    </row>
    <row r="1037" spans="1:7" ht="37.5">
      <c r="A1037" s="200">
        <f t="shared" si="19"/>
        <v>1031</v>
      </c>
      <c r="B1037" s="17">
        <v>82</v>
      </c>
      <c r="C1037" s="17" t="s">
        <v>51</v>
      </c>
      <c r="D1037" s="17" t="s">
        <v>3232</v>
      </c>
      <c r="E1037" s="17" t="s">
        <v>3115</v>
      </c>
      <c r="F1037" s="18" t="s">
        <v>55</v>
      </c>
      <c r="G1037" s="17" t="s">
        <v>15062</v>
      </c>
    </row>
    <row r="1038" spans="1:7" ht="56.25">
      <c r="A1038" s="200">
        <f t="shared" si="19"/>
        <v>1032</v>
      </c>
      <c r="B1038" s="17">
        <v>83</v>
      </c>
      <c r="C1038" s="17" t="s">
        <v>51</v>
      </c>
      <c r="D1038" s="17" t="s">
        <v>3233</v>
      </c>
      <c r="E1038" s="17" t="s">
        <v>3115</v>
      </c>
      <c r="F1038" s="18" t="s">
        <v>55</v>
      </c>
      <c r="G1038" s="17" t="s">
        <v>13156</v>
      </c>
    </row>
    <row r="1039" spans="1:7" ht="56.25">
      <c r="A1039" s="200">
        <f t="shared" si="19"/>
        <v>1033</v>
      </c>
      <c r="B1039" s="17">
        <v>84</v>
      </c>
      <c r="C1039" s="17" t="s">
        <v>51</v>
      </c>
      <c r="D1039" s="17" t="s">
        <v>3235</v>
      </c>
      <c r="E1039" s="17" t="s">
        <v>3236</v>
      </c>
      <c r="F1039" s="18" t="s">
        <v>55</v>
      </c>
      <c r="G1039" s="17" t="s">
        <v>15063</v>
      </c>
    </row>
    <row r="1040" spans="1:7" ht="37.5">
      <c r="A1040" s="200">
        <f t="shared" si="19"/>
        <v>1034</v>
      </c>
      <c r="B1040" s="17">
        <v>85</v>
      </c>
      <c r="C1040" s="17" t="s">
        <v>51</v>
      </c>
      <c r="D1040" s="17" t="s">
        <v>3237</v>
      </c>
      <c r="E1040" s="17" t="s">
        <v>3161</v>
      </c>
      <c r="F1040" s="18" t="s">
        <v>55</v>
      </c>
      <c r="G1040" s="17" t="s">
        <v>15064</v>
      </c>
    </row>
    <row r="1041" spans="1:7" ht="37.5">
      <c r="A1041" s="200">
        <f t="shared" si="19"/>
        <v>1035</v>
      </c>
      <c r="B1041" s="17">
        <v>86</v>
      </c>
      <c r="C1041" s="17" t="s">
        <v>51</v>
      </c>
      <c r="D1041" s="17" t="s">
        <v>3238</v>
      </c>
      <c r="E1041" s="17" t="s">
        <v>3239</v>
      </c>
      <c r="F1041" s="18" t="s">
        <v>55</v>
      </c>
      <c r="G1041" s="17" t="s">
        <v>15065</v>
      </c>
    </row>
    <row r="1042" spans="1:7" ht="56.25">
      <c r="A1042" s="200">
        <f t="shared" si="19"/>
        <v>1036</v>
      </c>
      <c r="B1042" s="17">
        <v>87</v>
      </c>
      <c r="C1042" s="17" t="s">
        <v>51</v>
      </c>
      <c r="D1042" s="17" t="s">
        <v>3240</v>
      </c>
      <c r="E1042" s="17" t="s">
        <v>3241</v>
      </c>
      <c r="F1042" s="18" t="s">
        <v>55</v>
      </c>
      <c r="G1042" s="17" t="s">
        <v>15066</v>
      </c>
    </row>
    <row r="1043" spans="1:7" ht="37.5">
      <c r="A1043" s="200">
        <f t="shared" si="19"/>
        <v>1037</v>
      </c>
      <c r="B1043" s="17">
        <v>88</v>
      </c>
      <c r="C1043" s="17" t="s">
        <v>51</v>
      </c>
      <c r="D1043" s="17" t="s">
        <v>3242</v>
      </c>
      <c r="E1043" s="17" t="s">
        <v>3103</v>
      </c>
      <c r="F1043" s="18" t="s">
        <v>55</v>
      </c>
      <c r="G1043" s="17" t="s">
        <v>15067</v>
      </c>
    </row>
    <row r="1044" spans="1:7" ht="37.5">
      <c r="A1044" s="200">
        <f t="shared" si="19"/>
        <v>1038</v>
      </c>
      <c r="B1044" s="17">
        <v>89</v>
      </c>
      <c r="C1044" s="17" t="s">
        <v>51</v>
      </c>
      <c r="D1044" s="17" t="s">
        <v>3243</v>
      </c>
      <c r="E1044" s="17" t="s">
        <v>3244</v>
      </c>
      <c r="F1044" s="18" t="s">
        <v>55</v>
      </c>
      <c r="G1044" s="17" t="s">
        <v>15068</v>
      </c>
    </row>
    <row r="1045" spans="1:7" ht="56.25">
      <c r="A1045" s="200">
        <f t="shared" si="19"/>
        <v>1039</v>
      </c>
      <c r="B1045" s="17">
        <v>90</v>
      </c>
      <c r="C1045" s="17" t="s">
        <v>51</v>
      </c>
      <c r="D1045" s="17" t="s">
        <v>3245</v>
      </c>
      <c r="E1045" s="17" t="s">
        <v>3246</v>
      </c>
      <c r="F1045" s="18" t="s">
        <v>55</v>
      </c>
      <c r="G1045" s="17" t="s">
        <v>15069</v>
      </c>
    </row>
    <row r="1046" spans="1:7" ht="37.5">
      <c r="A1046" s="200">
        <f t="shared" si="19"/>
        <v>1040</v>
      </c>
      <c r="B1046" s="17">
        <v>91</v>
      </c>
      <c r="C1046" s="17" t="s">
        <v>51</v>
      </c>
      <c r="D1046" s="17" t="s">
        <v>3247</v>
      </c>
      <c r="E1046" s="17" t="s">
        <v>3248</v>
      </c>
      <c r="F1046" s="18" t="s">
        <v>55</v>
      </c>
      <c r="G1046" s="17" t="s">
        <v>13078</v>
      </c>
    </row>
    <row r="1047" spans="1:7" ht="56.25">
      <c r="A1047" s="200">
        <f t="shared" si="19"/>
        <v>1041</v>
      </c>
      <c r="B1047" s="17">
        <v>92</v>
      </c>
      <c r="C1047" s="17" t="s">
        <v>51</v>
      </c>
      <c r="D1047" s="17" t="s">
        <v>3250</v>
      </c>
      <c r="E1047" s="17" t="s">
        <v>3103</v>
      </c>
      <c r="F1047" s="18" t="s">
        <v>55</v>
      </c>
      <c r="G1047" s="17" t="s">
        <v>15070</v>
      </c>
    </row>
    <row r="1048" spans="1:7" ht="37.5">
      <c r="A1048" s="200">
        <f t="shared" si="19"/>
        <v>1042</v>
      </c>
      <c r="B1048" s="17">
        <v>93</v>
      </c>
      <c r="C1048" s="17" t="s">
        <v>51</v>
      </c>
      <c r="D1048" s="17" t="s">
        <v>3251</v>
      </c>
      <c r="E1048" s="17" t="s">
        <v>3252</v>
      </c>
      <c r="F1048" s="18" t="s">
        <v>55</v>
      </c>
      <c r="G1048" s="17" t="s">
        <v>15071</v>
      </c>
    </row>
    <row r="1049" spans="1:7" ht="37.5">
      <c r="A1049" s="200">
        <f t="shared" si="19"/>
        <v>1043</v>
      </c>
      <c r="B1049" s="17">
        <v>94</v>
      </c>
      <c r="C1049" s="17" t="s">
        <v>51</v>
      </c>
      <c r="D1049" s="17" t="s">
        <v>3253</v>
      </c>
      <c r="E1049" s="17" t="s">
        <v>3254</v>
      </c>
      <c r="F1049" s="18" t="s">
        <v>55</v>
      </c>
      <c r="G1049" s="17" t="s">
        <v>15072</v>
      </c>
    </row>
    <row r="1050" spans="1:7" ht="56.25">
      <c r="A1050" s="200">
        <f t="shared" si="19"/>
        <v>1044</v>
      </c>
      <c r="B1050" s="17">
        <v>95</v>
      </c>
      <c r="C1050" s="17" t="s">
        <v>51</v>
      </c>
      <c r="D1050" s="17" t="s">
        <v>3255</v>
      </c>
      <c r="E1050" s="17" t="s">
        <v>3256</v>
      </c>
      <c r="F1050" s="18" t="s">
        <v>55</v>
      </c>
      <c r="G1050" s="17" t="s">
        <v>15073</v>
      </c>
    </row>
    <row r="1051" spans="1:7" ht="56.25">
      <c r="A1051" s="200">
        <f t="shared" si="19"/>
        <v>1045</v>
      </c>
      <c r="B1051" s="17">
        <v>96</v>
      </c>
      <c r="C1051" s="17" t="s">
        <v>51</v>
      </c>
      <c r="D1051" s="17" t="s">
        <v>3258</v>
      </c>
      <c r="E1051" s="17" t="s">
        <v>3259</v>
      </c>
      <c r="F1051" s="18" t="s">
        <v>55</v>
      </c>
      <c r="G1051" s="17" t="s">
        <v>15074</v>
      </c>
    </row>
    <row r="1052" spans="1:7" ht="56.25">
      <c r="A1052" s="200">
        <f t="shared" si="19"/>
        <v>1046</v>
      </c>
      <c r="B1052" s="17">
        <v>97</v>
      </c>
      <c r="C1052" s="17" t="s">
        <v>51</v>
      </c>
      <c r="D1052" s="17" t="s">
        <v>3260</v>
      </c>
      <c r="E1052" s="17" t="s">
        <v>3261</v>
      </c>
      <c r="F1052" s="18" t="s">
        <v>55</v>
      </c>
      <c r="G1052" s="17" t="s">
        <v>15075</v>
      </c>
    </row>
    <row r="1053" spans="1:7" ht="37.5">
      <c r="A1053" s="200">
        <f t="shared" si="19"/>
        <v>1047</v>
      </c>
      <c r="B1053" s="17">
        <v>98</v>
      </c>
      <c r="C1053" s="17" t="s">
        <v>51</v>
      </c>
      <c r="D1053" s="17" t="s">
        <v>3263</v>
      </c>
      <c r="E1053" s="17" t="s">
        <v>3264</v>
      </c>
      <c r="F1053" s="18" t="s">
        <v>55</v>
      </c>
      <c r="G1053" s="17" t="s">
        <v>15076</v>
      </c>
    </row>
    <row r="1054" spans="1:7" ht="37.5">
      <c r="A1054" s="200">
        <f t="shared" si="19"/>
        <v>1048</v>
      </c>
      <c r="B1054" s="17">
        <v>99</v>
      </c>
      <c r="C1054" s="17" t="s">
        <v>51</v>
      </c>
      <c r="D1054" s="17" t="s">
        <v>3265</v>
      </c>
      <c r="E1054" s="17" t="s">
        <v>3115</v>
      </c>
      <c r="F1054" s="18" t="s">
        <v>55</v>
      </c>
      <c r="G1054" s="17" t="s">
        <v>15077</v>
      </c>
    </row>
    <row r="1055" spans="1:7" ht="56.25">
      <c r="A1055" s="200">
        <f t="shared" si="19"/>
        <v>1049</v>
      </c>
      <c r="B1055" s="17">
        <v>100</v>
      </c>
      <c r="C1055" s="17" t="s">
        <v>51</v>
      </c>
      <c r="D1055" s="17" t="s">
        <v>3266</v>
      </c>
      <c r="E1055" s="17" t="s">
        <v>3267</v>
      </c>
      <c r="F1055" s="18" t="s">
        <v>55</v>
      </c>
      <c r="G1055" s="17" t="s">
        <v>15078</v>
      </c>
    </row>
    <row r="1056" spans="1:7" ht="56.25">
      <c r="A1056" s="200">
        <f t="shared" si="19"/>
        <v>1050</v>
      </c>
      <c r="B1056" s="17">
        <v>101</v>
      </c>
      <c r="C1056" s="17" t="s">
        <v>51</v>
      </c>
      <c r="D1056" s="17" t="s">
        <v>3268</v>
      </c>
      <c r="E1056" s="17" t="s">
        <v>3269</v>
      </c>
      <c r="F1056" s="18" t="s">
        <v>55</v>
      </c>
      <c r="G1056" s="17" t="s">
        <v>15079</v>
      </c>
    </row>
    <row r="1057" spans="1:7" ht="37.5">
      <c r="A1057" s="200">
        <f t="shared" si="19"/>
        <v>1051</v>
      </c>
      <c r="B1057" s="17">
        <v>102</v>
      </c>
      <c r="C1057" s="17" t="s">
        <v>51</v>
      </c>
      <c r="D1057" s="17" t="s">
        <v>3270</v>
      </c>
      <c r="E1057" s="17" t="s">
        <v>3271</v>
      </c>
      <c r="F1057" s="18" t="s">
        <v>55</v>
      </c>
      <c r="G1057" s="17" t="s">
        <v>15080</v>
      </c>
    </row>
    <row r="1058" spans="1:7" ht="37.5">
      <c r="A1058" s="200">
        <f t="shared" si="19"/>
        <v>1052</v>
      </c>
      <c r="B1058" s="17">
        <v>103</v>
      </c>
      <c r="C1058" s="17" t="s">
        <v>51</v>
      </c>
      <c r="D1058" s="17" t="s">
        <v>3272</v>
      </c>
      <c r="E1058" s="17" t="s">
        <v>3273</v>
      </c>
      <c r="F1058" s="18" t="s">
        <v>55</v>
      </c>
      <c r="G1058" s="17" t="s">
        <v>15081</v>
      </c>
    </row>
    <row r="1059" spans="1:7" ht="37.5">
      <c r="A1059" s="200">
        <f t="shared" si="19"/>
        <v>1053</v>
      </c>
      <c r="B1059" s="17">
        <v>104</v>
      </c>
      <c r="C1059" s="17" t="s">
        <v>51</v>
      </c>
      <c r="D1059" s="17" t="s">
        <v>3274</v>
      </c>
      <c r="E1059" s="17" t="s">
        <v>3275</v>
      </c>
      <c r="F1059" s="18" t="s">
        <v>55</v>
      </c>
      <c r="G1059" s="17" t="s">
        <v>15082</v>
      </c>
    </row>
    <row r="1060" spans="1:7" ht="37.5">
      <c r="A1060" s="200">
        <f t="shared" si="19"/>
        <v>1054</v>
      </c>
      <c r="B1060" s="17">
        <v>105</v>
      </c>
      <c r="C1060" s="17" t="s">
        <v>51</v>
      </c>
      <c r="D1060" s="17" t="s">
        <v>3276</v>
      </c>
      <c r="E1060" s="17" t="s">
        <v>3035</v>
      </c>
      <c r="F1060" s="18" t="s">
        <v>55</v>
      </c>
      <c r="G1060" s="17" t="s">
        <v>15083</v>
      </c>
    </row>
    <row r="1061" spans="1:7" ht="56.25">
      <c r="A1061" s="200">
        <f t="shared" si="19"/>
        <v>1055</v>
      </c>
      <c r="B1061" s="200">
        <v>1</v>
      </c>
      <c r="C1061" s="17" t="s">
        <v>17</v>
      </c>
      <c r="D1061" s="17" t="s">
        <v>3277</v>
      </c>
      <c r="E1061" s="17" t="s">
        <v>3278</v>
      </c>
      <c r="F1061" s="18" t="s">
        <v>55</v>
      </c>
      <c r="G1061" s="17" t="s">
        <v>15084</v>
      </c>
    </row>
    <row r="1062" spans="1:7" ht="56.25">
      <c r="A1062" s="200">
        <f t="shared" si="19"/>
        <v>1056</v>
      </c>
      <c r="B1062" s="200">
        <v>2</v>
      </c>
      <c r="C1062" s="17" t="s">
        <v>17</v>
      </c>
      <c r="D1062" s="17" t="s">
        <v>3279</v>
      </c>
      <c r="E1062" s="17" t="s">
        <v>3280</v>
      </c>
      <c r="F1062" s="18" t="s">
        <v>55</v>
      </c>
      <c r="G1062" s="17" t="s">
        <v>15085</v>
      </c>
    </row>
    <row r="1063" spans="1:7" ht="37.5">
      <c r="A1063" s="200">
        <f t="shared" si="19"/>
        <v>1057</v>
      </c>
      <c r="B1063" s="200">
        <v>3</v>
      </c>
      <c r="C1063" s="17" t="s">
        <v>17</v>
      </c>
      <c r="D1063" s="17" t="s">
        <v>3281</v>
      </c>
      <c r="E1063" s="17" t="s">
        <v>3282</v>
      </c>
      <c r="F1063" s="18" t="s">
        <v>55</v>
      </c>
      <c r="G1063" s="17" t="s">
        <v>15086</v>
      </c>
    </row>
    <row r="1064" spans="1:7" ht="37.5">
      <c r="A1064" s="200">
        <f t="shared" si="19"/>
        <v>1058</v>
      </c>
      <c r="B1064" s="200">
        <v>4</v>
      </c>
      <c r="C1064" s="17" t="s">
        <v>17</v>
      </c>
      <c r="D1064" s="17" t="s">
        <v>3283</v>
      </c>
      <c r="E1064" s="17" t="s">
        <v>3284</v>
      </c>
      <c r="F1064" s="18" t="s">
        <v>55</v>
      </c>
      <c r="G1064" s="17" t="s">
        <v>15087</v>
      </c>
    </row>
    <row r="1065" spans="1:7" ht="56.25">
      <c r="A1065" s="200">
        <f t="shared" si="19"/>
        <v>1059</v>
      </c>
      <c r="B1065" s="200">
        <v>5</v>
      </c>
      <c r="C1065" s="17" t="s">
        <v>17</v>
      </c>
      <c r="D1065" s="17" t="s">
        <v>3285</v>
      </c>
      <c r="E1065" s="17" t="s">
        <v>3286</v>
      </c>
      <c r="F1065" s="18" t="s">
        <v>55</v>
      </c>
      <c r="G1065" s="17" t="s">
        <v>15088</v>
      </c>
    </row>
    <row r="1066" spans="1:7" ht="37.5">
      <c r="A1066" s="200">
        <f t="shared" si="19"/>
        <v>1060</v>
      </c>
      <c r="B1066" s="200">
        <v>6</v>
      </c>
      <c r="C1066" s="17" t="s">
        <v>17</v>
      </c>
      <c r="D1066" s="17" t="s">
        <v>3287</v>
      </c>
      <c r="E1066" s="17" t="s">
        <v>3288</v>
      </c>
      <c r="F1066" s="18" t="s">
        <v>55</v>
      </c>
      <c r="G1066" s="17" t="s">
        <v>15089</v>
      </c>
    </row>
    <row r="1067" spans="1:7" ht="75">
      <c r="A1067" s="200">
        <f t="shared" si="19"/>
        <v>1061</v>
      </c>
      <c r="B1067" s="200">
        <v>7</v>
      </c>
      <c r="C1067" s="17" t="s">
        <v>17</v>
      </c>
      <c r="D1067" s="17" t="s">
        <v>3289</v>
      </c>
      <c r="E1067" s="17" t="s">
        <v>3290</v>
      </c>
      <c r="F1067" s="18" t="s">
        <v>55</v>
      </c>
      <c r="G1067" s="17" t="s">
        <v>15090</v>
      </c>
    </row>
    <row r="1068" spans="1:7" ht="37.5">
      <c r="A1068" s="200">
        <f t="shared" si="19"/>
        <v>1062</v>
      </c>
      <c r="B1068" s="200">
        <v>8</v>
      </c>
      <c r="C1068" s="17" t="s">
        <v>17</v>
      </c>
      <c r="D1068" s="17" t="s">
        <v>3291</v>
      </c>
      <c r="E1068" s="17" t="s">
        <v>3292</v>
      </c>
      <c r="F1068" s="17" t="s">
        <v>22</v>
      </c>
      <c r="G1068" s="17" t="s">
        <v>15091</v>
      </c>
    </row>
    <row r="1069" spans="1:7" ht="56.25">
      <c r="A1069" s="200">
        <f t="shared" si="19"/>
        <v>1063</v>
      </c>
      <c r="B1069" s="200">
        <v>9</v>
      </c>
      <c r="C1069" s="17" t="s">
        <v>17</v>
      </c>
      <c r="D1069" s="17" t="s">
        <v>3293</v>
      </c>
      <c r="E1069" s="17" t="s">
        <v>3294</v>
      </c>
      <c r="F1069" s="18" t="s">
        <v>55</v>
      </c>
      <c r="G1069" s="17" t="s">
        <v>15092</v>
      </c>
    </row>
    <row r="1070" spans="1:7" ht="37.5">
      <c r="A1070" s="200">
        <f t="shared" si="19"/>
        <v>1064</v>
      </c>
      <c r="B1070" s="200">
        <v>10</v>
      </c>
      <c r="C1070" s="17" t="s">
        <v>17</v>
      </c>
      <c r="D1070" s="17" t="s">
        <v>3295</v>
      </c>
      <c r="E1070" s="17" t="s">
        <v>3296</v>
      </c>
      <c r="F1070" s="18" t="s">
        <v>55</v>
      </c>
      <c r="G1070" s="17" t="s">
        <v>15093</v>
      </c>
    </row>
    <row r="1071" spans="1:7" ht="37.5">
      <c r="A1071" s="200">
        <f t="shared" si="19"/>
        <v>1065</v>
      </c>
      <c r="B1071" s="200">
        <v>11</v>
      </c>
      <c r="C1071" s="17" t="s">
        <v>17</v>
      </c>
      <c r="D1071" s="17" t="s">
        <v>3297</v>
      </c>
      <c r="E1071" s="17" t="s">
        <v>3298</v>
      </c>
      <c r="F1071" s="18" t="s">
        <v>55</v>
      </c>
      <c r="G1071" s="17" t="s">
        <v>15094</v>
      </c>
    </row>
    <row r="1072" spans="1:7" ht="37.5">
      <c r="A1072" s="200">
        <f t="shared" si="19"/>
        <v>1066</v>
      </c>
      <c r="B1072" s="200">
        <v>12</v>
      </c>
      <c r="C1072" s="17" t="s">
        <v>17</v>
      </c>
      <c r="D1072" s="17" t="s">
        <v>3299</v>
      </c>
      <c r="E1072" s="17" t="s">
        <v>3300</v>
      </c>
      <c r="F1072" s="18" t="s">
        <v>55</v>
      </c>
      <c r="G1072" s="17" t="s">
        <v>15095</v>
      </c>
    </row>
    <row r="1073" spans="1:7" ht="37.5">
      <c r="A1073" s="200">
        <f t="shared" si="19"/>
        <v>1067</v>
      </c>
      <c r="B1073" s="200">
        <v>13</v>
      </c>
      <c r="C1073" s="17" t="s">
        <v>17</v>
      </c>
      <c r="D1073" s="17" t="s">
        <v>3302</v>
      </c>
      <c r="E1073" s="17" t="s">
        <v>3303</v>
      </c>
      <c r="F1073" s="17" t="s">
        <v>22</v>
      </c>
      <c r="G1073" s="17" t="s">
        <v>15096</v>
      </c>
    </row>
    <row r="1074" spans="1:7" ht="56.25">
      <c r="A1074" s="200">
        <f t="shared" si="19"/>
        <v>1068</v>
      </c>
      <c r="B1074" s="200">
        <v>14</v>
      </c>
      <c r="C1074" s="17" t="s">
        <v>17</v>
      </c>
      <c r="D1074" s="17" t="s">
        <v>3304</v>
      </c>
      <c r="E1074" s="17" t="s">
        <v>3305</v>
      </c>
      <c r="F1074" s="18" t="s">
        <v>55</v>
      </c>
      <c r="G1074" s="17" t="s">
        <v>13112</v>
      </c>
    </row>
    <row r="1075" spans="1:7" ht="37.5">
      <c r="A1075" s="200">
        <f t="shared" si="19"/>
        <v>1069</v>
      </c>
      <c r="B1075" s="200">
        <v>15</v>
      </c>
      <c r="C1075" s="17" t="s">
        <v>17</v>
      </c>
      <c r="D1075" s="17" t="s">
        <v>3307</v>
      </c>
      <c r="E1075" s="17" t="s">
        <v>3308</v>
      </c>
      <c r="F1075" s="18" t="s">
        <v>55</v>
      </c>
      <c r="G1075" s="17" t="s">
        <v>15097</v>
      </c>
    </row>
    <row r="1076" spans="1:7" ht="37.5">
      <c r="A1076" s="200">
        <f t="shared" si="19"/>
        <v>1070</v>
      </c>
      <c r="B1076" s="200">
        <v>16</v>
      </c>
      <c r="C1076" s="17" t="s">
        <v>17</v>
      </c>
      <c r="D1076" s="17" t="s">
        <v>3309</v>
      </c>
      <c r="E1076" s="17" t="s">
        <v>3310</v>
      </c>
      <c r="F1076" s="17" t="s">
        <v>22</v>
      </c>
      <c r="G1076" s="17" t="s">
        <v>15098</v>
      </c>
    </row>
    <row r="1077" spans="1:7" ht="37.5">
      <c r="A1077" s="200">
        <f t="shared" si="19"/>
        <v>1071</v>
      </c>
      <c r="B1077" s="200">
        <v>17</v>
      </c>
      <c r="C1077" s="17" t="s">
        <v>17</v>
      </c>
      <c r="D1077" s="17" t="s">
        <v>3311</v>
      </c>
      <c r="E1077" s="17" t="s">
        <v>3312</v>
      </c>
      <c r="F1077" s="18" t="s">
        <v>55</v>
      </c>
      <c r="G1077" s="17" t="s">
        <v>15099</v>
      </c>
    </row>
    <row r="1078" spans="1:7" ht="37.5">
      <c r="A1078" s="200">
        <f t="shared" si="19"/>
        <v>1072</v>
      </c>
      <c r="B1078" s="200">
        <v>18</v>
      </c>
      <c r="C1078" s="17" t="s">
        <v>17</v>
      </c>
      <c r="D1078" s="17" t="s">
        <v>3313</v>
      </c>
      <c r="E1078" s="17" t="s">
        <v>3314</v>
      </c>
      <c r="F1078" s="18" t="s">
        <v>55</v>
      </c>
      <c r="G1078" s="17" t="s">
        <v>15100</v>
      </c>
    </row>
    <row r="1079" spans="1:7" ht="37.5">
      <c r="A1079" s="200">
        <f t="shared" si="19"/>
        <v>1073</v>
      </c>
      <c r="B1079" s="200">
        <v>19</v>
      </c>
      <c r="C1079" s="17" t="s">
        <v>17</v>
      </c>
      <c r="D1079" s="17" t="s">
        <v>3315</v>
      </c>
      <c r="E1079" s="17" t="s">
        <v>3316</v>
      </c>
      <c r="F1079" s="17" t="s">
        <v>22</v>
      </c>
      <c r="G1079" s="17" t="s">
        <v>15101</v>
      </c>
    </row>
    <row r="1080" spans="1:7" ht="56.25">
      <c r="A1080" s="200">
        <f t="shared" si="19"/>
        <v>1074</v>
      </c>
      <c r="B1080" s="200">
        <v>20</v>
      </c>
      <c r="C1080" s="17" t="s">
        <v>17</v>
      </c>
      <c r="D1080" s="17" t="s">
        <v>3317</v>
      </c>
      <c r="E1080" s="17" t="s">
        <v>3318</v>
      </c>
      <c r="F1080" s="17" t="s">
        <v>22</v>
      </c>
      <c r="G1080" s="17" t="s">
        <v>15102</v>
      </c>
    </row>
    <row r="1081" spans="1:7" ht="37.5">
      <c r="A1081" s="200">
        <f t="shared" si="19"/>
        <v>1075</v>
      </c>
      <c r="B1081" s="200">
        <v>21</v>
      </c>
      <c r="C1081" s="17" t="s">
        <v>17</v>
      </c>
      <c r="D1081" s="17" t="s">
        <v>3319</v>
      </c>
      <c r="E1081" s="17" t="s">
        <v>3320</v>
      </c>
      <c r="F1081" s="18" t="s">
        <v>55</v>
      </c>
      <c r="G1081" s="17" t="s">
        <v>13271</v>
      </c>
    </row>
    <row r="1082" spans="1:7" ht="37.5">
      <c r="A1082" s="200">
        <f t="shared" si="19"/>
        <v>1076</v>
      </c>
      <c r="B1082" s="200">
        <v>22</v>
      </c>
      <c r="C1082" s="17" t="s">
        <v>17</v>
      </c>
      <c r="D1082" s="17" t="s">
        <v>3321</v>
      </c>
      <c r="E1082" s="17" t="s">
        <v>3322</v>
      </c>
      <c r="F1082" s="17" t="s">
        <v>22</v>
      </c>
      <c r="G1082" s="17" t="s">
        <v>15103</v>
      </c>
    </row>
    <row r="1083" spans="1:7" ht="37.5">
      <c r="A1083" s="200">
        <f t="shared" si="19"/>
        <v>1077</v>
      </c>
      <c r="B1083" s="200">
        <v>23</v>
      </c>
      <c r="C1083" s="17" t="s">
        <v>17</v>
      </c>
      <c r="D1083" s="17" t="s">
        <v>3323</v>
      </c>
      <c r="E1083" s="17" t="s">
        <v>3324</v>
      </c>
      <c r="F1083" s="18" t="s">
        <v>55</v>
      </c>
      <c r="G1083" s="17" t="s">
        <v>15104</v>
      </c>
    </row>
    <row r="1084" spans="1:7" ht="56.25">
      <c r="A1084" s="200">
        <f t="shared" si="19"/>
        <v>1078</v>
      </c>
      <c r="B1084" s="200">
        <v>24</v>
      </c>
      <c r="C1084" s="17" t="s">
        <v>17</v>
      </c>
      <c r="D1084" s="17" t="s">
        <v>3325</v>
      </c>
      <c r="E1084" s="17" t="s">
        <v>3326</v>
      </c>
      <c r="F1084" s="18" t="s">
        <v>55</v>
      </c>
      <c r="G1084" s="17" t="s">
        <v>15105</v>
      </c>
    </row>
    <row r="1085" spans="1:7" ht="56.25">
      <c r="A1085" s="200">
        <f t="shared" si="19"/>
        <v>1079</v>
      </c>
      <c r="B1085" s="200">
        <v>25</v>
      </c>
      <c r="C1085" s="17" t="s">
        <v>17</v>
      </c>
      <c r="D1085" s="17" t="s">
        <v>3327</v>
      </c>
      <c r="E1085" s="17" t="s">
        <v>3328</v>
      </c>
      <c r="F1085" s="17" t="s">
        <v>22</v>
      </c>
      <c r="G1085" s="17" t="s">
        <v>13815</v>
      </c>
    </row>
    <row r="1086" spans="1:7" ht="56.25">
      <c r="A1086" s="200">
        <f t="shared" si="19"/>
        <v>1080</v>
      </c>
      <c r="B1086" s="200">
        <v>26</v>
      </c>
      <c r="C1086" s="17" t="s">
        <v>17</v>
      </c>
      <c r="D1086" s="17" t="s">
        <v>3330</v>
      </c>
      <c r="E1086" s="17" t="s">
        <v>3331</v>
      </c>
      <c r="F1086" s="18" t="s">
        <v>55</v>
      </c>
      <c r="G1086" s="17" t="s">
        <v>15106</v>
      </c>
    </row>
    <row r="1087" spans="1:7" ht="56.25">
      <c r="A1087" s="200">
        <f t="shared" si="19"/>
        <v>1081</v>
      </c>
      <c r="B1087" s="200">
        <v>27</v>
      </c>
      <c r="C1087" s="17" t="s">
        <v>17</v>
      </c>
      <c r="D1087" s="17" t="s">
        <v>3332</v>
      </c>
      <c r="E1087" s="17" t="s">
        <v>3333</v>
      </c>
      <c r="F1087" s="17" t="s">
        <v>22</v>
      </c>
      <c r="G1087" s="17" t="s">
        <v>15107</v>
      </c>
    </row>
    <row r="1088" spans="1:7" ht="37.5">
      <c r="A1088" s="200">
        <f t="shared" si="19"/>
        <v>1082</v>
      </c>
      <c r="B1088" s="200">
        <v>28</v>
      </c>
      <c r="C1088" s="17" t="s">
        <v>17</v>
      </c>
      <c r="D1088" s="17" t="s">
        <v>3334</v>
      </c>
      <c r="E1088" s="17" t="s">
        <v>3335</v>
      </c>
      <c r="F1088" s="17" t="s">
        <v>22</v>
      </c>
      <c r="G1088" s="17" t="s">
        <v>15108</v>
      </c>
    </row>
    <row r="1089" spans="1:7" ht="56.25">
      <c r="A1089" s="200">
        <f t="shared" si="19"/>
        <v>1083</v>
      </c>
      <c r="B1089" s="200">
        <v>29</v>
      </c>
      <c r="C1089" s="17" t="s">
        <v>17</v>
      </c>
      <c r="D1089" s="17" t="s">
        <v>3336</v>
      </c>
      <c r="E1089" s="17" t="s">
        <v>3337</v>
      </c>
      <c r="F1089" s="17" t="s">
        <v>22</v>
      </c>
      <c r="G1089" s="17" t="s">
        <v>15109</v>
      </c>
    </row>
    <row r="1090" spans="1:7" ht="37.5">
      <c r="A1090" s="200">
        <f t="shared" si="19"/>
        <v>1084</v>
      </c>
      <c r="B1090" s="200">
        <v>30</v>
      </c>
      <c r="C1090" s="17" t="s">
        <v>17</v>
      </c>
      <c r="D1090" s="17" t="s">
        <v>3338</v>
      </c>
      <c r="E1090" s="17" t="s">
        <v>3339</v>
      </c>
      <c r="F1090" s="18" t="s">
        <v>55</v>
      </c>
      <c r="G1090" s="17" t="s">
        <v>15110</v>
      </c>
    </row>
    <row r="1091" spans="1:7" ht="37.5">
      <c r="A1091" s="200">
        <f t="shared" si="19"/>
        <v>1085</v>
      </c>
      <c r="B1091" s="200">
        <v>31</v>
      </c>
      <c r="C1091" s="17" t="s">
        <v>17</v>
      </c>
      <c r="D1091" s="17" t="s">
        <v>3340</v>
      </c>
      <c r="E1091" s="17" t="s">
        <v>3341</v>
      </c>
      <c r="F1091" s="18" t="s">
        <v>55</v>
      </c>
      <c r="G1091" s="17" t="s">
        <v>13300</v>
      </c>
    </row>
    <row r="1092" spans="1:7" ht="37.5">
      <c r="A1092" s="200">
        <f t="shared" si="19"/>
        <v>1086</v>
      </c>
      <c r="B1092" s="200">
        <v>32</v>
      </c>
      <c r="C1092" s="17" t="s">
        <v>17</v>
      </c>
      <c r="D1092" s="17" t="s">
        <v>3343</v>
      </c>
      <c r="E1092" s="17" t="s">
        <v>3341</v>
      </c>
      <c r="F1092" s="17" t="s">
        <v>22</v>
      </c>
      <c r="G1092" s="17" t="s">
        <v>13831</v>
      </c>
    </row>
    <row r="1093" spans="1:7" ht="56.25">
      <c r="A1093" s="200">
        <f t="shared" si="19"/>
        <v>1087</v>
      </c>
      <c r="B1093" s="200">
        <v>33</v>
      </c>
      <c r="C1093" s="17" t="s">
        <v>17</v>
      </c>
      <c r="D1093" s="17" t="s">
        <v>3345</v>
      </c>
      <c r="E1093" s="17" t="s">
        <v>3346</v>
      </c>
      <c r="F1093" s="18" t="s">
        <v>55</v>
      </c>
      <c r="G1093" s="17" t="s">
        <v>15111</v>
      </c>
    </row>
    <row r="1094" spans="1:7" ht="37.5">
      <c r="A1094" s="200">
        <f t="shared" si="19"/>
        <v>1088</v>
      </c>
      <c r="B1094" s="200">
        <v>34</v>
      </c>
      <c r="C1094" s="17" t="s">
        <v>17</v>
      </c>
      <c r="D1094" s="17" t="s">
        <v>3347</v>
      </c>
      <c r="E1094" s="17" t="s">
        <v>3348</v>
      </c>
      <c r="F1094" s="18" t="s">
        <v>55</v>
      </c>
      <c r="G1094" s="17" t="s">
        <v>15112</v>
      </c>
    </row>
    <row r="1095" spans="1:7" ht="37.5">
      <c r="A1095" s="200">
        <f t="shared" si="19"/>
        <v>1089</v>
      </c>
      <c r="B1095" s="200">
        <v>35</v>
      </c>
      <c r="C1095" s="17" t="s">
        <v>17</v>
      </c>
      <c r="D1095" s="17" t="s">
        <v>3349</v>
      </c>
      <c r="E1095" s="17" t="s">
        <v>3350</v>
      </c>
      <c r="F1095" s="18" t="s">
        <v>55</v>
      </c>
      <c r="G1095" s="17" t="s">
        <v>13441</v>
      </c>
    </row>
    <row r="1096" spans="1:7" ht="37.5">
      <c r="A1096" s="200">
        <f t="shared" si="19"/>
        <v>1090</v>
      </c>
      <c r="B1096" s="200">
        <v>36</v>
      </c>
      <c r="C1096" s="17" t="s">
        <v>17</v>
      </c>
      <c r="D1096" s="17" t="s">
        <v>3352</v>
      </c>
      <c r="E1096" s="17" t="s">
        <v>3353</v>
      </c>
      <c r="F1096" s="18" t="s">
        <v>55</v>
      </c>
      <c r="G1096" s="17" t="s">
        <v>15113</v>
      </c>
    </row>
    <row r="1097" spans="1:7" ht="37.5">
      <c r="A1097" s="200">
        <f t="shared" si="19"/>
        <v>1091</v>
      </c>
      <c r="B1097" s="200">
        <v>37</v>
      </c>
      <c r="C1097" s="17" t="s">
        <v>17</v>
      </c>
      <c r="D1097" s="17" t="s">
        <v>3354</v>
      </c>
      <c r="E1097" s="17" t="s">
        <v>3355</v>
      </c>
      <c r="F1097" s="17" t="s">
        <v>22</v>
      </c>
      <c r="G1097" s="17" t="s">
        <v>15114</v>
      </c>
    </row>
    <row r="1098" spans="1:7" ht="37.5">
      <c r="A1098" s="200">
        <f t="shared" ref="A1098:A1161" si="20">+A1097+1</f>
        <v>1092</v>
      </c>
      <c r="B1098" s="200">
        <v>38</v>
      </c>
      <c r="C1098" s="17" t="s">
        <v>17</v>
      </c>
      <c r="D1098" s="17" t="s">
        <v>3356</v>
      </c>
      <c r="E1098" s="17" t="s">
        <v>3357</v>
      </c>
      <c r="F1098" s="18" t="s">
        <v>55</v>
      </c>
      <c r="G1098" s="17" t="s">
        <v>15115</v>
      </c>
    </row>
    <row r="1099" spans="1:7" ht="56.25">
      <c r="A1099" s="200">
        <f t="shared" si="20"/>
        <v>1093</v>
      </c>
      <c r="B1099" s="200">
        <v>39</v>
      </c>
      <c r="C1099" s="17" t="s">
        <v>17</v>
      </c>
      <c r="D1099" s="17" t="s">
        <v>3358</v>
      </c>
      <c r="E1099" s="17" t="s">
        <v>3359</v>
      </c>
      <c r="F1099" s="18" t="s">
        <v>55</v>
      </c>
      <c r="G1099" s="17" t="s">
        <v>15116</v>
      </c>
    </row>
    <row r="1100" spans="1:7" ht="37.5">
      <c r="A1100" s="200">
        <f t="shared" si="20"/>
        <v>1094</v>
      </c>
      <c r="B1100" s="200">
        <v>40</v>
      </c>
      <c r="C1100" s="17" t="s">
        <v>17</v>
      </c>
      <c r="D1100" s="17" t="s">
        <v>3360</v>
      </c>
      <c r="E1100" s="17" t="s">
        <v>3361</v>
      </c>
      <c r="F1100" s="18" t="s">
        <v>55</v>
      </c>
      <c r="G1100" s="17" t="s">
        <v>15117</v>
      </c>
    </row>
    <row r="1101" spans="1:7" ht="37.5">
      <c r="A1101" s="200">
        <f t="shared" si="20"/>
        <v>1095</v>
      </c>
      <c r="B1101" s="200">
        <v>41</v>
      </c>
      <c r="C1101" s="17" t="s">
        <v>17</v>
      </c>
      <c r="D1101" s="17" t="s">
        <v>3362</v>
      </c>
      <c r="E1101" s="17" t="s">
        <v>3363</v>
      </c>
      <c r="F1101" s="18" t="s">
        <v>55</v>
      </c>
      <c r="G1101" s="17" t="s">
        <v>15118</v>
      </c>
    </row>
    <row r="1102" spans="1:7" ht="56.25">
      <c r="A1102" s="200">
        <f t="shared" si="20"/>
        <v>1096</v>
      </c>
      <c r="B1102" s="200">
        <v>42</v>
      </c>
      <c r="C1102" s="17" t="s">
        <v>17</v>
      </c>
      <c r="D1102" s="17" t="s">
        <v>3364</v>
      </c>
      <c r="E1102" s="17" t="s">
        <v>3365</v>
      </c>
      <c r="F1102" s="18" t="s">
        <v>55</v>
      </c>
      <c r="G1102" s="17" t="s">
        <v>15119</v>
      </c>
    </row>
    <row r="1103" spans="1:7" ht="37.5">
      <c r="A1103" s="200">
        <f t="shared" si="20"/>
        <v>1097</v>
      </c>
      <c r="B1103" s="200">
        <v>43</v>
      </c>
      <c r="C1103" s="17" t="s">
        <v>17</v>
      </c>
      <c r="D1103" s="17" t="s">
        <v>3366</v>
      </c>
      <c r="E1103" s="17" t="s">
        <v>3367</v>
      </c>
      <c r="F1103" s="18" t="s">
        <v>55</v>
      </c>
      <c r="G1103" s="17" t="s">
        <v>15120</v>
      </c>
    </row>
    <row r="1104" spans="1:7" ht="37.5">
      <c r="A1104" s="200">
        <f t="shared" si="20"/>
        <v>1098</v>
      </c>
      <c r="B1104" s="200">
        <v>44</v>
      </c>
      <c r="C1104" s="17" t="s">
        <v>17</v>
      </c>
      <c r="D1104" s="17" t="s">
        <v>3368</v>
      </c>
      <c r="E1104" s="17" t="s">
        <v>3369</v>
      </c>
      <c r="F1104" s="18" t="s">
        <v>55</v>
      </c>
      <c r="G1104" s="17" t="s">
        <v>15121</v>
      </c>
    </row>
    <row r="1105" spans="1:7" ht="56.25">
      <c r="A1105" s="200">
        <f t="shared" si="20"/>
        <v>1099</v>
      </c>
      <c r="B1105" s="200">
        <v>45</v>
      </c>
      <c r="C1105" s="17" t="s">
        <v>17</v>
      </c>
      <c r="D1105" s="17" t="s">
        <v>3370</v>
      </c>
      <c r="E1105" s="17" t="s">
        <v>3371</v>
      </c>
      <c r="F1105" s="18" t="s">
        <v>55</v>
      </c>
      <c r="G1105" s="17" t="s">
        <v>15122</v>
      </c>
    </row>
    <row r="1106" spans="1:7" ht="56.25">
      <c r="A1106" s="200">
        <f t="shared" si="20"/>
        <v>1100</v>
      </c>
      <c r="B1106" s="200">
        <v>46</v>
      </c>
      <c r="C1106" s="17" t="s">
        <v>17</v>
      </c>
      <c r="D1106" s="17" t="s">
        <v>3372</v>
      </c>
      <c r="E1106" s="17" t="s">
        <v>3373</v>
      </c>
      <c r="F1106" s="18" t="s">
        <v>55</v>
      </c>
      <c r="G1106" s="17" t="s">
        <v>15123</v>
      </c>
    </row>
    <row r="1107" spans="1:7" ht="56.25">
      <c r="A1107" s="200">
        <f t="shared" si="20"/>
        <v>1101</v>
      </c>
      <c r="B1107" s="200">
        <v>47</v>
      </c>
      <c r="C1107" s="17" t="s">
        <v>17</v>
      </c>
      <c r="D1107" s="17" t="s">
        <v>3374</v>
      </c>
      <c r="E1107" s="17" t="s">
        <v>3375</v>
      </c>
      <c r="F1107" s="18" t="s">
        <v>55</v>
      </c>
      <c r="G1107" s="17" t="s">
        <v>15124</v>
      </c>
    </row>
    <row r="1108" spans="1:7" ht="37.5">
      <c r="A1108" s="200">
        <f t="shared" si="20"/>
        <v>1102</v>
      </c>
      <c r="B1108" s="200">
        <v>48</v>
      </c>
      <c r="C1108" s="17" t="s">
        <v>17</v>
      </c>
      <c r="D1108" s="17" t="s">
        <v>3376</v>
      </c>
      <c r="E1108" s="17" t="s">
        <v>3377</v>
      </c>
      <c r="F1108" s="18" t="s">
        <v>55</v>
      </c>
      <c r="G1108" s="17" t="s">
        <v>15125</v>
      </c>
    </row>
    <row r="1109" spans="1:7" ht="56.25">
      <c r="A1109" s="200">
        <f t="shared" si="20"/>
        <v>1103</v>
      </c>
      <c r="B1109" s="200">
        <v>49</v>
      </c>
      <c r="C1109" s="17" t="s">
        <v>17</v>
      </c>
      <c r="D1109" s="17" t="s">
        <v>3378</v>
      </c>
      <c r="E1109" s="17" t="s">
        <v>3367</v>
      </c>
      <c r="F1109" s="18" t="s">
        <v>55</v>
      </c>
      <c r="G1109" s="17" t="s">
        <v>15126</v>
      </c>
    </row>
    <row r="1110" spans="1:7" ht="37.5">
      <c r="A1110" s="200">
        <f t="shared" si="20"/>
        <v>1104</v>
      </c>
      <c r="B1110" s="200">
        <v>50</v>
      </c>
      <c r="C1110" s="17" t="s">
        <v>17</v>
      </c>
      <c r="D1110" s="17" t="s">
        <v>3379</v>
      </c>
      <c r="E1110" s="17" t="s">
        <v>3380</v>
      </c>
      <c r="F1110" s="18" t="s">
        <v>55</v>
      </c>
      <c r="G1110" s="17" t="s">
        <v>15127</v>
      </c>
    </row>
    <row r="1111" spans="1:7" ht="56.25">
      <c r="A1111" s="200">
        <f t="shared" si="20"/>
        <v>1105</v>
      </c>
      <c r="B1111" s="200">
        <v>51</v>
      </c>
      <c r="C1111" s="17" t="s">
        <v>17</v>
      </c>
      <c r="D1111" s="17" t="s">
        <v>3381</v>
      </c>
      <c r="E1111" s="17" t="s">
        <v>3382</v>
      </c>
      <c r="F1111" s="17" t="s">
        <v>22</v>
      </c>
      <c r="G1111" s="17" t="s">
        <v>15128</v>
      </c>
    </row>
    <row r="1112" spans="1:7" ht="37.5">
      <c r="A1112" s="200">
        <f t="shared" si="20"/>
        <v>1106</v>
      </c>
      <c r="B1112" s="200">
        <v>52</v>
      </c>
      <c r="C1112" s="17" t="s">
        <v>17</v>
      </c>
      <c r="D1112" s="17" t="s">
        <v>3383</v>
      </c>
      <c r="E1112" s="17" t="s">
        <v>3384</v>
      </c>
      <c r="F1112" s="18" t="s">
        <v>55</v>
      </c>
      <c r="G1112" s="17" t="s">
        <v>15129</v>
      </c>
    </row>
    <row r="1113" spans="1:7" ht="37.5">
      <c r="A1113" s="200">
        <f t="shared" si="20"/>
        <v>1107</v>
      </c>
      <c r="B1113" s="200">
        <v>53</v>
      </c>
      <c r="C1113" s="17" t="s">
        <v>17</v>
      </c>
      <c r="D1113" s="17" t="s">
        <v>3385</v>
      </c>
      <c r="E1113" s="17" t="s">
        <v>3386</v>
      </c>
      <c r="F1113" s="17" t="s">
        <v>22</v>
      </c>
      <c r="G1113" s="17" t="s">
        <v>15130</v>
      </c>
    </row>
    <row r="1114" spans="1:7" ht="37.5">
      <c r="A1114" s="200">
        <f t="shared" si="20"/>
        <v>1108</v>
      </c>
      <c r="B1114" s="200">
        <v>54</v>
      </c>
      <c r="C1114" s="17" t="s">
        <v>17</v>
      </c>
      <c r="D1114" s="17" t="s">
        <v>3387</v>
      </c>
      <c r="E1114" s="17" t="s">
        <v>3388</v>
      </c>
      <c r="F1114" s="17" t="s">
        <v>22</v>
      </c>
      <c r="G1114" s="17" t="s">
        <v>15131</v>
      </c>
    </row>
    <row r="1115" spans="1:7" ht="37.5">
      <c r="A1115" s="200">
        <f t="shared" si="20"/>
        <v>1109</v>
      </c>
      <c r="B1115" s="200">
        <v>55</v>
      </c>
      <c r="C1115" s="17" t="s">
        <v>17</v>
      </c>
      <c r="D1115" s="17" t="s">
        <v>3389</v>
      </c>
      <c r="E1115" s="17" t="s">
        <v>3390</v>
      </c>
      <c r="F1115" s="18" t="s">
        <v>55</v>
      </c>
      <c r="G1115" s="17" t="s">
        <v>15132</v>
      </c>
    </row>
    <row r="1116" spans="1:7" ht="56.25">
      <c r="A1116" s="200">
        <f t="shared" si="20"/>
        <v>1110</v>
      </c>
      <c r="B1116" s="200">
        <v>56</v>
      </c>
      <c r="C1116" s="17" t="s">
        <v>17</v>
      </c>
      <c r="D1116" s="17" t="s">
        <v>3391</v>
      </c>
      <c r="E1116" s="17" t="s">
        <v>3392</v>
      </c>
      <c r="F1116" s="18" t="s">
        <v>55</v>
      </c>
      <c r="G1116" s="17" t="s">
        <v>15133</v>
      </c>
    </row>
    <row r="1117" spans="1:7" ht="56.25">
      <c r="A1117" s="200">
        <f t="shared" si="20"/>
        <v>1111</v>
      </c>
      <c r="B1117" s="200">
        <v>57</v>
      </c>
      <c r="C1117" s="17" t="s">
        <v>17</v>
      </c>
      <c r="D1117" s="17" t="s">
        <v>3394</v>
      </c>
      <c r="E1117" s="17" t="s">
        <v>3395</v>
      </c>
      <c r="F1117" s="18" t="s">
        <v>55</v>
      </c>
      <c r="G1117" s="17" t="s">
        <v>12961</v>
      </c>
    </row>
    <row r="1118" spans="1:7" ht="75">
      <c r="A1118" s="200">
        <f t="shared" si="20"/>
        <v>1112</v>
      </c>
      <c r="B1118" s="200">
        <v>58</v>
      </c>
      <c r="C1118" s="17" t="s">
        <v>17</v>
      </c>
      <c r="D1118" s="17" t="s">
        <v>3397</v>
      </c>
      <c r="E1118" s="17" t="s">
        <v>3398</v>
      </c>
      <c r="F1118" s="18" t="s">
        <v>55</v>
      </c>
      <c r="G1118" s="17" t="s">
        <v>15134</v>
      </c>
    </row>
    <row r="1119" spans="1:7" ht="75">
      <c r="A1119" s="200">
        <f t="shared" si="20"/>
        <v>1113</v>
      </c>
      <c r="B1119" s="200">
        <v>59</v>
      </c>
      <c r="C1119" s="17" t="s">
        <v>17</v>
      </c>
      <c r="D1119" s="17" t="s">
        <v>3399</v>
      </c>
      <c r="E1119" s="17" t="s">
        <v>3400</v>
      </c>
      <c r="F1119" s="18" t="s">
        <v>55</v>
      </c>
      <c r="G1119" s="17" t="s">
        <v>15135</v>
      </c>
    </row>
    <row r="1120" spans="1:7" ht="37.5">
      <c r="A1120" s="200">
        <f t="shared" si="20"/>
        <v>1114</v>
      </c>
      <c r="B1120" s="200">
        <v>60</v>
      </c>
      <c r="C1120" s="17" t="s">
        <v>17</v>
      </c>
      <c r="D1120" s="17" t="s">
        <v>3401</v>
      </c>
      <c r="E1120" s="17" t="s">
        <v>3402</v>
      </c>
      <c r="F1120" s="18" t="s">
        <v>55</v>
      </c>
      <c r="G1120" s="17" t="s">
        <v>15136</v>
      </c>
    </row>
    <row r="1121" spans="1:7" ht="37.5">
      <c r="A1121" s="200">
        <f t="shared" si="20"/>
        <v>1115</v>
      </c>
      <c r="B1121" s="200">
        <v>61</v>
      </c>
      <c r="C1121" s="17" t="s">
        <v>17</v>
      </c>
      <c r="D1121" s="17" t="s">
        <v>3403</v>
      </c>
      <c r="E1121" s="17" t="s">
        <v>3367</v>
      </c>
      <c r="F1121" s="18" t="s">
        <v>55</v>
      </c>
      <c r="G1121" s="17" t="s">
        <v>15137</v>
      </c>
    </row>
    <row r="1122" spans="1:7" ht="37.5">
      <c r="A1122" s="200">
        <f t="shared" si="20"/>
        <v>1116</v>
      </c>
      <c r="B1122" s="200">
        <v>62</v>
      </c>
      <c r="C1122" s="17" t="s">
        <v>17</v>
      </c>
      <c r="D1122" s="17" t="s">
        <v>3404</v>
      </c>
      <c r="E1122" s="17" t="s">
        <v>3405</v>
      </c>
      <c r="F1122" s="18" t="s">
        <v>55</v>
      </c>
      <c r="G1122" s="17" t="s">
        <v>15138</v>
      </c>
    </row>
    <row r="1123" spans="1:7" ht="37.5">
      <c r="A1123" s="200">
        <f t="shared" si="20"/>
        <v>1117</v>
      </c>
      <c r="B1123" s="200">
        <v>63</v>
      </c>
      <c r="C1123" s="17" t="s">
        <v>17</v>
      </c>
      <c r="D1123" s="17" t="s">
        <v>3406</v>
      </c>
      <c r="E1123" s="17" t="s">
        <v>3407</v>
      </c>
      <c r="F1123" s="17" t="s">
        <v>22</v>
      </c>
      <c r="G1123" s="17" t="s">
        <v>15139</v>
      </c>
    </row>
    <row r="1124" spans="1:7" ht="37.5">
      <c r="A1124" s="200">
        <f t="shared" si="20"/>
        <v>1118</v>
      </c>
      <c r="B1124" s="200">
        <v>64</v>
      </c>
      <c r="C1124" s="17" t="s">
        <v>17</v>
      </c>
      <c r="D1124" s="17" t="s">
        <v>3408</v>
      </c>
      <c r="E1124" s="17" t="s">
        <v>3409</v>
      </c>
      <c r="F1124" s="17" t="s">
        <v>22</v>
      </c>
      <c r="G1124" s="17" t="s">
        <v>15140</v>
      </c>
    </row>
    <row r="1125" spans="1:7" ht="37.5">
      <c r="A1125" s="200">
        <f t="shared" si="20"/>
        <v>1119</v>
      </c>
      <c r="B1125" s="200">
        <v>65</v>
      </c>
      <c r="C1125" s="17" t="s">
        <v>17</v>
      </c>
      <c r="D1125" s="17" t="s">
        <v>3410</v>
      </c>
      <c r="E1125" s="17" t="s">
        <v>3411</v>
      </c>
      <c r="F1125" s="18" t="s">
        <v>55</v>
      </c>
      <c r="G1125" s="17" t="s">
        <v>13439</v>
      </c>
    </row>
    <row r="1126" spans="1:7" ht="37.5">
      <c r="A1126" s="200">
        <f t="shared" si="20"/>
        <v>1120</v>
      </c>
      <c r="B1126" s="200">
        <v>66</v>
      </c>
      <c r="C1126" s="17" t="s">
        <v>17</v>
      </c>
      <c r="D1126" s="17" t="s">
        <v>3413</v>
      </c>
      <c r="E1126" s="17" t="s">
        <v>3414</v>
      </c>
      <c r="F1126" s="17" t="s">
        <v>22</v>
      </c>
      <c r="G1126" s="17" t="s">
        <v>15141</v>
      </c>
    </row>
    <row r="1127" spans="1:7" ht="37.5">
      <c r="A1127" s="200">
        <f t="shared" si="20"/>
        <v>1121</v>
      </c>
      <c r="B1127" s="200">
        <v>67</v>
      </c>
      <c r="C1127" s="17" t="s">
        <v>17</v>
      </c>
      <c r="D1127" s="17" t="s">
        <v>3415</v>
      </c>
      <c r="E1127" s="17" t="s">
        <v>3416</v>
      </c>
      <c r="F1127" s="18" t="s">
        <v>55</v>
      </c>
      <c r="G1127" s="17" t="s">
        <v>15142</v>
      </c>
    </row>
    <row r="1128" spans="1:7" ht="37.5">
      <c r="A1128" s="200">
        <f t="shared" si="20"/>
        <v>1122</v>
      </c>
      <c r="B1128" s="200">
        <v>68</v>
      </c>
      <c r="C1128" s="17" t="s">
        <v>17</v>
      </c>
      <c r="D1128" s="17" t="s">
        <v>3417</v>
      </c>
      <c r="E1128" s="17" t="s">
        <v>3418</v>
      </c>
      <c r="F1128" s="17" t="s">
        <v>22</v>
      </c>
      <c r="G1128" s="17" t="s">
        <v>15143</v>
      </c>
    </row>
    <row r="1129" spans="1:7" ht="56.25">
      <c r="A1129" s="200">
        <f t="shared" si="20"/>
        <v>1123</v>
      </c>
      <c r="B1129" s="200">
        <v>69</v>
      </c>
      <c r="C1129" s="17" t="s">
        <v>17</v>
      </c>
      <c r="D1129" s="17" t="s">
        <v>3419</v>
      </c>
      <c r="E1129" s="17" t="s">
        <v>3420</v>
      </c>
      <c r="F1129" s="18" t="s">
        <v>55</v>
      </c>
      <c r="G1129" s="17" t="s">
        <v>15144</v>
      </c>
    </row>
    <row r="1130" spans="1:7" ht="56.25">
      <c r="A1130" s="200">
        <f t="shared" si="20"/>
        <v>1124</v>
      </c>
      <c r="B1130" s="200">
        <v>70</v>
      </c>
      <c r="C1130" s="17" t="s">
        <v>17</v>
      </c>
      <c r="D1130" s="17" t="s">
        <v>3421</v>
      </c>
      <c r="E1130" s="17" t="s">
        <v>3422</v>
      </c>
      <c r="F1130" s="18" t="s">
        <v>55</v>
      </c>
      <c r="G1130" s="17" t="s">
        <v>15145</v>
      </c>
    </row>
    <row r="1131" spans="1:7" ht="18.75">
      <c r="A1131" s="200">
        <f t="shared" si="20"/>
        <v>1125</v>
      </c>
      <c r="B1131" s="17">
        <f>+B1130+1</f>
        <v>71</v>
      </c>
      <c r="C1131" s="17" t="s">
        <v>18</v>
      </c>
      <c r="D1131" s="17" t="s">
        <v>2348</v>
      </c>
      <c r="E1131" s="17" t="s">
        <v>2349</v>
      </c>
      <c r="F1131" s="17" t="s">
        <v>22</v>
      </c>
      <c r="G1131" s="17" t="s">
        <v>14011</v>
      </c>
    </row>
    <row r="1132" spans="1:7" ht="37.5">
      <c r="A1132" s="200">
        <f t="shared" si="20"/>
        <v>1126</v>
      </c>
      <c r="B1132" s="17">
        <f t="shared" ref="B1132:B1159" si="21">+B1131+1</f>
        <v>72</v>
      </c>
      <c r="C1132" s="17" t="s">
        <v>18</v>
      </c>
      <c r="D1132" s="17" t="s">
        <v>2351</v>
      </c>
      <c r="E1132" s="17" t="s">
        <v>2352</v>
      </c>
      <c r="F1132" s="17" t="s">
        <v>22</v>
      </c>
      <c r="G1132" s="17" t="s">
        <v>15146</v>
      </c>
    </row>
    <row r="1133" spans="1:7" ht="37.5">
      <c r="A1133" s="200">
        <f t="shared" si="20"/>
        <v>1127</v>
      </c>
      <c r="B1133" s="17">
        <f t="shared" si="21"/>
        <v>73</v>
      </c>
      <c r="C1133" s="17" t="s">
        <v>18</v>
      </c>
      <c r="D1133" s="17" t="s">
        <v>2353</v>
      </c>
      <c r="E1133" s="17" t="s">
        <v>2354</v>
      </c>
      <c r="F1133" s="18" t="s">
        <v>55</v>
      </c>
      <c r="G1133" s="17" t="s">
        <v>15147</v>
      </c>
    </row>
    <row r="1134" spans="1:7" ht="37.5">
      <c r="A1134" s="200">
        <f t="shared" si="20"/>
        <v>1128</v>
      </c>
      <c r="B1134" s="17">
        <f t="shared" si="21"/>
        <v>74</v>
      </c>
      <c r="C1134" s="17" t="s">
        <v>18</v>
      </c>
      <c r="D1134" s="17" t="s">
        <v>2355</v>
      </c>
      <c r="E1134" s="17" t="s">
        <v>2356</v>
      </c>
      <c r="F1134" s="18" t="s">
        <v>55</v>
      </c>
      <c r="G1134" s="17" t="s">
        <v>15148</v>
      </c>
    </row>
    <row r="1135" spans="1:7" ht="37.5">
      <c r="A1135" s="200">
        <f t="shared" si="20"/>
        <v>1129</v>
      </c>
      <c r="B1135" s="17">
        <f t="shared" si="21"/>
        <v>75</v>
      </c>
      <c r="C1135" s="17" t="s">
        <v>18</v>
      </c>
      <c r="D1135" s="17" t="s">
        <v>2357</v>
      </c>
      <c r="E1135" s="17" t="s">
        <v>2358</v>
      </c>
      <c r="F1135" s="17" t="s">
        <v>22</v>
      </c>
      <c r="G1135" s="17" t="s">
        <v>13918</v>
      </c>
    </row>
    <row r="1136" spans="1:7" ht="37.5">
      <c r="A1136" s="200">
        <f t="shared" si="20"/>
        <v>1130</v>
      </c>
      <c r="B1136" s="17">
        <f t="shared" si="21"/>
        <v>76</v>
      </c>
      <c r="C1136" s="17" t="s">
        <v>18</v>
      </c>
      <c r="D1136" s="17" t="s">
        <v>2360</v>
      </c>
      <c r="E1136" s="17" t="s">
        <v>2361</v>
      </c>
      <c r="F1136" s="18" t="s">
        <v>55</v>
      </c>
      <c r="G1136" s="17" t="s">
        <v>15149</v>
      </c>
    </row>
    <row r="1137" spans="1:7" ht="37.5">
      <c r="A1137" s="200">
        <f t="shared" si="20"/>
        <v>1131</v>
      </c>
      <c r="B1137" s="17">
        <f t="shared" si="21"/>
        <v>77</v>
      </c>
      <c r="C1137" s="17" t="s">
        <v>18</v>
      </c>
      <c r="D1137" s="17" t="s">
        <v>2362</v>
      </c>
      <c r="E1137" s="17" t="s">
        <v>2363</v>
      </c>
      <c r="F1137" s="18" t="s">
        <v>55</v>
      </c>
      <c r="G1137" s="17" t="s">
        <v>15150</v>
      </c>
    </row>
    <row r="1138" spans="1:7" ht="37.5">
      <c r="A1138" s="200">
        <f t="shared" si="20"/>
        <v>1132</v>
      </c>
      <c r="B1138" s="17">
        <f t="shared" si="21"/>
        <v>78</v>
      </c>
      <c r="C1138" s="17" t="s">
        <v>18</v>
      </c>
      <c r="D1138" s="17" t="s">
        <v>2364</v>
      </c>
      <c r="E1138" s="17" t="s">
        <v>2365</v>
      </c>
      <c r="F1138" s="18" t="s">
        <v>55</v>
      </c>
      <c r="G1138" s="17" t="s">
        <v>15151</v>
      </c>
    </row>
    <row r="1139" spans="1:7" ht="37.5">
      <c r="A1139" s="200">
        <f t="shared" si="20"/>
        <v>1133</v>
      </c>
      <c r="B1139" s="17">
        <f t="shared" si="21"/>
        <v>79</v>
      </c>
      <c r="C1139" s="17" t="s">
        <v>18</v>
      </c>
      <c r="D1139" s="17" t="s">
        <v>2366</v>
      </c>
      <c r="E1139" s="17" t="s">
        <v>2367</v>
      </c>
      <c r="F1139" s="17" t="s">
        <v>22</v>
      </c>
      <c r="G1139" s="17" t="s">
        <v>15152</v>
      </c>
    </row>
    <row r="1140" spans="1:7" ht="37.5">
      <c r="A1140" s="200">
        <f t="shared" si="20"/>
        <v>1134</v>
      </c>
      <c r="B1140" s="17">
        <f t="shared" si="21"/>
        <v>80</v>
      </c>
      <c r="C1140" s="17" t="s">
        <v>18</v>
      </c>
      <c r="D1140" s="17" t="s">
        <v>2368</v>
      </c>
      <c r="E1140" s="17" t="s">
        <v>2369</v>
      </c>
      <c r="F1140" s="17" t="s">
        <v>22</v>
      </c>
      <c r="G1140" s="17" t="s">
        <v>15153</v>
      </c>
    </row>
    <row r="1141" spans="1:7" ht="37.5">
      <c r="A1141" s="200">
        <f t="shared" si="20"/>
        <v>1135</v>
      </c>
      <c r="B1141" s="17">
        <f t="shared" si="21"/>
        <v>81</v>
      </c>
      <c r="C1141" s="17" t="s">
        <v>18</v>
      </c>
      <c r="D1141" s="17" t="s">
        <v>2370</v>
      </c>
      <c r="E1141" s="17" t="s">
        <v>2371</v>
      </c>
      <c r="F1141" s="18" t="s">
        <v>55</v>
      </c>
      <c r="G1141" s="17" t="s">
        <v>15154</v>
      </c>
    </row>
    <row r="1142" spans="1:7" ht="37.5">
      <c r="A1142" s="200">
        <f t="shared" si="20"/>
        <v>1136</v>
      </c>
      <c r="B1142" s="17">
        <f t="shared" si="21"/>
        <v>82</v>
      </c>
      <c r="C1142" s="17" t="s">
        <v>18</v>
      </c>
      <c r="D1142" s="17" t="s">
        <v>2372</v>
      </c>
      <c r="E1142" s="17" t="s">
        <v>2373</v>
      </c>
      <c r="F1142" s="17" t="s">
        <v>22</v>
      </c>
      <c r="G1142" s="17" t="s">
        <v>15155</v>
      </c>
    </row>
    <row r="1143" spans="1:7" ht="37.5">
      <c r="A1143" s="200">
        <f t="shared" si="20"/>
        <v>1137</v>
      </c>
      <c r="B1143" s="17">
        <f t="shared" si="21"/>
        <v>83</v>
      </c>
      <c r="C1143" s="17" t="s">
        <v>18</v>
      </c>
      <c r="D1143" s="17" t="s">
        <v>2374</v>
      </c>
      <c r="E1143" s="17" t="s">
        <v>2375</v>
      </c>
      <c r="F1143" s="17" t="s">
        <v>22</v>
      </c>
      <c r="G1143" s="17" t="s">
        <v>15156</v>
      </c>
    </row>
    <row r="1144" spans="1:7" ht="37.5">
      <c r="A1144" s="200">
        <f t="shared" si="20"/>
        <v>1138</v>
      </c>
      <c r="B1144" s="17">
        <f t="shared" si="21"/>
        <v>84</v>
      </c>
      <c r="C1144" s="17" t="s">
        <v>18</v>
      </c>
      <c r="D1144" s="17" t="s">
        <v>2377</v>
      </c>
      <c r="E1144" s="17" t="s">
        <v>2378</v>
      </c>
      <c r="F1144" s="18" t="s">
        <v>55</v>
      </c>
      <c r="G1144" s="17" t="s">
        <v>15157</v>
      </c>
    </row>
    <row r="1145" spans="1:7" ht="37.5">
      <c r="A1145" s="200">
        <f t="shared" si="20"/>
        <v>1139</v>
      </c>
      <c r="B1145" s="17">
        <f t="shared" si="21"/>
        <v>85</v>
      </c>
      <c r="C1145" s="17" t="s">
        <v>18</v>
      </c>
      <c r="D1145" s="17" t="s">
        <v>2379</v>
      </c>
      <c r="E1145" s="17" t="s">
        <v>2380</v>
      </c>
      <c r="F1145" s="18" t="s">
        <v>55</v>
      </c>
      <c r="G1145" s="17" t="s">
        <v>15158</v>
      </c>
    </row>
    <row r="1146" spans="1:7" ht="37.5">
      <c r="A1146" s="200">
        <f t="shared" si="20"/>
        <v>1140</v>
      </c>
      <c r="B1146" s="17">
        <f t="shared" si="21"/>
        <v>86</v>
      </c>
      <c r="C1146" s="17" t="s">
        <v>18</v>
      </c>
      <c r="D1146" s="17" t="s">
        <v>2381</v>
      </c>
      <c r="E1146" s="17" t="s">
        <v>2382</v>
      </c>
      <c r="F1146" s="17" t="s">
        <v>22</v>
      </c>
      <c r="G1146" s="17" t="s">
        <v>15159</v>
      </c>
    </row>
    <row r="1147" spans="1:7" ht="37.5">
      <c r="A1147" s="200">
        <f t="shared" si="20"/>
        <v>1141</v>
      </c>
      <c r="B1147" s="17">
        <f t="shared" si="21"/>
        <v>87</v>
      </c>
      <c r="C1147" s="17" t="s">
        <v>18</v>
      </c>
      <c r="D1147" s="17" t="s">
        <v>2384</v>
      </c>
      <c r="E1147" s="17" t="s">
        <v>2385</v>
      </c>
      <c r="F1147" s="17" t="s">
        <v>22</v>
      </c>
      <c r="G1147" s="17" t="s">
        <v>14015</v>
      </c>
    </row>
    <row r="1148" spans="1:7" ht="37.5">
      <c r="A1148" s="200">
        <f t="shared" si="20"/>
        <v>1142</v>
      </c>
      <c r="B1148" s="17">
        <f t="shared" si="21"/>
        <v>88</v>
      </c>
      <c r="C1148" s="17" t="s">
        <v>18</v>
      </c>
      <c r="D1148" s="17" t="s">
        <v>2387</v>
      </c>
      <c r="E1148" s="17" t="s">
        <v>2388</v>
      </c>
      <c r="F1148" s="17" t="s">
        <v>22</v>
      </c>
      <c r="G1148" s="17" t="s">
        <v>13965</v>
      </c>
    </row>
    <row r="1149" spans="1:7" ht="37.5">
      <c r="A1149" s="200">
        <f t="shared" si="20"/>
        <v>1143</v>
      </c>
      <c r="B1149" s="17">
        <f t="shared" si="21"/>
        <v>89</v>
      </c>
      <c r="C1149" s="17" t="s">
        <v>18</v>
      </c>
      <c r="D1149" s="17" t="s">
        <v>2390</v>
      </c>
      <c r="E1149" s="17" t="s">
        <v>2391</v>
      </c>
      <c r="F1149" s="17" t="s">
        <v>22</v>
      </c>
      <c r="G1149" s="17" t="s">
        <v>15160</v>
      </c>
    </row>
    <row r="1150" spans="1:7" ht="37.5">
      <c r="A1150" s="200">
        <f t="shared" si="20"/>
        <v>1144</v>
      </c>
      <c r="B1150" s="17">
        <f t="shared" si="21"/>
        <v>90</v>
      </c>
      <c r="C1150" s="17" t="s">
        <v>18</v>
      </c>
      <c r="D1150" s="17" t="s">
        <v>2392</v>
      </c>
      <c r="E1150" s="17" t="s">
        <v>2393</v>
      </c>
      <c r="F1150" s="17" t="s">
        <v>22</v>
      </c>
      <c r="G1150" s="17" t="s">
        <v>13841</v>
      </c>
    </row>
    <row r="1151" spans="1:7" ht="37.5">
      <c r="A1151" s="200">
        <f t="shared" si="20"/>
        <v>1145</v>
      </c>
      <c r="B1151" s="17">
        <f t="shared" si="21"/>
        <v>91</v>
      </c>
      <c r="C1151" s="17" t="s">
        <v>18</v>
      </c>
      <c r="D1151" s="17" t="s">
        <v>2395</v>
      </c>
      <c r="E1151" s="17" t="s">
        <v>2396</v>
      </c>
      <c r="F1151" s="18" t="s">
        <v>55</v>
      </c>
      <c r="G1151" s="17" t="s">
        <v>15161</v>
      </c>
    </row>
    <row r="1152" spans="1:7" ht="37.5">
      <c r="A1152" s="200">
        <f t="shared" si="20"/>
        <v>1146</v>
      </c>
      <c r="B1152" s="17">
        <f t="shared" si="21"/>
        <v>92</v>
      </c>
      <c r="C1152" s="17" t="s">
        <v>18</v>
      </c>
      <c r="D1152" s="17" t="s">
        <v>2397</v>
      </c>
      <c r="E1152" s="17" t="s">
        <v>2398</v>
      </c>
      <c r="F1152" s="18" t="s">
        <v>55</v>
      </c>
      <c r="G1152" s="17" t="s">
        <v>14017</v>
      </c>
    </row>
    <row r="1153" spans="1:7" ht="37.5">
      <c r="A1153" s="200">
        <f t="shared" si="20"/>
        <v>1147</v>
      </c>
      <c r="B1153" s="17">
        <f t="shared" si="21"/>
        <v>93</v>
      </c>
      <c r="C1153" s="17" t="s">
        <v>18</v>
      </c>
      <c r="D1153" s="17" t="s">
        <v>2400</v>
      </c>
      <c r="E1153" s="17" t="s">
        <v>2401</v>
      </c>
      <c r="F1153" s="18" t="s">
        <v>55</v>
      </c>
      <c r="G1153" s="17" t="s">
        <v>15162</v>
      </c>
    </row>
    <row r="1154" spans="1:7" ht="37.5">
      <c r="A1154" s="200">
        <f t="shared" si="20"/>
        <v>1148</v>
      </c>
      <c r="B1154" s="17">
        <f t="shared" si="21"/>
        <v>94</v>
      </c>
      <c r="C1154" s="17" t="s">
        <v>18</v>
      </c>
      <c r="D1154" s="17" t="s">
        <v>2402</v>
      </c>
      <c r="E1154" s="17" t="s">
        <v>2403</v>
      </c>
      <c r="F1154" s="18" t="s">
        <v>55</v>
      </c>
      <c r="G1154" s="17" t="s">
        <v>15163</v>
      </c>
    </row>
    <row r="1155" spans="1:7" ht="37.5">
      <c r="A1155" s="200">
        <f t="shared" si="20"/>
        <v>1149</v>
      </c>
      <c r="B1155" s="17">
        <f t="shared" si="21"/>
        <v>95</v>
      </c>
      <c r="C1155" s="17" t="s">
        <v>18</v>
      </c>
      <c r="D1155" s="17" t="s">
        <v>2405</v>
      </c>
      <c r="E1155" s="17" t="s">
        <v>2406</v>
      </c>
      <c r="F1155" s="18" t="s">
        <v>55</v>
      </c>
      <c r="G1155" s="17" t="s">
        <v>13041</v>
      </c>
    </row>
    <row r="1156" spans="1:7" ht="37.5">
      <c r="A1156" s="200">
        <f t="shared" si="20"/>
        <v>1150</v>
      </c>
      <c r="B1156" s="17">
        <f t="shared" si="21"/>
        <v>96</v>
      </c>
      <c r="C1156" s="17" t="s">
        <v>18</v>
      </c>
      <c r="D1156" s="17" t="s">
        <v>2408</v>
      </c>
      <c r="E1156" s="17" t="s">
        <v>2409</v>
      </c>
      <c r="F1156" s="17" t="s">
        <v>22</v>
      </c>
      <c r="G1156" s="17" t="s">
        <v>13851</v>
      </c>
    </row>
    <row r="1157" spans="1:7" ht="37.5">
      <c r="A1157" s="200">
        <f t="shared" si="20"/>
        <v>1151</v>
      </c>
      <c r="B1157" s="17">
        <f t="shared" si="21"/>
        <v>97</v>
      </c>
      <c r="C1157" s="17" t="s">
        <v>18</v>
      </c>
      <c r="D1157" s="17" t="s">
        <v>2411</v>
      </c>
      <c r="E1157" s="17" t="s">
        <v>2412</v>
      </c>
      <c r="F1157" s="17" t="s">
        <v>22</v>
      </c>
      <c r="G1157" s="17" t="s">
        <v>13909</v>
      </c>
    </row>
    <row r="1158" spans="1:7" ht="37.5">
      <c r="A1158" s="200">
        <f t="shared" si="20"/>
        <v>1152</v>
      </c>
      <c r="B1158" s="17">
        <f t="shared" si="21"/>
        <v>98</v>
      </c>
      <c r="C1158" s="17" t="s">
        <v>18</v>
      </c>
      <c r="D1158" s="17" t="s">
        <v>2414</v>
      </c>
      <c r="E1158" s="17" t="s">
        <v>2415</v>
      </c>
      <c r="F1158" s="18" t="s">
        <v>55</v>
      </c>
      <c r="G1158" s="17" t="s">
        <v>15164</v>
      </c>
    </row>
    <row r="1159" spans="1:7" ht="37.5">
      <c r="A1159" s="200">
        <f t="shared" si="20"/>
        <v>1153</v>
      </c>
      <c r="B1159" s="17">
        <f t="shared" si="21"/>
        <v>99</v>
      </c>
      <c r="C1159" s="17" t="s">
        <v>18</v>
      </c>
      <c r="D1159" s="17" t="s">
        <v>2416</v>
      </c>
      <c r="E1159" s="17" t="s">
        <v>2417</v>
      </c>
      <c r="F1159" s="18" t="s">
        <v>55</v>
      </c>
      <c r="G1159" s="17" t="s">
        <v>15165</v>
      </c>
    </row>
    <row r="1160" spans="1:7" ht="37.5">
      <c r="A1160" s="200">
        <f t="shared" si="20"/>
        <v>1154</v>
      </c>
      <c r="B1160" s="17">
        <v>1</v>
      </c>
      <c r="C1160" s="17" t="s">
        <v>19</v>
      </c>
      <c r="D1160" s="17" t="s">
        <v>3502</v>
      </c>
      <c r="E1160" s="17" t="s">
        <v>3503</v>
      </c>
      <c r="F1160" s="17" t="s">
        <v>22</v>
      </c>
      <c r="G1160" s="17" t="s">
        <v>15166</v>
      </c>
    </row>
    <row r="1161" spans="1:7" ht="37.5">
      <c r="A1161" s="200">
        <f t="shared" si="20"/>
        <v>1155</v>
      </c>
      <c r="B1161" s="17">
        <v>2</v>
      </c>
      <c r="C1161" s="17" t="s">
        <v>19</v>
      </c>
      <c r="D1161" s="17" t="s">
        <v>3504</v>
      </c>
      <c r="E1161" s="17" t="s">
        <v>3505</v>
      </c>
      <c r="F1161" s="17" t="s">
        <v>22</v>
      </c>
      <c r="G1161" s="17" t="s">
        <v>15167</v>
      </c>
    </row>
    <row r="1162" spans="1:7" ht="37.5">
      <c r="A1162" s="200">
        <f t="shared" ref="A1162:A1225" si="22">+A1161+1</f>
        <v>1156</v>
      </c>
      <c r="B1162" s="17">
        <v>3</v>
      </c>
      <c r="C1162" s="17" t="s">
        <v>19</v>
      </c>
      <c r="D1162" s="17" t="s">
        <v>3506</v>
      </c>
      <c r="E1162" s="17" t="s">
        <v>3507</v>
      </c>
      <c r="F1162" s="18" t="s">
        <v>55</v>
      </c>
      <c r="G1162" s="17" t="s">
        <v>15168</v>
      </c>
    </row>
    <row r="1163" spans="1:7" ht="37.5">
      <c r="A1163" s="200">
        <f t="shared" si="22"/>
        <v>1157</v>
      </c>
      <c r="B1163" s="17">
        <v>4</v>
      </c>
      <c r="C1163" s="17" t="s">
        <v>19</v>
      </c>
      <c r="D1163" s="17" t="s">
        <v>3508</v>
      </c>
      <c r="E1163" s="17" t="s">
        <v>3509</v>
      </c>
      <c r="F1163" s="17" t="s">
        <v>22</v>
      </c>
      <c r="G1163" s="17" t="s">
        <v>14167</v>
      </c>
    </row>
    <row r="1164" spans="1:7" ht="56.25">
      <c r="A1164" s="200">
        <f t="shared" si="22"/>
        <v>1158</v>
      </c>
      <c r="B1164" s="17">
        <v>5</v>
      </c>
      <c r="C1164" s="17" t="s">
        <v>19</v>
      </c>
      <c r="D1164" s="17" t="s">
        <v>3511</v>
      </c>
      <c r="E1164" s="17" t="s">
        <v>3512</v>
      </c>
      <c r="F1164" s="17" t="s">
        <v>22</v>
      </c>
      <c r="G1164" s="17" t="s">
        <v>15169</v>
      </c>
    </row>
    <row r="1165" spans="1:7" ht="37.5">
      <c r="A1165" s="200">
        <f t="shared" si="22"/>
        <v>1159</v>
      </c>
      <c r="B1165" s="17">
        <v>6</v>
      </c>
      <c r="C1165" s="17" t="s">
        <v>19</v>
      </c>
      <c r="D1165" s="17" t="s">
        <v>3513</v>
      </c>
      <c r="E1165" s="17" t="s">
        <v>3514</v>
      </c>
      <c r="F1165" s="17" t="s">
        <v>22</v>
      </c>
      <c r="G1165" s="17" t="s">
        <v>15170</v>
      </c>
    </row>
    <row r="1166" spans="1:7" ht="56.25">
      <c r="A1166" s="200">
        <f t="shared" si="22"/>
        <v>1160</v>
      </c>
      <c r="B1166" s="17">
        <v>7</v>
      </c>
      <c r="C1166" s="17" t="s">
        <v>19</v>
      </c>
      <c r="D1166" s="17" t="s">
        <v>3515</v>
      </c>
      <c r="E1166" s="17" t="s">
        <v>3516</v>
      </c>
      <c r="F1166" s="17" t="s">
        <v>22</v>
      </c>
      <c r="G1166" s="17" t="s">
        <v>15171</v>
      </c>
    </row>
    <row r="1167" spans="1:7" ht="37.5">
      <c r="A1167" s="200">
        <f t="shared" si="22"/>
        <v>1161</v>
      </c>
      <c r="B1167" s="17">
        <v>8</v>
      </c>
      <c r="C1167" s="17" t="s">
        <v>19</v>
      </c>
      <c r="D1167" s="17" t="s">
        <v>3517</v>
      </c>
      <c r="E1167" s="17" t="s">
        <v>3518</v>
      </c>
      <c r="F1167" s="18" t="s">
        <v>55</v>
      </c>
      <c r="G1167" s="17" t="s">
        <v>15172</v>
      </c>
    </row>
    <row r="1168" spans="1:7" ht="37.5">
      <c r="A1168" s="200">
        <f t="shared" si="22"/>
        <v>1162</v>
      </c>
      <c r="B1168" s="17">
        <v>9</v>
      </c>
      <c r="C1168" s="17" t="s">
        <v>19</v>
      </c>
      <c r="D1168" s="17" t="s">
        <v>3519</v>
      </c>
      <c r="E1168" s="17" t="s">
        <v>3520</v>
      </c>
      <c r="F1168" s="17" t="s">
        <v>22</v>
      </c>
      <c r="G1168" s="17" t="s">
        <v>15173</v>
      </c>
    </row>
    <row r="1169" spans="1:7" ht="37.5">
      <c r="A1169" s="200">
        <f t="shared" si="22"/>
        <v>1163</v>
      </c>
      <c r="B1169" s="17">
        <v>10</v>
      </c>
      <c r="C1169" s="17" t="s">
        <v>19</v>
      </c>
      <c r="D1169" s="17" t="s">
        <v>3521</v>
      </c>
      <c r="E1169" s="17" t="s">
        <v>3522</v>
      </c>
      <c r="F1169" s="17" t="s">
        <v>22</v>
      </c>
      <c r="G1169" s="17" t="s">
        <v>15174</v>
      </c>
    </row>
    <row r="1170" spans="1:7" ht="37.5">
      <c r="A1170" s="200">
        <f t="shared" si="22"/>
        <v>1164</v>
      </c>
      <c r="B1170" s="17">
        <v>11</v>
      </c>
      <c r="C1170" s="17" t="s">
        <v>19</v>
      </c>
      <c r="D1170" s="17" t="s">
        <v>3523</v>
      </c>
      <c r="E1170" s="17" t="s">
        <v>3524</v>
      </c>
      <c r="F1170" s="18" t="s">
        <v>55</v>
      </c>
      <c r="G1170" s="17" t="s">
        <v>15175</v>
      </c>
    </row>
    <row r="1171" spans="1:7" ht="37.5">
      <c r="A1171" s="200">
        <f t="shared" si="22"/>
        <v>1165</v>
      </c>
      <c r="B1171" s="17">
        <v>12</v>
      </c>
      <c r="C1171" s="17" t="s">
        <v>19</v>
      </c>
      <c r="D1171" s="17" t="s">
        <v>3526</v>
      </c>
      <c r="E1171" s="17" t="s">
        <v>3527</v>
      </c>
      <c r="F1171" s="17" t="s">
        <v>22</v>
      </c>
      <c r="G1171" s="17" t="s">
        <v>15176</v>
      </c>
    </row>
    <row r="1172" spans="1:7" ht="37.5">
      <c r="A1172" s="200">
        <f t="shared" si="22"/>
        <v>1166</v>
      </c>
      <c r="B1172" s="17">
        <v>13</v>
      </c>
      <c r="C1172" s="17" t="s">
        <v>19</v>
      </c>
      <c r="D1172" s="17" t="s">
        <v>3528</v>
      </c>
      <c r="E1172" s="17" t="s">
        <v>3529</v>
      </c>
      <c r="F1172" s="18" t="s">
        <v>55</v>
      </c>
      <c r="G1172" s="17" t="s">
        <v>15177</v>
      </c>
    </row>
    <row r="1173" spans="1:7" ht="37.5">
      <c r="A1173" s="200">
        <f t="shared" si="22"/>
        <v>1167</v>
      </c>
      <c r="B1173" s="17">
        <v>14</v>
      </c>
      <c r="C1173" s="17" t="s">
        <v>19</v>
      </c>
      <c r="D1173" s="17" t="s">
        <v>3530</v>
      </c>
      <c r="E1173" s="17" t="s">
        <v>3531</v>
      </c>
      <c r="F1173" s="17" t="s">
        <v>22</v>
      </c>
      <c r="G1173" s="17" t="s">
        <v>15178</v>
      </c>
    </row>
    <row r="1174" spans="1:7" ht="56.25">
      <c r="A1174" s="200">
        <f t="shared" si="22"/>
        <v>1168</v>
      </c>
      <c r="B1174" s="17">
        <v>15</v>
      </c>
      <c r="C1174" s="17" t="s">
        <v>19</v>
      </c>
      <c r="D1174" s="17" t="s">
        <v>3532</v>
      </c>
      <c r="E1174" s="17" t="s">
        <v>3533</v>
      </c>
      <c r="F1174" s="17" t="s">
        <v>22</v>
      </c>
      <c r="G1174" s="17" t="s">
        <v>15179</v>
      </c>
    </row>
    <row r="1175" spans="1:7" ht="37.5">
      <c r="A1175" s="200">
        <f t="shared" si="22"/>
        <v>1169</v>
      </c>
      <c r="B1175" s="17">
        <v>16</v>
      </c>
      <c r="C1175" s="17" t="s">
        <v>19</v>
      </c>
      <c r="D1175" s="17" t="s">
        <v>3534</v>
      </c>
      <c r="E1175" s="17" t="s">
        <v>3535</v>
      </c>
      <c r="F1175" s="17" t="s">
        <v>22</v>
      </c>
      <c r="G1175" s="17" t="s">
        <v>15180</v>
      </c>
    </row>
    <row r="1176" spans="1:7" ht="56.25">
      <c r="A1176" s="200">
        <f t="shared" si="22"/>
        <v>1170</v>
      </c>
      <c r="B1176" s="17">
        <v>17</v>
      </c>
      <c r="C1176" s="17" t="s">
        <v>19</v>
      </c>
      <c r="D1176" s="17" t="s">
        <v>3536</v>
      </c>
      <c r="E1176" s="17" t="s">
        <v>3537</v>
      </c>
      <c r="F1176" s="17" t="s">
        <v>22</v>
      </c>
      <c r="G1176" s="17" t="s">
        <v>15181</v>
      </c>
    </row>
    <row r="1177" spans="1:7" ht="56.25">
      <c r="A1177" s="200">
        <f t="shared" si="22"/>
        <v>1171</v>
      </c>
      <c r="B1177" s="17">
        <v>18</v>
      </c>
      <c r="C1177" s="17" t="s">
        <v>19</v>
      </c>
      <c r="D1177" s="17" t="s">
        <v>3538</v>
      </c>
      <c r="E1177" s="17" t="s">
        <v>3539</v>
      </c>
      <c r="F1177" s="17" t="s">
        <v>22</v>
      </c>
      <c r="G1177" s="17" t="s">
        <v>15182</v>
      </c>
    </row>
    <row r="1178" spans="1:7" ht="56.25">
      <c r="A1178" s="200">
        <f t="shared" si="22"/>
        <v>1172</v>
      </c>
      <c r="B1178" s="17">
        <v>19</v>
      </c>
      <c r="C1178" s="17" t="s">
        <v>19</v>
      </c>
      <c r="D1178" s="17" t="s">
        <v>3540</v>
      </c>
      <c r="E1178" s="17" t="s">
        <v>3541</v>
      </c>
      <c r="F1178" s="17" t="s">
        <v>22</v>
      </c>
      <c r="G1178" s="17" t="s">
        <v>15183</v>
      </c>
    </row>
    <row r="1179" spans="1:7" ht="37.5">
      <c r="A1179" s="200">
        <f t="shared" si="22"/>
        <v>1173</v>
      </c>
      <c r="B1179" s="17">
        <v>20</v>
      </c>
      <c r="C1179" s="17" t="s">
        <v>19</v>
      </c>
      <c r="D1179" s="17" t="s">
        <v>3542</v>
      </c>
      <c r="E1179" s="17" t="s">
        <v>3543</v>
      </c>
      <c r="F1179" s="18" t="s">
        <v>55</v>
      </c>
      <c r="G1179" s="17" t="s">
        <v>15184</v>
      </c>
    </row>
    <row r="1180" spans="1:7" ht="37.5">
      <c r="A1180" s="200">
        <f t="shared" si="22"/>
        <v>1174</v>
      </c>
      <c r="B1180" s="17">
        <v>21</v>
      </c>
      <c r="C1180" s="17" t="s">
        <v>19</v>
      </c>
      <c r="D1180" s="17" t="s">
        <v>3544</v>
      </c>
      <c r="E1180" s="17" t="s">
        <v>3545</v>
      </c>
      <c r="F1180" s="17" t="s">
        <v>22</v>
      </c>
      <c r="G1180" s="17" t="s">
        <v>14153</v>
      </c>
    </row>
    <row r="1181" spans="1:7" ht="37.5">
      <c r="A1181" s="200">
        <f t="shared" si="22"/>
        <v>1175</v>
      </c>
      <c r="B1181" s="17">
        <v>22</v>
      </c>
      <c r="C1181" s="17" t="s">
        <v>19</v>
      </c>
      <c r="D1181" s="17" t="s">
        <v>3546</v>
      </c>
      <c r="E1181" s="17" t="s">
        <v>3547</v>
      </c>
      <c r="F1181" s="17" t="s">
        <v>22</v>
      </c>
      <c r="G1181" s="17" t="s">
        <v>15185</v>
      </c>
    </row>
    <row r="1182" spans="1:7" ht="37.5">
      <c r="A1182" s="200">
        <f t="shared" si="22"/>
        <v>1176</v>
      </c>
      <c r="B1182" s="17">
        <v>23</v>
      </c>
      <c r="C1182" s="17" t="s">
        <v>19</v>
      </c>
      <c r="D1182" s="17" t="s">
        <v>3469</v>
      </c>
      <c r="E1182" s="17" t="s">
        <v>3470</v>
      </c>
      <c r="F1182" s="17" t="s">
        <v>22</v>
      </c>
      <c r="G1182" s="17" t="s">
        <v>15186</v>
      </c>
    </row>
    <row r="1183" spans="1:7" ht="37.5">
      <c r="A1183" s="200">
        <f t="shared" si="22"/>
        <v>1177</v>
      </c>
      <c r="B1183" s="17">
        <v>24</v>
      </c>
      <c r="C1183" s="17" t="s">
        <v>19</v>
      </c>
      <c r="D1183" s="17" t="s">
        <v>3548</v>
      </c>
      <c r="E1183" s="17" t="s">
        <v>3500</v>
      </c>
      <c r="F1183" s="18" t="s">
        <v>55</v>
      </c>
      <c r="G1183" s="17" t="s">
        <v>15187</v>
      </c>
    </row>
    <row r="1184" spans="1:7" ht="56.25">
      <c r="A1184" s="200">
        <f t="shared" si="22"/>
        <v>1178</v>
      </c>
      <c r="B1184" s="17">
        <v>25</v>
      </c>
      <c r="C1184" s="17" t="s">
        <v>19</v>
      </c>
      <c r="D1184" s="17" t="s">
        <v>3549</v>
      </c>
      <c r="E1184" s="17" t="s">
        <v>3550</v>
      </c>
      <c r="F1184" s="18" t="s">
        <v>55</v>
      </c>
      <c r="G1184" s="17" t="s">
        <v>15188</v>
      </c>
    </row>
    <row r="1185" spans="1:7" ht="37.5">
      <c r="A1185" s="200">
        <f t="shared" si="22"/>
        <v>1179</v>
      </c>
      <c r="B1185" s="17">
        <v>26</v>
      </c>
      <c r="C1185" s="17" t="s">
        <v>19</v>
      </c>
      <c r="D1185" s="17" t="s">
        <v>3551</v>
      </c>
      <c r="E1185" s="17" t="s">
        <v>3552</v>
      </c>
      <c r="F1185" s="17" t="s">
        <v>22</v>
      </c>
      <c r="G1185" s="17" t="s">
        <v>15189</v>
      </c>
    </row>
    <row r="1186" spans="1:7" ht="37.5">
      <c r="A1186" s="200">
        <f t="shared" si="22"/>
        <v>1180</v>
      </c>
      <c r="B1186" s="17">
        <v>27</v>
      </c>
      <c r="C1186" s="17" t="s">
        <v>19</v>
      </c>
      <c r="D1186" s="17" t="s">
        <v>3553</v>
      </c>
      <c r="E1186" s="17" t="s">
        <v>3554</v>
      </c>
      <c r="F1186" s="17" t="s">
        <v>22</v>
      </c>
      <c r="G1186" s="17" t="s">
        <v>15190</v>
      </c>
    </row>
    <row r="1187" spans="1:7" ht="37.5">
      <c r="A1187" s="200">
        <f t="shared" si="22"/>
        <v>1181</v>
      </c>
      <c r="B1187" s="17">
        <v>28</v>
      </c>
      <c r="C1187" s="17" t="s">
        <v>19</v>
      </c>
      <c r="D1187" s="17" t="s">
        <v>3429</v>
      </c>
      <c r="E1187" s="17" t="s">
        <v>3430</v>
      </c>
      <c r="F1187" s="17" t="s">
        <v>22</v>
      </c>
      <c r="G1187" s="17" t="s">
        <v>15191</v>
      </c>
    </row>
    <row r="1188" spans="1:7" ht="37.5">
      <c r="A1188" s="200">
        <f t="shared" si="22"/>
        <v>1182</v>
      </c>
      <c r="B1188" s="17">
        <v>29</v>
      </c>
      <c r="C1188" s="17" t="s">
        <v>19</v>
      </c>
      <c r="D1188" s="17" t="s">
        <v>3555</v>
      </c>
      <c r="E1188" s="17" t="s">
        <v>3556</v>
      </c>
      <c r="F1188" s="17" t="s">
        <v>22</v>
      </c>
      <c r="G1188" s="17" t="s">
        <v>15192</v>
      </c>
    </row>
    <row r="1189" spans="1:7" ht="56.25">
      <c r="A1189" s="200">
        <f t="shared" si="22"/>
        <v>1183</v>
      </c>
      <c r="B1189" s="17">
        <v>30</v>
      </c>
      <c r="C1189" s="17" t="s">
        <v>19</v>
      </c>
      <c r="D1189" s="17" t="s">
        <v>3558</v>
      </c>
      <c r="E1189" s="17" t="s">
        <v>3559</v>
      </c>
      <c r="F1189" s="18" t="s">
        <v>55</v>
      </c>
      <c r="G1189" s="17" t="s">
        <v>15193</v>
      </c>
    </row>
    <row r="1190" spans="1:7" ht="56.25">
      <c r="A1190" s="200">
        <f t="shared" si="22"/>
        <v>1184</v>
      </c>
      <c r="B1190" s="17">
        <v>31</v>
      </c>
      <c r="C1190" s="17" t="s">
        <v>19</v>
      </c>
      <c r="D1190" s="17" t="s">
        <v>3454</v>
      </c>
      <c r="E1190" s="17" t="s">
        <v>3455</v>
      </c>
      <c r="F1190" s="18" t="s">
        <v>55</v>
      </c>
      <c r="G1190" s="17" t="s">
        <v>14144</v>
      </c>
    </row>
    <row r="1191" spans="1:7" ht="37.5">
      <c r="A1191" s="200">
        <f t="shared" si="22"/>
        <v>1185</v>
      </c>
      <c r="B1191" s="17">
        <v>32</v>
      </c>
      <c r="C1191" s="17" t="s">
        <v>19</v>
      </c>
      <c r="D1191" s="17" t="s">
        <v>3561</v>
      </c>
      <c r="E1191" s="17" t="s">
        <v>3562</v>
      </c>
      <c r="F1191" s="17" t="s">
        <v>22</v>
      </c>
      <c r="G1191" s="17" t="s">
        <v>15194</v>
      </c>
    </row>
    <row r="1192" spans="1:7" ht="56.25">
      <c r="A1192" s="200">
        <f t="shared" si="22"/>
        <v>1186</v>
      </c>
      <c r="B1192" s="17">
        <v>33</v>
      </c>
      <c r="C1192" s="17" t="s">
        <v>19</v>
      </c>
      <c r="D1192" s="17" t="s">
        <v>3563</v>
      </c>
      <c r="E1192" s="17" t="s">
        <v>3564</v>
      </c>
      <c r="F1192" s="17" t="s">
        <v>22</v>
      </c>
      <c r="G1192" s="17" t="s">
        <v>14140</v>
      </c>
    </row>
    <row r="1193" spans="1:7" ht="37.5">
      <c r="A1193" s="200">
        <f t="shared" si="22"/>
        <v>1187</v>
      </c>
      <c r="B1193" s="17">
        <v>34</v>
      </c>
      <c r="C1193" s="17" t="s">
        <v>19</v>
      </c>
      <c r="D1193" s="17" t="s">
        <v>3566</v>
      </c>
      <c r="E1193" s="17" t="s">
        <v>3567</v>
      </c>
      <c r="F1193" s="18" t="s">
        <v>55</v>
      </c>
      <c r="G1193" s="17" t="s">
        <v>15195</v>
      </c>
    </row>
    <row r="1194" spans="1:7" ht="37.5">
      <c r="A1194" s="200">
        <f t="shared" si="22"/>
        <v>1188</v>
      </c>
      <c r="B1194" s="17">
        <v>35</v>
      </c>
      <c r="C1194" s="17" t="s">
        <v>19</v>
      </c>
      <c r="D1194" s="17" t="s">
        <v>3568</v>
      </c>
      <c r="E1194" s="17" t="s">
        <v>3477</v>
      </c>
      <c r="F1194" s="17" t="s">
        <v>22</v>
      </c>
      <c r="G1194" s="17" t="s">
        <v>14157</v>
      </c>
    </row>
    <row r="1195" spans="1:7" ht="37.5">
      <c r="A1195" s="200">
        <f t="shared" si="22"/>
        <v>1189</v>
      </c>
      <c r="B1195" s="17">
        <v>36</v>
      </c>
      <c r="C1195" s="17" t="s">
        <v>19</v>
      </c>
      <c r="D1195" s="17" t="s">
        <v>3569</v>
      </c>
      <c r="E1195" s="17" t="s">
        <v>3570</v>
      </c>
      <c r="F1195" s="17" t="s">
        <v>22</v>
      </c>
      <c r="G1195" s="17" t="s">
        <v>15196</v>
      </c>
    </row>
    <row r="1196" spans="1:7" ht="56.25">
      <c r="A1196" s="200">
        <f t="shared" si="22"/>
        <v>1190</v>
      </c>
      <c r="B1196" s="17">
        <v>37</v>
      </c>
      <c r="C1196" s="17" t="s">
        <v>19</v>
      </c>
      <c r="D1196" s="17" t="s">
        <v>3572</v>
      </c>
      <c r="E1196" s="17" t="s">
        <v>3573</v>
      </c>
      <c r="F1196" s="17" t="s">
        <v>22</v>
      </c>
      <c r="G1196" s="17" t="s">
        <v>15197</v>
      </c>
    </row>
    <row r="1197" spans="1:7" ht="37.5">
      <c r="A1197" s="200">
        <f t="shared" si="22"/>
        <v>1191</v>
      </c>
      <c r="B1197" s="17">
        <v>38</v>
      </c>
      <c r="C1197" s="17" t="s">
        <v>19</v>
      </c>
      <c r="D1197" s="17" t="s">
        <v>3574</v>
      </c>
      <c r="E1197" s="17" t="s">
        <v>3575</v>
      </c>
      <c r="F1197" s="17" t="s">
        <v>22</v>
      </c>
      <c r="G1197" s="17" t="s">
        <v>15198</v>
      </c>
    </row>
    <row r="1198" spans="1:7" ht="56.25">
      <c r="A1198" s="200">
        <f t="shared" si="22"/>
        <v>1192</v>
      </c>
      <c r="B1198" s="17">
        <v>39</v>
      </c>
      <c r="C1198" s="17" t="s">
        <v>19</v>
      </c>
      <c r="D1198" s="17" t="s">
        <v>3576</v>
      </c>
      <c r="E1198" s="17" t="s">
        <v>3577</v>
      </c>
      <c r="F1198" s="17" t="s">
        <v>22</v>
      </c>
      <c r="G1198" s="17" t="s">
        <v>15199</v>
      </c>
    </row>
    <row r="1199" spans="1:7" ht="37.5">
      <c r="A1199" s="200">
        <f t="shared" si="22"/>
        <v>1193</v>
      </c>
      <c r="B1199" s="17">
        <v>40</v>
      </c>
      <c r="C1199" s="17" t="s">
        <v>19</v>
      </c>
      <c r="D1199" s="17" t="s">
        <v>3578</v>
      </c>
      <c r="E1199" s="17" t="s">
        <v>3579</v>
      </c>
      <c r="F1199" s="17" t="s">
        <v>22</v>
      </c>
      <c r="G1199" s="17" t="s">
        <v>15200</v>
      </c>
    </row>
    <row r="1200" spans="1:7" ht="37.5">
      <c r="A1200" s="200">
        <f t="shared" si="22"/>
        <v>1194</v>
      </c>
      <c r="B1200" s="17">
        <v>41</v>
      </c>
      <c r="C1200" s="17" t="s">
        <v>19</v>
      </c>
      <c r="D1200" s="17" t="s">
        <v>3580</v>
      </c>
      <c r="E1200" s="17" t="s">
        <v>3581</v>
      </c>
      <c r="F1200" s="17" t="s">
        <v>22</v>
      </c>
      <c r="G1200" s="17" t="s">
        <v>15201</v>
      </c>
    </row>
    <row r="1201" spans="1:7" ht="37.5">
      <c r="A1201" s="200">
        <f t="shared" si="22"/>
        <v>1195</v>
      </c>
      <c r="B1201" s="17">
        <v>42</v>
      </c>
      <c r="C1201" s="17" t="s">
        <v>19</v>
      </c>
      <c r="D1201" s="17" t="s">
        <v>3582</v>
      </c>
      <c r="E1201" s="17" t="s">
        <v>3583</v>
      </c>
      <c r="F1201" s="17" t="s">
        <v>22</v>
      </c>
      <c r="G1201" s="17" t="s">
        <v>14161</v>
      </c>
    </row>
    <row r="1202" spans="1:7" ht="37.5">
      <c r="A1202" s="200">
        <f t="shared" si="22"/>
        <v>1196</v>
      </c>
      <c r="B1202" s="17">
        <v>43</v>
      </c>
      <c r="C1202" s="17" t="s">
        <v>19</v>
      </c>
      <c r="D1202" s="17" t="s">
        <v>3585</v>
      </c>
      <c r="E1202" s="17" t="s">
        <v>3586</v>
      </c>
      <c r="F1202" s="17" t="s">
        <v>22</v>
      </c>
      <c r="G1202" s="17" t="s">
        <v>14159</v>
      </c>
    </row>
    <row r="1203" spans="1:7" ht="56.25">
      <c r="A1203" s="200">
        <f t="shared" si="22"/>
        <v>1197</v>
      </c>
      <c r="B1203" s="17">
        <v>44</v>
      </c>
      <c r="C1203" s="17" t="s">
        <v>19</v>
      </c>
      <c r="D1203" s="17" t="s">
        <v>3588</v>
      </c>
      <c r="E1203" s="17" t="s">
        <v>3589</v>
      </c>
      <c r="F1203" s="17" t="s">
        <v>22</v>
      </c>
      <c r="G1203" s="17" t="s">
        <v>14147</v>
      </c>
    </row>
    <row r="1204" spans="1:7" ht="56.25">
      <c r="A1204" s="200">
        <f t="shared" si="22"/>
        <v>1198</v>
      </c>
      <c r="B1204" s="17">
        <v>45</v>
      </c>
      <c r="C1204" s="17" t="s">
        <v>19</v>
      </c>
      <c r="D1204" s="17" t="s">
        <v>3591</v>
      </c>
      <c r="E1204" s="17" t="s">
        <v>3592</v>
      </c>
      <c r="F1204" s="17" t="s">
        <v>22</v>
      </c>
      <c r="G1204" s="17" t="s">
        <v>15202</v>
      </c>
    </row>
    <row r="1205" spans="1:7" ht="37.5">
      <c r="A1205" s="200">
        <f t="shared" si="22"/>
        <v>1199</v>
      </c>
      <c r="B1205" s="17">
        <v>46</v>
      </c>
      <c r="C1205" s="17" t="s">
        <v>19</v>
      </c>
      <c r="D1205" s="17" t="s">
        <v>3593</v>
      </c>
      <c r="E1205" s="17" t="s">
        <v>3594</v>
      </c>
      <c r="F1205" s="17" t="s">
        <v>22</v>
      </c>
      <c r="G1205" s="17" t="s">
        <v>15203</v>
      </c>
    </row>
    <row r="1206" spans="1:7" ht="37.5">
      <c r="A1206" s="200">
        <f t="shared" si="22"/>
        <v>1200</v>
      </c>
      <c r="B1206" s="17">
        <v>47</v>
      </c>
      <c r="C1206" s="17" t="s">
        <v>19</v>
      </c>
      <c r="D1206" s="17" t="s">
        <v>3595</v>
      </c>
      <c r="E1206" s="17" t="s">
        <v>3596</v>
      </c>
      <c r="F1206" s="17" t="s">
        <v>22</v>
      </c>
      <c r="G1206" s="17" t="s">
        <v>15204</v>
      </c>
    </row>
    <row r="1207" spans="1:7" ht="37.5">
      <c r="A1207" s="200">
        <f t="shared" si="22"/>
        <v>1201</v>
      </c>
      <c r="B1207" s="17">
        <v>48</v>
      </c>
      <c r="C1207" s="17" t="s">
        <v>19</v>
      </c>
      <c r="D1207" s="17" t="s">
        <v>3597</v>
      </c>
      <c r="E1207" s="17" t="s">
        <v>3598</v>
      </c>
      <c r="F1207" s="17" t="s">
        <v>22</v>
      </c>
      <c r="G1207" s="17" t="s">
        <v>15205</v>
      </c>
    </row>
    <row r="1208" spans="1:7" ht="56.25">
      <c r="A1208" s="200">
        <f t="shared" si="22"/>
        <v>1202</v>
      </c>
      <c r="B1208" s="17">
        <v>49</v>
      </c>
      <c r="C1208" s="17" t="s">
        <v>19</v>
      </c>
      <c r="D1208" s="17" t="s">
        <v>3599</v>
      </c>
      <c r="E1208" s="17" t="s">
        <v>3600</v>
      </c>
      <c r="F1208" s="18" t="s">
        <v>55</v>
      </c>
      <c r="G1208" s="17" t="s">
        <v>15206</v>
      </c>
    </row>
    <row r="1209" spans="1:7" ht="37.5">
      <c r="A1209" s="200">
        <f t="shared" si="22"/>
        <v>1203</v>
      </c>
      <c r="B1209" s="17">
        <v>50</v>
      </c>
      <c r="C1209" s="17" t="s">
        <v>19</v>
      </c>
      <c r="D1209" s="17" t="s">
        <v>3601</v>
      </c>
      <c r="E1209" s="17" t="s">
        <v>3602</v>
      </c>
      <c r="F1209" s="18" t="s">
        <v>55</v>
      </c>
      <c r="G1209" s="17" t="s">
        <v>14163</v>
      </c>
    </row>
    <row r="1210" spans="1:7" ht="56.25">
      <c r="A1210" s="200">
        <f t="shared" si="22"/>
        <v>1204</v>
      </c>
      <c r="B1210" s="17">
        <v>51</v>
      </c>
      <c r="C1210" s="17" t="s">
        <v>19</v>
      </c>
      <c r="D1210" s="17" t="s">
        <v>3603</v>
      </c>
      <c r="E1210" s="17" t="s">
        <v>3604</v>
      </c>
      <c r="F1210" s="17" t="s">
        <v>22</v>
      </c>
      <c r="G1210" s="17" t="s">
        <v>15207</v>
      </c>
    </row>
    <row r="1211" spans="1:7" ht="56.25">
      <c r="A1211" s="200">
        <f t="shared" si="22"/>
        <v>1205</v>
      </c>
      <c r="B1211" s="17">
        <v>52</v>
      </c>
      <c r="C1211" s="17" t="s">
        <v>19</v>
      </c>
      <c r="D1211" s="17" t="s">
        <v>3605</v>
      </c>
      <c r="E1211" s="17" t="s">
        <v>3606</v>
      </c>
      <c r="F1211" s="17" t="s">
        <v>22</v>
      </c>
      <c r="G1211" s="17" t="s">
        <v>15208</v>
      </c>
    </row>
    <row r="1212" spans="1:7" ht="56.25">
      <c r="A1212" s="200">
        <f t="shared" si="22"/>
        <v>1206</v>
      </c>
      <c r="B1212" s="17">
        <v>53</v>
      </c>
      <c r="C1212" s="17" t="s">
        <v>19</v>
      </c>
      <c r="D1212" s="17" t="s">
        <v>3607</v>
      </c>
      <c r="E1212" s="17" t="s">
        <v>3453</v>
      </c>
      <c r="F1212" s="17" t="s">
        <v>22</v>
      </c>
      <c r="G1212" s="17" t="s">
        <v>15209</v>
      </c>
    </row>
    <row r="1213" spans="1:7" ht="37.5">
      <c r="A1213" s="200">
        <f t="shared" si="22"/>
        <v>1207</v>
      </c>
      <c r="B1213" s="17">
        <v>54</v>
      </c>
      <c r="C1213" s="17" t="s">
        <v>19</v>
      </c>
      <c r="D1213" s="17" t="s">
        <v>3608</v>
      </c>
      <c r="E1213" s="17" t="s">
        <v>3609</v>
      </c>
      <c r="F1213" s="18" t="s">
        <v>55</v>
      </c>
      <c r="G1213" s="17" t="s">
        <v>15210</v>
      </c>
    </row>
    <row r="1214" spans="1:7" ht="56.25">
      <c r="A1214" s="200">
        <f t="shared" si="22"/>
        <v>1208</v>
      </c>
      <c r="B1214" s="17">
        <v>55</v>
      </c>
      <c r="C1214" s="17" t="s">
        <v>19</v>
      </c>
      <c r="D1214" s="17" t="s">
        <v>3610</v>
      </c>
      <c r="E1214" s="17" t="s">
        <v>3611</v>
      </c>
      <c r="F1214" s="18" t="s">
        <v>55</v>
      </c>
      <c r="G1214" s="17" t="s">
        <v>15211</v>
      </c>
    </row>
    <row r="1215" spans="1:7" ht="37.5">
      <c r="A1215" s="200">
        <f t="shared" si="22"/>
        <v>1209</v>
      </c>
      <c r="B1215" s="17">
        <v>56</v>
      </c>
      <c r="C1215" s="17" t="s">
        <v>19</v>
      </c>
      <c r="D1215" s="17" t="s">
        <v>3612</v>
      </c>
      <c r="E1215" s="17" t="s">
        <v>3613</v>
      </c>
      <c r="F1215" s="17" t="s">
        <v>22</v>
      </c>
      <c r="G1215" s="17" t="s">
        <v>13317</v>
      </c>
    </row>
    <row r="1216" spans="1:7" ht="37.5">
      <c r="A1216" s="200">
        <f t="shared" si="22"/>
        <v>1210</v>
      </c>
      <c r="B1216" s="17">
        <v>57</v>
      </c>
      <c r="C1216" s="17" t="s">
        <v>19</v>
      </c>
      <c r="D1216" s="17" t="s">
        <v>3615</v>
      </c>
      <c r="E1216" s="17" t="s">
        <v>3616</v>
      </c>
      <c r="F1216" s="17" t="s">
        <v>22</v>
      </c>
      <c r="G1216" s="17" t="s">
        <v>15212</v>
      </c>
    </row>
    <row r="1217" spans="1:7" ht="37.5">
      <c r="A1217" s="200">
        <f t="shared" si="22"/>
        <v>1211</v>
      </c>
      <c r="B1217" s="17">
        <v>58</v>
      </c>
      <c r="C1217" s="17" t="s">
        <v>19</v>
      </c>
      <c r="D1217" s="17" t="s">
        <v>3617</v>
      </c>
      <c r="E1217" s="17" t="s">
        <v>3618</v>
      </c>
      <c r="F1217" s="18" t="s">
        <v>55</v>
      </c>
      <c r="G1217" s="17" t="s">
        <v>15213</v>
      </c>
    </row>
    <row r="1218" spans="1:7" ht="37.5">
      <c r="A1218" s="200">
        <f t="shared" si="22"/>
        <v>1212</v>
      </c>
      <c r="B1218" s="17">
        <v>59</v>
      </c>
      <c r="C1218" s="17" t="s">
        <v>19</v>
      </c>
      <c r="D1218" s="17" t="s">
        <v>3619</v>
      </c>
      <c r="E1218" s="17" t="s">
        <v>3620</v>
      </c>
      <c r="F1218" s="17" t="s">
        <v>22</v>
      </c>
      <c r="G1218" s="17" t="s">
        <v>14160</v>
      </c>
    </row>
    <row r="1219" spans="1:7" ht="37.5">
      <c r="A1219" s="200">
        <f t="shared" si="22"/>
        <v>1213</v>
      </c>
      <c r="B1219" s="17">
        <v>60</v>
      </c>
      <c r="C1219" s="17" t="s">
        <v>19</v>
      </c>
      <c r="D1219" s="17" t="s">
        <v>3622</v>
      </c>
      <c r="E1219" s="17" t="s">
        <v>3623</v>
      </c>
      <c r="F1219" s="17" t="s">
        <v>22</v>
      </c>
      <c r="G1219" s="17" t="s">
        <v>15214</v>
      </c>
    </row>
    <row r="1220" spans="1:7" ht="37.5">
      <c r="A1220" s="200">
        <f t="shared" si="22"/>
        <v>1214</v>
      </c>
      <c r="B1220" s="17">
        <v>61</v>
      </c>
      <c r="C1220" s="17" t="s">
        <v>19</v>
      </c>
      <c r="D1220" s="17" t="s">
        <v>3624</v>
      </c>
      <c r="E1220" s="17" t="s">
        <v>3625</v>
      </c>
      <c r="F1220" s="17" t="s">
        <v>22</v>
      </c>
      <c r="G1220" s="17" t="s">
        <v>14166</v>
      </c>
    </row>
    <row r="1221" spans="1:7" ht="56.25">
      <c r="A1221" s="200">
        <f t="shared" si="22"/>
        <v>1215</v>
      </c>
      <c r="B1221" s="17">
        <v>62</v>
      </c>
      <c r="C1221" s="17" t="s">
        <v>19</v>
      </c>
      <c r="D1221" s="17" t="s">
        <v>3627</v>
      </c>
      <c r="E1221" s="17" t="s">
        <v>3628</v>
      </c>
      <c r="F1221" s="18" t="s">
        <v>55</v>
      </c>
      <c r="G1221" s="17" t="s">
        <v>15215</v>
      </c>
    </row>
    <row r="1222" spans="1:7" ht="37.5">
      <c r="A1222" s="200">
        <f t="shared" si="22"/>
        <v>1216</v>
      </c>
      <c r="B1222" s="17">
        <v>63</v>
      </c>
      <c r="C1222" s="17" t="s">
        <v>19</v>
      </c>
      <c r="D1222" s="17" t="s">
        <v>3629</v>
      </c>
      <c r="E1222" s="17" t="s">
        <v>3630</v>
      </c>
      <c r="F1222" s="17" t="s">
        <v>22</v>
      </c>
      <c r="G1222" s="17" t="s">
        <v>15216</v>
      </c>
    </row>
    <row r="1223" spans="1:7" ht="56.25">
      <c r="A1223" s="200">
        <f t="shared" si="22"/>
        <v>1217</v>
      </c>
      <c r="B1223" s="17">
        <v>64</v>
      </c>
      <c r="C1223" s="17" t="s">
        <v>19</v>
      </c>
      <c r="D1223" s="17" t="s">
        <v>3631</v>
      </c>
      <c r="E1223" s="17" t="s">
        <v>3632</v>
      </c>
      <c r="F1223" s="17" t="s">
        <v>22</v>
      </c>
      <c r="G1223" s="17" t="s">
        <v>15217</v>
      </c>
    </row>
    <row r="1224" spans="1:7" ht="56.25">
      <c r="A1224" s="200">
        <f t="shared" si="22"/>
        <v>1218</v>
      </c>
      <c r="B1224" s="17">
        <v>65</v>
      </c>
      <c r="C1224" s="17" t="s">
        <v>19</v>
      </c>
      <c r="D1224" s="17" t="s">
        <v>3633</v>
      </c>
      <c r="E1224" s="17" t="s">
        <v>3634</v>
      </c>
      <c r="F1224" s="17" t="s">
        <v>22</v>
      </c>
      <c r="G1224" s="17" t="s">
        <v>15218</v>
      </c>
    </row>
    <row r="1225" spans="1:7" ht="37.5">
      <c r="A1225" s="200">
        <f t="shared" si="22"/>
        <v>1219</v>
      </c>
      <c r="B1225" s="17">
        <v>66</v>
      </c>
      <c r="C1225" s="17" t="s">
        <v>19</v>
      </c>
      <c r="D1225" s="17" t="s">
        <v>3635</v>
      </c>
      <c r="E1225" s="17" t="s">
        <v>3636</v>
      </c>
      <c r="F1225" s="17" t="s">
        <v>22</v>
      </c>
      <c r="G1225" s="17" t="s">
        <v>15219</v>
      </c>
    </row>
    <row r="1226" spans="1:7" ht="56.25">
      <c r="A1226" s="200">
        <f t="shared" ref="A1226:A1289" si="23">+A1225+1</f>
        <v>1220</v>
      </c>
      <c r="B1226" s="17">
        <v>67</v>
      </c>
      <c r="C1226" s="17" t="s">
        <v>19</v>
      </c>
      <c r="D1226" s="17" t="s">
        <v>3637</v>
      </c>
      <c r="E1226" s="17" t="s">
        <v>3638</v>
      </c>
      <c r="F1226" s="17" t="s">
        <v>22</v>
      </c>
      <c r="G1226" s="17" t="s">
        <v>15220</v>
      </c>
    </row>
    <row r="1227" spans="1:7" ht="37.5">
      <c r="A1227" s="200">
        <f t="shared" si="23"/>
        <v>1221</v>
      </c>
      <c r="B1227" s="17">
        <v>68</v>
      </c>
      <c r="C1227" s="17" t="s">
        <v>19</v>
      </c>
      <c r="D1227" s="17" t="s">
        <v>3639</v>
      </c>
      <c r="E1227" s="17" t="s">
        <v>3640</v>
      </c>
      <c r="F1227" s="17" t="s">
        <v>22</v>
      </c>
      <c r="G1227" s="17" t="s">
        <v>15221</v>
      </c>
    </row>
    <row r="1228" spans="1:7" ht="56.25">
      <c r="A1228" s="200">
        <f t="shared" si="23"/>
        <v>1222</v>
      </c>
      <c r="B1228" s="17">
        <v>69</v>
      </c>
      <c r="C1228" s="17" t="s">
        <v>19</v>
      </c>
      <c r="D1228" s="17" t="s">
        <v>3641</v>
      </c>
      <c r="E1228" s="17" t="s">
        <v>3642</v>
      </c>
      <c r="F1228" s="18" t="s">
        <v>55</v>
      </c>
      <c r="G1228" s="17" t="s">
        <v>14135</v>
      </c>
    </row>
    <row r="1229" spans="1:7" ht="37.5">
      <c r="A1229" s="200">
        <f t="shared" si="23"/>
        <v>1223</v>
      </c>
      <c r="B1229" s="17">
        <v>70</v>
      </c>
      <c r="C1229" s="17" t="s">
        <v>19</v>
      </c>
      <c r="D1229" s="17" t="s">
        <v>3644</v>
      </c>
      <c r="E1229" s="17" t="s">
        <v>3645</v>
      </c>
      <c r="F1229" s="18" t="s">
        <v>55</v>
      </c>
      <c r="G1229" s="17" t="s">
        <v>14129</v>
      </c>
    </row>
    <row r="1230" spans="1:7" ht="37.5">
      <c r="A1230" s="200">
        <f t="shared" si="23"/>
        <v>1224</v>
      </c>
      <c r="B1230" s="17">
        <v>71</v>
      </c>
      <c r="C1230" s="17" t="s">
        <v>19</v>
      </c>
      <c r="D1230" s="17" t="s">
        <v>3647</v>
      </c>
      <c r="E1230" s="17" t="s">
        <v>3648</v>
      </c>
      <c r="F1230" s="17" t="s">
        <v>22</v>
      </c>
      <c r="G1230" s="17" t="s">
        <v>15222</v>
      </c>
    </row>
    <row r="1231" spans="1:7" ht="37.5">
      <c r="A1231" s="200">
        <f t="shared" si="23"/>
        <v>1225</v>
      </c>
      <c r="B1231" s="17">
        <v>72</v>
      </c>
      <c r="C1231" s="17" t="s">
        <v>19</v>
      </c>
      <c r="D1231" s="17" t="s">
        <v>3649</v>
      </c>
      <c r="E1231" s="17" t="s">
        <v>3650</v>
      </c>
      <c r="F1231" s="18" t="s">
        <v>55</v>
      </c>
      <c r="G1231" s="17" t="s">
        <v>15223</v>
      </c>
    </row>
    <row r="1232" spans="1:7" ht="56.25">
      <c r="A1232" s="200">
        <f t="shared" si="23"/>
        <v>1226</v>
      </c>
      <c r="B1232" s="17">
        <v>73</v>
      </c>
      <c r="C1232" s="17" t="s">
        <v>19</v>
      </c>
      <c r="D1232" s="17" t="s">
        <v>3651</v>
      </c>
      <c r="E1232" s="17" t="s">
        <v>3652</v>
      </c>
      <c r="F1232" s="18" t="s">
        <v>55</v>
      </c>
      <c r="G1232" s="17" t="s">
        <v>15224</v>
      </c>
    </row>
    <row r="1233" spans="1:7" ht="56.25">
      <c r="A1233" s="200">
        <f t="shared" si="23"/>
        <v>1227</v>
      </c>
      <c r="B1233" s="17">
        <v>74</v>
      </c>
      <c r="C1233" s="17" t="s">
        <v>19</v>
      </c>
      <c r="D1233" s="17" t="s">
        <v>3653</v>
      </c>
      <c r="E1233" s="17" t="s">
        <v>3654</v>
      </c>
      <c r="F1233" s="17" t="s">
        <v>22</v>
      </c>
      <c r="G1233" s="17" t="s">
        <v>15225</v>
      </c>
    </row>
    <row r="1234" spans="1:7" ht="37.5">
      <c r="A1234" s="200">
        <f t="shared" si="23"/>
        <v>1228</v>
      </c>
      <c r="B1234" s="17">
        <v>75</v>
      </c>
      <c r="C1234" s="17" t="s">
        <v>19</v>
      </c>
      <c r="D1234" s="17" t="s">
        <v>3655</v>
      </c>
      <c r="E1234" s="17" t="s">
        <v>3656</v>
      </c>
      <c r="F1234" s="17" t="s">
        <v>22</v>
      </c>
      <c r="G1234" s="17" t="s">
        <v>15226</v>
      </c>
    </row>
    <row r="1235" spans="1:7" ht="37.5">
      <c r="A1235" s="200">
        <f t="shared" si="23"/>
        <v>1229</v>
      </c>
      <c r="B1235" s="17">
        <v>76</v>
      </c>
      <c r="C1235" s="17" t="s">
        <v>19</v>
      </c>
      <c r="D1235" s="17" t="s">
        <v>3657</v>
      </c>
      <c r="E1235" s="17" t="s">
        <v>3658</v>
      </c>
      <c r="F1235" s="17" t="s">
        <v>22</v>
      </c>
      <c r="G1235" s="17" t="s">
        <v>15227</v>
      </c>
    </row>
    <row r="1236" spans="1:7" ht="56.25">
      <c r="A1236" s="200">
        <f t="shared" si="23"/>
        <v>1230</v>
      </c>
      <c r="B1236" s="17">
        <v>77</v>
      </c>
      <c r="C1236" s="17" t="s">
        <v>19</v>
      </c>
      <c r="D1236" s="17" t="s">
        <v>3659</v>
      </c>
      <c r="E1236" s="17" t="s">
        <v>3660</v>
      </c>
      <c r="F1236" s="17" t="s">
        <v>22</v>
      </c>
      <c r="G1236" s="17" t="s">
        <v>15228</v>
      </c>
    </row>
    <row r="1237" spans="1:7" ht="37.5">
      <c r="A1237" s="200">
        <f t="shared" si="23"/>
        <v>1231</v>
      </c>
      <c r="B1237" s="17">
        <v>78</v>
      </c>
      <c r="C1237" s="17" t="s">
        <v>19</v>
      </c>
      <c r="D1237" s="17" t="s">
        <v>3661</v>
      </c>
      <c r="E1237" s="17" t="s">
        <v>3662</v>
      </c>
      <c r="F1237" s="18" t="s">
        <v>55</v>
      </c>
      <c r="G1237" s="17" t="s">
        <v>15229</v>
      </c>
    </row>
    <row r="1238" spans="1:7" ht="37.5">
      <c r="A1238" s="200">
        <f t="shared" si="23"/>
        <v>1232</v>
      </c>
      <c r="B1238" s="17">
        <v>79</v>
      </c>
      <c r="C1238" s="17" t="s">
        <v>19</v>
      </c>
      <c r="D1238" s="17" t="s">
        <v>3663</v>
      </c>
      <c r="E1238" s="17" t="s">
        <v>3664</v>
      </c>
      <c r="F1238" s="18" t="s">
        <v>55</v>
      </c>
      <c r="G1238" s="17" t="s">
        <v>15230</v>
      </c>
    </row>
    <row r="1239" spans="1:7" ht="56.25">
      <c r="A1239" s="200">
        <f t="shared" si="23"/>
        <v>1233</v>
      </c>
      <c r="B1239" s="17">
        <v>80</v>
      </c>
      <c r="C1239" s="17" t="s">
        <v>19</v>
      </c>
      <c r="D1239" s="17" t="s">
        <v>3433</v>
      </c>
      <c r="E1239" s="17" t="s">
        <v>3434</v>
      </c>
      <c r="F1239" s="17" t="s">
        <v>22</v>
      </c>
      <c r="G1239" s="17" t="s">
        <v>15231</v>
      </c>
    </row>
    <row r="1240" spans="1:7" ht="37.5">
      <c r="A1240" s="200">
        <f t="shared" si="23"/>
        <v>1234</v>
      </c>
      <c r="B1240" s="17">
        <v>81</v>
      </c>
      <c r="C1240" s="17" t="s">
        <v>19</v>
      </c>
      <c r="D1240" s="17" t="s">
        <v>3665</v>
      </c>
      <c r="E1240" s="17" t="s">
        <v>3666</v>
      </c>
      <c r="F1240" s="17" t="s">
        <v>22</v>
      </c>
      <c r="G1240" s="17" t="s">
        <v>15232</v>
      </c>
    </row>
    <row r="1241" spans="1:7" ht="56.25">
      <c r="A1241" s="200">
        <f t="shared" si="23"/>
        <v>1235</v>
      </c>
      <c r="B1241" s="17">
        <v>82</v>
      </c>
      <c r="C1241" s="17" t="s">
        <v>19</v>
      </c>
      <c r="D1241" s="17" t="s">
        <v>3667</v>
      </c>
      <c r="E1241" s="17" t="s">
        <v>3668</v>
      </c>
      <c r="F1241" s="17" t="s">
        <v>22</v>
      </c>
      <c r="G1241" s="17" t="s">
        <v>14143</v>
      </c>
    </row>
    <row r="1242" spans="1:7" ht="37.5">
      <c r="A1242" s="200">
        <f t="shared" si="23"/>
        <v>1236</v>
      </c>
      <c r="B1242" s="17">
        <v>83</v>
      </c>
      <c r="C1242" s="17" t="s">
        <v>19</v>
      </c>
      <c r="D1242" s="17" t="s">
        <v>3670</v>
      </c>
      <c r="E1242" s="17" t="s">
        <v>3671</v>
      </c>
      <c r="F1242" s="17" t="s">
        <v>22</v>
      </c>
      <c r="G1242" s="17" t="s">
        <v>15233</v>
      </c>
    </row>
    <row r="1243" spans="1:7" ht="37.5">
      <c r="A1243" s="200">
        <f t="shared" si="23"/>
        <v>1237</v>
      </c>
      <c r="B1243" s="17">
        <v>84</v>
      </c>
      <c r="C1243" s="17" t="s">
        <v>19</v>
      </c>
      <c r="D1243" s="17" t="s">
        <v>3673</v>
      </c>
      <c r="E1243" s="17" t="s">
        <v>3674</v>
      </c>
      <c r="F1243" s="18" t="s">
        <v>55</v>
      </c>
      <c r="G1243" s="17" t="s">
        <v>15234</v>
      </c>
    </row>
    <row r="1244" spans="1:7" ht="37.5">
      <c r="A1244" s="200">
        <f t="shared" si="23"/>
        <v>1238</v>
      </c>
      <c r="B1244" s="17">
        <v>85</v>
      </c>
      <c r="C1244" s="17" t="s">
        <v>19</v>
      </c>
      <c r="D1244" s="17" t="s">
        <v>3452</v>
      </c>
      <c r="E1244" s="17" t="s">
        <v>3453</v>
      </c>
      <c r="F1244" s="17" t="s">
        <v>22</v>
      </c>
      <c r="G1244" s="17" t="s">
        <v>15235</v>
      </c>
    </row>
    <row r="1245" spans="1:7" ht="37.5">
      <c r="A1245" s="200">
        <f t="shared" si="23"/>
        <v>1239</v>
      </c>
      <c r="B1245" s="17">
        <v>86</v>
      </c>
      <c r="C1245" s="17" t="s">
        <v>19</v>
      </c>
      <c r="D1245" s="17" t="s">
        <v>3675</v>
      </c>
      <c r="E1245" s="17" t="s">
        <v>3676</v>
      </c>
      <c r="F1245" s="17" t="s">
        <v>22</v>
      </c>
      <c r="G1245" s="17" t="s">
        <v>15236</v>
      </c>
    </row>
    <row r="1246" spans="1:7" ht="37.5">
      <c r="A1246" s="200">
        <f t="shared" si="23"/>
        <v>1240</v>
      </c>
      <c r="B1246" s="17">
        <v>87</v>
      </c>
      <c r="C1246" s="17" t="s">
        <v>19</v>
      </c>
      <c r="D1246" s="17" t="s">
        <v>3677</v>
      </c>
      <c r="E1246" s="17" t="s">
        <v>3678</v>
      </c>
      <c r="F1246" s="17" t="s">
        <v>22</v>
      </c>
      <c r="G1246" s="17" t="s">
        <v>15237</v>
      </c>
    </row>
    <row r="1247" spans="1:7" ht="37.5">
      <c r="A1247" s="200">
        <f t="shared" si="23"/>
        <v>1241</v>
      </c>
      <c r="B1247" s="17">
        <v>88</v>
      </c>
      <c r="C1247" s="17" t="s">
        <v>19</v>
      </c>
      <c r="D1247" s="17" t="s">
        <v>3679</v>
      </c>
      <c r="E1247" s="17" t="s">
        <v>3680</v>
      </c>
      <c r="F1247" s="17" t="s">
        <v>22</v>
      </c>
      <c r="G1247" s="17" t="s">
        <v>15238</v>
      </c>
    </row>
    <row r="1248" spans="1:7" ht="37.5">
      <c r="A1248" s="200">
        <f t="shared" si="23"/>
        <v>1242</v>
      </c>
      <c r="B1248" s="17">
        <v>89</v>
      </c>
      <c r="C1248" s="17" t="s">
        <v>19</v>
      </c>
      <c r="D1248" s="17" t="s">
        <v>3681</v>
      </c>
      <c r="E1248" s="17" t="s">
        <v>3682</v>
      </c>
      <c r="F1248" s="17" t="s">
        <v>22</v>
      </c>
      <c r="G1248" s="17" t="s">
        <v>15239</v>
      </c>
    </row>
    <row r="1249" spans="1:7" ht="37.5">
      <c r="A1249" s="200">
        <f t="shared" si="23"/>
        <v>1243</v>
      </c>
      <c r="B1249" s="17">
        <v>90</v>
      </c>
      <c r="C1249" s="17" t="s">
        <v>19</v>
      </c>
      <c r="D1249" s="17" t="s">
        <v>3684</v>
      </c>
      <c r="E1249" s="17" t="s">
        <v>3685</v>
      </c>
      <c r="F1249" s="17" t="s">
        <v>22</v>
      </c>
      <c r="G1249" s="17" t="s">
        <v>15240</v>
      </c>
    </row>
    <row r="1250" spans="1:7" ht="37.5">
      <c r="A1250" s="200">
        <f t="shared" si="23"/>
        <v>1244</v>
      </c>
      <c r="B1250" s="17">
        <v>91</v>
      </c>
      <c r="C1250" s="17" t="s">
        <v>19</v>
      </c>
      <c r="D1250" s="17" t="s">
        <v>3686</v>
      </c>
      <c r="E1250" s="17" t="s">
        <v>3687</v>
      </c>
      <c r="F1250" s="18" t="s">
        <v>55</v>
      </c>
      <c r="G1250" s="17" t="s">
        <v>14142</v>
      </c>
    </row>
    <row r="1251" spans="1:7" ht="56.25">
      <c r="A1251" s="200">
        <f t="shared" si="23"/>
        <v>1245</v>
      </c>
      <c r="B1251" s="17">
        <v>92</v>
      </c>
      <c r="C1251" s="17" t="s">
        <v>19</v>
      </c>
      <c r="D1251" s="17" t="s">
        <v>3444</v>
      </c>
      <c r="E1251" s="17" t="s">
        <v>3689</v>
      </c>
      <c r="F1251" s="17" t="s">
        <v>22</v>
      </c>
      <c r="G1251" s="17" t="s">
        <v>15241</v>
      </c>
    </row>
    <row r="1252" spans="1:7" ht="37.5">
      <c r="A1252" s="200">
        <f t="shared" si="23"/>
        <v>1246</v>
      </c>
      <c r="B1252" s="17">
        <v>93</v>
      </c>
      <c r="C1252" s="17" t="s">
        <v>19</v>
      </c>
      <c r="D1252" s="17" t="s">
        <v>3690</v>
      </c>
      <c r="E1252" s="17" t="s">
        <v>3691</v>
      </c>
      <c r="F1252" s="18" t="s">
        <v>55</v>
      </c>
      <c r="G1252" s="17" t="s">
        <v>15242</v>
      </c>
    </row>
    <row r="1253" spans="1:7" ht="37.5">
      <c r="A1253" s="200">
        <f t="shared" si="23"/>
        <v>1247</v>
      </c>
      <c r="B1253" s="17">
        <v>94</v>
      </c>
      <c r="C1253" s="17" t="s">
        <v>19</v>
      </c>
      <c r="D1253" s="17" t="s">
        <v>3692</v>
      </c>
      <c r="E1253" s="17" t="s">
        <v>3693</v>
      </c>
      <c r="F1253" s="17" t="s">
        <v>22</v>
      </c>
      <c r="G1253" s="17" t="s">
        <v>15243</v>
      </c>
    </row>
    <row r="1254" spans="1:7" ht="37.5">
      <c r="A1254" s="200">
        <f t="shared" si="23"/>
        <v>1248</v>
      </c>
      <c r="B1254" s="17">
        <v>95</v>
      </c>
      <c r="C1254" s="17" t="s">
        <v>19</v>
      </c>
      <c r="D1254" s="17" t="s">
        <v>3694</v>
      </c>
      <c r="E1254" s="17" t="s">
        <v>3695</v>
      </c>
      <c r="F1254" s="17" t="s">
        <v>22</v>
      </c>
      <c r="G1254" s="17" t="s">
        <v>15244</v>
      </c>
    </row>
    <row r="1255" spans="1:7" s="201" customFormat="1" ht="56.25">
      <c r="A1255" s="200">
        <f t="shared" si="23"/>
        <v>1249</v>
      </c>
      <c r="B1255" s="17">
        <v>96</v>
      </c>
      <c r="C1255" s="17" t="s">
        <v>19</v>
      </c>
      <c r="D1255" s="17" t="s">
        <v>3697</v>
      </c>
      <c r="E1255" s="17" t="s">
        <v>3541</v>
      </c>
      <c r="F1255" s="17" t="s">
        <v>22</v>
      </c>
      <c r="G1255" s="17" t="s">
        <v>12993</v>
      </c>
    </row>
    <row r="1256" spans="1:7" ht="37.5">
      <c r="A1256" s="200">
        <f t="shared" si="23"/>
        <v>1250</v>
      </c>
      <c r="B1256" s="17">
        <v>97</v>
      </c>
      <c r="C1256" s="17" t="s">
        <v>19</v>
      </c>
      <c r="D1256" s="17" t="s">
        <v>3699</v>
      </c>
      <c r="E1256" s="17" t="s">
        <v>3700</v>
      </c>
      <c r="F1256" s="17" t="s">
        <v>22</v>
      </c>
      <c r="G1256" s="17" t="s">
        <v>15245</v>
      </c>
    </row>
    <row r="1257" spans="1:7" ht="56.25">
      <c r="A1257" s="200">
        <f t="shared" si="23"/>
        <v>1251</v>
      </c>
      <c r="B1257" s="17">
        <v>98</v>
      </c>
      <c r="C1257" s="17" t="s">
        <v>19</v>
      </c>
      <c r="D1257" s="17" t="s">
        <v>3701</v>
      </c>
      <c r="E1257" s="17" t="s">
        <v>3702</v>
      </c>
      <c r="F1257" s="17" t="s">
        <v>22</v>
      </c>
      <c r="G1257" s="17" t="s">
        <v>15246</v>
      </c>
    </row>
    <row r="1258" spans="1:7" ht="37.5">
      <c r="A1258" s="200">
        <f t="shared" si="23"/>
        <v>1252</v>
      </c>
      <c r="B1258" s="17">
        <v>99</v>
      </c>
      <c r="C1258" s="17" t="s">
        <v>19</v>
      </c>
      <c r="D1258" s="17" t="s">
        <v>3703</v>
      </c>
      <c r="E1258" s="17" t="s">
        <v>3704</v>
      </c>
      <c r="F1258" s="17" t="s">
        <v>22</v>
      </c>
      <c r="G1258" s="17" t="s">
        <v>14121</v>
      </c>
    </row>
    <row r="1259" spans="1:7" ht="37.5">
      <c r="A1259" s="200">
        <f t="shared" si="23"/>
        <v>1253</v>
      </c>
      <c r="B1259" s="17">
        <v>100</v>
      </c>
      <c r="C1259" s="17" t="s">
        <v>19</v>
      </c>
      <c r="D1259" s="17" t="s">
        <v>3706</v>
      </c>
      <c r="E1259" s="17" t="s">
        <v>3707</v>
      </c>
      <c r="F1259" s="17" t="s">
        <v>22</v>
      </c>
      <c r="G1259" s="17" t="s">
        <v>15247</v>
      </c>
    </row>
    <row r="1260" spans="1:7" ht="37.5">
      <c r="A1260" s="200">
        <f t="shared" si="23"/>
        <v>1254</v>
      </c>
      <c r="B1260" s="17">
        <v>101</v>
      </c>
      <c r="C1260" s="17" t="s">
        <v>19</v>
      </c>
      <c r="D1260" s="17" t="s">
        <v>3708</v>
      </c>
      <c r="E1260" s="17" t="s">
        <v>3709</v>
      </c>
      <c r="F1260" s="17" t="s">
        <v>22</v>
      </c>
      <c r="G1260" s="17" t="s">
        <v>14149</v>
      </c>
    </row>
    <row r="1261" spans="1:7" ht="56.25">
      <c r="A1261" s="200">
        <f t="shared" si="23"/>
        <v>1255</v>
      </c>
      <c r="B1261" s="17">
        <v>102</v>
      </c>
      <c r="C1261" s="17" t="s">
        <v>19</v>
      </c>
      <c r="D1261" s="17" t="s">
        <v>3711</v>
      </c>
      <c r="E1261" s="17" t="s">
        <v>3425</v>
      </c>
      <c r="F1261" s="18" t="s">
        <v>55</v>
      </c>
      <c r="G1261" s="17" t="s">
        <v>15248</v>
      </c>
    </row>
    <row r="1262" spans="1:7" ht="37.5">
      <c r="A1262" s="200">
        <f t="shared" si="23"/>
        <v>1256</v>
      </c>
      <c r="B1262" s="17">
        <v>103</v>
      </c>
      <c r="C1262" s="17" t="s">
        <v>19</v>
      </c>
      <c r="D1262" s="17" t="s">
        <v>3712</v>
      </c>
      <c r="E1262" s="17" t="s">
        <v>3713</v>
      </c>
      <c r="F1262" s="17" t="s">
        <v>22</v>
      </c>
      <c r="G1262" s="17" t="s">
        <v>15249</v>
      </c>
    </row>
    <row r="1263" spans="1:7" ht="37.5">
      <c r="A1263" s="200">
        <f t="shared" si="23"/>
        <v>1257</v>
      </c>
      <c r="B1263" s="17">
        <v>104</v>
      </c>
      <c r="C1263" s="17" t="s">
        <v>19</v>
      </c>
      <c r="D1263" s="17" t="s">
        <v>3715</v>
      </c>
      <c r="E1263" s="17" t="s">
        <v>3668</v>
      </c>
      <c r="F1263" s="17" t="s">
        <v>22</v>
      </c>
      <c r="G1263" s="17" t="s">
        <v>15250</v>
      </c>
    </row>
    <row r="1264" spans="1:7" ht="37.5">
      <c r="A1264" s="200">
        <f t="shared" si="23"/>
        <v>1258</v>
      </c>
      <c r="B1264" s="17">
        <v>105</v>
      </c>
      <c r="C1264" s="17" t="s">
        <v>19</v>
      </c>
      <c r="D1264" s="17" t="s">
        <v>3716</v>
      </c>
      <c r="E1264" s="17" t="s">
        <v>3717</v>
      </c>
      <c r="F1264" s="17" t="s">
        <v>22</v>
      </c>
      <c r="G1264" s="17" t="s">
        <v>14122</v>
      </c>
    </row>
    <row r="1265" spans="1:7" ht="37.5">
      <c r="A1265" s="200">
        <f t="shared" si="23"/>
        <v>1259</v>
      </c>
      <c r="B1265" s="17">
        <v>106</v>
      </c>
      <c r="C1265" s="17" t="s">
        <v>19</v>
      </c>
      <c r="D1265" s="17" t="s">
        <v>3719</v>
      </c>
      <c r="E1265" s="17" t="s">
        <v>3720</v>
      </c>
      <c r="F1265" s="18" t="s">
        <v>55</v>
      </c>
      <c r="G1265" s="17" t="s">
        <v>14134</v>
      </c>
    </row>
    <row r="1266" spans="1:7" ht="37.5">
      <c r="A1266" s="200">
        <f t="shared" si="23"/>
        <v>1260</v>
      </c>
      <c r="B1266" s="17">
        <v>107</v>
      </c>
      <c r="C1266" s="17" t="s">
        <v>19</v>
      </c>
      <c r="D1266" s="17" t="s">
        <v>3722</v>
      </c>
      <c r="E1266" s="17" t="s">
        <v>3723</v>
      </c>
      <c r="F1266" s="17" t="s">
        <v>22</v>
      </c>
      <c r="G1266" s="17" t="s">
        <v>15251</v>
      </c>
    </row>
    <row r="1267" spans="1:7" ht="37.5">
      <c r="A1267" s="200">
        <f t="shared" si="23"/>
        <v>1261</v>
      </c>
      <c r="B1267" s="17">
        <v>108</v>
      </c>
      <c r="C1267" s="17" t="s">
        <v>19</v>
      </c>
      <c r="D1267" s="17" t="s">
        <v>3435</v>
      </c>
      <c r="E1267" s="17" t="s">
        <v>3724</v>
      </c>
      <c r="F1267" s="18" t="s">
        <v>55</v>
      </c>
      <c r="G1267" s="17" t="s">
        <v>13316</v>
      </c>
    </row>
    <row r="1268" spans="1:7" ht="56.25">
      <c r="A1268" s="200">
        <f t="shared" si="23"/>
        <v>1262</v>
      </c>
      <c r="B1268" s="17">
        <v>109</v>
      </c>
      <c r="C1268" s="17" t="s">
        <v>19</v>
      </c>
      <c r="D1268" s="17" t="s">
        <v>3725</v>
      </c>
      <c r="E1268" s="17" t="s">
        <v>3726</v>
      </c>
      <c r="F1268" s="18" t="s">
        <v>55</v>
      </c>
      <c r="G1268" s="17" t="s">
        <v>15252</v>
      </c>
    </row>
    <row r="1269" spans="1:7" ht="37.5">
      <c r="A1269" s="200">
        <f t="shared" si="23"/>
        <v>1263</v>
      </c>
      <c r="B1269" s="17">
        <v>110</v>
      </c>
      <c r="C1269" s="17" t="s">
        <v>19</v>
      </c>
      <c r="D1269" s="17" t="s">
        <v>3727</v>
      </c>
      <c r="E1269" s="17" t="s">
        <v>3728</v>
      </c>
      <c r="F1269" s="18" t="s">
        <v>55</v>
      </c>
      <c r="G1269" s="17" t="s">
        <v>15253</v>
      </c>
    </row>
    <row r="1270" spans="1:7" ht="37.5">
      <c r="A1270" s="200">
        <f t="shared" si="23"/>
        <v>1264</v>
      </c>
      <c r="B1270" s="17">
        <v>111</v>
      </c>
      <c r="C1270" s="17" t="s">
        <v>19</v>
      </c>
      <c r="D1270" s="17" t="s">
        <v>3730</v>
      </c>
      <c r="E1270" s="17" t="s">
        <v>3731</v>
      </c>
      <c r="F1270" s="17" t="s">
        <v>22</v>
      </c>
      <c r="G1270" s="17" t="s">
        <v>14141</v>
      </c>
    </row>
    <row r="1271" spans="1:7" ht="37.5">
      <c r="A1271" s="200">
        <f t="shared" si="23"/>
        <v>1265</v>
      </c>
      <c r="B1271" s="17">
        <v>112</v>
      </c>
      <c r="C1271" s="17" t="s">
        <v>19</v>
      </c>
      <c r="D1271" s="17" t="s">
        <v>3733</v>
      </c>
      <c r="E1271" s="17" t="s">
        <v>3734</v>
      </c>
      <c r="F1271" s="17" t="s">
        <v>22</v>
      </c>
      <c r="G1271" s="17" t="s">
        <v>15254</v>
      </c>
    </row>
    <row r="1272" spans="1:7" ht="37.5">
      <c r="A1272" s="200">
        <f t="shared" si="23"/>
        <v>1266</v>
      </c>
      <c r="B1272" s="17">
        <v>113</v>
      </c>
      <c r="C1272" s="17" t="s">
        <v>19</v>
      </c>
      <c r="D1272" s="17" t="s">
        <v>3735</v>
      </c>
      <c r="E1272" s="17" t="s">
        <v>3736</v>
      </c>
      <c r="F1272" s="17" t="s">
        <v>22</v>
      </c>
      <c r="G1272" s="17" t="s">
        <v>15255</v>
      </c>
    </row>
    <row r="1273" spans="1:7" ht="37.5">
      <c r="A1273" s="200">
        <f t="shared" si="23"/>
        <v>1267</v>
      </c>
      <c r="B1273" s="17">
        <v>114</v>
      </c>
      <c r="C1273" s="17" t="s">
        <v>19</v>
      </c>
      <c r="D1273" s="17" t="s">
        <v>3459</v>
      </c>
      <c r="E1273" s="17" t="s">
        <v>3737</v>
      </c>
      <c r="F1273" s="17" t="s">
        <v>22</v>
      </c>
      <c r="G1273" s="17" t="s">
        <v>14130</v>
      </c>
    </row>
    <row r="1274" spans="1:7" ht="56.25">
      <c r="A1274" s="200">
        <f t="shared" si="23"/>
        <v>1268</v>
      </c>
      <c r="B1274" s="17">
        <v>115</v>
      </c>
      <c r="C1274" s="17" t="s">
        <v>19</v>
      </c>
      <c r="D1274" s="17" t="s">
        <v>3738</v>
      </c>
      <c r="E1274" s="17" t="s">
        <v>3739</v>
      </c>
      <c r="F1274" s="17" t="s">
        <v>22</v>
      </c>
      <c r="G1274" s="17" t="s">
        <v>14132</v>
      </c>
    </row>
    <row r="1275" spans="1:7" ht="37.5">
      <c r="A1275" s="200">
        <f t="shared" si="23"/>
        <v>1269</v>
      </c>
      <c r="B1275" s="17">
        <v>116</v>
      </c>
      <c r="C1275" s="17" t="s">
        <v>19</v>
      </c>
      <c r="D1275" s="17" t="s">
        <v>3741</v>
      </c>
      <c r="E1275" s="17" t="s">
        <v>3742</v>
      </c>
      <c r="F1275" s="17" t="s">
        <v>22</v>
      </c>
      <c r="G1275" s="17" t="s">
        <v>15256</v>
      </c>
    </row>
    <row r="1276" spans="1:7" ht="37.5">
      <c r="A1276" s="200">
        <f t="shared" si="23"/>
        <v>1270</v>
      </c>
      <c r="B1276" s="17">
        <v>117</v>
      </c>
      <c r="C1276" s="17" t="s">
        <v>19</v>
      </c>
      <c r="D1276" s="17" t="s">
        <v>3743</v>
      </c>
      <c r="E1276" s="17" t="s">
        <v>3446</v>
      </c>
      <c r="F1276" s="17" t="s">
        <v>22</v>
      </c>
      <c r="G1276" s="17" t="s">
        <v>15257</v>
      </c>
    </row>
    <row r="1277" spans="1:7" ht="56.25">
      <c r="A1277" s="200">
        <f t="shared" si="23"/>
        <v>1271</v>
      </c>
      <c r="B1277" s="17">
        <v>118</v>
      </c>
      <c r="C1277" s="17" t="s">
        <v>19</v>
      </c>
      <c r="D1277" s="17" t="s">
        <v>3744</v>
      </c>
      <c r="E1277" s="17" t="s">
        <v>3745</v>
      </c>
      <c r="F1277" s="18" t="s">
        <v>55</v>
      </c>
      <c r="G1277" s="17" t="s">
        <v>15258</v>
      </c>
    </row>
    <row r="1278" spans="1:7" ht="37.5">
      <c r="A1278" s="200">
        <f t="shared" si="23"/>
        <v>1272</v>
      </c>
      <c r="B1278" s="17">
        <v>119</v>
      </c>
      <c r="C1278" s="17" t="s">
        <v>19</v>
      </c>
      <c r="D1278" s="17" t="s">
        <v>3746</v>
      </c>
      <c r="E1278" s="17" t="s">
        <v>3747</v>
      </c>
      <c r="F1278" s="17" t="s">
        <v>22</v>
      </c>
      <c r="G1278" s="17" t="s">
        <v>13180</v>
      </c>
    </row>
    <row r="1279" spans="1:7" ht="37.5">
      <c r="A1279" s="200">
        <f t="shared" si="23"/>
        <v>1273</v>
      </c>
      <c r="B1279" s="17">
        <v>120</v>
      </c>
      <c r="C1279" s="17" t="s">
        <v>19</v>
      </c>
      <c r="D1279" s="17" t="s">
        <v>3749</v>
      </c>
      <c r="E1279" s="17" t="s">
        <v>3750</v>
      </c>
      <c r="F1279" s="17" t="s">
        <v>22</v>
      </c>
      <c r="G1279" s="17" t="s">
        <v>15259</v>
      </c>
    </row>
    <row r="1280" spans="1:7" ht="37.5">
      <c r="A1280" s="200">
        <f t="shared" si="23"/>
        <v>1274</v>
      </c>
      <c r="B1280" s="17">
        <v>121</v>
      </c>
      <c r="C1280" s="17" t="s">
        <v>19</v>
      </c>
      <c r="D1280" s="17" t="s">
        <v>3752</v>
      </c>
      <c r="E1280" s="17" t="s">
        <v>3753</v>
      </c>
      <c r="F1280" s="17" t="s">
        <v>22</v>
      </c>
      <c r="G1280" s="17" t="s">
        <v>15260</v>
      </c>
    </row>
    <row r="1281" spans="1:7" ht="56.25">
      <c r="A1281" s="200">
        <f t="shared" si="23"/>
        <v>1275</v>
      </c>
      <c r="B1281" s="17">
        <v>122</v>
      </c>
      <c r="C1281" s="17" t="s">
        <v>19</v>
      </c>
      <c r="D1281" s="17" t="s">
        <v>3754</v>
      </c>
      <c r="E1281" s="17" t="s">
        <v>3755</v>
      </c>
      <c r="F1281" s="17" t="s">
        <v>22</v>
      </c>
      <c r="G1281" s="17" t="s">
        <v>14123</v>
      </c>
    </row>
    <row r="1282" spans="1:7" ht="37.5">
      <c r="A1282" s="200">
        <f t="shared" si="23"/>
        <v>1276</v>
      </c>
      <c r="B1282" s="17">
        <v>123</v>
      </c>
      <c r="C1282" s="17" t="s">
        <v>19</v>
      </c>
      <c r="D1282" s="17" t="s">
        <v>3757</v>
      </c>
      <c r="E1282" s="17" t="s">
        <v>3758</v>
      </c>
      <c r="F1282" s="18" t="s">
        <v>55</v>
      </c>
      <c r="G1282" s="17" t="s">
        <v>15261</v>
      </c>
    </row>
    <row r="1283" spans="1:7" ht="37.5">
      <c r="A1283" s="200">
        <f t="shared" si="23"/>
        <v>1277</v>
      </c>
      <c r="B1283" s="17">
        <v>1</v>
      </c>
      <c r="C1283" s="17" t="s">
        <v>20</v>
      </c>
      <c r="D1283" s="17" t="s">
        <v>2480</v>
      </c>
      <c r="E1283" s="17" t="s">
        <v>2427</v>
      </c>
      <c r="F1283" s="18" t="s">
        <v>55</v>
      </c>
      <c r="G1283" s="17" t="s">
        <v>15262</v>
      </c>
    </row>
    <row r="1284" spans="1:7" ht="37.5">
      <c r="A1284" s="200">
        <f t="shared" si="23"/>
        <v>1278</v>
      </c>
      <c r="B1284" s="17">
        <f>1+B1283</f>
        <v>2</v>
      </c>
      <c r="C1284" s="17" t="s">
        <v>20</v>
      </c>
      <c r="D1284" s="17" t="s">
        <v>2481</v>
      </c>
      <c r="E1284" s="17" t="s">
        <v>2463</v>
      </c>
      <c r="F1284" s="17" t="s">
        <v>22</v>
      </c>
      <c r="G1284" s="17" t="s">
        <v>14269</v>
      </c>
    </row>
    <row r="1285" spans="1:7" ht="37.5">
      <c r="A1285" s="200">
        <f t="shared" si="23"/>
        <v>1279</v>
      </c>
      <c r="B1285" s="17">
        <f t="shared" ref="B1285:B1328" si="24">1+B1284</f>
        <v>3</v>
      </c>
      <c r="C1285" s="17" t="s">
        <v>20</v>
      </c>
      <c r="D1285" s="17" t="s">
        <v>2483</v>
      </c>
      <c r="E1285" s="17" t="s">
        <v>2441</v>
      </c>
      <c r="F1285" s="18" t="s">
        <v>55</v>
      </c>
      <c r="G1285" s="17" t="s">
        <v>15263</v>
      </c>
    </row>
    <row r="1286" spans="1:7" ht="37.5">
      <c r="A1286" s="200">
        <f t="shared" si="23"/>
        <v>1280</v>
      </c>
      <c r="B1286" s="17">
        <f t="shared" si="24"/>
        <v>4</v>
      </c>
      <c r="C1286" s="17" t="s">
        <v>20</v>
      </c>
      <c r="D1286" s="17" t="s">
        <v>2484</v>
      </c>
      <c r="E1286" s="17" t="s">
        <v>2442</v>
      </c>
      <c r="F1286" s="17" t="s">
        <v>22</v>
      </c>
      <c r="G1286" s="17" t="s">
        <v>14244</v>
      </c>
    </row>
    <row r="1287" spans="1:7" ht="37.5">
      <c r="A1287" s="200">
        <f t="shared" si="23"/>
        <v>1281</v>
      </c>
      <c r="B1287" s="17">
        <f t="shared" si="24"/>
        <v>5</v>
      </c>
      <c r="C1287" s="17" t="s">
        <v>20</v>
      </c>
      <c r="D1287" s="17" t="s">
        <v>2486</v>
      </c>
      <c r="E1287" s="17" t="s">
        <v>2487</v>
      </c>
      <c r="F1287" s="18" t="s">
        <v>55</v>
      </c>
      <c r="G1287" s="17" t="s">
        <v>13258</v>
      </c>
    </row>
    <row r="1288" spans="1:7" ht="37.5">
      <c r="A1288" s="200">
        <f t="shared" si="23"/>
        <v>1282</v>
      </c>
      <c r="B1288" s="17">
        <f t="shared" si="24"/>
        <v>6</v>
      </c>
      <c r="C1288" s="17" t="s">
        <v>20</v>
      </c>
      <c r="D1288" s="17" t="s">
        <v>2489</v>
      </c>
      <c r="E1288" s="17" t="s">
        <v>2442</v>
      </c>
      <c r="F1288" s="17" t="s">
        <v>22</v>
      </c>
      <c r="G1288" s="17" t="s">
        <v>14249</v>
      </c>
    </row>
    <row r="1289" spans="1:7" ht="37.5">
      <c r="A1289" s="200">
        <f t="shared" si="23"/>
        <v>1283</v>
      </c>
      <c r="B1289" s="17">
        <f t="shared" si="24"/>
        <v>7</v>
      </c>
      <c r="C1289" s="17" t="s">
        <v>20</v>
      </c>
      <c r="D1289" s="17" t="s">
        <v>2491</v>
      </c>
      <c r="E1289" s="17" t="s">
        <v>2441</v>
      </c>
      <c r="F1289" s="17" t="s">
        <v>22</v>
      </c>
      <c r="G1289" s="17" t="s">
        <v>14258</v>
      </c>
    </row>
    <row r="1290" spans="1:7" ht="37.5">
      <c r="A1290" s="200">
        <f t="shared" ref="A1290:A1328" si="25">+A1289+1</f>
        <v>1284</v>
      </c>
      <c r="B1290" s="17">
        <f t="shared" si="24"/>
        <v>8</v>
      </c>
      <c r="C1290" s="17" t="s">
        <v>20</v>
      </c>
      <c r="D1290" s="17" t="s">
        <v>2493</v>
      </c>
      <c r="E1290" s="17" t="s">
        <v>2422</v>
      </c>
      <c r="F1290" s="18" t="s">
        <v>55</v>
      </c>
      <c r="G1290" s="17" t="s">
        <v>15264</v>
      </c>
    </row>
    <row r="1291" spans="1:7" ht="37.5">
      <c r="A1291" s="200">
        <f t="shared" si="25"/>
        <v>1285</v>
      </c>
      <c r="B1291" s="17">
        <f t="shared" si="24"/>
        <v>9</v>
      </c>
      <c r="C1291" s="17" t="s">
        <v>20</v>
      </c>
      <c r="D1291" s="17" t="s">
        <v>2495</v>
      </c>
      <c r="E1291" s="17" t="s">
        <v>2496</v>
      </c>
      <c r="F1291" s="18" t="s">
        <v>55</v>
      </c>
      <c r="G1291" s="17" t="s">
        <v>13334</v>
      </c>
    </row>
    <row r="1292" spans="1:7" ht="37.5">
      <c r="A1292" s="200">
        <f t="shared" si="25"/>
        <v>1286</v>
      </c>
      <c r="B1292" s="17">
        <f t="shared" si="24"/>
        <v>10</v>
      </c>
      <c r="C1292" s="17" t="s">
        <v>20</v>
      </c>
      <c r="D1292" s="17" t="s">
        <v>2498</v>
      </c>
      <c r="E1292" s="17" t="s">
        <v>2438</v>
      </c>
      <c r="F1292" s="17" t="s">
        <v>22</v>
      </c>
      <c r="G1292" s="17" t="s">
        <v>14275</v>
      </c>
    </row>
    <row r="1293" spans="1:7" ht="37.5">
      <c r="A1293" s="200">
        <f t="shared" si="25"/>
        <v>1287</v>
      </c>
      <c r="B1293" s="17">
        <f t="shared" si="24"/>
        <v>11</v>
      </c>
      <c r="C1293" s="17" t="s">
        <v>20</v>
      </c>
      <c r="D1293" s="17" t="s">
        <v>2500</v>
      </c>
      <c r="E1293" s="17" t="s">
        <v>2427</v>
      </c>
      <c r="F1293" s="18" t="s">
        <v>55</v>
      </c>
      <c r="G1293" s="17" t="s">
        <v>15265</v>
      </c>
    </row>
    <row r="1294" spans="1:7" ht="37.5">
      <c r="A1294" s="200">
        <f t="shared" si="25"/>
        <v>1288</v>
      </c>
      <c r="B1294" s="17">
        <f t="shared" si="24"/>
        <v>12</v>
      </c>
      <c r="C1294" s="17" t="s">
        <v>20</v>
      </c>
      <c r="D1294" s="17" t="s">
        <v>2501</v>
      </c>
      <c r="E1294" s="17" t="s">
        <v>2421</v>
      </c>
      <c r="F1294" s="18" t="s">
        <v>55</v>
      </c>
      <c r="G1294" s="17" t="s">
        <v>15266</v>
      </c>
    </row>
    <row r="1295" spans="1:7" ht="37.5">
      <c r="A1295" s="200">
        <f t="shared" si="25"/>
        <v>1289</v>
      </c>
      <c r="B1295" s="17">
        <f t="shared" si="24"/>
        <v>13</v>
      </c>
      <c r="C1295" s="17" t="s">
        <v>20</v>
      </c>
      <c r="D1295" s="17" t="s">
        <v>2502</v>
      </c>
      <c r="E1295" s="17" t="s">
        <v>2454</v>
      </c>
      <c r="F1295" s="17" t="s">
        <v>22</v>
      </c>
      <c r="G1295" s="17" t="s">
        <v>14272</v>
      </c>
    </row>
    <row r="1296" spans="1:7" ht="37.5">
      <c r="A1296" s="200">
        <f t="shared" si="25"/>
        <v>1290</v>
      </c>
      <c r="B1296" s="17">
        <f t="shared" si="24"/>
        <v>14</v>
      </c>
      <c r="C1296" s="17" t="s">
        <v>20</v>
      </c>
      <c r="D1296" s="17" t="s">
        <v>2504</v>
      </c>
      <c r="E1296" s="17" t="s">
        <v>2460</v>
      </c>
      <c r="F1296" s="18" t="s">
        <v>55</v>
      </c>
      <c r="G1296" s="17" t="s">
        <v>13331</v>
      </c>
    </row>
    <row r="1297" spans="1:7" ht="37.5">
      <c r="A1297" s="200">
        <f t="shared" si="25"/>
        <v>1291</v>
      </c>
      <c r="B1297" s="17">
        <f t="shared" si="24"/>
        <v>15</v>
      </c>
      <c r="C1297" s="17" t="s">
        <v>20</v>
      </c>
      <c r="D1297" s="17" t="s">
        <v>2506</v>
      </c>
      <c r="E1297" s="17" t="s">
        <v>2429</v>
      </c>
      <c r="F1297" s="18" t="s">
        <v>55</v>
      </c>
      <c r="G1297" s="17" t="s">
        <v>15267</v>
      </c>
    </row>
    <row r="1298" spans="1:7" ht="37.5">
      <c r="A1298" s="200">
        <f t="shared" si="25"/>
        <v>1292</v>
      </c>
      <c r="B1298" s="17">
        <f t="shared" si="24"/>
        <v>16</v>
      </c>
      <c r="C1298" s="17" t="s">
        <v>20</v>
      </c>
      <c r="D1298" s="17" t="s">
        <v>2507</v>
      </c>
      <c r="E1298" s="17" t="s">
        <v>2429</v>
      </c>
      <c r="F1298" s="18" t="s">
        <v>55</v>
      </c>
      <c r="G1298" s="17" t="s">
        <v>15268</v>
      </c>
    </row>
    <row r="1299" spans="1:7" ht="37.5">
      <c r="A1299" s="200">
        <f t="shared" si="25"/>
        <v>1293</v>
      </c>
      <c r="B1299" s="17">
        <f t="shared" si="24"/>
        <v>17</v>
      </c>
      <c r="C1299" s="17" t="s">
        <v>20</v>
      </c>
      <c r="D1299" s="17" t="s">
        <v>2508</v>
      </c>
      <c r="E1299" s="17" t="s">
        <v>2437</v>
      </c>
      <c r="F1299" s="17" t="s">
        <v>22</v>
      </c>
      <c r="G1299" s="17" t="s">
        <v>14259</v>
      </c>
    </row>
    <row r="1300" spans="1:7" ht="37.5">
      <c r="A1300" s="200">
        <f t="shared" si="25"/>
        <v>1294</v>
      </c>
      <c r="B1300" s="17">
        <f t="shared" si="24"/>
        <v>18</v>
      </c>
      <c r="C1300" s="17" t="s">
        <v>20</v>
      </c>
      <c r="D1300" s="17" t="s">
        <v>2510</v>
      </c>
      <c r="E1300" s="17" t="s">
        <v>2511</v>
      </c>
      <c r="F1300" s="18" t="s">
        <v>55</v>
      </c>
      <c r="G1300" s="17" t="s">
        <v>15269</v>
      </c>
    </row>
    <row r="1301" spans="1:7" ht="37.5">
      <c r="A1301" s="200">
        <f t="shared" si="25"/>
        <v>1295</v>
      </c>
      <c r="B1301" s="17">
        <f t="shared" si="24"/>
        <v>19</v>
      </c>
      <c r="C1301" s="17" t="s">
        <v>20</v>
      </c>
      <c r="D1301" s="17" t="s">
        <v>2513</v>
      </c>
      <c r="E1301" s="17" t="s">
        <v>2422</v>
      </c>
      <c r="F1301" s="18" t="s">
        <v>55</v>
      </c>
      <c r="G1301" s="17" t="s">
        <v>13299</v>
      </c>
    </row>
    <row r="1302" spans="1:7" ht="37.5">
      <c r="A1302" s="200">
        <f t="shared" si="25"/>
        <v>1296</v>
      </c>
      <c r="B1302" s="17">
        <f t="shared" si="24"/>
        <v>20</v>
      </c>
      <c r="C1302" s="17" t="s">
        <v>20</v>
      </c>
      <c r="D1302" s="17" t="s">
        <v>2515</v>
      </c>
      <c r="E1302" s="17" t="s">
        <v>2434</v>
      </c>
      <c r="F1302" s="17" t="s">
        <v>22</v>
      </c>
      <c r="G1302" s="17" t="s">
        <v>15270</v>
      </c>
    </row>
    <row r="1303" spans="1:7" ht="37.5">
      <c r="A1303" s="200">
        <f t="shared" si="25"/>
        <v>1297</v>
      </c>
      <c r="B1303" s="17">
        <f t="shared" si="24"/>
        <v>21</v>
      </c>
      <c r="C1303" s="17" t="s">
        <v>20</v>
      </c>
      <c r="D1303" s="17" t="s">
        <v>2517</v>
      </c>
      <c r="E1303" s="17" t="s">
        <v>2518</v>
      </c>
      <c r="F1303" s="17" t="s">
        <v>22</v>
      </c>
      <c r="G1303" s="17" t="s">
        <v>15271</v>
      </c>
    </row>
    <row r="1304" spans="1:7" ht="37.5">
      <c r="A1304" s="200">
        <f t="shared" si="25"/>
        <v>1298</v>
      </c>
      <c r="B1304" s="17">
        <f t="shared" si="24"/>
        <v>22</v>
      </c>
      <c r="C1304" s="17" t="s">
        <v>20</v>
      </c>
      <c r="D1304" s="17" t="s">
        <v>2519</v>
      </c>
      <c r="E1304" s="17" t="s">
        <v>2424</v>
      </c>
      <c r="F1304" s="17" t="s">
        <v>22</v>
      </c>
      <c r="G1304" s="17" t="s">
        <v>14273</v>
      </c>
    </row>
    <row r="1305" spans="1:7" ht="37.5">
      <c r="A1305" s="200">
        <f t="shared" si="25"/>
        <v>1299</v>
      </c>
      <c r="B1305" s="17">
        <f t="shared" si="24"/>
        <v>23</v>
      </c>
      <c r="C1305" s="17" t="s">
        <v>20</v>
      </c>
      <c r="D1305" s="17" t="s">
        <v>2521</v>
      </c>
      <c r="E1305" s="17" t="s">
        <v>2475</v>
      </c>
      <c r="F1305" s="18" t="s">
        <v>55</v>
      </c>
      <c r="G1305" s="17" t="s">
        <v>15272</v>
      </c>
    </row>
    <row r="1306" spans="1:7" ht="37.5">
      <c r="A1306" s="200">
        <f t="shared" si="25"/>
        <v>1300</v>
      </c>
      <c r="B1306" s="17">
        <f t="shared" si="24"/>
        <v>24</v>
      </c>
      <c r="C1306" s="17" t="s">
        <v>20</v>
      </c>
      <c r="D1306" s="17" t="s">
        <v>2522</v>
      </c>
      <c r="E1306" s="17" t="s">
        <v>2511</v>
      </c>
      <c r="F1306" s="18" t="s">
        <v>55</v>
      </c>
      <c r="G1306" s="17" t="s">
        <v>15273</v>
      </c>
    </row>
    <row r="1307" spans="1:7" ht="37.5">
      <c r="A1307" s="200">
        <f t="shared" si="25"/>
        <v>1301</v>
      </c>
      <c r="B1307" s="17">
        <f t="shared" si="24"/>
        <v>25</v>
      </c>
      <c r="C1307" s="17" t="s">
        <v>20</v>
      </c>
      <c r="D1307" s="17" t="s">
        <v>2523</v>
      </c>
      <c r="E1307" s="17" t="s">
        <v>2524</v>
      </c>
      <c r="F1307" s="18" t="s">
        <v>55</v>
      </c>
      <c r="G1307" s="17" t="s">
        <v>15274</v>
      </c>
    </row>
    <row r="1308" spans="1:7" ht="37.5">
      <c r="A1308" s="200">
        <f t="shared" si="25"/>
        <v>1302</v>
      </c>
      <c r="B1308" s="17">
        <f t="shared" si="24"/>
        <v>26</v>
      </c>
      <c r="C1308" s="17" t="s">
        <v>20</v>
      </c>
      <c r="D1308" s="17" t="s">
        <v>2525</v>
      </c>
      <c r="E1308" s="17" t="s">
        <v>2469</v>
      </c>
      <c r="F1308" s="18" t="s">
        <v>55</v>
      </c>
      <c r="G1308" s="17" t="s">
        <v>15275</v>
      </c>
    </row>
    <row r="1309" spans="1:7" ht="37.5">
      <c r="A1309" s="200">
        <f t="shared" si="25"/>
        <v>1303</v>
      </c>
      <c r="B1309" s="17">
        <f t="shared" si="24"/>
        <v>27</v>
      </c>
      <c r="C1309" s="17" t="s">
        <v>20</v>
      </c>
      <c r="D1309" s="17" t="s">
        <v>2526</v>
      </c>
      <c r="E1309" s="17" t="s">
        <v>2434</v>
      </c>
      <c r="F1309" s="17" t="s">
        <v>22</v>
      </c>
      <c r="G1309" s="17" t="s">
        <v>14252</v>
      </c>
    </row>
    <row r="1310" spans="1:7" ht="37.5">
      <c r="A1310" s="200">
        <f t="shared" si="25"/>
        <v>1304</v>
      </c>
      <c r="B1310" s="17">
        <f t="shared" si="24"/>
        <v>28</v>
      </c>
      <c r="C1310" s="17" t="s">
        <v>20</v>
      </c>
      <c r="D1310" s="17" t="s">
        <v>2528</v>
      </c>
      <c r="E1310" s="17" t="s">
        <v>2529</v>
      </c>
      <c r="F1310" s="18" t="s">
        <v>55</v>
      </c>
      <c r="G1310" s="17" t="s">
        <v>13377</v>
      </c>
    </row>
    <row r="1311" spans="1:7" ht="37.5">
      <c r="A1311" s="200">
        <f t="shared" si="25"/>
        <v>1305</v>
      </c>
      <c r="B1311" s="17">
        <f t="shared" si="24"/>
        <v>29</v>
      </c>
      <c r="C1311" s="17" t="s">
        <v>20</v>
      </c>
      <c r="D1311" s="17" t="s">
        <v>2531</v>
      </c>
      <c r="E1311" s="17" t="s">
        <v>2532</v>
      </c>
      <c r="F1311" s="17" t="s">
        <v>22</v>
      </c>
      <c r="G1311" s="17" t="s">
        <v>14248</v>
      </c>
    </row>
    <row r="1312" spans="1:7" ht="37.5">
      <c r="A1312" s="200">
        <f t="shared" si="25"/>
        <v>1306</v>
      </c>
      <c r="B1312" s="17">
        <f t="shared" si="24"/>
        <v>30</v>
      </c>
      <c r="C1312" s="17" t="s">
        <v>20</v>
      </c>
      <c r="D1312" s="17" t="s">
        <v>2534</v>
      </c>
      <c r="E1312" s="17" t="s">
        <v>2434</v>
      </c>
      <c r="F1312" s="17" t="s">
        <v>22</v>
      </c>
      <c r="G1312" s="17" t="s">
        <v>14250</v>
      </c>
    </row>
    <row r="1313" spans="1:7" ht="37.5">
      <c r="A1313" s="200">
        <f t="shared" si="25"/>
        <v>1307</v>
      </c>
      <c r="B1313" s="17">
        <f t="shared" si="24"/>
        <v>31</v>
      </c>
      <c r="C1313" s="17" t="s">
        <v>20</v>
      </c>
      <c r="D1313" s="17" t="s">
        <v>2536</v>
      </c>
      <c r="E1313" s="17" t="s">
        <v>2537</v>
      </c>
      <c r="F1313" s="18" t="s">
        <v>55</v>
      </c>
      <c r="G1313" s="17" t="s">
        <v>15276</v>
      </c>
    </row>
    <row r="1314" spans="1:7" ht="37.5">
      <c r="A1314" s="200">
        <f t="shared" si="25"/>
        <v>1308</v>
      </c>
      <c r="B1314" s="17">
        <f t="shared" si="24"/>
        <v>32</v>
      </c>
      <c r="C1314" s="17" t="s">
        <v>20</v>
      </c>
      <c r="D1314" s="17" t="s">
        <v>2539</v>
      </c>
      <c r="E1314" s="17" t="s">
        <v>2466</v>
      </c>
      <c r="F1314" s="18" t="s">
        <v>55</v>
      </c>
      <c r="G1314" s="17" t="s">
        <v>13276</v>
      </c>
    </row>
    <row r="1315" spans="1:7" ht="37.5">
      <c r="A1315" s="200">
        <f t="shared" si="25"/>
        <v>1309</v>
      </c>
      <c r="B1315" s="17">
        <f t="shared" si="24"/>
        <v>33</v>
      </c>
      <c r="C1315" s="17" t="s">
        <v>20</v>
      </c>
      <c r="D1315" s="17" t="s">
        <v>2541</v>
      </c>
      <c r="E1315" s="17" t="s">
        <v>2425</v>
      </c>
      <c r="F1315" s="18" t="s">
        <v>55</v>
      </c>
      <c r="G1315" s="17" t="s">
        <v>15277</v>
      </c>
    </row>
    <row r="1316" spans="1:7" ht="37.5">
      <c r="A1316" s="200">
        <f t="shared" si="25"/>
        <v>1310</v>
      </c>
      <c r="B1316" s="17">
        <f t="shared" si="24"/>
        <v>34</v>
      </c>
      <c r="C1316" s="17" t="s">
        <v>20</v>
      </c>
      <c r="D1316" s="17" t="s">
        <v>2543</v>
      </c>
      <c r="E1316" s="17" t="s">
        <v>2544</v>
      </c>
      <c r="F1316" s="17" t="s">
        <v>22</v>
      </c>
      <c r="G1316" s="17" t="s">
        <v>15278</v>
      </c>
    </row>
    <row r="1317" spans="1:7" ht="37.5">
      <c r="A1317" s="200">
        <f t="shared" si="25"/>
        <v>1311</v>
      </c>
      <c r="B1317" s="17">
        <f t="shared" si="24"/>
        <v>35</v>
      </c>
      <c r="C1317" s="17" t="s">
        <v>20</v>
      </c>
      <c r="D1317" s="17" t="s">
        <v>2545</v>
      </c>
      <c r="E1317" s="17" t="s">
        <v>2546</v>
      </c>
      <c r="F1317" s="17" t="s">
        <v>22</v>
      </c>
      <c r="G1317" s="17" t="s">
        <v>15279</v>
      </c>
    </row>
    <row r="1318" spans="1:7" ht="37.5">
      <c r="A1318" s="200">
        <f t="shared" si="25"/>
        <v>1312</v>
      </c>
      <c r="B1318" s="17">
        <f t="shared" si="24"/>
        <v>36</v>
      </c>
      <c r="C1318" s="17" t="s">
        <v>20</v>
      </c>
      <c r="D1318" s="17" t="s">
        <v>2548</v>
      </c>
      <c r="E1318" s="17" t="s">
        <v>2069</v>
      </c>
      <c r="F1318" s="17" t="s">
        <v>22</v>
      </c>
      <c r="G1318" s="17" t="s">
        <v>15280</v>
      </c>
    </row>
    <row r="1319" spans="1:7" ht="37.5">
      <c r="A1319" s="200">
        <f t="shared" si="25"/>
        <v>1313</v>
      </c>
      <c r="B1319" s="17">
        <f t="shared" si="24"/>
        <v>37</v>
      </c>
      <c r="C1319" s="17" t="s">
        <v>20</v>
      </c>
      <c r="D1319" s="17" t="s">
        <v>2549</v>
      </c>
      <c r="E1319" s="17" t="s">
        <v>2546</v>
      </c>
      <c r="F1319" s="17" t="s">
        <v>22</v>
      </c>
      <c r="G1319" s="17" t="s">
        <v>14260</v>
      </c>
    </row>
    <row r="1320" spans="1:7" ht="37.5">
      <c r="A1320" s="200">
        <f t="shared" si="25"/>
        <v>1314</v>
      </c>
      <c r="B1320" s="17">
        <f t="shared" si="24"/>
        <v>38</v>
      </c>
      <c r="C1320" s="17" t="s">
        <v>20</v>
      </c>
      <c r="D1320" s="17" t="s">
        <v>2551</v>
      </c>
      <c r="E1320" s="17" t="s">
        <v>2546</v>
      </c>
      <c r="F1320" s="17" t="s">
        <v>22</v>
      </c>
      <c r="G1320" s="17" t="s">
        <v>15281</v>
      </c>
    </row>
    <row r="1321" spans="1:7" ht="37.5">
      <c r="A1321" s="200">
        <f t="shared" si="25"/>
        <v>1315</v>
      </c>
      <c r="B1321" s="17">
        <f t="shared" si="24"/>
        <v>39</v>
      </c>
      <c r="C1321" s="17" t="s">
        <v>20</v>
      </c>
      <c r="D1321" s="17" t="s">
        <v>2552</v>
      </c>
      <c r="E1321" s="17" t="s">
        <v>2496</v>
      </c>
      <c r="F1321" s="18" t="s">
        <v>55</v>
      </c>
      <c r="G1321" s="17" t="s">
        <v>15282</v>
      </c>
    </row>
    <row r="1322" spans="1:7" ht="37.5">
      <c r="A1322" s="200">
        <f t="shared" si="25"/>
        <v>1316</v>
      </c>
      <c r="B1322" s="17">
        <f t="shared" si="24"/>
        <v>40</v>
      </c>
      <c r="C1322" s="17" t="s">
        <v>20</v>
      </c>
      <c r="D1322" s="17" t="s">
        <v>2553</v>
      </c>
      <c r="E1322" s="17" t="s">
        <v>2419</v>
      </c>
      <c r="F1322" s="17" t="s">
        <v>22</v>
      </c>
      <c r="G1322" s="17" t="s">
        <v>15283</v>
      </c>
    </row>
    <row r="1323" spans="1:7" ht="37.5">
      <c r="A1323" s="200">
        <f t="shared" si="25"/>
        <v>1317</v>
      </c>
      <c r="B1323" s="17">
        <f t="shared" si="24"/>
        <v>41</v>
      </c>
      <c r="C1323" s="17" t="s">
        <v>20</v>
      </c>
      <c r="D1323" s="17" t="s">
        <v>2554</v>
      </c>
      <c r="E1323" s="17" t="s">
        <v>2431</v>
      </c>
      <c r="F1323" s="18" t="s">
        <v>55</v>
      </c>
      <c r="G1323" s="17" t="s">
        <v>15284</v>
      </c>
    </row>
    <row r="1324" spans="1:7" ht="37.5">
      <c r="A1324" s="200">
        <f t="shared" si="25"/>
        <v>1318</v>
      </c>
      <c r="B1324" s="17">
        <f t="shared" si="24"/>
        <v>42</v>
      </c>
      <c r="C1324" s="17" t="s">
        <v>20</v>
      </c>
      <c r="D1324" s="17" t="s">
        <v>2555</v>
      </c>
      <c r="E1324" s="17" t="s">
        <v>2456</v>
      </c>
      <c r="F1324" s="18" t="s">
        <v>55</v>
      </c>
      <c r="G1324" s="17" t="s">
        <v>15285</v>
      </c>
    </row>
    <row r="1325" spans="1:7" ht="37.5">
      <c r="A1325" s="200">
        <f t="shared" si="25"/>
        <v>1319</v>
      </c>
      <c r="B1325" s="17">
        <f t="shared" si="24"/>
        <v>43</v>
      </c>
      <c r="C1325" s="17" t="s">
        <v>20</v>
      </c>
      <c r="D1325" s="17" t="s">
        <v>2557</v>
      </c>
      <c r="E1325" s="17" t="s">
        <v>2425</v>
      </c>
      <c r="F1325" s="18" t="s">
        <v>55</v>
      </c>
      <c r="G1325" s="17" t="s">
        <v>15286</v>
      </c>
    </row>
    <row r="1326" spans="1:7" ht="37.5">
      <c r="A1326" s="200">
        <f t="shared" si="25"/>
        <v>1320</v>
      </c>
      <c r="B1326" s="17">
        <f t="shared" si="24"/>
        <v>44</v>
      </c>
      <c r="C1326" s="17" t="s">
        <v>20</v>
      </c>
      <c r="D1326" s="17" t="s">
        <v>2558</v>
      </c>
      <c r="E1326" s="17" t="s">
        <v>2559</v>
      </c>
      <c r="F1326" s="17" t="s">
        <v>22</v>
      </c>
      <c r="G1326" s="17" t="s">
        <v>15287</v>
      </c>
    </row>
    <row r="1327" spans="1:7" ht="37.5">
      <c r="A1327" s="200">
        <f t="shared" si="25"/>
        <v>1321</v>
      </c>
      <c r="B1327" s="17">
        <f t="shared" si="24"/>
        <v>45</v>
      </c>
      <c r="C1327" s="17" t="s">
        <v>20</v>
      </c>
      <c r="D1327" s="17" t="s">
        <v>2560</v>
      </c>
      <c r="E1327" s="17" t="s">
        <v>2460</v>
      </c>
      <c r="F1327" s="18" t="s">
        <v>55</v>
      </c>
      <c r="G1327" s="17" t="s">
        <v>15288</v>
      </c>
    </row>
    <row r="1328" spans="1:7" ht="37.5">
      <c r="A1328" s="200">
        <f t="shared" si="25"/>
        <v>1322</v>
      </c>
      <c r="B1328" s="17">
        <f t="shared" si="24"/>
        <v>46</v>
      </c>
      <c r="C1328" s="17" t="s">
        <v>20</v>
      </c>
      <c r="D1328" s="17" t="s">
        <v>2561</v>
      </c>
      <c r="E1328" s="17" t="s">
        <v>2562</v>
      </c>
      <c r="F1328" s="17" t="s">
        <v>22</v>
      </c>
      <c r="G1328" s="17" t="s">
        <v>15289</v>
      </c>
    </row>
  </sheetData>
  <autoFilter ref="A6:XEF1328" xr:uid="{00000000-0009-0000-0000-000009000000}"/>
  <mergeCells count="8">
    <mergeCell ref="G3:G5"/>
    <mergeCell ref="A3:A5"/>
    <mergeCell ref="A1:G1"/>
    <mergeCell ref="B3:B5"/>
    <mergeCell ref="C3:C5"/>
    <mergeCell ref="D3:D5"/>
    <mergeCell ref="E3:E5"/>
    <mergeCell ref="F3:F5"/>
  </mergeCells>
  <conditionalFormatting sqref="D627:D628">
    <cfRule type="duplicateValues" dxfId="2" priority="23"/>
  </conditionalFormatting>
  <conditionalFormatting sqref="D960:D1060">
    <cfRule type="duplicateValues" dxfId="1" priority="4"/>
    <cfRule type="duplicateValues" dxfId="0" priority="5"/>
  </conditionalFormatting>
  <pageMargins left="0.19685039370078741" right="0" top="0.39370078740157483" bottom="0.15748031496062992" header="0" footer="0"/>
  <pageSetup paperSize="9" scale="5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335"/>
  <sheetViews>
    <sheetView topLeftCell="C1" zoomScale="55" zoomScaleNormal="55" zoomScaleSheetLayoutView="100" workbookViewId="0">
      <pane xSplit="5" ySplit="7" topLeftCell="H250" activePane="bottomRight" state="frozen"/>
      <selection activeCell="C1" sqref="C1"/>
      <selection pane="topRight" activeCell="F1" sqref="F1"/>
      <selection pane="bottomLeft" activeCell="C8" sqref="C8"/>
      <selection pane="bottomRight" activeCell="L13" sqref="L13"/>
    </sheetView>
  </sheetViews>
  <sheetFormatPr defaultColWidth="9.140625" defaultRowHeight="15"/>
  <cols>
    <col min="1" max="1" width="5.140625" style="122" customWidth="1"/>
    <col min="2" max="2" width="27.5703125" style="122" customWidth="1"/>
    <col min="3" max="3" width="9.85546875" style="122" customWidth="1"/>
    <col min="4" max="4" width="29.28515625" style="122" bestFit="1" customWidth="1"/>
    <col min="5" max="5" width="35" style="143" customWidth="1"/>
    <col min="6" max="6" width="29.85546875" style="143" customWidth="1"/>
    <col min="7" max="7" width="66.5703125" style="122" customWidth="1"/>
    <col min="8" max="8" width="15.85546875" style="122" customWidth="1"/>
    <col min="9" max="9" width="18.7109375" style="122" customWidth="1"/>
    <col min="10" max="10" width="24.5703125" style="122" customWidth="1"/>
    <col min="11" max="11" width="38.28515625" style="122" customWidth="1"/>
    <col min="12" max="12" width="30" style="122" customWidth="1"/>
    <col min="13" max="13" width="43.7109375" style="122" bestFit="1" customWidth="1"/>
    <col min="14" max="14" width="25" style="122" customWidth="1"/>
    <col min="15" max="15" width="37.28515625" style="122" customWidth="1"/>
    <col min="16" max="16" width="25" style="132" customWidth="1"/>
    <col min="17" max="17" width="27.7109375" style="122" bestFit="1" customWidth="1"/>
    <col min="18" max="18" width="21.7109375" style="122" customWidth="1"/>
    <col min="19" max="19" width="9.140625" style="122"/>
    <col min="20" max="20" width="22.28515625" style="122" bestFit="1" customWidth="1"/>
    <col min="21" max="21" width="25.5703125" style="122" bestFit="1" customWidth="1"/>
    <col min="22" max="16384" width="9.140625" style="122"/>
  </cols>
  <sheetData>
    <row r="1" spans="1:23" ht="60" customHeight="1">
      <c r="A1" s="233" t="s">
        <v>18954</v>
      </c>
      <c r="B1" s="233"/>
      <c r="C1" s="233"/>
      <c r="D1" s="233"/>
      <c r="E1" s="233"/>
      <c r="F1" s="233"/>
      <c r="G1" s="233"/>
      <c r="H1" s="233"/>
      <c r="I1" s="233"/>
      <c r="J1" s="233"/>
      <c r="K1" s="233"/>
      <c r="L1" s="233"/>
      <c r="M1" s="233"/>
      <c r="N1" s="233"/>
      <c r="O1" s="233"/>
      <c r="P1" s="233"/>
      <c r="Q1" s="233"/>
      <c r="R1" s="233"/>
    </row>
    <row r="2" spans="1:23" s="123" customFormat="1" ht="39.75" customHeight="1">
      <c r="A2" s="234" t="s">
        <v>3845</v>
      </c>
      <c r="B2" s="234"/>
      <c r="C2" s="234"/>
      <c r="D2" s="234"/>
      <c r="E2" s="234"/>
      <c r="F2" s="234"/>
      <c r="G2" s="234"/>
      <c r="H2" s="234"/>
      <c r="I2" s="234"/>
      <c r="J2" s="234"/>
      <c r="K2" s="234"/>
      <c r="L2" s="234"/>
      <c r="M2" s="234"/>
      <c r="N2" s="234"/>
      <c r="O2" s="234"/>
      <c r="P2" s="234"/>
      <c r="Q2" s="234"/>
      <c r="R2" s="234"/>
    </row>
    <row r="3" spans="1:23" s="124" customFormat="1" ht="21.75" customHeight="1">
      <c r="A3" s="235" t="s">
        <v>26</v>
      </c>
      <c r="B3" s="235" t="s">
        <v>49</v>
      </c>
      <c r="C3" s="230" t="s">
        <v>26</v>
      </c>
      <c r="D3" s="230" t="s">
        <v>49</v>
      </c>
      <c r="E3" s="238" t="s">
        <v>3848</v>
      </c>
      <c r="F3" s="241" t="s">
        <v>18955</v>
      </c>
      <c r="G3" s="230" t="s">
        <v>3849</v>
      </c>
      <c r="H3" s="230" t="s">
        <v>18956</v>
      </c>
      <c r="I3" s="230" t="s">
        <v>18957</v>
      </c>
      <c r="J3" s="230" t="s">
        <v>18958</v>
      </c>
      <c r="K3" s="230" t="s">
        <v>3852</v>
      </c>
      <c r="L3" s="230" t="s">
        <v>18959</v>
      </c>
      <c r="M3" s="230" t="s">
        <v>18960</v>
      </c>
      <c r="N3" s="230" t="s">
        <v>18961</v>
      </c>
      <c r="O3" s="230" t="s">
        <v>18962</v>
      </c>
      <c r="P3" s="230" t="s">
        <v>18963</v>
      </c>
      <c r="Q3" s="242" t="s">
        <v>18964</v>
      </c>
      <c r="R3" s="243"/>
    </row>
    <row r="4" spans="1:23" s="124" customFormat="1" ht="47.25" customHeight="1">
      <c r="A4" s="236"/>
      <c r="B4" s="236"/>
      <c r="C4" s="231"/>
      <c r="D4" s="231"/>
      <c r="E4" s="239"/>
      <c r="F4" s="241"/>
      <c r="G4" s="231"/>
      <c r="H4" s="231"/>
      <c r="I4" s="231"/>
      <c r="J4" s="231"/>
      <c r="K4" s="231"/>
      <c r="L4" s="231"/>
      <c r="M4" s="231"/>
      <c r="N4" s="231"/>
      <c r="O4" s="231"/>
      <c r="P4" s="231"/>
      <c r="Q4" s="244"/>
      <c r="R4" s="245"/>
    </row>
    <row r="5" spans="1:23" s="124" customFormat="1" ht="42.75" customHeight="1">
      <c r="A5" s="237"/>
      <c r="B5" s="237"/>
      <c r="C5" s="232"/>
      <c r="D5" s="232"/>
      <c r="E5" s="240"/>
      <c r="F5" s="241"/>
      <c r="G5" s="232"/>
      <c r="H5" s="232"/>
      <c r="I5" s="232"/>
      <c r="J5" s="232"/>
      <c r="K5" s="232"/>
      <c r="L5" s="232"/>
      <c r="M5" s="232"/>
      <c r="N5" s="232"/>
      <c r="O5" s="232"/>
      <c r="P5" s="232"/>
      <c r="Q5" s="125" t="s">
        <v>36</v>
      </c>
      <c r="R5" s="125" t="s">
        <v>18965</v>
      </c>
    </row>
    <row r="6" spans="1:23" ht="23.25">
      <c r="A6" s="126"/>
      <c r="B6" s="126"/>
      <c r="C6" s="127" t="s">
        <v>0</v>
      </c>
      <c r="D6" s="127" t="s">
        <v>18966</v>
      </c>
      <c r="E6" s="128" t="s">
        <v>8</v>
      </c>
      <c r="F6" s="129" t="s">
        <v>18966</v>
      </c>
      <c r="G6" s="127" t="s">
        <v>18966</v>
      </c>
      <c r="H6" s="127"/>
      <c r="I6" s="127"/>
      <c r="J6" s="127" t="s">
        <v>18966</v>
      </c>
      <c r="K6" s="127"/>
      <c r="L6" s="127"/>
      <c r="M6" s="127"/>
      <c r="N6" s="127"/>
      <c r="O6" s="127"/>
      <c r="P6" s="127"/>
      <c r="Q6" s="130">
        <f>SUM(Q8:Q308)</f>
        <v>9258607960</v>
      </c>
      <c r="R6" s="127" t="s">
        <v>18966</v>
      </c>
    </row>
    <row r="7" spans="1:23" s="132" customFormat="1" ht="22.5">
      <c r="A7" s="131" t="s">
        <v>3863</v>
      </c>
      <c r="B7" s="131">
        <v>1</v>
      </c>
      <c r="C7" s="127"/>
      <c r="D7" s="127">
        <v>1</v>
      </c>
      <c r="E7" s="128">
        <f>+B7+1</f>
        <v>2</v>
      </c>
      <c r="F7" s="128">
        <v>3</v>
      </c>
      <c r="G7" s="127">
        <v>4</v>
      </c>
      <c r="H7" s="127">
        <v>5</v>
      </c>
      <c r="I7" s="127">
        <v>6</v>
      </c>
      <c r="J7" s="127">
        <v>7</v>
      </c>
      <c r="K7" s="127">
        <v>8</v>
      </c>
      <c r="L7" s="127">
        <v>9</v>
      </c>
      <c r="M7" s="127">
        <v>10</v>
      </c>
      <c r="N7" s="127">
        <v>11</v>
      </c>
      <c r="O7" s="127">
        <v>12</v>
      </c>
      <c r="P7" s="127">
        <v>13</v>
      </c>
      <c r="Q7" s="127">
        <v>14</v>
      </c>
      <c r="R7" s="127">
        <v>15</v>
      </c>
    </row>
    <row r="8" spans="1:23" s="132" customFormat="1" ht="47.25" customHeight="1">
      <c r="A8" s="133"/>
      <c r="B8" s="133"/>
      <c r="C8" s="134">
        <v>1</v>
      </c>
      <c r="D8" s="135" t="s">
        <v>18967</v>
      </c>
      <c r="E8" s="135" t="s">
        <v>18968</v>
      </c>
      <c r="F8" s="135" t="s">
        <v>18969</v>
      </c>
      <c r="G8" s="135" t="s">
        <v>18970</v>
      </c>
      <c r="H8" s="135">
        <v>1</v>
      </c>
      <c r="I8" s="136">
        <v>32181</v>
      </c>
      <c r="J8" s="135" t="s">
        <v>18971</v>
      </c>
      <c r="K8" s="137" t="s">
        <v>18972</v>
      </c>
      <c r="L8" s="134">
        <v>34345091</v>
      </c>
      <c r="M8" s="135" t="s">
        <v>18968</v>
      </c>
      <c r="N8" s="136">
        <v>44421</v>
      </c>
      <c r="O8" s="135">
        <v>350000000</v>
      </c>
      <c r="P8" s="135">
        <v>350000000</v>
      </c>
      <c r="Q8" s="138">
        <v>35000000</v>
      </c>
      <c r="R8" s="139">
        <v>44747</v>
      </c>
    </row>
    <row r="9" spans="1:23" s="141" customFormat="1" ht="54.75" customHeight="1">
      <c r="A9" s="133"/>
      <c r="B9" s="140"/>
      <c r="C9" s="134">
        <f>1+C8</f>
        <v>2</v>
      </c>
      <c r="D9" s="135" t="s">
        <v>18967</v>
      </c>
      <c r="E9" s="135" t="s">
        <v>18968</v>
      </c>
      <c r="F9" s="135" t="s">
        <v>18973</v>
      </c>
      <c r="G9" s="135" t="s">
        <v>18974</v>
      </c>
      <c r="H9" s="135">
        <v>2</v>
      </c>
      <c r="I9" s="136">
        <v>29792</v>
      </c>
      <c r="J9" s="135" t="s">
        <v>18975</v>
      </c>
      <c r="K9" s="137" t="s">
        <v>18976</v>
      </c>
      <c r="L9" s="134">
        <v>45164927</v>
      </c>
      <c r="M9" s="135" t="s">
        <v>18968</v>
      </c>
      <c r="N9" s="136">
        <v>44603</v>
      </c>
      <c r="O9" s="135">
        <v>385000000</v>
      </c>
      <c r="P9" s="135">
        <v>385000000</v>
      </c>
      <c r="Q9" s="138">
        <v>32000000</v>
      </c>
      <c r="R9" s="139">
        <v>44747</v>
      </c>
    </row>
    <row r="10" spans="1:23" s="141" customFormat="1" ht="54.75" customHeight="1">
      <c r="A10" s="133"/>
      <c r="B10" s="140"/>
      <c r="C10" s="134">
        <f t="shared" ref="C10:C73" si="0">1+C9</f>
        <v>3</v>
      </c>
      <c r="D10" s="135" t="s">
        <v>18967</v>
      </c>
      <c r="E10" s="135" t="s">
        <v>18968</v>
      </c>
      <c r="F10" s="135" t="s">
        <v>18969</v>
      </c>
      <c r="G10" s="135" t="s">
        <v>18977</v>
      </c>
      <c r="H10" s="135">
        <v>1</v>
      </c>
      <c r="I10" s="136">
        <v>34354</v>
      </c>
      <c r="J10" s="135" t="s">
        <v>18978</v>
      </c>
      <c r="K10" s="137" t="s">
        <v>18979</v>
      </c>
      <c r="L10" s="134">
        <v>30594280</v>
      </c>
      <c r="M10" s="135" t="s">
        <v>17</v>
      </c>
      <c r="N10" s="136">
        <v>44468</v>
      </c>
      <c r="O10" s="135">
        <v>300000000</v>
      </c>
      <c r="P10" s="135">
        <v>244013350</v>
      </c>
      <c r="Q10" s="138">
        <v>24401350</v>
      </c>
      <c r="R10" s="139">
        <v>44747</v>
      </c>
    </row>
    <row r="11" spans="1:23" s="143" customFormat="1" ht="54.75" customHeight="1">
      <c r="A11" s="142"/>
      <c r="B11" s="142"/>
      <c r="C11" s="134">
        <f t="shared" si="0"/>
        <v>4</v>
      </c>
      <c r="D11" s="135" t="s">
        <v>18967</v>
      </c>
      <c r="E11" s="135" t="s">
        <v>18968</v>
      </c>
      <c r="F11" s="135" t="s">
        <v>18969</v>
      </c>
      <c r="G11" s="135" t="s">
        <v>18980</v>
      </c>
      <c r="H11" s="135">
        <v>1</v>
      </c>
      <c r="I11" s="136">
        <v>28587</v>
      </c>
      <c r="J11" s="135" t="s">
        <v>18981</v>
      </c>
      <c r="K11" s="137" t="s">
        <v>18982</v>
      </c>
      <c r="L11" s="134">
        <v>29680176</v>
      </c>
      <c r="M11" s="135" t="s">
        <v>14</v>
      </c>
      <c r="N11" s="136">
        <v>44379</v>
      </c>
      <c r="O11" s="135">
        <v>300000000</v>
      </c>
      <c r="P11" s="135">
        <v>300000000</v>
      </c>
      <c r="Q11" s="138">
        <v>30000000</v>
      </c>
      <c r="R11" s="139">
        <v>44747</v>
      </c>
    </row>
    <row r="12" spans="1:23" s="143" customFormat="1" ht="54.75" customHeight="1">
      <c r="A12" s="142"/>
      <c r="B12" s="142"/>
      <c r="C12" s="134">
        <f t="shared" si="0"/>
        <v>5</v>
      </c>
      <c r="D12" s="135" t="s">
        <v>18967</v>
      </c>
      <c r="E12" s="135" t="s">
        <v>18968</v>
      </c>
      <c r="F12" s="135" t="s">
        <v>18969</v>
      </c>
      <c r="G12" s="135" t="s">
        <v>18983</v>
      </c>
      <c r="H12" s="135">
        <v>1</v>
      </c>
      <c r="I12" s="136">
        <v>30760</v>
      </c>
      <c r="J12" s="135" t="s">
        <v>18984</v>
      </c>
      <c r="K12" s="137" t="s">
        <v>18985</v>
      </c>
      <c r="L12" s="134">
        <v>42082913</v>
      </c>
      <c r="M12" s="135" t="s">
        <v>18968</v>
      </c>
      <c r="N12" s="136">
        <v>44561</v>
      </c>
      <c r="O12" s="135">
        <v>364000000</v>
      </c>
      <c r="P12" s="135">
        <v>364000000</v>
      </c>
      <c r="Q12" s="138">
        <v>36400000</v>
      </c>
      <c r="R12" s="139">
        <v>44747</v>
      </c>
    </row>
    <row r="13" spans="1:23" s="143" customFormat="1" ht="54.75" customHeight="1">
      <c r="A13" s="142"/>
      <c r="B13" s="142"/>
      <c r="C13" s="134">
        <f t="shared" si="0"/>
        <v>6</v>
      </c>
      <c r="D13" s="135" t="s">
        <v>18967</v>
      </c>
      <c r="E13" s="135" t="s">
        <v>18968</v>
      </c>
      <c r="F13" s="135" t="s">
        <v>18973</v>
      </c>
      <c r="G13" s="135" t="s">
        <v>18986</v>
      </c>
      <c r="H13" s="135">
        <v>2</v>
      </c>
      <c r="I13" s="136">
        <v>32203</v>
      </c>
      <c r="J13" s="135" t="s">
        <v>18987</v>
      </c>
      <c r="K13" s="137" t="s">
        <v>18988</v>
      </c>
      <c r="L13" s="134">
        <v>45716409</v>
      </c>
      <c r="M13" s="135" t="s">
        <v>18968</v>
      </c>
      <c r="N13" s="136">
        <v>44607</v>
      </c>
      <c r="O13" s="135">
        <v>364000000</v>
      </c>
      <c r="P13" s="135">
        <v>364000000</v>
      </c>
      <c r="Q13" s="138">
        <v>32000000</v>
      </c>
      <c r="R13" s="139">
        <v>44747</v>
      </c>
    </row>
    <row r="14" spans="1:23" s="143" customFormat="1" ht="54.75" customHeight="1">
      <c r="A14" s="142"/>
      <c r="B14" s="142"/>
      <c r="C14" s="134">
        <f t="shared" si="0"/>
        <v>7</v>
      </c>
      <c r="D14" s="135" t="s">
        <v>18967</v>
      </c>
      <c r="E14" s="135" t="s">
        <v>18968</v>
      </c>
      <c r="F14" s="135" t="s">
        <v>18969</v>
      </c>
      <c r="G14" s="135" t="s">
        <v>18989</v>
      </c>
      <c r="H14" s="135">
        <v>2</v>
      </c>
      <c r="I14" s="136">
        <v>32541</v>
      </c>
      <c r="J14" s="135" t="s">
        <v>18990</v>
      </c>
      <c r="K14" s="137" t="s">
        <v>18991</v>
      </c>
      <c r="L14" s="134">
        <v>32682352</v>
      </c>
      <c r="M14" s="135" t="s">
        <v>18968</v>
      </c>
      <c r="N14" s="136">
        <v>44770</v>
      </c>
      <c r="O14" s="135">
        <v>350000000</v>
      </c>
      <c r="P14" s="135">
        <v>330000000</v>
      </c>
      <c r="Q14" s="138">
        <v>33000000</v>
      </c>
      <c r="R14" s="139">
        <v>44747</v>
      </c>
    </row>
    <row r="15" spans="1:23" s="143" customFormat="1" ht="54.75" customHeight="1">
      <c r="A15" s="142"/>
      <c r="B15" s="142"/>
      <c r="C15" s="134">
        <f t="shared" si="0"/>
        <v>8</v>
      </c>
      <c r="D15" s="135" t="s">
        <v>18967</v>
      </c>
      <c r="E15" s="135" t="s">
        <v>18968</v>
      </c>
      <c r="F15" s="135" t="s">
        <v>18973</v>
      </c>
      <c r="G15" s="135" t="s">
        <v>18992</v>
      </c>
      <c r="H15" s="135">
        <v>1</v>
      </c>
      <c r="I15" s="136">
        <v>29278</v>
      </c>
      <c r="J15" s="135" t="s">
        <v>18993</v>
      </c>
      <c r="K15" s="137" t="s">
        <v>18994</v>
      </c>
      <c r="L15" s="134">
        <v>45350188</v>
      </c>
      <c r="M15" s="135" t="s">
        <v>18968</v>
      </c>
      <c r="N15" s="136">
        <v>44608</v>
      </c>
      <c r="O15" s="135">
        <v>380000000</v>
      </c>
      <c r="P15" s="135">
        <v>336000000</v>
      </c>
      <c r="Q15" s="138">
        <v>32000000</v>
      </c>
      <c r="R15" s="139">
        <v>44747</v>
      </c>
    </row>
    <row r="16" spans="1:23" s="143" customFormat="1" ht="54.75" customHeight="1">
      <c r="A16" s="142"/>
      <c r="B16" s="142"/>
      <c r="C16" s="134">
        <f t="shared" si="0"/>
        <v>9</v>
      </c>
      <c r="D16" s="135" t="s">
        <v>18967</v>
      </c>
      <c r="E16" s="135" t="s">
        <v>18968</v>
      </c>
      <c r="F16" s="135" t="s">
        <v>18969</v>
      </c>
      <c r="G16" s="135" t="s">
        <v>18995</v>
      </c>
      <c r="H16" s="135">
        <v>1</v>
      </c>
      <c r="I16" s="136">
        <v>31593</v>
      </c>
      <c r="J16" s="135" t="s">
        <v>18996</v>
      </c>
      <c r="K16" s="137" t="s">
        <v>18997</v>
      </c>
      <c r="L16" s="134">
        <v>30733642</v>
      </c>
      <c r="M16" s="135" t="s">
        <v>18968</v>
      </c>
      <c r="N16" s="136">
        <v>44404</v>
      </c>
      <c r="O16" s="135">
        <v>320000000</v>
      </c>
      <c r="P16" s="135">
        <v>312000000</v>
      </c>
      <c r="Q16" s="138">
        <v>31200000</v>
      </c>
      <c r="R16" s="139">
        <v>44747</v>
      </c>
      <c r="W16" s="143" t="s">
        <v>18998</v>
      </c>
    </row>
    <row r="17" spans="1:18" s="143" customFormat="1" ht="54.75" customHeight="1">
      <c r="A17" s="142"/>
      <c r="B17" s="142"/>
      <c r="C17" s="134">
        <f t="shared" si="0"/>
        <v>10</v>
      </c>
      <c r="D17" s="135" t="s">
        <v>18967</v>
      </c>
      <c r="E17" s="135" t="s">
        <v>18968</v>
      </c>
      <c r="F17" s="135" t="s">
        <v>18973</v>
      </c>
      <c r="G17" s="135" t="s">
        <v>18999</v>
      </c>
      <c r="H17" s="135">
        <v>2</v>
      </c>
      <c r="I17" s="136">
        <v>33152</v>
      </c>
      <c r="J17" s="135" t="s">
        <v>19000</v>
      </c>
      <c r="K17" s="137" t="s">
        <v>19001</v>
      </c>
      <c r="L17" s="134">
        <v>43685339</v>
      </c>
      <c r="M17" s="135" t="s">
        <v>18968</v>
      </c>
      <c r="N17" s="136">
        <v>44576</v>
      </c>
      <c r="O17" s="135">
        <v>300000000</v>
      </c>
      <c r="P17" s="135">
        <v>310000000</v>
      </c>
      <c r="Q17" s="138">
        <v>32000000</v>
      </c>
      <c r="R17" s="139">
        <v>44747</v>
      </c>
    </row>
    <row r="18" spans="1:18" s="143" customFormat="1" ht="54.75" customHeight="1">
      <c r="A18" s="142"/>
      <c r="B18" s="142"/>
      <c r="C18" s="134">
        <f t="shared" si="0"/>
        <v>11</v>
      </c>
      <c r="D18" s="135" t="s">
        <v>18967</v>
      </c>
      <c r="E18" s="135" t="s">
        <v>18968</v>
      </c>
      <c r="F18" s="135" t="s">
        <v>18969</v>
      </c>
      <c r="G18" s="135" t="s">
        <v>19002</v>
      </c>
      <c r="H18" s="135">
        <v>2</v>
      </c>
      <c r="I18" s="136">
        <v>30028</v>
      </c>
      <c r="J18" s="135" t="s">
        <v>19003</v>
      </c>
      <c r="K18" s="137" t="s">
        <v>19004</v>
      </c>
      <c r="L18" s="134">
        <v>42200504</v>
      </c>
      <c r="M18" s="135" t="s">
        <v>18968</v>
      </c>
      <c r="N18" s="136">
        <v>44564</v>
      </c>
      <c r="O18" s="135">
        <v>364000000</v>
      </c>
      <c r="P18" s="135">
        <v>364000000</v>
      </c>
      <c r="Q18" s="138">
        <v>36400000</v>
      </c>
      <c r="R18" s="139">
        <v>44747</v>
      </c>
    </row>
    <row r="19" spans="1:18" s="143" customFormat="1" ht="54.75" customHeight="1">
      <c r="A19" s="142"/>
      <c r="B19" s="142"/>
      <c r="C19" s="134">
        <f t="shared" si="0"/>
        <v>12</v>
      </c>
      <c r="D19" s="135" t="s">
        <v>18967</v>
      </c>
      <c r="E19" s="135" t="s">
        <v>18968</v>
      </c>
      <c r="F19" s="135" t="s">
        <v>18969</v>
      </c>
      <c r="G19" s="135" t="s">
        <v>19005</v>
      </c>
      <c r="H19" s="135">
        <v>1</v>
      </c>
      <c r="I19" s="136">
        <v>33352</v>
      </c>
      <c r="J19" s="135" t="s">
        <v>19006</v>
      </c>
      <c r="K19" s="137" t="s">
        <v>19007</v>
      </c>
      <c r="L19" s="134">
        <v>42033391</v>
      </c>
      <c r="M19" s="135" t="s">
        <v>18968</v>
      </c>
      <c r="N19" s="136">
        <v>44561</v>
      </c>
      <c r="O19" s="135">
        <v>315000000</v>
      </c>
      <c r="P19" s="135">
        <v>315000000</v>
      </c>
      <c r="Q19" s="138">
        <v>31500000</v>
      </c>
      <c r="R19" s="139">
        <v>44747</v>
      </c>
    </row>
    <row r="20" spans="1:18" s="143" customFormat="1" ht="54.75" customHeight="1">
      <c r="A20" s="142"/>
      <c r="B20" s="142"/>
      <c r="C20" s="134">
        <f t="shared" si="0"/>
        <v>13</v>
      </c>
      <c r="D20" s="135" t="s">
        <v>18967</v>
      </c>
      <c r="E20" s="135" t="s">
        <v>18968</v>
      </c>
      <c r="F20" s="135" t="s">
        <v>18969</v>
      </c>
      <c r="G20" s="135" t="s">
        <v>19008</v>
      </c>
      <c r="H20" s="135">
        <v>1</v>
      </c>
      <c r="I20" s="136">
        <v>34513</v>
      </c>
      <c r="J20" s="135" t="s">
        <v>159</v>
      </c>
      <c r="K20" s="137" t="s">
        <v>19009</v>
      </c>
      <c r="L20" s="134">
        <v>42964125</v>
      </c>
      <c r="M20" s="135" t="s">
        <v>18968</v>
      </c>
      <c r="N20" s="136">
        <v>44568</v>
      </c>
      <c r="O20" s="135">
        <v>364000000</v>
      </c>
      <c r="P20" s="135">
        <v>364000000</v>
      </c>
      <c r="Q20" s="138">
        <v>36400000</v>
      </c>
      <c r="R20" s="139">
        <v>44747</v>
      </c>
    </row>
    <row r="21" spans="1:18" s="143" customFormat="1" ht="54.75" customHeight="1">
      <c r="A21" s="142"/>
      <c r="B21" s="142"/>
      <c r="C21" s="134">
        <f t="shared" si="0"/>
        <v>14</v>
      </c>
      <c r="D21" s="135" t="s">
        <v>18967</v>
      </c>
      <c r="E21" s="135" t="s">
        <v>18968</v>
      </c>
      <c r="F21" s="135" t="s">
        <v>18973</v>
      </c>
      <c r="G21" s="135" t="s">
        <v>19010</v>
      </c>
      <c r="H21" s="135">
        <v>1</v>
      </c>
      <c r="I21" s="136">
        <v>33905</v>
      </c>
      <c r="J21" s="135" t="s">
        <v>19011</v>
      </c>
      <c r="K21" s="137" t="s">
        <v>19012</v>
      </c>
      <c r="L21" s="134">
        <v>44335914</v>
      </c>
      <c r="M21" s="135" t="s">
        <v>18968</v>
      </c>
      <c r="N21" s="136">
        <v>44588</v>
      </c>
      <c r="O21" s="135">
        <v>400000000</v>
      </c>
      <c r="P21" s="135">
        <v>385000000</v>
      </c>
      <c r="Q21" s="138">
        <v>32000000</v>
      </c>
      <c r="R21" s="139">
        <v>44747</v>
      </c>
    </row>
    <row r="22" spans="1:18" s="143" customFormat="1" ht="54.75" customHeight="1">
      <c r="A22" s="142"/>
      <c r="B22" s="142"/>
      <c r="C22" s="134">
        <f t="shared" si="0"/>
        <v>15</v>
      </c>
      <c r="D22" s="135" t="s">
        <v>18967</v>
      </c>
      <c r="E22" s="135" t="s">
        <v>18968</v>
      </c>
      <c r="F22" s="135" t="s">
        <v>18973</v>
      </c>
      <c r="G22" s="135" t="s">
        <v>19013</v>
      </c>
      <c r="H22" s="135">
        <v>1</v>
      </c>
      <c r="I22" s="136">
        <v>32171</v>
      </c>
      <c r="J22" s="135" t="s">
        <v>19014</v>
      </c>
      <c r="K22" s="137" t="s">
        <v>19015</v>
      </c>
      <c r="L22" s="134">
        <v>44577416</v>
      </c>
      <c r="M22" s="135" t="s">
        <v>18968</v>
      </c>
      <c r="N22" s="136">
        <v>44590</v>
      </c>
      <c r="O22" s="135">
        <v>400000000</v>
      </c>
      <c r="P22" s="135">
        <v>384175000</v>
      </c>
      <c r="Q22" s="138">
        <v>32000000</v>
      </c>
      <c r="R22" s="139">
        <v>44747</v>
      </c>
    </row>
    <row r="23" spans="1:18" s="143" customFormat="1" ht="54.75" customHeight="1">
      <c r="A23" s="142"/>
      <c r="B23" s="142"/>
      <c r="C23" s="134">
        <f t="shared" si="0"/>
        <v>16</v>
      </c>
      <c r="D23" s="135" t="s">
        <v>18967</v>
      </c>
      <c r="E23" s="135" t="s">
        <v>18968</v>
      </c>
      <c r="F23" s="135" t="s">
        <v>18969</v>
      </c>
      <c r="G23" s="135" t="s">
        <v>19016</v>
      </c>
      <c r="H23" s="135">
        <v>1</v>
      </c>
      <c r="I23" s="136">
        <v>33958</v>
      </c>
      <c r="J23" s="135" t="s">
        <v>19017</v>
      </c>
      <c r="K23" s="137" t="s">
        <v>19018</v>
      </c>
      <c r="L23" s="134">
        <v>32926791</v>
      </c>
      <c r="M23" s="135" t="s">
        <v>18968</v>
      </c>
      <c r="N23" s="136">
        <v>44421</v>
      </c>
      <c r="O23" s="135">
        <v>350000000</v>
      </c>
      <c r="P23" s="135">
        <v>298000000</v>
      </c>
      <c r="Q23" s="138">
        <v>29800000</v>
      </c>
      <c r="R23" s="139">
        <v>44747</v>
      </c>
    </row>
    <row r="24" spans="1:18" s="143" customFormat="1" ht="54.75" customHeight="1">
      <c r="A24" s="142"/>
      <c r="B24" s="142"/>
      <c r="C24" s="134">
        <f t="shared" si="0"/>
        <v>17</v>
      </c>
      <c r="D24" s="135" t="s">
        <v>18967</v>
      </c>
      <c r="E24" s="135" t="s">
        <v>18968</v>
      </c>
      <c r="F24" s="135" t="s">
        <v>18973</v>
      </c>
      <c r="G24" s="135" t="s">
        <v>19019</v>
      </c>
      <c r="H24" s="135">
        <v>2</v>
      </c>
      <c r="I24" s="136">
        <v>32183</v>
      </c>
      <c r="J24" s="135" t="s">
        <v>19020</v>
      </c>
      <c r="K24" s="137" t="s">
        <v>19021</v>
      </c>
      <c r="L24" s="134">
        <v>45613179</v>
      </c>
      <c r="M24" s="135" t="s">
        <v>18968</v>
      </c>
      <c r="N24" s="136">
        <v>44611</v>
      </c>
      <c r="O24" s="135">
        <v>350000000</v>
      </c>
      <c r="P24" s="135">
        <v>298000000</v>
      </c>
      <c r="Q24" s="138">
        <v>32000000</v>
      </c>
      <c r="R24" s="139">
        <v>44747</v>
      </c>
    </row>
    <row r="25" spans="1:18" s="143" customFormat="1" ht="54.75" customHeight="1">
      <c r="A25" s="142"/>
      <c r="B25" s="142"/>
      <c r="C25" s="134">
        <f t="shared" si="0"/>
        <v>18</v>
      </c>
      <c r="D25" s="135" t="s">
        <v>18967</v>
      </c>
      <c r="E25" s="135" t="s">
        <v>18968</v>
      </c>
      <c r="F25" s="135" t="s">
        <v>18973</v>
      </c>
      <c r="G25" s="135" t="s">
        <v>19022</v>
      </c>
      <c r="H25" s="135">
        <v>1</v>
      </c>
      <c r="I25" s="136">
        <v>31843</v>
      </c>
      <c r="J25" s="135" t="s">
        <v>19023</v>
      </c>
      <c r="K25" s="137" t="s">
        <v>19024</v>
      </c>
      <c r="L25" s="134">
        <v>45460506</v>
      </c>
      <c r="M25" s="135" t="s">
        <v>18968</v>
      </c>
      <c r="N25" s="136">
        <v>44608</v>
      </c>
      <c r="O25" s="135">
        <v>350000000</v>
      </c>
      <c r="P25" s="135">
        <v>276588000</v>
      </c>
      <c r="Q25" s="138">
        <v>32000000</v>
      </c>
      <c r="R25" s="139">
        <v>44747</v>
      </c>
    </row>
    <row r="26" spans="1:18" s="143" customFormat="1" ht="54.75" customHeight="1">
      <c r="A26" s="142"/>
      <c r="B26" s="142"/>
      <c r="C26" s="134">
        <f t="shared" si="0"/>
        <v>19</v>
      </c>
      <c r="D26" s="135" t="s">
        <v>18967</v>
      </c>
      <c r="E26" s="135" t="s">
        <v>18968</v>
      </c>
      <c r="F26" s="135" t="s">
        <v>18969</v>
      </c>
      <c r="G26" s="135" t="s">
        <v>19025</v>
      </c>
      <c r="H26" s="135">
        <v>1</v>
      </c>
      <c r="I26" s="136">
        <v>33674</v>
      </c>
      <c r="J26" s="135" t="s">
        <v>19026</v>
      </c>
      <c r="K26" s="137" t="s">
        <v>19027</v>
      </c>
      <c r="L26" s="134">
        <v>42456968</v>
      </c>
      <c r="M26" s="135" t="s">
        <v>18968</v>
      </c>
      <c r="N26" s="136">
        <v>44564</v>
      </c>
      <c r="O26" s="135">
        <v>364000000</v>
      </c>
      <c r="P26" s="135">
        <v>312000000</v>
      </c>
      <c r="Q26" s="138">
        <v>31200000</v>
      </c>
      <c r="R26" s="139">
        <v>44747</v>
      </c>
    </row>
    <row r="27" spans="1:18" s="145" customFormat="1" ht="54.75" customHeight="1">
      <c r="A27" s="144"/>
      <c r="B27" s="144"/>
      <c r="C27" s="134">
        <f t="shared" si="0"/>
        <v>20</v>
      </c>
      <c r="D27" s="135" t="s">
        <v>18967</v>
      </c>
      <c r="E27" s="135" t="s">
        <v>18968</v>
      </c>
      <c r="F27" s="135" t="s">
        <v>18969</v>
      </c>
      <c r="G27" s="135" t="s">
        <v>19028</v>
      </c>
      <c r="H27" s="135">
        <v>1</v>
      </c>
      <c r="I27" s="136">
        <v>30276</v>
      </c>
      <c r="J27" s="135" t="s">
        <v>19029</v>
      </c>
      <c r="K27" s="137" t="s">
        <v>19030</v>
      </c>
      <c r="L27" s="135"/>
      <c r="M27" s="135" t="s">
        <v>18968</v>
      </c>
      <c r="N27" s="136">
        <v>44406</v>
      </c>
      <c r="O27" s="135">
        <v>300000000</v>
      </c>
      <c r="P27" s="135">
        <v>296000000</v>
      </c>
      <c r="Q27" s="138">
        <v>29600000</v>
      </c>
      <c r="R27" s="136">
        <v>44747</v>
      </c>
    </row>
    <row r="28" spans="1:18" ht="54.75" customHeight="1">
      <c r="A28" s="146"/>
      <c r="B28" s="146"/>
      <c r="C28" s="134">
        <f t="shared" si="0"/>
        <v>21</v>
      </c>
      <c r="D28" s="135" t="s">
        <v>18967</v>
      </c>
      <c r="E28" s="135" t="s">
        <v>18968</v>
      </c>
      <c r="F28" s="135" t="s">
        <v>18969</v>
      </c>
      <c r="G28" s="147" t="s">
        <v>19031</v>
      </c>
      <c r="H28" s="147">
        <v>2</v>
      </c>
      <c r="I28" s="148">
        <v>32090</v>
      </c>
      <c r="J28" s="147" t="s">
        <v>19032</v>
      </c>
      <c r="K28" s="149" t="s">
        <v>19033</v>
      </c>
      <c r="L28" s="150">
        <v>41906380</v>
      </c>
      <c r="M28" s="135" t="s">
        <v>18968</v>
      </c>
      <c r="N28" s="148">
        <v>44560</v>
      </c>
      <c r="O28" s="147">
        <v>364000000</v>
      </c>
      <c r="P28" s="147">
        <v>364000000</v>
      </c>
      <c r="Q28" s="151">
        <v>36400000</v>
      </c>
      <c r="R28" s="139">
        <v>44747</v>
      </c>
    </row>
    <row r="29" spans="1:18" ht="54.75" customHeight="1">
      <c r="A29" s="146"/>
      <c r="B29" s="146"/>
      <c r="C29" s="134">
        <f t="shared" si="0"/>
        <v>22</v>
      </c>
      <c r="D29" s="135" t="s">
        <v>18967</v>
      </c>
      <c r="E29" s="135" t="s">
        <v>18968</v>
      </c>
      <c r="F29" s="135" t="s">
        <v>18969</v>
      </c>
      <c r="G29" s="147" t="s">
        <v>19034</v>
      </c>
      <c r="H29" s="147">
        <v>2</v>
      </c>
      <c r="I29" s="148">
        <v>34045</v>
      </c>
      <c r="J29" s="147" t="s">
        <v>19035</v>
      </c>
      <c r="K29" s="149" t="s">
        <v>19036</v>
      </c>
      <c r="L29" s="150">
        <v>40409557</v>
      </c>
      <c r="M29" s="135" t="s">
        <v>18968</v>
      </c>
      <c r="N29" s="148">
        <v>44536</v>
      </c>
      <c r="O29" s="147">
        <v>364000000</v>
      </c>
      <c r="P29" s="147">
        <v>296000000</v>
      </c>
      <c r="Q29" s="151">
        <v>29600000</v>
      </c>
      <c r="R29" s="139">
        <v>44747</v>
      </c>
    </row>
    <row r="30" spans="1:18" ht="54.75" customHeight="1">
      <c r="A30" s="146"/>
      <c r="B30" s="146"/>
      <c r="C30" s="134">
        <f t="shared" si="0"/>
        <v>23</v>
      </c>
      <c r="D30" s="135" t="s">
        <v>18967</v>
      </c>
      <c r="E30" s="135" t="s">
        <v>18968</v>
      </c>
      <c r="F30" s="135" t="s">
        <v>18969</v>
      </c>
      <c r="G30" s="147" t="s">
        <v>19037</v>
      </c>
      <c r="H30" s="147">
        <v>2</v>
      </c>
      <c r="I30" s="148">
        <v>31386</v>
      </c>
      <c r="J30" s="147" t="s">
        <v>19038</v>
      </c>
      <c r="K30" s="149" t="s">
        <v>19039</v>
      </c>
      <c r="L30" s="150">
        <v>42479883</v>
      </c>
      <c r="M30" s="135" t="s">
        <v>18968</v>
      </c>
      <c r="N30" s="148">
        <v>44564</v>
      </c>
      <c r="O30" s="147">
        <v>400000000</v>
      </c>
      <c r="P30" s="147">
        <v>313000000</v>
      </c>
      <c r="Q30" s="151">
        <v>31300000</v>
      </c>
      <c r="R30" s="139">
        <v>44747</v>
      </c>
    </row>
    <row r="31" spans="1:18" ht="54.75" customHeight="1">
      <c r="A31" s="146"/>
      <c r="B31" s="146"/>
      <c r="C31" s="134">
        <f t="shared" si="0"/>
        <v>24</v>
      </c>
      <c r="D31" s="135" t="s">
        <v>18967</v>
      </c>
      <c r="E31" s="135" t="s">
        <v>18968</v>
      </c>
      <c r="F31" s="135" t="s">
        <v>18973</v>
      </c>
      <c r="G31" s="147" t="s">
        <v>19040</v>
      </c>
      <c r="H31" s="147">
        <v>2</v>
      </c>
      <c r="I31" s="148">
        <v>29998</v>
      </c>
      <c r="J31" s="147" t="s">
        <v>19041</v>
      </c>
      <c r="K31" s="149" t="s">
        <v>19042</v>
      </c>
      <c r="L31" s="150">
        <v>44932299</v>
      </c>
      <c r="M31" s="135" t="s">
        <v>18968</v>
      </c>
      <c r="N31" s="148">
        <v>44601</v>
      </c>
      <c r="O31" s="147">
        <v>385000000</v>
      </c>
      <c r="P31" s="147">
        <v>385000000</v>
      </c>
      <c r="Q31" s="151">
        <v>32000000</v>
      </c>
      <c r="R31" s="139">
        <v>44747</v>
      </c>
    </row>
    <row r="32" spans="1:18" ht="54.75" customHeight="1">
      <c r="A32" s="146"/>
      <c r="B32" s="146"/>
      <c r="C32" s="134">
        <f t="shared" si="0"/>
        <v>25</v>
      </c>
      <c r="D32" s="135" t="s">
        <v>18967</v>
      </c>
      <c r="E32" s="135" t="s">
        <v>18968</v>
      </c>
      <c r="F32" s="135" t="s">
        <v>18973</v>
      </c>
      <c r="G32" s="147" t="s">
        <v>19043</v>
      </c>
      <c r="H32" s="147">
        <v>2</v>
      </c>
      <c r="I32" s="148">
        <v>34094</v>
      </c>
      <c r="J32" s="147" t="s">
        <v>19044</v>
      </c>
      <c r="K32" s="149" t="s">
        <v>19045</v>
      </c>
      <c r="L32" s="150">
        <v>44418135</v>
      </c>
      <c r="M32" s="135" t="s">
        <v>18968</v>
      </c>
      <c r="N32" s="148">
        <v>44592</v>
      </c>
      <c r="O32" s="147">
        <v>364000000</v>
      </c>
      <c r="P32" s="147">
        <v>348426000</v>
      </c>
      <c r="Q32" s="151">
        <v>32000000</v>
      </c>
      <c r="R32" s="139">
        <v>44747</v>
      </c>
    </row>
    <row r="33" spans="1:18" ht="54.75" customHeight="1">
      <c r="A33" s="146"/>
      <c r="B33" s="146"/>
      <c r="C33" s="134">
        <f t="shared" si="0"/>
        <v>26</v>
      </c>
      <c r="D33" s="135" t="s">
        <v>18967</v>
      </c>
      <c r="E33" s="135" t="s">
        <v>18968</v>
      </c>
      <c r="F33" s="135" t="s">
        <v>18973</v>
      </c>
      <c r="G33" s="147" t="s">
        <v>19046</v>
      </c>
      <c r="H33" s="147">
        <v>1</v>
      </c>
      <c r="I33" s="148">
        <v>34911</v>
      </c>
      <c r="J33" s="147" t="s">
        <v>19047</v>
      </c>
      <c r="K33" s="149" t="s">
        <v>19048</v>
      </c>
      <c r="L33" s="150">
        <v>45918097</v>
      </c>
      <c r="M33" s="135" t="s">
        <v>18968</v>
      </c>
      <c r="N33" s="148">
        <v>44613</v>
      </c>
      <c r="O33" s="147">
        <v>350000000</v>
      </c>
      <c r="P33" s="147">
        <v>265000000</v>
      </c>
      <c r="Q33" s="151">
        <v>32000000</v>
      </c>
      <c r="R33" s="139">
        <v>44747</v>
      </c>
    </row>
    <row r="34" spans="1:18" ht="54.75" customHeight="1">
      <c r="A34" s="146"/>
      <c r="B34" s="146"/>
      <c r="C34" s="134">
        <f t="shared" si="0"/>
        <v>27</v>
      </c>
      <c r="D34" s="135" t="s">
        <v>18967</v>
      </c>
      <c r="E34" s="135" t="s">
        <v>18968</v>
      </c>
      <c r="F34" s="135" t="s">
        <v>18973</v>
      </c>
      <c r="G34" s="147" t="s">
        <v>19049</v>
      </c>
      <c r="H34" s="147">
        <v>1</v>
      </c>
      <c r="I34" s="148">
        <v>32620</v>
      </c>
      <c r="J34" s="147" t="s">
        <v>19050</v>
      </c>
      <c r="K34" s="149" t="s">
        <v>19051</v>
      </c>
      <c r="L34" s="150">
        <v>45690582</v>
      </c>
      <c r="M34" s="135" t="s">
        <v>18968</v>
      </c>
      <c r="N34" s="148">
        <v>44603</v>
      </c>
      <c r="O34" s="147">
        <v>300000000</v>
      </c>
      <c r="P34" s="147">
        <v>300000000</v>
      </c>
      <c r="Q34" s="151">
        <v>32000000</v>
      </c>
      <c r="R34" s="139">
        <v>44756</v>
      </c>
    </row>
    <row r="35" spans="1:18" ht="54.75" customHeight="1">
      <c r="A35" s="146"/>
      <c r="B35" s="146"/>
      <c r="C35" s="134">
        <f t="shared" si="0"/>
        <v>28</v>
      </c>
      <c r="D35" s="135" t="s">
        <v>18967</v>
      </c>
      <c r="E35" s="135" t="s">
        <v>18968</v>
      </c>
      <c r="F35" s="135" t="s">
        <v>18973</v>
      </c>
      <c r="G35" s="147" t="s">
        <v>19052</v>
      </c>
      <c r="H35" s="147">
        <v>1</v>
      </c>
      <c r="I35" s="148">
        <v>32536</v>
      </c>
      <c r="J35" s="147" t="s">
        <v>19053</v>
      </c>
      <c r="K35" s="149" t="s">
        <v>19054</v>
      </c>
      <c r="L35" s="150">
        <v>44113716</v>
      </c>
      <c r="M35" s="135" t="s">
        <v>18968</v>
      </c>
      <c r="N35" s="148">
        <v>44588</v>
      </c>
      <c r="O35" s="147">
        <v>364000000</v>
      </c>
      <c r="P35" s="147">
        <v>364000000</v>
      </c>
      <c r="Q35" s="151">
        <v>32000000</v>
      </c>
      <c r="R35" s="139">
        <v>44756</v>
      </c>
    </row>
    <row r="36" spans="1:18" ht="54.75" customHeight="1">
      <c r="A36" s="146"/>
      <c r="B36" s="146"/>
      <c r="C36" s="134">
        <f t="shared" si="0"/>
        <v>29</v>
      </c>
      <c r="D36" s="135" t="s">
        <v>18967</v>
      </c>
      <c r="E36" s="135" t="s">
        <v>18968</v>
      </c>
      <c r="F36" s="135" t="s">
        <v>18973</v>
      </c>
      <c r="G36" s="147" t="s">
        <v>19055</v>
      </c>
      <c r="H36" s="147">
        <v>1</v>
      </c>
      <c r="I36" s="148">
        <v>30646</v>
      </c>
      <c r="J36" s="147" t="s">
        <v>19056</v>
      </c>
      <c r="K36" s="149" t="s">
        <v>19057</v>
      </c>
      <c r="L36" s="150">
        <v>44728683</v>
      </c>
      <c r="M36" s="135" t="s">
        <v>18968</v>
      </c>
      <c r="N36" s="148">
        <v>44593</v>
      </c>
      <c r="O36" s="147">
        <v>364000000</v>
      </c>
      <c r="P36" s="147">
        <v>336000000</v>
      </c>
      <c r="Q36" s="151">
        <v>32000000</v>
      </c>
      <c r="R36" s="139">
        <v>44756</v>
      </c>
    </row>
    <row r="37" spans="1:18" ht="54.75" customHeight="1">
      <c r="A37" s="146"/>
      <c r="B37" s="146"/>
      <c r="C37" s="134">
        <f t="shared" si="0"/>
        <v>30</v>
      </c>
      <c r="D37" s="135" t="s">
        <v>18967</v>
      </c>
      <c r="E37" s="135" t="s">
        <v>18968</v>
      </c>
      <c r="F37" s="135" t="s">
        <v>18973</v>
      </c>
      <c r="G37" s="147" t="s">
        <v>19058</v>
      </c>
      <c r="H37" s="147">
        <v>2</v>
      </c>
      <c r="I37" s="148">
        <v>30059</v>
      </c>
      <c r="J37" s="147" t="s">
        <v>19059</v>
      </c>
      <c r="K37" s="149" t="s">
        <v>19060</v>
      </c>
      <c r="L37" s="150">
        <v>45349285</v>
      </c>
      <c r="M37" s="135" t="s">
        <v>18968</v>
      </c>
      <c r="N37" s="148">
        <v>44603</v>
      </c>
      <c r="O37" s="147">
        <v>350000000</v>
      </c>
      <c r="P37" s="147">
        <v>340000000</v>
      </c>
      <c r="Q37" s="151">
        <v>32000000</v>
      </c>
      <c r="R37" s="139">
        <v>44756</v>
      </c>
    </row>
    <row r="38" spans="1:18" ht="54.75" customHeight="1">
      <c r="A38" s="146"/>
      <c r="B38" s="146"/>
      <c r="C38" s="134">
        <f t="shared" si="0"/>
        <v>31</v>
      </c>
      <c r="D38" s="135" t="s">
        <v>18967</v>
      </c>
      <c r="E38" s="135" t="s">
        <v>18968</v>
      </c>
      <c r="F38" s="135" t="s">
        <v>18969</v>
      </c>
      <c r="G38" s="147" t="s">
        <v>19061</v>
      </c>
      <c r="H38" s="147">
        <v>1</v>
      </c>
      <c r="I38" s="148">
        <v>31696</v>
      </c>
      <c r="J38" s="147" t="s">
        <v>19062</v>
      </c>
      <c r="K38" s="149" t="s">
        <v>19063</v>
      </c>
      <c r="L38" s="150">
        <v>34477840</v>
      </c>
      <c r="M38" s="135" t="s">
        <v>18968</v>
      </c>
      <c r="N38" s="148">
        <v>44432</v>
      </c>
      <c r="O38" s="147">
        <v>340000000</v>
      </c>
      <c r="P38" s="147">
        <v>340000000</v>
      </c>
      <c r="Q38" s="151">
        <v>34000000</v>
      </c>
      <c r="R38" s="139">
        <v>44756</v>
      </c>
    </row>
    <row r="39" spans="1:18" ht="54.75" customHeight="1">
      <c r="A39" s="146"/>
      <c r="B39" s="146"/>
      <c r="C39" s="134">
        <f t="shared" si="0"/>
        <v>32</v>
      </c>
      <c r="D39" s="135" t="s">
        <v>18967</v>
      </c>
      <c r="E39" s="135" t="s">
        <v>18968</v>
      </c>
      <c r="F39" s="135" t="s">
        <v>18969</v>
      </c>
      <c r="G39" s="147" t="s">
        <v>19064</v>
      </c>
      <c r="H39" s="147">
        <v>2</v>
      </c>
      <c r="I39" s="148">
        <v>33259</v>
      </c>
      <c r="J39" s="147" t="s">
        <v>19065</v>
      </c>
      <c r="K39" s="149" t="s">
        <v>19066</v>
      </c>
      <c r="L39" s="150">
        <v>33192122</v>
      </c>
      <c r="M39" s="135" t="s">
        <v>18968</v>
      </c>
      <c r="N39" s="148">
        <v>44421</v>
      </c>
      <c r="O39" s="147">
        <v>360000000</v>
      </c>
      <c r="P39" s="147">
        <v>364000000</v>
      </c>
      <c r="Q39" s="151">
        <v>36000000</v>
      </c>
      <c r="R39" s="139">
        <v>44756</v>
      </c>
    </row>
    <row r="40" spans="1:18" ht="54.75" customHeight="1">
      <c r="A40" s="146"/>
      <c r="B40" s="146"/>
      <c r="C40" s="134">
        <f t="shared" si="0"/>
        <v>33</v>
      </c>
      <c r="D40" s="135" t="s">
        <v>18967</v>
      </c>
      <c r="E40" s="135" t="s">
        <v>18968</v>
      </c>
      <c r="F40" s="135" t="s">
        <v>18973</v>
      </c>
      <c r="G40" s="147" t="s">
        <v>19067</v>
      </c>
      <c r="H40" s="147">
        <v>1</v>
      </c>
      <c r="I40" s="148">
        <v>32907</v>
      </c>
      <c r="J40" s="147" t="s">
        <v>19068</v>
      </c>
      <c r="K40" s="149" t="s">
        <v>19069</v>
      </c>
      <c r="L40" s="150">
        <v>43900572</v>
      </c>
      <c r="M40" s="135" t="s">
        <v>18968</v>
      </c>
      <c r="N40" s="148">
        <v>44583</v>
      </c>
      <c r="O40" s="147">
        <v>305730000</v>
      </c>
      <c r="P40" s="147">
        <v>251600000</v>
      </c>
      <c r="Q40" s="151">
        <v>32000000</v>
      </c>
      <c r="R40" s="139">
        <v>44756</v>
      </c>
    </row>
    <row r="41" spans="1:18" ht="54.75" customHeight="1">
      <c r="A41" s="146"/>
      <c r="B41" s="146"/>
      <c r="C41" s="134">
        <f t="shared" si="0"/>
        <v>34</v>
      </c>
      <c r="D41" s="135" t="s">
        <v>18967</v>
      </c>
      <c r="E41" s="135" t="s">
        <v>18968</v>
      </c>
      <c r="F41" s="135" t="s">
        <v>18973</v>
      </c>
      <c r="G41" s="147" t="s">
        <v>19070</v>
      </c>
      <c r="H41" s="147">
        <v>1</v>
      </c>
      <c r="I41" s="148">
        <v>35376</v>
      </c>
      <c r="J41" s="147" t="s">
        <v>19071</v>
      </c>
      <c r="K41" s="149" t="s">
        <v>19072</v>
      </c>
      <c r="L41" s="150">
        <v>45429045</v>
      </c>
      <c r="M41" s="135" t="s">
        <v>18968</v>
      </c>
      <c r="N41" s="148">
        <v>44608</v>
      </c>
      <c r="O41" s="147">
        <v>364000000</v>
      </c>
      <c r="P41" s="147">
        <v>364000000</v>
      </c>
      <c r="Q41" s="151">
        <v>32000000</v>
      </c>
      <c r="R41" s="139">
        <v>44756</v>
      </c>
    </row>
    <row r="42" spans="1:18" ht="54.75" customHeight="1">
      <c r="A42" s="146"/>
      <c r="B42" s="146"/>
      <c r="C42" s="134">
        <f t="shared" si="0"/>
        <v>35</v>
      </c>
      <c r="D42" s="135" t="s">
        <v>18967</v>
      </c>
      <c r="E42" s="135" t="s">
        <v>18968</v>
      </c>
      <c r="F42" s="135" t="s">
        <v>18969</v>
      </c>
      <c r="G42" s="147" t="s">
        <v>19073</v>
      </c>
      <c r="H42" s="147">
        <v>2</v>
      </c>
      <c r="I42" s="148">
        <v>34316</v>
      </c>
      <c r="J42" s="147" t="s">
        <v>19074</v>
      </c>
      <c r="K42" s="149" t="s">
        <v>19075</v>
      </c>
      <c r="L42" s="150">
        <v>33492587</v>
      </c>
      <c r="M42" s="135" t="s">
        <v>18968</v>
      </c>
      <c r="N42" s="148">
        <v>44417</v>
      </c>
      <c r="O42" s="147">
        <v>310000000</v>
      </c>
      <c r="P42" s="147">
        <v>255000000</v>
      </c>
      <c r="Q42" s="151">
        <v>25500000</v>
      </c>
      <c r="R42" s="139">
        <v>44756</v>
      </c>
    </row>
    <row r="43" spans="1:18" ht="54.75" customHeight="1">
      <c r="A43" s="146"/>
      <c r="B43" s="146"/>
      <c r="C43" s="134">
        <f t="shared" si="0"/>
        <v>36</v>
      </c>
      <c r="D43" s="135" t="s">
        <v>18967</v>
      </c>
      <c r="E43" s="135" t="s">
        <v>18968</v>
      </c>
      <c r="F43" s="135" t="s">
        <v>18973</v>
      </c>
      <c r="G43" s="147" t="s">
        <v>19076</v>
      </c>
      <c r="H43" s="147">
        <v>1</v>
      </c>
      <c r="I43" s="148">
        <v>34493</v>
      </c>
      <c r="J43" s="147" t="s">
        <v>19077</v>
      </c>
      <c r="K43" s="149" t="s">
        <v>19078</v>
      </c>
      <c r="L43" s="150">
        <v>44278912</v>
      </c>
      <c r="M43" s="135" t="s">
        <v>18968</v>
      </c>
      <c r="N43" s="148">
        <v>44588</v>
      </c>
      <c r="O43" s="147">
        <v>364000000</v>
      </c>
      <c r="P43" s="147">
        <v>338426000</v>
      </c>
      <c r="Q43" s="151">
        <v>32000000</v>
      </c>
      <c r="R43" s="139">
        <v>44756</v>
      </c>
    </row>
    <row r="44" spans="1:18" ht="54.75" customHeight="1">
      <c r="A44" s="146"/>
      <c r="B44" s="146"/>
      <c r="C44" s="134">
        <f t="shared" si="0"/>
        <v>37</v>
      </c>
      <c r="D44" s="135" t="s">
        <v>18967</v>
      </c>
      <c r="E44" s="135" t="s">
        <v>18968</v>
      </c>
      <c r="F44" s="135" t="s">
        <v>18973</v>
      </c>
      <c r="G44" s="147" t="s">
        <v>19079</v>
      </c>
      <c r="H44" s="147">
        <v>1</v>
      </c>
      <c r="I44" s="148">
        <v>36411</v>
      </c>
      <c r="J44" s="147" t="s">
        <v>2404</v>
      </c>
      <c r="K44" s="149" t="s">
        <v>19080</v>
      </c>
      <c r="L44" s="150">
        <v>44083515</v>
      </c>
      <c r="M44" s="135" t="s">
        <v>18968</v>
      </c>
      <c r="N44" s="148">
        <v>44594</v>
      </c>
      <c r="O44" s="147">
        <v>364000000</v>
      </c>
      <c r="P44" s="147">
        <v>330000000</v>
      </c>
      <c r="Q44" s="151">
        <v>32000000</v>
      </c>
      <c r="R44" s="139">
        <v>44756</v>
      </c>
    </row>
    <row r="45" spans="1:18" ht="54.75" customHeight="1">
      <c r="A45" s="146"/>
      <c r="B45" s="146"/>
      <c r="C45" s="134">
        <f t="shared" si="0"/>
        <v>38</v>
      </c>
      <c r="D45" s="135" t="s">
        <v>18967</v>
      </c>
      <c r="E45" s="135" t="s">
        <v>18968</v>
      </c>
      <c r="F45" s="135" t="s">
        <v>18973</v>
      </c>
      <c r="G45" s="147" t="s">
        <v>19081</v>
      </c>
      <c r="H45" s="147">
        <v>1</v>
      </c>
      <c r="I45" s="148">
        <v>30283</v>
      </c>
      <c r="J45" s="147" t="s">
        <v>19082</v>
      </c>
      <c r="K45" s="149" t="s">
        <v>19083</v>
      </c>
      <c r="L45" s="150">
        <v>44580933</v>
      </c>
      <c r="M45" s="135" t="s">
        <v>18968</v>
      </c>
      <c r="N45" s="148">
        <v>44590</v>
      </c>
      <c r="O45" s="147">
        <v>400000000</v>
      </c>
      <c r="P45" s="147">
        <v>245000000</v>
      </c>
      <c r="Q45" s="151">
        <v>32000000</v>
      </c>
      <c r="R45" s="139">
        <v>44756</v>
      </c>
    </row>
    <row r="46" spans="1:18" ht="54.75" customHeight="1">
      <c r="A46" s="146"/>
      <c r="B46" s="146"/>
      <c r="C46" s="134">
        <f t="shared" si="0"/>
        <v>39</v>
      </c>
      <c r="D46" s="135" t="s">
        <v>18967</v>
      </c>
      <c r="E46" s="135" t="s">
        <v>18968</v>
      </c>
      <c r="F46" s="135" t="s">
        <v>18973</v>
      </c>
      <c r="G46" s="147" t="s">
        <v>19084</v>
      </c>
      <c r="H46" s="147">
        <v>1</v>
      </c>
      <c r="I46" s="148">
        <v>34251</v>
      </c>
      <c r="J46" s="147" t="s">
        <v>19085</v>
      </c>
      <c r="K46" s="149" t="s">
        <v>19086</v>
      </c>
      <c r="L46" s="150">
        <v>45627993</v>
      </c>
      <c r="M46" s="135" t="s">
        <v>18968</v>
      </c>
      <c r="N46" s="148">
        <v>44611</v>
      </c>
      <c r="O46" s="147">
        <v>350000000</v>
      </c>
      <c r="P46" s="147">
        <v>350000000</v>
      </c>
      <c r="Q46" s="151">
        <v>32000000</v>
      </c>
      <c r="R46" s="139">
        <v>44756</v>
      </c>
    </row>
    <row r="47" spans="1:18" ht="54.75" customHeight="1">
      <c r="A47" s="146"/>
      <c r="B47" s="146"/>
      <c r="C47" s="134">
        <f t="shared" si="0"/>
        <v>40</v>
      </c>
      <c r="D47" s="135" t="s">
        <v>18967</v>
      </c>
      <c r="E47" s="135" t="s">
        <v>18968</v>
      </c>
      <c r="F47" s="135" t="s">
        <v>18969</v>
      </c>
      <c r="G47" s="147" t="s">
        <v>19087</v>
      </c>
      <c r="H47" s="147">
        <v>1</v>
      </c>
      <c r="I47" s="148">
        <v>31581</v>
      </c>
      <c r="J47" s="147" t="s">
        <v>19088</v>
      </c>
      <c r="K47" s="149" t="s">
        <v>19089</v>
      </c>
      <c r="L47" s="150">
        <v>33230830</v>
      </c>
      <c r="M47" s="135" t="s">
        <v>18968</v>
      </c>
      <c r="N47" s="148">
        <v>44390</v>
      </c>
      <c r="O47" s="147">
        <v>320000000</v>
      </c>
      <c r="P47" s="147">
        <v>320000000</v>
      </c>
      <c r="Q47" s="151">
        <v>32000000</v>
      </c>
      <c r="R47" s="139">
        <v>44756</v>
      </c>
    </row>
    <row r="48" spans="1:18" ht="54.75" customHeight="1">
      <c r="A48" s="152"/>
      <c r="B48" s="152"/>
      <c r="C48" s="134">
        <f t="shared" si="0"/>
        <v>41</v>
      </c>
      <c r="D48" s="135" t="s">
        <v>18967</v>
      </c>
      <c r="E48" s="135" t="s">
        <v>18968</v>
      </c>
      <c r="F48" s="135" t="s">
        <v>18973</v>
      </c>
      <c r="G48" s="147" t="s">
        <v>19090</v>
      </c>
      <c r="H48" s="147">
        <v>2</v>
      </c>
      <c r="I48" s="148">
        <v>33239</v>
      </c>
      <c r="J48" s="147" t="s">
        <v>19091</v>
      </c>
      <c r="K48" s="149" t="s">
        <v>19092</v>
      </c>
      <c r="L48" s="147">
        <v>46310024</v>
      </c>
      <c r="M48" s="135" t="s">
        <v>18968</v>
      </c>
      <c r="N48" s="148">
        <v>44634</v>
      </c>
      <c r="O48" s="147">
        <v>370000000</v>
      </c>
      <c r="P48" s="147">
        <v>370000000</v>
      </c>
      <c r="Q48" s="151">
        <v>32000000</v>
      </c>
      <c r="R48" s="136">
        <v>44758</v>
      </c>
    </row>
    <row r="49" spans="1:21" ht="54.75" customHeight="1">
      <c r="A49" s="146"/>
      <c r="B49" s="146"/>
      <c r="C49" s="134">
        <f t="shared" si="0"/>
        <v>42</v>
      </c>
      <c r="D49" s="135" t="s">
        <v>18967</v>
      </c>
      <c r="E49" s="135" t="s">
        <v>18968</v>
      </c>
      <c r="F49" s="135" t="s">
        <v>18973</v>
      </c>
      <c r="G49" s="147" t="s">
        <v>19093</v>
      </c>
      <c r="H49" s="147">
        <v>1</v>
      </c>
      <c r="I49" s="148">
        <v>32230</v>
      </c>
      <c r="J49" s="147" t="s">
        <v>19094</v>
      </c>
      <c r="K49" s="149" t="s">
        <v>19095</v>
      </c>
      <c r="L49" s="150">
        <v>44995224</v>
      </c>
      <c r="M49" s="135" t="s">
        <v>18968</v>
      </c>
      <c r="N49" s="148">
        <v>44601</v>
      </c>
      <c r="O49" s="147">
        <v>350000000</v>
      </c>
      <c r="P49" s="147">
        <v>313000000</v>
      </c>
      <c r="Q49" s="151">
        <v>32000000</v>
      </c>
      <c r="R49" s="139">
        <v>44758</v>
      </c>
    </row>
    <row r="50" spans="1:21" ht="54.75" customHeight="1">
      <c r="A50" s="146"/>
      <c r="B50" s="146"/>
      <c r="C50" s="134">
        <f t="shared" si="0"/>
        <v>43</v>
      </c>
      <c r="D50" s="135" t="s">
        <v>18967</v>
      </c>
      <c r="E50" s="135" t="s">
        <v>18968</v>
      </c>
      <c r="F50" s="135" t="s">
        <v>18973</v>
      </c>
      <c r="G50" s="147" t="s">
        <v>19096</v>
      </c>
      <c r="H50" s="147">
        <v>1</v>
      </c>
      <c r="I50" s="148">
        <v>31393</v>
      </c>
      <c r="J50" s="147" t="s">
        <v>19097</v>
      </c>
      <c r="K50" s="149" t="s">
        <v>19098</v>
      </c>
      <c r="L50" s="150">
        <v>45837339</v>
      </c>
      <c r="M50" s="135" t="s">
        <v>18968</v>
      </c>
      <c r="N50" s="148">
        <v>44607</v>
      </c>
      <c r="O50" s="147">
        <v>350000000</v>
      </c>
      <c r="P50" s="147">
        <v>260000000</v>
      </c>
      <c r="Q50" s="151">
        <v>32000000</v>
      </c>
      <c r="R50" s="139">
        <v>44758</v>
      </c>
    </row>
    <row r="51" spans="1:21" ht="54.75" customHeight="1">
      <c r="A51" s="146"/>
      <c r="B51" s="146"/>
      <c r="C51" s="134">
        <f t="shared" si="0"/>
        <v>44</v>
      </c>
      <c r="D51" s="135" t="s">
        <v>18967</v>
      </c>
      <c r="E51" s="135" t="s">
        <v>18968</v>
      </c>
      <c r="F51" s="135" t="s">
        <v>18973</v>
      </c>
      <c r="G51" s="147" t="s">
        <v>19099</v>
      </c>
      <c r="H51" s="147">
        <v>1</v>
      </c>
      <c r="I51" s="148">
        <v>33813</v>
      </c>
      <c r="J51" s="147" t="s">
        <v>19100</v>
      </c>
      <c r="K51" s="149" t="s">
        <v>19101</v>
      </c>
      <c r="L51" s="150">
        <v>45024036</v>
      </c>
      <c r="M51" s="135" t="s">
        <v>18968</v>
      </c>
      <c r="N51" s="148">
        <v>44599</v>
      </c>
      <c r="O51" s="147">
        <v>364000000</v>
      </c>
      <c r="P51" s="147">
        <v>360000000</v>
      </c>
      <c r="Q51" s="151">
        <v>32000000</v>
      </c>
      <c r="R51" s="139">
        <v>44758</v>
      </c>
    </row>
    <row r="52" spans="1:21" ht="54.75" customHeight="1">
      <c r="A52" s="146"/>
      <c r="B52" s="146"/>
      <c r="C52" s="134">
        <f t="shared" si="0"/>
        <v>45</v>
      </c>
      <c r="D52" s="135" t="s">
        <v>18967</v>
      </c>
      <c r="E52" s="135" t="s">
        <v>18968</v>
      </c>
      <c r="F52" s="135" t="s">
        <v>18973</v>
      </c>
      <c r="G52" s="147" t="s">
        <v>19102</v>
      </c>
      <c r="H52" s="147">
        <v>2</v>
      </c>
      <c r="I52" s="148">
        <v>31367</v>
      </c>
      <c r="J52" s="147" t="s">
        <v>19103</v>
      </c>
      <c r="K52" s="149" t="s">
        <v>19104</v>
      </c>
      <c r="L52" s="150">
        <v>96936</v>
      </c>
      <c r="M52" s="135" t="s">
        <v>18968</v>
      </c>
      <c r="N52" s="148">
        <v>44588</v>
      </c>
      <c r="O52" s="147">
        <v>364000000</v>
      </c>
      <c r="P52" s="147">
        <v>364000000</v>
      </c>
      <c r="Q52" s="151">
        <v>32000000</v>
      </c>
      <c r="R52" s="139">
        <v>44758</v>
      </c>
    </row>
    <row r="53" spans="1:21" ht="54.75" customHeight="1">
      <c r="A53" s="146"/>
      <c r="B53" s="146"/>
      <c r="C53" s="134">
        <f t="shared" si="0"/>
        <v>46</v>
      </c>
      <c r="D53" s="135" t="s">
        <v>18967</v>
      </c>
      <c r="E53" s="135" t="s">
        <v>18968</v>
      </c>
      <c r="F53" s="135" t="s">
        <v>18969</v>
      </c>
      <c r="G53" s="147" t="s">
        <v>19105</v>
      </c>
      <c r="H53" s="147">
        <v>2</v>
      </c>
      <c r="I53" s="148">
        <v>34313</v>
      </c>
      <c r="J53" s="147" t="s">
        <v>19106</v>
      </c>
      <c r="K53" s="149" t="s">
        <v>19107</v>
      </c>
      <c r="L53" s="150">
        <v>33503384</v>
      </c>
      <c r="M53" s="135" t="s">
        <v>18968</v>
      </c>
      <c r="N53" s="148">
        <v>44404</v>
      </c>
      <c r="O53" s="147">
        <v>350000000</v>
      </c>
      <c r="P53" s="147">
        <v>336650000</v>
      </c>
      <c r="Q53" s="151">
        <v>33650000</v>
      </c>
      <c r="R53" s="139">
        <v>44758</v>
      </c>
    </row>
    <row r="54" spans="1:21" ht="54.75" customHeight="1">
      <c r="A54" s="146"/>
      <c r="B54" s="146"/>
      <c r="C54" s="134">
        <f t="shared" si="0"/>
        <v>47</v>
      </c>
      <c r="D54" s="135" t="s">
        <v>18967</v>
      </c>
      <c r="E54" s="135" t="s">
        <v>18968</v>
      </c>
      <c r="F54" s="135" t="s">
        <v>18969</v>
      </c>
      <c r="G54" s="147" t="s">
        <v>19108</v>
      </c>
      <c r="H54" s="147">
        <v>2</v>
      </c>
      <c r="I54" s="148">
        <v>25186</v>
      </c>
      <c r="J54" s="147" t="s">
        <v>19109</v>
      </c>
      <c r="K54" s="149" t="s">
        <v>19110</v>
      </c>
      <c r="L54" s="150">
        <v>34469782</v>
      </c>
      <c r="M54" s="135" t="s">
        <v>18968</v>
      </c>
      <c r="N54" s="148">
        <v>44411</v>
      </c>
      <c r="O54" s="147">
        <v>350000000</v>
      </c>
      <c r="P54" s="147">
        <v>298000000</v>
      </c>
      <c r="Q54" s="138">
        <v>29800000</v>
      </c>
      <c r="R54" s="139">
        <v>44758</v>
      </c>
    </row>
    <row r="55" spans="1:21" ht="54.75" customHeight="1">
      <c r="A55" s="146"/>
      <c r="B55" s="146"/>
      <c r="C55" s="134">
        <f t="shared" si="0"/>
        <v>48</v>
      </c>
      <c r="D55" s="135" t="s">
        <v>18967</v>
      </c>
      <c r="E55" s="135" t="s">
        <v>18968</v>
      </c>
      <c r="F55" s="135" t="s">
        <v>18969</v>
      </c>
      <c r="G55" s="147" t="s">
        <v>19111</v>
      </c>
      <c r="H55" s="147">
        <v>2</v>
      </c>
      <c r="I55" s="148">
        <v>32813</v>
      </c>
      <c r="J55" s="147" t="s">
        <v>19112</v>
      </c>
      <c r="K55" s="149" t="s">
        <v>19113</v>
      </c>
      <c r="L55" s="150">
        <v>34370129</v>
      </c>
      <c r="M55" s="135" t="s">
        <v>18968</v>
      </c>
      <c r="N55" s="148">
        <v>44407</v>
      </c>
      <c r="O55" s="147">
        <v>350000000</v>
      </c>
      <c r="P55" s="147">
        <v>298000000</v>
      </c>
      <c r="Q55" s="138">
        <v>29800000</v>
      </c>
      <c r="R55" s="139">
        <v>44758</v>
      </c>
    </row>
    <row r="56" spans="1:21" ht="54.75" customHeight="1">
      <c r="A56" s="146"/>
      <c r="B56" s="146"/>
      <c r="C56" s="134">
        <f t="shared" si="0"/>
        <v>49</v>
      </c>
      <c r="D56" s="135" t="s">
        <v>18967</v>
      </c>
      <c r="E56" s="135" t="s">
        <v>18968</v>
      </c>
      <c r="F56" s="135" t="s">
        <v>18973</v>
      </c>
      <c r="G56" s="147" t="s">
        <v>19114</v>
      </c>
      <c r="H56" s="147">
        <v>1</v>
      </c>
      <c r="I56" s="148">
        <v>32406</v>
      </c>
      <c r="J56" s="147" t="s">
        <v>925</v>
      </c>
      <c r="K56" s="149" t="s">
        <v>19115</v>
      </c>
      <c r="L56" s="150">
        <v>44713400</v>
      </c>
      <c r="M56" s="135" t="s">
        <v>18968</v>
      </c>
      <c r="N56" s="148">
        <v>44593</v>
      </c>
      <c r="O56" s="147">
        <v>385000000</v>
      </c>
      <c r="P56" s="147">
        <v>385000000</v>
      </c>
      <c r="Q56" s="138">
        <v>32000000</v>
      </c>
      <c r="R56" s="139">
        <v>44758</v>
      </c>
    </row>
    <row r="57" spans="1:21" ht="54.75" customHeight="1">
      <c r="A57" s="146"/>
      <c r="B57" s="146"/>
      <c r="C57" s="134">
        <f t="shared" si="0"/>
        <v>50</v>
      </c>
      <c r="D57" s="135" t="s">
        <v>18967</v>
      </c>
      <c r="E57" s="135" t="s">
        <v>18968</v>
      </c>
      <c r="F57" s="135" t="s">
        <v>18973</v>
      </c>
      <c r="G57" s="147" t="s">
        <v>19116</v>
      </c>
      <c r="H57" s="147">
        <v>2</v>
      </c>
      <c r="I57" s="148">
        <v>32803</v>
      </c>
      <c r="J57" s="147" t="s">
        <v>19117</v>
      </c>
      <c r="K57" s="149" t="s">
        <v>19118</v>
      </c>
      <c r="L57" s="150">
        <v>45706145</v>
      </c>
      <c r="M57" s="135" t="s">
        <v>18968</v>
      </c>
      <c r="N57" s="148">
        <v>44613</v>
      </c>
      <c r="O57" s="147">
        <v>385000000</v>
      </c>
      <c r="P57" s="147">
        <v>385000000</v>
      </c>
      <c r="Q57" s="138">
        <v>32000000</v>
      </c>
      <c r="R57" s="139">
        <v>44758</v>
      </c>
    </row>
    <row r="58" spans="1:21" ht="54.75" customHeight="1">
      <c r="A58" s="146"/>
      <c r="B58" s="146"/>
      <c r="C58" s="134">
        <f t="shared" si="0"/>
        <v>51</v>
      </c>
      <c r="D58" s="135" t="s">
        <v>18967</v>
      </c>
      <c r="E58" s="135" t="s">
        <v>18968</v>
      </c>
      <c r="F58" s="135" t="s">
        <v>18969</v>
      </c>
      <c r="G58" s="147" t="s">
        <v>19119</v>
      </c>
      <c r="H58" s="147">
        <v>1</v>
      </c>
      <c r="I58" s="148">
        <v>32120</v>
      </c>
      <c r="J58" s="147" t="s">
        <v>19120</v>
      </c>
      <c r="K58" s="149" t="s">
        <v>19121</v>
      </c>
      <c r="L58" s="150">
        <v>34370074</v>
      </c>
      <c r="M58" s="135" t="s">
        <v>18968</v>
      </c>
      <c r="N58" s="148">
        <v>44407</v>
      </c>
      <c r="O58" s="147">
        <v>350000000</v>
      </c>
      <c r="P58" s="147">
        <v>299496000</v>
      </c>
      <c r="Q58" s="138">
        <v>29949600</v>
      </c>
      <c r="R58" s="139">
        <v>44758</v>
      </c>
    </row>
    <row r="59" spans="1:21" ht="54.75" customHeight="1">
      <c r="A59" s="146"/>
      <c r="B59" s="146"/>
      <c r="C59" s="134">
        <f t="shared" si="0"/>
        <v>52</v>
      </c>
      <c r="D59" s="135" t="s">
        <v>18967</v>
      </c>
      <c r="E59" s="135" t="s">
        <v>18968</v>
      </c>
      <c r="F59" s="135" t="s">
        <v>18973</v>
      </c>
      <c r="G59" s="147" t="s">
        <v>19122</v>
      </c>
      <c r="H59" s="147">
        <v>1</v>
      </c>
      <c r="I59" s="148">
        <v>32895</v>
      </c>
      <c r="J59" s="147" t="s">
        <v>19123</v>
      </c>
      <c r="K59" s="149" t="s">
        <v>19124</v>
      </c>
      <c r="L59" s="150">
        <v>44283015</v>
      </c>
      <c r="M59" s="135" t="s">
        <v>18968</v>
      </c>
      <c r="N59" s="148">
        <v>44581</v>
      </c>
      <c r="O59" s="147">
        <v>350000000</v>
      </c>
      <c r="P59" s="147">
        <v>350000000</v>
      </c>
      <c r="Q59" s="138">
        <v>32000000</v>
      </c>
      <c r="R59" s="139">
        <v>44758</v>
      </c>
    </row>
    <row r="60" spans="1:21" s="132" customFormat="1" ht="54.75" customHeight="1">
      <c r="A60" s="153"/>
      <c r="B60" s="154"/>
      <c r="C60" s="134">
        <f t="shared" si="0"/>
        <v>53</v>
      </c>
      <c r="D60" s="135" t="s">
        <v>18967</v>
      </c>
      <c r="E60" s="135" t="s">
        <v>18968</v>
      </c>
      <c r="F60" s="135" t="s">
        <v>18973</v>
      </c>
      <c r="G60" s="147" t="s">
        <v>19125</v>
      </c>
      <c r="H60" s="147">
        <v>1</v>
      </c>
      <c r="I60" s="148">
        <v>30477</v>
      </c>
      <c r="J60" s="147" t="s">
        <v>19126</v>
      </c>
      <c r="K60" s="149" t="s">
        <v>19127</v>
      </c>
      <c r="L60" s="150">
        <v>45456507</v>
      </c>
      <c r="M60" s="135" t="s">
        <v>18968</v>
      </c>
      <c r="N60" s="148">
        <v>44608</v>
      </c>
      <c r="O60" s="147">
        <v>300000000</v>
      </c>
      <c r="P60" s="147">
        <v>300000000</v>
      </c>
      <c r="Q60" s="138">
        <v>32000000</v>
      </c>
      <c r="R60" s="139">
        <v>44758</v>
      </c>
    </row>
    <row r="61" spans="1:21" s="132" customFormat="1" ht="54.75" customHeight="1">
      <c r="A61" s="153"/>
      <c r="B61" s="154"/>
      <c r="C61" s="134">
        <f t="shared" si="0"/>
        <v>54</v>
      </c>
      <c r="D61" s="135" t="s">
        <v>18967</v>
      </c>
      <c r="E61" s="135" t="s">
        <v>18968</v>
      </c>
      <c r="F61" s="135" t="s">
        <v>18969</v>
      </c>
      <c r="G61" s="147" t="s">
        <v>19128</v>
      </c>
      <c r="H61" s="147">
        <v>2</v>
      </c>
      <c r="I61" s="148">
        <v>32551</v>
      </c>
      <c r="J61" s="147" t="s">
        <v>19129</v>
      </c>
      <c r="K61" s="149" t="s">
        <v>19130</v>
      </c>
      <c r="L61" s="150">
        <v>42531577</v>
      </c>
      <c r="M61" s="135" t="s">
        <v>18968</v>
      </c>
      <c r="N61" s="148">
        <v>44564</v>
      </c>
      <c r="O61" s="147">
        <v>364000000</v>
      </c>
      <c r="P61" s="147">
        <v>307726100</v>
      </c>
      <c r="Q61" s="138">
        <v>30726100</v>
      </c>
      <c r="R61" s="139">
        <v>44758</v>
      </c>
    </row>
    <row r="62" spans="1:21" s="143" customFormat="1" ht="54.75" customHeight="1">
      <c r="A62" s="146"/>
      <c r="B62" s="146"/>
      <c r="C62" s="134">
        <f t="shared" si="0"/>
        <v>55</v>
      </c>
      <c r="D62" s="135" t="s">
        <v>18967</v>
      </c>
      <c r="E62" s="135" t="s">
        <v>18968</v>
      </c>
      <c r="F62" s="135" t="s">
        <v>18973</v>
      </c>
      <c r="G62" s="147" t="s">
        <v>19131</v>
      </c>
      <c r="H62" s="147">
        <v>2</v>
      </c>
      <c r="I62" s="148">
        <v>35726</v>
      </c>
      <c r="J62" s="147" t="s">
        <v>19132</v>
      </c>
      <c r="K62" s="149" t="s">
        <v>19133</v>
      </c>
      <c r="L62" s="150">
        <v>31479256</v>
      </c>
      <c r="M62" s="135" t="s">
        <v>18968</v>
      </c>
      <c r="N62" s="148">
        <v>44590</v>
      </c>
      <c r="O62" s="147">
        <v>300000000</v>
      </c>
      <c r="P62" s="147">
        <v>30000000</v>
      </c>
      <c r="Q62" s="138">
        <v>32000000</v>
      </c>
      <c r="R62" s="139">
        <v>44769</v>
      </c>
    </row>
    <row r="63" spans="1:21" s="155" customFormat="1" ht="54.75" customHeight="1">
      <c r="A63" s="146"/>
      <c r="B63" s="146"/>
      <c r="C63" s="134">
        <f t="shared" si="0"/>
        <v>56</v>
      </c>
      <c r="D63" s="135" t="s">
        <v>18967</v>
      </c>
      <c r="E63" s="135" t="s">
        <v>18968</v>
      </c>
      <c r="F63" s="135" t="s">
        <v>18973</v>
      </c>
      <c r="G63" s="147" t="s">
        <v>19134</v>
      </c>
      <c r="H63" s="147">
        <v>2</v>
      </c>
      <c r="I63" s="148">
        <v>34389</v>
      </c>
      <c r="J63" s="147" t="s">
        <v>19135</v>
      </c>
      <c r="K63" s="149" t="s">
        <v>19136</v>
      </c>
      <c r="L63" s="150">
        <v>45016745</v>
      </c>
      <c r="M63" s="135" t="s">
        <v>18968</v>
      </c>
      <c r="N63" s="148">
        <v>44599</v>
      </c>
      <c r="O63" s="147">
        <v>364000000</v>
      </c>
      <c r="P63" s="147">
        <v>362000000</v>
      </c>
      <c r="Q63" s="138">
        <v>32000000</v>
      </c>
      <c r="R63" s="139">
        <v>44769</v>
      </c>
      <c r="U63" s="156"/>
    </row>
    <row r="64" spans="1:21" ht="54.75" customHeight="1">
      <c r="A64" s="146"/>
      <c r="B64" s="146"/>
      <c r="C64" s="134">
        <f t="shared" si="0"/>
        <v>57</v>
      </c>
      <c r="D64" s="135" t="s">
        <v>18967</v>
      </c>
      <c r="E64" s="135" t="s">
        <v>18968</v>
      </c>
      <c r="F64" s="135" t="s">
        <v>18969</v>
      </c>
      <c r="G64" s="147" t="s">
        <v>19137</v>
      </c>
      <c r="H64" s="147">
        <v>1</v>
      </c>
      <c r="I64" s="148">
        <v>35017</v>
      </c>
      <c r="J64" s="147" t="s">
        <v>19138</v>
      </c>
      <c r="K64" s="149" t="s">
        <v>19139</v>
      </c>
      <c r="L64" s="150">
        <v>39765100</v>
      </c>
      <c r="M64" s="135" t="s">
        <v>18968</v>
      </c>
      <c r="N64" s="148">
        <v>44539</v>
      </c>
      <c r="O64" s="147">
        <v>364000000</v>
      </c>
      <c r="P64" s="147">
        <v>337841000</v>
      </c>
      <c r="Q64" s="138">
        <v>33784100</v>
      </c>
      <c r="R64" s="139">
        <v>44769</v>
      </c>
    </row>
    <row r="65" spans="1:21" ht="54.75" customHeight="1">
      <c r="A65" s="146"/>
      <c r="B65" s="146"/>
      <c r="C65" s="134">
        <f t="shared" si="0"/>
        <v>58</v>
      </c>
      <c r="D65" s="135" t="s">
        <v>18967</v>
      </c>
      <c r="E65" s="135" t="s">
        <v>18968</v>
      </c>
      <c r="F65" s="135" t="s">
        <v>18973</v>
      </c>
      <c r="G65" s="147" t="s">
        <v>19140</v>
      </c>
      <c r="H65" s="147">
        <v>2</v>
      </c>
      <c r="I65" s="148">
        <v>35545</v>
      </c>
      <c r="J65" s="147" t="s">
        <v>19141</v>
      </c>
      <c r="K65" s="149" t="s">
        <v>19142</v>
      </c>
      <c r="L65" s="150">
        <v>45910440</v>
      </c>
      <c r="M65" s="135" t="s">
        <v>18968</v>
      </c>
      <c r="N65" s="148">
        <v>44613</v>
      </c>
      <c r="O65" s="147">
        <v>400000000</v>
      </c>
      <c r="P65" s="147">
        <v>385000000</v>
      </c>
      <c r="Q65" s="138">
        <v>32000000</v>
      </c>
      <c r="R65" s="139">
        <v>44769</v>
      </c>
      <c r="U65" s="157"/>
    </row>
    <row r="66" spans="1:21" ht="54.75" customHeight="1">
      <c r="A66" s="146"/>
      <c r="B66" s="146"/>
      <c r="C66" s="134">
        <f t="shared" si="0"/>
        <v>59</v>
      </c>
      <c r="D66" s="135" t="s">
        <v>18967</v>
      </c>
      <c r="E66" s="135" t="s">
        <v>18968</v>
      </c>
      <c r="F66" s="135" t="s">
        <v>18969</v>
      </c>
      <c r="G66" s="147" t="s">
        <v>19143</v>
      </c>
      <c r="H66" s="147">
        <v>1</v>
      </c>
      <c r="I66" s="148">
        <v>29522</v>
      </c>
      <c r="J66" s="147" t="s">
        <v>19144</v>
      </c>
      <c r="K66" s="149" t="s">
        <v>19145</v>
      </c>
      <c r="L66" s="150">
        <v>33770859</v>
      </c>
      <c r="M66" s="135" t="s">
        <v>18968</v>
      </c>
      <c r="N66" s="148">
        <v>44404</v>
      </c>
      <c r="O66" s="147">
        <v>350000000</v>
      </c>
      <c r="P66" s="147">
        <v>350000000</v>
      </c>
      <c r="Q66" s="138">
        <v>35000000</v>
      </c>
      <c r="R66" s="139">
        <v>44769</v>
      </c>
    </row>
    <row r="67" spans="1:21" ht="54.75" customHeight="1">
      <c r="A67" s="146"/>
      <c r="B67" s="146"/>
      <c r="C67" s="134">
        <f t="shared" si="0"/>
        <v>60</v>
      </c>
      <c r="D67" s="135" t="s">
        <v>18967</v>
      </c>
      <c r="E67" s="135" t="s">
        <v>18968</v>
      </c>
      <c r="F67" s="135" t="s">
        <v>18969</v>
      </c>
      <c r="G67" s="147" t="s">
        <v>19146</v>
      </c>
      <c r="H67" s="147">
        <v>2</v>
      </c>
      <c r="I67" s="148">
        <v>31482</v>
      </c>
      <c r="J67" s="147" t="s">
        <v>19147</v>
      </c>
      <c r="K67" s="149" t="s">
        <v>19148</v>
      </c>
      <c r="L67" s="150">
        <v>32964742</v>
      </c>
      <c r="M67" s="135" t="s">
        <v>18968</v>
      </c>
      <c r="N67" s="148">
        <v>44404</v>
      </c>
      <c r="O67" s="147">
        <v>350000000</v>
      </c>
      <c r="P67" s="147">
        <v>350000000</v>
      </c>
      <c r="Q67" s="138">
        <v>35000000</v>
      </c>
      <c r="R67" s="139">
        <v>44769</v>
      </c>
    </row>
    <row r="68" spans="1:21" ht="54.75" customHeight="1">
      <c r="A68" s="146"/>
      <c r="B68" s="146"/>
      <c r="C68" s="134">
        <f t="shared" si="0"/>
        <v>61</v>
      </c>
      <c r="D68" s="135" t="s">
        <v>18967</v>
      </c>
      <c r="E68" s="135" t="s">
        <v>18968</v>
      </c>
      <c r="F68" s="135" t="s">
        <v>18973</v>
      </c>
      <c r="G68" s="147" t="s">
        <v>19149</v>
      </c>
      <c r="H68" s="147">
        <v>2</v>
      </c>
      <c r="I68" s="148">
        <v>31998</v>
      </c>
      <c r="J68" s="147" t="s">
        <v>19150</v>
      </c>
      <c r="K68" s="149" t="s">
        <v>19151</v>
      </c>
      <c r="L68" s="150">
        <v>44883064</v>
      </c>
      <c r="M68" s="135" t="s">
        <v>18968</v>
      </c>
      <c r="N68" s="148">
        <v>44600</v>
      </c>
      <c r="O68" s="147">
        <v>350000000</v>
      </c>
      <c r="P68" s="147">
        <v>315000000</v>
      </c>
      <c r="Q68" s="138">
        <v>32000000</v>
      </c>
      <c r="R68" s="139">
        <v>44769</v>
      </c>
    </row>
    <row r="69" spans="1:21" ht="54.75" customHeight="1">
      <c r="A69" s="146"/>
      <c r="B69" s="146"/>
      <c r="C69" s="134">
        <f t="shared" si="0"/>
        <v>62</v>
      </c>
      <c r="D69" s="135" t="s">
        <v>18967</v>
      </c>
      <c r="E69" s="135" t="s">
        <v>18968</v>
      </c>
      <c r="F69" s="135" t="s">
        <v>18969</v>
      </c>
      <c r="G69" s="147" t="s">
        <v>19152</v>
      </c>
      <c r="H69" s="147">
        <v>2</v>
      </c>
      <c r="I69" s="148">
        <v>33186</v>
      </c>
      <c r="J69" s="147" t="s">
        <v>19153</v>
      </c>
      <c r="K69" s="149" t="s">
        <v>19154</v>
      </c>
      <c r="L69" s="150">
        <v>33631499</v>
      </c>
      <c r="M69" s="135" t="s">
        <v>18968</v>
      </c>
      <c r="N69" s="148">
        <v>44404</v>
      </c>
      <c r="O69" s="147">
        <v>340000000</v>
      </c>
      <c r="P69" s="147">
        <v>262000000</v>
      </c>
      <c r="Q69" s="138">
        <v>26200000</v>
      </c>
      <c r="R69" s="139">
        <v>44769</v>
      </c>
    </row>
    <row r="70" spans="1:21" ht="54.75" customHeight="1">
      <c r="A70" s="146"/>
      <c r="B70" s="146"/>
      <c r="C70" s="134">
        <f t="shared" si="0"/>
        <v>63</v>
      </c>
      <c r="D70" s="135" t="s">
        <v>18967</v>
      </c>
      <c r="E70" s="135" t="s">
        <v>18968</v>
      </c>
      <c r="F70" s="135" t="s">
        <v>18969</v>
      </c>
      <c r="G70" s="147" t="s">
        <v>19155</v>
      </c>
      <c r="H70" s="147">
        <v>1</v>
      </c>
      <c r="I70" s="148">
        <v>34425</v>
      </c>
      <c r="J70" s="147" t="s">
        <v>19156</v>
      </c>
      <c r="K70" s="149" t="s">
        <v>19157</v>
      </c>
      <c r="L70" s="150">
        <v>37419908</v>
      </c>
      <c r="M70" s="135" t="s">
        <v>18968</v>
      </c>
      <c r="N70" s="148">
        <v>44489</v>
      </c>
      <c r="O70" s="147">
        <v>350000000</v>
      </c>
      <c r="P70" s="147">
        <v>350000000</v>
      </c>
      <c r="Q70" s="138">
        <v>35000000</v>
      </c>
      <c r="R70" s="139">
        <v>44769</v>
      </c>
    </row>
    <row r="71" spans="1:21" ht="54.75" customHeight="1">
      <c r="A71" s="146"/>
      <c r="B71" s="146"/>
      <c r="C71" s="134">
        <f t="shared" si="0"/>
        <v>64</v>
      </c>
      <c r="D71" s="135" t="s">
        <v>18967</v>
      </c>
      <c r="E71" s="135" t="s">
        <v>18968</v>
      </c>
      <c r="F71" s="135" t="s">
        <v>18973</v>
      </c>
      <c r="G71" s="147" t="s">
        <v>19158</v>
      </c>
      <c r="H71" s="147">
        <v>1</v>
      </c>
      <c r="I71" s="148">
        <v>31371</v>
      </c>
      <c r="J71" s="147" t="s">
        <v>19159</v>
      </c>
      <c r="K71" s="149" t="s">
        <v>19160</v>
      </c>
      <c r="L71" s="150">
        <v>44969303</v>
      </c>
      <c r="M71" s="135" t="s">
        <v>18968</v>
      </c>
      <c r="N71" s="148">
        <v>44601</v>
      </c>
      <c r="O71" s="147">
        <v>364000000</v>
      </c>
      <c r="P71" s="147">
        <v>320000000</v>
      </c>
      <c r="Q71" s="138">
        <v>32000000</v>
      </c>
      <c r="R71" s="139">
        <v>44769</v>
      </c>
    </row>
    <row r="72" spans="1:21" ht="54.75" customHeight="1">
      <c r="A72" s="146"/>
      <c r="B72" s="146"/>
      <c r="C72" s="134">
        <f t="shared" si="0"/>
        <v>65</v>
      </c>
      <c r="D72" s="135" t="s">
        <v>18967</v>
      </c>
      <c r="E72" s="135" t="s">
        <v>18968</v>
      </c>
      <c r="F72" s="135" t="s">
        <v>18969</v>
      </c>
      <c r="G72" s="147" t="s">
        <v>19161</v>
      </c>
      <c r="H72" s="147">
        <v>2</v>
      </c>
      <c r="I72" s="148">
        <v>31228</v>
      </c>
      <c r="J72" s="147" t="s">
        <v>19162</v>
      </c>
      <c r="K72" s="149" t="s">
        <v>19163</v>
      </c>
      <c r="L72" s="150">
        <v>34369057</v>
      </c>
      <c r="M72" s="135" t="s">
        <v>18968</v>
      </c>
      <c r="N72" s="148">
        <v>44408</v>
      </c>
      <c r="O72" s="147">
        <v>350000000</v>
      </c>
      <c r="P72" s="147">
        <v>350000000</v>
      </c>
      <c r="Q72" s="138">
        <v>35000000</v>
      </c>
      <c r="R72" s="139">
        <v>44769</v>
      </c>
    </row>
    <row r="73" spans="1:21" ht="54.75" customHeight="1">
      <c r="A73" s="146"/>
      <c r="B73" s="146"/>
      <c r="C73" s="134">
        <f t="shared" si="0"/>
        <v>66</v>
      </c>
      <c r="D73" s="135" t="s">
        <v>18967</v>
      </c>
      <c r="E73" s="135" t="s">
        <v>18968</v>
      </c>
      <c r="F73" s="135" t="s">
        <v>18969</v>
      </c>
      <c r="G73" s="147" t="s">
        <v>19164</v>
      </c>
      <c r="H73" s="147">
        <v>1</v>
      </c>
      <c r="I73" s="148">
        <v>31690</v>
      </c>
      <c r="J73" s="147" t="s">
        <v>19165</v>
      </c>
      <c r="K73" s="149" t="s">
        <v>19166</v>
      </c>
      <c r="L73" s="150">
        <v>12196128</v>
      </c>
      <c r="M73" s="135" t="s">
        <v>18968</v>
      </c>
      <c r="N73" s="148">
        <v>44572</v>
      </c>
      <c r="O73" s="147">
        <v>400000000</v>
      </c>
      <c r="P73" s="147">
        <v>352000000</v>
      </c>
      <c r="Q73" s="138">
        <v>35200000</v>
      </c>
      <c r="R73" s="139">
        <v>44769</v>
      </c>
    </row>
    <row r="74" spans="1:21" ht="54.75" customHeight="1">
      <c r="A74" s="146"/>
      <c r="B74" s="146"/>
      <c r="C74" s="134">
        <f t="shared" ref="C74:C137" si="1">1+C73</f>
        <v>67</v>
      </c>
      <c r="D74" s="135" t="s">
        <v>18967</v>
      </c>
      <c r="E74" s="135" t="s">
        <v>18968</v>
      </c>
      <c r="F74" s="135" t="s">
        <v>18973</v>
      </c>
      <c r="G74" s="147" t="s">
        <v>19167</v>
      </c>
      <c r="H74" s="147">
        <v>2</v>
      </c>
      <c r="I74" s="148">
        <v>34675</v>
      </c>
      <c r="J74" s="147" t="s">
        <v>19168</v>
      </c>
      <c r="K74" s="149" t="s">
        <v>19169</v>
      </c>
      <c r="L74" s="150">
        <v>45136733</v>
      </c>
      <c r="M74" s="135" t="s">
        <v>18968</v>
      </c>
      <c r="N74" s="148">
        <v>44601</v>
      </c>
      <c r="O74" s="147">
        <v>385000000</v>
      </c>
      <c r="P74" s="147">
        <v>350000000</v>
      </c>
      <c r="Q74" s="138">
        <v>32000000</v>
      </c>
      <c r="R74" s="139">
        <v>44769</v>
      </c>
    </row>
    <row r="75" spans="1:21" ht="54.75" customHeight="1">
      <c r="A75" s="146"/>
      <c r="B75" s="146"/>
      <c r="C75" s="134">
        <f t="shared" si="1"/>
        <v>68</v>
      </c>
      <c r="D75" s="135" t="s">
        <v>18967</v>
      </c>
      <c r="E75" s="135" t="s">
        <v>18968</v>
      </c>
      <c r="F75" s="135" t="s">
        <v>18969</v>
      </c>
      <c r="G75" s="147" t="s">
        <v>19170</v>
      </c>
      <c r="H75" s="147">
        <v>1</v>
      </c>
      <c r="I75" s="148">
        <v>36005</v>
      </c>
      <c r="J75" s="147" t="s">
        <v>19171</v>
      </c>
      <c r="K75" s="149" t="s">
        <v>19172</v>
      </c>
      <c r="L75" s="150">
        <v>42949874</v>
      </c>
      <c r="M75" s="135" t="s">
        <v>18968</v>
      </c>
      <c r="N75" s="148">
        <v>44568</v>
      </c>
      <c r="O75" s="147">
        <v>250000000</v>
      </c>
      <c r="P75" s="147">
        <v>250000000</v>
      </c>
      <c r="Q75" s="138">
        <v>25000000</v>
      </c>
      <c r="R75" s="139">
        <v>44769</v>
      </c>
    </row>
    <row r="76" spans="1:21" ht="54.75" customHeight="1">
      <c r="A76" s="146"/>
      <c r="B76" s="146"/>
      <c r="C76" s="134">
        <f t="shared" si="1"/>
        <v>69</v>
      </c>
      <c r="D76" s="135" t="s">
        <v>18967</v>
      </c>
      <c r="E76" s="135" t="s">
        <v>18968</v>
      </c>
      <c r="F76" s="135" t="s">
        <v>18969</v>
      </c>
      <c r="G76" s="147" t="s">
        <v>19173</v>
      </c>
      <c r="H76" s="147">
        <v>2</v>
      </c>
      <c r="I76" s="148">
        <v>34236</v>
      </c>
      <c r="J76" s="147" t="s">
        <v>19174</v>
      </c>
      <c r="K76" s="149" t="s">
        <v>19175</v>
      </c>
      <c r="L76" s="150">
        <v>42754965</v>
      </c>
      <c r="M76" s="135" t="s">
        <v>18968</v>
      </c>
      <c r="N76" s="148">
        <v>44568</v>
      </c>
      <c r="O76" s="147">
        <v>400000000</v>
      </c>
      <c r="P76" s="147">
        <v>364000000</v>
      </c>
      <c r="Q76" s="138">
        <v>36400000</v>
      </c>
      <c r="R76" s="139">
        <v>44769</v>
      </c>
    </row>
    <row r="77" spans="1:21" ht="54.75" customHeight="1">
      <c r="A77" s="146"/>
      <c r="B77" s="146"/>
      <c r="C77" s="134">
        <f t="shared" si="1"/>
        <v>70</v>
      </c>
      <c r="D77" s="135" t="s">
        <v>18967</v>
      </c>
      <c r="E77" s="135" t="s">
        <v>18968</v>
      </c>
      <c r="F77" s="135" t="s">
        <v>18969</v>
      </c>
      <c r="G77" s="147" t="s">
        <v>19176</v>
      </c>
      <c r="H77" s="147">
        <v>1</v>
      </c>
      <c r="I77" s="148">
        <v>31050</v>
      </c>
      <c r="J77" s="147" t="s">
        <v>19177</v>
      </c>
      <c r="K77" s="149" t="s">
        <v>19178</v>
      </c>
      <c r="L77" s="150">
        <v>32256453</v>
      </c>
      <c r="M77" s="135" t="s">
        <v>18968</v>
      </c>
      <c r="N77" s="148">
        <v>44404</v>
      </c>
      <c r="O77" s="147">
        <v>300000000</v>
      </c>
      <c r="P77" s="147">
        <v>298000000</v>
      </c>
      <c r="Q77" s="138">
        <v>29800000</v>
      </c>
      <c r="R77" s="139">
        <v>44769</v>
      </c>
    </row>
    <row r="78" spans="1:21" ht="54.75" customHeight="1">
      <c r="A78" s="146"/>
      <c r="B78" s="146"/>
      <c r="C78" s="134">
        <f t="shared" si="1"/>
        <v>71</v>
      </c>
      <c r="D78" s="135" t="s">
        <v>18967</v>
      </c>
      <c r="E78" s="135" t="s">
        <v>18968</v>
      </c>
      <c r="F78" s="135" t="s">
        <v>18969</v>
      </c>
      <c r="G78" s="147" t="s">
        <v>19179</v>
      </c>
      <c r="H78" s="147">
        <v>2</v>
      </c>
      <c r="I78" s="148">
        <v>32179</v>
      </c>
      <c r="J78" s="147" t="s">
        <v>19180</v>
      </c>
      <c r="K78" s="149" t="s">
        <v>19181</v>
      </c>
      <c r="L78" s="150">
        <v>34500392</v>
      </c>
      <c r="M78" s="135" t="s">
        <v>18968</v>
      </c>
      <c r="N78" s="148">
        <v>44421</v>
      </c>
      <c r="O78" s="147">
        <v>350000000</v>
      </c>
      <c r="P78" s="147">
        <v>350000000</v>
      </c>
      <c r="Q78" s="138">
        <v>35000000</v>
      </c>
      <c r="R78" s="139">
        <v>44769</v>
      </c>
    </row>
    <row r="79" spans="1:21" ht="54.75" customHeight="1">
      <c r="A79" s="146"/>
      <c r="B79" s="146"/>
      <c r="C79" s="134">
        <f t="shared" si="1"/>
        <v>72</v>
      </c>
      <c r="D79" s="135" t="s">
        <v>18967</v>
      </c>
      <c r="E79" s="135" t="s">
        <v>18968</v>
      </c>
      <c r="F79" s="135" t="s">
        <v>18969</v>
      </c>
      <c r="G79" s="147" t="s">
        <v>19182</v>
      </c>
      <c r="H79" s="147">
        <v>1</v>
      </c>
      <c r="I79" s="148">
        <v>30815</v>
      </c>
      <c r="J79" s="147" t="s">
        <v>19183</v>
      </c>
      <c r="K79" s="149" t="s">
        <v>19184</v>
      </c>
      <c r="L79" s="150">
        <v>32484418</v>
      </c>
      <c r="M79" s="135" t="s">
        <v>18968</v>
      </c>
      <c r="N79" s="148">
        <v>44405</v>
      </c>
      <c r="O79" s="147">
        <v>350000000</v>
      </c>
      <c r="P79" s="147">
        <v>350000000</v>
      </c>
      <c r="Q79" s="138">
        <v>35000000</v>
      </c>
      <c r="R79" s="139">
        <v>44769</v>
      </c>
    </row>
    <row r="80" spans="1:21" ht="54.75" customHeight="1">
      <c r="A80" s="146"/>
      <c r="B80" s="146"/>
      <c r="C80" s="134">
        <f t="shared" si="1"/>
        <v>73</v>
      </c>
      <c r="D80" s="135" t="s">
        <v>18967</v>
      </c>
      <c r="E80" s="135" t="s">
        <v>18968</v>
      </c>
      <c r="F80" s="135" t="s">
        <v>18969</v>
      </c>
      <c r="G80" s="147" t="s">
        <v>19185</v>
      </c>
      <c r="H80" s="147">
        <v>2</v>
      </c>
      <c r="I80" s="148">
        <v>30331</v>
      </c>
      <c r="J80" s="147" t="s">
        <v>19186</v>
      </c>
      <c r="K80" s="149" t="s">
        <v>19187</v>
      </c>
      <c r="L80" s="150">
        <v>34500266</v>
      </c>
      <c r="M80" s="135" t="s">
        <v>18968</v>
      </c>
      <c r="N80" s="148">
        <v>44421</v>
      </c>
      <c r="O80" s="147">
        <v>350000000</v>
      </c>
      <c r="P80" s="147">
        <v>350000000</v>
      </c>
      <c r="Q80" s="138">
        <v>35000000</v>
      </c>
      <c r="R80" s="139">
        <v>44769</v>
      </c>
    </row>
    <row r="81" spans="1:18" ht="54.75" customHeight="1">
      <c r="A81" s="146"/>
      <c r="B81" s="146"/>
      <c r="C81" s="134">
        <f t="shared" si="1"/>
        <v>74</v>
      </c>
      <c r="D81" s="135" t="s">
        <v>18967</v>
      </c>
      <c r="E81" s="135" t="s">
        <v>18968</v>
      </c>
      <c r="F81" s="135" t="s">
        <v>18969</v>
      </c>
      <c r="G81" s="147" t="s">
        <v>19188</v>
      </c>
      <c r="H81" s="147">
        <v>1</v>
      </c>
      <c r="I81" s="148">
        <v>34713</v>
      </c>
      <c r="J81" s="147" t="s">
        <v>19189</v>
      </c>
      <c r="K81" s="149" t="s">
        <v>19190</v>
      </c>
      <c r="L81" s="150">
        <v>34739780</v>
      </c>
      <c r="M81" s="135" t="s">
        <v>18968</v>
      </c>
      <c r="N81" s="148">
        <v>44439</v>
      </c>
      <c r="O81" s="147">
        <v>300000000</v>
      </c>
      <c r="P81" s="147">
        <v>300000000</v>
      </c>
      <c r="Q81" s="138">
        <v>30000000</v>
      </c>
      <c r="R81" s="139">
        <v>44769</v>
      </c>
    </row>
    <row r="82" spans="1:18" ht="54.75" customHeight="1">
      <c r="A82" s="146"/>
      <c r="B82" s="146"/>
      <c r="C82" s="134">
        <f t="shared" si="1"/>
        <v>75</v>
      </c>
      <c r="D82" s="135" t="s">
        <v>18967</v>
      </c>
      <c r="E82" s="135" t="s">
        <v>18968</v>
      </c>
      <c r="F82" s="135" t="s">
        <v>18969</v>
      </c>
      <c r="G82" s="147" t="s">
        <v>19191</v>
      </c>
      <c r="H82" s="147">
        <v>2</v>
      </c>
      <c r="I82" s="148">
        <v>33520</v>
      </c>
      <c r="J82" s="147" t="s">
        <v>19192</v>
      </c>
      <c r="K82" s="149" t="s">
        <v>19193</v>
      </c>
      <c r="L82" s="150">
        <v>39027570</v>
      </c>
      <c r="M82" s="135" t="s">
        <v>18968</v>
      </c>
      <c r="N82" s="148">
        <v>44526</v>
      </c>
      <c r="O82" s="147">
        <v>364000000</v>
      </c>
      <c r="P82" s="147">
        <v>364000000</v>
      </c>
      <c r="Q82" s="138">
        <v>36400000</v>
      </c>
      <c r="R82" s="139">
        <v>44769</v>
      </c>
    </row>
    <row r="83" spans="1:18" ht="54.75" customHeight="1">
      <c r="A83" s="146"/>
      <c r="B83" s="146"/>
      <c r="C83" s="134">
        <f t="shared" si="1"/>
        <v>76</v>
      </c>
      <c r="D83" s="135" t="s">
        <v>18967</v>
      </c>
      <c r="E83" s="135" t="s">
        <v>18968</v>
      </c>
      <c r="F83" s="135" t="s">
        <v>18969</v>
      </c>
      <c r="G83" s="147" t="s">
        <v>19194</v>
      </c>
      <c r="H83" s="147">
        <v>1</v>
      </c>
      <c r="I83" s="148">
        <v>25258</v>
      </c>
      <c r="J83" s="147" t="s">
        <v>19195</v>
      </c>
      <c r="K83" s="149" t="s">
        <v>19196</v>
      </c>
      <c r="L83" s="150">
        <v>32479343</v>
      </c>
      <c r="M83" s="135" t="s">
        <v>18968</v>
      </c>
      <c r="N83" s="148">
        <v>44448</v>
      </c>
      <c r="O83" s="147">
        <v>360000000</v>
      </c>
      <c r="P83" s="147">
        <v>255000000</v>
      </c>
      <c r="Q83" s="138">
        <v>25500000</v>
      </c>
      <c r="R83" s="139">
        <v>44769</v>
      </c>
    </row>
    <row r="84" spans="1:18" s="158" customFormat="1" ht="54.75" customHeight="1">
      <c r="A84" s="146"/>
      <c r="B84" s="146"/>
      <c r="C84" s="134">
        <f t="shared" si="1"/>
        <v>77</v>
      </c>
      <c r="D84" s="135" t="s">
        <v>18967</v>
      </c>
      <c r="E84" s="135" t="s">
        <v>18968</v>
      </c>
      <c r="F84" s="135" t="s">
        <v>18973</v>
      </c>
      <c r="G84" s="147" t="s">
        <v>19197</v>
      </c>
      <c r="H84" s="147">
        <v>1</v>
      </c>
      <c r="I84" s="148">
        <v>33995</v>
      </c>
      <c r="J84" s="147" t="s">
        <v>19198</v>
      </c>
      <c r="K84" s="149" t="s">
        <v>19199</v>
      </c>
      <c r="L84" s="150">
        <v>45551349</v>
      </c>
      <c r="M84" s="135" t="s">
        <v>18968</v>
      </c>
      <c r="N84" s="148">
        <v>44603</v>
      </c>
      <c r="O84" s="147">
        <v>320000000</v>
      </c>
      <c r="P84" s="147">
        <v>319947620</v>
      </c>
      <c r="Q84" s="138">
        <v>32000000</v>
      </c>
      <c r="R84" s="139">
        <v>44769</v>
      </c>
    </row>
    <row r="85" spans="1:18" ht="54.75" customHeight="1">
      <c r="A85" s="146"/>
      <c r="B85" s="146"/>
      <c r="C85" s="134">
        <f t="shared" si="1"/>
        <v>78</v>
      </c>
      <c r="D85" s="135" t="s">
        <v>18967</v>
      </c>
      <c r="E85" s="135" t="s">
        <v>18968</v>
      </c>
      <c r="F85" s="135" t="s">
        <v>18969</v>
      </c>
      <c r="G85" s="147" t="s">
        <v>19200</v>
      </c>
      <c r="H85" s="147">
        <v>1</v>
      </c>
      <c r="I85" s="148">
        <v>31579</v>
      </c>
      <c r="J85" s="147" t="s">
        <v>19201</v>
      </c>
      <c r="K85" s="149" t="s">
        <v>19202</v>
      </c>
      <c r="L85" s="150">
        <v>36554922</v>
      </c>
      <c r="M85" s="135" t="s">
        <v>18968</v>
      </c>
      <c r="N85" s="148">
        <v>44482</v>
      </c>
      <c r="O85" s="147">
        <v>350000000</v>
      </c>
      <c r="P85" s="147">
        <v>337841000</v>
      </c>
      <c r="Q85" s="138">
        <v>33784100</v>
      </c>
      <c r="R85" s="139">
        <v>44769</v>
      </c>
    </row>
    <row r="86" spans="1:18" ht="54.75" customHeight="1">
      <c r="A86" s="146"/>
      <c r="B86" s="146"/>
      <c r="C86" s="134">
        <f t="shared" si="1"/>
        <v>79</v>
      </c>
      <c r="D86" s="135" t="s">
        <v>18967</v>
      </c>
      <c r="E86" s="135" t="s">
        <v>18968</v>
      </c>
      <c r="F86" s="135" t="s">
        <v>18969</v>
      </c>
      <c r="G86" s="147" t="s">
        <v>19203</v>
      </c>
      <c r="H86" s="147">
        <v>2</v>
      </c>
      <c r="I86" s="148">
        <v>34509</v>
      </c>
      <c r="J86" s="147" t="s">
        <v>19204</v>
      </c>
      <c r="K86" s="149" t="s">
        <v>19205</v>
      </c>
      <c r="L86" s="150">
        <v>32112758</v>
      </c>
      <c r="M86" s="135" t="s">
        <v>18968</v>
      </c>
      <c r="N86" s="148">
        <v>44405</v>
      </c>
      <c r="O86" s="147">
        <v>320000000</v>
      </c>
      <c r="P86" s="147">
        <v>320000000</v>
      </c>
      <c r="Q86" s="138">
        <v>32000000</v>
      </c>
      <c r="R86" s="139">
        <v>44769</v>
      </c>
    </row>
    <row r="87" spans="1:18" ht="54.75" customHeight="1">
      <c r="A87" s="146"/>
      <c r="B87" s="146"/>
      <c r="C87" s="134">
        <f t="shared" si="1"/>
        <v>80</v>
      </c>
      <c r="D87" s="135" t="s">
        <v>18967</v>
      </c>
      <c r="E87" s="135" t="s">
        <v>18968</v>
      </c>
      <c r="F87" s="135" t="s">
        <v>18973</v>
      </c>
      <c r="G87" s="147" t="s">
        <v>19206</v>
      </c>
      <c r="H87" s="147">
        <v>2</v>
      </c>
      <c r="I87" s="148">
        <v>34096</v>
      </c>
      <c r="J87" s="147" t="s">
        <v>19207</v>
      </c>
      <c r="K87" s="149" t="s">
        <v>19208</v>
      </c>
      <c r="L87" s="150">
        <v>44279837</v>
      </c>
      <c r="M87" s="135" t="s">
        <v>18968</v>
      </c>
      <c r="N87" s="148">
        <v>44585</v>
      </c>
      <c r="O87" s="147">
        <v>380000000</v>
      </c>
      <c r="P87" s="147">
        <v>380000000</v>
      </c>
      <c r="Q87" s="138">
        <v>32000000</v>
      </c>
      <c r="R87" s="139">
        <v>44769</v>
      </c>
    </row>
    <row r="88" spans="1:18" ht="54.75" customHeight="1">
      <c r="A88" s="146"/>
      <c r="B88" s="146"/>
      <c r="C88" s="134">
        <f t="shared" si="1"/>
        <v>81</v>
      </c>
      <c r="D88" s="135" t="s">
        <v>18967</v>
      </c>
      <c r="E88" s="135" t="s">
        <v>18968</v>
      </c>
      <c r="F88" s="135" t="s">
        <v>18969</v>
      </c>
      <c r="G88" s="147" t="s">
        <v>19209</v>
      </c>
      <c r="H88" s="147">
        <v>1</v>
      </c>
      <c r="I88" s="148">
        <v>31245</v>
      </c>
      <c r="J88" s="147" t="s">
        <v>19210</v>
      </c>
      <c r="K88" s="149" t="s">
        <v>19211</v>
      </c>
      <c r="L88" s="150">
        <v>35810656</v>
      </c>
      <c r="M88" s="135" t="s">
        <v>18968</v>
      </c>
      <c r="N88" s="148">
        <v>44462</v>
      </c>
      <c r="O88" s="147">
        <v>350000000</v>
      </c>
      <c r="P88" s="147">
        <v>350000000</v>
      </c>
      <c r="Q88" s="138">
        <v>35000000</v>
      </c>
      <c r="R88" s="139">
        <v>44775</v>
      </c>
    </row>
    <row r="89" spans="1:18" ht="54.75" customHeight="1">
      <c r="A89" s="146"/>
      <c r="B89" s="146"/>
      <c r="C89" s="134">
        <f t="shared" si="1"/>
        <v>82</v>
      </c>
      <c r="D89" s="135" t="s">
        <v>18967</v>
      </c>
      <c r="E89" s="135" t="s">
        <v>18968</v>
      </c>
      <c r="F89" s="135" t="s">
        <v>18969</v>
      </c>
      <c r="G89" s="147" t="s">
        <v>19212</v>
      </c>
      <c r="H89" s="147">
        <v>2</v>
      </c>
      <c r="I89" s="148">
        <v>30496</v>
      </c>
      <c r="J89" s="147" t="s">
        <v>19213</v>
      </c>
      <c r="K89" s="149" t="s">
        <v>19214</v>
      </c>
      <c r="L89" s="150">
        <v>34554712</v>
      </c>
      <c r="M89" s="135" t="s">
        <v>18968</v>
      </c>
      <c r="N89" s="148">
        <v>44421</v>
      </c>
      <c r="O89" s="147">
        <v>350000000</v>
      </c>
      <c r="P89" s="147">
        <v>350000000</v>
      </c>
      <c r="Q89" s="138">
        <v>35000000</v>
      </c>
      <c r="R89" s="139">
        <v>44775</v>
      </c>
    </row>
    <row r="90" spans="1:18" ht="54.75" customHeight="1">
      <c r="A90" s="146"/>
      <c r="B90" s="146"/>
      <c r="C90" s="134">
        <f t="shared" si="1"/>
        <v>83</v>
      </c>
      <c r="D90" s="135" t="s">
        <v>18967</v>
      </c>
      <c r="E90" s="135" t="s">
        <v>18968</v>
      </c>
      <c r="F90" s="135" t="s">
        <v>18969</v>
      </c>
      <c r="G90" s="147" t="s">
        <v>19215</v>
      </c>
      <c r="H90" s="147">
        <v>1</v>
      </c>
      <c r="I90" s="148">
        <v>27302</v>
      </c>
      <c r="J90" s="147" t="s">
        <v>19216</v>
      </c>
      <c r="K90" s="149" t="s">
        <v>19217</v>
      </c>
      <c r="L90" s="150" t="s">
        <v>1955</v>
      </c>
      <c r="M90" s="135" t="s">
        <v>18968</v>
      </c>
      <c r="N90" s="148">
        <v>44475</v>
      </c>
      <c r="O90" s="147">
        <v>240000000</v>
      </c>
      <c r="P90" s="147">
        <v>240000000</v>
      </c>
      <c r="Q90" s="138">
        <v>24000000</v>
      </c>
      <c r="R90" s="139">
        <v>44775</v>
      </c>
    </row>
    <row r="91" spans="1:18" ht="54.75" customHeight="1">
      <c r="A91" s="146"/>
      <c r="B91" s="146"/>
      <c r="C91" s="134">
        <f t="shared" si="1"/>
        <v>84</v>
      </c>
      <c r="D91" s="135" t="s">
        <v>18967</v>
      </c>
      <c r="E91" s="135" t="s">
        <v>18968</v>
      </c>
      <c r="F91" s="135" t="s">
        <v>18973</v>
      </c>
      <c r="G91" s="147" t="s">
        <v>19218</v>
      </c>
      <c r="H91" s="147">
        <v>2</v>
      </c>
      <c r="I91" s="148">
        <v>32969</v>
      </c>
      <c r="J91" s="147" t="s">
        <v>19219</v>
      </c>
      <c r="K91" s="149" t="s">
        <v>19220</v>
      </c>
      <c r="L91" s="150">
        <v>46214395</v>
      </c>
      <c r="M91" s="135" t="s">
        <v>18968</v>
      </c>
      <c r="N91" s="148">
        <v>44622</v>
      </c>
      <c r="O91" s="147">
        <v>300000000</v>
      </c>
      <c r="P91" s="147">
        <v>300000000</v>
      </c>
      <c r="Q91" s="138">
        <v>32000000</v>
      </c>
      <c r="R91" s="139">
        <v>44775</v>
      </c>
    </row>
    <row r="92" spans="1:18" ht="54.75" customHeight="1">
      <c r="A92" s="146"/>
      <c r="B92" s="146"/>
      <c r="C92" s="134">
        <f t="shared" si="1"/>
        <v>85</v>
      </c>
      <c r="D92" s="135" t="s">
        <v>18967</v>
      </c>
      <c r="E92" s="135" t="s">
        <v>18968</v>
      </c>
      <c r="F92" s="135" t="s">
        <v>18973</v>
      </c>
      <c r="G92" s="147" t="s">
        <v>19221</v>
      </c>
      <c r="H92" s="147">
        <v>2</v>
      </c>
      <c r="I92" s="148">
        <v>32331</v>
      </c>
      <c r="J92" s="147" t="s">
        <v>19222</v>
      </c>
      <c r="K92" s="149" t="s">
        <v>19223</v>
      </c>
      <c r="L92" s="150">
        <v>46292015</v>
      </c>
      <c r="M92" s="135" t="s">
        <v>18968</v>
      </c>
      <c r="N92" s="148">
        <v>44622</v>
      </c>
      <c r="O92" s="147">
        <v>300000000</v>
      </c>
      <c r="P92" s="147">
        <v>300000000</v>
      </c>
      <c r="Q92" s="138">
        <v>32000000</v>
      </c>
      <c r="R92" s="139">
        <v>44775</v>
      </c>
    </row>
    <row r="93" spans="1:18" ht="54.75" customHeight="1">
      <c r="A93" s="146"/>
      <c r="B93" s="146"/>
      <c r="C93" s="134">
        <f t="shared" si="1"/>
        <v>86</v>
      </c>
      <c r="D93" s="135" t="s">
        <v>18967</v>
      </c>
      <c r="E93" s="135" t="s">
        <v>18968</v>
      </c>
      <c r="F93" s="135" t="s">
        <v>18969</v>
      </c>
      <c r="G93" s="147" t="s">
        <v>19224</v>
      </c>
      <c r="H93" s="147">
        <v>1</v>
      </c>
      <c r="I93" s="148">
        <v>25020</v>
      </c>
      <c r="J93" s="147" t="s">
        <v>19225</v>
      </c>
      <c r="K93" s="149" t="s">
        <v>19226</v>
      </c>
      <c r="L93" s="150">
        <v>59310</v>
      </c>
      <c r="M93" s="135" t="s">
        <v>18968</v>
      </c>
      <c r="N93" s="148">
        <v>44449</v>
      </c>
      <c r="O93" s="147">
        <v>350000000</v>
      </c>
      <c r="P93" s="147">
        <v>350000000</v>
      </c>
      <c r="Q93" s="138">
        <v>35000000</v>
      </c>
      <c r="R93" s="139">
        <v>44775</v>
      </c>
    </row>
    <row r="94" spans="1:18" ht="54.75" customHeight="1">
      <c r="A94" s="146"/>
      <c r="B94" s="146"/>
      <c r="C94" s="134">
        <f t="shared" si="1"/>
        <v>87</v>
      </c>
      <c r="D94" s="135" t="s">
        <v>18967</v>
      </c>
      <c r="E94" s="135" t="s">
        <v>18968</v>
      </c>
      <c r="F94" s="135" t="s">
        <v>18973</v>
      </c>
      <c r="G94" s="147" t="s">
        <v>19227</v>
      </c>
      <c r="H94" s="147">
        <v>1</v>
      </c>
      <c r="I94" s="148">
        <v>29039</v>
      </c>
      <c r="J94" s="147" t="s">
        <v>19228</v>
      </c>
      <c r="K94" s="149" t="s">
        <v>19205</v>
      </c>
      <c r="L94" s="150">
        <v>44807203</v>
      </c>
      <c r="M94" s="135" t="s">
        <v>18968</v>
      </c>
      <c r="N94" s="148">
        <v>44593</v>
      </c>
      <c r="O94" s="147">
        <v>364000000</v>
      </c>
      <c r="P94" s="147">
        <v>364000000</v>
      </c>
      <c r="Q94" s="138">
        <v>32000000</v>
      </c>
      <c r="R94" s="139">
        <v>44775</v>
      </c>
    </row>
    <row r="95" spans="1:18" ht="54.75" customHeight="1">
      <c r="A95" s="146"/>
      <c r="B95" s="146"/>
      <c r="C95" s="134">
        <f t="shared" si="1"/>
        <v>88</v>
      </c>
      <c r="D95" s="135" t="s">
        <v>18967</v>
      </c>
      <c r="E95" s="135" t="s">
        <v>18968</v>
      </c>
      <c r="F95" s="135" t="s">
        <v>18969</v>
      </c>
      <c r="G95" s="147" t="s">
        <v>19229</v>
      </c>
      <c r="H95" s="147">
        <v>1</v>
      </c>
      <c r="I95" s="148">
        <v>32547</v>
      </c>
      <c r="J95" s="147" t="s">
        <v>19230</v>
      </c>
      <c r="K95" s="149" t="s">
        <v>19231</v>
      </c>
      <c r="L95" s="150">
        <v>42033491</v>
      </c>
      <c r="M95" s="135" t="s">
        <v>19232</v>
      </c>
      <c r="N95" s="148">
        <v>44559</v>
      </c>
      <c r="O95" s="147">
        <v>350000000</v>
      </c>
      <c r="P95" s="147">
        <v>350000000</v>
      </c>
      <c r="Q95" s="138">
        <v>35000000</v>
      </c>
      <c r="R95" s="139">
        <v>44775</v>
      </c>
    </row>
    <row r="96" spans="1:18" ht="54.75" customHeight="1">
      <c r="A96" s="146"/>
      <c r="B96" s="146"/>
      <c r="C96" s="134">
        <f t="shared" si="1"/>
        <v>89</v>
      </c>
      <c r="D96" s="135" t="s">
        <v>18967</v>
      </c>
      <c r="E96" s="135" t="s">
        <v>18968</v>
      </c>
      <c r="F96" s="135" t="s">
        <v>18969</v>
      </c>
      <c r="G96" s="147" t="s">
        <v>19233</v>
      </c>
      <c r="H96" s="147">
        <v>1</v>
      </c>
      <c r="I96" s="148">
        <v>27765</v>
      </c>
      <c r="J96" s="147" t="s">
        <v>19234</v>
      </c>
      <c r="K96" s="149" t="s">
        <v>19235</v>
      </c>
      <c r="L96" s="150">
        <v>33813760</v>
      </c>
      <c r="M96" s="135" t="s">
        <v>11</v>
      </c>
      <c r="N96" s="148">
        <v>44413</v>
      </c>
      <c r="O96" s="147">
        <v>310000000</v>
      </c>
      <c r="P96" s="147">
        <v>310000000</v>
      </c>
      <c r="Q96" s="138">
        <v>31000000</v>
      </c>
      <c r="R96" s="139">
        <v>44775</v>
      </c>
    </row>
    <row r="97" spans="1:18" ht="54.75" customHeight="1">
      <c r="A97" s="146"/>
      <c r="B97" s="146"/>
      <c r="C97" s="134">
        <f t="shared" si="1"/>
        <v>90</v>
      </c>
      <c r="D97" s="135" t="s">
        <v>18967</v>
      </c>
      <c r="E97" s="135" t="s">
        <v>18968</v>
      </c>
      <c r="F97" s="135" t="s">
        <v>18969</v>
      </c>
      <c r="G97" s="147" t="s">
        <v>19236</v>
      </c>
      <c r="H97" s="147">
        <v>2</v>
      </c>
      <c r="I97" s="148">
        <v>30619</v>
      </c>
      <c r="J97" s="147" t="s">
        <v>19237</v>
      </c>
      <c r="K97" s="149" t="s">
        <v>19238</v>
      </c>
      <c r="L97" s="150">
        <v>34500481</v>
      </c>
      <c r="M97" s="135" t="s">
        <v>18968</v>
      </c>
      <c r="N97" s="148">
        <v>44417</v>
      </c>
      <c r="O97" s="147">
        <v>350000000</v>
      </c>
      <c r="P97" s="147">
        <v>298000000</v>
      </c>
      <c r="Q97" s="138">
        <v>29800000</v>
      </c>
      <c r="R97" s="139">
        <v>44775</v>
      </c>
    </row>
    <row r="98" spans="1:18" ht="54.75" customHeight="1">
      <c r="A98" s="146"/>
      <c r="B98" s="146"/>
      <c r="C98" s="134">
        <f t="shared" si="1"/>
        <v>91</v>
      </c>
      <c r="D98" s="135" t="s">
        <v>18967</v>
      </c>
      <c r="E98" s="135" t="s">
        <v>18968</v>
      </c>
      <c r="F98" s="135" t="s">
        <v>18973</v>
      </c>
      <c r="G98" s="147" t="s">
        <v>19239</v>
      </c>
      <c r="H98" s="147">
        <v>1</v>
      </c>
      <c r="I98" s="148">
        <v>34285</v>
      </c>
      <c r="J98" s="147" t="s">
        <v>19240</v>
      </c>
      <c r="K98" s="149" t="s">
        <v>19241</v>
      </c>
      <c r="L98" s="150">
        <v>45416958</v>
      </c>
      <c r="M98" s="135" t="s">
        <v>18968</v>
      </c>
      <c r="N98" s="148">
        <v>44608</v>
      </c>
      <c r="O98" s="147">
        <v>385000000</v>
      </c>
      <c r="P98" s="147">
        <v>385000000</v>
      </c>
      <c r="Q98" s="138">
        <v>32000000</v>
      </c>
      <c r="R98" s="139">
        <v>44775</v>
      </c>
    </row>
    <row r="99" spans="1:18" ht="54.75" customHeight="1">
      <c r="A99" s="146"/>
      <c r="B99" s="146"/>
      <c r="C99" s="134">
        <f t="shared" si="1"/>
        <v>92</v>
      </c>
      <c r="D99" s="135" t="s">
        <v>18967</v>
      </c>
      <c r="E99" s="135" t="s">
        <v>18968</v>
      </c>
      <c r="F99" s="135" t="s">
        <v>18973</v>
      </c>
      <c r="G99" s="147" t="s">
        <v>19242</v>
      </c>
      <c r="H99" s="147">
        <v>1</v>
      </c>
      <c r="I99" s="148">
        <v>30667</v>
      </c>
      <c r="J99" s="147" t="s">
        <v>19243</v>
      </c>
      <c r="K99" s="149" t="s">
        <v>19244</v>
      </c>
      <c r="L99" s="150">
        <v>43739574</v>
      </c>
      <c r="M99" s="135" t="s">
        <v>19245</v>
      </c>
      <c r="N99" s="148">
        <v>44592</v>
      </c>
      <c r="O99" s="147">
        <v>400000000</v>
      </c>
      <c r="P99" s="147">
        <v>347841000</v>
      </c>
      <c r="Q99" s="138">
        <v>32000000</v>
      </c>
      <c r="R99" s="139">
        <v>44775</v>
      </c>
    </row>
    <row r="100" spans="1:18" ht="54.75" customHeight="1">
      <c r="A100" s="146"/>
      <c r="B100" s="146"/>
      <c r="C100" s="134">
        <f t="shared" si="1"/>
        <v>93</v>
      </c>
      <c r="D100" s="135" t="s">
        <v>18967</v>
      </c>
      <c r="E100" s="135" t="s">
        <v>18968</v>
      </c>
      <c r="F100" s="135" t="s">
        <v>18973</v>
      </c>
      <c r="G100" s="147" t="s">
        <v>19246</v>
      </c>
      <c r="H100" s="147">
        <v>2</v>
      </c>
      <c r="I100" s="148">
        <v>31687</v>
      </c>
      <c r="J100" s="147" t="s">
        <v>19247</v>
      </c>
      <c r="K100" s="149" t="s">
        <v>19248</v>
      </c>
      <c r="L100" s="150">
        <v>45156971</v>
      </c>
      <c r="M100" s="135" t="s">
        <v>18968</v>
      </c>
      <c r="N100" s="148">
        <v>44606</v>
      </c>
      <c r="O100" s="147">
        <v>364000000</v>
      </c>
      <c r="P100" s="147">
        <v>350000000</v>
      </c>
      <c r="Q100" s="138">
        <v>32000000</v>
      </c>
      <c r="R100" s="139">
        <v>44775</v>
      </c>
    </row>
    <row r="101" spans="1:18" s="158" customFormat="1" ht="54.75" customHeight="1">
      <c r="A101" s="146"/>
      <c r="B101" s="146"/>
      <c r="C101" s="134">
        <f t="shared" si="1"/>
        <v>94</v>
      </c>
      <c r="D101" s="135" t="s">
        <v>18967</v>
      </c>
      <c r="E101" s="135" t="s">
        <v>18968</v>
      </c>
      <c r="F101" s="135" t="s">
        <v>18969</v>
      </c>
      <c r="G101" s="147" t="s">
        <v>19249</v>
      </c>
      <c r="H101" s="147">
        <v>2</v>
      </c>
      <c r="I101" s="148">
        <v>35649</v>
      </c>
      <c r="J101" s="147" t="s">
        <v>19250</v>
      </c>
      <c r="K101" s="149" t="s">
        <v>19251</v>
      </c>
      <c r="L101" s="150">
        <v>42179705</v>
      </c>
      <c r="M101" s="135" t="s">
        <v>18968</v>
      </c>
      <c r="N101" s="148">
        <v>44564</v>
      </c>
      <c r="O101" s="147">
        <v>364000000</v>
      </c>
      <c r="P101" s="147">
        <v>364000000</v>
      </c>
      <c r="Q101" s="138">
        <v>36400000</v>
      </c>
      <c r="R101" s="139">
        <v>44775</v>
      </c>
    </row>
    <row r="102" spans="1:18" ht="54.75" customHeight="1">
      <c r="A102" s="146"/>
      <c r="B102" s="146"/>
      <c r="C102" s="134">
        <f t="shared" si="1"/>
        <v>95</v>
      </c>
      <c r="D102" s="135" t="s">
        <v>18967</v>
      </c>
      <c r="E102" s="135" t="s">
        <v>18968</v>
      </c>
      <c r="F102" s="135" t="s">
        <v>18969</v>
      </c>
      <c r="G102" s="147" t="s">
        <v>19252</v>
      </c>
      <c r="H102" s="147">
        <v>2</v>
      </c>
      <c r="I102" s="148">
        <v>34244</v>
      </c>
      <c r="J102" s="147" t="s">
        <v>19253</v>
      </c>
      <c r="K102" s="149" t="s">
        <v>19254</v>
      </c>
      <c r="L102" s="150">
        <v>42755984</v>
      </c>
      <c r="M102" s="135" t="s">
        <v>18</v>
      </c>
      <c r="N102" s="148">
        <v>44575</v>
      </c>
      <c r="O102" s="147">
        <v>385000000</v>
      </c>
      <c r="P102" s="147">
        <v>350000000</v>
      </c>
      <c r="Q102" s="138">
        <v>35000000</v>
      </c>
      <c r="R102" s="139">
        <v>44775</v>
      </c>
    </row>
    <row r="103" spans="1:18" ht="54.75" customHeight="1">
      <c r="A103" s="146"/>
      <c r="B103" s="146"/>
      <c r="C103" s="134">
        <f t="shared" si="1"/>
        <v>96</v>
      </c>
      <c r="D103" s="135" t="s">
        <v>18967</v>
      </c>
      <c r="E103" s="135" t="s">
        <v>18968</v>
      </c>
      <c r="F103" s="135" t="s">
        <v>18973</v>
      </c>
      <c r="G103" s="147" t="s">
        <v>19255</v>
      </c>
      <c r="H103" s="147">
        <v>2</v>
      </c>
      <c r="I103" s="148">
        <v>30175</v>
      </c>
      <c r="J103" s="147" t="s">
        <v>19256</v>
      </c>
      <c r="K103" s="149" t="s">
        <v>19257</v>
      </c>
      <c r="L103" s="150">
        <v>44000117</v>
      </c>
      <c r="M103" s="135" t="s">
        <v>19232</v>
      </c>
      <c r="N103" s="148">
        <v>44594</v>
      </c>
      <c r="O103" s="147">
        <v>364000000</v>
      </c>
      <c r="P103" s="147">
        <v>350000000</v>
      </c>
      <c r="Q103" s="138">
        <v>32000000</v>
      </c>
      <c r="R103" s="139">
        <v>44775</v>
      </c>
    </row>
    <row r="104" spans="1:18" ht="54.75" customHeight="1">
      <c r="A104" s="146"/>
      <c r="B104" s="146"/>
      <c r="C104" s="134">
        <f t="shared" si="1"/>
        <v>97</v>
      </c>
      <c r="D104" s="135" t="s">
        <v>18967</v>
      </c>
      <c r="E104" s="135" t="s">
        <v>18968</v>
      </c>
      <c r="F104" s="135" t="s">
        <v>18969</v>
      </c>
      <c r="G104" s="147" t="s">
        <v>19258</v>
      </c>
      <c r="H104" s="147">
        <v>2</v>
      </c>
      <c r="I104" s="148">
        <v>33452</v>
      </c>
      <c r="J104" s="147" t="s">
        <v>19259</v>
      </c>
      <c r="K104" s="149" t="s">
        <v>19260</v>
      </c>
      <c r="L104" s="150">
        <v>34584236</v>
      </c>
      <c r="M104" s="135" t="s">
        <v>14</v>
      </c>
      <c r="N104" s="148">
        <v>44449</v>
      </c>
      <c r="O104" s="147">
        <v>320000000</v>
      </c>
      <c r="P104" s="147">
        <v>320000000</v>
      </c>
      <c r="Q104" s="138">
        <v>32000000</v>
      </c>
      <c r="R104" s="139">
        <v>44775</v>
      </c>
    </row>
    <row r="105" spans="1:18" ht="54.75" customHeight="1">
      <c r="A105" s="146"/>
      <c r="B105" s="146"/>
      <c r="C105" s="134">
        <f t="shared" si="1"/>
        <v>98</v>
      </c>
      <c r="D105" s="135" t="s">
        <v>18967</v>
      </c>
      <c r="E105" s="135" t="s">
        <v>18968</v>
      </c>
      <c r="F105" s="135" t="s">
        <v>18969</v>
      </c>
      <c r="G105" s="135" t="s">
        <v>19261</v>
      </c>
      <c r="H105" s="147">
        <v>2</v>
      </c>
      <c r="I105" s="148">
        <v>33346</v>
      </c>
      <c r="J105" s="147" t="s">
        <v>19262</v>
      </c>
      <c r="K105" s="149" t="s">
        <v>19263</v>
      </c>
      <c r="L105" s="150">
        <v>34486406</v>
      </c>
      <c r="M105" s="135" t="s">
        <v>18968</v>
      </c>
      <c r="N105" s="148">
        <v>44439</v>
      </c>
      <c r="O105" s="147">
        <v>340000000</v>
      </c>
      <c r="P105" s="147">
        <v>298000000</v>
      </c>
      <c r="Q105" s="138">
        <v>29800000</v>
      </c>
      <c r="R105" s="139">
        <v>44784</v>
      </c>
    </row>
    <row r="106" spans="1:18" ht="54.75" customHeight="1">
      <c r="A106" s="146"/>
      <c r="B106" s="146"/>
      <c r="C106" s="134">
        <f t="shared" si="1"/>
        <v>99</v>
      </c>
      <c r="D106" s="135" t="s">
        <v>18967</v>
      </c>
      <c r="E106" s="135" t="s">
        <v>18968</v>
      </c>
      <c r="F106" s="135" t="s">
        <v>18969</v>
      </c>
      <c r="G106" s="135" t="s">
        <v>19264</v>
      </c>
      <c r="H106" s="147">
        <v>1</v>
      </c>
      <c r="I106" s="148">
        <v>35047</v>
      </c>
      <c r="J106" s="147" t="s">
        <v>19265</v>
      </c>
      <c r="K106" s="149" t="s">
        <v>19266</v>
      </c>
      <c r="L106" s="150">
        <v>32745446</v>
      </c>
      <c r="M106" s="135" t="s">
        <v>18968</v>
      </c>
      <c r="N106" s="148">
        <v>44421</v>
      </c>
      <c r="O106" s="147">
        <v>300000000</v>
      </c>
      <c r="P106" s="147">
        <v>298000000</v>
      </c>
      <c r="Q106" s="138">
        <v>29800000</v>
      </c>
      <c r="R106" s="139">
        <v>44784</v>
      </c>
    </row>
    <row r="107" spans="1:18" ht="54.75" customHeight="1">
      <c r="A107" s="146"/>
      <c r="B107" s="146"/>
      <c r="C107" s="134">
        <f t="shared" si="1"/>
        <v>100</v>
      </c>
      <c r="D107" s="135" t="s">
        <v>18967</v>
      </c>
      <c r="E107" s="135" t="s">
        <v>18968</v>
      </c>
      <c r="F107" s="135" t="s">
        <v>18973</v>
      </c>
      <c r="G107" s="135" t="s">
        <v>19267</v>
      </c>
      <c r="H107" s="147">
        <v>1</v>
      </c>
      <c r="I107" s="148">
        <v>35016</v>
      </c>
      <c r="J107" s="147" t="s">
        <v>19268</v>
      </c>
      <c r="K107" s="149" t="s">
        <v>19269</v>
      </c>
      <c r="L107" s="150">
        <v>45080916</v>
      </c>
      <c r="M107" s="135" t="s">
        <v>18968</v>
      </c>
      <c r="N107" s="148">
        <v>44602</v>
      </c>
      <c r="O107" s="147">
        <v>364000000</v>
      </c>
      <c r="P107" s="147">
        <v>364000000</v>
      </c>
      <c r="Q107" s="138">
        <v>32000000</v>
      </c>
      <c r="R107" s="139">
        <v>44784</v>
      </c>
    </row>
    <row r="108" spans="1:18" ht="54.75" customHeight="1">
      <c r="A108" s="146"/>
      <c r="B108" s="146"/>
      <c r="C108" s="134">
        <f t="shared" si="1"/>
        <v>101</v>
      </c>
      <c r="D108" s="135" t="s">
        <v>18967</v>
      </c>
      <c r="E108" s="135" t="s">
        <v>18968</v>
      </c>
      <c r="F108" s="135" t="s">
        <v>18973</v>
      </c>
      <c r="G108" s="135" t="s">
        <v>19270</v>
      </c>
      <c r="H108" s="147">
        <v>1</v>
      </c>
      <c r="I108" s="148">
        <v>33526</v>
      </c>
      <c r="J108" s="147" t="s">
        <v>19271</v>
      </c>
      <c r="K108" s="149" t="s">
        <v>19272</v>
      </c>
      <c r="L108" s="150">
        <v>44063523</v>
      </c>
      <c r="M108" s="135" t="s">
        <v>18968</v>
      </c>
      <c r="N108" s="148">
        <v>44588</v>
      </c>
      <c r="O108" s="147">
        <v>385000000</v>
      </c>
      <c r="P108" s="147">
        <v>385000000</v>
      </c>
      <c r="Q108" s="138">
        <v>32000000</v>
      </c>
      <c r="R108" s="139">
        <v>44784</v>
      </c>
    </row>
    <row r="109" spans="1:18" ht="54.75" customHeight="1">
      <c r="A109" s="146"/>
      <c r="B109" s="146"/>
      <c r="C109" s="134">
        <f t="shared" si="1"/>
        <v>102</v>
      </c>
      <c r="D109" s="135" t="s">
        <v>18967</v>
      </c>
      <c r="E109" s="135" t="s">
        <v>18968</v>
      </c>
      <c r="F109" s="135" t="s">
        <v>18973</v>
      </c>
      <c r="G109" s="135" t="s">
        <v>19273</v>
      </c>
      <c r="H109" s="147">
        <v>1</v>
      </c>
      <c r="I109" s="148">
        <v>31403</v>
      </c>
      <c r="J109" s="147" t="s">
        <v>19274</v>
      </c>
      <c r="K109" s="149" t="s">
        <v>19275</v>
      </c>
      <c r="L109" s="150">
        <v>44926443</v>
      </c>
      <c r="M109" s="135" t="s">
        <v>14</v>
      </c>
      <c r="N109" s="148">
        <v>44597</v>
      </c>
      <c r="O109" s="147">
        <v>250000000</v>
      </c>
      <c r="P109" s="147">
        <v>250000000</v>
      </c>
      <c r="Q109" s="138">
        <v>32000000</v>
      </c>
      <c r="R109" s="139">
        <v>44784</v>
      </c>
    </row>
    <row r="110" spans="1:18" ht="54.75" customHeight="1">
      <c r="A110" s="146"/>
      <c r="B110" s="146"/>
      <c r="C110" s="134">
        <f t="shared" si="1"/>
        <v>103</v>
      </c>
      <c r="D110" s="135" t="s">
        <v>18967</v>
      </c>
      <c r="E110" s="135" t="s">
        <v>18968</v>
      </c>
      <c r="F110" s="135" t="s">
        <v>18973</v>
      </c>
      <c r="G110" s="135" t="s">
        <v>19276</v>
      </c>
      <c r="H110" s="147">
        <v>2</v>
      </c>
      <c r="I110" s="148">
        <v>33928</v>
      </c>
      <c r="J110" s="147" t="s">
        <v>19277</v>
      </c>
      <c r="K110" s="149" t="s">
        <v>19278</v>
      </c>
      <c r="L110" s="150">
        <v>44577873</v>
      </c>
      <c r="M110" s="135" t="s">
        <v>19279</v>
      </c>
      <c r="N110" s="148">
        <v>44594</v>
      </c>
      <c r="O110" s="147">
        <v>385000000</v>
      </c>
      <c r="P110" s="147">
        <v>300000000</v>
      </c>
      <c r="Q110" s="138">
        <v>32000000</v>
      </c>
      <c r="R110" s="139">
        <v>44784</v>
      </c>
    </row>
    <row r="111" spans="1:18" ht="54.75" customHeight="1">
      <c r="A111" s="146"/>
      <c r="B111" s="146"/>
      <c r="C111" s="134">
        <f t="shared" si="1"/>
        <v>104</v>
      </c>
      <c r="D111" s="135" t="s">
        <v>18967</v>
      </c>
      <c r="E111" s="135" t="s">
        <v>18968</v>
      </c>
      <c r="F111" s="135" t="s">
        <v>18973</v>
      </c>
      <c r="G111" s="135" t="s">
        <v>19280</v>
      </c>
      <c r="H111" s="147">
        <v>1</v>
      </c>
      <c r="I111" s="148">
        <v>30121</v>
      </c>
      <c r="J111" s="147" t="s">
        <v>19281</v>
      </c>
      <c r="K111" s="149" t="s">
        <v>19282</v>
      </c>
      <c r="L111" s="150">
        <v>46036238</v>
      </c>
      <c r="M111" s="135" t="s">
        <v>18968</v>
      </c>
      <c r="N111" s="148" t="s">
        <v>19283</v>
      </c>
      <c r="O111" s="147">
        <v>354000000</v>
      </c>
      <c r="P111" s="147">
        <v>320000000</v>
      </c>
      <c r="Q111" s="138">
        <v>32000000</v>
      </c>
      <c r="R111" s="139">
        <v>44784</v>
      </c>
    </row>
    <row r="112" spans="1:18" ht="54.75" customHeight="1">
      <c r="A112" s="146"/>
      <c r="B112" s="146"/>
      <c r="C112" s="134">
        <f t="shared" si="1"/>
        <v>105</v>
      </c>
      <c r="D112" s="135" t="s">
        <v>18967</v>
      </c>
      <c r="E112" s="135" t="s">
        <v>18968</v>
      </c>
      <c r="F112" s="135" t="s">
        <v>18969</v>
      </c>
      <c r="G112" s="135" t="s">
        <v>19284</v>
      </c>
      <c r="H112" s="147">
        <v>2</v>
      </c>
      <c r="I112" s="148">
        <v>33403</v>
      </c>
      <c r="J112" s="147" t="s">
        <v>19285</v>
      </c>
      <c r="K112" s="149" t="s">
        <v>19286</v>
      </c>
      <c r="L112" s="150">
        <v>41881170</v>
      </c>
      <c r="M112" s="135" t="s">
        <v>18968</v>
      </c>
      <c r="N112" s="148">
        <v>44560</v>
      </c>
      <c r="O112" s="147">
        <v>364000000</v>
      </c>
      <c r="P112" s="147">
        <v>364000000</v>
      </c>
      <c r="Q112" s="138">
        <v>36400000</v>
      </c>
      <c r="R112" s="139">
        <v>44784</v>
      </c>
    </row>
    <row r="113" spans="1:18" ht="54.75" customHeight="1">
      <c r="A113" s="146"/>
      <c r="B113" s="146"/>
      <c r="C113" s="134">
        <f t="shared" si="1"/>
        <v>106</v>
      </c>
      <c r="D113" s="135" t="s">
        <v>18967</v>
      </c>
      <c r="E113" s="135" t="s">
        <v>18968</v>
      </c>
      <c r="F113" s="135" t="s">
        <v>18969</v>
      </c>
      <c r="G113" s="135" t="s">
        <v>19287</v>
      </c>
      <c r="H113" s="147">
        <v>2</v>
      </c>
      <c r="I113" s="148">
        <v>28744</v>
      </c>
      <c r="J113" s="147" t="s">
        <v>19288</v>
      </c>
      <c r="K113" s="149" t="s">
        <v>19289</v>
      </c>
      <c r="L113" s="150">
        <v>34189290</v>
      </c>
      <c r="M113" s="135" t="s">
        <v>17</v>
      </c>
      <c r="N113" s="148">
        <v>44420</v>
      </c>
      <c r="O113" s="147">
        <v>364000000</v>
      </c>
      <c r="P113" s="147">
        <v>364000000</v>
      </c>
      <c r="Q113" s="138">
        <v>36400000</v>
      </c>
      <c r="R113" s="139">
        <v>44784</v>
      </c>
    </row>
    <row r="114" spans="1:18" s="158" customFormat="1" ht="54.75" customHeight="1">
      <c r="A114" s="146"/>
      <c r="B114" s="146"/>
      <c r="C114" s="134">
        <f t="shared" si="1"/>
        <v>107</v>
      </c>
      <c r="D114" s="135" t="s">
        <v>18967</v>
      </c>
      <c r="E114" s="135" t="s">
        <v>18968</v>
      </c>
      <c r="F114" s="135" t="s">
        <v>18973</v>
      </c>
      <c r="G114" s="135" t="s">
        <v>19290</v>
      </c>
      <c r="H114" s="147">
        <v>2</v>
      </c>
      <c r="I114" s="148">
        <v>31135</v>
      </c>
      <c r="J114" s="147" t="s">
        <v>19291</v>
      </c>
      <c r="K114" s="149" t="s">
        <v>19292</v>
      </c>
      <c r="L114" s="150">
        <v>45264890</v>
      </c>
      <c r="M114" s="135" t="s">
        <v>14</v>
      </c>
      <c r="N114" s="148">
        <v>44610</v>
      </c>
      <c r="O114" s="147">
        <v>350000000</v>
      </c>
      <c r="P114" s="147">
        <v>305000000</v>
      </c>
      <c r="Q114" s="138">
        <v>32000000</v>
      </c>
      <c r="R114" s="139">
        <v>44784</v>
      </c>
    </row>
    <row r="115" spans="1:18" ht="54.75" customHeight="1">
      <c r="A115" s="146"/>
      <c r="B115" s="146"/>
      <c r="C115" s="134">
        <f t="shared" si="1"/>
        <v>108</v>
      </c>
      <c r="D115" s="135" t="s">
        <v>18967</v>
      </c>
      <c r="E115" s="135" t="s">
        <v>18968</v>
      </c>
      <c r="F115" s="135" t="s">
        <v>18969</v>
      </c>
      <c r="G115" s="135" t="s">
        <v>19293</v>
      </c>
      <c r="H115" s="147">
        <v>1</v>
      </c>
      <c r="I115" s="148">
        <v>34714</v>
      </c>
      <c r="J115" s="147" t="s">
        <v>18888</v>
      </c>
      <c r="K115" s="149" t="s">
        <v>19294</v>
      </c>
      <c r="L115" s="150">
        <v>40914993</v>
      </c>
      <c r="M115" s="135" t="s">
        <v>14</v>
      </c>
      <c r="N115" s="148">
        <v>44554</v>
      </c>
      <c r="O115" s="147">
        <v>350000000</v>
      </c>
      <c r="P115" s="147">
        <v>249363500</v>
      </c>
      <c r="Q115" s="138">
        <v>24936350</v>
      </c>
      <c r="R115" s="139">
        <v>44784</v>
      </c>
    </row>
    <row r="116" spans="1:18" ht="54.75" customHeight="1">
      <c r="A116" s="146"/>
      <c r="B116" s="146"/>
      <c r="C116" s="134">
        <f t="shared" si="1"/>
        <v>109</v>
      </c>
      <c r="D116" s="135" t="s">
        <v>18967</v>
      </c>
      <c r="E116" s="135" t="s">
        <v>18968</v>
      </c>
      <c r="F116" s="135" t="s">
        <v>18969</v>
      </c>
      <c r="G116" s="135" t="s">
        <v>19295</v>
      </c>
      <c r="H116" s="147">
        <v>1</v>
      </c>
      <c r="I116" s="148">
        <v>30373</v>
      </c>
      <c r="J116" s="147" t="s">
        <v>19296</v>
      </c>
      <c r="K116" s="149" t="s">
        <v>19297</v>
      </c>
      <c r="L116" s="150">
        <v>42774194</v>
      </c>
      <c r="M116" s="135" t="s">
        <v>19279</v>
      </c>
      <c r="N116" s="148">
        <v>44559</v>
      </c>
      <c r="O116" s="147">
        <v>400000000</v>
      </c>
      <c r="P116" s="147">
        <v>313221000</v>
      </c>
      <c r="Q116" s="138">
        <v>31322100</v>
      </c>
      <c r="R116" s="139">
        <v>44784</v>
      </c>
    </row>
    <row r="117" spans="1:18" ht="54.75" customHeight="1">
      <c r="A117" s="146"/>
      <c r="B117" s="146"/>
      <c r="C117" s="134">
        <f t="shared" si="1"/>
        <v>110</v>
      </c>
      <c r="D117" s="135" t="s">
        <v>18967</v>
      </c>
      <c r="E117" s="135" t="s">
        <v>18968</v>
      </c>
      <c r="F117" s="135" t="s">
        <v>18973</v>
      </c>
      <c r="G117" s="135" t="s">
        <v>19298</v>
      </c>
      <c r="H117" s="147">
        <v>2</v>
      </c>
      <c r="I117" s="148">
        <v>33251</v>
      </c>
      <c r="J117" s="147" t="s">
        <v>19299</v>
      </c>
      <c r="K117" s="149" t="s">
        <v>19300</v>
      </c>
      <c r="L117" s="150">
        <v>45162094</v>
      </c>
      <c r="M117" s="135" t="s">
        <v>18968</v>
      </c>
      <c r="N117" s="148">
        <v>44608</v>
      </c>
      <c r="O117" s="147">
        <v>364000000</v>
      </c>
      <c r="P117" s="147">
        <v>364000000</v>
      </c>
      <c r="Q117" s="138">
        <v>32000000</v>
      </c>
      <c r="R117" s="139">
        <v>44784</v>
      </c>
    </row>
    <row r="118" spans="1:18" ht="54.75" customHeight="1">
      <c r="A118" s="146"/>
      <c r="B118" s="146"/>
      <c r="C118" s="134">
        <f t="shared" si="1"/>
        <v>111</v>
      </c>
      <c r="D118" s="135" t="s">
        <v>18967</v>
      </c>
      <c r="E118" s="135" t="s">
        <v>18968</v>
      </c>
      <c r="F118" s="135" t="s">
        <v>18969</v>
      </c>
      <c r="G118" s="135" t="s">
        <v>19301</v>
      </c>
      <c r="H118" s="147">
        <v>2</v>
      </c>
      <c r="I118" s="148">
        <v>34539</v>
      </c>
      <c r="J118" s="147" t="s">
        <v>19302</v>
      </c>
      <c r="K118" s="149" t="s">
        <v>19303</v>
      </c>
      <c r="L118" s="150">
        <v>33940829</v>
      </c>
      <c r="M118" s="135" t="s">
        <v>17</v>
      </c>
      <c r="N118" s="148">
        <v>44420</v>
      </c>
      <c r="O118" s="147">
        <v>364000000</v>
      </c>
      <c r="P118" s="147">
        <v>298000000</v>
      </c>
      <c r="Q118" s="138">
        <v>29800000</v>
      </c>
      <c r="R118" s="139">
        <v>44789</v>
      </c>
    </row>
    <row r="119" spans="1:18" ht="54.75" customHeight="1">
      <c r="A119" s="146"/>
      <c r="B119" s="146"/>
      <c r="C119" s="134">
        <f t="shared" si="1"/>
        <v>112</v>
      </c>
      <c r="D119" s="135" t="s">
        <v>18967</v>
      </c>
      <c r="E119" s="135" t="s">
        <v>18968</v>
      </c>
      <c r="F119" s="135" t="s">
        <v>18969</v>
      </c>
      <c r="G119" s="135" t="s">
        <v>19304</v>
      </c>
      <c r="H119" s="147">
        <v>2</v>
      </c>
      <c r="I119" s="148">
        <v>34857</v>
      </c>
      <c r="J119" s="147" t="s">
        <v>19305</v>
      </c>
      <c r="K119" s="149" t="s">
        <v>19306</v>
      </c>
      <c r="L119" s="150"/>
      <c r="M119" s="135" t="s">
        <v>18968</v>
      </c>
      <c r="N119" s="148">
        <v>44448</v>
      </c>
      <c r="O119" s="147">
        <v>32000000</v>
      </c>
      <c r="P119" s="147">
        <v>276588000</v>
      </c>
      <c r="Q119" s="138">
        <v>27658800</v>
      </c>
      <c r="R119" s="139">
        <v>44789</v>
      </c>
    </row>
    <row r="120" spans="1:18" ht="54.75" customHeight="1">
      <c r="A120" s="146"/>
      <c r="B120" s="146"/>
      <c r="C120" s="134">
        <f t="shared" si="1"/>
        <v>113</v>
      </c>
      <c r="D120" s="135" t="s">
        <v>18967</v>
      </c>
      <c r="E120" s="135" t="s">
        <v>18968</v>
      </c>
      <c r="F120" s="135" t="s">
        <v>18973</v>
      </c>
      <c r="G120" s="135" t="s">
        <v>19307</v>
      </c>
      <c r="H120" s="147">
        <v>2</v>
      </c>
      <c r="I120" s="148">
        <v>34125</v>
      </c>
      <c r="J120" s="147" t="s">
        <v>19308</v>
      </c>
      <c r="K120" s="149" t="s">
        <v>19309</v>
      </c>
      <c r="L120" s="150">
        <v>45565711</v>
      </c>
      <c r="M120" s="135" t="s">
        <v>51</v>
      </c>
      <c r="N120" s="148">
        <v>44601</v>
      </c>
      <c r="O120" s="147">
        <v>300000000</v>
      </c>
      <c r="P120" s="147">
        <v>295130000</v>
      </c>
      <c r="Q120" s="138">
        <v>32000000</v>
      </c>
      <c r="R120" s="139">
        <v>44789</v>
      </c>
    </row>
    <row r="121" spans="1:18" ht="54.75" customHeight="1">
      <c r="A121" s="146"/>
      <c r="B121" s="146"/>
      <c r="C121" s="134">
        <f t="shared" si="1"/>
        <v>114</v>
      </c>
      <c r="D121" s="135" t="s">
        <v>18967</v>
      </c>
      <c r="E121" s="135" t="s">
        <v>18968</v>
      </c>
      <c r="F121" s="135" t="s">
        <v>18973</v>
      </c>
      <c r="G121" s="135" t="s">
        <v>19310</v>
      </c>
      <c r="H121" s="147">
        <v>1</v>
      </c>
      <c r="I121" s="148">
        <v>27915</v>
      </c>
      <c r="J121" s="147" t="s">
        <v>19311</v>
      </c>
      <c r="K121" s="149" t="s">
        <v>19312</v>
      </c>
      <c r="L121" s="150">
        <v>45492874</v>
      </c>
      <c r="M121" s="135" t="s">
        <v>18968</v>
      </c>
      <c r="N121" s="148">
        <v>44608</v>
      </c>
      <c r="O121" s="147">
        <v>364000000</v>
      </c>
      <c r="P121" s="147">
        <v>359000000</v>
      </c>
      <c r="Q121" s="138">
        <v>32000000</v>
      </c>
      <c r="R121" s="139">
        <v>44789</v>
      </c>
    </row>
    <row r="122" spans="1:18" ht="54.75" customHeight="1">
      <c r="A122" s="146"/>
      <c r="B122" s="146"/>
      <c r="C122" s="134">
        <f t="shared" si="1"/>
        <v>115</v>
      </c>
      <c r="D122" s="135" t="s">
        <v>18967</v>
      </c>
      <c r="E122" s="135" t="s">
        <v>18968</v>
      </c>
      <c r="F122" s="135" t="s">
        <v>18973</v>
      </c>
      <c r="G122" s="135" t="s">
        <v>19313</v>
      </c>
      <c r="H122" s="147">
        <v>1</v>
      </c>
      <c r="I122" s="148">
        <v>31341</v>
      </c>
      <c r="J122" s="147" t="s">
        <v>19314</v>
      </c>
      <c r="K122" s="149" t="s">
        <v>19315</v>
      </c>
      <c r="L122" s="150">
        <v>44902769</v>
      </c>
      <c r="M122" s="135" t="s">
        <v>14</v>
      </c>
      <c r="N122" s="148">
        <v>44597</v>
      </c>
      <c r="O122" s="147">
        <v>300000000</v>
      </c>
      <c r="P122" s="147">
        <v>300000000</v>
      </c>
      <c r="Q122" s="138">
        <v>32000000</v>
      </c>
      <c r="R122" s="139">
        <v>44789</v>
      </c>
    </row>
    <row r="123" spans="1:18" ht="54.75" customHeight="1">
      <c r="A123" s="146"/>
      <c r="B123" s="146"/>
      <c r="C123" s="134">
        <f t="shared" si="1"/>
        <v>116</v>
      </c>
      <c r="D123" s="135" t="s">
        <v>18967</v>
      </c>
      <c r="E123" s="135" t="s">
        <v>18968</v>
      </c>
      <c r="F123" s="135" t="s">
        <v>18969</v>
      </c>
      <c r="G123" s="135" t="s">
        <v>19316</v>
      </c>
      <c r="H123" s="147">
        <v>1</v>
      </c>
      <c r="I123" s="148">
        <v>34680</v>
      </c>
      <c r="J123" s="147" t="s">
        <v>19317</v>
      </c>
      <c r="K123" s="149" t="s">
        <v>19318</v>
      </c>
      <c r="L123" s="150"/>
      <c r="M123" s="135" t="s">
        <v>18968</v>
      </c>
      <c r="N123" s="148">
        <v>44431</v>
      </c>
      <c r="O123" s="147">
        <v>350000000</v>
      </c>
      <c r="P123" s="147">
        <v>350000000</v>
      </c>
      <c r="Q123" s="138">
        <v>35000000</v>
      </c>
      <c r="R123" s="139">
        <v>44789</v>
      </c>
    </row>
    <row r="124" spans="1:18" ht="54.75" customHeight="1">
      <c r="A124" s="146"/>
      <c r="B124" s="146"/>
      <c r="C124" s="134">
        <f t="shared" si="1"/>
        <v>117</v>
      </c>
      <c r="D124" s="135" t="s">
        <v>18967</v>
      </c>
      <c r="E124" s="135" t="s">
        <v>18968</v>
      </c>
      <c r="F124" s="135" t="s">
        <v>18973</v>
      </c>
      <c r="G124" s="135" t="s">
        <v>19319</v>
      </c>
      <c r="H124" s="147">
        <v>1</v>
      </c>
      <c r="I124" s="148">
        <v>35098</v>
      </c>
      <c r="J124" s="147" t="s">
        <v>19320</v>
      </c>
      <c r="K124" s="149" t="s">
        <v>19321</v>
      </c>
      <c r="L124" s="150">
        <v>45623947</v>
      </c>
      <c r="M124" s="135" t="s">
        <v>16</v>
      </c>
      <c r="N124" s="148">
        <v>44610</v>
      </c>
      <c r="O124" s="147">
        <v>300000000</v>
      </c>
      <c r="P124" s="147">
        <v>300000000</v>
      </c>
      <c r="Q124" s="138">
        <v>32000000</v>
      </c>
      <c r="R124" s="139">
        <v>44789</v>
      </c>
    </row>
    <row r="125" spans="1:18" ht="54.75" customHeight="1">
      <c r="A125" s="146"/>
      <c r="B125" s="146"/>
      <c r="C125" s="134">
        <f t="shared" si="1"/>
        <v>118</v>
      </c>
      <c r="D125" s="135" t="s">
        <v>18967</v>
      </c>
      <c r="E125" s="135" t="s">
        <v>18968</v>
      </c>
      <c r="F125" s="135" t="s">
        <v>18973</v>
      </c>
      <c r="G125" s="135" t="s">
        <v>19322</v>
      </c>
      <c r="H125" s="147">
        <v>1</v>
      </c>
      <c r="I125" s="148">
        <v>32782</v>
      </c>
      <c r="J125" s="147" t="s">
        <v>19323</v>
      </c>
      <c r="K125" s="149" t="s">
        <v>19324</v>
      </c>
      <c r="L125" s="150">
        <v>45498068</v>
      </c>
      <c r="M125" s="135" t="s">
        <v>11</v>
      </c>
      <c r="N125" s="148">
        <v>44601</v>
      </c>
      <c r="O125" s="147">
        <v>364000000</v>
      </c>
      <c r="P125" s="147">
        <v>364000000</v>
      </c>
      <c r="Q125" s="138">
        <v>32000000</v>
      </c>
      <c r="R125" s="139">
        <v>44789</v>
      </c>
    </row>
    <row r="126" spans="1:18" s="158" customFormat="1" ht="54.75" customHeight="1">
      <c r="A126" s="146"/>
      <c r="B126" s="146"/>
      <c r="C126" s="134">
        <f t="shared" si="1"/>
        <v>119</v>
      </c>
      <c r="D126" s="135" t="s">
        <v>18967</v>
      </c>
      <c r="E126" s="135" t="s">
        <v>18968</v>
      </c>
      <c r="F126" s="135" t="s">
        <v>18969</v>
      </c>
      <c r="G126" s="135" t="s">
        <v>19325</v>
      </c>
      <c r="H126" s="147">
        <v>2</v>
      </c>
      <c r="I126" s="148">
        <v>34148</v>
      </c>
      <c r="J126" s="147" t="s">
        <v>19326</v>
      </c>
      <c r="K126" s="149" t="s">
        <v>19327</v>
      </c>
      <c r="L126" s="150">
        <v>34750963</v>
      </c>
      <c r="M126" s="135" t="s">
        <v>19328</v>
      </c>
      <c r="N126" s="148">
        <v>44375</v>
      </c>
      <c r="O126" s="147">
        <v>350000000</v>
      </c>
      <c r="P126" s="147">
        <v>350000000</v>
      </c>
      <c r="Q126" s="138">
        <v>35000000</v>
      </c>
      <c r="R126" s="139">
        <v>44789</v>
      </c>
    </row>
    <row r="127" spans="1:18" ht="54.75" customHeight="1">
      <c r="A127" s="146"/>
      <c r="B127" s="146"/>
      <c r="C127" s="134">
        <f t="shared" si="1"/>
        <v>120</v>
      </c>
      <c r="D127" s="135" t="s">
        <v>18967</v>
      </c>
      <c r="E127" s="135" t="s">
        <v>18968</v>
      </c>
      <c r="F127" s="135" t="s">
        <v>18973</v>
      </c>
      <c r="G127" s="135" t="s">
        <v>19329</v>
      </c>
      <c r="H127" s="147">
        <v>1</v>
      </c>
      <c r="I127" s="148">
        <v>35011</v>
      </c>
      <c r="J127" s="147" t="s">
        <v>2998</v>
      </c>
      <c r="K127" s="149" t="s">
        <v>19330</v>
      </c>
      <c r="L127" s="150">
        <v>44276853</v>
      </c>
      <c r="M127" s="135" t="s">
        <v>14</v>
      </c>
      <c r="N127" s="148">
        <v>44592</v>
      </c>
      <c r="O127" s="147">
        <v>364000000</v>
      </c>
      <c r="P127" s="147">
        <v>280000000</v>
      </c>
      <c r="Q127" s="138">
        <v>32000000</v>
      </c>
      <c r="R127" s="139">
        <v>44789</v>
      </c>
    </row>
    <row r="128" spans="1:18" ht="54.75" customHeight="1">
      <c r="A128" s="146"/>
      <c r="B128" s="146"/>
      <c r="C128" s="134">
        <f t="shared" si="1"/>
        <v>121</v>
      </c>
      <c r="D128" s="135" t="s">
        <v>18967</v>
      </c>
      <c r="E128" s="135" t="s">
        <v>18968</v>
      </c>
      <c r="F128" s="135" t="s">
        <v>18973</v>
      </c>
      <c r="G128" s="135" t="s">
        <v>19331</v>
      </c>
      <c r="H128" s="147">
        <v>1</v>
      </c>
      <c r="I128" s="148">
        <v>26755</v>
      </c>
      <c r="J128" s="147" t="s">
        <v>19332</v>
      </c>
      <c r="K128" s="149" t="s">
        <v>19333</v>
      </c>
      <c r="L128" s="150">
        <v>44155968</v>
      </c>
      <c r="M128" s="135" t="s">
        <v>18968</v>
      </c>
      <c r="N128" s="148">
        <v>44588</v>
      </c>
      <c r="O128" s="147">
        <v>364000000</v>
      </c>
      <c r="P128" s="147">
        <v>364000000</v>
      </c>
      <c r="Q128" s="138">
        <v>32000000</v>
      </c>
      <c r="R128" s="139">
        <v>44789</v>
      </c>
    </row>
    <row r="129" spans="1:18" ht="54.75" customHeight="1">
      <c r="A129" s="146"/>
      <c r="B129" s="146"/>
      <c r="C129" s="134">
        <f t="shared" si="1"/>
        <v>122</v>
      </c>
      <c r="D129" s="135" t="s">
        <v>18967</v>
      </c>
      <c r="E129" s="135" t="s">
        <v>18968</v>
      </c>
      <c r="F129" s="135" t="s">
        <v>18973</v>
      </c>
      <c r="G129" s="135" t="s">
        <v>19334</v>
      </c>
      <c r="H129" s="147">
        <v>2</v>
      </c>
      <c r="I129" s="148">
        <v>33120</v>
      </c>
      <c r="J129" s="147" t="s">
        <v>19335</v>
      </c>
      <c r="K129" s="149" t="s">
        <v>19336</v>
      </c>
      <c r="L129" s="150">
        <v>44580308</v>
      </c>
      <c r="M129" s="135" t="s">
        <v>18968</v>
      </c>
      <c r="N129" s="148">
        <v>44590</v>
      </c>
      <c r="O129" s="147">
        <v>385000000</v>
      </c>
      <c r="P129" s="147">
        <v>380000000</v>
      </c>
      <c r="Q129" s="138">
        <v>32000000</v>
      </c>
      <c r="R129" s="139">
        <v>44789</v>
      </c>
    </row>
    <row r="130" spans="1:18" ht="54.75" customHeight="1">
      <c r="A130" s="146"/>
      <c r="B130" s="146"/>
      <c r="C130" s="134">
        <f t="shared" si="1"/>
        <v>123</v>
      </c>
      <c r="D130" s="135" t="s">
        <v>18967</v>
      </c>
      <c r="E130" s="135" t="s">
        <v>18968</v>
      </c>
      <c r="F130" s="135" t="s">
        <v>18973</v>
      </c>
      <c r="G130" s="135" t="s">
        <v>19337</v>
      </c>
      <c r="H130" s="147">
        <v>2</v>
      </c>
      <c r="I130" s="148">
        <v>34152</v>
      </c>
      <c r="J130" s="147" t="s">
        <v>2182</v>
      </c>
      <c r="K130" s="149" t="s">
        <v>19338</v>
      </c>
      <c r="L130" s="150">
        <v>44065725</v>
      </c>
      <c r="M130" s="135" t="s">
        <v>15</v>
      </c>
      <c r="N130" s="148">
        <v>44581</v>
      </c>
      <c r="O130" s="147">
        <v>364000000</v>
      </c>
      <c r="P130" s="147">
        <v>359000000</v>
      </c>
      <c r="Q130" s="138">
        <v>32000000</v>
      </c>
      <c r="R130" s="139">
        <v>44790</v>
      </c>
    </row>
    <row r="131" spans="1:18" ht="54.75" customHeight="1">
      <c r="A131" s="146"/>
      <c r="B131" s="146"/>
      <c r="C131" s="134">
        <f t="shared" si="1"/>
        <v>124</v>
      </c>
      <c r="D131" s="135" t="s">
        <v>18967</v>
      </c>
      <c r="E131" s="135" t="s">
        <v>18968</v>
      </c>
      <c r="F131" s="135" t="s">
        <v>18969</v>
      </c>
      <c r="G131" s="135" t="s">
        <v>19339</v>
      </c>
      <c r="H131" s="147">
        <v>2</v>
      </c>
      <c r="I131" s="148">
        <v>25719</v>
      </c>
      <c r="J131" s="147" t="s">
        <v>19340</v>
      </c>
      <c r="K131" s="149" t="s">
        <v>19341</v>
      </c>
      <c r="L131" s="150">
        <v>34312191</v>
      </c>
      <c r="M131" s="135" t="s">
        <v>17</v>
      </c>
      <c r="N131" s="148">
        <v>44426</v>
      </c>
      <c r="O131" s="147">
        <v>350000000</v>
      </c>
      <c r="P131" s="147">
        <v>350000000</v>
      </c>
      <c r="Q131" s="138">
        <v>35000000</v>
      </c>
      <c r="R131" s="139">
        <v>44790</v>
      </c>
    </row>
    <row r="132" spans="1:18" ht="54.75" customHeight="1">
      <c r="A132" s="146"/>
      <c r="B132" s="146"/>
      <c r="C132" s="134">
        <f t="shared" si="1"/>
        <v>125</v>
      </c>
      <c r="D132" s="135" t="s">
        <v>18967</v>
      </c>
      <c r="E132" s="135" t="s">
        <v>18968</v>
      </c>
      <c r="F132" s="135" t="s">
        <v>18969</v>
      </c>
      <c r="G132" s="135" t="s">
        <v>19342</v>
      </c>
      <c r="H132" s="147">
        <v>2</v>
      </c>
      <c r="I132" s="148">
        <v>28549</v>
      </c>
      <c r="J132" s="147" t="s">
        <v>18900</v>
      </c>
      <c r="K132" s="149" t="s">
        <v>19343</v>
      </c>
      <c r="L132" s="150">
        <v>45282908</v>
      </c>
      <c r="M132" s="135" t="s">
        <v>18968</v>
      </c>
      <c r="N132" s="148">
        <v>44608</v>
      </c>
      <c r="O132" s="147">
        <v>400000000</v>
      </c>
      <c r="P132" s="147">
        <v>316600000</v>
      </c>
      <c r="Q132" s="138">
        <v>32000000</v>
      </c>
      <c r="R132" s="139">
        <v>44790</v>
      </c>
    </row>
    <row r="133" spans="1:18" ht="54.75" customHeight="1">
      <c r="A133" s="146"/>
      <c r="B133" s="146"/>
      <c r="C133" s="134">
        <f t="shared" si="1"/>
        <v>126</v>
      </c>
      <c r="D133" s="135" t="s">
        <v>18967</v>
      </c>
      <c r="E133" s="135" t="s">
        <v>18968</v>
      </c>
      <c r="F133" s="135" t="s">
        <v>18973</v>
      </c>
      <c r="G133" s="135" t="s">
        <v>19344</v>
      </c>
      <c r="H133" s="147">
        <v>2</v>
      </c>
      <c r="I133" s="148">
        <v>32723</v>
      </c>
      <c r="J133" s="147" t="s">
        <v>19345</v>
      </c>
      <c r="K133" s="149" t="s">
        <v>19346</v>
      </c>
      <c r="L133" s="150">
        <v>44036588</v>
      </c>
      <c r="M133" s="135" t="s">
        <v>15</v>
      </c>
      <c r="N133" s="148">
        <v>44588</v>
      </c>
      <c r="O133" s="147">
        <v>364000000</v>
      </c>
      <c r="P133" s="147">
        <v>300000000</v>
      </c>
      <c r="Q133" s="138">
        <v>32000000</v>
      </c>
      <c r="R133" s="139">
        <v>44790</v>
      </c>
    </row>
    <row r="134" spans="1:18" ht="54.75" customHeight="1">
      <c r="A134" s="146"/>
      <c r="B134" s="146"/>
      <c r="C134" s="134">
        <f t="shared" si="1"/>
        <v>127</v>
      </c>
      <c r="D134" s="135" t="s">
        <v>18967</v>
      </c>
      <c r="E134" s="135" t="s">
        <v>18968</v>
      </c>
      <c r="F134" s="135" t="s">
        <v>18969</v>
      </c>
      <c r="G134" s="135" t="s">
        <v>19347</v>
      </c>
      <c r="H134" s="147">
        <v>1</v>
      </c>
      <c r="I134" s="148">
        <v>30646</v>
      </c>
      <c r="J134" s="147" t="s">
        <v>19348</v>
      </c>
      <c r="K134" s="149" t="s">
        <v>19349</v>
      </c>
      <c r="L134" s="150">
        <v>41905039</v>
      </c>
      <c r="M134" s="135" t="s">
        <v>18968</v>
      </c>
      <c r="N134" s="148">
        <v>44560</v>
      </c>
      <c r="O134" s="147">
        <v>364000000</v>
      </c>
      <c r="P134" s="147">
        <v>364000000</v>
      </c>
      <c r="Q134" s="138">
        <v>36400000</v>
      </c>
      <c r="R134" s="139">
        <v>44790</v>
      </c>
    </row>
    <row r="135" spans="1:18" ht="54.75" customHeight="1">
      <c r="A135" s="146"/>
      <c r="B135" s="146"/>
      <c r="C135" s="134">
        <f t="shared" si="1"/>
        <v>128</v>
      </c>
      <c r="D135" s="135" t="s">
        <v>18967</v>
      </c>
      <c r="E135" s="135" t="s">
        <v>18968</v>
      </c>
      <c r="F135" s="135" t="s">
        <v>18969</v>
      </c>
      <c r="G135" s="135" t="s">
        <v>19350</v>
      </c>
      <c r="H135" s="147">
        <v>2</v>
      </c>
      <c r="I135" s="148">
        <v>33474</v>
      </c>
      <c r="J135" s="147" t="s">
        <v>19351</v>
      </c>
      <c r="K135" s="149" t="s">
        <v>19352</v>
      </c>
      <c r="L135" s="150">
        <v>38284352</v>
      </c>
      <c r="M135" s="135" t="s">
        <v>17</v>
      </c>
      <c r="N135" s="148">
        <v>44509</v>
      </c>
      <c r="O135" s="147">
        <v>364000000</v>
      </c>
      <c r="P135" s="147">
        <v>316600000</v>
      </c>
      <c r="Q135" s="138">
        <v>31660000</v>
      </c>
      <c r="R135" s="139">
        <v>44790</v>
      </c>
    </row>
    <row r="136" spans="1:18" ht="54.75" customHeight="1">
      <c r="A136" s="146"/>
      <c r="B136" s="146"/>
      <c r="C136" s="134">
        <f t="shared" si="1"/>
        <v>129</v>
      </c>
      <c r="D136" s="135" t="s">
        <v>18967</v>
      </c>
      <c r="E136" s="135" t="s">
        <v>18968</v>
      </c>
      <c r="F136" s="135" t="s">
        <v>18973</v>
      </c>
      <c r="G136" s="135" t="s">
        <v>19353</v>
      </c>
      <c r="H136" s="135">
        <v>2</v>
      </c>
      <c r="I136" s="136">
        <v>32699</v>
      </c>
      <c r="J136" s="135" t="s">
        <v>19354</v>
      </c>
      <c r="K136" s="137" t="s">
        <v>19355</v>
      </c>
      <c r="L136" s="134">
        <v>45735649</v>
      </c>
      <c r="M136" s="135" t="s">
        <v>11</v>
      </c>
      <c r="N136" s="136">
        <v>44611</v>
      </c>
      <c r="O136" s="135">
        <v>300000000</v>
      </c>
      <c r="P136" s="135">
        <v>294690000</v>
      </c>
      <c r="Q136" s="138">
        <v>32000000</v>
      </c>
      <c r="R136" s="139">
        <v>44790</v>
      </c>
    </row>
    <row r="137" spans="1:18" ht="54.75" customHeight="1">
      <c r="A137" s="146"/>
      <c r="B137" s="146"/>
      <c r="C137" s="134">
        <f t="shared" si="1"/>
        <v>130</v>
      </c>
      <c r="D137" s="135" t="s">
        <v>18967</v>
      </c>
      <c r="E137" s="135" t="s">
        <v>18968</v>
      </c>
      <c r="F137" s="135" t="s">
        <v>18969</v>
      </c>
      <c r="G137" s="135" t="s">
        <v>19356</v>
      </c>
      <c r="H137" s="147">
        <v>2</v>
      </c>
      <c r="I137" s="148">
        <v>34636</v>
      </c>
      <c r="J137" s="147" t="s">
        <v>19357</v>
      </c>
      <c r="K137" s="149" t="s">
        <v>19358</v>
      </c>
      <c r="L137" s="150">
        <v>42501757</v>
      </c>
      <c r="M137" s="135" t="s">
        <v>18968</v>
      </c>
      <c r="N137" s="148">
        <v>44564</v>
      </c>
      <c r="O137" s="147">
        <v>400000000</v>
      </c>
      <c r="P137" s="147">
        <v>359000000</v>
      </c>
      <c r="Q137" s="138">
        <v>35900000</v>
      </c>
      <c r="R137" s="139">
        <v>44790</v>
      </c>
    </row>
    <row r="138" spans="1:18" ht="54.75" customHeight="1">
      <c r="A138" s="146"/>
      <c r="B138" s="146"/>
      <c r="C138" s="134">
        <f t="shared" ref="C138:C201" si="2">1+C137</f>
        <v>131</v>
      </c>
      <c r="D138" s="135" t="s">
        <v>18967</v>
      </c>
      <c r="E138" s="135" t="s">
        <v>18968</v>
      </c>
      <c r="F138" s="135" t="s">
        <v>18969</v>
      </c>
      <c r="G138" s="135" t="s">
        <v>19359</v>
      </c>
      <c r="H138" s="147">
        <v>1</v>
      </c>
      <c r="I138" s="148">
        <v>32614</v>
      </c>
      <c r="J138" s="147" t="s">
        <v>19360</v>
      </c>
      <c r="K138" s="149" t="s">
        <v>19361</v>
      </c>
      <c r="L138" s="150">
        <v>43000151</v>
      </c>
      <c r="M138" s="135" t="s">
        <v>18968</v>
      </c>
      <c r="N138" s="148">
        <v>44568</v>
      </c>
      <c r="O138" s="147">
        <v>400000000</v>
      </c>
      <c r="P138" s="147">
        <v>299500000</v>
      </c>
      <c r="Q138" s="138">
        <v>29950000</v>
      </c>
      <c r="R138" s="139">
        <v>44790</v>
      </c>
    </row>
    <row r="139" spans="1:18" ht="54.75" customHeight="1">
      <c r="A139" s="146"/>
      <c r="B139" s="146"/>
      <c r="C139" s="134">
        <f t="shared" si="2"/>
        <v>132</v>
      </c>
      <c r="D139" s="135" t="s">
        <v>18967</v>
      </c>
      <c r="E139" s="135" t="s">
        <v>18968</v>
      </c>
      <c r="F139" s="135" t="s">
        <v>18969</v>
      </c>
      <c r="G139" s="135" t="s">
        <v>19362</v>
      </c>
      <c r="H139" s="147">
        <v>1</v>
      </c>
      <c r="I139" s="148">
        <v>32451</v>
      </c>
      <c r="J139" s="147" t="s">
        <v>19363</v>
      </c>
      <c r="K139" s="149" t="s">
        <v>19364</v>
      </c>
      <c r="L139" s="150">
        <v>42152173</v>
      </c>
      <c r="M139" s="135" t="s">
        <v>19</v>
      </c>
      <c r="N139" s="148">
        <v>44560</v>
      </c>
      <c r="O139" s="147">
        <v>280000000</v>
      </c>
      <c r="P139" s="147">
        <v>278616000</v>
      </c>
      <c r="Q139" s="138">
        <v>27861600</v>
      </c>
      <c r="R139" s="139">
        <v>44790</v>
      </c>
    </row>
    <row r="140" spans="1:18" ht="54.75" customHeight="1">
      <c r="A140" s="146"/>
      <c r="B140" s="146"/>
      <c r="C140" s="134">
        <f t="shared" si="2"/>
        <v>133</v>
      </c>
      <c r="D140" s="135" t="s">
        <v>18967</v>
      </c>
      <c r="E140" s="135" t="s">
        <v>18968</v>
      </c>
      <c r="F140" s="135" t="s">
        <v>18969</v>
      </c>
      <c r="G140" s="135" t="s">
        <v>19365</v>
      </c>
      <c r="H140" s="147">
        <v>2</v>
      </c>
      <c r="I140" s="148">
        <v>34468</v>
      </c>
      <c r="J140" s="147" t="s">
        <v>19366</v>
      </c>
      <c r="K140" s="149" t="s">
        <v>19367</v>
      </c>
      <c r="L140" s="150">
        <v>42803459</v>
      </c>
      <c r="M140" s="135" t="s">
        <v>18968</v>
      </c>
      <c r="N140" s="148">
        <v>44568</v>
      </c>
      <c r="O140" s="147">
        <v>380000000</v>
      </c>
      <c r="P140" s="147">
        <v>380000000</v>
      </c>
      <c r="Q140" s="138">
        <v>36400000</v>
      </c>
      <c r="R140" s="139">
        <v>44790</v>
      </c>
    </row>
    <row r="141" spans="1:18" s="158" customFormat="1" ht="54.75" customHeight="1">
      <c r="A141" s="146"/>
      <c r="B141" s="146"/>
      <c r="C141" s="134">
        <f t="shared" si="2"/>
        <v>134</v>
      </c>
      <c r="D141" s="135" t="s">
        <v>18967</v>
      </c>
      <c r="E141" s="135" t="s">
        <v>18968</v>
      </c>
      <c r="F141" s="135" t="s">
        <v>18969</v>
      </c>
      <c r="G141" s="135" t="s">
        <v>19368</v>
      </c>
      <c r="H141" s="147">
        <v>1</v>
      </c>
      <c r="I141" s="148">
        <v>35907</v>
      </c>
      <c r="J141" s="147" t="s">
        <v>19369</v>
      </c>
      <c r="K141" s="149" t="s">
        <v>19370</v>
      </c>
      <c r="L141" s="150"/>
      <c r="M141" s="135" t="s">
        <v>18968</v>
      </c>
      <c r="N141" s="148">
        <v>44446</v>
      </c>
      <c r="O141" s="147">
        <v>300000000</v>
      </c>
      <c r="P141" s="147">
        <v>299410000</v>
      </c>
      <c r="Q141" s="138">
        <v>29941000</v>
      </c>
      <c r="R141" s="139">
        <v>44790</v>
      </c>
    </row>
    <row r="142" spans="1:18" ht="54.75" customHeight="1">
      <c r="A142" s="146"/>
      <c r="B142" s="146"/>
      <c r="C142" s="134">
        <f t="shared" si="2"/>
        <v>135</v>
      </c>
      <c r="D142" s="135" t="s">
        <v>18967</v>
      </c>
      <c r="E142" s="135" t="s">
        <v>18968</v>
      </c>
      <c r="F142" s="135" t="s">
        <v>18973</v>
      </c>
      <c r="G142" s="135" t="s">
        <v>19371</v>
      </c>
      <c r="H142" s="147">
        <v>1</v>
      </c>
      <c r="I142" s="148">
        <v>30075</v>
      </c>
      <c r="J142" s="147" t="s">
        <v>19372</v>
      </c>
      <c r="K142" s="149" t="s">
        <v>19373</v>
      </c>
      <c r="L142" s="150">
        <v>44902859</v>
      </c>
      <c r="M142" s="135" t="s">
        <v>18968</v>
      </c>
      <c r="N142" s="148">
        <v>44601</v>
      </c>
      <c r="O142" s="147">
        <v>350000000</v>
      </c>
      <c r="P142" s="147">
        <v>350000000</v>
      </c>
      <c r="Q142" s="138">
        <v>32000000</v>
      </c>
      <c r="R142" s="139">
        <v>44790</v>
      </c>
    </row>
    <row r="143" spans="1:18" ht="54.75" customHeight="1">
      <c r="A143" s="146"/>
      <c r="B143" s="146"/>
      <c r="C143" s="134">
        <f t="shared" si="2"/>
        <v>136</v>
      </c>
      <c r="D143" s="135" t="s">
        <v>18967</v>
      </c>
      <c r="E143" s="135" t="s">
        <v>18968</v>
      </c>
      <c r="F143" s="135" t="s">
        <v>18969</v>
      </c>
      <c r="G143" s="135" t="s">
        <v>19374</v>
      </c>
      <c r="H143" s="147">
        <v>2</v>
      </c>
      <c r="I143" s="148">
        <v>34856</v>
      </c>
      <c r="J143" s="147" t="s">
        <v>19375</v>
      </c>
      <c r="K143" s="149" t="s">
        <v>19376</v>
      </c>
      <c r="L143" s="150"/>
      <c r="M143" s="135" t="s">
        <v>14</v>
      </c>
      <c r="N143" s="148">
        <v>44449</v>
      </c>
      <c r="O143" s="147">
        <v>320000000</v>
      </c>
      <c r="P143" s="147">
        <v>320000000</v>
      </c>
      <c r="Q143" s="138">
        <v>32000000</v>
      </c>
      <c r="R143" s="139">
        <v>44790</v>
      </c>
    </row>
    <row r="144" spans="1:18" ht="54.75" customHeight="1">
      <c r="A144" s="146"/>
      <c r="B144" s="146"/>
      <c r="C144" s="134">
        <f t="shared" si="2"/>
        <v>137</v>
      </c>
      <c r="D144" s="135" t="s">
        <v>18967</v>
      </c>
      <c r="E144" s="135" t="s">
        <v>18968</v>
      </c>
      <c r="F144" s="135" t="s">
        <v>18973</v>
      </c>
      <c r="G144" s="135" t="s">
        <v>19377</v>
      </c>
      <c r="H144" s="147">
        <v>1</v>
      </c>
      <c r="I144" s="148">
        <v>33142</v>
      </c>
      <c r="J144" s="147" t="s">
        <v>19378</v>
      </c>
      <c r="K144" s="149" t="s">
        <v>19379</v>
      </c>
      <c r="L144" s="150">
        <v>46250478</v>
      </c>
      <c r="M144" s="135" t="s">
        <v>18968</v>
      </c>
      <c r="N144" s="148">
        <v>44622</v>
      </c>
      <c r="O144" s="147">
        <v>350000000</v>
      </c>
      <c r="P144" s="147">
        <v>299500000</v>
      </c>
      <c r="Q144" s="138">
        <v>32000000</v>
      </c>
      <c r="R144" s="139">
        <v>44790</v>
      </c>
    </row>
    <row r="145" spans="1:18" ht="54.75" customHeight="1">
      <c r="A145" s="146"/>
      <c r="B145" s="146"/>
      <c r="C145" s="134">
        <f t="shared" si="2"/>
        <v>138</v>
      </c>
      <c r="D145" s="135" t="s">
        <v>18967</v>
      </c>
      <c r="E145" s="135" t="s">
        <v>18968</v>
      </c>
      <c r="F145" s="135" t="s">
        <v>18973</v>
      </c>
      <c r="G145" s="135" t="s">
        <v>19380</v>
      </c>
      <c r="H145" s="147">
        <v>2</v>
      </c>
      <c r="I145" s="148">
        <v>36783</v>
      </c>
      <c r="J145" s="147" t="s">
        <v>19381</v>
      </c>
      <c r="K145" s="149" t="s">
        <v>19382</v>
      </c>
      <c r="L145" s="150"/>
      <c r="M145" s="135" t="s">
        <v>18968</v>
      </c>
      <c r="N145" s="148">
        <v>44634</v>
      </c>
      <c r="O145" s="147">
        <v>400000000</v>
      </c>
      <c r="P145" s="147">
        <v>385000000</v>
      </c>
      <c r="Q145" s="138">
        <v>32000000</v>
      </c>
      <c r="R145" s="136">
        <v>44795</v>
      </c>
    </row>
    <row r="146" spans="1:18" ht="54.75" customHeight="1">
      <c r="A146" s="146"/>
      <c r="B146" s="146"/>
      <c r="C146" s="134">
        <f t="shared" si="2"/>
        <v>139</v>
      </c>
      <c r="D146" s="135" t="s">
        <v>18967</v>
      </c>
      <c r="E146" s="135" t="s">
        <v>18968</v>
      </c>
      <c r="F146" s="135" t="s">
        <v>18969</v>
      </c>
      <c r="G146" s="135" t="s">
        <v>19383</v>
      </c>
      <c r="H146" s="147">
        <v>2</v>
      </c>
      <c r="I146" s="148">
        <v>35331</v>
      </c>
      <c r="J146" s="147" t="s">
        <v>19384</v>
      </c>
      <c r="K146" s="149" t="s">
        <v>19385</v>
      </c>
      <c r="L146" s="150">
        <v>42209875</v>
      </c>
      <c r="M146" s="135" t="s">
        <v>18968</v>
      </c>
      <c r="N146" s="148">
        <v>44564</v>
      </c>
      <c r="O146" s="147">
        <v>400000000</v>
      </c>
      <c r="P146" s="147">
        <v>385000000</v>
      </c>
      <c r="Q146" s="138">
        <v>36400000</v>
      </c>
      <c r="R146" s="136">
        <v>44795</v>
      </c>
    </row>
    <row r="147" spans="1:18" ht="54.75" customHeight="1">
      <c r="A147" s="146"/>
      <c r="B147" s="146"/>
      <c r="C147" s="134">
        <f t="shared" si="2"/>
        <v>140</v>
      </c>
      <c r="D147" s="135" t="s">
        <v>18967</v>
      </c>
      <c r="E147" s="135" t="s">
        <v>18968</v>
      </c>
      <c r="F147" s="135" t="s">
        <v>18973</v>
      </c>
      <c r="G147" s="135" t="s">
        <v>19386</v>
      </c>
      <c r="H147" s="147">
        <v>2</v>
      </c>
      <c r="I147" s="148">
        <v>33442</v>
      </c>
      <c r="J147" s="147" t="s">
        <v>19387</v>
      </c>
      <c r="K147" s="149" t="s">
        <v>19388</v>
      </c>
      <c r="L147" s="150">
        <v>44356433</v>
      </c>
      <c r="M147" s="135" t="s">
        <v>11</v>
      </c>
      <c r="N147" s="148">
        <v>44589</v>
      </c>
      <c r="O147" s="147">
        <v>350000000</v>
      </c>
      <c r="P147" s="147">
        <v>350000000</v>
      </c>
      <c r="Q147" s="138">
        <v>32000000</v>
      </c>
      <c r="R147" s="136">
        <v>44795</v>
      </c>
    </row>
    <row r="148" spans="1:18" ht="54.75" customHeight="1">
      <c r="A148" s="146"/>
      <c r="B148" s="146"/>
      <c r="C148" s="134">
        <f t="shared" si="2"/>
        <v>141</v>
      </c>
      <c r="D148" s="135" t="s">
        <v>18967</v>
      </c>
      <c r="E148" s="135" t="s">
        <v>18968</v>
      </c>
      <c r="F148" s="135" t="s">
        <v>18973</v>
      </c>
      <c r="G148" s="135" t="s">
        <v>19389</v>
      </c>
      <c r="H148" s="147">
        <v>1</v>
      </c>
      <c r="I148" s="148">
        <v>9.0319880000000001</v>
      </c>
      <c r="J148" s="147" t="s">
        <v>19390</v>
      </c>
      <c r="K148" s="149" t="s">
        <v>19391</v>
      </c>
      <c r="L148" s="150">
        <v>44070407</v>
      </c>
      <c r="M148" s="135" t="s">
        <v>18968</v>
      </c>
      <c r="N148" s="148">
        <v>44588</v>
      </c>
      <c r="O148" s="147">
        <v>364000000</v>
      </c>
      <c r="P148" s="147">
        <v>364000000</v>
      </c>
      <c r="Q148" s="138">
        <v>32000000</v>
      </c>
      <c r="R148" s="136">
        <v>44795</v>
      </c>
    </row>
    <row r="149" spans="1:18" s="158" customFormat="1" ht="54.75" customHeight="1">
      <c r="A149" s="146"/>
      <c r="B149" s="146"/>
      <c r="C149" s="134">
        <f t="shared" si="2"/>
        <v>142</v>
      </c>
      <c r="D149" s="135" t="s">
        <v>18967</v>
      </c>
      <c r="E149" s="135" t="s">
        <v>18968</v>
      </c>
      <c r="F149" s="135" t="s">
        <v>18969</v>
      </c>
      <c r="G149" s="135" t="s">
        <v>19392</v>
      </c>
      <c r="H149" s="147">
        <v>1</v>
      </c>
      <c r="I149" s="148">
        <v>32998</v>
      </c>
      <c r="J149" s="147" t="s">
        <v>19393</v>
      </c>
      <c r="K149" s="149" t="s">
        <v>19394</v>
      </c>
      <c r="L149" s="150">
        <v>34951879</v>
      </c>
      <c r="M149" s="135" t="s">
        <v>51</v>
      </c>
      <c r="N149" s="148">
        <v>44435</v>
      </c>
      <c r="O149" s="147">
        <v>300000000</v>
      </c>
      <c r="P149" s="147">
        <v>300000000</v>
      </c>
      <c r="Q149" s="138">
        <v>30000000</v>
      </c>
      <c r="R149" s="136">
        <v>44795</v>
      </c>
    </row>
    <row r="150" spans="1:18" ht="54.75" customHeight="1">
      <c r="A150" s="146"/>
      <c r="B150" s="146"/>
      <c r="C150" s="134">
        <f t="shared" si="2"/>
        <v>143</v>
      </c>
      <c r="D150" s="135" t="s">
        <v>18967</v>
      </c>
      <c r="E150" s="135" t="s">
        <v>18968</v>
      </c>
      <c r="F150" s="135" t="s">
        <v>18973</v>
      </c>
      <c r="G150" s="135" t="s">
        <v>19395</v>
      </c>
      <c r="H150" s="147">
        <v>2</v>
      </c>
      <c r="I150" s="148">
        <v>31937</v>
      </c>
      <c r="J150" s="147" t="s">
        <v>18905</v>
      </c>
      <c r="K150" s="149" t="s">
        <v>19396</v>
      </c>
      <c r="L150" s="150">
        <v>44493646</v>
      </c>
      <c r="M150" s="135" t="s">
        <v>16</v>
      </c>
      <c r="N150" s="148">
        <v>44590</v>
      </c>
      <c r="O150" s="147">
        <v>300000000</v>
      </c>
      <c r="P150" s="147">
        <v>295130000</v>
      </c>
      <c r="Q150" s="138">
        <v>32000000</v>
      </c>
      <c r="R150" s="136">
        <v>44795</v>
      </c>
    </row>
    <row r="151" spans="1:18" ht="54.75" customHeight="1">
      <c r="A151" s="146"/>
      <c r="B151" s="146"/>
      <c r="C151" s="134">
        <f>1+C138</f>
        <v>132</v>
      </c>
      <c r="D151" s="135" t="s">
        <v>18967</v>
      </c>
      <c r="E151" s="135" t="s">
        <v>18968</v>
      </c>
      <c r="F151" s="135" t="s">
        <v>18969</v>
      </c>
      <c r="G151" s="135" t="s">
        <v>19397</v>
      </c>
      <c r="H151" s="147">
        <v>1</v>
      </c>
      <c r="I151" s="148">
        <v>32497</v>
      </c>
      <c r="J151" s="147" t="s">
        <v>19398</v>
      </c>
      <c r="K151" s="149" t="s">
        <v>19399</v>
      </c>
      <c r="L151" s="150">
        <v>30252896</v>
      </c>
      <c r="M151" s="135" t="s">
        <v>15</v>
      </c>
      <c r="N151" s="148">
        <v>44468</v>
      </c>
      <c r="O151" s="147">
        <v>300000000</v>
      </c>
      <c r="P151" s="147">
        <v>299500000</v>
      </c>
      <c r="Q151" s="138">
        <v>29950000</v>
      </c>
      <c r="R151" s="136">
        <v>44795</v>
      </c>
    </row>
    <row r="152" spans="1:18" ht="54.75" customHeight="1">
      <c r="A152" s="146"/>
      <c r="B152" s="146"/>
      <c r="C152" s="134">
        <f t="shared" ref="C152:C162" si="3">1+C151</f>
        <v>133</v>
      </c>
      <c r="D152" s="135" t="s">
        <v>18967</v>
      </c>
      <c r="E152" s="135" t="s">
        <v>18968</v>
      </c>
      <c r="F152" s="135" t="s">
        <v>18973</v>
      </c>
      <c r="G152" s="135" t="s">
        <v>19400</v>
      </c>
      <c r="H152" s="147">
        <v>1</v>
      </c>
      <c r="I152" s="148">
        <v>36356</v>
      </c>
      <c r="J152" s="147" t="s">
        <v>19401</v>
      </c>
      <c r="K152" s="149" t="s">
        <v>19402</v>
      </c>
      <c r="L152" s="150">
        <v>45179551</v>
      </c>
      <c r="M152" s="135" t="s">
        <v>18968</v>
      </c>
      <c r="N152" s="148">
        <v>44608</v>
      </c>
      <c r="O152" s="147">
        <v>350000000</v>
      </c>
      <c r="P152" s="147">
        <v>316580000</v>
      </c>
      <c r="Q152" s="138">
        <v>32000000</v>
      </c>
      <c r="R152" s="136">
        <v>44795</v>
      </c>
    </row>
    <row r="153" spans="1:18" ht="54.75" customHeight="1">
      <c r="A153" s="146"/>
      <c r="B153" s="146"/>
      <c r="C153" s="134">
        <f t="shared" si="3"/>
        <v>134</v>
      </c>
      <c r="D153" s="135" t="s">
        <v>18967</v>
      </c>
      <c r="E153" s="135" t="s">
        <v>18968</v>
      </c>
      <c r="F153" s="135" t="s">
        <v>18969</v>
      </c>
      <c r="G153" s="135" t="s">
        <v>19403</v>
      </c>
      <c r="H153" s="135">
        <v>1</v>
      </c>
      <c r="I153" s="136">
        <v>33263</v>
      </c>
      <c r="J153" s="135" t="s">
        <v>19404</v>
      </c>
      <c r="K153" s="137" t="s">
        <v>19405</v>
      </c>
      <c r="L153" s="134">
        <v>42193568</v>
      </c>
      <c r="M153" s="135" t="s">
        <v>18968</v>
      </c>
      <c r="N153" s="136">
        <v>44564</v>
      </c>
      <c r="O153" s="135">
        <v>364000000</v>
      </c>
      <c r="P153" s="135">
        <v>360000000</v>
      </c>
      <c r="Q153" s="138">
        <v>36000000</v>
      </c>
      <c r="R153" s="139">
        <v>44797</v>
      </c>
    </row>
    <row r="154" spans="1:18" ht="54.75" customHeight="1">
      <c r="A154" s="146"/>
      <c r="B154" s="146"/>
      <c r="C154" s="134">
        <f t="shared" si="3"/>
        <v>135</v>
      </c>
      <c r="D154" s="135" t="s">
        <v>18967</v>
      </c>
      <c r="E154" s="135" t="s">
        <v>18968</v>
      </c>
      <c r="F154" s="135" t="s">
        <v>18973</v>
      </c>
      <c r="G154" s="135" t="s">
        <v>19406</v>
      </c>
      <c r="H154" s="135">
        <v>1</v>
      </c>
      <c r="I154" s="136">
        <v>31762</v>
      </c>
      <c r="J154" s="135" t="s">
        <v>19407</v>
      </c>
      <c r="K154" s="137" t="s">
        <v>19408</v>
      </c>
      <c r="L154" s="134"/>
      <c r="M154" s="135" t="s">
        <v>18968</v>
      </c>
      <c r="N154" s="136">
        <v>44608</v>
      </c>
      <c r="O154" s="135">
        <v>364000000</v>
      </c>
      <c r="P154" s="135">
        <v>317100000</v>
      </c>
      <c r="Q154" s="138">
        <v>32000000</v>
      </c>
      <c r="R154" s="139">
        <v>44797</v>
      </c>
    </row>
    <row r="155" spans="1:18" ht="54.75" customHeight="1">
      <c r="A155" s="146"/>
      <c r="B155" s="146"/>
      <c r="C155" s="134">
        <f t="shared" si="3"/>
        <v>136</v>
      </c>
      <c r="D155" s="135" t="s">
        <v>18967</v>
      </c>
      <c r="E155" s="135" t="s">
        <v>18968</v>
      </c>
      <c r="F155" s="135" t="s">
        <v>18973</v>
      </c>
      <c r="G155" s="135" t="s">
        <v>19409</v>
      </c>
      <c r="H155" s="135">
        <v>1</v>
      </c>
      <c r="I155" s="136">
        <v>33329</v>
      </c>
      <c r="J155" s="135" t="s">
        <v>19410</v>
      </c>
      <c r="K155" s="137" t="s">
        <v>19411</v>
      </c>
      <c r="L155" s="134">
        <v>44461261</v>
      </c>
      <c r="M155" s="135" t="s">
        <v>18968</v>
      </c>
      <c r="N155" s="136">
        <v>44590</v>
      </c>
      <c r="O155" s="135">
        <v>364000000</v>
      </c>
      <c r="P155" s="135">
        <v>336000000</v>
      </c>
      <c r="Q155" s="138">
        <v>32000000</v>
      </c>
      <c r="R155" s="136">
        <v>44797</v>
      </c>
    </row>
    <row r="156" spans="1:18" ht="54.75" customHeight="1">
      <c r="A156" s="146"/>
      <c r="B156" s="146"/>
      <c r="C156" s="134">
        <f t="shared" si="3"/>
        <v>137</v>
      </c>
      <c r="D156" s="135" t="s">
        <v>18967</v>
      </c>
      <c r="E156" s="135" t="s">
        <v>18968</v>
      </c>
      <c r="F156" s="135" t="s">
        <v>18973</v>
      </c>
      <c r="G156" s="135" t="s">
        <v>19412</v>
      </c>
      <c r="H156" s="135">
        <v>1</v>
      </c>
      <c r="I156" s="136">
        <v>32593</v>
      </c>
      <c r="J156" s="135" t="s">
        <v>18931</v>
      </c>
      <c r="K156" s="137" t="s">
        <v>19413</v>
      </c>
      <c r="L156" s="134">
        <v>45453269</v>
      </c>
      <c r="M156" s="135" t="s">
        <v>16</v>
      </c>
      <c r="N156" s="136">
        <v>44610</v>
      </c>
      <c r="O156" s="135">
        <v>350000000</v>
      </c>
      <c r="P156" s="135">
        <v>350000000</v>
      </c>
      <c r="Q156" s="138">
        <v>32000000</v>
      </c>
      <c r="R156" s="136">
        <v>44797</v>
      </c>
    </row>
    <row r="157" spans="1:18" ht="54.75" customHeight="1">
      <c r="A157" s="146"/>
      <c r="B157" s="146"/>
      <c r="C157" s="134">
        <f t="shared" si="3"/>
        <v>138</v>
      </c>
      <c r="D157" s="135" t="s">
        <v>18967</v>
      </c>
      <c r="E157" s="135" t="s">
        <v>18968</v>
      </c>
      <c r="F157" s="135" t="s">
        <v>18973</v>
      </c>
      <c r="G157" s="135" t="s">
        <v>19414</v>
      </c>
      <c r="H157" s="135">
        <v>2</v>
      </c>
      <c r="I157" s="136">
        <v>34288</v>
      </c>
      <c r="J157" s="135" t="s">
        <v>19415</v>
      </c>
      <c r="K157" s="137" t="s">
        <v>19416</v>
      </c>
      <c r="L157" s="134">
        <v>45294333</v>
      </c>
      <c r="M157" s="135" t="s">
        <v>15</v>
      </c>
      <c r="N157" s="136">
        <v>44604</v>
      </c>
      <c r="O157" s="135">
        <v>300000000</v>
      </c>
      <c r="P157" s="135">
        <v>300000000</v>
      </c>
      <c r="Q157" s="138">
        <v>32000000</v>
      </c>
      <c r="R157" s="136">
        <v>44797</v>
      </c>
    </row>
    <row r="158" spans="1:18" ht="54.75" customHeight="1">
      <c r="A158" s="146"/>
      <c r="B158" s="146"/>
      <c r="C158" s="134">
        <f t="shared" si="3"/>
        <v>139</v>
      </c>
      <c r="D158" s="135" t="s">
        <v>18967</v>
      </c>
      <c r="E158" s="135" t="s">
        <v>18968</v>
      </c>
      <c r="F158" s="135" t="s">
        <v>18973</v>
      </c>
      <c r="G158" s="135" t="s">
        <v>19417</v>
      </c>
      <c r="H158" s="135">
        <v>1</v>
      </c>
      <c r="I158" s="136">
        <v>27310</v>
      </c>
      <c r="J158" s="135" t="s">
        <v>19418</v>
      </c>
      <c r="K158" s="137" t="s">
        <v>19419</v>
      </c>
      <c r="L158" s="134"/>
      <c r="M158" s="135" t="s">
        <v>18968</v>
      </c>
      <c r="N158" s="136">
        <v>44622</v>
      </c>
      <c r="O158" s="135">
        <v>385000000</v>
      </c>
      <c r="P158" s="135">
        <v>385000000</v>
      </c>
      <c r="Q158" s="138">
        <v>32000000</v>
      </c>
      <c r="R158" s="136">
        <v>44797</v>
      </c>
    </row>
    <row r="159" spans="1:18" s="158" customFormat="1" ht="54.75" customHeight="1">
      <c r="A159" s="146"/>
      <c r="B159" s="146"/>
      <c r="C159" s="134">
        <f t="shared" si="3"/>
        <v>140</v>
      </c>
      <c r="D159" s="135" t="s">
        <v>18967</v>
      </c>
      <c r="E159" s="135" t="s">
        <v>18968</v>
      </c>
      <c r="F159" s="135" t="s">
        <v>18969</v>
      </c>
      <c r="G159" s="135" t="s">
        <v>19420</v>
      </c>
      <c r="H159" s="135">
        <v>1</v>
      </c>
      <c r="I159" s="136">
        <v>37600</v>
      </c>
      <c r="J159" s="135" t="s">
        <v>19421</v>
      </c>
      <c r="K159" s="137" t="s">
        <v>19422</v>
      </c>
      <c r="L159" s="134">
        <v>37719304</v>
      </c>
      <c r="M159" s="135" t="s">
        <v>17</v>
      </c>
      <c r="N159" s="136">
        <v>44492</v>
      </c>
      <c r="O159" s="135">
        <v>350000000</v>
      </c>
      <c r="P159" s="135">
        <v>300000000</v>
      </c>
      <c r="Q159" s="138">
        <v>30000000</v>
      </c>
      <c r="R159" s="136">
        <v>44797</v>
      </c>
    </row>
    <row r="160" spans="1:18" ht="54.75" customHeight="1">
      <c r="A160" s="146"/>
      <c r="B160" s="146"/>
      <c r="C160" s="134">
        <f t="shared" si="3"/>
        <v>141</v>
      </c>
      <c r="D160" s="135" t="s">
        <v>18967</v>
      </c>
      <c r="E160" s="135" t="s">
        <v>18968</v>
      </c>
      <c r="F160" s="135" t="s">
        <v>18969</v>
      </c>
      <c r="G160" s="135" t="s">
        <v>19423</v>
      </c>
      <c r="H160" s="135">
        <v>1</v>
      </c>
      <c r="I160" s="136">
        <v>31590</v>
      </c>
      <c r="J160" s="135" t="s">
        <v>19424</v>
      </c>
      <c r="K160" s="137" t="s">
        <v>19425</v>
      </c>
      <c r="L160" s="134"/>
      <c r="M160" s="135" t="s">
        <v>17</v>
      </c>
      <c r="N160" s="136">
        <v>44434</v>
      </c>
      <c r="O160" s="135">
        <v>350000000</v>
      </c>
      <c r="P160" s="135">
        <v>317500000</v>
      </c>
      <c r="Q160" s="138">
        <v>31750000</v>
      </c>
      <c r="R160" s="136">
        <v>44797</v>
      </c>
    </row>
    <row r="161" spans="1:18" ht="54.75" customHeight="1">
      <c r="A161" s="146"/>
      <c r="B161" s="146"/>
      <c r="C161" s="134">
        <f t="shared" si="3"/>
        <v>142</v>
      </c>
      <c r="D161" s="135" t="s">
        <v>18967</v>
      </c>
      <c r="E161" s="135" t="s">
        <v>18968</v>
      </c>
      <c r="F161" s="135" t="s">
        <v>18973</v>
      </c>
      <c r="G161" s="135" t="s">
        <v>19426</v>
      </c>
      <c r="H161" s="135">
        <v>2</v>
      </c>
      <c r="I161" s="136">
        <v>34503</v>
      </c>
      <c r="J161" s="135" t="s">
        <v>19427</v>
      </c>
      <c r="K161" s="137" t="s">
        <v>19428</v>
      </c>
      <c r="L161" s="134">
        <v>42965008</v>
      </c>
      <c r="M161" s="135" t="s">
        <v>51</v>
      </c>
      <c r="N161" s="136">
        <v>44572</v>
      </c>
      <c r="O161" s="135">
        <v>350000000</v>
      </c>
      <c r="P161" s="135">
        <v>325000000</v>
      </c>
      <c r="Q161" s="138">
        <v>32000000</v>
      </c>
      <c r="R161" s="136">
        <v>44797</v>
      </c>
    </row>
    <row r="162" spans="1:18" ht="54.75" customHeight="1">
      <c r="A162" s="146"/>
      <c r="B162" s="146"/>
      <c r="C162" s="134">
        <f t="shared" si="3"/>
        <v>143</v>
      </c>
      <c r="D162" s="135" t="s">
        <v>18967</v>
      </c>
      <c r="E162" s="135" t="s">
        <v>18968</v>
      </c>
      <c r="F162" s="135" t="s">
        <v>18969</v>
      </c>
      <c r="G162" s="135" t="s">
        <v>19429</v>
      </c>
      <c r="H162" s="135">
        <v>1</v>
      </c>
      <c r="I162" s="136">
        <v>32166</v>
      </c>
      <c r="J162" s="135" t="s">
        <v>19430</v>
      </c>
      <c r="K162" s="137" t="s">
        <v>19431</v>
      </c>
      <c r="L162" s="134"/>
      <c r="M162" s="135" t="s">
        <v>18968</v>
      </c>
      <c r="N162" s="136">
        <v>44568</v>
      </c>
      <c r="O162" s="135">
        <v>400000000</v>
      </c>
      <c r="P162" s="135">
        <v>385000000</v>
      </c>
      <c r="Q162" s="138">
        <v>36400000</v>
      </c>
      <c r="R162" s="136">
        <v>44797</v>
      </c>
    </row>
    <row r="163" spans="1:18" s="143" customFormat="1" ht="54.75" customHeight="1">
      <c r="A163" s="142"/>
      <c r="B163" s="142"/>
      <c r="C163" s="134">
        <f>1+C150</f>
        <v>144</v>
      </c>
      <c r="D163" s="135" t="s">
        <v>18967</v>
      </c>
      <c r="E163" s="135" t="s">
        <v>18968</v>
      </c>
      <c r="F163" s="135" t="s">
        <v>18973</v>
      </c>
      <c r="G163" s="135" t="s">
        <v>19432</v>
      </c>
      <c r="H163" s="135">
        <v>1</v>
      </c>
      <c r="I163" s="136" t="s">
        <v>19433</v>
      </c>
      <c r="J163" s="135" t="s">
        <v>19434</v>
      </c>
      <c r="K163" s="137" t="s">
        <v>19435</v>
      </c>
      <c r="L163" s="134">
        <v>45713887</v>
      </c>
      <c r="M163" s="135" t="s">
        <v>14</v>
      </c>
      <c r="N163" s="136">
        <v>44611</v>
      </c>
      <c r="O163" s="135">
        <v>350000000</v>
      </c>
      <c r="P163" s="135">
        <v>350000000</v>
      </c>
      <c r="Q163" s="138">
        <v>32000000</v>
      </c>
      <c r="R163" s="136">
        <v>44802</v>
      </c>
    </row>
    <row r="164" spans="1:18" s="143" customFormat="1" ht="54.75" customHeight="1">
      <c r="A164" s="142"/>
      <c r="B164" s="142"/>
      <c r="C164" s="134">
        <f t="shared" si="2"/>
        <v>145</v>
      </c>
      <c r="D164" s="135" t="s">
        <v>18967</v>
      </c>
      <c r="E164" s="135" t="s">
        <v>18968</v>
      </c>
      <c r="F164" s="135" t="s">
        <v>18969</v>
      </c>
      <c r="G164" s="135" t="s">
        <v>19436</v>
      </c>
      <c r="H164" s="135">
        <v>1</v>
      </c>
      <c r="I164" s="136" t="s">
        <v>19437</v>
      </c>
      <c r="J164" s="135" t="s">
        <v>19438</v>
      </c>
      <c r="K164" s="137" t="s">
        <v>19439</v>
      </c>
      <c r="L164" s="134"/>
      <c r="M164" s="135" t="s">
        <v>11</v>
      </c>
      <c r="N164" s="136">
        <v>44467</v>
      </c>
      <c r="O164" s="135">
        <v>350000000</v>
      </c>
      <c r="P164" s="135">
        <v>350000000</v>
      </c>
      <c r="Q164" s="138">
        <v>35000000</v>
      </c>
      <c r="R164" s="136">
        <v>44802</v>
      </c>
    </row>
    <row r="165" spans="1:18" s="143" customFormat="1" ht="54.75" customHeight="1">
      <c r="A165" s="142"/>
      <c r="B165" s="142"/>
      <c r="C165" s="134">
        <f>1+C154</f>
        <v>136</v>
      </c>
      <c r="D165" s="135" t="s">
        <v>18967</v>
      </c>
      <c r="E165" s="135" t="s">
        <v>18968</v>
      </c>
      <c r="F165" s="135" t="s">
        <v>18973</v>
      </c>
      <c r="G165" s="135" t="s">
        <v>19440</v>
      </c>
      <c r="H165" s="135">
        <v>1</v>
      </c>
      <c r="I165" s="136" t="s">
        <v>19441</v>
      </c>
      <c r="J165" s="135" t="s">
        <v>19442</v>
      </c>
      <c r="K165" s="137" t="s">
        <v>19443</v>
      </c>
      <c r="L165" s="134">
        <v>45691348</v>
      </c>
      <c r="M165" s="135" t="s">
        <v>19</v>
      </c>
      <c r="N165" s="136">
        <v>44614</v>
      </c>
      <c r="O165" s="135">
        <v>385000000</v>
      </c>
      <c r="P165" s="135">
        <v>385000000</v>
      </c>
      <c r="Q165" s="138">
        <v>32000000</v>
      </c>
      <c r="R165" s="139">
        <v>44802</v>
      </c>
    </row>
    <row r="166" spans="1:18" s="143" customFormat="1" ht="54.75" customHeight="1">
      <c r="A166" s="142"/>
      <c r="B166" s="142"/>
      <c r="C166" s="134">
        <f t="shared" si="2"/>
        <v>137</v>
      </c>
      <c r="D166" s="135" t="s">
        <v>18967</v>
      </c>
      <c r="E166" s="135" t="s">
        <v>18968</v>
      </c>
      <c r="F166" s="135" t="s">
        <v>18969</v>
      </c>
      <c r="G166" s="135" t="s">
        <v>19444</v>
      </c>
      <c r="H166" s="135">
        <v>2</v>
      </c>
      <c r="I166" s="136" t="s">
        <v>19445</v>
      </c>
      <c r="J166" s="135" t="s">
        <v>19446</v>
      </c>
      <c r="K166" s="137" t="s">
        <v>19447</v>
      </c>
      <c r="L166" s="134"/>
      <c r="M166" s="135" t="s">
        <v>18968</v>
      </c>
      <c r="N166" s="136">
        <v>44561</v>
      </c>
      <c r="O166" s="135">
        <v>364000000</v>
      </c>
      <c r="P166" s="135">
        <v>364000000</v>
      </c>
      <c r="Q166" s="138">
        <v>36400000</v>
      </c>
      <c r="R166" s="139">
        <v>44802</v>
      </c>
    </row>
    <row r="167" spans="1:18" s="143" customFormat="1" ht="54.75" customHeight="1">
      <c r="A167" s="142"/>
      <c r="B167" s="142"/>
      <c r="C167" s="134">
        <f t="shared" si="2"/>
        <v>138</v>
      </c>
      <c r="D167" s="135" t="s">
        <v>18967</v>
      </c>
      <c r="E167" s="135" t="s">
        <v>18968</v>
      </c>
      <c r="F167" s="135" t="s">
        <v>18973</v>
      </c>
      <c r="G167" s="135" t="s">
        <v>19448</v>
      </c>
      <c r="H167" s="135">
        <v>1</v>
      </c>
      <c r="I167" s="136" t="s">
        <v>19449</v>
      </c>
      <c r="J167" s="135" t="s">
        <v>19450</v>
      </c>
      <c r="K167" s="137" t="s">
        <v>19451</v>
      </c>
      <c r="L167" s="134"/>
      <c r="M167" s="135" t="s">
        <v>19452</v>
      </c>
      <c r="N167" s="136">
        <v>44610</v>
      </c>
      <c r="O167" s="135">
        <v>400000000</v>
      </c>
      <c r="P167" s="135">
        <v>379310000</v>
      </c>
      <c r="Q167" s="138">
        <v>32000000</v>
      </c>
      <c r="R167" s="136">
        <v>44802</v>
      </c>
    </row>
    <row r="168" spans="1:18" s="143" customFormat="1" ht="54.75" customHeight="1">
      <c r="A168" s="142"/>
      <c r="B168" s="142"/>
      <c r="C168" s="134">
        <f t="shared" si="2"/>
        <v>139</v>
      </c>
      <c r="D168" s="135" t="s">
        <v>18967</v>
      </c>
      <c r="E168" s="135" t="s">
        <v>18968</v>
      </c>
      <c r="F168" s="135" t="s">
        <v>18973</v>
      </c>
      <c r="G168" s="135" t="s">
        <v>19453</v>
      </c>
      <c r="H168" s="135">
        <v>1</v>
      </c>
      <c r="I168" s="136" t="s">
        <v>19454</v>
      </c>
      <c r="J168" s="135" t="s">
        <v>19455</v>
      </c>
      <c r="K168" s="137" t="s">
        <v>19456</v>
      </c>
      <c r="L168" s="134">
        <v>44712039</v>
      </c>
      <c r="M168" s="135" t="s">
        <v>14</v>
      </c>
      <c r="N168" s="136">
        <v>44597</v>
      </c>
      <c r="O168" s="135">
        <v>364000000</v>
      </c>
      <c r="P168" s="135">
        <v>317000000</v>
      </c>
      <c r="Q168" s="138">
        <v>32000000</v>
      </c>
      <c r="R168" s="136">
        <v>44802</v>
      </c>
    </row>
    <row r="169" spans="1:18" s="143" customFormat="1" ht="54.75" customHeight="1">
      <c r="A169" s="142"/>
      <c r="B169" s="142"/>
      <c r="C169" s="134">
        <f t="shared" si="2"/>
        <v>140</v>
      </c>
      <c r="D169" s="135" t="s">
        <v>18967</v>
      </c>
      <c r="E169" s="135" t="s">
        <v>18968</v>
      </c>
      <c r="F169" s="135" t="s">
        <v>18969</v>
      </c>
      <c r="G169" s="135" t="s">
        <v>19457</v>
      </c>
      <c r="H169" s="135">
        <v>1</v>
      </c>
      <c r="I169" s="136" t="s">
        <v>19458</v>
      </c>
      <c r="J169" s="135" t="s">
        <v>19459</v>
      </c>
      <c r="K169" s="137" t="s">
        <v>19460</v>
      </c>
      <c r="L169" s="134">
        <v>38261252</v>
      </c>
      <c r="M169" s="135" t="s">
        <v>17</v>
      </c>
      <c r="N169" s="136">
        <v>44509</v>
      </c>
      <c r="O169" s="135">
        <v>350000000</v>
      </c>
      <c r="P169" s="135">
        <v>350000000</v>
      </c>
      <c r="Q169" s="138">
        <v>35000000</v>
      </c>
      <c r="R169" s="136">
        <v>44802</v>
      </c>
    </row>
    <row r="170" spans="1:18" s="143" customFormat="1" ht="54.75" customHeight="1">
      <c r="A170" s="142"/>
      <c r="B170" s="142"/>
      <c r="C170" s="134">
        <f t="shared" si="2"/>
        <v>141</v>
      </c>
      <c r="D170" s="135" t="s">
        <v>18967</v>
      </c>
      <c r="E170" s="135" t="s">
        <v>18968</v>
      </c>
      <c r="F170" s="135" t="s">
        <v>18969</v>
      </c>
      <c r="G170" s="135" t="s">
        <v>19461</v>
      </c>
      <c r="H170" s="135">
        <v>2</v>
      </c>
      <c r="I170" s="136" t="s">
        <v>19462</v>
      </c>
      <c r="J170" s="135" t="s">
        <v>18935</v>
      </c>
      <c r="K170" s="137" t="s">
        <v>19463</v>
      </c>
      <c r="L170" s="134">
        <v>42107783</v>
      </c>
      <c r="M170" s="135" t="s">
        <v>18968</v>
      </c>
      <c r="N170" s="136">
        <v>44561</v>
      </c>
      <c r="O170" s="135">
        <v>364000000</v>
      </c>
      <c r="P170" s="135">
        <v>360000000</v>
      </c>
      <c r="Q170" s="138">
        <v>36000000</v>
      </c>
      <c r="R170" s="136">
        <v>44802</v>
      </c>
    </row>
    <row r="171" spans="1:18" s="145" customFormat="1" ht="54.75" customHeight="1">
      <c r="A171" s="142"/>
      <c r="B171" s="142"/>
      <c r="C171" s="134">
        <f>1+C156</f>
        <v>138</v>
      </c>
      <c r="D171" s="135" t="s">
        <v>18967</v>
      </c>
      <c r="E171" s="135" t="s">
        <v>18968</v>
      </c>
      <c r="F171" s="135" t="s">
        <v>18969</v>
      </c>
      <c r="G171" s="135" t="s">
        <v>19464</v>
      </c>
      <c r="H171" s="135">
        <v>1</v>
      </c>
      <c r="I171" s="136" t="s">
        <v>19465</v>
      </c>
      <c r="J171" s="135" t="s">
        <v>19466</v>
      </c>
      <c r="K171" s="137" t="s">
        <v>19467</v>
      </c>
      <c r="L171" s="134">
        <v>36934780</v>
      </c>
      <c r="M171" s="135" t="s">
        <v>17</v>
      </c>
      <c r="N171" s="136">
        <v>44482</v>
      </c>
      <c r="O171" s="135">
        <v>300000000</v>
      </c>
      <c r="P171" s="135">
        <v>299500000</v>
      </c>
      <c r="Q171" s="138">
        <v>29950000</v>
      </c>
      <c r="R171" s="136">
        <v>44802</v>
      </c>
    </row>
    <row r="172" spans="1:18" s="143" customFormat="1" ht="54.75" customHeight="1">
      <c r="A172" s="142"/>
      <c r="B172" s="142"/>
      <c r="C172" s="134">
        <f t="shared" si="2"/>
        <v>139</v>
      </c>
      <c r="D172" s="135" t="s">
        <v>18967</v>
      </c>
      <c r="E172" s="135" t="s">
        <v>18968</v>
      </c>
      <c r="F172" s="135" t="s">
        <v>18973</v>
      </c>
      <c r="G172" s="135" t="s">
        <v>19468</v>
      </c>
      <c r="H172" s="135">
        <v>2</v>
      </c>
      <c r="I172" s="136" t="s">
        <v>19469</v>
      </c>
      <c r="J172" s="135" t="s">
        <v>19470</v>
      </c>
      <c r="K172" s="137" t="s">
        <v>19471</v>
      </c>
      <c r="L172" s="134">
        <v>44831109</v>
      </c>
      <c r="M172" s="135" t="s">
        <v>14</v>
      </c>
      <c r="N172" s="136">
        <v>44608</v>
      </c>
      <c r="O172" s="135">
        <v>247800000</v>
      </c>
      <c r="P172" s="135">
        <v>247800000</v>
      </c>
      <c r="Q172" s="138">
        <v>32000000</v>
      </c>
      <c r="R172" s="136">
        <v>44802</v>
      </c>
    </row>
    <row r="173" spans="1:18" s="143" customFormat="1" ht="54.75" customHeight="1">
      <c r="A173" s="142"/>
      <c r="B173" s="142"/>
      <c r="C173" s="134">
        <f t="shared" si="2"/>
        <v>140</v>
      </c>
      <c r="D173" s="135" t="s">
        <v>18967</v>
      </c>
      <c r="E173" s="135" t="s">
        <v>18968</v>
      </c>
      <c r="F173" s="135" t="s">
        <v>18969</v>
      </c>
      <c r="G173" s="135" t="s">
        <v>19472</v>
      </c>
      <c r="H173" s="135">
        <v>1</v>
      </c>
      <c r="I173" s="136" t="s">
        <v>19473</v>
      </c>
      <c r="J173" s="135" t="s">
        <v>19474</v>
      </c>
      <c r="K173" s="137" t="s">
        <v>19475</v>
      </c>
      <c r="L173" s="134"/>
      <c r="M173" s="135" t="s">
        <v>19</v>
      </c>
      <c r="N173" s="136">
        <v>44435</v>
      </c>
      <c r="O173" s="135">
        <v>350000000</v>
      </c>
      <c r="P173" s="135">
        <v>350000000</v>
      </c>
      <c r="Q173" s="138">
        <v>35000000</v>
      </c>
      <c r="R173" s="136">
        <v>44802</v>
      </c>
    </row>
    <row r="174" spans="1:18" s="143" customFormat="1" ht="54.75" customHeight="1">
      <c r="A174" s="142"/>
      <c r="B174" s="142"/>
      <c r="C174" s="134">
        <f t="shared" si="2"/>
        <v>141</v>
      </c>
      <c r="D174" s="135" t="s">
        <v>18967</v>
      </c>
      <c r="E174" s="135" t="s">
        <v>18968</v>
      </c>
      <c r="F174" s="135" t="s">
        <v>18969</v>
      </c>
      <c r="G174" s="135" t="s">
        <v>19476</v>
      </c>
      <c r="H174" s="135">
        <v>1</v>
      </c>
      <c r="I174" s="136" t="s">
        <v>19477</v>
      </c>
      <c r="J174" s="135" t="s">
        <v>19478</v>
      </c>
      <c r="K174" s="137" t="s">
        <v>19479</v>
      </c>
      <c r="L174" s="134">
        <v>34844796</v>
      </c>
      <c r="M174" s="135" t="s">
        <v>17</v>
      </c>
      <c r="N174" s="136">
        <v>44434</v>
      </c>
      <c r="O174" s="135">
        <v>350000000</v>
      </c>
      <c r="P174" s="135">
        <v>318646000</v>
      </c>
      <c r="Q174" s="138">
        <v>31864600</v>
      </c>
      <c r="R174" s="136">
        <v>44802</v>
      </c>
    </row>
    <row r="175" spans="1:18" s="143" customFormat="1" ht="54.75" customHeight="1">
      <c r="A175" s="142"/>
      <c r="B175" s="142"/>
      <c r="C175" s="134">
        <f>1+C150</f>
        <v>144</v>
      </c>
      <c r="D175" s="135" t="s">
        <v>18967</v>
      </c>
      <c r="E175" s="135" t="s">
        <v>18968</v>
      </c>
      <c r="F175" s="135" t="s">
        <v>18969</v>
      </c>
      <c r="G175" s="135" t="s">
        <v>19480</v>
      </c>
      <c r="H175" s="135">
        <v>2</v>
      </c>
      <c r="I175" s="136" t="s">
        <v>19481</v>
      </c>
      <c r="J175" s="135" t="s">
        <v>19482</v>
      </c>
      <c r="K175" s="137" t="s">
        <v>19483</v>
      </c>
      <c r="L175" s="134">
        <v>42751206</v>
      </c>
      <c r="M175" s="135" t="s">
        <v>18968</v>
      </c>
      <c r="N175" s="136" t="s">
        <v>19484</v>
      </c>
      <c r="O175" s="135">
        <v>400000000</v>
      </c>
      <c r="P175" s="135">
        <v>385000000</v>
      </c>
      <c r="Q175" s="138">
        <v>36400000</v>
      </c>
      <c r="R175" s="139">
        <v>44804</v>
      </c>
    </row>
    <row r="176" spans="1:18" s="143" customFormat="1" ht="54.75" customHeight="1">
      <c r="A176" s="142"/>
      <c r="B176" s="142"/>
      <c r="C176" s="134">
        <f t="shared" si="2"/>
        <v>145</v>
      </c>
      <c r="D176" s="135" t="s">
        <v>18967</v>
      </c>
      <c r="E176" s="135" t="s">
        <v>18968</v>
      </c>
      <c r="F176" s="135" t="s">
        <v>18973</v>
      </c>
      <c r="G176" s="135" t="s">
        <v>19485</v>
      </c>
      <c r="H176" s="135">
        <v>2</v>
      </c>
      <c r="I176" s="136" t="s">
        <v>19486</v>
      </c>
      <c r="J176" s="135" t="s">
        <v>19487</v>
      </c>
      <c r="K176" s="137" t="s">
        <v>19488</v>
      </c>
      <c r="L176" s="134"/>
      <c r="M176" s="135" t="s">
        <v>18968</v>
      </c>
      <c r="N176" s="136" t="s">
        <v>19489</v>
      </c>
      <c r="O176" s="135">
        <v>400000000</v>
      </c>
      <c r="P176" s="135">
        <v>388465000</v>
      </c>
      <c r="Q176" s="138">
        <v>32000000</v>
      </c>
      <c r="R176" s="139">
        <v>44804</v>
      </c>
    </row>
    <row r="177" spans="1:18" s="143" customFormat="1" ht="54.75" customHeight="1">
      <c r="A177" s="142"/>
      <c r="B177" s="142"/>
      <c r="C177" s="134">
        <f t="shared" si="2"/>
        <v>146</v>
      </c>
      <c r="D177" s="135" t="s">
        <v>18967</v>
      </c>
      <c r="E177" s="135" t="s">
        <v>18968</v>
      </c>
      <c r="F177" s="135" t="s">
        <v>18973</v>
      </c>
      <c r="G177" s="135" t="s">
        <v>19490</v>
      </c>
      <c r="H177" s="135">
        <v>2</v>
      </c>
      <c r="I177" s="136" t="s">
        <v>19491</v>
      </c>
      <c r="J177" s="135" t="s">
        <v>19492</v>
      </c>
      <c r="K177" s="137" t="s">
        <v>19493</v>
      </c>
      <c r="L177" s="134">
        <v>46368237</v>
      </c>
      <c r="M177" s="135" t="s">
        <v>18968</v>
      </c>
      <c r="N177" s="136" t="s">
        <v>19494</v>
      </c>
      <c r="O177" s="135">
        <v>385000000</v>
      </c>
      <c r="P177" s="135">
        <v>359000000</v>
      </c>
      <c r="Q177" s="138">
        <v>32000000</v>
      </c>
      <c r="R177" s="136">
        <v>44804</v>
      </c>
    </row>
    <row r="178" spans="1:18" s="143" customFormat="1" ht="54.75" customHeight="1">
      <c r="A178" s="142"/>
      <c r="B178" s="142"/>
      <c r="C178" s="134">
        <f t="shared" si="2"/>
        <v>147</v>
      </c>
      <c r="D178" s="135" t="s">
        <v>18967</v>
      </c>
      <c r="E178" s="135" t="s">
        <v>18968</v>
      </c>
      <c r="F178" s="135" t="s">
        <v>18973</v>
      </c>
      <c r="G178" s="135" t="s">
        <v>19495</v>
      </c>
      <c r="H178" s="135">
        <v>2</v>
      </c>
      <c r="I178" s="136" t="s">
        <v>19496</v>
      </c>
      <c r="J178" s="135" t="s">
        <v>19497</v>
      </c>
      <c r="K178" s="137" t="s">
        <v>19498</v>
      </c>
      <c r="L178" s="134">
        <v>44149446</v>
      </c>
      <c r="M178" s="135" t="s">
        <v>17</v>
      </c>
      <c r="N178" s="136" t="s">
        <v>19499</v>
      </c>
      <c r="O178" s="135">
        <v>364000000</v>
      </c>
      <c r="P178" s="135">
        <v>364000000</v>
      </c>
      <c r="Q178" s="138">
        <v>32000000</v>
      </c>
      <c r="R178" s="136">
        <v>44804</v>
      </c>
    </row>
    <row r="179" spans="1:18" s="143" customFormat="1" ht="54.75" customHeight="1">
      <c r="A179" s="142"/>
      <c r="B179" s="142"/>
      <c r="C179" s="134">
        <f t="shared" si="2"/>
        <v>148</v>
      </c>
      <c r="D179" s="135" t="s">
        <v>18967</v>
      </c>
      <c r="E179" s="135" t="s">
        <v>18968</v>
      </c>
      <c r="F179" s="135" t="s">
        <v>18969</v>
      </c>
      <c r="G179" s="135" t="s">
        <v>19500</v>
      </c>
      <c r="H179" s="135">
        <v>1</v>
      </c>
      <c r="I179" s="136" t="s">
        <v>19501</v>
      </c>
      <c r="J179" s="135" t="s">
        <v>19502</v>
      </c>
      <c r="K179" s="137" t="s">
        <v>19503</v>
      </c>
      <c r="L179" s="134">
        <v>34603196</v>
      </c>
      <c r="M179" s="135" t="s">
        <v>18968</v>
      </c>
      <c r="N179" s="136" t="s">
        <v>19504</v>
      </c>
      <c r="O179" s="135">
        <v>364000000</v>
      </c>
      <c r="P179" s="135">
        <v>364000000</v>
      </c>
      <c r="Q179" s="138">
        <v>36400000</v>
      </c>
      <c r="R179" s="136">
        <v>44804</v>
      </c>
    </row>
    <row r="180" spans="1:18" s="143" customFormat="1" ht="54.75" customHeight="1">
      <c r="A180" s="142"/>
      <c r="B180" s="142"/>
      <c r="C180" s="134">
        <f t="shared" si="2"/>
        <v>149</v>
      </c>
      <c r="D180" s="135" t="s">
        <v>18967</v>
      </c>
      <c r="E180" s="135" t="s">
        <v>18968</v>
      </c>
      <c r="F180" s="135" t="s">
        <v>18969</v>
      </c>
      <c r="G180" s="135" t="s">
        <v>19505</v>
      </c>
      <c r="H180" s="135">
        <v>1</v>
      </c>
      <c r="I180" s="136" t="s">
        <v>19506</v>
      </c>
      <c r="J180" s="135" t="s">
        <v>19507</v>
      </c>
      <c r="K180" s="137" t="s">
        <v>19508</v>
      </c>
      <c r="L180" s="134"/>
      <c r="M180" s="135" t="s">
        <v>19279</v>
      </c>
      <c r="N180" s="136" t="s">
        <v>19509</v>
      </c>
      <c r="O180" s="135">
        <v>300000000</v>
      </c>
      <c r="P180" s="135">
        <v>300000000</v>
      </c>
      <c r="Q180" s="138">
        <v>30000000</v>
      </c>
      <c r="R180" s="136">
        <v>44804</v>
      </c>
    </row>
    <row r="181" spans="1:18" s="145" customFormat="1" ht="54.75" customHeight="1">
      <c r="A181" s="142"/>
      <c r="B181" s="142"/>
      <c r="C181" s="134">
        <f t="shared" si="2"/>
        <v>150</v>
      </c>
      <c r="D181" s="135" t="s">
        <v>18967</v>
      </c>
      <c r="E181" s="135" t="s">
        <v>18968</v>
      </c>
      <c r="F181" s="135" t="s">
        <v>18969</v>
      </c>
      <c r="G181" s="135" t="s">
        <v>19510</v>
      </c>
      <c r="H181" s="135">
        <v>1</v>
      </c>
      <c r="I181" s="136" t="s">
        <v>19511</v>
      </c>
      <c r="J181" s="135" t="s">
        <v>19512</v>
      </c>
      <c r="K181" s="137" t="s">
        <v>19513</v>
      </c>
      <c r="L181" s="134"/>
      <c r="M181" s="135" t="s">
        <v>18968</v>
      </c>
      <c r="N181" s="136" t="s">
        <v>19504</v>
      </c>
      <c r="O181" s="135">
        <v>320000000</v>
      </c>
      <c r="P181" s="135">
        <v>300000000</v>
      </c>
      <c r="Q181" s="138">
        <v>30000000</v>
      </c>
      <c r="R181" s="136">
        <v>44804</v>
      </c>
    </row>
    <row r="182" spans="1:18" s="143" customFormat="1" ht="54.75" customHeight="1">
      <c r="A182" s="142"/>
      <c r="B182" s="142"/>
      <c r="C182" s="134">
        <f t="shared" si="2"/>
        <v>151</v>
      </c>
      <c r="D182" s="135" t="s">
        <v>18967</v>
      </c>
      <c r="E182" s="135" t="s">
        <v>18968</v>
      </c>
      <c r="F182" s="135" t="s">
        <v>18969</v>
      </c>
      <c r="G182" s="135" t="s">
        <v>19514</v>
      </c>
      <c r="H182" s="135">
        <v>2</v>
      </c>
      <c r="I182" s="136" t="s">
        <v>19515</v>
      </c>
      <c r="J182" s="135" t="s">
        <v>19516</v>
      </c>
      <c r="K182" s="137" t="s">
        <v>19517</v>
      </c>
      <c r="L182" s="134"/>
      <c r="M182" s="135" t="s">
        <v>14</v>
      </c>
      <c r="N182" s="136" t="s">
        <v>19518</v>
      </c>
      <c r="O182" s="135">
        <v>350000000</v>
      </c>
      <c r="P182" s="135">
        <v>299950000</v>
      </c>
      <c r="Q182" s="138">
        <v>29950000</v>
      </c>
      <c r="R182" s="136">
        <v>44804</v>
      </c>
    </row>
    <row r="183" spans="1:18" s="143" customFormat="1" ht="54.75" customHeight="1">
      <c r="A183" s="142"/>
      <c r="B183" s="142"/>
      <c r="C183" s="134">
        <f t="shared" si="2"/>
        <v>152</v>
      </c>
      <c r="D183" s="135" t="s">
        <v>18967</v>
      </c>
      <c r="E183" s="135" t="s">
        <v>18968</v>
      </c>
      <c r="F183" s="135" t="s">
        <v>18969</v>
      </c>
      <c r="G183" s="135" t="s">
        <v>19519</v>
      </c>
      <c r="H183" s="135">
        <v>2</v>
      </c>
      <c r="I183" s="136" t="s">
        <v>19520</v>
      </c>
      <c r="J183" s="135" t="s">
        <v>19521</v>
      </c>
      <c r="K183" s="137" t="s">
        <v>19522</v>
      </c>
      <c r="L183" s="134">
        <v>42189119</v>
      </c>
      <c r="M183" s="135" t="s">
        <v>17</v>
      </c>
      <c r="N183" s="136" t="s">
        <v>19523</v>
      </c>
      <c r="O183" s="135">
        <v>364000000</v>
      </c>
      <c r="P183" s="135">
        <v>352408000</v>
      </c>
      <c r="Q183" s="138">
        <v>35240800</v>
      </c>
      <c r="R183" s="136">
        <v>44804</v>
      </c>
    </row>
    <row r="184" spans="1:18" s="143" customFormat="1" ht="54.75" customHeight="1">
      <c r="A184" s="142"/>
      <c r="B184" s="142"/>
      <c r="C184" s="134">
        <f t="shared" si="2"/>
        <v>153</v>
      </c>
      <c r="D184" s="135" t="s">
        <v>18967</v>
      </c>
      <c r="E184" s="135" t="s">
        <v>18968</v>
      </c>
      <c r="F184" s="135" t="s">
        <v>18973</v>
      </c>
      <c r="G184" s="135" t="s">
        <v>19524</v>
      </c>
      <c r="H184" s="135">
        <v>1</v>
      </c>
      <c r="I184" s="136" t="s">
        <v>19525</v>
      </c>
      <c r="J184" s="135" t="s">
        <v>19526</v>
      </c>
      <c r="K184" s="137" t="s">
        <v>19527</v>
      </c>
      <c r="L184" s="134">
        <v>44948979</v>
      </c>
      <c r="M184" s="135" t="s">
        <v>19279</v>
      </c>
      <c r="N184" s="136" t="s">
        <v>19528</v>
      </c>
      <c r="O184" s="135">
        <v>364000000</v>
      </c>
      <c r="P184" s="135">
        <v>352408000</v>
      </c>
      <c r="Q184" s="138">
        <v>32000000</v>
      </c>
      <c r="R184" s="136">
        <v>44804</v>
      </c>
    </row>
    <row r="185" spans="1:18" s="145" customFormat="1" ht="54.75" customHeight="1">
      <c r="A185" s="142"/>
      <c r="B185" s="142"/>
      <c r="C185" s="134">
        <f>1+C170</f>
        <v>142</v>
      </c>
      <c r="D185" s="135" t="s">
        <v>18967</v>
      </c>
      <c r="E185" s="135" t="s">
        <v>18968</v>
      </c>
      <c r="F185" s="135" t="s">
        <v>18969</v>
      </c>
      <c r="G185" s="135" t="s">
        <v>19529</v>
      </c>
      <c r="H185" s="135">
        <v>1</v>
      </c>
      <c r="I185" s="136" t="s">
        <v>19530</v>
      </c>
      <c r="J185" s="135" t="s">
        <v>19531</v>
      </c>
      <c r="K185" s="137" t="s">
        <v>19532</v>
      </c>
      <c r="L185" s="134"/>
      <c r="M185" s="135" t="s">
        <v>19279</v>
      </c>
      <c r="N185" s="136" t="s">
        <v>19533</v>
      </c>
      <c r="O185" s="135">
        <v>364000000</v>
      </c>
      <c r="P185" s="135">
        <v>364000000</v>
      </c>
      <c r="Q185" s="138">
        <v>36400000</v>
      </c>
      <c r="R185" s="136">
        <v>44816</v>
      </c>
    </row>
    <row r="186" spans="1:18" s="143" customFormat="1" ht="54.75" customHeight="1">
      <c r="A186" s="142"/>
      <c r="B186" s="142"/>
      <c r="C186" s="134">
        <f t="shared" si="2"/>
        <v>143</v>
      </c>
      <c r="D186" s="135" t="s">
        <v>18967</v>
      </c>
      <c r="E186" s="135" t="s">
        <v>18968</v>
      </c>
      <c r="F186" s="135" t="s">
        <v>18969</v>
      </c>
      <c r="G186" s="135" t="s">
        <v>19534</v>
      </c>
      <c r="H186" s="135">
        <v>1</v>
      </c>
      <c r="I186" s="136" t="s">
        <v>19535</v>
      </c>
      <c r="J186" s="135" t="s">
        <v>19536</v>
      </c>
      <c r="K186" s="137" t="s">
        <v>19537</v>
      </c>
      <c r="L186" s="134"/>
      <c r="M186" s="135" t="s">
        <v>18968</v>
      </c>
      <c r="N186" s="136" t="s">
        <v>19504</v>
      </c>
      <c r="O186" s="135">
        <v>310000000</v>
      </c>
      <c r="P186" s="135">
        <v>295500000</v>
      </c>
      <c r="Q186" s="138">
        <v>29550000</v>
      </c>
      <c r="R186" s="136">
        <v>44816</v>
      </c>
    </row>
    <row r="187" spans="1:18" s="143" customFormat="1" ht="54.75" customHeight="1">
      <c r="A187" s="142"/>
      <c r="B187" s="142"/>
      <c r="C187" s="134">
        <f t="shared" si="2"/>
        <v>144</v>
      </c>
      <c r="D187" s="135" t="s">
        <v>18967</v>
      </c>
      <c r="E187" s="135" t="s">
        <v>18968</v>
      </c>
      <c r="F187" s="135" t="s">
        <v>18973</v>
      </c>
      <c r="G187" s="135" t="s">
        <v>19538</v>
      </c>
      <c r="H187" s="135">
        <v>1</v>
      </c>
      <c r="I187" s="136" t="s">
        <v>19539</v>
      </c>
      <c r="J187" s="135" t="s">
        <v>19540</v>
      </c>
      <c r="K187" s="137" t="s">
        <v>19541</v>
      </c>
      <c r="L187" s="134">
        <v>44420320</v>
      </c>
      <c r="M187" s="135" t="s">
        <v>18968</v>
      </c>
      <c r="N187" s="136" t="s">
        <v>19542</v>
      </c>
      <c r="O187" s="135">
        <v>364000000</v>
      </c>
      <c r="P187" s="135">
        <v>364000000</v>
      </c>
      <c r="Q187" s="138">
        <v>32000000</v>
      </c>
      <c r="R187" s="136">
        <v>44816</v>
      </c>
    </row>
    <row r="188" spans="1:18" s="143" customFormat="1" ht="54.75" customHeight="1">
      <c r="A188" s="142"/>
      <c r="B188" s="142"/>
      <c r="C188" s="134">
        <f t="shared" si="2"/>
        <v>145</v>
      </c>
      <c r="D188" s="135" t="s">
        <v>18967</v>
      </c>
      <c r="E188" s="135" t="s">
        <v>18968</v>
      </c>
      <c r="F188" s="135" t="s">
        <v>18973</v>
      </c>
      <c r="G188" s="135" t="s">
        <v>19543</v>
      </c>
      <c r="H188" s="135">
        <v>2</v>
      </c>
      <c r="I188" s="136" t="s">
        <v>19544</v>
      </c>
      <c r="J188" s="135" t="s">
        <v>19545</v>
      </c>
      <c r="K188" s="137" t="s">
        <v>19546</v>
      </c>
      <c r="L188" s="134">
        <v>46189980</v>
      </c>
      <c r="M188" s="135" t="s">
        <v>18968</v>
      </c>
      <c r="N188" s="136" t="s">
        <v>19547</v>
      </c>
      <c r="O188" s="135">
        <v>364000000</v>
      </c>
      <c r="P188" s="135">
        <v>337000000</v>
      </c>
      <c r="Q188" s="138">
        <v>32000000</v>
      </c>
      <c r="R188" s="136">
        <v>44816</v>
      </c>
    </row>
    <row r="189" spans="1:18" s="143" customFormat="1" ht="54.75" customHeight="1">
      <c r="A189" s="142"/>
      <c r="B189" s="142"/>
      <c r="C189" s="134">
        <f>1+C154</f>
        <v>136</v>
      </c>
      <c r="D189" s="135" t="s">
        <v>18967</v>
      </c>
      <c r="E189" s="135" t="s">
        <v>18968</v>
      </c>
      <c r="F189" s="135" t="s">
        <v>18969</v>
      </c>
      <c r="G189" s="135" t="s">
        <v>19548</v>
      </c>
      <c r="H189" s="135">
        <v>2</v>
      </c>
      <c r="I189" s="136" t="s">
        <v>19549</v>
      </c>
      <c r="J189" s="135" t="s">
        <v>19550</v>
      </c>
      <c r="K189" s="137" t="s">
        <v>19551</v>
      </c>
      <c r="L189" s="134">
        <v>42215478</v>
      </c>
      <c r="M189" s="135" t="s">
        <v>19279</v>
      </c>
      <c r="N189" s="136" t="s">
        <v>19552</v>
      </c>
      <c r="O189" s="135">
        <v>364000000</v>
      </c>
      <c r="P189" s="135">
        <v>352408000</v>
      </c>
      <c r="Q189" s="138">
        <v>35240800</v>
      </c>
      <c r="R189" s="139">
        <v>44816</v>
      </c>
    </row>
    <row r="190" spans="1:18" s="143" customFormat="1" ht="54.75" customHeight="1">
      <c r="A190" s="142"/>
      <c r="B190" s="142"/>
      <c r="C190" s="134">
        <f t="shared" si="2"/>
        <v>137</v>
      </c>
      <c r="D190" s="135" t="s">
        <v>18967</v>
      </c>
      <c r="E190" s="135" t="s">
        <v>18968</v>
      </c>
      <c r="F190" s="135" t="s">
        <v>18973</v>
      </c>
      <c r="G190" s="135" t="s">
        <v>19553</v>
      </c>
      <c r="H190" s="135">
        <v>2</v>
      </c>
      <c r="I190" s="136" t="s">
        <v>19554</v>
      </c>
      <c r="J190" s="135" t="s">
        <v>19555</v>
      </c>
      <c r="K190" s="137" t="s">
        <v>19556</v>
      </c>
      <c r="L190" s="134">
        <v>46411068</v>
      </c>
      <c r="M190" s="135" t="s">
        <v>18968</v>
      </c>
      <c r="N190" s="136" t="s">
        <v>19494</v>
      </c>
      <c r="O190" s="135">
        <v>364000000</v>
      </c>
      <c r="P190" s="135">
        <v>299500000</v>
      </c>
      <c r="Q190" s="138">
        <v>32000000</v>
      </c>
      <c r="R190" s="139">
        <v>44816</v>
      </c>
    </row>
    <row r="191" spans="1:18" s="143" customFormat="1" ht="54.75" customHeight="1">
      <c r="A191" s="142"/>
      <c r="B191" s="142"/>
      <c r="C191" s="134">
        <f t="shared" si="2"/>
        <v>138</v>
      </c>
      <c r="D191" s="135" t="s">
        <v>18967</v>
      </c>
      <c r="E191" s="135" t="s">
        <v>18968</v>
      </c>
      <c r="F191" s="135" t="s">
        <v>18973</v>
      </c>
      <c r="G191" s="135" t="s">
        <v>19557</v>
      </c>
      <c r="H191" s="135">
        <v>1</v>
      </c>
      <c r="I191" s="136" t="s">
        <v>19558</v>
      </c>
      <c r="J191" s="135" t="s">
        <v>19559</v>
      </c>
      <c r="K191" s="137" t="s">
        <v>19560</v>
      </c>
      <c r="L191" s="134">
        <v>42981094</v>
      </c>
      <c r="M191" s="135" t="s">
        <v>18968</v>
      </c>
      <c r="N191" s="136" t="s">
        <v>19561</v>
      </c>
      <c r="O191" s="135">
        <v>320000000</v>
      </c>
      <c r="P191" s="135">
        <v>320000000</v>
      </c>
      <c r="Q191" s="138">
        <v>32000000</v>
      </c>
      <c r="R191" s="136">
        <v>44816</v>
      </c>
    </row>
    <row r="192" spans="1:18" s="143" customFormat="1" ht="54.75" customHeight="1">
      <c r="A192" s="142"/>
      <c r="B192" s="142"/>
      <c r="C192" s="134">
        <f t="shared" si="2"/>
        <v>139</v>
      </c>
      <c r="D192" s="135" t="s">
        <v>18967</v>
      </c>
      <c r="E192" s="135" t="s">
        <v>18968</v>
      </c>
      <c r="F192" s="135" t="s">
        <v>18969</v>
      </c>
      <c r="G192" s="135" t="s">
        <v>19562</v>
      </c>
      <c r="H192" s="135">
        <v>2</v>
      </c>
      <c r="I192" s="136" t="s">
        <v>19563</v>
      </c>
      <c r="J192" s="135" t="s">
        <v>19564</v>
      </c>
      <c r="K192" s="137" t="s">
        <v>19565</v>
      </c>
      <c r="L192" s="134">
        <v>42140721</v>
      </c>
      <c r="M192" s="135" t="s">
        <v>18968</v>
      </c>
      <c r="N192" s="136" t="s">
        <v>19566</v>
      </c>
      <c r="O192" s="135">
        <v>364000000</v>
      </c>
      <c r="P192" s="135">
        <v>242372000</v>
      </c>
      <c r="Q192" s="138">
        <v>24237200</v>
      </c>
      <c r="R192" s="136">
        <v>44816</v>
      </c>
    </row>
    <row r="193" spans="1:18" s="143" customFormat="1" ht="54.75" customHeight="1">
      <c r="A193" s="142"/>
      <c r="B193" s="142"/>
      <c r="C193" s="134">
        <f t="shared" si="2"/>
        <v>140</v>
      </c>
      <c r="D193" s="135" t="s">
        <v>18967</v>
      </c>
      <c r="E193" s="135" t="s">
        <v>18968</v>
      </c>
      <c r="F193" s="135" t="s">
        <v>18973</v>
      </c>
      <c r="G193" s="135" t="s">
        <v>19567</v>
      </c>
      <c r="H193" s="135">
        <v>2</v>
      </c>
      <c r="I193" s="136" t="s">
        <v>19568</v>
      </c>
      <c r="J193" s="135" t="s">
        <v>19569</v>
      </c>
      <c r="K193" s="137" t="s">
        <v>19570</v>
      </c>
      <c r="L193" s="134">
        <v>44354791</v>
      </c>
      <c r="M193" s="135" t="s">
        <v>11</v>
      </c>
      <c r="N193" s="136" t="s">
        <v>19571</v>
      </c>
      <c r="O193" s="135">
        <v>360000000</v>
      </c>
      <c r="P193" s="135">
        <v>360000000</v>
      </c>
      <c r="Q193" s="138">
        <v>32000000</v>
      </c>
      <c r="R193" s="136">
        <v>44816</v>
      </c>
    </row>
    <row r="194" spans="1:18" s="143" customFormat="1" ht="54.75" customHeight="1">
      <c r="A194" s="142"/>
      <c r="B194" s="142"/>
      <c r="C194" s="134">
        <f t="shared" si="2"/>
        <v>141</v>
      </c>
      <c r="D194" s="135" t="s">
        <v>18967</v>
      </c>
      <c r="E194" s="135" t="s">
        <v>18968</v>
      </c>
      <c r="F194" s="135" t="s">
        <v>18969</v>
      </c>
      <c r="G194" s="135" t="s">
        <v>19572</v>
      </c>
      <c r="H194" s="135">
        <v>2</v>
      </c>
      <c r="I194" s="136" t="s">
        <v>19573</v>
      </c>
      <c r="J194" s="135" t="s">
        <v>19574</v>
      </c>
      <c r="K194" s="137" t="s">
        <v>19575</v>
      </c>
      <c r="L194" s="134">
        <v>34732535</v>
      </c>
      <c r="M194" s="135" t="s">
        <v>17</v>
      </c>
      <c r="N194" s="136" t="s">
        <v>19576</v>
      </c>
      <c r="O194" s="135">
        <v>350000000</v>
      </c>
      <c r="P194" s="135">
        <v>350000000</v>
      </c>
      <c r="Q194" s="138">
        <v>35000000</v>
      </c>
      <c r="R194" s="136">
        <v>44816</v>
      </c>
    </row>
    <row r="195" spans="1:18" s="145" customFormat="1" ht="54.75" customHeight="1">
      <c r="A195" s="142"/>
      <c r="B195" s="142"/>
      <c r="C195" s="134">
        <f t="shared" si="2"/>
        <v>142</v>
      </c>
      <c r="D195" s="135" t="s">
        <v>18967</v>
      </c>
      <c r="E195" s="135" t="s">
        <v>18968</v>
      </c>
      <c r="F195" s="135" t="s">
        <v>18973</v>
      </c>
      <c r="G195" s="135" t="s">
        <v>19577</v>
      </c>
      <c r="H195" s="135">
        <v>2</v>
      </c>
      <c r="I195" s="136" t="s">
        <v>19578</v>
      </c>
      <c r="J195" s="135" t="s">
        <v>19579</v>
      </c>
      <c r="K195" s="137" t="s">
        <v>19580</v>
      </c>
      <c r="L195" s="134">
        <v>46278904</v>
      </c>
      <c r="M195" s="135" t="s">
        <v>18968</v>
      </c>
      <c r="N195" s="136" t="s">
        <v>19547</v>
      </c>
      <c r="O195" s="135">
        <v>380000000</v>
      </c>
      <c r="P195" s="135">
        <v>377000000</v>
      </c>
      <c r="Q195" s="138">
        <v>32000000</v>
      </c>
      <c r="R195" s="136">
        <v>44816</v>
      </c>
    </row>
    <row r="196" spans="1:18" s="143" customFormat="1" ht="54.75" customHeight="1">
      <c r="A196" s="142"/>
      <c r="B196" s="142"/>
      <c r="C196" s="134">
        <f>1+C182</f>
        <v>152</v>
      </c>
      <c r="D196" s="135" t="s">
        <v>18967</v>
      </c>
      <c r="E196" s="135" t="s">
        <v>18968</v>
      </c>
      <c r="F196" s="135" t="s">
        <v>18973</v>
      </c>
      <c r="G196" s="135" t="s">
        <v>19581</v>
      </c>
      <c r="H196" s="135">
        <v>1</v>
      </c>
      <c r="I196" s="136" t="s">
        <v>19582</v>
      </c>
      <c r="J196" s="135" t="s">
        <v>19583</v>
      </c>
      <c r="K196" s="137" t="s">
        <v>19584</v>
      </c>
      <c r="L196" s="134">
        <v>45398088</v>
      </c>
      <c r="M196" s="135" t="s">
        <v>14</v>
      </c>
      <c r="N196" s="136" t="s">
        <v>19585</v>
      </c>
      <c r="O196" s="135">
        <v>320000000</v>
      </c>
      <c r="P196" s="135">
        <v>320000000</v>
      </c>
      <c r="Q196" s="138">
        <v>32000000</v>
      </c>
      <c r="R196" s="136">
        <v>44816</v>
      </c>
    </row>
    <row r="197" spans="1:18" s="143" customFormat="1" ht="54.75" customHeight="1">
      <c r="A197" s="142"/>
      <c r="B197" s="142"/>
      <c r="C197" s="134">
        <f t="shared" si="2"/>
        <v>153</v>
      </c>
      <c r="D197" s="135" t="s">
        <v>18967</v>
      </c>
      <c r="E197" s="135" t="s">
        <v>18968</v>
      </c>
      <c r="F197" s="135" t="s">
        <v>18973</v>
      </c>
      <c r="G197" s="135" t="s">
        <v>19586</v>
      </c>
      <c r="H197" s="135">
        <v>1</v>
      </c>
      <c r="I197" s="136" t="s">
        <v>19587</v>
      </c>
      <c r="J197" s="135" t="s">
        <v>19588</v>
      </c>
      <c r="K197" s="137" t="s">
        <v>19589</v>
      </c>
      <c r="L197" s="134">
        <v>45638248</v>
      </c>
      <c r="M197" s="135" t="s">
        <v>18968</v>
      </c>
      <c r="N197" s="136" t="s">
        <v>19590</v>
      </c>
      <c r="O197" s="135">
        <v>350000000</v>
      </c>
      <c r="P197" s="135">
        <v>349981280</v>
      </c>
      <c r="Q197" s="138">
        <v>32000000</v>
      </c>
      <c r="R197" s="136">
        <v>44816</v>
      </c>
    </row>
    <row r="198" spans="1:18" s="143" customFormat="1" ht="54.75" customHeight="1">
      <c r="A198" s="142"/>
      <c r="B198" s="142"/>
      <c r="C198" s="134">
        <f t="shared" si="2"/>
        <v>154</v>
      </c>
      <c r="D198" s="135" t="s">
        <v>18967</v>
      </c>
      <c r="E198" s="135" t="s">
        <v>18968</v>
      </c>
      <c r="F198" s="135" t="s">
        <v>18969</v>
      </c>
      <c r="G198" s="135" t="s">
        <v>19591</v>
      </c>
      <c r="H198" s="135">
        <v>1</v>
      </c>
      <c r="I198" s="136" t="s">
        <v>19592</v>
      </c>
      <c r="J198" s="135" t="s">
        <v>19593</v>
      </c>
      <c r="K198" s="137" t="s">
        <v>19594</v>
      </c>
      <c r="L198" s="134"/>
      <c r="M198" s="135" t="s">
        <v>18968</v>
      </c>
      <c r="N198" s="136" t="s">
        <v>19595</v>
      </c>
      <c r="O198" s="135">
        <v>364000000</v>
      </c>
      <c r="P198" s="135">
        <v>364000000</v>
      </c>
      <c r="Q198" s="138">
        <v>36400000</v>
      </c>
      <c r="R198" s="136">
        <v>44816</v>
      </c>
    </row>
    <row r="199" spans="1:18" s="143" customFormat="1" ht="54.75" customHeight="1">
      <c r="A199" s="142"/>
      <c r="B199" s="142"/>
      <c r="C199" s="134">
        <f>1+C151</f>
        <v>133</v>
      </c>
      <c r="D199" s="135" t="s">
        <v>18967</v>
      </c>
      <c r="E199" s="135" t="s">
        <v>18968</v>
      </c>
      <c r="F199" s="135" t="s">
        <v>18973</v>
      </c>
      <c r="G199" s="135" t="s">
        <v>19596</v>
      </c>
      <c r="H199" s="135">
        <v>1</v>
      </c>
      <c r="I199" s="136" t="s">
        <v>19597</v>
      </c>
      <c r="J199" s="135" t="s">
        <v>19598</v>
      </c>
      <c r="K199" s="137" t="s">
        <v>19599</v>
      </c>
      <c r="L199" s="134">
        <v>44187237</v>
      </c>
      <c r="M199" s="135" t="s">
        <v>51</v>
      </c>
      <c r="N199" s="136" t="s">
        <v>19600</v>
      </c>
      <c r="O199" s="135">
        <v>320000000</v>
      </c>
      <c r="P199" s="135">
        <v>299500000</v>
      </c>
      <c r="Q199" s="138">
        <v>32000000</v>
      </c>
      <c r="R199" s="139">
        <v>44820</v>
      </c>
    </row>
    <row r="200" spans="1:18" s="143" customFormat="1" ht="54.75" customHeight="1">
      <c r="A200" s="142"/>
      <c r="B200" s="142"/>
      <c r="C200" s="134">
        <f t="shared" si="2"/>
        <v>134</v>
      </c>
      <c r="D200" s="135" t="s">
        <v>18967</v>
      </c>
      <c r="E200" s="135" t="s">
        <v>18968</v>
      </c>
      <c r="F200" s="135" t="s">
        <v>18973</v>
      </c>
      <c r="G200" s="135" t="s">
        <v>19601</v>
      </c>
      <c r="H200" s="135">
        <v>1</v>
      </c>
      <c r="I200" s="136" t="s">
        <v>19602</v>
      </c>
      <c r="J200" s="135" t="s">
        <v>19603</v>
      </c>
      <c r="K200" s="137" t="s">
        <v>19604</v>
      </c>
      <c r="L200" s="134">
        <v>44579150</v>
      </c>
      <c r="M200" s="135" t="s">
        <v>19605</v>
      </c>
      <c r="N200" s="136" t="s">
        <v>19606</v>
      </c>
      <c r="O200" s="135">
        <v>364000000</v>
      </c>
      <c r="P200" s="135">
        <v>352408000</v>
      </c>
      <c r="Q200" s="138">
        <v>32000000</v>
      </c>
      <c r="R200" s="139">
        <v>44820</v>
      </c>
    </row>
    <row r="201" spans="1:18" s="143" customFormat="1" ht="54.75" customHeight="1">
      <c r="A201" s="142"/>
      <c r="B201" s="142"/>
      <c r="C201" s="134">
        <f t="shared" si="2"/>
        <v>135</v>
      </c>
      <c r="D201" s="135" t="s">
        <v>18967</v>
      </c>
      <c r="E201" s="135" t="s">
        <v>18968</v>
      </c>
      <c r="F201" s="135" t="s">
        <v>18969</v>
      </c>
      <c r="G201" s="135" t="s">
        <v>19607</v>
      </c>
      <c r="H201" s="135">
        <v>1</v>
      </c>
      <c r="I201" s="136" t="s">
        <v>19608</v>
      </c>
      <c r="J201" s="135" t="s">
        <v>19609</v>
      </c>
      <c r="K201" s="137" t="s">
        <v>19610</v>
      </c>
      <c r="L201" s="134">
        <v>42869070</v>
      </c>
      <c r="M201" s="135" t="s">
        <v>18968</v>
      </c>
      <c r="N201" s="136" t="s">
        <v>19561</v>
      </c>
      <c r="O201" s="135">
        <v>400000000</v>
      </c>
      <c r="P201" s="135">
        <v>385000000</v>
      </c>
      <c r="Q201" s="138">
        <v>36400000</v>
      </c>
      <c r="R201" s="136">
        <v>44820</v>
      </c>
    </row>
    <row r="202" spans="1:18" s="143" customFormat="1" ht="54.75" customHeight="1">
      <c r="A202" s="142"/>
      <c r="B202" s="142"/>
      <c r="C202" s="134">
        <f t="shared" ref="C202:C265" si="4">1+C201</f>
        <v>136</v>
      </c>
      <c r="D202" s="135" t="s">
        <v>18967</v>
      </c>
      <c r="E202" s="135" t="s">
        <v>18968</v>
      </c>
      <c r="F202" s="135" t="s">
        <v>18973</v>
      </c>
      <c r="G202" s="135" t="s">
        <v>19611</v>
      </c>
      <c r="H202" s="135">
        <v>1</v>
      </c>
      <c r="I202" s="136" t="s">
        <v>19612</v>
      </c>
      <c r="J202" s="135" t="s">
        <v>19613</v>
      </c>
      <c r="K202" s="137" t="s">
        <v>19614</v>
      </c>
      <c r="L202" s="134">
        <v>45213980</v>
      </c>
      <c r="M202" s="135" t="s">
        <v>51</v>
      </c>
      <c r="N202" s="136" t="s">
        <v>19615</v>
      </c>
      <c r="O202" s="135">
        <v>400000000</v>
      </c>
      <c r="P202" s="135">
        <v>379310000</v>
      </c>
      <c r="Q202" s="138">
        <v>32000000</v>
      </c>
      <c r="R202" s="136">
        <v>44820</v>
      </c>
    </row>
    <row r="203" spans="1:18" s="143" customFormat="1" ht="54.75" customHeight="1">
      <c r="A203" s="142"/>
      <c r="B203" s="142"/>
      <c r="C203" s="134">
        <f t="shared" si="4"/>
        <v>137</v>
      </c>
      <c r="D203" s="135" t="s">
        <v>18967</v>
      </c>
      <c r="E203" s="135" t="s">
        <v>18968</v>
      </c>
      <c r="F203" s="135" t="s">
        <v>18969</v>
      </c>
      <c r="G203" s="135" t="s">
        <v>19616</v>
      </c>
      <c r="H203" s="135">
        <v>2</v>
      </c>
      <c r="I203" s="136" t="s">
        <v>19617</v>
      </c>
      <c r="J203" s="135" t="s">
        <v>19618</v>
      </c>
      <c r="K203" s="137" t="s">
        <v>19619</v>
      </c>
      <c r="L203" s="134">
        <v>38041975</v>
      </c>
      <c r="M203" s="135" t="s">
        <v>51</v>
      </c>
      <c r="N203" s="136" t="s">
        <v>19620</v>
      </c>
      <c r="O203" s="135">
        <v>364000000</v>
      </c>
      <c r="P203" s="135">
        <v>364000000</v>
      </c>
      <c r="Q203" s="138">
        <v>36400000</v>
      </c>
      <c r="R203" s="136">
        <v>44820</v>
      </c>
    </row>
    <row r="204" spans="1:18" s="143" customFormat="1" ht="54.75" customHeight="1">
      <c r="A204" s="142"/>
      <c r="B204" s="142"/>
      <c r="C204" s="134">
        <f t="shared" si="4"/>
        <v>138</v>
      </c>
      <c r="D204" s="135" t="s">
        <v>18967</v>
      </c>
      <c r="E204" s="135" t="s">
        <v>18968</v>
      </c>
      <c r="F204" s="135" t="s">
        <v>18973</v>
      </c>
      <c r="G204" s="135" t="s">
        <v>19621</v>
      </c>
      <c r="H204" s="135">
        <v>2</v>
      </c>
      <c r="I204" s="136" t="s">
        <v>19622</v>
      </c>
      <c r="J204" s="135" t="s">
        <v>19623</v>
      </c>
      <c r="K204" s="137" t="s">
        <v>19624</v>
      </c>
      <c r="L204" s="134">
        <v>44750462</v>
      </c>
      <c r="M204" s="135" t="s">
        <v>51</v>
      </c>
      <c r="N204" s="136" t="s">
        <v>19625</v>
      </c>
      <c r="O204" s="135">
        <v>364000000</v>
      </c>
      <c r="P204" s="135">
        <v>350000000</v>
      </c>
      <c r="Q204" s="138">
        <v>32000000</v>
      </c>
      <c r="R204" s="136">
        <v>44820</v>
      </c>
    </row>
    <row r="205" spans="1:18" s="145" customFormat="1" ht="54.75" customHeight="1">
      <c r="A205" s="142"/>
      <c r="B205" s="142"/>
      <c r="C205" s="134">
        <f t="shared" si="4"/>
        <v>139</v>
      </c>
      <c r="D205" s="135" t="s">
        <v>18967</v>
      </c>
      <c r="E205" s="135" t="s">
        <v>18968</v>
      </c>
      <c r="F205" s="135" t="s">
        <v>18973</v>
      </c>
      <c r="G205" s="135" t="s">
        <v>19626</v>
      </c>
      <c r="H205" s="135">
        <v>2</v>
      </c>
      <c r="I205" s="136" t="s">
        <v>19627</v>
      </c>
      <c r="J205" s="135" t="s">
        <v>19628</v>
      </c>
      <c r="K205" s="137" t="s">
        <v>19629</v>
      </c>
      <c r="L205" s="134">
        <v>44058624</v>
      </c>
      <c r="M205" s="135" t="s">
        <v>11</v>
      </c>
      <c r="N205" s="136" t="s">
        <v>19499</v>
      </c>
      <c r="O205" s="135">
        <v>300000000</v>
      </c>
      <c r="P205" s="135">
        <v>300000000</v>
      </c>
      <c r="Q205" s="138">
        <v>32000000</v>
      </c>
      <c r="R205" s="136">
        <v>44820</v>
      </c>
    </row>
    <row r="206" spans="1:18" s="143" customFormat="1" ht="54.75" customHeight="1">
      <c r="A206" s="142"/>
      <c r="B206" s="142"/>
      <c r="C206" s="134">
        <f t="shared" si="4"/>
        <v>140</v>
      </c>
      <c r="D206" s="135" t="s">
        <v>18967</v>
      </c>
      <c r="E206" s="135" t="s">
        <v>18968</v>
      </c>
      <c r="F206" s="135" t="s">
        <v>18973</v>
      </c>
      <c r="G206" s="135" t="s">
        <v>19630</v>
      </c>
      <c r="H206" s="135">
        <v>1</v>
      </c>
      <c r="I206" s="136" t="s">
        <v>19631</v>
      </c>
      <c r="J206" s="135" t="s">
        <v>19632</v>
      </c>
      <c r="K206" s="137" t="s">
        <v>19633</v>
      </c>
      <c r="L206" s="134">
        <v>44865992</v>
      </c>
      <c r="M206" s="135" t="s">
        <v>19605</v>
      </c>
      <c r="N206" s="136" t="s">
        <v>19606</v>
      </c>
      <c r="O206" s="135">
        <v>385000000</v>
      </c>
      <c r="P206" s="135">
        <v>350000000</v>
      </c>
      <c r="Q206" s="138">
        <v>32000000</v>
      </c>
      <c r="R206" s="136">
        <v>44820</v>
      </c>
    </row>
    <row r="207" spans="1:18" s="143" customFormat="1" ht="54.75" customHeight="1">
      <c r="A207" s="142"/>
      <c r="B207" s="142"/>
      <c r="C207" s="134">
        <f t="shared" si="4"/>
        <v>141</v>
      </c>
      <c r="D207" s="135" t="s">
        <v>18967</v>
      </c>
      <c r="E207" s="135" t="s">
        <v>18968</v>
      </c>
      <c r="F207" s="135" t="s">
        <v>18973</v>
      </c>
      <c r="G207" s="135" t="s">
        <v>19634</v>
      </c>
      <c r="H207" s="135">
        <v>1</v>
      </c>
      <c r="I207" s="136" t="s">
        <v>19635</v>
      </c>
      <c r="J207" s="135" t="s">
        <v>19636</v>
      </c>
      <c r="K207" s="137" t="s">
        <v>19637</v>
      </c>
      <c r="L207" s="134">
        <v>44957880</v>
      </c>
      <c r="M207" s="135" t="s">
        <v>18968</v>
      </c>
      <c r="N207" s="136" t="s">
        <v>19615</v>
      </c>
      <c r="O207" s="135">
        <v>385000000</v>
      </c>
      <c r="P207" s="135">
        <v>385000000</v>
      </c>
      <c r="Q207" s="138">
        <v>32000000</v>
      </c>
      <c r="R207" s="136">
        <v>44820</v>
      </c>
    </row>
    <row r="208" spans="1:18" s="143" customFormat="1" ht="54.75" customHeight="1">
      <c r="A208" s="142"/>
      <c r="B208" s="142"/>
      <c r="C208" s="134">
        <f t="shared" si="4"/>
        <v>142</v>
      </c>
      <c r="D208" s="135" t="s">
        <v>18967</v>
      </c>
      <c r="E208" s="135" t="s">
        <v>18968</v>
      </c>
      <c r="F208" s="135" t="s">
        <v>18973</v>
      </c>
      <c r="G208" s="135" t="s">
        <v>19638</v>
      </c>
      <c r="H208" s="135">
        <v>2</v>
      </c>
      <c r="I208" s="136" t="s">
        <v>19639</v>
      </c>
      <c r="J208" s="135" t="s">
        <v>19640</v>
      </c>
      <c r="K208" s="137" t="s">
        <v>19641</v>
      </c>
      <c r="L208" s="134">
        <v>45451780</v>
      </c>
      <c r="M208" s="135" t="s">
        <v>18968</v>
      </c>
      <c r="N208" s="136" t="s">
        <v>19642</v>
      </c>
      <c r="O208" s="135">
        <v>350000000</v>
      </c>
      <c r="P208" s="135">
        <v>317310000</v>
      </c>
      <c r="Q208" s="138">
        <v>32000000</v>
      </c>
      <c r="R208" s="136">
        <v>44820</v>
      </c>
    </row>
    <row r="209" spans="1:18" s="143" customFormat="1" ht="54.75" customHeight="1">
      <c r="A209" s="142"/>
      <c r="B209" s="142"/>
      <c r="C209" s="134">
        <f>1+C195</f>
        <v>143</v>
      </c>
      <c r="D209" s="159" t="s">
        <v>18967</v>
      </c>
      <c r="E209" s="159" t="s">
        <v>18968</v>
      </c>
      <c r="F209" s="159" t="s">
        <v>18973</v>
      </c>
      <c r="G209" s="159" t="s">
        <v>19643</v>
      </c>
      <c r="H209" s="159">
        <v>2</v>
      </c>
      <c r="I209" s="160" t="s">
        <v>19644</v>
      </c>
      <c r="J209" s="159" t="s">
        <v>19645</v>
      </c>
      <c r="K209" s="161" t="s">
        <v>19646</v>
      </c>
      <c r="L209" s="162">
        <v>457085519</v>
      </c>
      <c r="M209" s="159" t="s">
        <v>18968</v>
      </c>
      <c r="N209" s="160" t="s">
        <v>19590</v>
      </c>
      <c r="O209" s="159">
        <v>350000000</v>
      </c>
      <c r="P209" s="159">
        <v>350000000</v>
      </c>
      <c r="Q209" s="163">
        <v>32000000</v>
      </c>
      <c r="R209" s="160">
        <v>44825</v>
      </c>
    </row>
    <row r="210" spans="1:18" s="143" customFormat="1" ht="54.75" customHeight="1">
      <c r="A210" s="142"/>
      <c r="B210" s="142"/>
      <c r="C210" s="134">
        <f t="shared" si="4"/>
        <v>144</v>
      </c>
      <c r="D210" s="159" t="s">
        <v>18967</v>
      </c>
      <c r="E210" s="159" t="s">
        <v>18968</v>
      </c>
      <c r="F210" s="159" t="s">
        <v>18973</v>
      </c>
      <c r="G210" s="159" t="s">
        <v>19647</v>
      </c>
      <c r="H210" s="159">
        <v>2</v>
      </c>
      <c r="I210" s="160" t="s">
        <v>19648</v>
      </c>
      <c r="J210" s="159" t="s">
        <v>19649</v>
      </c>
      <c r="K210" s="161" t="s">
        <v>19650</v>
      </c>
      <c r="L210" s="162">
        <v>44759440</v>
      </c>
      <c r="M210" s="159" t="s">
        <v>11</v>
      </c>
      <c r="N210" s="160" t="s">
        <v>19528</v>
      </c>
      <c r="O210" s="159">
        <v>380000000</v>
      </c>
      <c r="P210" s="159">
        <v>359000000</v>
      </c>
      <c r="Q210" s="163">
        <v>32000000</v>
      </c>
      <c r="R210" s="160">
        <v>44825</v>
      </c>
    </row>
    <row r="211" spans="1:18" s="143" customFormat="1" ht="54.75" customHeight="1">
      <c r="A211" s="142"/>
      <c r="B211" s="142"/>
      <c r="C211" s="134">
        <f t="shared" si="4"/>
        <v>145</v>
      </c>
      <c r="D211" s="159" t="s">
        <v>18967</v>
      </c>
      <c r="E211" s="159" t="s">
        <v>18968</v>
      </c>
      <c r="F211" s="159" t="s">
        <v>18973</v>
      </c>
      <c r="G211" s="159" t="s">
        <v>19651</v>
      </c>
      <c r="H211" s="159">
        <v>2</v>
      </c>
      <c r="I211" s="160" t="s">
        <v>19652</v>
      </c>
      <c r="J211" s="159" t="s">
        <v>19653</v>
      </c>
      <c r="K211" s="161" t="s">
        <v>19654</v>
      </c>
      <c r="L211" s="162">
        <v>44752311</v>
      </c>
      <c r="M211" s="159" t="s">
        <v>19279</v>
      </c>
      <c r="N211" s="160" t="s">
        <v>19655</v>
      </c>
      <c r="O211" s="159">
        <v>364000000</v>
      </c>
      <c r="P211" s="159">
        <v>364000000</v>
      </c>
      <c r="Q211" s="163">
        <v>32000000</v>
      </c>
      <c r="R211" s="160">
        <v>44825</v>
      </c>
    </row>
    <row r="212" spans="1:18" s="143" customFormat="1" ht="54.75" customHeight="1">
      <c r="A212" s="142"/>
      <c r="B212" s="142"/>
      <c r="C212" s="134">
        <f>1+C164</f>
        <v>146</v>
      </c>
      <c r="D212" s="159" t="s">
        <v>18967</v>
      </c>
      <c r="E212" s="159" t="s">
        <v>18968</v>
      </c>
      <c r="F212" s="159" t="s">
        <v>18973</v>
      </c>
      <c r="G212" s="159" t="s">
        <v>19656</v>
      </c>
      <c r="H212" s="159">
        <v>1</v>
      </c>
      <c r="I212" s="160" t="s">
        <v>19657</v>
      </c>
      <c r="J212" s="159" t="s">
        <v>19658</v>
      </c>
      <c r="K212" s="161" t="s">
        <v>19659</v>
      </c>
      <c r="L212" s="162">
        <v>44473445</v>
      </c>
      <c r="M212" s="159" t="s">
        <v>16</v>
      </c>
      <c r="N212" s="160" t="s">
        <v>19660</v>
      </c>
      <c r="O212" s="159">
        <v>364000000</v>
      </c>
      <c r="P212" s="159">
        <v>364000000</v>
      </c>
      <c r="Q212" s="163">
        <v>32000000</v>
      </c>
      <c r="R212" s="164">
        <v>44825</v>
      </c>
    </row>
    <row r="213" spans="1:18" s="143" customFormat="1" ht="54.75" customHeight="1">
      <c r="A213" s="142"/>
      <c r="B213" s="142"/>
      <c r="C213" s="134">
        <f t="shared" si="4"/>
        <v>147</v>
      </c>
      <c r="D213" s="159" t="s">
        <v>18967</v>
      </c>
      <c r="E213" s="159" t="s">
        <v>18968</v>
      </c>
      <c r="F213" s="159" t="s">
        <v>18973</v>
      </c>
      <c r="G213" s="159" t="s">
        <v>19661</v>
      </c>
      <c r="H213" s="159">
        <v>1</v>
      </c>
      <c r="I213" s="160" t="s">
        <v>19662</v>
      </c>
      <c r="J213" s="159" t="s">
        <v>19663</v>
      </c>
      <c r="K213" s="161" t="s">
        <v>19664</v>
      </c>
      <c r="L213" s="162">
        <v>45010130</v>
      </c>
      <c r="M213" s="159" t="s">
        <v>11</v>
      </c>
      <c r="N213" s="160" t="s">
        <v>19528</v>
      </c>
      <c r="O213" s="159">
        <v>400000000</v>
      </c>
      <c r="P213" s="159">
        <v>359000000</v>
      </c>
      <c r="Q213" s="163">
        <v>32000000</v>
      </c>
      <c r="R213" s="164">
        <v>44825</v>
      </c>
    </row>
    <row r="214" spans="1:18" s="143" customFormat="1" ht="54.75" customHeight="1">
      <c r="A214" s="142"/>
      <c r="B214" s="142"/>
      <c r="C214" s="134">
        <f t="shared" si="4"/>
        <v>148</v>
      </c>
      <c r="D214" s="159" t="s">
        <v>18967</v>
      </c>
      <c r="E214" s="159" t="s">
        <v>18968</v>
      </c>
      <c r="F214" s="159" t="s">
        <v>18973</v>
      </c>
      <c r="G214" s="159" t="s">
        <v>19665</v>
      </c>
      <c r="H214" s="159">
        <v>2</v>
      </c>
      <c r="I214" s="160" t="s">
        <v>19666</v>
      </c>
      <c r="J214" s="159" t="s">
        <v>19667</v>
      </c>
      <c r="K214" s="161" t="s">
        <v>19668</v>
      </c>
      <c r="L214" s="162">
        <v>42748547</v>
      </c>
      <c r="M214" s="159" t="s">
        <v>16</v>
      </c>
      <c r="N214" s="160" t="s">
        <v>19660</v>
      </c>
      <c r="O214" s="159">
        <v>364000000</v>
      </c>
      <c r="P214" s="159">
        <v>359000000</v>
      </c>
      <c r="Q214" s="163">
        <v>32000000</v>
      </c>
      <c r="R214" s="160">
        <v>44825</v>
      </c>
    </row>
    <row r="215" spans="1:18" s="143" customFormat="1" ht="54.75" customHeight="1">
      <c r="A215" s="142"/>
      <c r="B215" s="142"/>
      <c r="C215" s="134">
        <f t="shared" si="4"/>
        <v>149</v>
      </c>
      <c r="D215" s="159" t="s">
        <v>18967</v>
      </c>
      <c r="E215" s="159" t="s">
        <v>18968</v>
      </c>
      <c r="F215" s="159" t="s">
        <v>18973</v>
      </c>
      <c r="G215" s="159" t="s">
        <v>19669</v>
      </c>
      <c r="H215" s="159">
        <v>1</v>
      </c>
      <c r="I215" s="160" t="s">
        <v>19670</v>
      </c>
      <c r="J215" s="159" t="s">
        <v>19671</v>
      </c>
      <c r="K215" s="161" t="s">
        <v>19672</v>
      </c>
      <c r="L215" s="162">
        <v>45758753</v>
      </c>
      <c r="M215" s="159" t="s">
        <v>19452</v>
      </c>
      <c r="N215" s="160" t="s">
        <v>19673</v>
      </c>
      <c r="O215" s="159">
        <v>300000000</v>
      </c>
      <c r="P215" s="159">
        <v>295130000</v>
      </c>
      <c r="Q215" s="163">
        <v>32000000</v>
      </c>
      <c r="R215" s="160">
        <v>44825</v>
      </c>
    </row>
    <row r="216" spans="1:18" s="143" customFormat="1" ht="54.75" customHeight="1">
      <c r="A216" s="142"/>
      <c r="B216" s="142"/>
      <c r="C216" s="134">
        <f t="shared" si="4"/>
        <v>150</v>
      </c>
      <c r="D216" s="159" t="s">
        <v>18967</v>
      </c>
      <c r="E216" s="159" t="s">
        <v>18968</v>
      </c>
      <c r="F216" s="159" t="s">
        <v>18973</v>
      </c>
      <c r="G216" s="159" t="s">
        <v>19674</v>
      </c>
      <c r="H216" s="159">
        <v>1</v>
      </c>
      <c r="I216" s="160" t="s">
        <v>19675</v>
      </c>
      <c r="J216" s="159" t="s">
        <v>19676</v>
      </c>
      <c r="K216" s="161" t="s">
        <v>19677</v>
      </c>
      <c r="L216" s="162">
        <v>45349193</v>
      </c>
      <c r="M216" s="159" t="s">
        <v>18968</v>
      </c>
      <c r="N216" s="160" t="s">
        <v>19642</v>
      </c>
      <c r="O216" s="159">
        <v>350000000</v>
      </c>
      <c r="P216" s="159">
        <v>350000000</v>
      </c>
      <c r="Q216" s="163">
        <v>32000000</v>
      </c>
      <c r="R216" s="160">
        <v>44825</v>
      </c>
    </row>
    <row r="217" spans="1:18" s="143" customFormat="1" ht="54.75" customHeight="1">
      <c r="A217" s="142"/>
      <c r="B217" s="142"/>
      <c r="C217" s="134">
        <f t="shared" si="4"/>
        <v>151</v>
      </c>
      <c r="D217" s="159" t="s">
        <v>18967</v>
      </c>
      <c r="E217" s="159" t="s">
        <v>18968</v>
      </c>
      <c r="F217" s="159" t="s">
        <v>18969</v>
      </c>
      <c r="G217" s="159" t="s">
        <v>19678</v>
      </c>
      <c r="H217" s="159">
        <v>2</v>
      </c>
      <c r="I217" s="160" t="s">
        <v>19679</v>
      </c>
      <c r="J217" s="159" t="s">
        <v>19680</v>
      </c>
      <c r="K217" s="161" t="s">
        <v>19681</v>
      </c>
      <c r="L217" s="162">
        <v>41871625</v>
      </c>
      <c r="M217" s="159" t="s">
        <v>17</v>
      </c>
      <c r="N217" s="160" t="s">
        <v>19523</v>
      </c>
      <c r="O217" s="159">
        <v>370000000</v>
      </c>
      <c r="P217" s="159">
        <v>308646000</v>
      </c>
      <c r="Q217" s="163">
        <v>30864600</v>
      </c>
      <c r="R217" s="160">
        <v>44825</v>
      </c>
    </row>
    <row r="218" spans="1:18" s="145" customFormat="1" ht="54.75" customHeight="1">
      <c r="A218" s="142"/>
      <c r="B218" s="142"/>
      <c r="C218" s="134">
        <f t="shared" si="4"/>
        <v>152</v>
      </c>
      <c r="D218" s="159" t="s">
        <v>18967</v>
      </c>
      <c r="E218" s="159" t="s">
        <v>18968</v>
      </c>
      <c r="F218" s="159" t="s">
        <v>18969</v>
      </c>
      <c r="G218" s="159" t="s">
        <v>19682</v>
      </c>
      <c r="H218" s="159">
        <v>1</v>
      </c>
      <c r="I218" s="160" t="s">
        <v>19592</v>
      </c>
      <c r="J218" s="159" t="s">
        <v>19683</v>
      </c>
      <c r="K218" s="161" t="s">
        <v>19684</v>
      </c>
      <c r="L218" s="162">
        <v>42003098</v>
      </c>
      <c r="M218" s="159" t="s">
        <v>18968</v>
      </c>
      <c r="N218" s="160" t="s">
        <v>19685</v>
      </c>
      <c r="O218" s="159">
        <v>364000000</v>
      </c>
      <c r="P218" s="159">
        <v>364000000</v>
      </c>
      <c r="Q218" s="163">
        <v>36400000</v>
      </c>
      <c r="R218" s="160">
        <v>44825</v>
      </c>
    </row>
    <row r="219" spans="1:18" s="143" customFormat="1" ht="54.75" customHeight="1">
      <c r="A219" s="142"/>
      <c r="B219" s="142"/>
      <c r="C219" s="134">
        <f t="shared" si="4"/>
        <v>153</v>
      </c>
      <c r="D219" s="159" t="s">
        <v>18967</v>
      </c>
      <c r="E219" s="159" t="s">
        <v>18968</v>
      </c>
      <c r="F219" s="159" t="s">
        <v>18973</v>
      </c>
      <c r="G219" s="159" t="s">
        <v>19686</v>
      </c>
      <c r="H219" s="159">
        <v>2</v>
      </c>
      <c r="I219" s="160" t="s">
        <v>19687</v>
      </c>
      <c r="J219" s="159" t="s">
        <v>19688</v>
      </c>
      <c r="K219" s="161" t="s">
        <v>19689</v>
      </c>
      <c r="L219" s="162">
        <v>45717305</v>
      </c>
      <c r="M219" s="159" t="s">
        <v>51</v>
      </c>
      <c r="N219" s="160" t="s">
        <v>19690</v>
      </c>
      <c r="O219" s="159">
        <v>320000000</v>
      </c>
      <c r="P219" s="159">
        <v>320000000</v>
      </c>
      <c r="Q219" s="163">
        <v>32000000</v>
      </c>
      <c r="R219" s="160">
        <v>44825</v>
      </c>
    </row>
    <row r="220" spans="1:18" s="143" customFormat="1" ht="54.75" customHeight="1">
      <c r="A220" s="142"/>
      <c r="B220" s="142"/>
      <c r="C220" s="134">
        <f t="shared" si="4"/>
        <v>154</v>
      </c>
      <c r="D220" s="159" t="s">
        <v>18967</v>
      </c>
      <c r="E220" s="159" t="s">
        <v>18968</v>
      </c>
      <c r="F220" s="159" t="s">
        <v>18969</v>
      </c>
      <c r="G220" s="159" t="s">
        <v>19691</v>
      </c>
      <c r="H220" s="159">
        <v>2</v>
      </c>
      <c r="I220" s="160" t="s">
        <v>19692</v>
      </c>
      <c r="J220" s="159" t="s">
        <v>19693</v>
      </c>
      <c r="K220" s="161" t="s">
        <v>19694</v>
      </c>
      <c r="L220" s="162">
        <v>37779610</v>
      </c>
      <c r="M220" s="159" t="s">
        <v>17</v>
      </c>
      <c r="N220" s="160" t="s">
        <v>19695</v>
      </c>
      <c r="O220" s="159">
        <v>350000000</v>
      </c>
      <c r="P220" s="159">
        <v>350000000</v>
      </c>
      <c r="Q220" s="163">
        <v>35000000</v>
      </c>
      <c r="R220" s="160">
        <v>44825</v>
      </c>
    </row>
    <row r="221" spans="1:18" s="143" customFormat="1" ht="54.75" customHeight="1">
      <c r="A221" s="142"/>
      <c r="B221" s="142"/>
      <c r="C221" s="134">
        <f t="shared" si="4"/>
        <v>155</v>
      </c>
      <c r="D221" s="159" t="s">
        <v>18967</v>
      </c>
      <c r="E221" s="159" t="s">
        <v>18968</v>
      </c>
      <c r="F221" s="159" t="s">
        <v>18973</v>
      </c>
      <c r="G221" s="159" t="s">
        <v>19696</v>
      </c>
      <c r="H221" s="159">
        <v>2</v>
      </c>
      <c r="I221" s="160" t="s">
        <v>19697</v>
      </c>
      <c r="J221" s="159" t="s">
        <v>19698</v>
      </c>
      <c r="K221" s="161" t="s">
        <v>19699</v>
      </c>
      <c r="L221" s="162">
        <v>44205112</v>
      </c>
      <c r="M221" s="159" t="s">
        <v>18968</v>
      </c>
      <c r="N221" s="160" t="s">
        <v>19542</v>
      </c>
      <c r="O221" s="159">
        <v>360000000</v>
      </c>
      <c r="P221" s="159">
        <v>350000000</v>
      </c>
      <c r="Q221" s="163">
        <v>32000000</v>
      </c>
      <c r="R221" s="160">
        <v>44825</v>
      </c>
    </row>
    <row r="222" spans="1:18" s="132" customFormat="1" ht="54.75" customHeight="1">
      <c r="A222" s="153"/>
      <c r="B222" s="154"/>
      <c r="C222" s="134">
        <f t="shared" si="4"/>
        <v>156</v>
      </c>
      <c r="D222" s="135" t="s">
        <v>18967</v>
      </c>
      <c r="E222" s="135" t="s">
        <v>11</v>
      </c>
      <c r="F222" s="135" t="s">
        <v>18973</v>
      </c>
      <c r="G222" s="147" t="s">
        <v>19700</v>
      </c>
      <c r="H222" s="147">
        <v>1</v>
      </c>
      <c r="I222" s="148">
        <v>32139</v>
      </c>
      <c r="J222" s="147" t="s">
        <v>19701</v>
      </c>
      <c r="K222" s="149" t="s">
        <v>19702</v>
      </c>
      <c r="L222" s="150">
        <v>113224</v>
      </c>
      <c r="M222" s="135" t="s">
        <v>11</v>
      </c>
      <c r="N222" s="148">
        <v>44611</v>
      </c>
      <c r="O222" s="147">
        <v>300000000</v>
      </c>
      <c r="P222" s="147">
        <v>300000000</v>
      </c>
      <c r="Q222" s="151">
        <v>32000000</v>
      </c>
      <c r="R222" s="165">
        <v>44756</v>
      </c>
    </row>
    <row r="223" spans="1:18" s="132" customFormat="1" ht="54.75" customHeight="1">
      <c r="A223" s="153"/>
      <c r="B223" s="154"/>
      <c r="C223" s="134">
        <f t="shared" si="4"/>
        <v>157</v>
      </c>
      <c r="D223" s="135" t="s">
        <v>18967</v>
      </c>
      <c r="E223" s="135" t="s">
        <v>13</v>
      </c>
      <c r="F223" s="135" t="s">
        <v>18969</v>
      </c>
      <c r="G223" s="147" t="s">
        <v>19703</v>
      </c>
      <c r="H223" s="147">
        <v>1</v>
      </c>
      <c r="I223" s="148">
        <v>33078</v>
      </c>
      <c r="J223" s="147" t="s">
        <v>19704</v>
      </c>
      <c r="K223" s="149" t="s">
        <v>19705</v>
      </c>
      <c r="L223" s="150" t="s">
        <v>19706</v>
      </c>
      <c r="M223" s="135" t="s">
        <v>13</v>
      </c>
      <c r="N223" s="148">
        <v>44569</v>
      </c>
      <c r="O223" s="147">
        <v>285000000</v>
      </c>
      <c r="P223" s="147">
        <v>285000000</v>
      </c>
      <c r="Q223" s="138">
        <v>28500000</v>
      </c>
      <c r="R223" s="139">
        <v>44775</v>
      </c>
    </row>
    <row r="224" spans="1:18" s="132" customFormat="1" ht="54.75" customHeight="1">
      <c r="A224" s="153"/>
      <c r="B224" s="154"/>
      <c r="C224" s="134">
        <f t="shared" si="4"/>
        <v>158</v>
      </c>
      <c r="D224" s="135" t="s">
        <v>18967</v>
      </c>
      <c r="E224" s="135" t="s">
        <v>14</v>
      </c>
      <c r="F224" s="135" t="s">
        <v>18973</v>
      </c>
      <c r="G224" s="147" t="s">
        <v>19707</v>
      </c>
      <c r="H224" s="147">
        <v>2</v>
      </c>
      <c r="I224" s="148">
        <v>32291</v>
      </c>
      <c r="J224" s="147" t="s">
        <v>19708</v>
      </c>
      <c r="K224" s="149" t="s">
        <v>19709</v>
      </c>
      <c r="L224" s="150">
        <v>44934296</v>
      </c>
      <c r="M224" s="135" t="s">
        <v>14</v>
      </c>
      <c r="N224" s="148" t="s">
        <v>16403</v>
      </c>
      <c r="O224" s="147" t="s">
        <v>19710</v>
      </c>
      <c r="P224" s="147" t="s">
        <v>19711</v>
      </c>
      <c r="Q224" s="151">
        <v>32000000</v>
      </c>
      <c r="R224" s="165">
        <v>44756</v>
      </c>
    </row>
    <row r="225" spans="1:20" s="132" customFormat="1" ht="54.75" customHeight="1">
      <c r="A225" s="153"/>
      <c r="B225" s="154"/>
      <c r="C225" s="134">
        <f t="shared" si="4"/>
        <v>159</v>
      </c>
      <c r="D225" s="135" t="s">
        <v>18967</v>
      </c>
      <c r="E225" s="135" t="s">
        <v>14</v>
      </c>
      <c r="F225" s="135" t="s">
        <v>18969</v>
      </c>
      <c r="G225" s="147" t="s">
        <v>2793</v>
      </c>
      <c r="H225" s="147">
        <v>1</v>
      </c>
      <c r="I225" s="148">
        <v>30734</v>
      </c>
      <c r="J225" s="147" t="s">
        <v>19712</v>
      </c>
      <c r="K225" s="149" t="s">
        <v>19713</v>
      </c>
      <c r="L225" s="150" t="s">
        <v>2777</v>
      </c>
      <c r="M225" s="135" t="s">
        <v>14</v>
      </c>
      <c r="N225" s="148" t="s">
        <v>19714</v>
      </c>
      <c r="O225" s="147" t="s">
        <v>19715</v>
      </c>
      <c r="P225" s="147" t="s">
        <v>19716</v>
      </c>
      <c r="Q225" s="151">
        <v>26800000</v>
      </c>
      <c r="R225" s="165">
        <v>44756</v>
      </c>
    </row>
    <row r="226" spans="1:20" s="132" customFormat="1" ht="54.75" customHeight="1">
      <c r="A226" s="153"/>
      <c r="B226" s="154"/>
      <c r="C226" s="134">
        <f t="shared" si="4"/>
        <v>160</v>
      </c>
      <c r="D226" s="135" t="s">
        <v>18967</v>
      </c>
      <c r="E226" s="135" t="s">
        <v>14</v>
      </c>
      <c r="F226" s="135" t="s">
        <v>18973</v>
      </c>
      <c r="G226" s="147" t="s">
        <v>19717</v>
      </c>
      <c r="H226" s="147">
        <v>1</v>
      </c>
      <c r="I226" s="148">
        <v>31621</v>
      </c>
      <c r="J226" s="147" t="s">
        <v>19718</v>
      </c>
      <c r="K226" s="149" t="s">
        <v>19719</v>
      </c>
      <c r="L226" s="150">
        <v>45708023</v>
      </c>
      <c r="M226" s="135" t="s">
        <v>14</v>
      </c>
      <c r="N226" s="148" t="s">
        <v>19720</v>
      </c>
      <c r="O226" s="147" t="s">
        <v>19715</v>
      </c>
      <c r="P226" s="147" t="s">
        <v>19716</v>
      </c>
      <c r="Q226" s="151">
        <v>32000000</v>
      </c>
      <c r="R226" s="165">
        <v>44756</v>
      </c>
    </row>
    <row r="227" spans="1:20" s="132" customFormat="1" ht="54.75" customHeight="1">
      <c r="A227" s="153"/>
      <c r="B227" s="154"/>
      <c r="C227" s="134">
        <f t="shared" si="4"/>
        <v>161</v>
      </c>
      <c r="D227" s="135" t="s">
        <v>18967</v>
      </c>
      <c r="E227" s="135" t="s">
        <v>14</v>
      </c>
      <c r="F227" s="135" t="s">
        <v>18973</v>
      </c>
      <c r="G227" s="147" t="s">
        <v>19721</v>
      </c>
      <c r="H227" s="147">
        <v>2</v>
      </c>
      <c r="I227" s="148">
        <v>31907</v>
      </c>
      <c r="J227" s="147" t="s">
        <v>19722</v>
      </c>
      <c r="K227" s="149" t="s">
        <v>19723</v>
      </c>
      <c r="L227" s="150">
        <v>44378280</v>
      </c>
      <c r="M227" s="135" t="s">
        <v>14</v>
      </c>
      <c r="N227" s="148" t="s">
        <v>17557</v>
      </c>
      <c r="O227" s="147" t="s">
        <v>19710</v>
      </c>
      <c r="P227" s="147" t="s">
        <v>19724</v>
      </c>
      <c r="Q227" s="138">
        <v>32000000</v>
      </c>
      <c r="R227" s="139">
        <v>44784</v>
      </c>
    </row>
    <row r="228" spans="1:20" s="132" customFormat="1" ht="54.75" customHeight="1">
      <c r="A228" s="153"/>
      <c r="B228" s="154"/>
      <c r="C228" s="134">
        <f>1+C226</f>
        <v>161</v>
      </c>
      <c r="D228" s="135" t="s">
        <v>18967</v>
      </c>
      <c r="E228" s="135" t="s">
        <v>14</v>
      </c>
      <c r="F228" s="135" t="s">
        <v>18973</v>
      </c>
      <c r="G228" s="147" t="s">
        <v>19725</v>
      </c>
      <c r="H228" s="147">
        <v>2</v>
      </c>
      <c r="I228" s="148">
        <v>33831</v>
      </c>
      <c r="J228" s="147" t="s">
        <v>19726</v>
      </c>
      <c r="K228" s="149" t="s">
        <v>19727</v>
      </c>
      <c r="L228" s="150" t="s">
        <v>2837</v>
      </c>
      <c r="M228" s="135" t="s">
        <v>14</v>
      </c>
      <c r="N228" s="148" t="s">
        <v>19728</v>
      </c>
      <c r="O228" s="147" t="s">
        <v>19729</v>
      </c>
      <c r="P228" s="147" t="s">
        <v>19730</v>
      </c>
      <c r="Q228" s="138">
        <v>32000000</v>
      </c>
      <c r="R228" s="139">
        <v>44795</v>
      </c>
    </row>
    <row r="229" spans="1:20" s="132" customFormat="1" ht="54.75" customHeight="1">
      <c r="A229" s="153"/>
      <c r="B229" s="154"/>
      <c r="C229" s="134">
        <f>1+C227</f>
        <v>162</v>
      </c>
      <c r="D229" s="135" t="s">
        <v>18967</v>
      </c>
      <c r="E229" s="135" t="s">
        <v>14</v>
      </c>
      <c r="F229" s="135" t="s">
        <v>18973</v>
      </c>
      <c r="G229" s="135" t="s">
        <v>19731</v>
      </c>
      <c r="H229" s="135">
        <v>1</v>
      </c>
      <c r="I229" s="136">
        <v>34676</v>
      </c>
      <c r="J229" s="135" t="s">
        <v>19732</v>
      </c>
      <c r="K229" s="137" t="s">
        <v>19733</v>
      </c>
      <c r="L229" s="134" t="s">
        <v>2894</v>
      </c>
      <c r="M229" s="135" t="s">
        <v>14</v>
      </c>
      <c r="N229" s="136" t="s">
        <v>19734</v>
      </c>
      <c r="O229" s="135" t="s">
        <v>19729</v>
      </c>
      <c r="P229" s="135" t="s">
        <v>19729</v>
      </c>
      <c r="Q229" s="138">
        <v>32000000</v>
      </c>
      <c r="R229" s="139">
        <v>44802</v>
      </c>
    </row>
    <row r="230" spans="1:20" s="143" customFormat="1" ht="54.75" customHeight="1">
      <c r="A230" s="166"/>
      <c r="B230" s="166"/>
      <c r="C230" s="134">
        <f t="shared" si="4"/>
        <v>163</v>
      </c>
      <c r="D230" s="135" t="s">
        <v>18967</v>
      </c>
      <c r="E230" s="135" t="s">
        <v>15</v>
      </c>
      <c r="F230" s="135" t="s">
        <v>18969</v>
      </c>
      <c r="G230" s="135" t="s">
        <v>19735</v>
      </c>
      <c r="H230" s="135">
        <v>1</v>
      </c>
      <c r="I230" s="136">
        <v>35880</v>
      </c>
      <c r="J230" s="135" t="s">
        <v>19736</v>
      </c>
      <c r="K230" s="137" t="s">
        <v>19737</v>
      </c>
      <c r="L230" s="134" t="s">
        <v>2087</v>
      </c>
      <c r="M230" s="135" t="s">
        <v>15</v>
      </c>
      <c r="N230" s="136">
        <v>44424</v>
      </c>
      <c r="O230" s="138">
        <v>300000000</v>
      </c>
      <c r="P230" s="138" t="s">
        <v>19738</v>
      </c>
      <c r="Q230" s="138">
        <v>30000000</v>
      </c>
      <c r="R230" s="139"/>
      <c r="T230" s="167" t="s">
        <v>19739</v>
      </c>
    </row>
    <row r="231" spans="1:20" s="143" customFormat="1" ht="54.75" customHeight="1">
      <c r="A231" s="142"/>
      <c r="B231" s="142"/>
      <c r="C231" s="134">
        <f t="shared" si="4"/>
        <v>164</v>
      </c>
      <c r="D231" s="135" t="s">
        <v>18967</v>
      </c>
      <c r="E231" s="135" t="s">
        <v>15</v>
      </c>
      <c r="F231" s="135" t="s">
        <v>18969</v>
      </c>
      <c r="G231" s="135" t="s">
        <v>19740</v>
      </c>
      <c r="H231" s="135">
        <v>1</v>
      </c>
      <c r="I231" s="136">
        <v>33702</v>
      </c>
      <c r="J231" s="135" t="s">
        <v>19741</v>
      </c>
      <c r="K231" s="137" t="s">
        <v>19742</v>
      </c>
      <c r="L231" s="134" t="s">
        <v>2086</v>
      </c>
      <c r="M231" s="135" t="s">
        <v>15</v>
      </c>
      <c r="N231" s="136" t="s">
        <v>19743</v>
      </c>
      <c r="O231" s="138">
        <v>320000000</v>
      </c>
      <c r="P231" s="138">
        <v>252945550</v>
      </c>
      <c r="Q231" s="138">
        <v>29758300</v>
      </c>
      <c r="R231" s="139">
        <v>44775</v>
      </c>
      <c r="T231" s="168"/>
    </row>
    <row r="232" spans="1:20" s="143" customFormat="1" ht="54.75" customHeight="1">
      <c r="A232" s="142"/>
      <c r="B232" s="142"/>
      <c r="C232" s="134">
        <f t="shared" si="4"/>
        <v>165</v>
      </c>
      <c r="D232" s="135" t="s">
        <v>18967</v>
      </c>
      <c r="E232" s="135" t="s">
        <v>15</v>
      </c>
      <c r="F232" s="135" t="s">
        <v>18969</v>
      </c>
      <c r="G232" s="135" t="s">
        <v>19744</v>
      </c>
      <c r="H232" s="135">
        <v>1</v>
      </c>
      <c r="I232" s="136">
        <v>35761</v>
      </c>
      <c r="J232" s="135" t="s">
        <v>19741</v>
      </c>
      <c r="K232" s="137" t="s">
        <v>19745</v>
      </c>
      <c r="L232" s="134" t="s">
        <v>2071</v>
      </c>
      <c r="M232" s="135" t="s">
        <v>15</v>
      </c>
      <c r="N232" s="136" t="s">
        <v>19746</v>
      </c>
      <c r="O232" s="138">
        <v>280000000</v>
      </c>
      <c r="P232" s="138">
        <v>238000000</v>
      </c>
      <c r="Q232" s="138">
        <v>28000000</v>
      </c>
      <c r="R232" s="139">
        <v>44775</v>
      </c>
      <c r="T232" s="168"/>
    </row>
    <row r="233" spans="1:20" s="143" customFormat="1" ht="54.75" customHeight="1">
      <c r="A233" s="142"/>
      <c r="B233" s="142"/>
      <c r="C233" s="134">
        <f t="shared" si="4"/>
        <v>166</v>
      </c>
      <c r="D233" s="135" t="s">
        <v>18967</v>
      </c>
      <c r="E233" s="135" t="s">
        <v>15</v>
      </c>
      <c r="F233" s="135" t="s">
        <v>18973</v>
      </c>
      <c r="G233" s="135" t="s">
        <v>19747</v>
      </c>
      <c r="H233" s="135">
        <v>2</v>
      </c>
      <c r="I233" s="136">
        <v>33375</v>
      </c>
      <c r="J233" s="135" t="s">
        <v>19748</v>
      </c>
      <c r="K233" s="137" t="s">
        <v>19749</v>
      </c>
      <c r="L233" s="134">
        <v>44061172</v>
      </c>
      <c r="M233" s="135" t="s">
        <v>15</v>
      </c>
      <c r="N233" s="136" t="s">
        <v>16987</v>
      </c>
      <c r="O233" s="138">
        <v>168224200</v>
      </c>
      <c r="P233" s="138">
        <v>127600000</v>
      </c>
      <c r="Q233" s="138">
        <v>32000000</v>
      </c>
      <c r="R233" s="139">
        <v>44775</v>
      </c>
      <c r="T233" s="168"/>
    </row>
    <row r="234" spans="1:20" s="143" customFormat="1" ht="54.75" customHeight="1">
      <c r="A234" s="142"/>
      <c r="B234" s="142"/>
      <c r="C234" s="134">
        <f t="shared" si="4"/>
        <v>167</v>
      </c>
      <c r="D234" s="135" t="s">
        <v>18967</v>
      </c>
      <c r="E234" s="135" t="s">
        <v>15</v>
      </c>
      <c r="F234" s="135" t="s">
        <v>18973</v>
      </c>
      <c r="G234" s="135" t="s">
        <v>19750</v>
      </c>
      <c r="H234" s="135">
        <v>1</v>
      </c>
      <c r="I234" s="136">
        <v>34864</v>
      </c>
      <c r="J234" s="135" t="s">
        <v>19751</v>
      </c>
      <c r="K234" s="137" t="s">
        <v>19752</v>
      </c>
      <c r="L234" s="134">
        <v>44559433</v>
      </c>
      <c r="M234" s="135" t="s">
        <v>15</v>
      </c>
      <c r="N234" s="136" t="s">
        <v>19753</v>
      </c>
      <c r="O234" s="138">
        <v>320000000</v>
      </c>
      <c r="P234" s="138">
        <v>160000000</v>
      </c>
      <c r="Q234" s="138">
        <v>32000000</v>
      </c>
      <c r="R234" s="139">
        <v>44775</v>
      </c>
      <c r="T234" s="168"/>
    </row>
    <row r="235" spans="1:20" s="143" customFormat="1" ht="54.75" customHeight="1">
      <c r="A235" s="142"/>
      <c r="B235" s="142"/>
      <c r="C235" s="134">
        <f t="shared" si="4"/>
        <v>168</v>
      </c>
      <c r="D235" s="135" t="s">
        <v>18967</v>
      </c>
      <c r="E235" s="135" t="s">
        <v>15</v>
      </c>
      <c r="F235" s="135" t="s">
        <v>18973</v>
      </c>
      <c r="G235" s="135" t="s">
        <v>19754</v>
      </c>
      <c r="H235" s="135">
        <v>2</v>
      </c>
      <c r="I235" s="136">
        <v>30339</v>
      </c>
      <c r="J235" s="135" t="s">
        <v>19755</v>
      </c>
      <c r="K235" s="137" t="s">
        <v>19756</v>
      </c>
      <c r="L235" s="134">
        <v>45498826</v>
      </c>
      <c r="M235" s="135" t="s">
        <v>15</v>
      </c>
      <c r="N235" s="136">
        <v>44604</v>
      </c>
      <c r="O235" s="138">
        <v>315000000</v>
      </c>
      <c r="P235" s="138">
        <v>455938000</v>
      </c>
      <c r="Q235" s="138">
        <v>32000000</v>
      </c>
      <c r="R235" s="139">
        <v>44784</v>
      </c>
      <c r="T235" s="168"/>
    </row>
    <row r="236" spans="1:20" s="143" customFormat="1" ht="54.75" customHeight="1">
      <c r="A236" s="142"/>
      <c r="B236" s="142"/>
      <c r="C236" s="134">
        <f t="shared" si="4"/>
        <v>169</v>
      </c>
      <c r="D236" s="135" t="s">
        <v>18967</v>
      </c>
      <c r="E236" s="135" t="s">
        <v>15</v>
      </c>
      <c r="F236" s="135" t="s">
        <v>18973</v>
      </c>
      <c r="G236" s="135" t="s">
        <v>19757</v>
      </c>
      <c r="H236" s="135">
        <v>2</v>
      </c>
      <c r="I236" s="136">
        <v>35615</v>
      </c>
      <c r="J236" s="135" t="s">
        <v>19758</v>
      </c>
      <c r="K236" s="137" t="s">
        <v>19759</v>
      </c>
      <c r="L236" s="134">
        <v>44355185</v>
      </c>
      <c r="M236" s="135" t="s">
        <v>15</v>
      </c>
      <c r="N236" s="136">
        <v>44588</v>
      </c>
      <c r="O236" s="138">
        <v>315000000</v>
      </c>
      <c r="P236" s="138">
        <v>329440000</v>
      </c>
      <c r="Q236" s="138">
        <v>32000000</v>
      </c>
      <c r="R236" s="139">
        <v>44795</v>
      </c>
      <c r="T236" s="168"/>
    </row>
    <row r="237" spans="1:20" s="143" customFormat="1" ht="54.75" customHeight="1">
      <c r="A237" s="142"/>
      <c r="B237" s="142"/>
      <c r="C237" s="134">
        <f t="shared" si="4"/>
        <v>170</v>
      </c>
      <c r="D237" s="135" t="s">
        <v>18967</v>
      </c>
      <c r="E237" s="135" t="s">
        <v>15</v>
      </c>
      <c r="F237" s="135" t="s">
        <v>18973</v>
      </c>
      <c r="G237" s="135" t="s">
        <v>19760</v>
      </c>
      <c r="H237" s="135">
        <v>2</v>
      </c>
      <c r="I237" s="136">
        <v>32532</v>
      </c>
      <c r="J237" s="135" t="s">
        <v>19761</v>
      </c>
      <c r="K237" s="137" t="s">
        <v>19762</v>
      </c>
      <c r="L237" s="134">
        <v>45406583</v>
      </c>
      <c r="M237" s="135" t="s">
        <v>15</v>
      </c>
      <c r="N237" s="136">
        <v>44604</v>
      </c>
      <c r="O237" s="138">
        <v>380000000</v>
      </c>
      <c r="P237" s="138">
        <v>395212000</v>
      </c>
      <c r="Q237" s="138">
        <v>32000000</v>
      </c>
      <c r="R237" s="139">
        <v>44795</v>
      </c>
      <c r="T237" s="168"/>
    </row>
    <row r="238" spans="1:20" s="143" customFormat="1" ht="54.75" customHeight="1">
      <c r="A238" s="142"/>
      <c r="B238" s="142"/>
      <c r="C238" s="134">
        <f t="shared" si="4"/>
        <v>171</v>
      </c>
      <c r="D238" s="135" t="s">
        <v>18967</v>
      </c>
      <c r="E238" s="135" t="s">
        <v>15</v>
      </c>
      <c r="F238" s="135" t="s">
        <v>18969</v>
      </c>
      <c r="G238" s="135" t="s">
        <v>19763</v>
      </c>
      <c r="H238" s="135">
        <v>2</v>
      </c>
      <c r="I238" s="136">
        <v>31905</v>
      </c>
      <c r="J238" s="135" t="s">
        <v>19764</v>
      </c>
      <c r="K238" s="137" t="s">
        <v>19765</v>
      </c>
      <c r="L238" s="134">
        <v>41231752</v>
      </c>
      <c r="M238" s="135" t="s">
        <v>15</v>
      </c>
      <c r="N238" s="136">
        <v>44551</v>
      </c>
      <c r="O238" s="138">
        <v>280000000</v>
      </c>
      <c r="P238" s="138">
        <v>325322000</v>
      </c>
      <c r="Q238" s="138">
        <v>28000000</v>
      </c>
      <c r="R238" s="139">
        <v>44795</v>
      </c>
      <c r="T238" s="168"/>
    </row>
    <row r="239" spans="1:20" s="143" customFormat="1" ht="54.75" customHeight="1">
      <c r="A239" s="142"/>
      <c r="B239" s="142"/>
      <c r="C239" s="134">
        <f>1+C237</f>
        <v>171</v>
      </c>
      <c r="D239" s="135" t="s">
        <v>18967</v>
      </c>
      <c r="E239" s="135" t="s">
        <v>15</v>
      </c>
      <c r="F239" s="135" t="s">
        <v>18973</v>
      </c>
      <c r="G239" s="135" t="s">
        <v>19766</v>
      </c>
      <c r="H239" s="135">
        <v>1</v>
      </c>
      <c r="I239" s="136">
        <v>32602</v>
      </c>
      <c r="J239" s="135" t="s">
        <v>19767</v>
      </c>
      <c r="K239" s="137" t="s">
        <v>19768</v>
      </c>
      <c r="L239" s="134">
        <v>44222878</v>
      </c>
      <c r="M239" s="135" t="s">
        <v>15</v>
      </c>
      <c r="N239" s="136">
        <v>44588</v>
      </c>
      <c r="O239" s="138">
        <v>315000000</v>
      </c>
      <c r="P239" s="138">
        <v>280485000</v>
      </c>
      <c r="Q239" s="138">
        <v>32000000</v>
      </c>
      <c r="R239" s="139">
        <v>44797</v>
      </c>
      <c r="T239" s="168"/>
    </row>
    <row r="240" spans="1:20" s="143" customFormat="1" ht="54.75" customHeight="1">
      <c r="A240" s="142"/>
      <c r="B240" s="142"/>
      <c r="C240" s="134">
        <f>1+C237</f>
        <v>171</v>
      </c>
      <c r="D240" s="135" t="s">
        <v>18967</v>
      </c>
      <c r="E240" s="135" t="s">
        <v>15</v>
      </c>
      <c r="F240" s="135" t="s">
        <v>18969</v>
      </c>
      <c r="G240" s="135" t="s">
        <v>19769</v>
      </c>
      <c r="H240" s="135">
        <v>2</v>
      </c>
      <c r="I240" s="136">
        <v>33183</v>
      </c>
      <c r="J240" s="135" t="s">
        <v>19770</v>
      </c>
      <c r="K240" s="137" t="s">
        <v>19771</v>
      </c>
      <c r="L240" s="134" t="s">
        <v>2084</v>
      </c>
      <c r="M240" s="135" t="s">
        <v>15</v>
      </c>
      <c r="N240" s="136" t="s">
        <v>19772</v>
      </c>
      <c r="O240" s="138">
        <v>300000000</v>
      </c>
      <c r="P240" s="138" t="s">
        <v>19773</v>
      </c>
      <c r="Q240" s="138">
        <v>30000000</v>
      </c>
      <c r="R240" s="139">
        <v>44820</v>
      </c>
      <c r="T240" s="168"/>
    </row>
    <row r="241" spans="1:20" s="143" customFormat="1" ht="54.75" customHeight="1">
      <c r="A241" s="142"/>
      <c r="B241" s="142"/>
      <c r="C241" s="134">
        <f>1+C238</f>
        <v>172</v>
      </c>
      <c r="D241" s="135" t="s">
        <v>18967</v>
      </c>
      <c r="E241" s="135" t="s">
        <v>15</v>
      </c>
      <c r="F241" s="135" t="s">
        <v>18973</v>
      </c>
      <c r="G241" s="135" t="s">
        <v>19774</v>
      </c>
      <c r="H241" s="135">
        <v>2</v>
      </c>
      <c r="I241" s="136">
        <v>34499</v>
      </c>
      <c r="J241" s="135" t="s">
        <v>19775</v>
      </c>
      <c r="K241" s="137" t="s">
        <v>19776</v>
      </c>
      <c r="L241" s="134" t="s">
        <v>2149</v>
      </c>
      <c r="M241" s="135" t="s">
        <v>15</v>
      </c>
      <c r="N241" s="136" t="s">
        <v>19777</v>
      </c>
      <c r="O241" s="138" t="s">
        <v>19778</v>
      </c>
      <c r="P241" s="138" t="s">
        <v>19779</v>
      </c>
      <c r="Q241" s="169">
        <v>32000000</v>
      </c>
      <c r="R241" s="139">
        <v>44824</v>
      </c>
      <c r="T241" s="168"/>
    </row>
    <row r="242" spans="1:20" ht="54.75" customHeight="1">
      <c r="A242" s="146"/>
      <c r="B242" s="146"/>
      <c r="C242" s="134">
        <f t="shared" si="4"/>
        <v>173</v>
      </c>
      <c r="D242" s="135" t="s">
        <v>18967</v>
      </c>
      <c r="E242" s="135" t="s">
        <v>16</v>
      </c>
      <c r="F242" s="135" t="s">
        <v>18973</v>
      </c>
      <c r="G242" s="147" t="s">
        <v>19780</v>
      </c>
      <c r="H242" s="147">
        <v>2</v>
      </c>
      <c r="I242" s="148">
        <v>29672</v>
      </c>
      <c r="J242" s="147" t="s">
        <v>19781</v>
      </c>
      <c r="K242" s="149" t="s">
        <v>19782</v>
      </c>
      <c r="L242" s="150">
        <v>45136384</v>
      </c>
      <c r="M242" s="135" t="s">
        <v>19783</v>
      </c>
      <c r="N242" s="148" t="s">
        <v>16877</v>
      </c>
      <c r="O242" s="151">
        <v>300000000</v>
      </c>
      <c r="P242" s="151">
        <v>180000000</v>
      </c>
      <c r="Q242" s="138">
        <v>32000000</v>
      </c>
      <c r="R242" s="139">
        <v>44769</v>
      </c>
    </row>
    <row r="243" spans="1:20" ht="54.75" customHeight="1">
      <c r="A243" s="146"/>
      <c r="B243" s="146"/>
      <c r="C243" s="134">
        <f t="shared" si="4"/>
        <v>174</v>
      </c>
      <c r="D243" s="135" t="s">
        <v>18967</v>
      </c>
      <c r="E243" s="135" t="s">
        <v>16</v>
      </c>
      <c r="F243" s="135" t="s">
        <v>18973</v>
      </c>
      <c r="G243" s="147" t="s">
        <v>19784</v>
      </c>
      <c r="H243" s="147">
        <v>2</v>
      </c>
      <c r="I243" s="148">
        <v>31324</v>
      </c>
      <c r="J243" s="147" t="s">
        <v>19785</v>
      </c>
      <c r="K243" s="149" t="s">
        <v>19786</v>
      </c>
      <c r="L243" s="150">
        <v>45571543</v>
      </c>
      <c r="M243" s="135" t="s">
        <v>15</v>
      </c>
      <c r="N243" s="148" t="s">
        <v>16877</v>
      </c>
      <c r="O243" s="151">
        <v>131500000</v>
      </c>
      <c r="P243" s="151">
        <v>131500000</v>
      </c>
      <c r="Q243" s="138">
        <v>32000000</v>
      </c>
      <c r="R243" s="139">
        <v>44769</v>
      </c>
    </row>
    <row r="244" spans="1:20" ht="54.75" customHeight="1">
      <c r="A244" s="146"/>
      <c r="B244" s="146"/>
      <c r="C244" s="134">
        <f>1+C241</f>
        <v>173</v>
      </c>
      <c r="D244" s="135" t="s">
        <v>18967</v>
      </c>
      <c r="E244" s="135" t="s">
        <v>16</v>
      </c>
      <c r="F244" s="135" t="s">
        <v>18973</v>
      </c>
      <c r="G244" s="135" t="s">
        <v>19787</v>
      </c>
      <c r="H244" s="135">
        <v>2</v>
      </c>
      <c r="I244" s="136">
        <v>33753</v>
      </c>
      <c r="J244" s="135" t="s">
        <v>19788</v>
      </c>
      <c r="K244" s="137" t="s">
        <v>19789</v>
      </c>
      <c r="L244" s="134" t="s">
        <v>2679</v>
      </c>
      <c r="M244" s="135" t="s">
        <v>19783</v>
      </c>
      <c r="N244" s="136" t="s">
        <v>16877</v>
      </c>
      <c r="O244" s="138">
        <v>300000000</v>
      </c>
      <c r="P244" s="138" t="s">
        <v>19790</v>
      </c>
      <c r="Q244" s="138">
        <v>32000000</v>
      </c>
      <c r="R244" s="139">
        <v>44799</v>
      </c>
    </row>
    <row r="245" spans="1:20" ht="54.75" customHeight="1">
      <c r="A245" s="146"/>
      <c r="B245" s="146"/>
      <c r="C245" s="134">
        <f t="shared" si="4"/>
        <v>174</v>
      </c>
      <c r="D245" s="135" t="s">
        <v>18967</v>
      </c>
      <c r="E245" s="135" t="s">
        <v>16</v>
      </c>
      <c r="F245" s="135" t="s">
        <v>18969</v>
      </c>
      <c r="G245" s="135" t="s">
        <v>19791</v>
      </c>
      <c r="H245" s="135">
        <v>2</v>
      </c>
      <c r="I245" s="136">
        <v>33126</v>
      </c>
      <c r="J245" s="135" t="s">
        <v>19792</v>
      </c>
      <c r="K245" s="137" t="s">
        <v>19793</v>
      </c>
      <c r="L245" s="134" t="s">
        <v>2573</v>
      </c>
      <c r="M245" s="135" t="s">
        <v>19783</v>
      </c>
      <c r="N245" s="136" t="s">
        <v>19794</v>
      </c>
      <c r="O245" s="138">
        <v>300000000</v>
      </c>
      <c r="P245" s="138" t="s">
        <v>19795</v>
      </c>
      <c r="Q245" s="138">
        <v>20000000</v>
      </c>
      <c r="R245" s="139">
        <v>44799</v>
      </c>
    </row>
    <row r="246" spans="1:20" s="143" customFormat="1" ht="54.75" customHeight="1">
      <c r="A246" s="142"/>
      <c r="B246" s="142"/>
      <c r="C246" s="134">
        <f>1+C241</f>
        <v>173</v>
      </c>
      <c r="D246" s="135" t="s">
        <v>18967</v>
      </c>
      <c r="E246" s="135" t="s">
        <v>16</v>
      </c>
      <c r="F246" s="135" t="s">
        <v>18973</v>
      </c>
      <c r="G246" s="135" t="s">
        <v>19796</v>
      </c>
      <c r="H246" s="135">
        <v>1</v>
      </c>
      <c r="I246" s="136">
        <v>29889</v>
      </c>
      <c r="J246" s="135" t="s">
        <v>19797</v>
      </c>
      <c r="K246" s="137" t="s">
        <v>19798</v>
      </c>
      <c r="L246" s="134" t="s">
        <v>2762</v>
      </c>
      <c r="M246" s="135" t="s">
        <v>19783</v>
      </c>
      <c r="N246" s="136" t="s">
        <v>19799</v>
      </c>
      <c r="O246" s="138" t="s">
        <v>19800</v>
      </c>
      <c r="P246" s="138" t="s">
        <v>19801</v>
      </c>
      <c r="Q246" s="138">
        <v>32000000</v>
      </c>
      <c r="R246" s="139">
        <v>44804</v>
      </c>
    </row>
    <row r="247" spans="1:20" s="143" customFormat="1" ht="54.75" customHeight="1">
      <c r="A247" s="142"/>
      <c r="B247" s="142"/>
      <c r="C247" s="134">
        <f t="shared" si="4"/>
        <v>174</v>
      </c>
      <c r="D247" s="135" t="s">
        <v>18967</v>
      </c>
      <c r="E247" s="135" t="s">
        <v>16</v>
      </c>
      <c r="F247" s="135" t="s">
        <v>18969</v>
      </c>
      <c r="G247" s="135" t="s">
        <v>19802</v>
      </c>
      <c r="H247" s="135">
        <v>2</v>
      </c>
      <c r="I247" s="136">
        <v>30192</v>
      </c>
      <c r="J247" s="135" t="s">
        <v>19803</v>
      </c>
      <c r="K247" s="137" t="s">
        <v>19804</v>
      </c>
      <c r="L247" s="134" t="s">
        <v>19805</v>
      </c>
      <c r="M247" s="135" t="s">
        <v>19783</v>
      </c>
      <c r="N247" s="136" t="s">
        <v>19806</v>
      </c>
      <c r="O247" s="138" t="s">
        <v>19729</v>
      </c>
      <c r="P247" s="138" t="s">
        <v>19807</v>
      </c>
      <c r="Q247" s="138">
        <v>25000000</v>
      </c>
      <c r="R247" s="139">
        <v>44804</v>
      </c>
    </row>
    <row r="248" spans="1:20" s="143" customFormat="1" ht="54.75" customHeight="1">
      <c r="A248" s="142"/>
      <c r="B248" s="142"/>
      <c r="C248" s="134">
        <f>1+C243</f>
        <v>175</v>
      </c>
      <c r="D248" s="135" t="s">
        <v>18967</v>
      </c>
      <c r="E248" s="135" t="s">
        <v>16</v>
      </c>
      <c r="F248" s="135" t="s">
        <v>18973</v>
      </c>
      <c r="G248" s="135" t="s">
        <v>19808</v>
      </c>
      <c r="H248" s="135">
        <v>1</v>
      </c>
      <c r="I248" s="136">
        <v>32504</v>
      </c>
      <c r="J248" s="135" t="s">
        <v>19809</v>
      </c>
      <c r="K248" s="137" t="s">
        <v>19810</v>
      </c>
      <c r="L248" s="134" t="s">
        <v>2659</v>
      </c>
      <c r="M248" s="135" t="s">
        <v>19783</v>
      </c>
      <c r="N248" s="136" t="s">
        <v>16877</v>
      </c>
      <c r="O248" s="138" t="s">
        <v>19811</v>
      </c>
      <c r="P248" s="138" t="s">
        <v>19812</v>
      </c>
      <c r="Q248" s="138">
        <v>32000000</v>
      </c>
      <c r="R248" s="139">
        <v>44820</v>
      </c>
    </row>
    <row r="249" spans="1:20" s="143" customFormat="1" ht="54.75" customHeight="1">
      <c r="A249" s="142"/>
      <c r="B249" s="142"/>
      <c r="C249" s="134">
        <f>1+C247</f>
        <v>175</v>
      </c>
      <c r="D249" s="135" t="s">
        <v>18967</v>
      </c>
      <c r="E249" s="135" t="s">
        <v>16</v>
      </c>
      <c r="F249" s="135" t="s">
        <v>18969</v>
      </c>
      <c r="G249" s="135" t="s">
        <v>19813</v>
      </c>
      <c r="H249" s="135">
        <v>2</v>
      </c>
      <c r="I249" s="136">
        <v>28777</v>
      </c>
      <c r="J249" s="135" t="s">
        <v>19814</v>
      </c>
      <c r="K249" s="137" t="s">
        <v>19815</v>
      </c>
      <c r="L249" s="134" t="s">
        <v>2581</v>
      </c>
      <c r="M249" s="135" t="s">
        <v>19783</v>
      </c>
      <c r="N249" s="136" t="s">
        <v>19816</v>
      </c>
      <c r="O249" s="138" t="s">
        <v>19817</v>
      </c>
      <c r="P249" s="138" t="s">
        <v>19818</v>
      </c>
      <c r="Q249" s="138">
        <v>19700000</v>
      </c>
      <c r="R249" s="139">
        <v>44820</v>
      </c>
    </row>
    <row r="250" spans="1:20" s="143" customFormat="1" ht="54.75" customHeight="1">
      <c r="A250" s="142"/>
      <c r="B250" s="142"/>
      <c r="C250" s="134">
        <f>1+C248</f>
        <v>176</v>
      </c>
      <c r="D250" s="135" t="s">
        <v>18967</v>
      </c>
      <c r="E250" s="135" t="s">
        <v>16</v>
      </c>
      <c r="F250" s="135" t="s">
        <v>18969</v>
      </c>
      <c r="G250" s="135" t="s">
        <v>19819</v>
      </c>
      <c r="H250" s="135">
        <v>2</v>
      </c>
      <c r="I250" s="136">
        <v>33932</v>
      </c>
      <c r="J250" s="135" t="s">
        <v>19820</v>
      </c>
      <c r="K250" s="137" t="s">
        <v>19821</v>
      </c>
      <c r="L250" s="134" t="s">
        <v>2589</v>
      </c>
      <c r="M250" s="135" t="s">
        <v>19783</v>
      </c>
      <c r="N250" s="136" t="s">
        <v>19816</v>
      </c>
      <c r="O250" s="138" t="s">
        <v>19729</v>
      </c>
      <c r="P250" s="138" t="s">
        <v>19795</v>
      </c>
      <c r="Q250" s="138">
        <v>20000000</v>
      </c>
      <c r="R250" s="139">
        <v>44824</v>
      </c>
    </row>
    <row r="251" spans="1:20" ht="54.75" customHeight="1">
      <c r="A251" s="146"/>
      <c r="B251" s="146"/>
      <c r="C251" s="134">
        <f t="shared" si="4"/>
        <v>177</v>
      </c>
      <c r="D251" s="135" t="s">
        <v>18967</v>
      </c>
      <c r="E251" s="135" t="s">
        <v>51</v>
      </c>
      <c r="F251" s="135" t="s">
        <v>18969</v>
      </c>
      <c r="G251" s="147" t="s">
        <v>19822</v>
      </c>
      <c r="H251" s="147">
        <v>1</v>
      </c>
      <c r="I251" s="148">
        <v>31979</v>
      </c>
      <c r="J251" s="147" t="s">
        <v>19823</v>
      </c>
      <c r="K251" s="149" t="s">
        <v>19824</v>
      </c>
      <c r="L251" s="150" t="s">
        <v>19825</v>
      </c>
      <c r="M251" s="135" t="s">
        <v>2214</v>
      </c>
      <c r="N251" s="148">
        <v>44405</v>
      </c>
      <c r="O251" s="151">
        <v>250000000</v>
      </c>
      <c r="P251" s="151">
        <v>250000000</v>
      </c>
      <c r="Q251" s="138">
        <v>25000000</v>
      </c>
      <c r="R251" s="139">
        <v>44769</v>
      </c>
    </row>
    <row r="252" spans="1:20" ht="54.75" customHeight="1">
      <c r="A252" s="146"/>
      <c r="B252" s="146"/>
      <c r="C252" s="134">
        <f t="shared" si="4"/>
        <v>178</v>
      </c>
      <c r="D252" s="135" t="s">
        <v>18967</v>
      </c>
      <c r="E252" s="135" t="s">
        <v>51</v>
      </c>
      <c r="F252" s="135" t="s">
        <v>18969</v>
      </c>
      <c r="G252" s="135" t="s">
        <v>19826</v>
      </c>
      <c r="H252" s="135">
        <v>1</v>
      </c>
      <c r="I252" s="136">
        <v>31153</v>
      </c>
      <c r="J252" s="135" t="s">
        <v>3046</v>
      </c>
      <c r="K252" s="137" t="s">
        <v>19827</v>
      </c>
      <c r="L252" s="134">
        <v>33574190</v>
      </c>
      <c r="M252" s="135" t="s">
        <v>2214</v>
      </c>
      <c r="N252" s="136">
        <v>44434</v>
      </c>
      <c r="O252" s="138">
        <v>260000000</v>
      </c>
      <c r="P252" s="138">
        <v>250000000</v>
      </c>
      <c r="Q252" s="138">
        <v>25000000</v>
      </c>
      <c r="R252" s="139">
        <v>44797</v>
      </c>
    </row>
    <row r="253" spans="1:20" ht="54.75" customHeight="1">
      <c r="A253" s="146"/>
      <c r="B253" s="146"/>
      <c r="C253" s="134">
        <f t="shared" si="4"/>
        <v>179</v>
      </c>
      <c r="D253" s="135" t="s">
        <v>18967</v>
      </c>
      <c r="E253" s="135" t="s">
        <v>17</v>
      </c>
      <c r="F253" s="135" t="s">
        <v>18969</v>
      </c>
      <c r="G253" s="147" t="s">
        <v>19828</v>
      </c>
      <c r="H253" s="147">
        <v>2</v>
      </c>
      <c r="I253" s="148">
        <v>32008</v>
      </c>
      <c r="J253" s="147" t="s">
        <v>19829</v>
      </c>
      <c r="K253" s="149" t="s">
        <v>19830</v>
      </c>
      <c r="L253" s="150">
        <v>31979188</v>
      </c>
      <c r="M253" s="135" t="s">
        <v>17</v>
      </c>
      <c r="N253" s="148">
        <v>44381</v>
      </c>
      <c r="O253" s="151">
        <v>200000000</v>
      </c>
      <c r="P253" s="151">
        <v>200000000</v>
      </c>
      <c r="Q253" s="151">
        <v>20000000</v>
      </c>
      <c r="R253" s="165">
        <v>44756</v>
      </c>
    </row>
    <row r="254" spans="1:20" ht="54.75" customHeight="1">
      <c r="A254" s="146"/>
      <c r="B254" s="146"/>
      <c r="C254" s="134">
        <f t="shared" si="4"/>
        <v>180</v>
      </c>
      <c r="D254" s="135" t="s">
        <v>18967</v>
      </c>
      <c r="E254" s="135" t="s">
        <v>17</v>
      </c>
      <c r="F254" s="135" t="s">
        <v>18973</v>
      </c>
      <c r="G254" s="147" t="s">
        <v>19831</v>
      </c>
      <c r="H254" s="147">
        <v>1</v>
      </c>
      <c r="I254" s="148">
        <v>31572</v>
      </c>
      <c r="J254" s="147" t="s">
        <v>19832</v>
      </c>
      <c r="K254" s="149" t="s">
        <v>19833</v>
      </c>
      <c r="L254" s="150">
        <v>45277699</v>
      </c>
      <c r="M254" s="135" t="s">
        <v>17</v>
      </c>
      <c r="N254" s="148">
        <v>44610</v>
      </c>
      <c r="O254" s="151">
        <v>300000000</v>
      </c>
      <c r="P254" s="151">
        <v>300000000</v>
      </c>
      <c r="Q254" s="151">
        <v>32000000</v>
      </c>
      <c r="R254" s="165">
        <v>44756</v>
      </c>
    </row>
    <row r="255" spans="1:20" ht="54.75" customHeight="1">
      <c r="A255" s="146"/>
      <c r="B255" s="146"/>
      <c r="C255" s="134">
        <f t="shared" si="4"/>
        <v>181</v>
      </c>
      <c r="D255" s="135" t="s">
        <v>18967</v>
      </c>
      <c r="E255" s="135" t="s">
        <v>17</v>
      </c>
      <c r="F255" s="135" t="s">
        <v>18969</v>
      </c>
      <c r="G255" s="147" t="s">
        <v>19834</v>
      </c>
      <c r="H255" s="147">
        <v>2</v>
      </c>
      <c r="I255" s="148">
        <v>32355</v>
      </c>
      <c r="J255" s="147" t="s">
        <v>19835</v>
      </c>
      <c r="K255" s="149" t="s">
        <v>19836</v>
      </c>
      <c r="L255" s="150">
        <v>35262024</v>
      </c>
      <c r="M255" s="135" t="s">
        <v>17</v>
      </c>
      <c r="N255" s="148">
        <v>44469</v>
      </c>
      <c r="O255" s="151">
        <v>280000000</v>
      </c>
      <c r="P255" s="151">
        <v>280000000</v>
      </c>
      <c r="Q255" s="151">
        <v>28000000</v>
      </c>
      <c r="R255" s="165">
        <v>44756</v>
      </c>
    </row>
    <row r="256" spans="1:20" s="143" customFormat="1" ht="51.75" customHeight="1">
      <c r="A256" s="153"/>
      <c r="B256" s="153"/>
      <c r="C256" s="134">
        <f t="shared" si="4"/>
        <v>182</v>
      </c>
      <c r="D256" s="135" t="s">
        <v>18967</v>
      </c>
      <c r="E256" s="135" t="s">
        <v>17</v>
      </c>
      <c r="F256" s="135" t="s">
        <v>18969</v>
      </c>
      <c r="G256" s="147" t="s">
        <v>19837</v>
      </c>
      <c r="H256" s="147">
        <v>1</v>
      </c>
      <c r="I256" s="148">
        <v>34327</v>
      </c>
      <c r="J256" s="147" t="s">
        <v>19838</v>
      </c>
      <c r="K256" s="149" t="s">
        <v>19839</v>
      </c>
      <c r="L256" s="150">
        <v>33427858</v>
      </c>
      <c r="M256" s="135" t="s">
        <v>17</v>
      </c>
      <c r="N256" s="148">
        <v>44405</v>
      </c>
      <c r="O256" s="151">
        <v>300000000</v>
      </c>
      <c r="P256" s="151">
        <v>285520000</v>
      </c>
      <c r="Q256" s="151">
        <f>+P256*0.1</f>
        <v>28552000</v>
      </c>
      <c r="R256" s="165">
        <v>44756</v>
      </c>
    </row>
    <row r="257" spans="1:18" s="170" customFormat="1" ht="54" customHeight="1">
      <c r="A257" s="153"/>
      <c r="B257" s="154"/>
      <c r="C257" s="134">
        <f t="shared" si="4"/>
        <v>183</v>
      </c>
      <c r="D257" s="135" t="s">
        <v>18967</v>
      </c>
      <c r="E257" s="135" t="s">
        <v>17</v>
      </c>
      <c r="F257" s="135" t="s">
        <v>18973</v>
      </c>
      <c r="G257" s="147" t="s">
        <v>19840</v>
      </c>
      <c r="H257" s="147">
        <v>1</v>
      </c>
      <c r="I257" s="148">
        <v>32455</v>
      </c>
      <c r="J257" s="147" t="s">
        <v>19841</v>
      </c>
      <c r="K257" s="149" t="s">
        <v>19842</v>
      </c>
      <c r="L257" s="150">
        <v>43730249</v>
      </c>
      <c r="M257" s="135" t="s">
        <v>17</v>
      </c>
      <c r="N257" s="148">
        <v>44588</v>
      </c>
      <c r="O257" s="151">
        <v>280000000</v>
      </c>
      <c r="P257" s="151">
        <v>280000000</v>
      </c>
      <c r="Q257" s="151">
        <v>32000000</v>
      </c>
      <c r="R257" s="165">
        <v>44756</v>
      </c>
    </row>
    <row r="258" spans="1:18" s="170" customFormat="1" ht="54" customHeight="1">
      <c r="A258" s="153">
        <v>6</v>
      </c>
      <c r="B258" s="154" t="s">
        <v>18967</v>
      </c>
      <c r="C258" s="134">
        <f t="shared" si="4"/>
        <v>184</v>
      </c>
      <c r="D258" s="135" t="s">
        <v>18967</v>
      </c>
      <c r="E258" s="135" t="s">
        <v>17</v>
      </c>
      <c r="F258" s="135" t="s">
        <v>18969</v>
      </c>
      <c r="G258" s="147" t="s">
        <v>19843</v>
      </c>
      <c r="H258" s="147">
        <v>2</v>
      </c>
      <c r="I258" s="148">
        <v>34718</v>
      </c>
      <c r="J258" s="147" t="s">
        <v>19844</v>
      </c>
      <c r="K258" s="149" t="s">
        <v>19845</v>
      </c>
      <c r="L258" s="150">
        <v>32457635</v>
      </c>
      <c r="M258" s="135" t="s">
        <v>17</v>
      </c>
      <c r="N258" s="148">
        <v>44405</v>
      </c>
      <c r="O258" s="151">
        <v>220000000</v>
      </c>
      <c r="P258" s="151">
        <v>220000000</v>
      </c>
      <c r="Q258" s="138">
        <v>22000000</v>
      </c>
      <c r="R258" s="139">
        <v>44769</v>
      </c>
    </row>
    <row r="259" spans="1:18" ht="54.75" customHeight="1">
      <c r="A259" s="171">
        <v>6</v>
      </c>
      <c r="B259" s="172" t="s">
        <v>18967</v>
      </c>
      <c r="C259" s="134">
        <f t="shared" si="4"/>
        <v>185</v>
      </c>
      <c r="D259" s="135" t="s">
        <v>18967</v>
      </c>
      <c r="E259" s="135" t="s">
        <v>17</v>
      </c>
      <c r="F259" s="135" t="s">
        <v>18969</v>
      </c>
      <c r="G259" s="173" t="s">
        <v>19846</v>
      </c>
      <c r="H259" s="135">
        <v>1</v>
      </c>
      <c r="I259" s="136">
        <v>33513</v>
      </c>
      <c r="J259" s="135" t="s">
        <v>19847</v>
      </c>
      <c r="K259" s="137" t="s">
        <v>19848</v>
      </c>
      <c r="L259" s="134">
        <v>42404509</v>
      </c>
      <c r="M259" s="135" t="s">
        <v>17</v>
      </c>
      <c r="N259" s="136">
        <v>44555</v>
      </c>
      <c r="O259" s="151">
        <v>250000000</v>
      </c>
      <c r="P259" s="169">
        <v>230000000</v>
      </c>
      <c r="Q259" s="138">
        <v>23000000</v>
      </c>
      <c r="R259" s="139">
        <v>44775</v>
      </c>
    </row>
    <row r="260" spans="1:18" ht="54.75" customHeight="1">
      <c r="A260" s="146"/>
      <c r="B260" s="146"/>
      <c r="C260" s="134">
        <f t="shared" si="4"/>
        <v>186</v>
      </c>
      <c r="D260" s="135" t="s">
        <v>18967</v>
      </c>
      <c r="E260" s="135" t="s">
        <v>17</v>
      </c>
      <c r="F260" s="135" t="s">
        <v>18969</v>
      </c>
      <c r="G260" s="147" t="s">
        <v>19849</v>
      </c>
      <c r="H260" s="147">
        <v>2</v>
      </c>
      <c r="I260" s="148">
        <v>35310</v>
      </c>
      <c r="J260" s="147" t="s">
        <v>19850</v>
      </c>
      <c r="K260" s="149" t="s">
        <v>19851</v>
      </c>
      <c r="L260" s="150" t="s">
        <v>19852</v>
      </c>
      <c r="M260" s="135" t="s">
        <v>17</v>
      </c>
      <c r="N260" s="148">
        <v>44489</v>
      </c>
      <c r="O260" s="151">
        <v>280000000</v>
      </c>
      <c r="P260" s="151">
        <v>260000000</v>
      </c>
      <c r="Q260" s="138">
        <v>23089500</v>
      </c>
      <c r="R260" s="139">
        <v>44784</v>
      </c>
    </row>
    <row r="261" spans="1:18" s="143" customFormat="1" ht="54.75" customHeight="1">
      <c r="A261" s="153"/>
      <c r="B261" s="153"/>
      <c r="C261" s="134">
        <f t="shared" si="4"/>
        <v>187</v>
      </c>
      <c r="D261" s="135" t="s">
        <v>18967</v>
      </c>
      <c r="E261" s="135" t="s">
        <v>17</v>
      </c>
      <c r="F261" s="135" t="s">
        <v>18969</v>
      </c>
      <c r="G261" s="147" t="s">
        <v>19853</v>
      </c>
      <c r="H261" s="147">
        <v>1</v>
      </c>
      <c r="I261" s="148">
        <v>33536</v>
      </c>
      <c r="J261" s="147" t="s">
        <v>19854</v>
      </c>
      <c r="K261" s="149" t="s">
        <v>19855</v>
      </c>
      <c r="L261" s="150" t="s">
        <v>19856</v>
      </c>
      <c r="M261" s="135" t="s">
        <v>17</v>
      </c>
      <c r="N261" s="148">
        <v>44469</v>
      </c>
      <c r="O261" s="151">
        <v>240000000</v>
      </c>
      <c r="P261" s="151">
        <v>240000000</v>
      </c>
      <c r="Q261" s="138">
        <v>24000000</v>
      </c>
      <c r="R261" s="139">
        <v>44784</v>
      </c>
    </row>
    <row r="262" spans="1:18" s="170" customFormat="1" ht="54" customHeight="1">
      <c r="A262" s="153"/>
      <c r="B262" s="154"/>
      <c r="C262" s="134">
        <f t="shared" si="4"/>
        <v>188</v>
      </c>
      <c r="D262" s="135" t="s">
        <v>18967</v>
      </c>
      <c r="E262" s="135" t="s">
        <v>17</v>
      </c>
      <c r="F262" s="135" t="s">
        <v>18969</v>
      </c>
      <c r="G262" s="147" t="s">
        <v>19857</v>
      </c>
      <c r="H262" s="147">
        <v>1</v>
      </c>
      <c r="I262" s="148">
        <v>30753</v>
      </c>
      <c r="J262" s="147" t="s">
        <v>19858</v>
      </c>
      <c r="K262" s="149" t="s">
        <v>19859</v>
      </c>
      <c r="L262" s="150" t="s">
        <v>19860</v>
      </c>
      <c r="M262" s="135" t="s">
        <v>17</v>
      </c>
      <c r="N262" s="148">
        <v>44536</v>
      </c>
      <c r="O262" s="151">
        <v>260000000</v>
      </c>
      <c r="P262" s="151">
        <v>260000000</v>
      </c>
      <c r="Q262" s="138">
        <v>26000000</v>
      </c>
      <c r="R262" s="139">
        <v>44784</v>
      </c>
    </row>
    <row r="263" spans="1:18" s="174" customFormat="1" ht="54" customHeight="1">
      <c r="A263" s="133">
        <v>6</v>
      </c>
      <c r="B263" s="140" t="s">
        <v>18967</v>
      </c>
      <c r="C263" s="134">
        <f t="shared" si="4"/>
        <v>189</v>
      </c>
      <c r="D263" s="135" t="s">
        <v>18967</v>
      </c>
      <c r="E263" s="135" t="s">
        <v>17</v>
      </c>
      <c r="F263" s="135" t="s">
        <v>18969</v>
      </c>
      <c r="G263" s="135" t="s">
        <v>19861</v>
      </c>
      <c r="H263" s="135">
        <v>1</v>
      </c>
      <c r="I263" s="136">
        <v>33003</v>
      </c>
      <c r="J263" s="135" t="s">
        <v>19862</v>
      </c>
      <c r="K263" s="137" t="s">
        <v>19863</v>
      </c>
      <c r="L263" s="134" t="s">
        <v>19864</v>
      </c>
      <c r="M263" s="135" t="s">
        <v>17</v>
      </c>
      <c r="N263" s="136">
        <v>44421</v>
      </c>
      <c r="O263" s="138">
        <v>270000000</v>
      </c>
      <c r="P263" s="138">
        <v>250000000</v>
      </c>
      <c r="Q263" s="138">
        <v>25000000</v>
      </c>
      <c r="R263" s="139">
        <v>44784</v>
      </c>
    </row>
    <row r="264" spans="1:18" s="143" customFormat="1" ht="54.75" customHeight="1">
      <c r="A264" s="171">
        <v>6</v>
      </c>
      <c r="B264" s="172" t="s">
        <v>18967</v>
      </c>
      <c r="C264" s="134">
        <f t="shared" si="4"/>
        <v>190</v>
      </c>
      <c r="D264" s="135" t="s">
        <v>18967</v>
      </c>
      <c r="E264" s="135" t="s">
        <v>17</v>
      </c>
      <c r="F264" s="135" t="s">
        <v>18969</v>
      </c>
      <c r="G264" s="173" t="s">
        <v>19865</v>
      </c>
      <c r="H264" s="135">
        <v>2</v>
      </c>
      <c r="I264" s="136">
        <v>33687</v>
      </c>
      <c r="J264" s="135" t="s">
        <v>19866</v>
      </c>
      <c r="K264" s="137" t="s">
        <v>19867</v>
      </c>
      <c r="L264" s="134" t="s">
        <v>19868</v>
      </c>
      <c r="M264" s="135" t="s">
        <v>17</v>
      </c>
      <c r="N264" s="136">
        <v>44468</v>
      </c>
      <c r="O264" s="138">
        <v>250000000</v>
      </c>
      <c r="P264" s="169">
        <v>250000000</v>
      </c>
      <c r="Q264" s="138">
        <v>25000000</v>
      </c>
      <c r="R264" s="139">
        <v>44784</v>
      </c>
    </row>
    <row r="265" spans="1:18" s="170" customFormat="1" ht="54" customHeight="1">
      <c r="A265" s="153">
        <v>6</v>
      </c>
      <c r="B265" s="154" t="s">
        <v>18967</v>
      </c>
      <c r="C265" s="134">
        <f t="shared" si="4"/>
        <v>191</v>
      </c>
      <c r="D265" s="135" t="s">
        <v>18967</v>
      </c>
      <c r="E265" s="135" t="s">
        <v>17</v>
      </c>
      <c r="F265" s="135" t="s">
        <v>18969</v>
      </c>
      <c r="G265" s="135" t="s">
        <v>19869</v>
      </c>
      <c r="H265" s="135">
        <v>1</v>
      </c>
      <c r="I265" s="136">
        <v>33496</v>
      </c>
      <c r="J265" s="135" t="s">
        <v>19870</v>
      </c>
      <c r="K265" s="137" t="s">
        <v>19871</v>
      </c>
      <c r="L265" s="134" t="s">
        <v>19872</v>
      </c>
      <c r="M265" s="135" t="s">
        <v>17</v>
      </c>
      <c r="N265" s="136">
        <v>44434</v>
      </c>
      <c r="O265" s="138">
        <v>315000000</v>
      </c>
      <c r="P265" s="138">
        <v>274000000</v>
      </c>
      <c r="Q265" s="138">
        <v>27400000</v>
      </c>
      <c r="R265" s="139">
        <v>44799</v>
      </c>
    </row>
    <row r="266" spans="1:18" ht="54.75" customHeight="1">
      <c r="A266" s="171">
        <v>6</v>
      </c>
      <c r="B266" s="172" t="s">
        <v>18967</v>
      </c>
      <c r="C266" s="134">
        <f t="shared" ref="C266:C267" si="5">1+C265</f>
        <v>192</v>
      </c>
      <c r="D266" s="135" t="s">
        <v>18967</v>
      </c>
      <c r="E266" s="135" t="s">
        <v>17</v>
      </c>
      <c r="F266" s="135" t="s">
        <v>18969</v>
      </c>
      <c r="G266" s="173" t="s">
        <v>19873</v>
      </c>
      <c r="H266" s="135">
        <v>2</v>
      </c>
      <c r="I266" s="136">
        <v>35367</v>
      </c>
      <c r="J266" s="135" t="s">
        <v>19874</v>
      </c>
      <c r="K266" s="137" t="s">
        <v>19875</v>
      </c>
      <c r="L266" s="134" t="s">
        <v>19876</v>
      </c>
      <c r="M266" s="135" t="s">
        <v>17</v>
      </c>
      <c r="N266" s="136">
        <v>44434</v>
      </c>
      <c r="O266" s="138">
        <v>280000000</v>
      </c>
      <c r="P266" s="169">
        <v>220000000</v>
      </c>
      <c r="Q266" s="138">
        <v>22000000</v>
      </c>
      <c r="R266" s="139">
        <v>44799</v>
      </c>
    </row>
    <row r="267" spans="1:18" s="170" customFormat="1" ht="54" customHeight="1">
      <c r="A267" s="153">
        <v>6</v>
      </c>
      <c r="B267" s="154" t="s">
        <v>18967</v>
      </c>
      <c r="C267" s="134">
        <f t="shared" si="5"/>
        <v>193</v>
      </c>
      <c r="D267" s="135" t="s">
        <v>18967</v>
      </c>
      <c r="E267" s="135" t="s">
        <v>17</v>
      </c>
      <c r="F267" s="135" t="s">
        <v>18969</v>
      </c>
      <c r="G267" s="135" t="s">
        <v>19877</v>
      </c>
      <c r="H267" s="135">
        <v>1</v>
      </c>
      <c r="I267" s="136">
        <v>30516</v>
      </c>
      <c r="J267" s="135" t="s">
        <v>19878</v>
      </c>
      <c r="K267" s="137" t="s">
        <v>19879</v>
      </c>
      <c r="L267" s="134" t="s">
        <v>19880</v>
      </c>
      <c r="M267" s="135" t="s">
        <v>17</v>
      </c>
      <c r="N267" s="136">
        <v>44434</v>
      </c>
      <c r="O267" s="138">
        <v>260000000</v>
      </c>
      <c r="P267" s="138">
        <v>240000000</v>
      </c>
      <c r="Q267" s="138">
        <v>24000000</v>
      </c>
      <c r="R267" s="139">
        <v>44799</v>
      </c>
    </row>
    <row r="268" spans="1:18" s="143" customFormat="1" ht="54.75" customHeight="1">
      <c r="A268" s="171">
        <v>6</v>
      </c>
      <c r="B268" s="172" t="s">
        <v>18967</v>
      </c>
      <c r="C268" s="134">
        <f>1+C263</f>
        <v>190</v>
      </c>
      <c r="D268" s="135" t="s">
        <v>18967</v>
      </c>
      <c r="E268" s="135" t="s">
        <v>17</v>
      </c>
      <c r="F268" s="135" t="s">
        <v>18969</v>
      </c>
      <c r="G268" s="173" t="s">
        <v>19881</v>
      </c>
      <c r="H268" s="135">
        <v>2</v>
      </c>
      <c r="I268" s="136">
        <v>30797</v>
      </c>
      <c r="J268" s="135" t="s">
        <v>19882</v>
      </c>
      <c r="K268" s="137" t="s">
        <v>19883</v>
      </c>
      <c r="L268" s="134" t="s">
        <v>19884</v>
      </c>
      <c r="M268" s="135" t="s">
        <v>17</v>
      </c>
      <c r="N268" s="136">
        <v>44469</v>
      </c>
      <c r="O268" s="138">
        <v>240000000</v>
      </c>
      <c r="P268" s="169">
        <v>240000000</v>
      </c>
      <c r="Q268" s="138">
        <v>24000000</v>
      </c>
      <c r="R268" s="139">
        <v>44799</v>
      </c>
    </row>
    <row r="269" spans="1:18" s="143" customFormat="1" ht="54.75" customHeight="1">
      <c r="A269" s="171">
        <v>6</v>
      </c>
      <c r="B269" s="172" t="s">
        <v>18967</v>
      </c>
      <c r="C269" s="134">
        <f>1+C263</f>
        <v>190</v>
      </c>
      <c r="D269" s="135" t="s">
        <v>18967</v>
      </c>
      <c r="E269" s="135" t="s">
        <v>17</v>
      </c>
      <c r="F269" s="135" t="s">
        <v>18969</v>
      </c>
      <c r="G269" s="173" t="s">
        <v>19885</v>
      </c>
      <c r="H269" s="135">
        <v>2</v>
      </c>
      <c r="I269" s="136" t="s">
        <v>19886</v>
      </c>
      <c r="J269" s="135" t="s">
        <v>19887</v>
      </c>
      <c r="K269" s="137" t="s">
        <v>19888</v>
      </c>
      <c r="L269" s="134" t="s">
        <v>19889</v>
      </c>
      <c r="M269" s="135" t="s">
        <v>17</v>
      </c>
      <c r="N269" s="136" t="s">
        <v>19890</v>
      </c>
      <c r="O269" s="138">
        <v>250000000</v>
      </c>
      <c r="P269" s="169">
        <v>250000000</v>
      </c>
      <c r="Q269" s="138">
        <v>25000000</v>
      </c>
      <c r="R269" s="139">
        <v>44820</v>
      </c>
    </row>
    <row r="270" spans="1:18" s="143" customFormat="1" ht="54.75" customHeight="1">
      <c r="A270" s="171">
        <v>6</v>
      </c>
      <c r="B270" s="172" t="s">
        <v>18967</v>
      </c>
      <c r="C270" s="134">
        <f>1+C264</f>
        <v>191</v>
      </c>
      <c r="D270" s="135" t="s">
        <v>18967</v>
      </c>
      <c r="E270" s="135" t="s">
        <v>17</v>
      </c>
      <c r="F270" s="135" t="s">
        <v>18969</v>
      </c>
      <c r="G270" s="173" t="s">
        <v>19891</v>
      </c>
      <c r="H270" s="135">
        <v>1</v>
      </c>
      <c r="I270" s="136" t="s">
        <v>19892</v>
      </c>
      <c r="J270" s="135" t="s">
        <v>19893</v>
      </c>
      <c r="K270" s="137" t="s">
        <v>19894</v>
      </c>
      <c r="L270" s="134" t="s">
        <v>19895</v>
      </c>
      <c r="M270" s="135" t="s">
        <v>17</v>
      </c>
      <c r="N270" s="136" t="s">
        <v>19896</v>
      </c>
      <c r="O270" s="138">
        <v>250000000</v>
      </c>
      <c r="P270" s="169">
        <v>250000000</v>
      </c>
      <c r="Q270" s="138">
        <v>25000000</v>
      </c>
      <c r="R270" s="139">
        <v>44820</v>
      </c>
    </row>
    <row r="271" spans="1:18" s="143" customFormat="1" ht="54.75" customHeight="1">
      <c r="A271" s="171">
        <v>6</v>
      </c>
      <c r="B271" s="172" t="s">
        <v>18967</v>
      </c>
      <c r="C271" s="134">
        <f>1+C266</f>
        <v>193</v>
      </c>
      <c r="D271" s="135" t="s">
        <v>18967</v>
      </c>
      <c r="E271" s="135" t="s">
        <v>17</v>
      </c>
      <c r="F271" s="135" t="s">
        <v>18969</v>
      </c>
      <c r="G271" s="173" t="s">
        <v>19897</v>
      </c>
      <c r="H271" s="135">
        <v>2</v>
      </c>
      <c r="I271" s="136" t="s">
        <v>19898</v>
      </c>
      <c r="J271" s="135" t="s">
        <v>19899</v>
      </c>
      <c r="K271" s="137" t="s">
        <v>19900</v>
      </c>
      <c r="L271" s="134" t="s">
        <v>19901</v>
      </c>
      <c r="M271" s="135" t="s">
        <v>17</v>
      </c>
      <c r="N271" s="136" t="s">
        <v>19902</v>
      </c>
      <c r="O271" s="138">
        <v>270000000</v>
      </c>
      <c r="P271" s="169">
        <v>270000000</v>
      </c>
      <c r="Q271" s="138">
        <v>27000000</v>
      </c>
      <c r="R271" s="139">
        <v>44824</v>
      </c>
    </row>
    <row r="272" spans="1:18" s="143" customFormat="1" ht="54.75" customHeight="1">
      <c r="A272" s="171">
        <v>6</v>
      </c>
      <c r="B272" s="172" t="s">
        <v>18967</v>
      </c>
      <c r="C272" s="134">
        <f>1+C266</f>
        <v>193</v>
      </c>
      <c r="D272" s="135" t="s">
        <v>18967</v>
      </c>
      <c r="E272" s="135" t="s">
        <v>17</v>
      </c>
      <c r="F272" s="135" t="s">
        <v>18969</v>
      </c>
      <c r="G272" s="173" t="s">
        <v>19903</v>
      </c>
      <c r="H272" s="135">
        <v>1</v>
      </c>
      <c r="I272" s="136" t="s">
        <v>19904</v>
      </c>
      <c r="J272" s="135" t="s">
        <v>19905</v>
      </c>
      <c r="K272" s="137" t="s">
        <v>19906</v>
      </c>
      <c r="L272" s="134" t="s">
        <v>19907</v>
      </c>
      <c r="M272" s="135" t="s">
        <v>17</v>
      </c>
      <c r="N272" s="136" t="s">
        <v>19908</v>
      </c>
      <c r="O272" s="138">
        <v>250000000</v>
      </c>
      <c r="P272" s="169">
        <v>250000000</v>
      </c>
      <c r="Q272" s="138">
        <v>25000000</v>
      </c>
      <c r="R272" s="139">
        <v>44824</v>
      </c>
    </row>
    <row r="273" spans="1:18" s="143" customFormat="1" ht="54.75" customHeight="1">
      <c r="A273" s="171">
        <v>6</v>
      </c>
      <c r="B273" s="172" t="s">
        <v>18967</v>
      </c>
      <c r="C273" s="134">
        <f>1+C267</f>
        <v>194</v>
      </c>
      <c r="D273" s="135" t="s">
        <v>18967</v>
      </c>
      <c r="E273" s="135" t="s">
        <v>17</v>
      </c>
      <c r="F273" s="135" t="s">
        <v>18969</v>
      </c>
      <c r="G273" s="173" t="s">
        <v>19909</v>
      </c>
      <c r="H273" s="135">
        <v>1</v>
      </c>
      <c r="I273" s="136" t="s">
        <v>19910</v>
      </c>
      <c r="J273" s="135" t="s">
        <v>19911</v>
      </c>
      <c r="K273" s="137" t="s">
        <v>19912</v>
      </c>
      <c r="L273" s="134" t="s">
        <v>19913</v>
      </c>
      <c r="M273" s="135" t="s">
        <v>17</v>
      </c>
      <c r="N273" s="136" t="s">
        <v>19914</v>
      </c>
      <c r="O273" s="138">
        <v>270000000</v>
      </c>
      <c r="P273" s="169">
        <v>270000000</v>
      </c>
      <c r="Q273" s="138">
        <v>27000000</v>
      </c>
      <c r="R273" s="139">
        <v>44824</v>
      </c>
    </row>
    <row r="274" spans="1:18" s="177" customFormat="1" ht="54" customHeight="1">
      <c r="A274" s="146"/>
      <c r="B274" s="146"/>
      <c r="C274" s="134">
        <f t="shared" ref="C274:C306" si="6">1+C273</f>
        <v>195</v>
      </c>
      <c r="D274" s="147" t="s">
        <v>18967</v>
      </c>
      <c r="E274" s="135" t="s">
        <v>18</v>
      </c>
      <c r="F274" s="135" t="s">
        <v>18969</v>
      </c>
      <c r="G274" s="175" t="s">
        <v>19915</v>
      </c>
      <c r="H274" s="147">
        <v>1</v>
      </c>
      <c r="I274" s="148">
        <v>31059</v>
      </c>
      <c r="J274" s="147" t="s">
        <v>19916</v>
      </c>
      <c r="K274" s="149" t="s">
        <v>19917</v>
      </c>
      <c r="L274" s="176" t="s">
        <v>19918</v>
      </c>
      <c r="M274" s="147" t="s">
        <v>19919</v>
      </c>
      <c r="N274" s="148">
        <v>44480</v>
      </c>
      <c r="O274" s="151">
        <v>180000000</v>
      </c>
      <c r="P274" s="151">
        <v>134000000</v>
      </c>
      <c r="Q274" s="138">
        <v>13400000</v>
      </c>
      <c r="R274" s="139">
        <v>44764</v>
      </c>
    </row>
    <row r="275" spans="1:18" s="183" customFormat="1" ht="54" customHeight="1">
      <c r="A275" s="177"/>
      <c r="B275" s="177"/>
      <c r="C275" s="134">
        <f t="shared" si="6"/>
        <v>196</v>
      </c>
      <c r="D275" s="175" t="s">
        <v>18967</v>
      </c>
      <c r="E275" s="173" t="s">
        <v>18</v>
      </c>
      <c r="F275" s="173" t="s">
        <v>18973</v>
      </c>
      <c r="G275" s="178" t="s">
        <v>19920</v>
      </c>
      <c r="H275" s="178">
        <v>1</v>
      </c>
      <c r="I275" s="179">
        <v>32164</v>
      </c>
      <c r="J275" s="178" t="s">
        <v>19921</v>
      </c>
      <c r="K275" s="180">
        <v>322018821000058</v>
      </c>
      <c r="L275" s="178">
        <v>44553648</v>
      </c>
      <c r="M275" s="175" t="s">
        <v>19919</v>
      </c>
      <c r="N275" s="179">
        <v>44604</v>
      </c>
      <c r="O275" s="181">
        <v>300000000</v>
      </c>
      <c r="P275" s="181">
        <v>270000000</v>
      </c>
      <c r="Q275" s="182">
        <v>32000000</v>
      </c>
      <c r="R275" s="139">
        <v>44764</v>
      </c>
    </row>
    <row r="276" spans="1:18" s="177" customFormat="1" ht="54" customHeight="1">
      <c r="A276" s="184"/>
      <c r="B276" s="184"/>
      <c r="C276" s="134">
        <f t="shared" si="6"/>
        <v>197</v>
      </c>
      <c r="D276" s="175" t="s">
        <v>18967</v>
      </c>
      <c r="E276" s="173" t="s">
        <v>18</v>
      </c>
      <c r="F276" s="173" t="s">
        <v>18969</v>
      </c>
      <c r="G276" s="178" t="s">
        <v>19922</v>
      </c>
      <c r="H276" s="178">
        <v>1</v>
      </c>
      <c r="I276" s="179">
        <v>31984</v>
      </c>
      <c r="J276" s="178" t="s">
        <v>19923</v>
      </c>
      <c r="K276" s="180">
        <v>32607872100039</v>
      </c>
      <c r="L276" s="178" t="s">
        <v>19924</v>
      </c>
      <c r="M276" s="175" t="s">
        <v>19919</v>
      </c>
      <c r="N276" s="179">
        <v>44560</v>
      </c>
      <c r="O276" s="181">
        <v>300000000</v>
      </c>
      <c r="P276" s="181">
        <v>258000000</v>
      </c>
      <c r="Q276" s="182">
        <v>25800000</v>
      </c>
      <c r="R276" s="139">
        <v>44764</v>
      </c>
    </row>
    <row r="277" spans="1:18" s="177" customFormat="1" ht="54" customHeight="1">
      <c r="C277" s="134">
        <f t="shared" si="6"/>
        <v>198</v>
      </c>
      <c r="D277" s="175" t="s">
        <v>18967</v>
      </c>
      <c r="E277" s="173" t="s">
        <v>18</v>
      </c>
      <c r="F277" s="173" t="s">
        <v>18969</v>
      </c>
      <c r="G277" s="178" t="s">
        <v>19925</v>
      </c>
      <c r="H277" s="178">
        <v>1</v>
      </c>
      <c r="I277" s="179">
        <v>32351</v>
      </c>
      <c r="J277" s="178" t="s">
        <v>19926</v>
      </c>
      <c r="K277" s="180">
        <v>32707882100075</v>
      </c>
      <c r="L277" s="178" t="s">
        <v>19927</v>
      </c>
      <c r="M277" s="175" t="s">
        <v>19919</v>
      </c>
      <c r="N277" s="179">
        <v>44448</v>
      </c>
      <c r="O277" s="181">
        <v>250000000</v>
      </c>
      <c r="P277" s="181">
        <v>166000000</v>
      </c>
      <c r="Q277" s="182">
        <v>16600000</v>
      </c>
      <c r="R277" s="139">
        <v>44764</v>
      </c>
    </row>
    <row r="278" spans="1:18" s="185" customFormat="1" ht="54" customHeight="1">
      <c r="A278" s="177"/>
      <c r="B278" s="177"/>
      <c r="C278" s="134">
        <f t="shared" si="6"/>
        <v>199</v>
      </c>
      <c r="D278" s="175" t="s">
        <v>18967</v>
      </c>
      <c r="E278" s="173" t="s">
        <v>18</v>
      </c>
      <c r="F278" s="173" t="s">
        <v>18969</v>
      </c>
      <c r="G278" s="178" t="s">
        <v>19928</v>
      </c>
      <c r="H278" s="178">
        <v>1</v>
      </c>
      <c r="I278" s="179">
        <v>34318</v>
      </c>
      <c r="J278" s="178" t="s">
        <v>19929</v>
      </c>
      <c r="K278" s="180">
        <v>31512932100092</v>
      </c>
      <c r="L278" s="178" t="s">
        <v>19930</v>
      </c>
      <c r="M278" s="175" t="s">
        <v>19919</v>
      </c>
      <c r="N278" s="179">
        <v>44527</v>
      </c>
      <c r="O278" s="181">
        <v>300000000</v>
      </c>
      <c r="P278" s="181">
        <v>275000000</v>
      </c>
      <c r="Q278" s="182">
        <v>27500000</v>
      </c>
      <c r="R278" s="139">
        <v>44764</v>
      </c>
    </row>
    <row r="279" spans="1:18" ht="54.75" customHeight="1">
      <c r="A279" s="185"/>
      <c r="B279" s="185"/>
      <c r="C279" s="134">
        <f t="shared" si="6"/>
        <v>200</v>
      </c>
      <c r="D279" s="175" t="s">
        <v>18967</v>
      </c>
      <c r="E279" s="173" t="s">
        <v>18</v>
      </c>
      <c r="F279" s="173" t="s">
        <v>18969</v>
      </c>
      <c r="G279" s="186" t="s">
        <v>19931</v>
      </c>
      <c r="H279" s="187">
        <v>1</v>
      </c>
      <c r="I279" s="188">
        <v>33508</v>
      </c>
      <c r="J279" s="187" t="s">
        <v>19932</v>
      </c>
      <c r="K279" s="189">
        <v>32709915890010</v>
      </c>
      <c r="L279" s="187" t="s">
        <v>19933</v>
      </c>
      <c r="M279" s="175" t="s">
        <v>19919</v>
      </c>
      <c r="N279" s="188">
        <v>44560</v>
      </c>
      <c r="O279" s="190">
        <v>250000000</v>
      </c>
      <c r="P279" s="190">
        <v>245000000</v>
      </c>
      <c r="Q279" s="191">
        <v>24500000</v>
      </c>
      <c r="R279" s="139">
        <v>44764</v>
      </c>
    </row>
    <row r="280" spans="1:18" s="177" customFormat="1" ht="54" customHeight="1">
      <c r="C280" s="134">
        <f t="shared" si="6"/>
        <v>201</v>
      </c>
      <c r="D280" s="175" t="s">
        <v>18967</v>
      </c>
      <c r="E280" s="173" t="s">
        <v>18</v>
      </c>
      <c r="F280" s="173" t="s">
        <v>18969</v>
      </c>
      <c r="G280" s="178" t="s">
        <v>19934</v>
      </c>
      <c r="H280" s="178">
        <v>1</v>
      </c>
      <c r="I280" s="179">
        <v>37517</v>
      </c>
      <c r="J280" s="178" t="s">
        <v>19935</v>
      </c>
      <c r="K280" s="180">
        <v>51809025890041</v>
      </c>
      <c r="L280" s="178" t="s">
        <v>19936</v>
      </c>
      <c r="M280" s="175" t="s">
        <v>19919</v>
      </c>
      <c r="N280" s="179">
        <v>44510</v>
      </c>
      <c r="O280" s="181">
        <v>300000000</v>
      </c>
      <c r="P280" s="181">
        <v>230000000</v>
      </c>
      <c r="Q280" s="182">
        <v>23000000</v>
      </c>
      <c r="R280" s="139">
        <v>44784</v>
      </c>
    </row>
    <row r="281" spans="1:18" s="185" customFormat="1" ht="54" customHeight="1">
      <c r="A281" s="177"/>
      <c r="B281" s="177"/>
      <c r="C281" s="134">
        <f t="shared" si="6"/>
        <v>202</v>
      </c>
      <c r="D281" s="175" t="s">
        <v>18967</v>
      </c>
      <c r="E281" s="173" t="s">
        <v>18</v>
      </c>
      <c r="F281" s="173" t="s">
        <v>18969</v>
      </c>
      <c r="G281" s="178" t="s">
        <v>19937</v>
      </c>
      <c r="H281" s="178">
        <v>1</v>
      </c>
      <c r="I281" s="179">
        <v>32278</v>
      </c>
      <c r="J281" s="178" t="s">
        <v>19938</v>
      </c>
      <c r="K281" s="180">
        <v>41505885890025</v>
      </c>
      <c r="L281" s="178" t="s">
        <v>19939</v>
      </c>
      <c r="M281" s="175" t="s">
        <v>19919</v>
      </c>
      <c r="N281" s="179">
        <v>44457</v>
      </c>
      <c r="O281" s="181">
        <v>250000000</v>
      </c>
      <c r="P281" s="181">
        <v>245000000</v>
      </c>
      <c r="Q281" s="182">
        <v>24500000</v>
      </c>
      <c r="R281" s="139">
        <v>44784</v>
      </c>
    </row>
    <row r="282" spans="1:18" ht="54.75" customHeight="1">
      <c r="A282" s="185"/>
      <c r="B282" s="185"/>
      <c r="C282" s="134">
        <f t="shared" si="6"/>
        <v>203</v>
      </c>
      <c r="D282" s="175" t="s">
        <v>18967</v>
      </c>
      <c r="E282" s="173" t="s">
        <v>18</v>
      </c>
      <c r="F282" s="173" t="s">
        <v>18969</v>
      </c>
      <c r="G282" s="186" t="s">
        <v>19940</v>
      </c>
      <c r="H282" s="187">
        <v>1</v>
      </c>
      <c r="I282" s="188">
        <v>31612</v>
      </c>
      <c r="J282" s="187" t="s">
        <v>19941</v>
      </c>
      <c r="K282" s="189">
        <v>41907862100022</v>
      </c>
      <c r="L282" s="187" t="s">
        <v>19942</v>
      </c>
      <c r="M282" s="175" t="s">
        <v>19919</v>
      </c>
      <c r="N282" s="188">
        <v>44560</v>
      </c>
      <c r="O282" s="190">
        <v>250000000</v>
      </c>
      <c r="P282" s="190">
        <v>250000000</v>
      </c>
      <c r="Q282" s="191">
        <v>25000000</v>
      </c>
      <c r="R282" s="139">
        <v>44784</v>
      </c>
    </row>
    <row r="283" spans="1:18" ht="54.75" customHeight="1">
      <c r="A283" s="185"/>
      <c r="B283" s="185"/>
      <c r="C283" s="134">
        <f>1+C280</f>
        <v>202</v>
      </c>
      <c r="D283" s="175" t="s">
        <v>18967</v>
      </c>
      <c r="E283" s="173" t="s">
        <v>18</v>
      </c>
      <c r="F283" s="173" t="s">
        <v>18969</v>
      </c>
      <c r="G283" s="186" t="s">
        <v>19943</v>
      </c>
      <c r="H283" s="187">
        <v>2</v>
      </c>
      <c r="I283" s="188">
        <v>32783</v>
      </c>
      <c r="J283" s="187" t="s">
        <v>19944</v>
      </c>
      <c r="K283" s="189">
        <v>40210892100012</v>
      </c>
      <c r="L283" s="187" t="s">
        <v>19945</v>
      </c>
      <c r="M283" s="175" t="s">
        <v>19919</v>
      </c>
      <c r="N283" s="188">
        <v>44527</v>
      </c>
      <c r="O283" s="190">
        <v>300000000</v>
      </c>
      <c r="P283" s="190">
        <v>258000000</v>
      </c>
      <c r="Q283" s="191">
        <v>25800000</v>
      </c>
      <c r="R283" s="139">
        <v>44789</v>
      </c>
    </row>
    <row r="284" spans="1:18" ht="54.75" customHeight="1">
      <c r="A284" s="185"/>
      <c r="B284" s="185"/>
      <c r="C284" s="134">
        <f t="shared" si="6"/>
        <v>203</v>
      </c>
      <c r="D284" s="175" t="s">
        <v>18967</v>
      </c>
      <c r="E284" s="173" t="s">
        <v>18</v>
      </c>
      <c r="F284" s="173" t="s">
        <v>19946</v>
      </c>
      <c r="G284" s="186" t="s">
        <v>19947</v>
      </c>
      <c r="H284" s="187">
        <v>2</v>
      </c>
      <c r="I284" s="188">
        <v>32920</v>
      </c>
      <c r="J284" s="187" t="s">
        <v>2254</v>
      </c>
      <c r="K284" s="189">
        <v>41612902100020</v>
      </c>
      <c r="L284" s="187" t="s">
        <v>19948</v>
      </c>
      <c r="M284" s="175" t="s">
        <v>19919</v>
      </c>
      <c r="N284" s="188">
        <v>44448</v>
      </c>
      <c r="O284" s="190">
        <v>250000000</v>
      </c>
      <c r="P284" s="190">
        <v>250000000</v>
      </c>
      <c r="Q284" s="191">
        <v>25000000</v>
      </c>
      <c r="R284" s="139">
        <v>44795</v>
      </c>
    </row>
    <row r="285" spans="1:18" s="143" customFormat="1" ht="54.75" customHeight="1">
      <c r="A285" s="192"/>
      <c r="B285" s="192"/>
      <c r="C285" s="134">
        <f>1+C282</f>
        <v>204</v>
      </c>
      <c r="D285" s="173" t="s">
        <v>18967</v>
      </c>
      <c r="E285" s="173" t="s">
        <v>18</v>
      </c>
      <c r="F285" s="173" t="s">
        <v>19946</v>
      </c>
      <c r="G285" s="186" t="s">
        <v>19949</v>
      </c>
      <c r="H285" s="186">
        <v>2</v>
      </c>
      <c r="I285" s="193">
        <v>32470</v>
      </c>
      <c r="J285" s="186" t="s">
        <v>19950</v>
      </c>
      <c r="K285" s="194">
        <v>42311882100084</v>
      </c>
      <c r="L285" s="186" t="s">
        <v>19951</v>
      </c>
      <c r="M285" s="173" t="s">
        <v>19919</v>
      </c>
      <c r="N285" s="193" t="s">
        <v>19952</v>
      </c>
      <c r="O285" s="191">
        <v>250000000</v>
      </c>
      <c r="P285" s="191">
        <v>250000000</v>
      </c>
      <c r="Q285" s="191">
        <v>25000000</v>
      </c>
      <c r="R285" s="139">
        <v>44804</v>
      </c>
    </row>
    <row r="286" spans="1:18" s="143" customFormat="1" ht="54.75" customHeight="1">
      <c r="A286" s="192"/>
      <c r="B286" s="192"/>
      <c r="C286" s="134">
        <f t="shared" si="6"/>
        <v>205</v>
      </c>
      <c r="D286" s="173" t="s">
        <v>18967</v>
      </c>
      <c r="E286" s="173" t="s">
        <v>18</v>
      </c>
      <c r="F286" s="173" t="s">
        <v>19946</v>
      </c>
      <c r="G286" s="186" t="s">
        <v>19953</v>
      </c>
      <c r="H286" s="186">
        <v>1</v>
      </c>
      <c r="I286" s="193">
        <v>34014</v>
      </c>
      <c r="J286" s="186" t="s">
        <v>19954</v>
      </c>
      <c r="K286" s="194">
        <v>31402932100049</v>
      </c>
      <c r="L286" s="186" t="s">
        <v>19955</v>
      </c>
      <c r="M286" s="173" t="s">
        <v>19919</v>
      </c>
      <c r="N286" s="193">
        <v>44448</v>
      </c>
      <c r="O286" s="191">
        <v>350000000</v>
      </c>
      <c r="P286" s="191">
        <v>258000000</v>
      </c>
      <c r="Q286" s="191">
        <v>25800000</v>
      </c>
      <c r="R286" s="139">
        <v>44804</v>
      </c>
    </row>
    <row r="287" spans="1:18" ht="54.75" customHeight="1">
      <c r="A287" s="146"/>
      <c r="B287" s="146"/>
      <c r="C287" s="134">
        <f t="shared" si="6"/>
        <v>206</v>
      </c>
      <c r="D287" s="135" t="s">
        <v>18967</v>
      </c>
      <c r="E287" s="135" t="s">
        <v>19</v>
      </c>
      <c r="F287" s="135" t="s">
        <v>18969</v>
      </c>
      <c r="G287" s="147" t="s">
        <v>19956</v>
      </c>
      <c r="H287" s="147">
        <v>1</v>
      </c>
      <c r="I287" s="148">
        <v>34060</v>
      </c>
      <c r="J287" s="147" t="s">
        <v>3489</v>
      </c>
      <c r="K287" s="149" t="s">
        <v>19957</v>
      </c>
      <c r="L287" s="150">
        <v>34948297</v>
      </c>
      <c r="M287" s="135" t="s">
        <v>19</v>
      </c>
      <c r="N287" s="148" t="s">
        <v>19958</v>
      </c>
      <c r="O287" s="147">
        <v>280000000</v>
      </c>
      <c r="P287" s="147">
        <v>240000000</v>
      </c>
      <c r="Q287" s="151">
        <v>24000000</v>
      </c>
      <c r="R287" s="165">
        <v>44747</v>
      </c>
    </row>
    <row r="288" spans="1:18" ht="54.75" customHeight="1">
      <c r="A288" s="146"/>
      <c r="B288" s="146"/>
      <c r="C288" s="134">
        <f t="shared" si="6"/>
        <v>207</v>
      </c>
      <c r="D288" s="135" t="s">
        <v>18967</v>
      </c>
      <c r="E288" s="135" t="s">
        <v>19</v>
      </c>
      <c r="F288" s="135" t="s">
        <v>18969</v>
      </c>
      <c r="G288" s="147" t="s">
        <v>19959</v>
      </c>
      <c r="H288" s="147">
        <v>1</v>
      </c>
      <c r="I288" s="148">
        <v>35841</v>
      </c>
      <c r="J288" s="147" t="s">
        <v>3480</v>
      </c>
      <c r="K288" s="149" t="s">
        <v>19960</v>
      </c>
      <c r="L288" s="150">
        <v>35918202</v>
      </c>
      <c r="M288" s="135" t="s">
        <v>19</v>
      </c>
      <c r="N288" s="148" t="s">
        <v>19961</v>
      </c>
      <c r="O288" s="147">
        <v>230000000</v>
      </c>
      <c r="P288" s="147">
        <v>230000000</v>
      </c>
      <c r="Q288" s="151">
        <v>23000000</v>
      </c>
      <c r="R288" s="165">
        <v>44747</v>
      </c>
    </row>
    <row r="289" spans="1:18" ht="54.75" customHeight="1">
      <c r="A289" s="146"/>
      <c r="B289" s="146"/>
      <c r="C289" s="134">
        <f t="shared" si="6"/>
        <v>208</v>
      </c>
      <c r="D289" s="135" t="s">
        <v>18967</v>
      </c>
      <c r="E289" s="135" t="s">
        <v>19</v>
      </c>
      <c r="F289" s="135" t="s">
        <v>18969</v>
      </c>
      <c r="G289" s="147" t="s">
        <v>19962</v>
      </c>
      <c r="H289" s="147">
        <v>1</v>
      </c>
      <c r="I289" s="148">
        <v>34183</v>
      </c>
      <c r="J289" s="147" t="s">
        <v>3472</v>
      </c>
      <c r="K289" s="149" t="s">
        <v>19963</v>
      </c>
      <c r="L289" s="150" t="s">
        <v>19964</v>
      </c>
      <c r="M289" s="135" t="s">
        <v>19</v>
      </c>
      <c r="N289" s="148" t="s">
        <v>19965</v>
      </c>
      <c r="O289" s="147">
        <v>280000000</v>
      </c>
      <c r="P289" s="147">
        <v>255000000</v>
      </c>
      <c r="Q289" s="138">
        <v>25500000</v>
      </c>
      <c r="R289" s="139">
        <v>44769</v>
      </c>
    </row>
    <row r="290" spans="1:18" ht="54.75" customHeight="1">
      <c r="A290" s="146"/>
      <c r="B290" s="146"/>
      <c r="C290" s="134">
        <f t="shared" si="6"/>
        <v>209</v>
      </c>
      <c r="D290" s="135" t="s">
        <v>18967</v>
      </c>
      <c r="E290" s="135" t="s">
        <v>19</v>
      </c>
      <c r="F290" s="135" t="s">
        <v>18973</v>
      </c>
      <c r="G290" s="147" t="s">
        <v>19966</v>
      </c>
      <c r="H290" s="147">
        <v>1</v>
      </c>
      <c r="I290" s="148">
        <v>34950</v>
      </c>
      <c r="J290" s="147" t="s">
        <v>3714</v>
      </c>
      <c r="K290" s="149" t="s">
        <v>19967</v>
      </c>
      <c r="L290" s="150" t="s">
        <v>19968</v>
      </c>
      <c r="M290" s="135" t="s">
        <v>19</v>
      </c>
      <c r="N290" s="148" t="s">
        <v>19969</v>
      </c>
      <c r="O290" s="147">
        <v>280000000</v>
      </c>
      <c r="P290" s="147">
        <v>250000000</v>
      </c>
      <c r="Q290" s="138">
        <v>32000000</v>
      </c>
      <c r="R290" s="139">
        <v>44775</v>
      </c>
    </row>
    <row r="291" spans="1:18" ht="54.75" customHeight="1">
      <c r="A291" s="146"/>
      <c r="B291" s="146"/>
      <c r="C291" s="134">
        <f t="shared" si="6"/>
        <v>210</v>
      </c>
      <c r="D291" s="135" t="s">
        <v>18967</v>
      </c>
      <c r="E291" s="135" t="s">
        <v>19</v>
      </c>
      <c r="F291" s="135" t="s">
        <v>18973</v>
      </c>
      <c r="G291" s="147" t="s">
        <v>19970</v>
      </c>
      <c r="H291" s="147">
        <v>1</v>
      </c>
      <c r="I291" s="148">
        <v>36530</v>
      </c>
      <c r="J291" s="147" t="s">
        <v>3751</v>
      </c>
      <c r="K291" s="149" t="s">
        <v>19971</v>
      </c>
      <c r="L291" s="150" t="s">
        <v>19968</v>
      </c>
      <c r="M291" s="135" t="s">
        <v>19</v>
      </c>
      <c r="N291" s="148" t="s">
        <v>19969</v>
      </c>
      <c r="O291" s="147">
        <v>280000000</v>
      </c>
      <c r="P291" s="147">
        <v>250000000</v>
      </c>
      <c r="Q291" s="138">
        <v>32000000</v>
      </c>
      <c r="R291" s="139">
        <v>44775</v>
      </c>
    </row>
    <row r="292" spans="1:18" ht="54.75" customHeight="1">
      <c r="A292" s="146"/>
      <c r="B292" s="146"/>
      <c r="C292" s="134">
        <f t="shared" si="6"/>
        <v>211</v>
      </c>
      <c r="D292" s="135" t="s">
        <v>18967</v>
      </c>
      <c r="E292" s="135" t="s">
        <v>19</v>
      </c>
      <c r="F292" s="135" t="s">
        <v>18969</v>
      </c>
      <c r="G292" s="147" t="s">
        <v>19972</v>
      </c>
      <c r="H292" s="147">
        <v>2</v>
      </c>
      <c r="I292" s="148">
        <v>34723</v>
      </c>
      <c r="J292" s="147" t="s">
        <v>19973</v>
      </c>
      <c r="K292" s="149" t="s">
        <v>19974</v>
      </c>
      <c r="L292" s="150">
        <v>37028163</v>
      </c>
      <c r="M292" s="135" t="s">
        <v>19</v>
      </c>
      <c r="N292" s="148">
        <v>44494</v>
      </c>
      <c r="O292" s="147">
        <v>350000000</v>
      </c>
      <c r="P292" s="147">
        <v>255000000</v>
      </c>
      <c r="Q292" s="138">
        <v>25500000</v>
      </c>
      <c r="R292" s="139">
        <v>44784</v>
      </c>
    </row>
    <row r="293" spans="1:18" ht="54.75" customHeight="1">
      <c r="A293" s="146"/>
      <c r="B293" s="146"/>
      <c r="C293" s="134">
        <f t="shared" si="6"/>
        <v>212</v>
      </c>
      <c r="D293" s="135" t="s">
        <v>18967</v>
      </c>
      <c r="E293" s="135" t="s">
        <v>19</v>
      </c>
      <c r="F293" s="135" t="s">
        <v>18969</v>
      </c>
      <c r="G293" s="147" t="s">
        <v>19975</v>
      </c>
      <c r="H293" s="147">
        <v>1</v>
      </c>
      <c r="I293" s="148">
        <v>37114</v>
      </c>
      <c r="J293" s="147" t="s">
        <v>3486</v>
      </c>
      <c r="K293" s="149" t="s">
        <v>19976</v>
      </c>
      <c r="L293" s="150">
        <v>34990596</v>
      </c>
      <c r="M293" s="135" t="s">
        <v>19</v>
      </c>
      <c r="N293" s="148">
        <v>44435</v>
      </c>
      <c r="O293" s="147">
        <v>250000000</v>
      </c>
      <c r="P293" s="147">
        <v>250000000</v>
      </c>
      <c r="Q293" s="138">
        <v>25000000</v>
      </c>
      <c r="R293" s="139">
        <v>44784</v>
      </c>
    </row>
    <row r="294" spans="1:18" ht="54.75" customHeight="1">
      <c r="A294" s="146"/>
      <c r="B294" s="146"/>
      <c r="C294" s="134">
        <f t="shared" si="6"/>
        <v>213</v>
      </c>
      <c r="D294" s="135" t="s">
        <v>18967</v>
      </c>
      <c r="E294" s="135" t="s">
        <v>19</v>
      </c>
      <c r="F294" s="135" t="s">
        <v>18969</v>
      </c>
      <c r="G294" s="147" t="s">
        <v>19977</v>
      </c>
      <c r="H294" s="147">
        <v>1</v>
      </c>
      <c r="I294" s="148">
        <v>31259</v>
      </c>
      <c r="J294" s="147" t="s">
        <v>19978</v>
      </c>
      <c r="K294" s="149" t="s">
        <v>19979</v>
      </c>
      <c r="L294" s="150" t="s">
        <v>19980</v>
      </c>
      <c r="M294" s="135" t="s">
        <v>19</v>
      </c>
      <c r="N294" s="148">
        <v>44435</v>
      </c>
      <c r="O294" s="147">
        <v>240000000</v>
      </c>
      <c r="P294" s="147">
        <v>238000000</v>
      </c>
      <c r="Q294" s="138">
        <v>23800000</v>
      </c>
      <c r="R294" s="139">
        <v>44790</v>
      </c>
    </row>
    <row r="295" spans="1:18" ht="54.75" customHeight="1">
      <c r="A295" s="146"/>
      <c r="B295" s="146"/>
      <c r="C295" s="134">
        <f t="shared" si="6"/>
        <v>214</v>
      </c>
      <c r="D295" s="135" t="s">
        <v>18967</v>
      </c>
      <c r="E295" s="135" t="s">
        <v>19</v>
      </c>
      <c r="F295" s="135" t="s">
        <v>18973</v>
      </c>
      <c r="G295" s="135" t="s">
        <v>19981</v>
      </c>
      <c r="H295" s="135">
        <v>1</v>
      </c>
      <c r="I295" s="136">
        <v>29757</v>
      </c>
      <c r="J295" s="135" t="s">
        <v>3696</v>
      </c>
      <c r="K295" s="137" t="s">
        <v>19982</v>
      </c>
      <c r="L295" s="134" t="s">
        <v>19983</v>
      </c>
      <c r="M295" s="135" t="s">
        <v>19</v>
      </c>
      <c r="N295" s="136" t="s">
        <v>19969</v>
      </c>
      <c r="O295" s="135">
        <v>280000000</v>
      </c>
      <c r="P295" s="135">
        <v>254800000</v>
      </c>
      <c r="Q295" s="138">
        <v>32000000</v>
      </c>
      <c r="R295" s="139">
        <v>44799</v>
      </c>
    </row>
    <row r="296" spans="1:18" ht="54.75" customHeight="1">
      <c r="A296" s="146"/>
      <c r="B296" s="146"/>
      <c r="C296" s="134">
        <f t="shared" si="6"/>
        <v>215</v>
      </c>
      <c r="D296" s="135" t="s">
        <v>18967</v>
      </c>
      <c r="E296" s="135" t="s">
        <v>19</v>
      </c>
      <c r="F296" s="135" t="s">
        <v>18969</v>
      </c>
      <c r="G296" s="135" t="s">
        <v>19984</v>
      </c>
      <c r="H296" s="135">
        <v>1</v>
      </c>
      <c r="I296" s="136">
        <v>33924</v>
      </c>
      <c r="J296" s="135" t="s">
        <v>19985</v>
      </c>
      <c r="K296" s="137" t="s">
        <v>19986</v>
      </c>
      <c r="L296" s="134" t="s">
        <v>19987</v>
      </c>
      <c r="M296" s="135" t="s">
        <v>19</v>
      </c>
      <c r="N296" s="136" t="s">
        <v>19988</v>
      </c>
      <c r="O296" s="135">
        <v>218850600</v>
      </c>
      <c r="P296" s="135">
        <v>218850600</v>
      </c>
      <c r="Q296" s="138">
        <v>21885060</v>
      </c>
      <c r="R296" s="139">
        <v>44799</v>
      </c>
    </row>
    <row r="297" spans="1:18" ht="54.75" customHeight="1">
      <c r="A297" s="146"/>
      <c r="B297" s="146"/>
      <c r="C297" s="134">
        <f t="shared" si="6"/>
        <v>216</v>
      </c>
      <c r="D297" s="135" t="s">
        <v>18967</v>
      </c>
      <c r="E297" s="135" t="s">
        <v>19</v>
      </c>
      <c r="F297" s="135" t="s">
        <v>18969</v>
      </c>
      <c r="G297" s="135" t="s">
        <v>19989</v>
      </c>
      <c r="H297" s="135">
        <v>1</v>
      </c>
      <c r="I297" s="136">
        <v>33505</v>
      </c>
      <c r="J297" s="135" t="s">
        <v>3485</v>
      </c>
      <c r="K297" s="137" t="s">
        <v>19990</v>
      </c>
      <c r="L297" s="134" t="s">
        <v>19991</v>
      </c>
      <c r="M297" s="135" t="s">
        <v>19</v>
      </c>
      <c r="N297" s="136" t="s">
        <v>19961</v>
      </c>
      <c r="O297" s="135">
        <v>247429700</v>
      </c>
      <c r="P297" s="135">
        <v>230000000</v>
      </c>
      <c r="Q297" s="138">
        <v>23000000</v>
      </c>
      <c r="R297" s="139">
        <v>44799</v>
      </c>
    </row>
    <row r="298" spans="1:18" ht="54.75" customHeight="1">
      <c r="A298" s="146"/>
      <c r="B298" s="146"/>
      <c r="C298" s="134">
        <f>1+C296</f>
        <v>216</v>
      </c>
      <c r="D298" s="135" t="s">
        <v>18967</v>
      </c>
      <c r="E298" s="135" t="s">
        <v>19</v>
      </c>
      <c r="F298" s="135" t="s">
        <v>18969</v>
      </c>
      <c r="G298" s="135" t="s">
        <v>19992</v>
      </c>
      <c r="H298" s="135">
        <v>1</v>
      </c>
      <c r="I298" s="136">
        <v>33697</v>
      </c>
      <c r="J298" s="135" t="s">
        <v>3451</v>
      </c>
      <c r="K298" s="137" t="s">
        <v>19993</v>
      </c>
      <c r="L298" s="134" t="s">
        <v>19994</v>
      </c>
      <c r="M298" s="135" t="s">
        <v>19</v>
      </c>
      <c r="N298" s="136" t="s">
        <v>19995</v>
      </c>
      <c r="O298" s="135">
        <v>200000000</v>
      </c>
      <c r="P298" s="135">
        <v>230000000</v>
      </c>
      <c r="Q298" s="138">
        <v>20000000</v>
      </c>
      <c r="R298" s="139">
        <v>44799</v>
      </c>
    </row>
    <row r="299" spans="1:18" s="143" customFormat="1" ht="54.75" customHeight="1">
      <c r="A299" s="142"/>
      <c r="B299" s="142"/>
      <c r="C299" s="134">
        <f>1+C296</f>
        <v>216</v>
      </c>
      <c r="D299" s="135" t="s">
        <v>18967</v>
      </c>
      <c r="E299" s="135" t="s">
        <v>19</v>
      </c>
      <c r="F299" s="135" t="s">
        <v>18969</v>
      </c>
      <c r="G299" s="135" t="s">
        <v>19996</v>
      </c>
      <c r="H299" s="135">
        <v>2</v>
      </c>
      <c r="I299" s="136">
        <v>33895</v>
      </c>
      <c r="J299" s="135" t="s">
        <v>3473</v>
      </c>
      <c r="K299" s="137" t="s">
        <v>19997</v>
      </c>
      <c r="L299" s="134" t="s">
        <v>19998</v>
      </c>
      <c r="M299" s="135" t="s">
        <v>19</v>
      </c>
      <c r="N299" s="136" t="s">
        <v>19999</v>
      </c>
      <c r="O299" s="135">
        <v>220000000</v>
      </c>
      <c r="P299" s="135">
        <v>220000000</v>
      </c>
      <c r="Q299" s="138">
        <v>22000000</v>
      </c>
      <c r="R299" s="139">
        <v>44816</v>
      </c>
    </row>
    <row r="300" spans="1:18" s="143" customFormat="1" ht="54.75" customHeight="1">
      <c r="A300" s="142"/>
      <c r="B300" s="142"/>
      <c r="C300" s="134">
        <f>1+C297</f>
        <v>217</v>
      </c>
      <c r="D300" s="135" t="s">
        <v>18967</v>
      </c>
      <c r="E300" s="135" t="s">
        <v>19</v>
      </c>
      <c r="F300" s="135" t="s">
        <v>18969</v>
      </c>
      <c r="G300" s="135" t="s">
        <v>20000</v>
      </c>
      <c r="H300" s="135">
        <v>2</v>
      </c>
      <c r="I300" s="136">
        <v>35509</v>
      </c>
      <c r="J300" s="135" t="s">
        <v>20001</v>
      </c>
      <c r="K300" s="137" t="s">
        <v>20002</v>
      </c>
      <c r="L300" s="134" t="s">
        <v>20003</v>
      </c>
      <c r="M300" s="135" t="s">
        <v>19</v>
      </c>
      <c r="N300" s="136" t="s">
        <v>19965</v>
      </c>
      <c r="O300" s="135">
        <v>220000000</v>
      </c>
      <c r="P300" s="135">
        <v>220000000</v>
      </c>
      <c r="Q300" s="138">
        <v>22000000</v>
      </c>
      <c r="R300" s="139">
        <v>44824</v>
      </c>
    </row>
    <row r="301" spans="1:18" ht="54.75" customHeight="1">
      <c r="A301" s="146"/>
      <c r="B301" s="146"/>
      <c r="C301" s="134">
        <f t="shared" si="6"/>
        <v>218</v>
      </c>
      <c r="D301" s="135" t="s">
        <v>18967</v>
      </c>
      <c r="E301" s="135" t="s">
        <v>20004</v>
      </c>
      <c r="F301" s="135" t="s">
        <v>18973</v>
      </c>
      <c r="G301" s="147" t="s">
        <v>20005</v>
      </c>
      <c r="H301" s="147">
        <v>1</v>
      </c>
      <c r="I301" s="148">
        <v>34022</v>
      </c>
      <c r="J301" s="147" t="s">
        <v>20006</v>
      </c>
      <c r="K301" s="149" t="s">
        <v>20007</v>
      </c>
      <c r="L301" s="150">
        <v>44911357</v>
      </c>
      <c r="M301" s="135" t="s">
        <v>20008</v>
      </c>
      <c r="N301" s="148" t="s">
        <v>20009</v>
      </c>
      <c r="O301" s="147">
        <v>250000000</v>
      </c>
      <c r="P301" s="147">
        <v>232500000</v>
      </c>
      <c r="Q301" s="138">
        <v>32000000</v>
      </c>
      <c r="R301" s="139">
        <v>44758</v>
      </c>
    </row>
    <row r="302" spans="1:18" ht="54.75" customHeight="1">
      <c r="A302" s="146"/>
      <c r="B302" s="146"/>
      <c r="C302" s="134">
        <f t="shared" si="6"/>
        <v>219</v>
      </c>
      <c r="D302" s="135" t="s">
        <v>18967</v>
      </c>
      <c r="E302" s="135" t="s">
        <v>20004</v>
      </c>
      <c r="F302" s="135" t="s">
        <v>18969</v>
      </c>
      <c r="G302" s="147" t="s">
        <v>20010</v>
      </c>
      <c r="H302" s="147">
        <v>2</v>
      </c>
      <c r="I302" s="148">
        <v>26556</v>
      </c>
      <c r="J302" s="147" t="s">
        <v>20011</v>
      </c>
      <c r="K302" s="149" t="s">
        <v>20012</v>
      </c>
      <c r="L302" s="150">
        <v>42484206</v>
      </c>
      <c r="M302" s="135" t="s">
        <v>20008</v>
      </c>
      <c r="N302" s="148">
        <v>44559</v>
      </c>
      <c r="O302" s="147" t="s">
        <v>20013</v>
      </c>
      <c r="P302" s="147">
        <v>220000000</v>
      </c>
      <c r="Q302" s="138">
        <v>22000000</v>
      </c>
      <c r="R302" s="139">
        <v>44763</v>
      </c>
    </row>
    <row r="303" spans="1:18" ht="54.75" customHeight="1">
      <c r="A303" s="146"/>
      <c r="B303" s="146"/>
      <c r="C303" s="134">
        <f t="shared" si="6"/>
        <v>220</v>
      </c>
      <c r="D303" s="135" t="s">
        <v>18967</v>
      </c>
      <c r="E303" s="135" t="s">
        <v>20004</v>
      </c>
      <c r="F303" s="135" t="s">
        <v>18969</v>
      </c>
      <c r="G303" s="147" t="s">
        <v>20014</v>
      </c>
      <c r="H303" s="147">
        <v>1</v>
      </c>
      <c r="I303" s="148">
        <v>24225</v>
      </c>
      <c r="J303" s="147" t="s">
        <v>20015</v>
      </c>
      <c r="K303" s="149" t="s">
        <v>20016</v>
      </c>
      <c r="L303" s="150">
        <v>40707047</v>
      </c>
      <c r="M303" s="135" t="s">
        <v>20008</v>
      </c>
      <c r="N303" s="148">
        <v>44546</v>
      </c>
      <c r="O303" s="147">
        <v>165000000</v>
      </c>
      <c r="P303" s="147">
        <v>165000000</v>
      </c>
      <c r="Q303" s="138">
        <v>16500000</v>
      </c>
      <c r="R303" s="139">
        <v>44763</v>
      </c>
    </row>
    <row r="304" spans="1:18" ht="54.75" customHeight="1">
      <c r="A304" s="146"/>
      <c r="B304" s="146"/>
      <c r="C304" s="134">
        <f t="shared" si="6"/>
        <v>221</v>
      </c>
      <c r="D304" s="135" t="s">
        <v>18967</v>
      </c>
      <c r="E304" s="135" t="s">
        <v>20004</v>
      </c>
      <c r="F304" s="135" t="s">
        <v>18973</v>
      </c>
      <c r="G304" s="147" t="s">
        <v>20017</v>
      </c>
      <c r="H304" s="147">
        <v>2</v>
      </c>
      <c r="I304" s="148">
        <v>31804</v>
      </c>
      <c r="J304" s="149" t="s">
        <v>20018</v>
      </c>
      <c r="K304" s="149" t="s">
        <v>20019</v>
      </c>
      <c r="L304" s="150">
        <v>45166784</v>
      </c>
      <c r="M304" s="135" t="s">
        <v>20008</v>
      </c>
      <c r="N304" s="148">
        <v>44608</v>
      </c>
      <c r="O304" s="147">
        <v>350000000</v>
      </c>
      <c r="P304" s="147">
        <v>216678000</v>
      </c>
      <c r="Q304" s="138">
        <v>32000000</v>
      </c>
      <c r="R304" s="139">
        <v>44769</v>
      </c>
    </row>
    <row r="305" spans="1:19" ht="54.75" customHeight="1">
      <c r="A305" s="146"/>
      <c r="B305" s="146"/>
      <c r="C305" s="134">
        <f t="shared" si="6"/>
        <v>222</v>
      </c>
      <c r="D305" s="135" t="s">
        <v>18967</v>
      </c>
      <c r="E305" s="135" t="s">
        <v>20004</v>
      </c>
      <c r="F305" s="135" t="s">
        <v>18973</v>
      </c>
      <c r="G305" s="135" t="s">
        <v>20020</v>
      </c>
      <c r="H305" s="135">
        <v>1</v>
      </c>
      <c r="I305" s="136">
        <v>33908</v>
      </c>
      <c r="J305" s="135" t="s">
        <v>18767</v>
      </c>
      <c r="K305" s="137" t="s">
        <v>20021</v>
      </c>
      <c r="L305" s="134">
        <v>45311381</v>
      </c>
      <c r="M305" s="135" t="s">
        <v>20004</v>
      </c>
      <c r="N305" s="136">
        <v>44601</v>
      </c>
      <c r="O305" s="135">
        <v>218400000</v>
      </c>
      <c r="P305" s="135">
        <v>218000000</v>
      </c>
      <c r="Q305" s="138">
        <v>32000000</v>
      </c>
      <c r="R305" s="139">
        <v>44797</v>
      </c>
    </row>
    <row r="306" spans="1:19" ht="54.75" customHeight="1">
      <c r="A306" s="146"/>
      <c r="B306" s="146"/>
      <c r="C306" s="134">
        <f t="shared" si="6"/>
        <v>223</v>
      </c>
      <c r="D306" s="135" t="s">
        <v>18967</v>
      </c>
      <c r="E306" s="135" t="s">
        <v>20004</v>
      </c>
      <c r="F306" s="135" t="s">
        <v>18973</v>
      </c>
      <c r="G306" s="135" t="s">
        <v>20022</v>
      </c>
      <c r="H306" s="135">
        <v>2</v>
      </c>
      <c r="I306" s="136">
        <v>34931</v>
      </c>
      <c r="J306" s="135" t="s">
        <v>2875</v>
      </c>
      <c r="K306" s="137" t="s">
        <v>20023</v>
      </c>
      <c r="L306" s="134">
        <v>45127014</v>
      </c>
      <c r="M306" s="135" t="s">
        <v>20004</v>
      </c>
      <c r="N306" s="136">
        <v>44610</v>
      </c>
      <c r="O306" s="135">
        <v>280000000</v>
      </c>
      <c r="P306" s="135">
        <v>265000000</v>
      </c>
      <c r="Q306" s="138">
        <v>32000000</v>
      </c>
      <c r="R306" s="139">
        <v>44797</v>
      </c>
    </row>
    <row r="307" spans="1:19" ht="54.75" customHeight="1">
      <c r="A307" s="146"/>
      <c r="B307" s="146"/>
      <c r="C307" s="134">
        <f>1+C305</f>
        <v>223</v>
      </c>
      <c r="D307" s="135" t="s">
        <v>18967</v>
      </c>
      <c r="E307" s="135" t="s">
        <v>20004</v>
      </c>
      <c r="F307" s="135" t="s">
        <v>18973</v>
      </c>
      <c r="G307" s="135" t="s">
        <v>20024</v>
      </c>
      <c r="H307" s="135">
        <v>1</v>
      </c>
      <c r="I307" s="136">
        <v>30222</v>
      </c>
      <c r="J307" s="137" t="s">
        <v>2563</v>
      </c>
      <c r="K307" s="137" t="s">
        <v>20025</v>
      </c>
      <c r="L307" s="134">
        <v>45311381</v>
      </c>
      <c r="M307" s="135" t="s">
        <v>20004</v>
      </c>
      <c r="N307" s="136">
        <v>44600</v>
      </c>
      <c r="O307" s="135">
        <v>270000000</v>
      </c>
      <c r="P307" s="135">
        <v>202000000</v>
      </c>
      <c r="Q307" s="138">
        <v>32000000</v>
      </c>
      <c r="R307" s="139">
        <v>44797</v>
      </c>
    </row>
    <row r="308" spans="1:19" s="143" customFormat="1" ht="54.75" customHeight="1">
      <c r="A308" s="142"/>
      <c r="B308" s="142"/>
      <c r="C308" s="134">
        <f>1+C306</f>
        <v>224</v>
      </c>
      <c r="D308" s="135" t="s">
        <v>18967</v>
      </c>
      <c r="E308" s="135" t="s">
        <v>20004</v>
      </c>
      <c r="F308" s="135" t="s">
        <v>18973</v>
      </c>
      <c r="G308" s="135" t="s">
        <v>20026</v>
      </c>
      <c r="H308" s="135">
        <v>2</v>
      </c>
      <c r="I308" s="136">
        <v>31838</v>
      </c>
      <c r="J308" s="137" t="s">
        <v>20027</v>
      </c>
      <c r="K308" s="137" t="s">
        <v>20028</v>
      </c>
      <c r="L308" s="134">
        <v>45123820</v>
      </c>
      <c r="M308" s="135" t="s">
        <v>20004</v>
      </c>
      <c r="N308" s="136">
        <v>44600</v>
      </c>
      <c r="O308" s="135">
        <v>250000000</v>
      </c>
      <c r="P308" s="135">
        <v>170000000</v>
      </c>
      <c r="Q308" s="138">
        <v>32000000</v>
      </c>
      <c r="R308" s="139">
        <v>44824</v>
      </c>
    </row>
    <row r="309" spans="1:19">
      <c r="Q309" s="157"/>
    </row>
    <row r="311" spans="1:19">
      <c r="K311" s="195"/>
      <c r="L311" s="195"/>
      <c r="Q311" s="195"/>
    </row>
    <row r="312" spans="1:19">
      <c r="K312" s="195"/>
      <c r="L312" s="195"/>
      <c r="Q312" s="195"/>
    </row>
    <row r="313" spans="1:19">
      <c r="K313" s="195"/>
      <c r="L313" s="195"/>
      <c r="Q313" s="195"/>
    </row>
    <row r="314" spans="1:19">
      <c r="K314" s="195"/>
      <c r="L314" s="195"/>
      <c r="O314" s="196"/>
    </row>
    <row r="315" spans="1:19">
      <c r="K315" s="195"/>
      <c r="L315" s="195"/>
      <c r="S315" s="195"/>
    </row>
    <row r="316" spans="1:19">
      <c r="K316" s="195"/>
      <c r="L316" s="195"/>
    </row>
    <row r="317" spans="1:19">
      <c r="K317" s="195"/>
    </row>
    <row r="321" spans="11:15">
      <c r="L321" s="195"/>
      <c r="N321" s="195"/>
    </row>
    <row r="322" spans="11:15">
      <c r="N322" s="195"/>
    </row>
    <row r="323" spans="11:15">
      <c r="K323" s="195"/>
      <c r="L323" s="195"/>
      <c r="N323" s="195"/>
    </row>
    <row r="324" spans="11:15">
      <c r="K324" s="195"/>
      <c r="L324" s="195"/>
      <c r="N324" s="195"/>
    </row>
    <row r="325" spans="11:15">
      <c r="K325" s="195"/>
      <c r="L325" s="195"/>
      <c r="M325" s="195"/>
      <c r="N325" s="195"/>
    </row>
    <row r="326" spans="11:15">
      <c r="K326" s="195"/>
      <c r="L326" s="195"/>
    </row>
    <row r="327" spans="11:15">
      <c r="L327" s="195"/>
    </row>
    <row r="328" spans="11:15">
      <c r="N328" s="195"/>
    </row>
    <row r="329" spans="11:15">
      <c r="L329" s="195"/>
      <c r="N329" s="195"/>
    </row>
    <row r="330" spans="11:15">
      <c r="L330" s="195"/>
      <c r="N330" s="195"/>
    </row>
    <row r="331" spans="11:15">
      <c r="N331" s="195"/>
    </row>
    <row r="332" spans="11:15">
      <c r="L332" s="195"/>
      <c r="O332" s="195"/>
    </row>
    <row r="333" spans="11:15">
      <c r="L333" s="195"/>
      <c r="O333" s="195"/>
    </row>
    <row r="334" spans="11:15">
      <c r="L334" s="195"/>
      <c r="O334" s="195"/>
    </row>
    <row r="335" spans="11:15">
      <c r="L335" s="197"/>
      <c r="N335" s="197"/>
      <c r="O335" s="195"/>
    </row>
  </sheetData>
  <autoFilter ref="A7:S308" xr:uid="{00000000-0009-0000-0000-00000A000000}"/>
  <mergeCells count="19">
    <mergeCell ref="N3:N5"/>
    <mergeCell ref="A1:R1"/>
    <mergeCell ref="A2:R2"/>
    <mergeCell ref="A3:A5"/>
    <mergeCell ref="B3:B5"/>
    <mergeCell ref="C3:C5"/>
    <mergeCell ref="D3:D5"/>
    <mergeCell ref="E3:E5"/>
    <mergeCell ref="F3:F5"/>
    <mergeCell ref="G3:G5"/>
    <mergeCell ref="H3:H5"/>
    <mergeCell ref="O3:O5"/>
    <mergeCell ref="P3:P5"/>
    <mergeCell ref="Q3:R4"/>
    <mergeCell ref="I3:I5"/>
    <mergeCell ref="J3:J5"/>
    <mergeCell ref="K3:K5"/>
    <mergeCell ref="L3:L5"/>
    <mergeCell ref="M3:M5"/>
  </mergeCells>
  <printOptions horizontalCentered="1"/>
  <pageMargins left="0.19685039370078741" right="0.19685039370078741" top="0.59055118110236227" bottom="0.19685039370078741" header="0.31496062992125984" footer="0.31496062992125984"/>
  <pageSetup paperSize="9" scale="48" orientation="landscape"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5</vt:i4>
      </vt:variant>
    </vt:vector>
  </HeadingPairs>
  <TitlesOfParts>
    <vt:vector size="12" baseType="lpstr">
      <vt:lpstr>Свод банк</vt:lpstr>
      <vt:lpstr>База (2)</vt:lpstr>
      <vt:lpstr>Номма-ном свод</vt:lpstr>
      <vt:lpstr>Свод банк Боходир акага </vt:lpstr>
      <vt:lpstr>Свод туман</vt:lpstr>
      <vt:lpstr>33 нома-ном 2022 </vt:lpstr>
      <vt:lpstr>Наманган вилояти</vt:lpstr>
      <vt:lpstr>'33 нома-ном 2022 '!Заголовки_для_печати</vt:lpstr>
      <vt:lpstr>'Номма-ном свод'!Заголовки_для_печати</vt:lpstr>
      <vt:lpstr>'33 нома-ном 2022 '!Область_печати</vt:lpstr>
      <vt:lpstr>'База (2)'!Область_печати</vt:lpstr>
      <vt:lpstr>'Номма-ном свод'!Область_печати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2022-12-14T09:36:07Z</dcterms:modified>
</cp:coreProperties>
</file>